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drawings/drawing11.xml" ContentType="application/vnd.openxmlformats-officedocument.drawing+xml"/>
  <Override PartName="/xl/charts/chart63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drawings/drawing10.xml" ContentType="application/vnd.openxmlformats-officedocument.drawingml.chartshapes+xml"/>
  <Override PartName="/xl/charts/chart62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1940" windowHeight="15645" firstSheet="2" activeTab="9"/>
  </bookViews>
  <sheets>
    <sheet name="Summary" sheetId="14" r:id="rId1"/>
    <sheet name="calcRED(0)" sheetId="11" r:id="rId2"/>
    <sheet name="calcGREEN(1)" sheetId="19" r:id="rId3"/>
    <sheet name="calcBLUE(2)" sheetId="21" r:id="rId4"/>
    <sheet name="data0" sheetId="3" r:id="rId5"/>
    <sheet name="data1" sheetId="4" r:id="rId6"/>
    <sheet name="data2" sheetId="5" r:id="rId7"/>
    <sheet name="data3" sheetId="16" r:id="rId8"/>
    <sheet name="data organization" sheetId="15" r:id="rId9"/>
    <sheet name="Charts" sheetId="17" r:id="rId10"/>
    <sheet name="Color Tracking" sheetId="22" r:id="rId11"/>
  </sheets>
  <functionGroups/>
  <definedNames>
    <definedName name="luxGain17">#REF!</definedName>
    <definedName name="luxGain18">#REF!</definedName>
    <definedName name="luxGain2">#REF!</definedName>
    <definedName name="solver_adj" localSheetId="3" hidden="1">'calcBLUE(2)'!$K$4</definedName>
    <definedName name="solver_adj" localSheetId="2" hidden="1">'calcGREEN(1)'!$K$4</definedName>
    <definedName name="solver_adj" localSheetId="1" hidden="1">'calcRED(0)'!$K$4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3" hidden="1">100</definedName>
    <definedName name="solver_itr" localSheetId="2" hidden="1">100</definedName>
    <definedName name="solver_itr" localSheetId="1" hidden="1">100</definedName>
    <definedName name="solver_lin" localSheetId="3" hidden="1">2</definedName>
    <definedName name="solver_lin" localSheetId="2" hidden="1">2</definedName>
    <definedName name="solver_lin" localSheetId="1" hidden="1">2</definedName>
    <definedName name="solver_neg" localSheetId="3" hidden="1">2</definedName>
    <definedName name="solver_neg" localSheetId="2" hidden="1">2</definedName>
    <definedName name="solver_neg" localSheetId="1" hidden="1">2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3" hidden="1">'calcBLUE(2)'!$L$4</definedName>
    <definedName name="solver_opt" localSheetId="2" hidden="1">'calcGREEN(1)'!$L$4</definedName>
    <definedName name="solver_opt" localSheetId="1" hidden="1">'calcRED(0)'!$L$4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scl" localSheetId="3" hidden="1">2</definedName>
    <definedName name="solver_scl" localSheetId="2" hidden="1">2</definedName>
    <definedName name="solver_scl" localSheetId="1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tim" localSheetId="3" hidden="1">100</definedName>
    <definedName name="solver_tim" localSheetId="2" hidden="1">100</definedName>
    <definedName name="solver_tim" localSheetId="1" hidden="1">100</definedName>
    <definedName name="solver_tol" localSheetId="3" hidden="1">0.05</definedName>
    <definedName name="solver_tol" localSheetId="2" hidden="1">0.05</definedName>
    <definedName name="solver_tol" localSheetId="1" hidden="1">0.05</definedName>
    <definedName name="solver_typ" localSheetId="3" hidden="1">3</definedName>
    <definedName name="solver_typ" localSheetId="2" hidden="1">3</definedName>
    <definedName name="solver_typ" localSheetId="1" hidden="1">3</definedName>
    <definedName name="solver_val" localSheetId="3" hidden="1">1</definedName>
    <definedName name="solver_val" localSheetId="2" hidden="1">1</definedName>
    <definedName name="solver_val" localSheetId="1" hidden="1">1</definedName>
  </definedNames>
  <calcPr calcId="125725" calcOnSave="0"/>
</workbook>
</file>

<file path=xl/calcChain.xml><?xml version="1.0" encoding="utf-8"?>
<calcChain xmlns="http://schemas.openxmlformats.org/spreadsheetml/2006/main">
  <c r="A18" i="21"/>
  <c r="A19" s="1"/>
  <c r="A20" l="1"/>
  <c r="A21" l="1"/>
  <c r="X16"/>
  <c r="Y16" s="1"/>
  <c r="AX8"/>
  <c r="H7"/>
  <c r="G7"/>
  <c r="AX9" l="1"/>
  <c r="AS79" s="1"/>
  <c r="A22"/>
  <c r="H6"/>
  <c r="G6"/>
  <c r="AS15" l="1"/>
  <c r="AS47"/>
  <c r="AS31"/>
  <c r="AS63"/>
  <c r="AT8"/>
  <c r="A23"/>
  <c r="H5"/>
  <c r="G5"/>
  <c r="F6"/>
  <c r="F7"/>
  <c r="F5"/>
  <c r="Y15" l="1"/>
  <c r="X15"/>
  <c r="A24"/>
  <c r="F4"/>
  <c r="K3"/>
  <c r="F3"/>
  <c r="F2"/>
  <c r="AM799" i="5"/>
  <c r="AK799"/>
  <c r="AL799" s="1"/>
  <c r="AI799"/>
  <c r="AH799"/>
  <c r="AM798"/>
  <c r="AK798"/>
  <c r="AJ798" s="1"/>
  <c r="AI798"/>
  <c r="AH798"/>
  <c r="AM797"/>
  <c r="AK797"/>
  <c r="AL797" s="1"/>
  <c r="AJ797"/>
  <c r="AI797"/>
  <c r="AH797"/>
  <c r="AM796"/>
  <c r="AK796"/>
  <c r="AL796" s="1"/>
  <c r="AJ796"/>
  <c r="AI796"/>
  <c r="AH796"/>
  <c r="AM795"/>
  <c r="AK795"/>
  <c r="AI795"/>
  <c r="AH795"/>
  <c r="AL795" s="1"/>
  <c r="AS794"/>
  <c r="AQ794"/>
  <c r="AP794"/>
  <c r="AM794"/>
  <c r="AK794"/>
  <c r="AI794"/>
  <c r="AH794"/>
  <c r="AL794" s="1"/>
  <c r="AM793"/>
  <c r="AK793"/>
  <c r="AL793" s="1"/>
  <c r="AI793"/>
  <c r="AH793"/>
  <c r="AM792"/>
  <c r="AK792"/>
  <c r="AL792" s="1"/>
  <c r="AJ792"/>
  <c r="AI792"/>
  <c r="AH792"/>
  <c r="AS791"/>
  <c r="AR791"/>
  <c r="AM791"/>
  <c r="AK791"/>
  <c r="AP791" s="1"/>
  <c r="AJ791"/>
  <c r="AI791"/>
  <c r="AH791"/>
  <c r="AM790"/>
  <c r="AK790"/>
  <c r="AL790" s="1"/>
  <c r="AJ790"/>
  <c r="AI790"/>
  <c r="AH790"/>
  <c r="AM789"/>
  <c r="AK789"/>
  <c r="AI789"/>
  <c r="AH789"/>
  <c r="AL789" s="1"/>
  <c r="AS788"/>
  <c r="AQ788"/>
  <c r="AP788"/>
  <c r="AM788"/>
  <c r="AK788"/>
  <c r="AI788"/>
  <c r="AH788"/>
  <c r="AL788" s="1"/>
  <c r="AM787"/>
  <c r="AK787"/>
  <c r="AL787" s="1"/>
  <c r="AI787"/>
  <c r="AH787"/>
  <c r="AM786"/>
  <c r="AK786"/>
  <c r="AL786" s="1"/>
  <c r="AJ786"/>
  <c r="AI786"/>
  <c r="AH786"/>
  <c r="AS785"/>
  <c r="AR785"/>
  <c r="AM785"/>
  <c r="AK785"/>
  <c r="AP785" s="1"/>
  <c r="AJ785"/>
  <c r="AI785"/>
  <c r="AH785"/>
  <c r="AM784"/>
  <c r="AK784"/>
  <c r="AL784" s="1"/>
  <c r="AJ784"/>
  <c r="AI784"/>
  <c r="AH784"/>
  <c r="AM783"/>
  <c r="AK783"/>
  <c r="AI783"/>
  <c r="AH783"/>
  <c r="AL783" s="1"/>
  <c r="AS782"/>
  <c r="AQ782"/>
  <c r="AP782"/>
  <c r="AM782"/>
  <c r="AK782"/>
  <c r="AI782"/>
  <c r="AH782"/>
  <c r="AL782" s="1"/>
  <c r="AM781"/>
  <c r="AK781"/>
  <c r="AL781" s="1"/>
  <c r="AI781"/>
  <c r="AH781"/>
  <c r="AM780"/>
  <c r="AK780"/>
  <c r="AJ780" s="1"/>
  <c r="AI780"/>
  <c r="AH780"/>
  <c r="AS779"/>
  <c r="AR779"/>
  <c r="AM779"/>
  <c r="AK779"/>
  <c r="AJ779" s="1"/>
  <c r="AI779"/>
  <c r="AH779"/>
  <c r="AM778"/>
  <c r="AK778"/>
  <c r="AL778" s="1"/>
  <c r="AJ778"/>
  <c r="AI778"/>
  <c r="AH778"/>
  <c r="AM777"/>
  <c r="AK777"/>
  <c r="AI777"/>
  <c r="AH777"/>
  <c r="AL777" s="1"/>
  <c r="AS776"/>
  <c r="AQ776"/>
  <c r="AP776"/>
  <c r="AM776"/>
  <c r="AK776"/>
  <c r="AI776"/>
  <c r="AH776"/>
  <c r="AL776" s="1"/>
  <c r="AM775"/>
  <c r="AK775"/>
  <c r="AL775" s="1"/>
  <c r="AI775"/>
  <c r="AH775"/>
  <c r="AM774"/>
  <c r="AK774"/>
  <c r="AJ774" s="1"/>
  <c r="AI774"/>
  <c r="AH774"/>
  <c r="AS773"/>
  <c r="AR773"/>
  <c r="AM773"/>
  <c r="AK773"/>
  <c r="AJ773" s="1"/>
  <c r="AI773"/>
  <c r="AH773"/>
  <c r="AM772"/>
  <c r="AK772"/>
  <c r="AL772" s="1"/>
  <c r="AJ772"/>
  <c r="AI772"/>
  <c r="AH772"/>
  <c r="AM771"/>
  <c r="AK771"/>
  <c r="AI771"/>
  <c r="AH771"/>
  <c r="AL771" s="1"/>
  <c r="AS770"/>
  <c r="AQ770"/>
  <c r="AP770"/>
  <c r="AM770"/>
  <c r="AK770"/>
  <c r="AJ770" s="1"/>
  <c r="AI770"/>
  <c r="AH770"/>
  <c r="AL770" s="1"/>
  <c r="AM769"/>
  <c r="AK769"/>
  <c r="AL769" s="1"/>
  <c r="AI769"/>
  <c r="AH769"/>
  <c r="AM768"/>
  <c r="AK768"/>
  <c r="AJ768" s="1"/>
  <c r="AI768"/>
  <c r="AH768"/>
  <c r="AS767"/>
  <c r="AR767"/>
  <c r="AM767"/>
  <c r="AK767"/>
  <c r="AJ767" s="1"/>
  <c r="AI767"/>
  <c r="AH767"/>
  <c r="AM766"/>
  <c r="AK766"/>
  <c r="AL766" s="1"/>
  <c r="AJ766"/>
  <c r="AI766"/>
  <c r="AH766"/>
  <c r="AM765"/>
  <c r="AK765"/>
  <c r="AJ765" s="1"/>
  <c r="AI765"/>
  <c r="AH765"/>
  <c r="AL765" s="1"/>
  <c r="AS764"/>
  <c r="AQ764"/>
  <c r="AP764"/>
  <c r="AM764"/>
  <c r="AK764"/>
  <c r="AJ764" s="1"/>
  <c r="AI764"/>
  <c r="AH764"/>
  <c r="AL764" s="1"/>
  <c r="AM763"/>
  <c r="AK763"/>
  <c r="AL763" s="1"/>
  <c r="AI763"/>
  <c r="AH763"/>
  <c r="AM762"/>
  <c r="AK762"/>
  <c r="AJ762" s="1"/>
  <c r="AI762"/>
  <c r="AH762"/>
  <c r="AS761"/>
  <c r="AR761"/>
  <c r="AM761"/>
  <c r="AK761"/>
  <c r="AJ761" s="1"/>
  <c r="AI761"/>
  <c r="AH761"/>
  <c r="AM760"/>
  <c r="AK760"/>
  <c r="AL760" s="1"/>
  <c r="AJ760"/>
  <c r="AI760"/>
  <c r="AH760"/>
  <c r="AM759"/>
  <c r="AK759"/>
  <c r="AJ759" s="1"/>
  <c r="AI759"/>
  <c r="AH759"/>
  <c r="AL759" s="1"/>
  <c r="AS758"/>
  <c r="AQ758"/>
  <c r="AP758"/>
  <c r="AM758"/>
  <c r="AK758"/>
  <c r="AJ758" s="1"/>
  <c r="AI758"/>
  <c r="AH758"/>
  <c r="AL758" s="1"/>
  <c r="AM757"/>
  <c r="AK757"/>
  <c r="AL757" s="1"/>
  <c r="AI757"/>
  <c r="AH757"/>
  <c r="AM756"/>
  <c r="AK756"/>
  <c r="AJ756" s="1"/>
  <c r="AI756"/>
  <c r="AH756"/>
  <c r="AS755"/>
  <c r="AR755"/>
  <c r="AM755"/>
  <c r="AK755"/>
  <c r="AJ755" s="1"/>
  <c r="AI755"/>
  <c r="AH755"/>
  <c r="AM754"/>
  <c r="AK754"/>
  <c r="AL754" s="1"/>
  <c r="AJ754"/>
  <c r="AI754"/>
  <c r="AH754"/>
  <c r="AM753"/>
  <c r="AK753"/>
  <c r="AJ753" s="1"/>
  <c r="AI753"/>
  <c r="AH753"/>
  <c r="AL753" s="1"/>
  <c r="AS752"/>
  <c r="AQ752"/>
  <c r="AP752"/>
  <c r="AM752"/>
  <c r="AK752"/>
  <c r="AJ752" s="1"/>
  <c r="AI752"/>
  <c r="AH752"/>
  <c r="AL752" s="1"/>
  <c r="AM751"/>
  <c r="AK751"/>
  <c r="AR746" s="1"/>
  <c r="AI751"/>
  <c r="AH751"/>
  <c r="AL751" s="1"/>
  <c r="AM750"/>
  <c r="AK750"/>
  <c r="AJ750" s="1"/>
  <c r="AI750"/>
  <c r="AH750"/>
  <c r="AS749"/>
  <c r="AR749"/>
  <c r="AM749"/>
  <c r="AK749"/>
  <c r="AJ749" s="1"/>
  <c r="AI749"/>
  <c r="AH749"/>
  <c r="AM748"/>
  <c r="AK748"/>
  <c r="AL748" s="1"/>
  <c r="AJ748"/>
  <c r="AI748"/>
  <c r="AH748"/>
  <c r="AM747"/>
  <c r="AK747"/>
  <c r="AJ747" s="1"/>
  <c r="AI747"/>
  <c r="AH747"/>
  <c r="AL747" s="1"/>
  <c r="AS746"/>
  <c r="AQ746"/>
  <c r="AP746"/>
  <c r="AM746"/>
  <c r="AK746"/>
  <c r="AJ746" s="1"/>
  <c r="AI746"/>
  <c r="AH746"/>
  <c r="AL746" s="1"/>
  <c r="AM745"/>
  <c r="AK745"/>
  <c r="AR740" s="1"/>
  <c r="AI745"/>
  <c r="AH745"/>
  <c r="AL745" s="1"/>
  <c r="AM744"/>
  <c r="AK744"/>
  <c r="AJ744" s="1"/>
  <c r="AI744"/>
  <c r="AH744"/>
  <c r="AS743"/>
  <c r="AR743"/>
  <c r="AM743"/>
  <c r="AK743"/>
  <c r="AJ743" s="1"/>
  <c r="AI743"/>
  <c r="AH743"/>
  <c r="AM742"/>
  <c r="AK742"/>
  <c r="AL742" s="1"/>
  <c r="AJ742"/>
  <c r="AI742"/>
  <c r="AH742"/>
  <c r="AM741"/>
  <c r="AK741"/>
  <c r="AJ741" s="1"/>
  <c r="AI741"/>
  <c r="AH741"/>
  <c r="AL741" s="1"/>
  <c r="AS740"/>
  <c r="AQ740"/>
  <c r="AP740"/>
  <c r="AM740"/>
  <c r="AK740"/>
  <c r="AJ740" s="1"/>
  <c r="AI740"/>
  <c r="AH740"/>
  <c r="AL740" s="1"/>
  <c r="AM739"/>
  <c r="AK739"/>
  <c r="AR734" s="1"/>
  <c r="AI739"/>
  <c r="AH739"/>
  <c r="AL739" s="1"/>
  <c r="AM738"/>
  <c r="AK738"/>
  <c r="AJ738" s="1"/>
  <c r="AI738"/>
  <c r="AH738"/>
  <c r="AS737"/>
  <c r="AR737"/>
  <c r="AM737"/>
  <c r="AK737"/>
  <c r="AJ737" s="1"/>
  <c r="AI737"/>
  <c r="AH737"/>
  <c r="AM736"/>
  <c r="AK736"/>
  <c r="AL736" s="1"/>
  <c r="AJ736"/>
  <c r="AI736"/>
  <c r="AH736"/>
  <c r="AM735"/>
  <c r="AK735"/>
  <c r="AJ735" s="1"/>
  <c r="AI735"/>
  <c r="AH735"/>
  <c r="AL735" s="1"/>
  <c r="AS734"/>
  <c r="AQ734"/>
  <c r="AP734"/>
  <c r="AM734"/>
  <c r="AK734"/>
  <c r="AJ734" s="1"/>
  <c r="AI734"/>
  <c r="AH734"/>
  <c r="AL734" s="1"/>
  <c r="AM733"/>
  <c r="AK733"/>
  <c r="AR728" s="1"/>
  <c r="AI733"/>
  <c r="AH733"/>
  <c r="AL733" s="1"/>
  <c r="AM732"/>
  <c r="AK732"/>
  <c r="AJ732" s="1"/>
  <c r="AI732"/>
  <c r="AH732"/>
  <c r="AS731"/>
  <c r="AR731"/>
  <c r="AM731"/>
  <c r="AK731"/>
  <c r="AJ731" s="1"/>
  <c r="AI731"/>
  <c r="AH731"/>
  <c r="AM730"/>
  <c r="AK730"/>
  <c r="AL730" s="1"/>
  <c r="AJ730"/>
  <c r="AI730"/>
  <c r="AH730"/>
  <c r="AM729"/>
  <c r="AK729"/>
  <c r="AJ729" s="1"/>
  <c r="AI729"/>
  <c r="AH729"/>
  <c r="AL729" s="1"/>
  <c r="AS728"/>
  <c r="AQ728"/>
  <c r="AP728"/>
  <c r="AM728"/>
  <c r="AK728"/>
  <c r="AJ728" s="1"/>
  <c r="AI728"/>
  <c r="AH728"/>
  <c r="AL728" s="1"/>
  <c r="AM727"/>
  <c r="AK727"/>
  <c r="AR722" s="1"/>
  <c r="AI727"/>
  <c r="AH727"/>
  <c r="AL727" s="1"/>
  <c r="AM726"/>
  <c r="AK726"/>
  <c r="AJ726" s="1"/>
  <c r="AI726"/>
  <c r="AH726"/>
  <c r="AS725"/>
  <c r="AR725"/>
  <c r="AM725"/>
  <c r="AK725"/>
  <c r="AJ725" s="1"/>
  <c r="AI725"/>
  <c r="AH725"/>
  <c r="AM724"/>
  <c r="AK724"/>
  <c r="AL724" s="1"/>
  <c r="AJ724"/>
  <c r="AI724"/>
  <c r="AH724"/>
  <c r="AM723"/>
  <c r="AK723"/>
  <c r="AJ723" s="1"/>
  <c r="AI723"/>
  <c r="AH723"/>
  <c r="AL723" s="1"/>
  <c r="AS722"/>
  <c r="AQ722"/>
  <c r="AP722"/>
  <c r="AM722"/>
  <c r="AK722"/>
  <c r="AJ722" s="1"/>
  <c r="AI722"/>
  <c r="AH722"/>
  <c r="AL722" s="1"/>
  <c r="AM721"/>
  <c r="AK721"/>
  <c r="AR716" s="1"/>
  <c r="AI721"/>
  <c r="AH721"/>
  <c r="AL721" s="1"/>
  <c r="AM720"/>
  <c r="AK720"/>
  <c r="AJ720" s="1"/>
  <c r="AI720"/>
  <c r="AH720"/>
  <c r="AS719"/>
  <c r="AR719"/>
  <c r="AM719"/>
  <c r="AK719"/>
  <c r="AJ719" s="1"/>
  <c r="AI719"/>
  <c r="AH719"/>
  <c r="AM718"/>
  <c r="AK718"/>
  <c r="AL718" s="1"/>
  <c r="AJ718"/>
  <c r="AI718"/>
  <c r="AH718"/>
  <c r="AM717"/>
  <c r="AK717"/>
  <c r="AJ717" s="1"/>
  <c r="AI717"/>
  <c r="AH717"/>
  <c r="AL717" s="1"/>
  <c r="AS716"/>
  <c r="AQ716"/>
  <c r="AP716"/>
  <c r="AM716"/>
  <c r="AK716"/>
  <c r="AJ716" s="1"/>
  <c r="AI716"/>
  <c r="AH716"/>
  <c r="AL716" s="1"/>
  <c r="AM715"/>
  <c r="AK715"/>
  <c r="AR710" s="1"/>
  <c r="AI715"/>
  <c r="AH715"/>
  <c r="AL715" s="1"/>
  <c r="AM714"/>
  <c r="AK714"/>
  <c r="AJ714" s="1"/>
  <c r="AI714"/>
  <c r="AH714"/>
  <c r="AS713"/>
  <c r="AR713"/>
  <c r="AM713"/>
  <c r="AK713"/>
  <c r="AJ713" s="1"/>
  <c r="AI713"/>
  <c r="AH713"/>
  <c r="AM712"/>
  <c r="AK712"/>
  <c r="AL712" s="1"/>
  <c r="AJ712"/>
  <c r="AI712"/>
  <c r="AH712"/>
  <c r="AM711"/>
  <c r="AK711"/>
  <c r="AJ711" s="1"/>
  <c r="AI711"/>
  <c r="AH711"/>
  <c r="AL711" s="1"/>
  <c r="AS710"/>
  <c r="AQ710"/>
  <c r="AP710"/>
  <c r="AM710"/>
  <c r="AK710"/>
  <c r="AJ710" s="1"/>
  <c r="AI710"/>
  <c r="AH710"/>
  <c r="AL710" s="1"/>
  <c r="AM709"/>
  <c r="AK709"/>
  <c r="AR704" s="1"/>
  <c r="AI709"/>
  <c r="AH709"/>
  <c r="AL709" s="1"/>
  <c r="AM708"/>
  <c r="AK708"/>
  <c r="AJ708" s="1"/>
  <c r="AI708"/>
  <c r="AH708"/>
  <c r="AS707"/>
  <c r="AR707"/>
  <c r="AM707"/>
  <c r="AK707"/>
  <c r="AJ707" s="1"/>
  <c r="AI707"/>
  <c r="AH707"/>
  <c r="AM706"/>
  <c r="AK706"/>
  <c r="AL706" s="1"/>
  <c r="AJ706"/>
  <c r="AI706"/>
  <c r="AH706"/>
  <c r="AM705"/>
  <c r="AK705"/>
  <c r="AJ705" s="1"/>
  <c r="AI705"/>
  <c r="AH705"/>
  <c r="AL705" s="1"/>
  <c r="AS704"/>
  <c r="AQ704"/>
  <c r="AP704"/>
  <c r="AM704"/>
  <c r="AK704"/>
  <c r="AJ704" s="1"/>
  <c r="AI704"/>
  <c r="AH704"/>
  <c r="AL704" s="1"/>
  <c r="AM703"/>
  <c r="AK703"/>
  <c r="AR698" s="1"/>
  <c r="AI703"/>
  <c r="AH703"/>
  <c r="AL703" s="1"/>
  <c r="AM702"/>
  <c r="AK702"/>
  <c r="AJ702" s="1"/>
  <c r="AI702"/>
  <c r="AH702"/>
  <c r="AS701"/>
  <c r="AR701"/>
  <c r="AM701"/>
  <c r="AK701"/>
  <c r="AJ701" s="1"/>
  <c r="AI701"/>
  <c r="AH701"/>
  <c r="AM700"/>
  <c r="AK700"/>
  <c r="AL700" s="1"/>
  <c r="AJ700"/>
  <c r="AI700"/>
  <c r="AH700"/>
  <c r="AM699"/>
  <c r="AK699"/>
  <c r="AJ699" s="1"/>
  <c r="AI699"/>
  <c r="AH699"/>
  <c r="AL699" s="1"/>
  <c r="AS698"/>
  <c r="AQ698"/>
  <c r="AP698"/>
  <c r="AM698"/>
  <c r="AK698"/>
  <c r="AJ698" s="1"/>
  <c r="AI698"/>
  <c r="AH698"/>
  <c r="AL698" s="1"/>
  <c r="AM697"/>
  <c r="AK697"/>
  <c r="AR692" s="1"/>
  <c r="AI697"/>
  <c r="AH697"/>
  <c r="AL697" s="1"/>
  <c r="AM696"/>
  <c r="AK696"/>
  <c r="AJ696" s="1"/>
  <c r="AI696"/>
  <c r="AH696"/>
  <c r="AS695"/>
  <c r="AR695"/>
  <c r="AM695"/>
  <c r="AK695"/>
  <c r="AJ695" s="1"/>
  <c r="AI695"/>
  <c r="AH695"/>
  <c r="AM694"/>
  <c r="AK694"/>
  <c r="AL694" s="1"/>
  <c r="AJ694"/>
  <c r="AI694"/>
  <c r="AH694"/>
  <c r="AM693"/>
  <c r="AK693"/>
  <c r="AJ693" s="1"/>
  <c r="AI693"/>
  <c r="AH693"/>
  <c r="AL693" s="1"/>
  <c r="AS692"/>
  <c r="AQ692"/>
  <c r="AP692"/>
  <c r="AM692"/>
  <c r="AK692"/>
  <c r="AJ692" s="1"/>
  <c r="AI692"/>
  <c r="AH692"/>
  <c r="AL692" s="1"/>
  <c r="AM691"/>
  <c r="AK691"/>
  <c r="AR686" s="1"/>
  <c r="AI691"/>
  <c r="AH691"/>
  <c r="AL691" s="1"/>
  <c r="AM690"/>
  <c r="AK690"/>
  <c r="AJ690" s="1"/>
  <c r="AI690"/>
  <c r="AH690"/>
  <c r="AS689"/>
  <c r="AR689"/>
  <c r="AM689"/>
  <c r="AK689"/>
  <c r="AJ689" s="1"/>
  <c r="AI689"/>
  <c r="AH689"/>
  <c r="AM688"/>
  <c r="AK688"/>
  <c r="AJ688"/>
  <c r="AI688"/>
  <c r="AH688"/>
  <c r="AL688" s="1"/>
  <c r="AM687"/>
  <c r="AK687"/>
  <c r="AJ687" s="1"/>
  <c r="AI687"/>
  <c r="AH687"/>
  <c r="AL687" s="1"/>
  <c r="AS686"/>
  <c r="AQ686"/>
  <c r="AP686"/>
  <c r="AM686"/>
  <c r="AK686"/>
  <c r="AJ686" s="1"/>
  <c r="AI686"/>
  <c r="AH686"/>
  <c r="AL686" s="1"/>
  <c r="AM685"/>
  <c r="AK685"/>
  <c r="AR680" s="1"/>
  <c r="AI685"/>
  <c r="AH685"/>
  <c r="AL685" s="1"/>
  <c r="AM684"/>
  <c r="AK684"/>
  <c r="AJ684" s="1"/>
  <c r="AI684"/>
  <c r="AH684"/>
  <c r="AS683"/>
  <c r="AR683"/>
  <c r="AM683"/>
  <c r="AK683"/>
  <c r="AJ683" s="1"/>
  <c r="AI683"/>
  <c r="AH683"/>
  <c r="AM682"/>
  <c r="AK682"/>
  <c r="AJ682"/>
  <c r="AI682"/>
  <c r="AH682"/>
  <c r="AL682" s="1"/>
  <c r="AM681"/>
  <c r="AK681"/>
  <c r="AJ681" s="1"/>
  <c r="AI681"/>
  <c r="AH681"/>
  <c r="AL681" s="1"/>
  <c r="AS680"/>
  <c r="AQ680"/>
  <c r="AP680"/>
  <c r="AM680"/>
  <c r="AK680"/>
  <c r="AJ680" s="1"/>
  <c r="AI680"/>
  <c r="AH680"/>
  <c r="AL680" s="1"/>
  <c r="AM679"/>
  <c r="AK679"/>
  <c r="AR674" s="1"/>
  <c r="AI679"/>
  <c r="AH679"/>
  <c r="AL679" s="1"/>
  <c r="AM678"/>
  <c r="AK678"/>
  <c r="AJ678" s="1"/>
  <c r="AI678"/>
  <c r="AH678"/>
  <c r="AS677"/>
  <c r="AR677"/>
  <c r="AM677"/>
  <c r="AK677"/>
  <c r="AJ677" s="1"/>
  <c r="AI677"/>
  <c r="AH677"/>
  <c r="AM676"/>
  <c r="AK676"/>
  <c r="AJ676"/>
  <c r="AI676"/>
  <c r="AH676"/>
  <c r="AL676" s="1"/>
  <c r="AM675"/>
  <c r="AK675"/>
  <c r="AJ675" s="1"/>
  <c r="AI675"/>
  <c r="AH675"/>
  <c r="AL675" s="1"/>
  <c r="AS674"/>
  <c r="AQ674"/>
  <c r="AP674"/>
  <c r="AM674"/>
  <c r="AK674"/>
  <c r="AJ674" s="1"/>
  <c r="AI674"/>
  <c r="AH674"/>
  <c r="AL674" s="1"/>
  <c r="AM673"/>
  <c r="AK673"/>
  <c r="AR668" s="1"/>
  <c r="AI673"/>
  <c r="AH673"/>
  <c r="AL673" s="1"/>
  <c r="AM672"/>
  <c r="AK672"/>
  <c r="AJ672" s="1"/>
  <c r="AI672"/>
  <c r="AH672"/>
  <c r="AS671"/>
  <c r="AR671"/>
  <c r="AM671"/>
  <c r="AK671"/>
  <c r="AJ671" s="1"/>
  <c r="AI671"/>
  <c r="AH671"/>
  <c r="AM670"/>
  <c r="AK670"/>
  <c r="AJ670"/>
  <c r="AI670"/>
  <c r="AH670"/>
  <c r="AL670" s="1"/>
  <c r="AM669"/>
  <c r="AK669"/>
  <c r="AJ669" s="1"/>
  <c r="AI669"/>
  <c r="AH669"/>
  <c r="AL669" s="1"/>
  <c r="AS668"/>
  <c r="AQ668"/>
  <c r="AP668"/>
  <c r="AM668"/>
  <c r="AK668"/>
  <c r="AJ668" s="1"/>
  <c r="AI668"/>
  <c r="AH668"/>
  <c r="AL668" s="1"/>
  <c r="AM667"/>
  <c r="AK667"/>
  <c r="AR662" s="1"/>
  <c r="AI667"/>
  <c r="AH667"/>
  <c r="AL667" s="1"/>
  <c r="AM666"/>
  <c r="AK666"/>
  <c r="AJ666" s="1"/>
  <c r="AI666"/>
  <c r="AH666"/>
  <c r="AS665"/>
  <c r="AR665"/>
  <c r="AM665"/>
  <c r="AK665"/>
  <c r="AJ665" s="1"/>
  <c r="AI665"/>
  <c r="AH665"/>
  <c r="AM664"/>
  <c r="AK664"/>
  <c r="AJ664"/>
  <c r="AI664"/>
  <c r="AH664"/>
  <c r="AL664" s="1"/>
  <c r="AM663"/>
  <c r="AK663"/>
  <c r="AJ663" s="1"/>
  <c r="AI663"/>
  <c r="AH663"/>
  <c r="AL663" s="1"/>
  <c r="AS662"/>
  <c r="AQ662"/>
  <c r="AP662"/>
  <c r="AM662"/>
  <c r="AK662"/>
  <c r="AJ662" s="1"/>
  <c r="AI662"/>
  <c r="AH662"/>
  <c r="AL662" s="1"/>
  <c r="AM661"/>
  <c r="AK661"/>
  <c r="AR656" s="1"/>
  <c r="AI661"/>
  <c r="AH661"/>
  <c r="AL661" s="1"/>
  <c r="AM660"/>
  <c r="AK660"/>
  <c r="AJ660" s="1"/>
  <c r="AI660"/>
  <c r="AH660"/>
  <c r="AS659"/>
  <c r="AR659"/>
  <c r="AM659"/>
  <c r="AK659"/>
  <c r="AJ659" s="1"/>
  <c r="AI659"/>
  <c r="AH659"/>
  <c r="AM658"/>
  <c r="AK658"/>
  <c r="AJ658"/>
  <c r="AI658"/>
  <c r="AH658"/>
  <c r="AL658" s="1"/>
  <c r="AM657"/>
  <c r="AK657"/>
  <c r="AJ657" s="1"/>
  <c r="AI657"/>
  <c r="AH657"/>
  <c r="AL657" s="1"/>
  <c r="AS656"/>
  <c r="AQ656"/>
  <c r="AP656"/>
  <c r="AM656"/>
  <c r="AK656"/>
  <c r="AJ656" s="1"/>
  <c r="AI656"/>
  <c r="AH656"/>
  <c r="AL656" s="1"/>
  <c r="AM655"/>
  <c r="AK655"/>
  <c r="AR650" s="1"/>
  <c r="AI655"/>
  <c r="AH655"/>
  <c r="AL655" s="1"/>
  <c r="AM654"/>
  <c r="AK654"/>
  <c r="AJ654" s="1"/>
  <c r="AI654"/>
  <c r="AH654"/>
  <c r="AS653"/>
  <c r="AR653"/>
  <c r="AM653"/>
  <c r="AK653"/>
  <c r="AJ653" s="1"/>
  <c r="AI653"/>
  <c r="AH653"/>
  <c r="AM652"/>
  <c r="AK652"/>
  <c r="AJ652"/>
  <c r="AI652"/>
  <c r="AH652"/>
  <c r="AL652" s="1"/>
  <c r="AM651"/>
  <c r="AK651"/>
  <c r="AJ651" s="1"/>
  <c r="AI651"/>
  <c r="AH651"/>
  <c r="AL651" s="1"/>
  <c r="AS650"/>
  <c r="AQ650"/>
  <c r="AP650"/>
  <c r="AM650"/>
  <c r="AK650"/>
  <c r="AJ650" s="1"/>
  <c r="AI650"/>
  <c r="AH650"/>
  <c r="AL650" s="1"/>
  <c r="AM649"/>
  <c r="AK649"/>
  <c r="AR644" s="1"/>
  <c r="AI649"/>
  <c r="AH649"/>
  <c r="AL649" s="1"/>
  <c r="AM648"/>
  <c r="AK648"/>
  <c r="AJ648" s="1"/>
  <c r="AI648"/>
  <c r="AH648"/>
  <c r="AS647"/>
  <c r="AR647"/>
  <c r="AM647"/>
  <c r="AK647"/>
  <c r="AJ647" s="1"/>
  <c r="AI647"/>
  <c r="AH647"/>
  <c r="AM646"/>
  <c r="AK646"/>
  <c r="AJ646"/>
  <c r="AI646"/>
  <c r="AH646"/>
  <c r="AL646" s="1"/>
  <c r="AM645"/>
  <c r="AK645"/>
  <c r="AJ645" s="1"/>
  <c r="AI645"/>
  <c r="AH645"/>
  <c r="AL645" s="1"/>
  <c r="AS644"/>
  <c r="AQ644"/>
  <c r="AP644"/>
  <c r="AM644"/>
  <c r="AK644"/>
  <c r="AJ644" s="1"/>
  <c r="AI644"/>
  <c r="AH644"/>
  <c r="AL644" s="1"/>
  <c r="AM643"/>
  <c r="AK643"/>
  <c r="AR638" s="1"/>
  <c r="AI643"/>
  <c r="AH643"/>
  <c r="AL643" s="1"/>
  <c r="AM642"/>
  <c r="AK642"/>
  <c r="AJ642" s="1"/>
  <c r="AI642"/>
  <c r="AH642"/>
  <c r="AS641"/>
  <c r="AR641"/>
  <c r="AM641"/>
  <c r="AK641"/>
  <c r="AJ641" s="1"/>
  <c r="AI641"/>
  <c r="AH641"/>
  <c r="AM640"/>
  <c r="AK640"/>
  <c r="AJ640"/>
  <c r="AI640"/>
  <c r="AH640"/>
  <c r="AL640" s="1"/>
  <c r="AM639"/>
  <c r="AK639"/>
  <c r="AJ639" s="1"/>
  <c r="AI639"/>
  <c r="AH639"/>
  <c r="AL639" s="1"/>
  <c r="AS638"/>
  <c r="AQ638"/>
  <c r="AP638"/>
  <c r="AM638"/>
  <c r="AK638"/>
  <c r="AJ638" s="1"/>
  <c r="AI638"/>
  <c r="AH638"/>
  <c r="AL638" s="1"/>
  <c r="AM637"/>
  <c r="AK637"/>
  <c r="AR632" s="1"/>
  <c r="AI637"/>
  <c r="AH637"/>
  <c r="AL637" s="1"/>
  <c r="AM636"/>
  <c r="AK636"/>
  <c r="AJ636" s="1"/>
  <c r="AI636"/>
  <c r="AH636"/>
  <c r="AS635"/>
  <c r="AR635"/>
  <c r="AM635"/>
  <c r="AK635"/>
  <c r="AJ635" s="1"/>
  <c r="AI635"/>
  <c r="AH635"/>
  <c r="AM634"/>
  <c r="AK634"/>
  <c r="AJ634"/>
  <c r="AI634"/>
  <c r="AH634"/>
  <c r="AL634" s="1"/>
  <c r="AM633"/>
  <c r="AK633"/>
  <c r="AJ633" s="1"/>
  <c r="AI633"/>
  <c r="AH633"/>
  <c r="AL633" s="1"/>
  <c r="AS632"/>
  <c r="AQ632"/>
  <c r="AP632"/>
  <c r="AM632"/>
  <c r="AK632"/>
  <c r="AJ632" s="1"/>
  <c r="AI632"/>
  <c r="AH632"/>
  <c r="AL632" s="1"/>
  <c r="AM631"/>
  <c r="AK631"/>
  <c r="AR626" s="1"/>
  <c r="AI631"/>
  <c r="AH631"/>
  <c r="AL631" s="1"/>
  <c r="AM630"/>
  <c r="AK630"/>
  <c r="AJ630" s="1"/>
  <c r="AI630"/>
  <c r="AH630"/>
  <c r="AS629"/>
  <c r="AR629"/>
  <c r="AM629"/>
  <c r="AK629"/>
  <c r="AJ629" s="1"/>
  <c r="AI629"/>
  <c r="AH629"/>
  <c r="AM628"/>
  <c r="AK628"/>
  <c r="AJ628"/>
  <c r="AI628"/>
  <c r="AH628"/>
  <c r="AL628" s="1"/>
  <c r="AM627"/>
  <c r="AK627"/>
  <c r="AJ627" s="1"/>
  <c r="AI627"/>
  <c r="AH627"/>
  <c r="AL627" s="1"/>
  <c r="AS626"/>
  <c r="AQ626"/>
  <c r="AP626"/>
  <c r="AM626"/>
  <c r="AK626"/>
  <c r="AJ626" s="1"/>
  <c r="AI626"/>
  <c r="AH626"/>
  <c r="AL626" s="1"/>
  <c r="AM625"/>
  <c r="AK625"/>
  <c r="AR620" s="1"/>
  <c r="AI625"/>
  <c r="AH625"/>
  <c r="AL625" s="1"/>
  <c r="AM624"/>
  <c r="AK624"/>
  <c r="AJ624" s="1"/>
  <c r="AI624"/>
  <c r="AH624"/>
  <c r="AS623"/>
  <c r="AR623"/>
  <c r="AM623"/>
  <c r="AK623"/>
  <c r="AJ623" s="1"/>
  <c r="AI623"/>
  <c r="AH623"/>
  <c r="AM622"/>
  <c r="AK622"/>
  <c r="AJ622"/>
  <c r="AI622"/>
  <c r="AH622"/>
  <c r="AL622" s="1"/>
  <c r="AM621"/>
  <c r="AK621"/>
  <c r="AJ621" s="1"/>
  <c r="AI621"/>
  <c r="AH621"/>
  <c r="AL621" s="1"/>
  <c r="AS620"/>
  <c r="AQ620"/>
  <c r="AP620"/>
  <c r="AM620"/>
  <c r="AK620"/>
  <c r="AJ620" s="1"/>
  <c r="AI620"/>
  <c r="AH620"/>
  <c r="AL620" s="1"/>
  <c r="AM619"/>
  <c r="AK619"/>
  <c r="AR614" s="1"/>
  <c r="AI619"/>
  <c r="AH619"/>
  <c r="AL619" s="1"/>
  <c r="AM618"/>
  <c r="AK618"/>
  <c r="AJ618" s="1"/>
  <c r="AI618"/>
  <c r="AH618"/>
  <c r="AS617"/>
  <c r="AR617"/>
  <c r="AM617"/>
  <c r="AK617"/>
  <c r="AJ617" s="1"/>
  <c r="AI617"/>
  <c r="AH617"/>
  <c r="AM616"/>
  <c r="AK616"/>
  <c r="AJ616"/>
  <c r="AI616"/>
  <c r="AH616"/>
  <c r="AL616" s="1"/>
  <c r="AM615"/>
  <c r="AK615"/>
  <c r="AJ615" s="1"/>
  <c r="AI615"/>
  <c r="AH615"/>
  <c r="AL615" s="1"/>
  <c r="AS614"/>
  <c r="AQ614"/>
  <c r="AM614"/>
  <c r="AK614"/>
  <c r="AJ614" s="1"/>
  <c r="AI614"/>
  <c r="AH614"/>
  <c r="AL614" s="1"/>
  <c r="AM613"/>
  <c r="AK613"/>
  <c r="AR608" s="1"/>
  <c r="AI613"/>
  <c r="AH613"/>
  <c r="AL613" s="1"/>
  <c r="AM612"/>
  <c r="AK612"/>
  <c r="AJ612" s="1"/>
  <c r="AI612"/>
  <c r="AH612"/>
  <c r="AS611"/>
  <c r="AR611"/>
  <c r="AM611"/>
  <c r="AK611"/>
  <c r="AJ611" s="1"/>
  <c r="AI611"/>
  <c r="AH611"/>
  <c r="AM610"/>
  <c r="AK610"/>
  <c r="AJ610"/>
  <c r="AI610"/>
  <c r="AH610"/>
  <c r="AL610" s="1"/>
  <c r="AM609"/>
  <c r="AK609"/>
  <c r="AJ609" s="1"/>
  <c r="AI609"/>
  <c r="AH609"/>
  <c r="AL609" s="1"/>
  <c r="AS608"/>
  <c r="AQ608"/>
  <c r="AP608"/>
  <c r="AM608"/>
  <c r="AK608"/>
  <c r="AJ608" s="1"/>
  <c r="AI608"/>
  <c r="AH608"/>
  <c r="AL608" s="1"/>
  <c r="AM607"/>
  <c r="AK607"/>
  <c r="AR602" s="1"/>
  <c r="AI607"/>
  <c r="AH607"/>
  <c r="AL607" s="1"/>
  <c r="AM606"/>
  <c r="AK606"/>
  <c r="AJ606" s="1"/>
  <c r="AI606"/>
  <c r="AH606"/>
  <c r="AS605"/>
  <c r="AR605"/>
  <c r="AM605"/>
  <c r="AK605"/>
  <c r="AJ605" s="1"/>
  <c r="AI605"/>
  <c r="AH605"/>
  <c r="AM604"/>
  <c r="AK604"/>
  <c r="AJ604"/>
  <c r="AI604"/>
  <c r="AH604"/>
  <c r="AL604" s="1"/>
  <c r="AM603"/>
  <c r="AK603"/>
  <c r="AJ603" s="1"/>
  <c r="AI603"/>
  <c r="AH603"/>
  <c r="AL603" s="1"/>
  <c r="AS602"/>
  <c r="AQ602"/>
  <c r="AM602"/>
  <c r="AK602"/>
  <c r="AJ602" s="1"/>
  <c r="AI602"/>
  <c r="AH602"/>
  <c r="AL602" s="1"/>
  <c r="AM601"/>
  <c r="AK601"/>
  <c r="AR596" s="1"/>
  <c r="AI601"/>
  <c r="AH601"/>
  <c r="AL601" s="1"/>
  <c r="AM600"/>
  <c r="AK600"/>
  <c r="AJ600" s="1"/>
  <c r="AI600"/>
  <c r="AH600"/>
  <c r="AS599"/>
  <c r="AR599"/>
  <c r="AM599"/>
  <c r="AK599"/>
  <c r="AJ599" s="1"/>
  <c r="AI599"/>
  <c r="AH599"/>
  <c r="AM598"/>
  <c r="AK598"/>
  <c r="AJ598"/>
  <c r="AI598"/>
  <c r="AH598"/>
  <c r="AL598" s="1"/>
  <c r="AM597"/>
  <c r="AK597"/>
  <c r="AJ597" s="1"/>
  <c r="AI597"/>
  <c r="AH597"/>
  <c r="AL597" s="1"/>
  <c r="AS596"/>
  <c r="AQ596"/>
  <c r="AM596"/>
  <c r="AK596"/>
  <c r="AJ596" s="1"/>
  <c r="AI596"/>
  <c r="AH596"/>
  <c r="AL596" s="1"/>
  <c r="AM595"/>
  <c r="AK595"/>
  <c r="AL595" s="1"/>
  <c r="AI595"/>
  <c r="AH595"/>
  <c r="AM594"/>
  <c r="AK594"/>
  <c r="AJ594"/>
  <c r="AI594"/>
  <c r="AH594"/>
  <c r="AS593"/>
  <c r="AM593"/>
  <c r="AK593"/>
  <c r="AJ593"/>
  <c r="AI593"/>
  <c r="AH593"/>
  <c r="AM592"/>
  <c r="AK592"/>
  <c r="AJ592"/>
  <c r="AI592"/>
  <c r="AH592"/>
  <c r="AL592" s="1"/>
  <c r="AM591"/>
  <c r="AK591"/>
  <c r="AI591"/>
  <c r="AH591"/>
  <c r="AL591" s="1"/>
  <c r="AS590"/>
  <c r="AQ590"/>
  <c r="AP590"/>
  <c r="AM590"/>
  <c r="AL590"/>
  <c r="AK590"/>
  <c r="AJ590" s="1"/>
  <c r="AI590"/>
  <c r="AH590"/>
  <c r="AM589"/>
  <c r="AL589"/>
  <c r="AK589"/>
  <c r="AI589"/>
  <c r="AH589"/>
  <c r="AM588"/>
  <c r="AK588"/>
  <c r="AJ588"/>
  <c r="AI588"/>
  <c r="AH588"/>
  <c r="AS587"/>
  <c r="AR587"/>
  <c r="AM587"/>
  <c r="AK587"/>
  <c r="AJ587"/>
  <c r="AI587"/>
  <c r="AH587"/>
  <c r="AM586"/>
  <c r="AK586"/>
  <c r="AJ586"/>
  <c r="AI586"/>
  <c r="AH586"/>
  <c r="AL586" s="1"/>
  <c r="AM585"/>
  <c r="AK585"/>
  <c r="AJ585" s="1"/>
  <c r="AI585"/>
  <c r="AH585"/>
  <c r="AS584"/>
  <c r="AQ584"/>
  <c r="AM584"/>
  <c r="AK584"/>
  <c r="AP584" s="1"/>
  <c r="AI584"/>
  <c r="AH584"/>
  <c r="AM583"/>
  <c r="AK583"/>
  <c r="AL583" s="1"/>
  <c r="AI583"/>
  <c r="AH583"/>
  <c r="AM582"/>
  <c r="AK582"/>
  <c r="AL582" s="1"/>
  <c r="AJ582"/>
  <c r="AI582"/>
  <c r="AH582"/>
  <c r="AS581"/>
  <c r="AQ581"/>
  <c r="AM581"/>
  <c r="AK581"/>
  <c r="AJ581" s="1"/>
  <c r="AI581"/>
  <c r="AH581"/>
  <c r="AM580"/>
  <c r="AK580"/>
  <c r="AJ580"/>
  <c r="AI580"/>
  <c r="AH580"/>
  <c r="AL580" s="1"/>
  <c r="AM579"/>
  <c r="AL579"/>
  <c r="AK579"/>
  <c r="AI579"/>
  <c r="AH579"/>
  <c r="AS578"/>
  <c r="AQ578"/>
  <c r="AM578"/>
  <c r="AK578"/>
  <c r="AP578" s="1"/>
  <c r="AI578"/>
  <c r="AH578"/>
  <c r="AM577"/>
  <c r="AK577"/>
  <c r="AL577" s="1"/>
  <c r="AJ577"/>
  <c r="AI577"/>
  <c r="AH577"/>
  <c r="AM576"/>
  <c r="AK576"/>
  <c r="AL576" s="1"/>
  <c r="AJ576"/>
  <c r="AI576"/>
  <c r="AH576"/>
  <c r="AS575"/>
  <c r="AR575"/>
  <c r="AQ575"/>
  <c r="AM575"/>
  <c r="AK575"/>
  <c r="AP575" s="1"/>
  <c r="AJ575"/>
  <c r="AI575"/>
  <c r="AH575"/>
  <c r="AM574"/>
  <c r="AK574"/>
  <c r="AI574"/>
  <c r="AH574"/>
  <c r="AL574" s="1"/>
  <c r="AM573"/>
  <c r="AK573"/>
  <c r="AL573" s="1"/>
  <c r="AI573"/>
  <c r="AH573"/>
  <c r="AS572"/>
  <c r="AM572"/>
  <c r="AK572"/>
  <c r="AP572" s="1"/>
  <c r="AI572"/>
  <c r="AH572"/>
  <c r="AM571"/>
  <c r="AK571"/>
  <c r="AL571" s="1"/>
  <c r="AJ571"/>
  <c r="AI571"/>
  <c r="AH571"/>
  <c r="AM570"/>
  <c r="AK570"/>
  <c r="AL570" s="1"/>
  <c r="AJ570"/>
  <c r="AI570"/>
  <c r="AH570"/>
  <c r="AS569"/>
  <c r="AR569"/>
  <c r="AQ569"/>
  <c r="AM569"/>
  <c r="AK569"/>
  <c r="AP569" s="1"/>
  <c r="AJ569"/>
  <c r="AI569"/>
  <c r="AH569"/>
  <c r="AM568"/>
  <c r="AK568"/>
  <c r="AI568"/>
  <c r="AH568"/>
  <c r="AL568" s="1"/>
  <c r="AM567"/>
  <c r="AK567"/>
  <c r="AL567" s="1"/>
  <c r="AI567"/>
  <c r="AH567"/>
  <c r="AS566"/>
  <c r="AM566"/>
  <c r="AK566"/>
  <c r="AP566" s="1"/>
  <c r="AI566"/>
  <c r="AH566"/>
  <c r="AM565"/>
  <c r="AK565"/>
  <c r="AL565" s="1"/>
  <c r="AJ565"/>
  <c r="AI565"/>
  <c r="AH565"/>
  <c r="AM564"/>
  <c r="AK564"/>
  <c r="AL564" s="1"/>
  <c r="AJ564"/>
  <c r="AI564"/>
  <c r="AH564"/>
  <c r="AS563"/>
  <c r="AR563"/>
  <c r="AQ563"/>
  <c r="AM563"/>
  <c r="AK563"/>
  <c r="AP563" s="1"/>
  <c r="AJ563"/>
  <c r="AI563"/>
  <c r="AH563"/>
  <c r="AM562"/>
  <c r="AK562"/>
  <c r="AI562"/>
  <c r="AH562"/>
  <c r="AL562" s="1"/>
  <c r="AM561"/>
  <c r="AK561"/>
  <c r="AL561" s="1"/>
  <c r="AI561"/>
  <c r="AH561"/>
  <c r="AS560"/>
  <c r="AM560"/>
  <c r="AK560"/>
  <c r="AP560" s="1"/>
  <c r="AI560"/>
  <c r="AH560"/>
  <c r="AM559"/>
  <c r="AK559"/>
  <c r="AL559" s="1"/>
  <c r="AJ559"/>
  <c r="AI559"/>
  <c r="AH559"/>
  <c r="AM558"/>
  <c r="AK558"/>
  <c r="AL558" s="1"/>
  <c r="AJ558"/>
  <c r="AI558"/>
  <c r="AH558"/>
  <c r="AS557"/>
  <c r="AR557"/>
  <c r="AQ557"/>
  <c r="AM557"/>
  <c r="AK557"/>
  <c r="AP557" s="1"/>
  <c r="AJ557"/>
  <c r="AI557"/>
  <c r="AH557"/>
  <c r="AM556"/>
  <c r="AK556"/>
  <c r="AI556"/>
  <c r="AH556"/>
  <c r="AL556" s="1"/>
  <c r="AM555"/>
  <c r="AK555"/>
  <c r="AL555" s="1"/>
  <c r="AI555"/>
  <c r="AH555"/>
  <c r="AS554"/>
  <c r="AM554"/>
  <c r="AK554"/>
  <c r="AP554" s="1"/>
  <c r="AI554"/>
  <c r="AH554"/>
  <c r="AM553"/>
  <c r="AK553"/>
  <c r="AL553" s="1"/>
  <c r="AJ553"/>
  <c r="AI553"/>
  <c r="AH553"/>
  <c r="AM552"/>
  <c r="AK552"/>
  <c r="AL552" s="1"/>
  <c r="AJ552"/>
  <c r="AI552"/>
  <c r="AH552"/>
  <c r="AS551"/>
  <c r="AR551"/>
  <c r="AQ551"/>
  <c r="AM551"/>
  <c r="AK551"/>
  <c r="AP551" s="1"/>
  <c r="AJ551"/>
  <c r="AI551"/>
  <c r="AH551"/>
  <c r="AM550"/>
  <c r="AK550"/>
  <c r="AI550"/>
  <c r="AH550"/>
  <c r="AL550" s="1"/>
  <c r="AM549"/>
  <c r="AK549"/>
  <c r="AL549" s="1"/>
  <c r="AI549"/>
  <c r="AH549"/>
  <c r="AS548"/>
  <c r="AM548"/>
  <c r="AK548"/>
  <c r="AP548" s="1"/>
  <c r="AI548"/>
  <c r="AH548"/>
  <c r="AM547"/>
  <c r="AK547"/>
  <c r="AL547" s="1"/>
  <c r="AJ547"/>
  <c r="AI547"/>
  <c r="AH547"/>
  <c r="AM546"/>
  <c r="AK546"/>
  <c r="AL546" s="1"/>
  <c r="AJ546"/>
  <c r="AI546"/>
  <c r="AH546"/>
  <c r="AS545"/>
  <c r="AR545"/>
  <c r="AQ545"/>
  <c r="AM545"/>
  <c r="AK545"/>
  <c r="AP545" s="1"/>
  <c r="AJ545"/>
  <c r="AI545"/>
  <c r="AH545"/>
  <c r="AM544"/>
  <c r="AK544"/>
  <c r="AJ544" s="1"/>
  <c r="AI544"/>
  <c r="AH544"/>
  <c r="AL544" s="1"/>
  <c r="AM543"/>
  <c r="AK543"/>
  <c r="AL543" s="1"/>
  <c r="AI543"/>
  <c r="AH543"/>
  <c r="AS542"/>
  <c r="AM542"/>
  <c r="AK542"/>
  <c r="AP542" s="1"/>
  <c r="AI542"/>
  <c r="AH542"/>
  <c r="AM541"/>
  <c r="AK541"/>
  <c r="AL541" s="1"/>
  <c r="AJ541"/>
  <c r="AI541"/>
  <c r="AH541"/>
  <c r="AM540"/>
  <c r="AK540"/>
  <c r="AL540" s="1"/>
  <c r="AJ540"/>
  <c r="AI540"/>
  <c r="AH540"/>
  <c r="AS539"/>
  <c r="AR539"/>
  <c r="AQ539"/>
  <c r="AM539"/>
  <c r="AK539"/>
  <c r="AP539" s="1"/>
  <c r="AJ539"/>
  <c r="AI539"/>
  <c r="AH539"/>
  <c r="AM538"/>
  <c r="AK538"/>
  <c r="AJ538" s="1"/>
  <c r="AI538"/>
  <c r="AH538"/>
  <c r="AL538" s="1"/>
  <c r="AM537"/>
  <c r="AK537"/>
  <c r="AL537" s="1"/>
  <c r="AI537"/>
  <c r="AH537"/>
  <c r="AS536"/>
  <c r="AM536"/>
  <c r="AK536"/>
  <c r="AP536" s="1"/>
  <c r="AI536"/>
  <c r="AH536"/>
  <c r="AM535"/>
  <c r="AK535"/>
  <c r="AL535" s="1"/>
  <c r="AJ535"/>
  <c r="AI535"/>
  <c r="AH535"/>
  <c r="AM534"/>
  <c r="AK534"/>
  <c r="AL534" s="1"/>
  <c r="AJ534"/>
  <c r="AI534"/>
  <c r="AH534"/>
  <c r="AS533"/>
  <c r="AR533"/>
  <c r="AQ533"/>
  <c r="AM533"/>
  <c r="AK533"/>
  <c r="AP533" s="1"/>
  <c r="AJ533"/>
  <c r="AI533"/>
  <c r="AH533"/>
  <c r="AM532"/>
  <c r="AK532"/>
  <c r="AJ532" s="1"/>
  <c r="AI532"/>
  <c r="AH532"/>
  <c r="AL532" s="1"/>
  <c r="AM531"/>
  <c r="AK531"/>
  <c r="AL531" s="1"/>
  <c r="AI531"/>
  <c r="AH531"/>
  <c r="AS530"/>
  <c r="AM530"/>
  <c r="AK530"/>
  <c r="AP530" s="1"/>
  <c r="AI530"/>
  <c r="AH530"/>
  <c r="AM529"/>
  <c r="AK529"/>
  <c r="AL529" s="1"/>
  <c r="AJ529"/>
  <c r="AI529"/>
  <c r="AH529"/>
  <c r="AM528"/>
  <c r="AK528"/>
  <c r="AL528" s="1"/>
  <c r="AJ528"/>
  <c r="AI528"/>
  <c r="AH528"/>
  <c r="AS527"/>
  <c r="AR527"/>
  <c r="AQ527"/>
  <c r="AM527"/>
  <c r="AK527"/>
  <c r="AP527" s="1"/>
  <c r="AJ527"/>
  <c r="AI527"/>
  <c r="AH527"/>
  <c r="AM526"/>
  <c r="AK526"/>
  <c r="AJ526" s="1"/>
  <c r="AI526"/>
  <c r="AH526"/>
  <c r="AL526" s="1"/>
  <c r="AM525"/>
  <c r="AK525"/>
  <c r="AL525" s="1"/>
  <c r="AI525"/>
  <c r="AH525"/>
  <c r="AS524"/>
  <c r="AM524"/>
  <c r="AK524"/>
  <c r="AP524" s="1"/>
  <c r="AI524"/>
  <c r="AH524"/>
  <c r="AM523"/>
  <c r="AK523"/>
  <c r="AL523" s="1"/>
  <c r="AJ523"/>
  <c r="AI523"/>
  <c r="AH523"/>
  <c r="AM522"/>
  <c r="AK522"/>
  <c r="AL522" s="1"/>
  <c r="AJ522"/>
  <c r="AI522"/>
  <c r="AH522"/>
  <c r="AS521"/>
  <c r="AR521"/>
  <c r="AQ521"/>
  <c r="AM521"/>
  <c r="AK521"/>
  <c r="AP521" s="1"/>
  <c r="AJ521"/>
  <c r="AI521"/>
  <c r="AH521"/>
  <c r="AM520"/>
  <c r="AK520"/>
  <c r="AJ520" s="1"/>
  <c r="AI520"/>
  <c r="AH520"/>
  <c r="AL520" s="1"/>
  <c r="AM519"/>
  <c r="AK519"/>
  <c r="AL519" s="1"/>
  <c r="AI519"/>
  <c r="AH519"/>
  <c r="AS518"/>
  <c r="AM518"/>
  <c r="AK518"/>
  <c r="AP518" s="1"/>
  <c r="AI518"/>
  <c r="AH518"/>
  <c r="AM517"/>
  <c r="AK517"/>
  <c r="AL517" s="1"/>
  <c r="AJ517"/>
  <c r="AI517"/>
  <c r="AH517"/>
  <c r="AM516"/>
  <c r="AK516"/>
  <c r="AL516" s="1"/>
  <c r="AJ516"/>
  <c r="AI516"/>
  <c r="AH516"/>
  <c r="AS515"/>
  <c r="AR515"/>
  <c r="AQ515"/>
  <c r="AM515"/>
  <c r="AK515"/>
  <c r="AP515" s="1"/>
  <c r="AJ515"/>
  <c r="AI515"/>
  <c r="AH515"/>
  <c r="AM514"/>
  <c r="AK514"/>
  <c r="AI514"/>
  <c r="AH514"/>
  <c r="AL514" s="1"/>
  <c r="AM513"/>
  <c r="AK513"/>
  <c r="AL513" s="1"/>
  <c r="AI513"/>
  <c r="AH513"/>
  <c r="AS512"/>
  <c r="AM512"/>
  <c r="AK512"/>
  <c r="AP512" s="1"/>
  <c r="AI512"/>
  <c r="AH512"/>
  <c r="AM511"/>
  <c r="AK511"/>
  <c r="AL511" s="1"/>
  <c r="AJ511"/>
  <c r="AI511"/>
  <c r="AH511"/>
  <c r="AM510"/>
  <c r="AK510"/>
  <c r="AL510" s="1"/>
  <c r="AJ510"/>
  <c r="AI510"/>
  <c r="AH510"/>
  <c r="AS509"/>
  <c r="AR509"/>
  <c r="AQ509"/>
  <c r="AM509"/>
  <c r="AK509"/>
  <c r="AP509" s="1"/>
  <c r="AJ509"/>
  <c r="AI509"/>
  <c r="AH509"/>
  <c r="AM508"/>
  <c r="AK508"/>
  <c r="AJ508" s="1"/>
  <c r="AI508"/>
  <c r="AH508"/>
  <c r="AL508" s="1"/>
  <c r="AM507"/>
  <c r="AK507"/>
  <c r="AL507" s="1"/>
  <c r="AI507"/>
  <c r="AH507"/>
  <c r="AS506"/>
  <c r="AM506"/>
  <c r="AK506"/>
  <c r="AP506" s="1"/>
  <c r="AI506"/>
  <c r="AH506"/>
  <c r="AM505"/>
  <c r="AK505"/>
  <c r="AL505" s="1"/>
  <c r="AJ505"/>
  <c r="AI505"/>
  <c r="AH505"/>
  <c r="AM504"/>
  <c r="AK504"/>
  <c r="AL504" s="1"/>
  <c r="AJ504"/>
  <c r="AI504"/>
  <c r="AH504"/>
  <c r="AS503"/>
  <c r="AR503"/>
  <c r="AQ503"/>
  <c r="AM503"/>
  <c r="AK503"/>
  <c r="AP503" s="1"/>
  <c r="AJ503"/>
  <c r="AI503"/>
  <c r="AH503"/>
  <c r="AM502"/>
  <c r="AK502"/>
  <c r="AJ502" s="1"/>
  <c r="AI502"/>
  <c r="AH502"/>
  <c r="AL502" s="1"/>
  <c r="AM501"/>
  <c r="AK501"/>
  <c r="AL501" s="1"/>
  <c r="AI501"/>
  <c r="AH501"/>
  <c r="AS500"/>
  <c r="AM500"/>
  <c r="AK500"/>
  <c r="AP500" s="1"/>
  <c r="AI500"/>
  <c r="AH500"/>
  <c r="AM499"/>
  <c r="AK499"/>
  <c r="AL499" s="1"/>
  <c r="AJ499"/>
  <c r="AI499"/>
  <c r="AH499"/>
  <c r="AM498"/>
  <c r="AK498"/>
  <c r="AL498" s="1"/>
  <c r="AJ498"/>
  <c r="AI498"/>
  <c r="AH498"/>
  <c r="AS497"/>
  <c r="AR497"/>
  <c r="AQ497"/>
  <c r="AM497"/>
  <c r="AK497"/>
  <c r="AP497" s="1"/>
  <c r="AJ497"/>
  <c r="AI497"/>
  <c r="AH497"/>
  <c r="AM496"/>
  <c r="AK496"/>
  <c r="AI496"/>
  <c r="AH496"/>
  <c r="AL496" s="1"/>
  <c r="AM495"/>
  <c r="AK495"/>
  <c r="AL495" s="1"/>
  <c r="AI495"/>
  <c r="AH495"/>
  <c r="AS494"/>
  <c r="AM494"/>
  <c r="AK494"/>
  <c r="AP494" s="1"/>
  <c r="AI494"/>
  <c r="AH494"/>
  <c r="AM493"/>
  <c r="AK493"/>
  <c r="AL493" s="1"/>
  <c r="AJ493"/>
  <c r="AI493"/>
  <c r="AH493"/>
  <c r="AM492"/>
  <c r="AK492"/>
  <c r="AL492" s="1"/>
  <c r="AJ492"/>
  <c r="AI492"/>
  <c r="AH492"/>
  <c r="AS491"/>
  <c r="AR491"/>
  <c r="AQ491"/>
  <c r="AM491"/>
  <c r="AK491"/>
  <c r="AP491" s="1"/>
  <c r="AJ491"/>
  <c r="AI491"/>
  <c r="AH491"/>
  <c r="AM490"/>
  <c r="AK490"/>
  <c r="AI490"/>
  <c r="AH490"/>
  <c r="AL490" s="1"/>
  <c r="AM489"/>
  <c r="AK489"/>
  <c r="AL489" s="1"/>
  <c r="AI489"/>
  <c r="AH489"/>
  <c r="AS488"/>
  <c r="AM488"/>
  <c r="AK488"/>
  <c r="AP488" s="1"/>
  <c r="AI488"/>
  <c r="AH488"/>
  <c r="AM487"/>
  <c r="AK487"/>
  <c r="AL487" s="1"/>
  <c r="AJ487"/>
  <c r="AI487"/>
  <c r="AH487"/>
  <c r="AM486"/>
  <c r="AK486"/>
  <c r="AL486" s="1"/>
  <c r="AJ486"/>
  <c r="AI486"/>
  <c r="AH486"/>
  <c r="AS485"/>
  <c r="AR485"/>
  <c r="AQ485"/>
  <c r="AM485"/>
  <c r="AK485"/>
  <c r="AP485" s="1"/>
  <c r="AJ485"/>
  <c r="AI485"/>
  <c r="AH485"/>
  <c r="AM484"/>
  <c r="AK484"/>
  <c r="AI484"/>
  <c r="AH484"/>
  <c r="AL484" s="1"/>
  <c r="AM483"/>
  <c r="AK483"/>
  <c r="AL483" s="1"/>
  <c r="AI483"/>
  <c r="AH483"/>
  <c r="AS482"/>
  <c r="AM482"/>
  <c r="AK482"/>
  <c r="AP482" s="1"/>
  <c r="AI482"/>
  <c r="AH482"/>
  <c r="AM481"/>
  <c r="AK481"/>
  <c r="AL481" s="1"/>
  <c r="AJ481"/>
  <c r="AI481"/>
  <c r="AH481"/>
  <c r="AM480"/>
  <c r="AK480"/>
  <c r="AL480" s="1"/>
  <c r="AJ480"/>
  <c r="AI480"/>
  <c r="AH480"/>
  <c r="AS479"/>
  <c r="AR479"/>
  <c r="AQ479"/>
  <c r="AM479"/>
  <c r="AK479"/>
  <c r="AP479" s="1"/>
  <c r="AJ479"/>
  <c r="AI479"/>
  <c r="AH479"/>
  <c r="AM478"/>
  <c r="AK478"/>
  <c r="AI478"/>
  <c r="AH478"/>
  <c r="AL478" s="1"/>
  <c r="AM477"/>
  <c r="AK477"/>
  <c r="AL477" s="1"/>
  <c r="AI477"/>
  <c r="AH477"/>
  <c r="AS476"/>
  <c r="AM476"/>
  <c r="AK476"/>
  <c r="AP476" s="1"/>
  <c r="AI476"/>
  <c r="AH476"/>
  <c r="AM475"/>
  <c r="AK475"/>
  <c r="AL475" s="1"/>
  <c r="AJ475"/>
  <c r="AI475"/>
  <c r="AH475"/>
  <c r="AM474"/>
  <c r="AK474"/>
  <c r="AL474" s="1"/>
  <c r="AJ474"/>
  <c r="AI474"/>
  <c r="AH474"/>
  <c r="AS473"/>
  <c r="AR473"/>
  <c r="AQ473"/>
  <c r="AM473"/>
  <c r="AK473"/>
  <c r="AP473" s="1"/>
  <c r="AJ473"/>
  <c r="AI473"/>
  <c r="AH473"/>
  <c r="AM472"/>
  <c r="AK472"/>
  <c r="AI472"/>
  <c r="AH472"/>
  <c r="AL472" s="1"/>
  <c r="AM471"/>
  <c r="AK471"/>
  <c r="AL471" s="1"/>
  <c r="AI471"/>
  <c r="AH471"/>
  <c r="AS470"/>
  <c r="AM470"/>
  <c r="AK470"/>
  <c r="AP470" s="1"/>
  <c r="AI470"/>
  <c r="AH470"/>
  <c r="AM469"/>
  <c r="AK469"/>
  <c r="AL469" s="1"/>
  <c r="AJ469"/>
  <c r="AI469"/>
  <c r="AH469"/>
  <c r="AM468"/>
  <c r="AK468"/>
  <c r="AL468" s="1"/>
  <c r="AJ468"/>
  <c r="AI468"/>
  <c r="AH468"/>
  <c r="AS467"/>
  <c r="AR467"/>
  <c r="AQ467"/>
  <c r="AM467"/>
  <c r="AK467"/>
  <c r="AP467" s="1"/>
  <c r="AJ467"/>
  <c r="AI467"/>
  <c r="AH467"/>
  <c r="AM466"/>
  <c r="AK466"/>
  <c r="AI466"/>
  <c r="AH466"/>
  <c r="AL466" s="1"/>
  <c r="AM465"/>
  <c r="AK465"/>
  <c r="AL465" s="1"/>
  <c r="AI465"/>
  <c r="AH465"/>
  <c r="AS464"/>
  <c r="AM464"/>
  <c r="AK464"/>
  <c r="AP464" s="1"/>
  <c r="AI464"/>
  <c r="AH464"/>
  <c r="AM463"/>
  <c r="AK463"/>
  <c r="AL463" s="1"/>
  <c r="AJ463"/>
  <c r="AI463"/>
  <c r="AH463"/>
  <c r="AM462"/>
  <c r="AK462"/>
  <c r="AL462" s="1"/>
  <c r="AJ462"/>
  <c r="AI462"/>
  <c r="AH462"/>
  <c r="AS461"/>
  <c r="AR461"/>
  <c r="AQ461"/>
  <c r="AM461"/>
  <c r="AK461"/>
  <c r="AP461" s="1"/>
  <c r="AJ461"/>
  <c r="AI461"/>
  <c r="AH461"/>
  <c r="AM460"/>
  <c r="AK460"/>
  <c r="AI460"/>
  <c r="AH460"/>
  <c r="AL460" s="1"/>
  <c r="AM459"/>
  <c r="AK459"/>
  <c r="AL459" s="1"/>
  <c r="AI459"/>
  <c r="AH459"/>
  <c r="AS458"/>
  <c r="AM458"/>
  <c r="AK458"/>
  <c r="AP458" s="1"/>
  <c r="AI458"/>
  <c r="AH458"/>
  <c r="AM457"/>
  <c r="AK457"/>
  <c r="AL457" s="1"/>
  <c r="AJ457"/>
  <c r="AI457"/>
  <c r="AH457"/>
  <c r="AM456"/>
  <c r="AK456"/>
  <c r="AL456" s="1"/>
  <c r="AJ456"/>
  <c r="AI456"/>
  <c r="AH456"/>
  <c r="AS455"/>
  <c r="AM455"/>
  <c r="AK455"/>
  <c r="AL455" s="1"/>
  <c r="AJ455"/>
  <c r="AI455"/>
  <c r="AH455"/>
  <c r="AM454"/>
  <c r="AK454"/>
  <c r="AL454" s="1"/>
  <c r="AJ454"/>
  <c r="AI454"/>
  <c r="AH454"/>
  <c r="AM453"/>
  <c r="AK453"/>
  <c r="AI453"/>
  <c r="AH453"/>
  <c r="AL453" s="1"/>
  <c r="AS452"/>
  <c r="AQ452"/>
  <c r="AP452"/>
  <c r="AM452"/>
  <c r="AK452"/>
  <c r="AI452"/>
  <c r="AH452"/>
  <c r="AL452" s="1"/>
  <c r="AM451"/>
  <c r="AK451"/>
  <c r="AL451" s="1"/>
  <c r="AI451"/>
  <c r="AH451"/>
  <c r="AM450"/>
  <c r="AK450"/>
  <c r="AL450" s="1"/>
  <c r="AJ450"/>
  <c r="AI450"/>
  <c r="AH450"/>
  <c r="AS449"/>
  <c r="AR449"/>
  <c r="AM449"/>
  <c r="AK449"/>
  <c r="AP449" s="1"/>
  <c r="AJ449"/>
  <c r="AI449"/>
  <c r="AH449"/>
  <c r="AM448"/>
  <c r="AK448"/>
  <c r="AL448" s="1"/>
  <c r="AJ448"/>
  <c r="AI448"/>
  <c r="AH448"/>
  <c r="AM447"/>
  <c r="AK447"/>
  <c r="AI447"/>
  <c r="AH447"/>
  <c r="AL447" s="1"/>
  <c r="AS446"/>
  <c r="AQ446"/>
  <c r="AP446"/>
  <c r="AM446"/>
  <c r="AK446"/>
  <c r="AI446"/>
  <c r="AH446"/>
  <c r="AL446" s="1"/>
  <c r="AM445"/>
  <c r="AK445"/>
  <c r="AL445" s="1"/>
  <c r="AI445"/>
  <c r="AH445"/>
  <c r="AM444"/>
  <c r="AK444"/>
  <c r="AL444" s="1"/>
  <c r="AJ444"/>
  <c r="AI444"/>
  <c r="AH444"/>
  <c r="AS443"/>
  <c r="AR443"/>
  <c r="AM443"/>
  <c r="AK443"/>
  <c r="AP443" s="1"/>
  <c r="AJ443"/>
  <c r="AI443"/>
  <c r="AH443"/>
  <c r="AM442"/>
  <c r="AK442"/>
  <c r="AL442" s="1"/>
  <c r="AJ442"/>
  <c r="AI442"/>
  <c r="AH442"/>
  <c r="AM441"/>
  <c r="AK441"/>
  <c r="AI441"/>
  <c r="AH441"/>
  <c r="AL441" s="1"/>
  <c r="AS440"/>
  <c r="AQ440"/>
  <c r="AP440"/>
  <c r="AM440"/>
  <c r="AK440"/>
  <c r="AI440"/>
  <c r="AH440"/>
  <c r="AL440" s="1"/>
  <c r="AM439"/>
  <c r="AK439"/>
  <c r="AL439" s="1"/>
  <c r="AI439"/>
  <c r="AH439"/>
  <c r="AM438"/>
  <c r="AK438"/>
  <c r="AL438" s="1"/>
  <c r="AJ438"/>
  <c r="AI438"/>
  <c r="AH438"/>
  <c r="AS437"/>
  <c r="AR437"/>
  <c r="AM437"/>
  <c r="AK437"/>
  <c r="AP437" s="1"/>
  <c r="AJ437"/>
  <c r="AI437"/>
  <c r="AH437"/>
  <c r="AM436"/>
  <c r="AK436"/>
  <c r="AL436" s="1"/>
  <c r="AJ436"/>
  <c r="AI436"/>
  <c r="AH436"/>
  <c r="AM435"/>
  <c r="AK435"/>
  <c r="AJ435" s="1"/>
  <c r="AI435"/>
  <c r="AH435"/>
  <c r="AL435" s="1"/>
  <c r="AS434"/>
  <c r="AQ434"/>
  <c r="AP434"/>
  <c r="AM434"/>
  <c r="AK434"/>
  <c r="AJ434" s="1"/>
  <c r="AI434"/>
  <c r="AH434"/>
  <c r="AL434" s="1"/>
  <c r="AM433"/>
  <c r="AK433"/>
  <c r="AL433" s="1"/>
  <c r="AI433"/>
  <c r="AH433"/>
  <c r="AM432"/>
  <c r="AK432"/>
  <c r="AL432" s="1"/>
  <c r="AJ432"/>
  <c r="AI432"/>
  <c r="AH432"/>
  <c r="AS431"/>
  <c r="AR431"/>
  <c r="AM431"/>
  <c r="AK431"/>
  <c r="AP431" s="1"/>
  <c r="AJ431"/>
  <c r="AI431"/>
  <c r="AH431"/>
  <c r="AM430"/>
  <c r="AK430"/>
  <c r="AL430" s="1"/>
  <c r="AJ430"/>
  <c r="AI430"/>
  <c r="AH430"/>
  <c r="AM429"/>
  <c r="AK429"/>
  <c r="AJ429" s="1"/>
  <c r="AI429"/>
  <c r="AH429"/>
  <c r="AL429" s="1"/>
  <c r="AS428"/>
  <c r="AQ428"/>
  <c r="AP428"/>
  <c r="AM428"/>
  <c r="AK428"/>
  <c r="AJ428" s="1"/>
  <c r="AI428"/>
  <c r="AH428"/>
  <c r="AL428" s="1"/>
  <c r="AM427"/>
  <c r="AK427"/>
  <c r="AL427" s="1"/>
  <c r="AI427"/>
  <c r="AH427"/>
  <c r="AM426"/>
  <c r="AK426"/>
  <c r="AL426" s="1"/>
  <c r="AJ426"/>
  <c r="AI426"/>
  <c r="AH426"/>
  <c r="AS425"/>
  <c r="AR425"/>
  <c r="AM425"/>
  <c r="AK425"/>
  <c r="AP425" s="1"/>
  <c r="AJ425"/>
  <c r="AI425"/>
  <c r="AH425"/>
  <c r="AM424"/>
  <c r="AK424"/>
  <c r="AL424" s="1"/>
  <c r="AJ424"/>
  <c r="AI424"/>
  <c r="AH424"/>
  <c r="AM423"/>
  <c r="AK423"/>
  <c r="AJ423" s="1"/>
  <c r="AI423"/>
  <c r="AH423"/>
  <c r="AL423" s="1"/>
  <c r="AS422"/>
  <c r="AQ422"/>
  <c r="AP422"/>
  <c r="AM422"/>
  <c r="AK422"/>
  <c r="AJ422" s="1"/>
  <c r="AI422"/>
  <c r="AH422"/>
  <c r="AL422" s="1"/>
  <c r="AM421"/>
  <c r="AK421"/>
  <c r="AL421" s="1"/>
  <c r="AI421"/>
  <c r="AH421"/>
  <c r="AM420"/>
  <c r="AK420"/>
  <c r="AL420" s="1"/>
  <c r="AJ420"/>
  <c r="AI420"/>
  <c r="AH420"/>
  <c r="AS419"/>
  <c r="AR419"/>
  <c r="AM419"/>
  <c r="AK419"/>
  <c r="AP419" s="1"/>
  <c r="AJ419"/>
  <c r="AI419"/>
  <c r="AH419"/>
  <c r="AM418"/>
  <c r="AK418"/>
  <c r="AJ418"/>
  <c r="AI418"/>
  <c r="AH418"/>
  <c r="AL418" s="1"/>
  <c r="AM417"/>
  <c r="AK417"/>
  <c r="AJ417" s="1"/>
  <c r="AI417"/>
  <c r="AH417"/>
  <c r="AL417" s="1"/>
  <c r="AS416"/>
  <c r="AQ416"/>
  <c r="AP416"/>
  <c r="AM416"/>
  <c r="AK416"/>
  <c r="AJ416" s="1"/>
  <c r="AI416"/>
  <c r="AH416"/>
  <c r="AL416" s="1"/>
  <c r="AM415"/>
  <c r="AK415"/>
  <c r="AL415" s="1"/>
  <c r="AI415"/>
  <c r="AH415"/>
  <c r="AM414"/>
  <c r="AK414"/>
  <c r="AL414" s="1"/>
  <c r="AJ414"/>
  <c r="AI414"/>
  <c r="AH414"/>
  <c r="AS413"/>
  <c r="AR413"/>
  <c r="AM413"/>
  <c r="AK413"/>
  <c r="AP413" s="1"/>
  <c r="AJ413"/>
  <c r="AI413"/>
  <c r="AH413"/>
  <c r="AM412"/>
  <c r="AK412"/>
  <c r="AL412" s="1"/>
  <c r="AJ412"/>
  <c r="AI412"/>
  <c r="AH412"/>
  <c r="AM411"/>
  <c r="AK411"/>
  <c r="AJ411" s="1"/>
  <c r="AI411"/>
  <c r="AH411"/>
  <c r="AL411" s="1"/>
  <c r="AS410"/>
  <c r="AQ410"/>
  <c r="AP410"/>
  <c r="AM410"/>
  <c r="AK410"/>
  <c r="AJ410" s="1"/>
  <c r="AI410"/>
  <c r="AH410"/>
  <c r="AL410" s="1"/>
  <c r="AM409"/>
  <c r="AK409"/>
  <c r="AL409" s="1"/>
  <c r="AI409"/>
  <c r="AH409"/>
  <c r="AM408"/>
  <c r="AK408"/>
  <c r="AL408" s="1"/>
  <c r="AJ408"/>
  <c r="AI408"/>
  <c r="AH408"/>
  <c r="AS407"/>
  <c r="AR407"/>
  <c r="AM407"/>
  <c r="AK407"/>
  <c r="AP407" s="1"/>
  <c r="AJ407"/>
  <c r="AI407"/>
  <c r="AH407"/>
  <c r="AM406"/>
  <c r="AK406"/>
  <c r="AJ406"/>
  <c r="AI406"/>
  <c r="AH406"/>
  <c r="AL406" s="1"/>
  <c r="AM405"/>
  <c r="AK405"/>
  <c r="AJ405" s="1"/>
  <c r="AI405"/>
  <c r="AH405"/>
  <c r="AL405" s="1"/>
  <c r="AS404"/>
  <c r="AQ404"/>
  <c r="AP404"/>
  <c r="AM404"/>
  <c r="AK404"/>
  <c r="AJ404" s="1"/>
  <c r="AI404"/>
  <c r="AH404"/>
  <c r="AL404" s="1"/>
  <c r="AM403"/>
  <c r="AK403"/>
  <c r="AL403" s="1"/>
  <c r="AI403"/>
  <c r="AH403"/>
  <c r="AM402"/>
  <c r="AK402"/>
  <c r="AL402" s="1"/>
  <c r="AJ402"/>
  <c r="AI402"/>
  <c r="AH402"/>
  <c r="AS401"/>
  <c r="AR401"/>
  <c r="AM401"/>
  <c r="AK401"/>
  <c r="AP401" s="1"/>
  <c r="AJ401"/>
  <c r="AI401"/>
  <c r="AH401"/>
  <c r="AM400"/>
  <c r="AK400"/>
  <c r="AJ400"/>
  <c r="AI400"/>
  <c r="AH400"/>
  <c r="AL400" s="1"/>
  <c r="AM399"/>
  <c r="AK399"/>
  <c r="AJ399" s="1"/>
  <c r="AI399"/>
  <c r="AH399"/>
  <c r="AL399" s="1"/>
  <c r="AS398"/>
  <c r="AQ398"/>
  <c r="AP398"/>
  <c r="AM398"/>
  <c r="AK398"/>
  <c r="AJ398" s="1"/>
  <c r="AI398"/>
  <c r="AH398"/>
  <c r="AL398" s="1"/>
  <c r="AM397"/>
  <c r="AK397"/>
  <c r="AL397" s="1"/>
  <c r="AI397"/>
  <c r="AH397"/>
  <c r="AM396"/>
  <c r="AK396"/>
  <c r="AJ396" s="1"/>
  <c r="AI396"/>
  <c r="AH396"/>
  <c r="AS395"/>
  <c r="AR395"/>
  <c r="AM395"/>
  <c r="AK395"/>
  <c r="AJ395" s="1"/>
  <c r="AI395"/>
  <c r="AH395"/>
  <c r="AM394"/>
  <c r="AK394"/>
  <c r="AJ394"/>
  <c r="AI394"/>
  <c r="AH394"/>
  <c r="AL394" s="1"/>
  <c r="AM393"/>
  <c r="AK393"/>
  <c r="AJ393" s="1"/>
  <c r="AI393"/>
  <c r="AH393"/>
  <c r="AL393" s="1"/>
  <c r="AS392"/>
  <c r="AQ392"/>
  <c r="AP392"/>
  <c r="AM392"/>
  <c r="AK392"/>
  <c r="AJ392" s="1"/>
  <c r="AI392"/>
  <c r="AH392"/>
  <c r="AL392" s="1"/>
  <c r="AM391"/>
  <c r="AK391"/>
  <c r="AL391" s="1"/>
  <c r="AI391"/>
  <c r="AH391"/>
  <c r="AM390"/>
  <c r="AK390"/>
  <c r="AJ390" s="1"/>
  <c r="AI390"/>
  <c r="AH390"/>
  <c r="AS389"/>
  <c r="AR389"/>
  <c r="AM389"/>
  <c r="AK389"/>
  <c r="AJ389" s="1"/>
  <c r="AI389"/>
  <c r="AH389"/>
  <c r="AM388"/>
  <c r="AK388"/>
  <c r="AJ388"/>
  <c r="AI388"/>
  <c r="AH388"/>
  <c r="AL388" s="1"/>
  <c r="AM387"/>
  <c r="AK387"/>
  <c r="AJ387" s="1"/>
  <c r="AI387"/>
  <c r="AH387"/>
  <c r="AL387" s="1"/>
  <c r="AS386"/>
  <c r="AQ386"/>
  <c r="AP386"/>
  <c r="AM386"/>
  <c r="AK386"/>
  <c r="AJ386" s="1"/>
  <c r="AI386"/>
  <c r="AH386"/>
  <c r="AL386" s="1"/>
  <c r="AM385"/>
  <c r="AK385"/>
  <c r="AL385" s="1"/>
  <c r="AI385"/>
  <c r="AH385"/>
  <c r="AM384"/>
  <c r="AK384"/>
  <c r="AJ384" s="1"/>
  <c r="AI384"/>
  <c r="AH384"/>
  <c r="AS383"/>
  <c r="AR383"/>
  <c r="AM383"/>
  <c r="AK383"/>
  <c r="AJ383" s="1"/>
  <c r="AI383"/>
  <c r="AH383"/>
  <c r="AM382"/>
  <c r="AK382"/>
  <c r="AJ382"/>
  <c r="AI382"/>
  <c r="AH382"/>
  <c r="AL382" s="1"/>
  <c r="AM381"/>
  <c r="AK381"/>
  <c r="AJ381" s="1"/>
  <c r="AI381"/>
  <c r="AH381"/>
  <c r="AL381" s="1"/>
  <c r="AS380"/>
  <c r="AQ380"/>
  <c r="AP380"/>
  <c r="AM380"/>
  <c r="AK380"/>
  <c r="AJ380" s="1"/>
  <c r="AI380"/>
  <c r="AH380"/>
  <c r="AL380" s="1"/>
  <c r="AM379"/>
  <c r="AK379"/>
  <c r="AR374" s="1"/>
  <c r="AI379"/>
  <c r="AH379"/>
  <c r="AL379" s="1"/>
  <c r="AM378"/>
  <c r="AK378"/>
  <c r="AJ378" s="1"/>
  <c r="AI378"/>
  <c r="AH378"/>
  <c r="AS377"/>
  <c r="AR377"/>
  <c r="AM377"/>
  <c r="AK377"/>
  <c r="AJ377" s="1"/>
  <c r="AI377"/>
  <c r="AH377"/>
  <c r="AM376"/>
  <c r="AK376"/>
  <c r="AJ376"/>
  <c r="AI376"/>
  <c r="AH376"/>
  <c r="AL376" s="1"/>
  <c r="AM375"/>
  <c r="AK375"/>
  <c r="AJ375" s="1"/>
  <c r="AI375"/>
  <c r="AH375"/>
  <c r="AL375" s="1"/>
  <c r="AS374"/>
  <c r="AQ374"/>
  <c r="AM374"/>
  <c r="AK374"/>
  <c r="AJ374" s="1"/>
  <c r="AI374"/>
  <c r="AH374"/>
  <c r="AL374" s="1"/>
  <c r="AM373"/>
  <c r="AK373"/>
  <c r="AR368" s="1"/>
  <c r="AI373"/>
  <c r="AH373"/>
  <c r="AL373" s="1"/>
  <c r="AM372"/>
  <c r="AK372"/>
  <c r="AJ372" s="1"/>
  <c r="AI372"/>
  <c r="AH372"/>
  <c r="AS371"/>
  <c r="AR371"/>
  <c r="AM371"/>
  <c r="AK371"/>
  <c r="AJ371" s="1"/>
  <c r="AI371"/>
  <c r="AH371"/>
  <c r="AM370"/>
  <c r="AK370"/>
  <c r="AJ370"/>
  <c r="AI370"/>
  <c r="AH370"/>
  <c r="AL370" s="1"/>
  <c r="AM369"/>
  <c r="AK369"/>
  <c r="AJ369" s="1"/>
  <c r="AI369"/>
  <c r="AH369"/>
  <c r="AL369" s="1"/>
  <c r="AS368"/>
  <c r="AQ368"/>
  <c r="AM368"/>
  <c r="AK368"/>
  <c r="AJ368" s="1"/>
  <c r="AI368"/>
  <c r="AH368"/>
  <c r="AL368" s="1"/>
  <c r="AM367"/>
  <c r="AK367"/>
  <c r="AR362" s="1"/>
  <c r="AI367"/>
  <c r="AH367"/>
  <c r="AL367" s="1"/>
  <c r="AM366"/>
  <c r="AK366"/>
  <c r="AJ366" s="1"/>
  <c r="AI366"/>
  <c r="AH366"/>
  <c r="AS365"/>
  <c r="AR365"/>
  <c r="AM365"/>
  <c r="AK365"/>
  <c r="AJ365" s="1"/>
  <c r="AI365"/>
  <c r="AH365"/>
  <c r="AM364"/>
  <c r="AK364"/>
  <c r="AJ364"/>
  <c r="AI364"/>
  <c r="AH364"/>
  <c r="AL364" s="1"/>
  <c r="AM363"/>
  <c r="AK363"/>
  <c r="AJ363" s="1"/>
  <c r="AI363"/>
  <c r="AH363"/>
  <c r="AL363" s="1"/>
  <c r="AS362"/>
  <c r="AQ362"/>
  <c r="AM362"/>
  <c r="AK362"/>
  <c r="AJ362" s="1"/>
  <c r="AI362"/>
  <c r="AH362"/>
  <c r="AL362" s="1"/>
  <c r="AM361"/>
  <c r="AK361"/>
  <c r="AR356" s="1"/>
  <c r="AI361"/>
  <c r="AH361"/>
  <c r="AL361" s="1"/>
  <c r="AM360"/>
  <c r="AK360"/>
  <c r="AJ360" s="1"/>
  <c r="AI360"/>
  <c r="AH360"/>
  <c r="AS359"/>
  <c r="AR359"/>
  <c r="AM359"/>
  <c r="AK359"/>
  <c r="AJ359" s="1"/>
  <c r="AI359"/>
  <c r="AH359"/>
  <c r="AM358"/>
  <c r="AK358"/>
  <c r="AJ358"/>
  <c r="AI358"/>
  <c r="AH358"/>
  <c r="AL358" s="1"/>
  <c r="AM357"/>
  <c r="AK357"/>
  <c r="AJ357" s="1"/>
  <c r="AI357"/>
  <c r="AH357"/>
  <c r="AL357" s="1"/>
  <c r="AS356"/>
  <c r="AQ356"/>
  <c r="AM356"/>
  <c r="AK356"/>
  <c r="AJ356" s="1"/>
  <c r="AI356"/>
  <c r="AH356"/>
  <c r="AL356" s="1"/>
  <c r="AM355"/>
  <c r="AK355"/>
  <c r="AR350" s="1"/>
  <c r="AI355"/>
  <c r="AH355"/>
  <c r="AL355" s="1"/>
  <c r="AM354"/>
  <c r="AK354"/>
  <c r="AJ354" s="1"/>
  <c r="AI354"/>
  <c r="AH354"/>
  <c r="AS353"/>
  <c r="AR353"/>
  <c r="AM353"/>
  <c r="AK353"/>
  <c r="AJ353" s="1"/>
  <c r="AI353"/>
  <c r="AH353"/>
  <c r="AM352"/>
  <c r="AK352"/>
  <c r="AJ352"/>
  <c r="AI352"/>
  <c r="AH352"/>
  <c r="AL352" s="1"/>
  <c r="AM351"/>
  <c r="AK351"/>
  <c r="AJ351" s="1"/>
  <c r="AI351"/>
  <c r="AH351"/>
  <c r="AL351" s="1"/>
  <c r="AS350"/>
  <c r="AQ350"/>
  <c r="AM350"/>
  <c r="AK350"/>
  <c r="AJ350" s="1"/>
  <c r="AI350"/>
  <c r="AH350"/>
  <c r="AL350" s="1"/>
  <c r="AM349"/>
  <c r="AK349"/>
  <c r="AR344" s="1"/>
  <c r="AI349"/>
  <c r="AH349"/>
  <c r="AL349" s="1"/>
  <c r="AM348"/>
  <c r="AK348"/>
  <c r="AJ348" s="1"/>
  <c r="AI348"/>
  <c r="AH348"/>
  <c r="AS347"/>
  <c r="AR347"/>
  <c r="AM347"/>
  <c r="AK347"/>
  <c r="AJ347" s="1"/>
  <c r="AI347"/>
  <c r="AH347"/>
  <c r="AM346"/>
  <c r="AK346"/>
  <c r="AJ346"/>
  <c r="AI346"/>
  <c r="AH346"/>
  <c r="AL346" s="1"/>
  <c r="AM345"/>
  <c r="AK345"/>
  <c r="AJ345" s="1"/>
  <c r="AI345"/>
  <c r="AH345"/>
  <c r="AL345" s="1"/>
  <c r="AS344"/>
  <c r="AQ344"/>
  <c r="AM344"/>
  <c r="AK344"/>
  <c r="AJ344" s="1"/>
  <c r="AI344"/>
  <c r="AH344"/>
  <c r="AL344" s="1"/>
  <c r="AM343"/>
  <c r="AK343"/>
  <c r="AR338" s="1"/>
  <c r="AI343"/>
  <c r="AH343"/>
  <c r="AL343" s="1"/>
  <c r="AM342"/>
  <c r="AK342"/>
  <c r="AJ342" s="1"/>
  <c r="AI342"/>
  <c r="AH342"/>
  <c r="AS341"/>
  <c r="AR341"/>
  <c r="AM341"/>
  <c r="AK341"/>
  <c r="AJ341" s="1"/>
  <c r="AI341"/>
  <c r="AH341"/>
  <c r="AM340"/>
  <c r="AK340"/>
  <c r="AJ340"/>
  <c r="AI340"/>
  <c r="AH340"/>
  <c r="AL340" s="1"/>
  <c r="AM339"/>
  <c r="AK339"/>
  <c r="AJ339" s="1"/>
  <c r="AI339"/>
  <c r="AH339"/>
  <c r="AL339" s="1"/>
  <c r="AS338"/>
  <c r="AQ338"/>
  <c r="AM338"/>
  <c r="AK338"/>
  <c r="AJ338" s="1"/>
  <c r="AI338"/>
  <c r="AH338"/>
  <c r="AL338" s="1"/>
  <c r="AM337"/>
  <c r="AK337"/>
  <c r="AR332" s="1"/>
  <c r="AI337"/>
  <c r="AH337"/>
  <c r="AL337" s="1"/>
  <c r="AM336"/>
  <c r="AK336"/>
  <c r="AJ336" s="1"/>
  <c r="AI336"/>
  <c r="AH336"/>
  <c r="AS335"/>
  <c r="AR335"/>
  <c r="AM335"/>
  <c r="AK335"/>
  <c r="AJ335" s="1"/>
  <c r="AI335"/>
  <c r="AH335"/>
  <c r="AM334"/>
  <c r="AK334"/>
  <c r="AJ334"/>
  <c r="AI334"/>
  <c r="AH334"/>
  <c r="AL334" s="1"/>
  <c r="AM333"/>
  <c r="AK333"/>
  <c r="AJ333" s="1"/>
  <c r="AI333"/>
  <c r="AH333"/>
  <c r="AL333" s="1"/>
  <c r="AS332"/>
  <c r="AQ332"/>
  <c r="AM332"/>
  <c r="AK332"/>
  <c r="AJ332" s="1"/>
  <c r="AI332"/>
  <c r="AH332"/>
  <c r="AL332" s="1"/>
  <c r="AM331"/>
  <c r="AK331"/>
  <c r="AR326" s="1"/>
  <c r="AI331"/>
  <c r="AH331"/>
  <c r="AL331" s="1"/>
  <c r="AM330"/>
  <c r="AK330"/>
  <c r="AJ330" s="1"/>
  <c r="AI330"/>
  <c r="AH330"/>
  <c r="AS329"/>
  <c r="AR329"/>
  <c r="AM329"/>
  <c r="AK329"/>
  <c r="AJ329" s="1"/>
  <c r="AI329"/>
  <c r="AH329"/>
  <c r="AM328"/>
  <c r="AK328"/>
  <c r="AJ328"/>
  <c r="AI328"/>
  <c r="AH328"/>
  <c r="AL328" s="1"/>
  <c r="AM327"/>
  <c r="AK327"/>
  <c r="AJ327" s="1"/>
  <c r="AI327"/>
  <c r="AH327"/>
  <c r="AL327" s="1"/>
  <c r="AS326"/>
  <c r="AQ326"/>
  <c r="AM326"/>
  <c r="AK326"/>
  <c r="AJ326" s="1"/>
  <c r="AI326"/>
  <c r="AH326"/>
  <c r="AL326" s="1"/>
  <c r="AM325"/>
  <c r="AK325"/>
  <c r="AR320" s="1"/>
  <c r="AI325"/>
  <c r="AH325"/>
  <c r="AL325" s="1"/>
  <c r="AM324"/>
  <c r="AK324"/>
  <c r="AJ324" s="1"/>
  <c r="AI324"/>
  <c r="AH324"/>
  <c r="AS323"/>
  <c r="AR323"/>
  <c r="AM323"/>
  <c r="AK323"/>
  <c r="AJ323" s="1"/>
  <c r="AI323"/>
  <c r="AH323"/>
  <c r="AM322"/>
  <c r="AK322"/>
  <c r="AJ322"/>
  <c r="AI322"/>
  <c r="AH322"/>
  <c r="AL322" s="1"/>
  <c r="AM321"/>
  <c r="AK321"/>
  <c r="AJ321" s="1"/>
  <c r="AI321"/>
  <c r="AH321"/>
  <c r="AL321" s="1"/>
  <c r="AS320"/>
  <c r="AQ320"/>
  <c r="AM320"/>
  <c r="AK320"/>
  <c r="AJ320" s="1"/>
  <c r="AI320"/>
  <c r="AH320"/>
  <c r="AL320" s="1"/>
  <c r="AM319"/>
  <c r="AL319"/>
  <c r="AK319"/>
  <c r="AR314" s="1"/>
  <c r="AI319"/>
  <c r="AH319"/>
  <c r="AM318"/>
  <c r="AK318"/>
  <c r="AI318"/>
  <c r="AH318"/>
  <c r="AS317"/>
  <c r="AR317"/>
  <c r="AM317"/>
  <c r="AK317"/>
  <c r="AI317"/>
  <c r="AH317"/>
  <c r="AM316"/>
  <c r="AK316"/>
  <c r="AJ316"/>
  <c r="AI316"/>
  <c r="AH316"/>
  <c r="AL316" s="1"/>
  <c r="AM315"/>
  <c r="AK315"/>
  <c r="AJ315" s="1"/>
  <c r="AI315"/>
  <c r="AH315"/>
  <c r="AL315" s="1"/>
  <c r="AS314"/>
  <c r="AQ314"/>
  <c r="AM314"/>
  <c r="AK314"/>
  <c r="AJ314" s="1"/>
  <c r="AI314"/>
  <c r="AH314"/>
  <c r="AL314" s="1"/>
  <c r="AM313"/>
  <c r="AL313"/>
  <c r="AK313"/>
  <c r="AR308" s="1"/>
  <c r="AI313"/>
  <c r="AH313"/>
  <c r="AM312"/>
  <c r="AK312"/>
  <c r="AJ312"/>
  <c r="AI312"/>
  <c r="AH312"/>
  <c r="AS311"/>
  <c r="AR311"/>
  <c r="AM311"/>
  <c r="AK311"/>
  <c r="AJ311"/>
  <c r="AI311"/>
  <c r="AH311"/>
  <c r="AM310"/>
  <c r="AK310"/>
  <c r="AJ310"/>
  <c r="AI310"/>
  <c r="AH310"/>
  <c r="AL310" s="1"/>
  <c r="AM309"/>
  <c r="AK309"/>
  <c r="AI309"/>
  <c r="AH309"/>
  <c r="AL309" s="1"/>
  <c r="AS308"/>
  <c r="AQ308"/>
  <c r="AP308"/>
  <c r="AM308"/>
  <c r="AL308"/>
  <c r="AK308"/>
  <c r="AJ308" s="1"/>
  <c r="AI308"/>
  <c r="AH308"/>
  <c r="AM307"/>
  <c r="AL307"/>
  <c r="AK307"/>
  <c r="AI307"/>
  <c r="AH307"/>
  <c r="AM306"/>
  <c r="AK306"/>
  <c r="AJ306"/>
  <c r="AI306"/>
  <c r="AH306"/>
  <c r="AS305"/>
  <c r="AR305"/>
  <c r="AM305"/>
  <c r="AK305"/>
  <c r="AJ305"/>
  <c r="AI305"/>
  <c r="AH305"/>
  <c r="AM304"/>
  <c r="AK304"/>
  <c r="AJ304"/>
  <c r="AI304"/>
  <c r="AH304"/>
  <c r="AL304" s="1"/>
  <c r="AM303"/>
  <c r="AK303"/>
  <c r="AJ303" s="1"/>
  <c r="AI303"/>
  <c r="AH303"/>
  <c r="AS302"/>
  <c r="AQ302"/>
  <c r="AM302"/>
  <c r="AK302"/>
  <c r="AP302" s="1"/>
  <c r="AI302"/>
  <c r="AH302"/>
  <c r="AM301"/>
  <c r="AK301"/>
  <c r="AL301" s="1"/>
  <c r="AI301"/>
  <c r="AH301"/>
  <c r="AM300"/>
  <c r="AK300"/>
  <c r="AL300" s="1"/>
  <c r="AJ300"/>
  <c r="AI300"/>
  <c r="AH300"/>
  <c r="AS299"/>
  <c r="AR299"/>
  <c r="AM299"/>
  <c r="AK299"/>
  <c r="AP299" s="1"/>
  <c r="AJ299"/>
  <c r="AI299"/>
  <c r="AH299"/>
  <c r="AM298"/>
  <c r="AK298"/>
  <c r="AL298" s="1"/>
  <c r="AJ298"/>
  <c r="AI298"/>
  <c r="AH298"/>
  <c r="AM297"/>
  <c r="AK297"/>
  <c r="AI297"/>
  <c r="AH297"/>
  <c r="AL297" s="1"/>
  <c r="AS296"/>
  <c r="AQ296"/>
  <c r="AP296"/>
  <c r="AM296"/>
  <c r="AK296"/>
  <c r="AI296"/>
  <c r="AH296"/>
  <c r="AL296" s="1"/>
  <c r="AM295"/>
  <c r="AK295"/>
  <c r="AL295" s="1"/>
  <c r="AI295"/>
  <c r="AH295"/>
  <c r="AM294"/>
  <c r="AK294"/>
  <c r="AL294" s="1"/>
  <c r="AJ294"/>
  <c r="AI294"/>
  <c r="AH294"/>
  <c r="AS293"/>
  <c r="AR293"/>
  <c r="AM293"/>
  <c r="AK293"/>
  <c r="AP293" s="1"/>
  <c r="AJ293"/>
  <c r="AI293"/>
  <c r="AH293"/>
  <c r="AM292"/>
  <c r="AK292"/>
  <c r="AL292" s="1"/>
  <c r="AJ292"/>
  <c r="AI292"/>
  <c r="AH292"/>
  <c r="AM291"/>
  <c r="AK291"/>
  <c r="AI291"/>
  <c r="AH291"/>
  <c r="AL291" s="1"/>
  <c r="AS290"/>
  <c r="AQ290"/>
  <c r="AP290"/>
  <c r="AM290"/>
  <c r="AK290"/>
  <c r="AI290"/>
  <c r="AH290"/>
  <c r="AL290" s="1"/>
  <c r="AM289"/>
  <c r="AK289"/>
  <c r="AL289" s="1"/>
  <c r="AI289"/>
  <c r="AH289"/>
  <c r="AM288"/>
  <c r="AK288"/>
  <c r="AL288" s="1"/>
  <c r="AJ288"/>
  <c r="AI288"/>
  <c r="AH288"/>
  <c r="AS287"/>
  <c r="AR287"/>
  <c r="AM287"/>
  <c r="AK287"/>
  <c r="AP287" s="1"/>
  <c r="AJ287"/>
  <c r="AI287"/>
  <c r="AH287"/>
  <c r="AM286"/>
  <c r="AK286"/>
  <c r="AL286" s="1"/>
  <c r="AJ286"/>
  <c r="AI286"/>
  <c r="AH286"/>
  <c r="AM285"/>
  <c r="AK285"/>
  <c r="AI285"/>
  <c r="AH285"/>
  <c r="AL285" s="1"/>
  <c r="AS284"/>
  <c r="AQ284"/>
  <c r="AP284"/>
  <c r="AM284"/>
  <c r="AK284"/>
  <c r="AI284"/>
  <c r="AH284"/>
  <c r="AL284" s="1"/>
  <c r="AM283"/>
  <c r="AK283"/>
  <c r="AL283" s="1"/>
  <c r="AI283"/>
  <c r="AH283"/>
  <c r="AM282"/>
  <c r="AK282"/>
  <c r="AL282" s="1"/>
  <c r="AJ282"/>
  <c r="AI282"/>
  <c r="AH282"/>
  <c r="AS281"/>
  <c r="AR281"/>
  <c r="AM281"/>
  <c r="AK281"/>
  <c r="AP281" s="1"/>
  <c r="AJ281"/>
  <c r="AI281"/>
  <c r="AH281"/>
  <c r="AM280"/>
  <c r="AK280"/>
  <c r="AL280" s="1"/>
  <c r="AJ280"/>
  <c r="AI280"/>
  <c r="AH280"/>
  <c r="AM279"/>
  <c r="AK279"/>
  <c r="AI279"/>
  <c r="AH279"/>
  <c r="AL279" s="1"/>
  <c r="AS278"/>
  <c r="AQ278"/>
  <c r="AP278"/>
  <c r="AM278"/>
  <c r="AK278"/>
  <c r="AI278"/>
  <c r="AH278"/>
  <c r="AL278" s="1"/>
  <c r="AM277"/>
  <c r="AK277"/>
  <c r="AL277" s="1"/>
  <c r="AI277"/>
  <c r="AH277"/>
  <c r="AM276"/>
  <c r="AK276"/>
  <c r="AL276" s="1"/>
  <c r="AJ276"/>
  <c r="AI276"/>
  <c r="AH276"/>
  <c r="AS275"/>
  <c r="AR275"/>
  <c r="AM275"/>
  <c r="AK275"/>
  <c r="AP275" s="1"/>
  <c r="AJ275"/>
  <c r="AI275"/>
  <c r="AH275"/>
  <c r="AM274"/>
  <c r="AK274"/>
  <c r="AL274" s="1"/>
  <c r="AJ274"/>
  <c r="AI274"/>
  <c r="AH274"/>
  <c r="AM273"/>
  <c r="AK273"/>
  <c r="AI273"/>
  <c r="AH273"/>
  <c r="AL273" s="1"/>
  <c r="AS272"/>
  <c r="AQ272"/>
  <c r="AP272"/>
  <c r="AM272"/>
  <c r="AK272"/>
  <c r="AI272"/>
  <c r="AH272"/>
  <c r="AL272" s="1"/>
  <c r="AM271"/>
  <c r="AK271"/>
  <c r="AL271" s="1"/>
  <c r="AI271"/>
  <c r="AH271"/>
  <c r="AM270"/>
  <c r="AK270"/>
  <c r="AL270" s="1"/>
  <c r="AJ270"/>
  <c r="AI270"/>
  <c r="AH270"/>
  <c r="AS269"/>
  <c r="AR269"/>
  <c r="AM269"/>
  <c r="AK269"/>
  <c r="AJ269" s="1"/>
  <c r="AI269"/>
  <c r="AH269"/>
  <c r="AM268"/>
  <c r="AK268"/>
  <c r="AL268" s="1"/>
  <c r="AJ268"/>
  <c r="AI268"/>
  <c r="AH268"/>
  <c r="AM267"/>
  <c r="AK267"/>
  <c r="AJ267" s="1"/>
  <c r="AI267"/>
  <c r="AH267"/>
  <c r="AL267" s="1"/>
  <c r="AS266"/>
  <c r="AQ266"/>
  <c r="AP266"/>
  <c r="AM266"/>
  <c r="AK266"/>
  <c r="AJ266" s="1"/>
  <c r="AI266"/>
  <c r="AH266"/>
  <c r="AL266" s="1"/>
  <c r="AM265"/>
  <c r="AK265"/>
  <c r="AL265" s="1"/>
  <c r="AI265"/>
  <c r="AH265"/>
  <c r="AM264"/>
  <c r="AK264"/>
  <c r="AJ264" s="1"/>
  <c r="AI264"/>
  <c r="AH264"/>
  <c r="AS263"/>
  <c r="AR263"/>
  <c r="AM263"/>
  <c r="AK263"/>
  <c r="AJ263" s="1"/>
  <c r="AI263"/>
  <c r="AH263"/>
  <c r="AM262"/>
  <c r="AK262"/>
  <c r="AL262" s="1"/>
  <c r="AJ262"/>
  <c r="AI262"/>
  <c r="AH262"/>
  <c r="AM261"/>
  <c r="AK261"/>
  <c r="AJ261" s="1"/>
  <c r="AI261"/>
  <c r="AH261"/>
  <c r="AL261" s="1"/>
  <c r="AS260"/>
  <c r="AQ260"/>
  <c r="AP260"/>
  <c r="AM260"/>
  <c r="AK260"/>
  <c r="AJ260" s="1"/>
  <c r="AI260"/>
  <c r="AH260"/>
  <c r="AL260" s="1"/>
  <c r="AM259"/>
  <c r="AK259"/>
  <c r="AL259" s="1"/>
  <c r="AI259"/>
  <c r="AH259"/>
  <c r="AM258"/>
  <c r="AK258"/>
  <c r="AJ258" s="1"/>
  <c r="AI258"/>
  <c r="AH258"/>
  <c r="AS257"/>
  <c r="AR257"/>
  <c r="AM257"/>
  <c r="AK257"/>
  <c r="AJ257" s="1"/>
  <c r="AI257"/>
  <c r="AH257"/>
  <c r="AM256"/>
  <c r="AK256"/>
  <c r="AL256" s="1"/>
  <c r="AJ256"/>
  <c r="AI256"/>
  <c r="AH256"/>
  <c r="AM255"/>
  <c r="AK255"/>
  <c r="AJ255" s="1"/>
  <c r="AI255"/>
  <c r="AH255"/>
  <c r="AL255" s="1"/>
  <c r="AS254"/>
  <c r="AQ254"/>
  <c r="AP254"/>
  <c r="AM254"/>
  <c r="AK254"/>
  <c r="AJ254" s="1"/>
  <c r="AI254"/>
  <c r="AH254"/>
  <c r="AL254" s="1"/>
  <c r="AM253"/>
  <c r="AK253"/>
  <c r="AL253" s="1"/>
  <c r="AI253"/>
  <c r="AH253"/>
  <c r="AM252"/>
  <c r="AK252"/>
  <c r="AJ252" s="1"/>
  <c r="AI252"/>
  <c r="AH252"/>
  <c r="AS251"/>
  <c r="AR251"/>
  <c r="AM251"/>
  <c r="AK251"/>
  <c r="AJ251" s="1"/>
  <c r="AI251"/>
  <c r="AH251"/>
  <c r="AM250"/>
  <c r="AK250"/>
  <c r="AL250" s="1"/>
  <c r="AJ250"/>
  <c r="AI250"/>
  <c r="AH250"/>
  <c r="AM249"/>
  <c r="AK249"/>
  <c r="AJ249" s="1"/>
  <c r="AI249"/>
  <c r="AH249"/>
  <c r="AL249" s="1"/>
  <c r="AS248"/>
  <c r="AQ248"/>
  <c r="AP248"/>
  <c r="AM248"/>
  <c r="AK248"/>
  <c r="AJ248" s="1"/>
  <c r="AI248"/>
  <c r="AH248"/>
  <c r="AL248" s="1"/>
  <c r="AM247"/>
  <c r="AK247"/>
  <c r="AL247" s="1"/>
  <c r="AI247"/>
  <c r="AH247"/>
  <c r="AM246"/>
  <c r="AK246"/>
  <c r="AJ246" s="1"/>
  <c r="AI246"/>
  <c r="AH246"/>
  <c r="AS245"/>
  <c r="AR245"/>
  <c r="AM245"/>
  <c r="AK245"/>
  <c r="AJ245" s="1"/>
  <c r="AI245"/>
  <c r="AH245"/>
  <c r="AM244"/>
  <c r="AK244"/>
  <c r="AL244" s="1"/>
  <c r="AJ244"/>
  <c r="AI244"/>
  <c r="AH244"/>
  <c r="AM243"/>
  <c r="AK243"/>
  <c r="AJ243" s="1"/>
  <c r="AI243"/>
  <c r="AH243"/>
  <c r="AL243" s="1"/>
  <c r="AS242"/>
  <c r="AQ242"/>
  <c r="AP242"/>
  <c r="AM242"/>
  <c r="AK242"/>
  <c r="AJ242" s="1"/>
  <c r="AI242"/>
  <c r="AH242"/>
  <c r="AL242" s="1"/>
  <c r="AM241"/>
  <c r="AK241"/>
  <c r="AL241" s="1"/>
  <c r="AI241"/>
  <c r="AH241"/>
  <c r="AM240"/>
  <c r="AK240"/>
  <c r="AJ240" s="1"/>
  <c r="AI240"/>
  <c r="AH240"/>
  <c r="AS239"/>
  <c r="AR239"/>
  <c r="AM239"/>
  <c r="AK239"/>
  <c r="AJ239" s="1"/>
  <c r="AI239"/>
  <c r="AH239"/>
  <c r="AM238"/>
  <c r="AK238"/>
  <c r="AL238" s="1"/>
  <c r="AJ238"/>
  <c r="AI238"/>
  <c r="AH238"/>
  <c r="AM237"/>
  <c r="AK237"/>
  <c r="AJ237" s="1"/>
  <c r="AI237"/>
  <c r="AH237"/>
  <c r="AL237" s="1"/>
  <c r="AS236"/>
  <c r="AQ236"/>
  <c r="AP236"/>
  <c r="AM236"/>
  <c r="AK236"/>
  <c r="AJ236" s="1"/>
  <c r="AI236"/>
  <c r="AH236"/>
  <c r="AL236" s="1"/>
  <c r="AM235"/>
  <c r="AK235"/>
  <c r="AL235" s="1"/>
  <c r="AI235"/>
  <c r="AH235"/>
  <c r="AM234"/>
  <c r="AK234"/>
  <c r="AJ234" s="1"/>
  <c r="AI234"/>
  <c r="AH234"/>
  <c r="AS233"/>
  <c r="AR233"/>
  <c r="AM233"/>
  <c r="AK233"/>
  <c r="AJ233" s="1"/>
  <c r="AI233"/>
  <c r="AH233"/>
  <c r="AM232"/>
  <c r="AK232"/>
  <c r="AL232" s="1"/>
  <c r="AJ232"/>
  <c r="AI232"/>
  <c r="AH232"/>
  <c r="AM231"/>
  <c r="AK231"/>
  <c r="AJ231" s="1"/>
  <c r="AI231"/>
  <c r="AH231"/>
  <c r="AL231" s="1"/>
  <c r="AS230"/>
  <c r="AQ230"/>
  <c r="AP230"/>
  <c r="AM230"/>
  <c r="AK230"/>
  <c r="AJ230" s="1"/>
  <c r="AI230"/>
  <c r="AH230"/>
  <c r="AL230" s="1"/>
  <c r="AM229"/>
  <c r="AK229"/>
  <c r="AL229" s="1"/>
  <c r="AI229"/>
  <c r="AH229"/>
  <c r="AM228"/>
  <c r="AK228"/>
  <c r="AJ228" s="1"/>
  <c r="AI228"/>
  <c r="AH228"/>
  <c r="AS227"/>
  <c r="AR227"/>
  <c r="AM227"/>
  <c r="AK227"/>
  <c r="AJ227" s="1"/>
  <c r="AI227"/>
  <c r="AH227"/>
  <c r="AM226"/>
  <c r="AK226"/>
  <c r="AL226" s="1"/>
  <c r="AJ226"/>
  <c r="AI226"/>
  <c r="AH226"/>
  <c r="AM225"/>
  <c r="AK225"/>
  <c r="AJ225" s="1"/>
  <c r="AI225"/>
  <c r="AH225"/>
  <c r="AL225" s="1"/>
  <c r="AS224"/>
  <c r="AQ224"/>
  <c r="AP224"/>
  <c r="AM224"/>
  <c r="AK224"/>
  <c r="AJ224" s="1"/>
  <c r="AI224"/>
  <c r="AH224"/>
  <c r="AL224" s="1"/>
  <c r="AM223"/>
  <c r="AK223"/>
  <c r="AL223" s="1"/>
  <c r="AI223"/>
  <c r="AH223"/>
  <c r="AM222"/>
  <c r="AK222"/>
  <c r="AJ222" s="1"/>
  <c r="AI222"/>
  <c r="AH222"/>
  <c r="AS221"/>
  <c r="AR221"/>
  <c r="AM221"/>
  <c r="AK221"/>
  <c r="AJ221" s="1"/>
  <c r="AI221"/>
  <c r="AH221"/>
  <c r="AM220"/>
  <c r="AK220"/>
  <c r="AL220" s="1"/>
  <c r="AJ220"/>
  <c r="AI220"/>
  <c r="AH220"/>
  <c r="AM219"/>
  <c r="AK219"/>
  <c r="AJ219" s="1"/>
  <c r="AI219"/>
  <c r="AH219"/>
  <c r="AL219" s="1"/>
  <c r="AS218"/>
  <c r="AQ218"/>
  <c r="AP218"/>
  <c r="AM218"/>
  <c r="AK218"/>
  <c r="AJ218" s="1"/>
  <c r="AI218"/>
  <c r="AH218"/>
  <c r="AL218" s="1"/>
  <c r="AM217"/>
  <c r="AK217"/>
  <c r="AL217" s="1"/>
  <c r="AI217"/>
  <c r="AH217"/>
  <c r="AM216"/>
  <c r="AK216"/>
  <c r="AJ216" s="1"/>
  <c r="AI216"/>
  <c r="AH216"/>
  <c r="AS215"/>
  <c r="AR215"/>
  <c r="AM215"/>
  <c r="AK215"/>
  <c r="AJ215" s="1"/>
  <c r="AI215"/>
  <c r="AH215"/>
  <c r="AM214"/>
  <c r="AK214"/>
  <c r="AL214" s="1"/>
  <c r="AJ214"/>
  <c r="AI214"/>
  <c r="AH214"/>
  <c r="AM213"/>
  <c r="AK213"/>
  <c r="AJ213" s="1"/>
  <c r="AI213"/>
  <c r="AH213"/>
  <c r="AL213" s="1"/>
  <c r="AS212"/>
  <c r="AQ212"/>
  <c r="AP212"/>
  <c r="AM212"/>
  <c r="AK212"/>
  <c r="AJ212" s="1"/>
  <c r="AI212"/>
  <c r="AH212"/>
  <c r="AL212" s="1"/>
  <c r="AM211"/>
  <c r="AK211"/>
  <c r="AL211" s="1"/>
  <c r="AI211"/>
  <c r="AH211"/>
  <c r="AM210"/>
  <c r="AK210"/>
  <c r="AJ210" s="1"/>
  <c r="AI210"/>
  <c r="AH210"/>
  <c r="AS209"/>
  <c r="AR209"/>
  <c r="AM209"/>
  <c r="AK209"/>
  <c r="AJ209" s="1"/>
  <c r="AI209"/>
  <c r="AH209"/>
  <c r="AM208"/>
  <c r="AK208"/>
  <c r="AL208" s="1"/>
  <c r="AJ208"/>
  <c r="AI208"/>
  <c r="AH208"/>
  <c r="AM207"/>
  <c r="AK207"/>
  <c r="AJ207" s="1"/>
  <c r="AI207"/>
  <c r="AH207"/>
  <c r="AL207" s="1"/>
  <c r="AS206"/>
  <c r="AQ206"/>
  <c r="AP206"/>
  <c r="AM206"/>
  <c r="AK206"/>
  <c r="AJ206" s="1"/>
  <c r="AI206"/>
  <c r="AH206"/>
  <c r="AL206" s="1"/>
  <c r="AM205"/>
  <c r="AK205"/>
  <c r="AR200" s="1"/>
  <c r="AI205"/>
  <c r="AH205"/>
  <c r="AL205" s="1"/>
  <c r="AM204"/>
  <c r="AK204"/>
  <c r="AJ204" s="1"/>
  <c r="AI204"/>
  <c r="AH204"/>
  <c r="AS203"/>
  <c r="AR203"/>
  <c r="AM203"/>
  <c r="AK203"/>
  <c r="AJ203" s="1"/>
  <c r="AI203"/>
  <c r="AH203"/>
  <c r="AM202"/>
  <c r="AK202"/>
  <c r="AL202" s="1"/>
  <c r="AJ202"/>
  <c r="AI202"/>
  <c r="AH202"/>
  <c r="AM201"/>
  <c r="AK201"/>
  <c r="AJ201" s="1"/>
  <c r="AI201"/>
  <c r="AH201"/>
  <c r="AL201" s="1"/>
  <c r="AS200"/>
  <c r="AQ200"/>
  <c r="AP200"/>
  <c r="AM200"/>
  <c r="AK200"/>
  <c r="AJ200" s="1"/>
  <c r="AI200"/>
  <c r="AH200"/>
  <c r="AL200" s="1"/>
  <c r="AM199"/>
  <c r="AK199"/>
  <c r="AR194" s="1"/>
  <c r="AI199"/>
  <c r="AH199"/>
  <c r="AL199" s="1"/>
  <c r="AM198"/>
  <c r="AK198"/>
  <c r="AJ198" s="1"/>
  <c r="AI198"/>
  <c r="AH198"/>
  <c r="AS197"/>
  <c r="AR197"/>
  <c r="AM197"/>
  <c r="AK197"/>
  <c r="AJ197" s="1"/>
  <c r="AI197"/>
  <c r="AH197"/>
  <c r="AM196"/>
  <c r="AK196"/>
  <c r="AL196" s="1"/>
  <c r="AJ196"/>
  <c r="AI196"/>
  <c r="AH196"/>
  <c r="AM195"/>
  <c r="AK195"/>
  <c r="AJ195" s="1"/>
  <c r="AI195"/>
  <c r="AH195"/>
  <c r="AL195" s="1"/>
  <c r="AS194"/>
  <c r="AQ194"/>
  <c r="AP194"/>
  <c r="AM194"/>
  <c r="AK194"/>
  <c r="AJ194" s="1"/>
  <c r="AI194"/>
  <c r="AH194"/>
  <c r="AL194" s="1"/>
  <c r="AM193"/>
  <c r="AK193"/>
  <c r="AR188" s="1"/>
  <c r="AI193"/>
  <c r="AH193"/>
  <c r="AL193" s="1"/>
  <c r="AM192"/>
  <c r="AK192"/>
  <c r="AJ192" s="1"/>
  <c r="AI192"/>
  <c r="AH192"/>
  <c r="AS191"/>
  <c r="AR191"/>
  <c r="AM191"/>
  <c r="AK191"/>
  <c r="AJ191" s="1"/>
  <c r="AI191"/>
  <c r="AH191"/>
  <c r="AM190"/>
  <c r="AK190"/>
  <c r="AL190" s="1"/>
  <c r="AJ190"/>
  <c r="AI190"/>
  <c r="AH190"/>
  <c r="AM189"/>
  <c r="AK189"/>
  <c r="AJ189" s="1"/>
  <c r="AI189"/>
  <c r="AH189"/>
  <c r="AL189" s="1"/>
  <c r="AS188"/>
  <c r="AQ188"/>
  <c r="AP188"/>
  <c r="AM188"/>
  <c r="AK188"/>
  <c r="AJ188" s="1"/>
  <c r="AI188"/>
  <c r="AH188"/>
  <c r="AL188" s="1"/>
  <c r="AM187"/>
  <c r="AK187"/>
  <c r="AR182" s="1"/>
  <c r="AI187"/>
  <c r="AH187"/>
  <c r="AL187" s="1"/>
  <c r="AM186"/>
  <c r="AK186"/>
  <c r="AJ186" s="1"/>
  <c r="AI186"/>
  <c r="AH186"/>
  <c r="AS185"/>
  <c r="AR185"/>
  <c r="AM185"/>
  <c r="AK185"/>
  <c r="AJ185" s="1"/>
  <c r="AI185"/>
  <c r="AH185"/>
  <c r="AM184"/>
  <c r="AK184"/>
  <c r="AL184" s="1"/>
  <c r="AJ184"/>
  <c r="AI184"/>
  <c r="AH184"/>
  <c r="AM183"/>
  <c r="AK183"/>
  <c r="AJ183" s="1"/>
  <c r="AI183"/>
  <c r="AH183"/>
  <c r="AL183" s="1"/>
  <c r="AS182"/>
  <c r="AQ182"/>
  <c r="AP182"/>
  <c r="AM182"/>
  <c r="AK182"/>
  <c r="AJ182" s="1"/>
  <c r="AI182"/>
  <c r="AH182"/>
  <c r="AL182" s="1"/>
  <c r="AM181"/>
  <c r="AK181"/>
  <c r="AR176" s="1"/>
  <c r="AI181"/>
  <c r="AH181"/>
  <c r="AL181" s="1"/>
  <c r="AM180"/>
  <c r="AK180"/>
  <c r="AJ180" s="1"/>
  <c r="AI180"/>
  <c r="AH180"/>
  <c r="AS179"/>
  <c r="AR179"/>
  <c r="AM179"/>
  <c r="AK179"/>
  <c r="AJ179" s="1"/>
  <c r="AI179"/>
  <c r="AH179"/>
  <c r="AM178"/>
  <c r="AK178"/>
  <c r="AL178" s="1"/>
  <c r="AJ178"/>
  <c r="AI178"/>
  <c r="AH178"/>
  <c r="AM177"/>
  <c r="AK177"/>
  <c r="AJ177" s="1"/>
  <c r="AI177"/>
  <c r="AH177"/>
  <c r="AL177" s="1"/>
  <c r="AS176"/>
  <c r="AQ176"/>
  <c r="AP176"/>
  <c r="AM176"/>
  <c r="AK176"/>
  <c r="AJ176" s="1"/>
  <c r="AI176"/>
  <c r="AH176"/>
  <c r="AL176" s="1"/>
  <c r="AM175"/>
  <c r="AK175"/>
  <c r="AR170" s="1"/>
  <c r="AI175"/>
  <c r="AH175"/>
  <c r="AL175" s="1"/>
  <c r="AM174"/>
  <c r="AK174"/>
  <c r="AJ174" s="1"/>
  <c r="AI174"/>
  <c r="AH174"/>
  <c r="AS173"/>
  <c r="AR173"/>
  <c r="AM173"/>
  <c r="AK173"/>
  <c r="AJ173" s="1"/>
  <c r="AI173"/>
  <c r="AH173"/>
  <c r="AM172"/>
  <c r="AK172"/>
  <c r="AL172" s="1"/>
  <c r="AJ172"/>
  <c r="AI172"/>
  <c r="AH172"/>
  <c r="AM171"/>
  <c r="AK171"/>
  <c r="AJ171" s="1"/>
  <c r="AI171"/>
  <c r="AH171"/>
  <c r="AL171" s="1"/>
  <c r="AS170"/>
  <c r="AQ170"/>
  <c r="AP170"/>
  <c r="AM170"/>
  <c r="AK170"/>
  <c r="AJ170" s="1"/>
  <c r="AI170"/>
  <c r="AH170"/>
  <c r="AL170" s="1"/>
  <c r="AM169"/>
  <c r="AK169"/>
  <c r="AR164" s="1"/>
  <c r="AI169"/>
  <c r="AH169"/>
  <c r="AL169" s="1"/>
  <c r="AM168"/>
  <c r="AK168"/>
  <c r="AJ168" s="1"/>
  <c r="AI168"/>
  <c r="AH168"/>
  <c r="AS167"/>
  <c r="AR167"/>
  <c r="AM167"/>
  <c r="AK167"/>
  <c r="AJ167" s="1"/>
  <c r="AI167"/>
  <c r="AH167"/>
  <c r="AM166"/>
  <c r="AK166"/>
  <c r="AL166" s="1"/>
  <c r="AJ166"/>
  <c r="AI166"/>
  <c r="AH166"/>
  <c r="AM165"/>
  <c r="AK165"/>
  <c r="AJ165" s="1"/>
  <c r="AI165"/>
  <c r="AH165"/>
  <c r="AL165" s="1"/>
  <c r="AS164"/>
  <c r="AQ164"/>
  <c r="AP164"/>
  <c r="AM164"/>
  <c r="AK164"/>
  <c r="AJ164" s="1"/>
  <c r="AI164"/>
  <c r="AH164"/>
  <c r="AL164" s="1"/>
  <c r="AM163"/>
  <c r="AK163"/>
  <c r="AR158" s="1"/>
  <c r="AI163"/>
  <c r="AH163"/>
  <c r="AL163" s="1"/>
  <c r="AM162"/>
  <c r="AK162"/>
  <c r="AJ162" s="1"/>
  <c r="AI162"/>
  <c r="AH162"/>
  <c r="AS161"/>
  <c r="AR161"/>
  <c r="AM161"/>
  <c r="AK161"/>
  <c r="AJ161" s="1"/>
  <c r="AI161"/>
  <c r="AH161"/>
  <c r="AM160"/>
  <c r="AK160"/>
  <c r="AL160" s="1"/>
  <c r="AJ160"/>
  <c r="AI160"/>
  <c r="AH160"/>
  <c r="AM159"/>
  <c r="AK159"/>
  <c r="AJ159" s="1"/>
  <c r="AI159"/>
  <c r="AH159"/>
  <c r="AL159" s="1"/>
  <c r="AS158"/>
  <c r="AQ158"/>
  <c r="AP158"/>
  <c r="AM158"/>
  <c r="AK158"/>
  <c r="AJ158" s="1"/>
  <c r="AI158"/>
  <c r="AH158"/>
  <c r="AL158" s="1"/>
  <c r="AM157"/>
  <c r="AK157"/>
  <c r="AR152" s="1"/>
  <c r="AI157"/>
  <c r="AH157"/>
  <c r="AL157" s="1"/>
  <c r="AM156"/>
  <c r="AK156"/>
  <c r="AJ156" s="1"/>
  <c r="AI156"/>
  <c r="AH156"/>
  <c r="AS155"/>
  <c r="AR155"/>
  <c r="AM155"/>
  <c r="AK155"/>
  <c r="AJ155" s="1"/>
  <c r="AI155"/>
  <c r="AH155"/>
  <c r="AM154"/>
  <c r="AK154"/>
  <c r="AL154" s="1"/>
  <c r="AJ154"/>
  <c r="AI154"/>
  <c r="AH154"/>
  <c r="AM153"/>
  <c r="AK153"/>
  <c r="AJ153" s="1"/>
  <c r="AI153"/>
  <c r="AH153"/>
  <c r="AL153" s="1"/>
  <c r="AS152"/>
  <c r="AQ152"/>
  <c r="AP152"/>
  <c r="AM152"/>
  <c r="AK152"/>
  <c r="AJ152" s="1"/>
  <c r="AI152"/>
  <c r="AH152"/>
  <c r="AL152" s="1"/>
  <c r="AM151"/>
  <c r="AK151"/>
  <c r="AR146" s="1"/>
  <c r="AI151"/>
  <c r="AH151"/>
  <c r="AL151" s="1"/>
  <c r="AM150"/>
  <c r="AK150"/>
  <c r="AJ150" s="1"/>
  <c r="AI150"/>
  <c r="AH150"/>
  <c r="AS149"/>
  <c r="AR149"/>
  <c r="AM149"/>
  <c r="AK149"/>
  <c r="AJ149" s="1"/>
  <c r="AI149"/>
  <c r="AH149"/>
  <c r="AM148"/>
  <c r="AK148"/>
  <c r="AL148" s="1"/>
  <c r="AJ148"/>
  <c r="AI148"/>
  <c r="AH148"/>
  <c r="AM147"/>
  <c r="AK147"/>
  <c r="AJ147" s="1"/>
  <c r="AI147"/>
  <c r="AH147"/>
  <c r="AL147" s="1"/>
  <c r="AS146"/>
  <c r="AQ146"/>
  <c r="AP146"/>
  <c r="AM146"/>
  <c r="AK146"/>
  <c r="AJ146" s="1"/>
  <c r="AI146"/>
  <c r="AH146"/>
  <c r="AL146" s="1"/>
  <c r="AM145"/>
  <c r="AK145"/>
  <c r="AR140" s="1"/>
  <c r="AI145"/>
  <c r="AH145"/>
  <c r="AL145" s="1"/>
  <c r="AM144"/>
  <c r="AK144"/>
  <c r="AJ144" s="1"/>
  <c r="AI144"/>
  <c r="AH144"/>
  <c r="AS143"/>
  <c r="AR143"/>
  <c r="AM143"/>
  <c r="AK143"/>
  <c r="AJ143" s="1"/>
  <c r="AI143"/>
  <c r="AH143"/>
  <c r="AM142"/>
  <c r="AK142"/>
  <c r="AL142" s="1"/>
  <c r="AJ142"/>
  <c r="AI142"/>
  <c r="AH142"/>
  <c r="AM141"/>
  <c r="AK141"/>
  <c r="AJ141" s="1"/>
  <c r="AI141"/>
  <c r="AH141"/>
  <c r="AL141" s="1"/>
  <c r="AS140"/>
  <c r="AQ140"/>
  <c r="AP140"/>
  <c r="AM140"/>
  <c r="AK140"/>
  <c r="AJ140" s="1"/>
  <c r="AI140"/>
  <c r="AH140"/>
  <c r="AL140" s="1"/>
  <c r="AM139"/>
  <c r="AK139"/>
  <c r="AR134" s="1"/>
  <c r="AI139"/>
  <c r="AH139"/>
  <c r="AL139" s="1"/>
  <c r="AM138"/>
  <c r="AK138"/>
  <c r="AJ138" s="1"/>
  <c r="AI138"/>
  <c r="AH138"/>
  <c r="AS137"/>
  <c r="AR137"/>
  <c r="AM137"/>
  <c r="AK137"/>
  <c r="AJ137" s="1"/>
  <c r="AI137"/>
  <c r="AH137"/>
  <c r="AM136"/>
  <c r="AK136"/>
  <c r="AL136" s="1"/>
  <c r="AJ136"/>
  <c r="AI136"/>
  <c r="AH136"/>
  <c r="AM135"/>
  <c r="AK135"/>
  <c r="AJ135" s="1"/>
  <c r="AI135"/>
  <c r="AH135"/>
  <c r="AL135" s="1"/>
  <c r="AS134"/>
  <c r="AQ134"/>
  <c r="AP134"/>
  <c r="AM134"/>
  <c r="AK134"/>
  <c r="AJ134" s="1"/>
  <c r="AI134"/>
  <c r="AH134"/>
  <c r="AL134" s="1"/>
  <c r="AM133"/>
  <c r="AK133"/>
  <c r="AR128" s="1"/>
  <c r="AI133"/>
  <c r="AH133"/>
  <c r="AL133" s="1"/>
  <c r="AM132"/>
  <c r="AK132"/>
  <c r="AJ132" s="1"/>
  <c r="AI132"/>
  <c r="AH132"/>
  <c r="AS131"/>
  <c r="AR131"/>
  <c r="AM131"/>
  <c r="AK131"/>
  <c r="AJ131" s="1"/>
  <c r="AI131"/>
  <c r="AH131"/>
  <c r="AM130"/>
  <c r="AK130"/>
  <c r="AL130" s="1"/>
  <c r="AJ130"/>
  <c r="AI130"/>
  <c r="AH130"/>
  <c r="AM129"/>
  <c r="AK129"/>
  <c r="AJ129" s="1"/>
  <c r="AI129"/>
  <c r="AH129"/>
  <c r="AL129" s="1"/>
  <c r="AS128"/>
  <c r="AQ128"/>
  <c r="AP128"/>
  <c r="AM128"/>
  <c r="AK128"/>
  <c r="AJ128" s="1"/>
  <c r="AI128"/>
  <c r="AH128"/>
  <c r="AL128" s="1"/>
  <c r="AM127"/>
  <c r="AK127"/>
  <c r="AR122" s="1"/>
  <c r="AI127"/>
  <c r="AH127"/>
  <c r="AL127" s="1"/>
  <c r="AM126"/>
  <c r="AK126"/>
  <c r="AJ126" s="1"/>
  <c r="AI126"/>
  <c r="AH126"/>
  <c r="AS125"/>
  <c r="AR125"/>
  <c r="AM125"/>
  <c r="AK125"/>
  <c r="AJ125" s="1"/>
  <c r="AI125"/>
  <c r="AH125"/>
  <c r="AM124"/>
  <c r="AK124"/>
  <c r="AL124" s="1"/>
  <c r="AJ124"/>
  <c r="AI124"/>
  <c r="AH124"/>
  <c r="AM123"/>
  <c r="AK123"/>
  <c r="AJ123" s="1"/>
  <c r="AI123"/>
  <c r="AH123"/>
  <c r="AL123" s="1"/>
  <c r="AS122"/>
  <c r="AQ122"/>
  <c r="AP122"/>
  <c r="AM122"/>
  <c r="AK122"/>
  <c r="AJ122" s="1"/>
  <c r="AI122"/>
  <c r="AH122"/>
  <c r="AL122" s="1"/>
  <c r="AM121"/>
  <c r="AK121"/>
  <c r="AR116" s="1"/>
  <c r="AI121"/>
  <c r="AH121"/>
  <c r="AL121" s="1"/>
  <c r="AM120"/>
  <c r="AK120"/>
  <c r="AJ120" s="1"/>
  <c r="AI120"/>
  <c r="AH120"/>
  <c r="AS119"/>
  <c r="AR119"/>
  <c r="AM119"/>
  <c r="AK119"/>
  <c r="AJ119" s="1"/>
  <c r="AI119"/>
  <c r="AH119"/>
  <c r="AM118"/>
  <c r="AK118"/>
  <c r="AL118" s="1"/>
  <c r="AJ118"/>
  <c r="AI118"/>
  <c r="AH118"/>
  <c r="AM117"/>
  <c r="AK117"/>
  <c r="AJ117" s="1"/>
  <c r="AI117"/>
  <c r="AH117"/>
  <c r="AL117" s="1"/>
  <c r="AS116"/>
  <c r="AQ116"/>
  <c r="AP116"/>
  <c r="AM116"/>
  <c r="AK116"/>
  <c r="AJ116" s="1"/>
  <c r="AI116"/>
  <c r="AH116"/>
  <c r="AL116" s="1"/>
  <c r="AS115"/>
  <c r="AM115"/>
  <c r="AK115"/>
  <c r="AJ115" s="1"/>
  <c r="AI115"/>
  <c r="AH115"/>
  <c r="AS114"/>
  <c r="AM114"/>
  <c r="AK114"/>
  <c r="AJ114" s="1"/>
  <c r="AI114"/>
  <c r="AH114"/>
  <c r="AL114" s="1"/>
  <c r="AS113"/>
  <c r="AM113"/>
  <c r="AK113"/>
  <c r="AJ113" s="1"/>
  <c r="AI113"/>
  <c r="AH113"/>
  <c r="AS112"/>
  <c r="AM112"/>
  <c r="AK112"/>
  <c r="AJ112" s="1"/>
  <c r="AI112"/>
  <c r="AH112"/>
  <c r="AL112" s="1"/>
  <c r="AS111"/>
  <c r="AM111"/>
  <c r="AK111"/>
  <c r="AJ111" s="1"/>
  <c r="AI111"/>
  <c r="AH111"/>
  <c r="AS110"/>
  <c r="AM110"/>
  <c r="AK110"/>
  <c r="AJ110" s="1"/>
  <c r="AI110"/>
  <c r="AH110"/>
  <c r="AL110" s="1"/>
  <c r="AS109"/>
  <c r="AM109"/>
  <c r="AK109"/>
  <c r="AJ109" s="1"/>
  <c r="AI109"/>
  <c r="AH109"/>
  <c r="AS108"/>
  <c r="AM108"/>
  <c r="AK108"/>
  <c r="AJ108" s="1"/>
  <c r="AI108"/>
  <c r="AH108"/>
  <c r="AL108" s="1"/>
  <c r="AS107"/>
  <c r="AM107"/>
  <c r="AK107"/>
  <c r="AJ107" s="1"/>
  <c r="AI107"/>
  <c r="AH107"/>
  <c r="AS106"/>
  <c r="AM106"/>
  <c r="AK106"/>
  <c r="AJ106" s="1"/>
  <c r="AI106"/>
  <c r="AH106"/>
  <c r="AL106" s="1"/>
  <c r="AS105"/>
  <c r="AM105"/>
  <c r="AK105"/>
  <c r="AJ105" s="1"/>
  <c r="AI105"/>
  <c r="AH105"/>
  <c r="AS104"/>
  <c r="AM104"/>
  <c r="AK104"/>
  <c r="AJ104" s="1"/>
  <c r="AI104"/>
  <c r="AH104"/>
  <c r="AL104" s="1"/>
  <c r="AS103"/>
  <c r="AM103"/>
  <c r="AK103"/>
  <c r="AJ103" s="1"/>
  <c r="AI103"/>
  <c r="AH103"/>
  <c r="AS102"/>
  <c r="AM102"/>
  <c r="AK102"/>
  <c r="AJ102" s="1"/>
  <c r="AI102"/>
  <c r="AH102"/>
  <c r="AL102" s="1"/>
  <c r="AS101"/>
  <c r="AM101"/>
  <c r="AK101"/>
  <c r="AJ101" s="1"/>
  <c r="AI101"/>
  <c r="AH101"/>
  <c r="AS100"/>
  <c r="AM100"/>
  <c r="AK100"/>
  <c r="AJ100" s="1"/>
  <c r="AI100"/>
  <c r="AH100"/>
  <c r="AL100" s="1"/>
  <c r="AS99"/>
  <c r="AM99"/>
  <c r="AK99"/>
  <c r="AJ99" s="1"/>
  <c r="AI99"/>
  <c r="AH99"/>
  <c r="AS98"/>
  <c r="AM98"/>
  <c r="AK98"/>
  <c r="AJ98" s="1"/>
  <c r="AI98"/>
  <c r="AH98"/>
  <c r="AL98" s="1"/>
  <c r="AS97"/>
  <c r="AM97"/>
  <c r="AK97"/>
  <c r="AJ97" s="1"/>
  <c r="AI97"/>
  <c r="AH97"/>
  <c r="AS96"/>
  <c r="AM96"/>
  <c r="AK96"/>
  <c r="AJ96" s="1"/>
  <c r="AI96"/>
  <c r="AH96"/>
  <c r="AL96" s="1"/>
  <c r="AS95"/>
  <c r="AM95"/>
  <c r="AK95"/>
  <c r="AJ95" s="1"/>
  <c r="AI95"/>
  <c r="AH95"/>
  <c r="AS94"/>
  <c r="AM94"/>
  <c r="AK94"/>
  <c r="AJ94" s="1"/>
  <c r="AI94"/>
  <c r="AH94"/>
  <c r="AL94" s="1"/>
  <c r="AS93"/>
  <c r="AM93"/>
  <c r="AK93"/>
  <c r="AJ93" s="1"/>
  <c r="AI93"/>
  <c r="AH93"/>
  <c r="AS92"/>
  <c r="AM92"/>
  <c r="AK92"/>
  <c r="AJ92" s="1"/>
  <c r="AI92"/>
  <c r="AH92"/>
  <c r="AL92" s="1"/>
  <c r="AS91"/>
  <c r="AM91"/>
  <c r="AK91"/>
  <c r="AJ91" s="1"/>
  <c r="AI91"/>
  <c r="AH91"/>
  <c r="AS90"/>
  <c r="AM90"/>
  <c r="AK90"/>
  <c r="AJ90" s="1"/>
  <c r="AI90"/>
  <c r="AH90"/>
  <c r="AL90" s="1"/>
  <c r="AS89"/>
  <c r="AM89"/>
  <c r="AK89"/>
  <c r="AJ89" s="1"/>
  <c r="AI89"/>
  <c r="AH89"/>
  <c r="AS88"/>
  <c r="AM88"/>
  <c r="AK88"/>
  <c r="AJ88" s="1"/>
  <c r="AI88"/>
  <c r="AH88"/>
  <c r="AL88" s="1"/>
  <c r="AS87"/>
  <c r="AM87"/>
  <c r="AK87"/>
  <c r="AJ87" s="1"/>
  <c r="AI87"/>
  <c r="AH87"/>
  <c r="AS86"/>
  <c r="AM86"/>
  <c r="AK86"/>
  <c r="AJ86" s="1"/>
  <c r="AI86"/>
  <c r="AH86"/>
  <c r="AL86" s="1"/>
  <c r="AS85"/>
  <c r="AM85"/>
  <c r="AK85"/>
  <c r="AJ85" s="1"/>
  <c r="AI85"/>
  <c r="AH85"/>
  <c r="AS84"/>
  <c r="AM84"/>
  <c r="AK84"/>
  <c r="AJ84" s="1"/>
  <c r="AI84"/>
  <c r="AH84"/>
  <c r="AL84" s="1"/>
  <c r="AS83"/>
  <c r="AM83"/>
  <c r="AK83"/>
  <c r="AJ83" s="1"/>
  <c r="AI83"/>
  <c r="AH83"/>
  <c r="AS82"/>
  <c r="AM82"/>
  <c r="AK82"/>
  <c r="AJ82" s="1"/>
  <c r="AI82"/>
  <c r="AH82"/>
  <c r="AL82" s="1"/>
  <c r="AS81"/>
  <c r="AM81"/>
  <c r="AK81"/>
  <c r="AJ81" s="1"/>
  <c r="AI81"/>
  <c r="AH81"/>
  <c r="AS80"/>
  <c r="AM80"/>
  <c r="AK80"/>
  <c r="AJ80" s="1"/>
  <c r="AI80"/>
  <c r="AH80"/>
  <c r="AL80" s="1"/>
  <c r="AS79"/>
  <c r="AM79"/>
  <c r="AK79"/>
  <c r="AJ79" s="1"/>
  <c r="AI79"/>
  <c r="AH79"/>
  <c r="AS78"/>
  <c r="AM78"/>
  <c r="AK78"/>
  <c r="AJ78" s="1"/>
  <c r="AI78"/>
  <c r="AH78"/>
  <c r="AL78" s="1"/>
  <c r="AS77"/>
  <c r="AM77"/>
  <c r="AK77"/>
  <c r="AJ77" s="1"/>
  <c r="AI77"/>
  <c r="AH77"/>
  <c r="AS76"/>
  <c r="AM76"/>
  <c r="AK76"/>
  <c r="AJ76" s="1"/>
  <c r="AI76"/>
  <c r="AH76"/>
  <c r="AL76" s="1"/>
  <c r="AS75"/>
  <c r="AM75"/>
  <c r="AK75"/>
  <c r="AJ75" s="1"/>
  <c r="AI75"/>
  <c r="AH75"/>
  <c r="AS74"/>
  <c r="AM74"/>
  <c r="AK74"/>
  <c r="AJ74" s="1"/>
  <c r="AI74"/>
  <c r="AH74"/>
  <c r="AL74" s="1"/>
  <c r="AS73"/>
  <c r="AM73"/>
  <c r="AK73"/>
  <c r="AJ73" s="1"/>
  <c r="AI73"/>
  <c r="AH73"/>
  <c r="AS72"/>
  <c r="AM72"/>
  <c r="AK72"/>
  <c r="AJ72" s="1"/>
  <c r="AI72"/>
  <c r="AH72"/>
  <c r="AL72" s="1"/>
  <c r="AS71"/>
  <c r="AM71"/>
  <c r="AK71"/>
  <c r="AJ71" s="1"/>
  <c r="AI71"/>
  <c r="AH71"/>
  <c r="AS70"/>
  <c r="AM70"/>
  <c r="AK70"/>
  <c r="AJ70" s="1"/>
  <c r="AI70"/>
  <c r="AH70"/>
  <c r="AL70" s="1"/>
  <c r="AS69"/>
  <c r="AM69"/>
  <c r="AK69"/>
  <c r="AJ69" s="1"/>
  <c r="AI69"/>
  <c r="AH69"/>
  <c r="AS68"/>
  <c r="AM68"/>
  <c r="AK68"/>
  <c r="AJ68" s="1"/>
  <c r="AI68"/>
  <c r="AH68"/>
  <c r="AL68" s="1"/>
  <c r="AS67"/>
  <c r="AM67"/>
  <c r="AK67"/>
  <c r="AJ67" s="1"/>
  <c r="AI67"/>
  <c r="AH67"/>
  <c r="AS66"/>
  <c r="AM66"/>
  <c r="AK66"/>
  <c r="AJ66" s="1"/>
  <c r="AI66"/>
  <c r="AH66"/>
  <c r="AL66" s="1"/>
  <c r="AS65"/>
  <c r="AM65"/>
  <c r="AK65"/>
  <c r="AJ65" s="1"/>
  <c r="AI65"/>
  <c r="AH65"/>
  <c r="AS64"/>
  <c r="AM64"/>
  <c r="AK64"/>
  <c r="AJ64" s="1"/>
  <c r="AI64"/>
  <c r="AH64"/>
  <c r="AL64" s="1"/>
  <c r="AS63"/>
  <c r="AM63"/>
  <c r="AK63"/>
  <c r="AJ63" s="1"/>
  <c r="AI63"/>
  <c r="AH63"/>
  <c r="AS62"/>
  <c r="AM62"/>
  <c r="AK62"/>
  <c r="AJ62" s="1"/>
  <c r="AI62"/>
  <c r="AH62"/>
  <c r="AL62" s="1"/>
  <c r="AS61"/>
  <c r="AM61"/>
  <c r="AK61"/>
  <c r="AJ61" s="1"/>
  <c r="AI61"/>
  <c r="AH61"/>
  <c r="AS60"/>
  <c r="AM60"/>
  <c r="AK60"/>
  <c r="AJ60" s="1"/>
  <c r="AI60"/>
  <c r="AH60"/>
  <c r="AL60" s="1"/>
  <c r="AS59"/>
  <c r="AM59"/>
  <c r="AK59"/>
  <c r="AJ59" s="1"/>
  <c r="AI59"/>
  <c r="AH59"/>
  <c r="AS58"/>
  <c r="AM58"/>
  <c r="AK58"/>
  <c r="AJ58" s="1"/>
  <c r="AI58"/>
  <c r="AH58"/>
  <c r="AL58" s="1"/>
  <c r="AS57"/>
  <c r="AM57"/>
  <c r="AK57"/>
  <c r="AJ57" s="1"/>
  <c r="AI57"/>
  <c r="AH57"/>
  <c r="AS56"/>
  <c r="AM56"/>
  <c r="AK56"/>
  <c r="AJ56" s="1"/>
  <c r="AI56"/>
  <c r="AH56"/>
  <c r="AL56" s="1"/>
  <c r="AS55"/>
  <c r="AM55"/>
  <c r="AK55"/>
  <c r="AJ55" s="1"/>
  <c r="AI55"/>
  <c r="AH55"/>
  <c r="AS54"/>
  <c r="AM54"/>
  <c r="AK54"/>
  <c r="AJ54" s="1"/>
  <c r="AI54"/>
  <c r="AH54"/>
  <c r="AL54" s="1"/>
  <c r="AS53"/>
  <c r="AM53"/>
  <c r="AK53"/>
  <c r="AJ53" s="1"/>
  <c r="AI53"/>
  <c r="AH53"/>
  <c r="AS52"/>
  <c r="AM52"/>
  <c r="AK52"/>
  <c r="AJ52" s="1"/>
  <c r="AI52"/>
  <c r="AH52"/>
  <c r="AL52" s="1"/>
  <c r="AS51"/>
  <c r="AM51"/>
  <c r="AK51"/>
  <c r="AJ51" s="1"/>
  <c r="AI51"/>
  <c r="AH51"/>
  <c r="AS50"/>
  <c r="AM50"/>
  <c r="AK50"/>
  <c r="AJ50" s="1"/>
  <c r="AI50"/>
  <c r="AH50"/>
  <c r="AL50" s="1"/>
  <c r="AS49"/>
  <c r="AM49"/>
  <c r="AK49"/>
  <c r="AJ49" s="1"/>
  <c r="AI49"/>
  <c r="AH49"/>
  <c r="AS48"/>
  <c r="AM48"/>
  <c r="AK48"/>
  <c r="AJ48" s="1"/>
  <c r="AI48"/>
  <c r="AH48"/>
  <c r="AL48" s="1"/>
  <c r="AS47"/>
  <c r="AM47"/>
  <c r="AK47"/>
  <c r="AJ47" s="1"/>
  <c r="AI47"/>
  <c r="AH47"/>
  <c r="AS46"/>
  <c r="AM46"/>
  <c r="AK46"/>
  <c r="AJ46" s="1"/>
  <c r="AI46"/>
  <c r="AH46"/>
  <c r="AL46" s="1"/>
  <c r="AS45"/>
  <c r="AM45"/>
  <c r="AK45"/>
  <c r="AJ45" s="1"/>
  <c r="AI45"/>
  <c r="AH45"/>
  <c r="AS44"/>
  <c r="AM44"/>
  <c r="AK44"/>
  <c r="AJ44" s="1"/>
  <c r="AI44"/>
  <c r="AH44"/>
  <c r="AL44" s="1"/>
  <c r="AS43"/>
  <c r="AM43"/>
  <c r="AK43"/>
  <c r="AJ43" s="1"/>
  <c r="AI43"/>
  <c r="AH43"/>
  <c r="AS42"/>
  <c r="AM42"/>
  <c r="AK42"/>
  <c r="AJ42" s="1"/>
  <c r="AI42"/>
  <c r="AH42"/>
  <c r="AL42" s="1"/>
  <c r="AS41"/>
  <c r="AM41"/>
  <c r="AK41"/>
  <c r="AJ41" s="1"/>
  <c r="AI41"/>
  <c r="AH41"/>
  <c r="AS40"/>
  <c r="AM40"/>
  <c r="AK40"/>
  <c r="AJ40" s="1"/>
  <c r="AI40"/>
  <c r="AH40"/>
  <c r="AL40" s="1"/>
  <c r="AS39"/>
  <c r="AM39"/>
  <c r="AK39"/>
  <c r="AJ39" s="1"/>
  <c r="AI39"/>
  <c r="AH39"/>
  <c r="AS38"/>
  <c r="AM38"/>
  <c r="AK38"/>
  <c r="AJ38" s="1"/>
  <c r="AI38"/>
  <c r="AH38"/>
  <c r="AL38" s="1"/>
  <c r="AS37"/>
  <c r="AM37"/>
  <c r="AK37"/>
  <c r="AJ37" s="1"/>
  <c r="AI37"/>
  <c r="AH37"/>
  <c r="AS36"/>
  <c r="AM36"/>
  <c r="AK36"/>
  <c r="AJ36" s="1"/>
  <c r="AI36"/>
  <c r="AH36"/>
  <c r="AL36" s="1"/>
  <c r="AS35"/>
  <c r="AM35"/>
  <c r="AK35"/>
  <c r="AJ35" s="1"/>
  <c r="AI35"/>
  <c r="AH35"/>
  <c r="AS34"/>
  <c r="AM34"/>
  <c r="AK34"/>
  <c r="AJ34" s="1"/>
  <c r="AI34"/>
  <c r="AH34"/>
  <c r="AL34" s="1"/>
  <c r="AS33"/>
  <c r="AM33"/>
  <c r="AK33"/>
  <c r="AJ33" s="1"/>
  <c r="AI33"/>
  <c r="AH33"/>
  <c r="AS32"/>
  <c r="AM32"/>
  <c r="AK32"/>
  <c r="AP32" s="1"/>
  <c r="AI32"/>
  <c r="AH32"/>
  <c r="AL32" s="1"/>
  <c r="AS31"/>
  <c r="AM31"/>
  <c r="AK31"/>
  <c r="AJ31" s="1"/>
  <c r="AI31"/>
  <c r="AH31"/>
  <c r="AL31" s="1"/>
  <c r="AS30"/>
  <c r="AM30"/>
  <c r="AK30"/>
  <c r="AJ30"/>
  <c r="AI30"/>
  <c r="AH30"/>
  <c r="AL30" s="1"/>
  <c r="AS29"/>
  <c r="AM29"/>
  <c r="AK29"/>
  <c r="AJ29" s="1"/>
  <c r="AI29"/>
  <c r="AH29"/>
  <c r="AS28"/>
  <c r="AM28"/>
  <c r="AK28"/>
  <c r="AP28" s="1"/>
  <c r="AI28"/>
  <c r="AH28"/>
  <c r="AL28" s="1"/>
  <c r="AS27"/>
  <c r="AM27"/>
  <c r="AK27"/>
  <c r="AJ27" s="1"/>
  <c r="AI27"/>
  <c r="AH27"/>
  <c r="AL27" s="1"/>
  <c r="AS26"/>
  <c r="AM26"/>
  <c r="AK26"/>
  <c r="AJ26"/>
  <c r="AI26"/>
  <c r="AH26"/>
  <c r="AL26" s="1"/>
  <c r="AS25"/>
  <c r="AM25"/>
  <c r="AK25"/>
  <c r="AJ25" s="1"/>
  <c r="AI25"/>
  <c r="AH25"/>
  <c r="AS24"/>
  <c r="AM24"/>
  <c r="AK24"/>
  <c r="AP24" s="1"/>
  <c r="AI24"/>
  <c r="AH24"/>
  <c r="AL24" s="1"/>
  <c r="AS23"/>
  <c r="AM23"/>
  <c r="AK23"/>
  <c r="AJ23" s="1"/>
  <c r="AI23"/>
  <c r="AH23"/>
  <c r="AL23" s="1"/>
  <c r="AS22"/>
  <c r="AM22"/>
  <c r="AK22"/>
  <c r="AJ22"/>
  <c r="AI22"/>
  <c r="AH22"/>
  <c r="AL22" s="1"/>
  <c r="AS21"/>
  <c r="AM21"/>
  <c r="AK21"/>
  <c r="AJ21" s="1"/>
  <c r="AI21"/>
  <c r="AH21"/>
  <c r="AS20"/>
  <c r="AM20"/>
  <c r="AK20"/>
  <c r="AP20" s="1"/>
  <c r="AI20"/>
  <c r="AH20"/>
  <c r="AL20" s="1"/>
  <c r="AS19"/>
  <c r="AM19"/>
  <c r="AK19"/>
  <c r="AJ19" s="1"/>
  <c r="AI19"/>
  <c r="AH19"/>
  <c r="AL19" s="1"/>
  <c r="AS18"/>
  <c r="AM18"/>
  <c r="AK18"/>
  <c r="AJ18"/>
  <c r="AI18"/>
  <c r="AH18"/>
  <c r="AL18" s="1"/>
  <c r="AS17"/>
  <c r="AM17"/>
  <c r="AK17"/>
  <c r="AJ17" s="1"/>
  <c r="AI17"/>
  <c r="AH17"/>
  <c r="AS16"/>
  <c r="AM16"/>
  <c r="AK16"/>
  <c r="AP16" s="1"/>
  <c r="AI16"/>
  <c r="AH16"/>
  <c r="AL16" s="1"/>
  <c r="AS15"/>
  <c r="AM15"/>
  <c r="AK15"/>
  <c r="AJ15" s="1"/>
  <c r="AI15"/>
  <c r="AH15"/>
  <c r="AL15" s="1"/>
  <c r="AS14"/>
  <c r="AM14"/>
  <c r="AK14"/>
  <c r="AP15" s="1"/>
  <c r="AJ14"/>
  <c r="AI14"/>
  <c r="AH14"/>
  <c r="AL14" s="1"/>
  <c r="AS13"/>
  <c r="AM13"/>
  <c r="AK13"/>
  <c r="AJ13" s="1"/>
  <c r="AI13"/>
  <c r="AH13"/>
  <c r="AS12"/>
  <c r="AM12"/>
  <c r="AK12"/>
  <c r="AP12" s="1"/>
  <c r="AI12"/>
  <c r="AH12"/>
  <c r="AL12" s="1"/>
  <c r="AS11"/>
  <c r="AM11"/>
  <c r="AK11"/>
  <c r="AJ11" s="1"/>
  <c r="AI11"/>
  <c r="AH11"/>
  <c r="AL11" s="1"/>
  <c r="AS10"/>
  <c r="AM10"/>
  <c r="AK10"/>
  <c r="AP11" s="1"/>
  <c r="AJ10"/>
  <c r="AI10"/>
  <c r="AH10"/>
  <c r="AS9"/>
  <c r="AM9"/>
  <c r="AK9"/>
  <c r="AJ9" s="1"/>
  <c r="AI9"/>
  <c r="AH9"/>
  <c r="AS8"/>
  <c r="AM8"/>
  <c r="AK8"/>
  <c r="AP8" s="1"/>
  <c r="AI8"/>
  <c r="AH8"/>
  <c r="AL8" s="1"/>
  <c r="AS7"/>
  <c r="AM7"/>
  <c r="AK7"/>
  <c r="AJ7" s="1"/>
  <c r="AI7"/>
  <c r="AH7"/>
  <c r="AL7" s="1"/>
  <c r="AS6"/>
  <c r="AM6"/>
  <c r="AK6"/>
  <c r="AP7" s="1"/>
  <c r="AJ6"/>
  <c r="AI6"/>
  <c r="AH6"/>
  <c r="AS5"/>
  <c r="AM5"/>
  <c r="AK5"/>
  <c r="AP6" s="1"/>
  <c r="AI5"/>
  <c r="AH5"/>
  <c r="AS4"/>
  <c r="AM4"/>
  <c r="AK4"/>
  <c r="AJ4" s="1"/>
  <c r="AI4"/>
  <c r="AH4"/>
  <c r="AL4" s="1"/>
  <c r="AS3"/>
  <c r="AM3"/>
  <c r="AK3"/>
  <c r="AI3"/>
  <c r="AH3"/>
  <c r="AJ3" s="1"/>
  <c r="AM2"/>
  <c r="AK2"/>
  <c r="AJ2" s="1"/>
  <c r="AI2"/>
  <c r="AH2"/>
  <c r="AL2" s="1"/>
  <c r="A25" i="21" l="1"/>
  <c r="B24"/>
  <c r="C24"/>
  <c r="B19"/>
  <c r="B18"/>
  <c r="B20"/>
  <c r="B17"/>
  <c r="B21"/>
  <c r="B22"/>
  <c r="B23"/>
  <c r="C22"/>
  <c r="C21"/>
  <c r="C17"/>
  <c r="C19"/>
  <c r="C20"/>
  <c r="C18"/>
  <c r="C23"/>
  <c r="AR302" i="5"/>
  <c r="AJ307"/>
  <c r="AL312"/>
  <c r="AQ311"/>
  <c r="AJ317"/>
  <c r="AP314"/>
  <c r="AP317"/>
  <c r="AL317"/>
  <c r="AJ318"/>
  <c r="AL318"/>
  <c r="AQ317"/>
  <c r="AP5"/>
  <c r="AP9"/>
  <c r="AL3"/>
  <c r="AP4"/>
  <c r="AJ5"/>
  <c r="AP3"/>
  <c r="AL6"/>
  <c r="AJ8"/>
  <c r="AL10"/>
  <c r="AJ12"/>
  <c r="AJ16"/>
  <c r="AP19"/>
  <c r="AJ20"/>
  <c r="AP23"/>
  <c r="AJ24"/>
  <c r="AP27"/>
  <c r="AJ28"/>
  <c r="AP31"/>
  <c r="AJ32"/>
  <c r="AP34"/>
  <c r="AT34" s="1"/>
  <c r="AP36"/>
  <c r="AT36" s="1"/>
  <c r="AP38"/>
  <c r="AT38" s="1"/>
  <c r="AP40"/>
  <c r="AT40" s="1"/>
  <c r="AP42"/>
  <c r="AT42" s="1"/>
  <c r="AP44"/>
  <c r="AT44" s="1"/>
  <c r="AP46"/>
  <c r="AT46" s="1"/>
  <c r="AP48"/>
  <c r="AT48" s="1"/>
  <c r="AP50"/>
  <c r="AT50" s="1"/>
  <c r="AP52"/>
  <c r="AT52" s="1"/>
  <c r="AP54"/>
  <c r="AT54" s="1"/>
  <c r="AP56"/>
  <c r="AT56" s="1"/>
  <c r="AP58"/>
  <c r="AT58" s="1"/>
  <c r="AP60"/>
  <c r="AT60" s="1"/>
  <c r="AP62"/>
  <c r="AT62" s="1"/>
  <c r="AP64"/>
  <c r="AT64" s="1"/>
  <c r="AP66"/>
  <c r="AT66" s="1"/>
  <c r="AP68"/>
  <c r="AT68" s="1"/>
  <c r="AP70"/>
  <c r="AT70" s="1"/>
  <c r="AP72"/>
  <c r="AT72" s="1"/>
  <c r="AP74"/>
  <c r="AT74" s="1"/>
  <c r="AP76"/>
  <c r="AT76" s="1"/>
  <c r="AP78"/>
  <c r="AT78" s="1"/>
  <c r="AP80"/>
  <c r="AT80" s="1"/>
  <c r="AP82"/>
  <c r="AT82" s="1"/>
  <c r="AP84"/>
  <c r="AT84" s="1"/>
  <c r="AP86"/>
  <c r="AT86" s="1"/>
  <c r="AP88"/>
  <c r="AT88" s="1"/>
  <c r="AP90"/>
  <c r="AT90" s="1"/>
  <c r="AP92"/>
  <c r="AT92" s="1"/>
  <c r="AP94"/>
  <c r="AT94" s="1"/>
  <c r="AP96"/>
  <c r="AT96" s="1"/>
  <c r="AP98"/>
  <c r="AT98" s="1"/>
  <c r="AP100"/>
  <c r="AT100" s="1"/>
  <c r="AP102"/>
  <c r="AT102" s="1"/>
  <c r="AP104"/>
  <c r="AT104" s="1"/>
  <c r="AP106"/>
  <c r="AT106" s="1"/>
  <c r="AP108"/>
  <c r="AT108" s="1"/>
  <c r="AP110"/>
  <c r="AT110" s="1"/>
  <c r="AP112"/>
  <c r="AT112" s="1"/>
  <c r="AP114"/>
  <c r="AT114" s="1"/>
  <c r="AQ119"/>
  <c r="AJ121"/>
  <c r="AQ125"/>
  <c r="AJ127"/>
  <c r="AQ131"/>
  <c r="AJ133"/>
  <c r="AQ137"/>
  <c r="AJ139"/>
  <c r="AQ143"/>
  <c r="AJ145"/>
  <c r="AQ149"/>
  <c r="AJ151"/>
  <c r="AQ155"/>
  <c r="AJ157"/>
  <c r="AQ161"/>
  <c r="AJ163"/>
  <c r="AQ167"/>
  <c r="AJ169"/>
  <c r="AQ173"/>
  <c r="AJ175"/>
  <c r="AQ179"/>
  <c r="AJ181"/>
  <c r="AQ185"/>
  <c r="AJ187"/>
  <c r="AQ191"/>
  <c r="AJ193"/>
  <c r="AQ197"/>
  <c r="AJ199"/>
  <c r="AQ203"/>
  <c r="AJ205"/>
  <c r="AQ209"/>
  <c r="AJ211"/>
  <c r="AQ215"/>
  <c r="AJ217"/>
  <c r="AQ221"/>
  <c r="AJ223"/>
  <c r="AQ227"/>
  <c r="AJ229"/>
  <c r="AQ233"/>
  <c r="AJ235"/>
  <c r="AQ239"/>
  <c r="AJ241"/>
  <c r="AQ245"/>
  <c r="AJ247"/>
  <c r="AQ251"/>
  <c r="AJ253"/>
  <c r="AQ257"/>
  <c r="AJ259"/>
  <c r="AQ263"/>
  <c r="AJ265"/>
  <c r="AQ269"/>
  <c r="AJ271"/>
  <c r="AQ275"/>
  <c r="AJ277"/>
  <c r="AQ281"/>
  <c r="AJ283"/>
  <c r="AQ287"/>
  <c r="AJ289"/>
  <c r="AQ293"/>
  <c r="AJ295"/>
  <c r="AQ299"/>
  <c r="AJ301"/>
  <c r="AL302"/>
  <c r="AL306"/>
  <c r="AQ305"/>
  <c r="AP311"/>
  <c r="AL311"/>
  <c r="AL5"/>
  <c r="AL9"/>
  <c r="AP10"/>
  <c r="AL13"/>
  <c r="AP14"/>
  <c r="AL17"/>
  <c r="AP18"/>
  <c r="AL21"/>
  <c r="AP22"/>
  <c r="AL25"/>
  <c r="AP26"/>
  <c r="AL29"/>
  <c r="AP30"/>
  <c r="AL33"/>
  <c r="AL35"/>
  <c r="AL37"/>
  <c r="AL39"/>
  <c r="AL41"/>
  <c r="AL43"/>
  <c r="AL45"/>
  <c r="AL47"/>
  <c r="AL49"/>
  <c r="AL51"/>
  <c r="AL53"/>
  <c r="AL55"/>
  <c r="AL57"/>
  <c r="AL59"/>
  <c r="AL61"/>
  <c r="AL63"/>
  <c r="AL65"/>
  <c r="AL67"/>
  <c r="AL69"/>
  <c r="AL71"/>
  <c r="AL73"/>
  <c r="AL75"/>
  <c r="AL77"/>
  <c r="AL79"/>
  <c r="AL81"/>
  <c r="AL83"/>
  <c r="AL85"/>
  <c r="AL87"/>
  <c r="AL89"/>
  <c r="AL91"/>
  <c r="AL93"/>
  <c r="AL95"/>
  <c r="AL97"/>
  <c r="AL99"/>
  <c r="AL101"/>
  <c r="AL103"/>
  <c r="AL105"/>
  <c r="AL107"/>
  <c r="AL109"/>
  <c r="AL111"/>
  <c r="AL113"/>
  <c r="AL115"/>
  <c r="AL119"/>
  <c r="AP119"/>
  <c r="AL120"/>
  <c r="AL125"/>
  <c r="AP125"/>
  <c r="AL126"/>
  <c r="AL131"/>
  <c r="AP131"/>
  <c r="AL132"/>
  <c r="AL137"/>
  <c r="AP137"/>
  <c r="AL138"/>
  <c r="AL143"/>
  <c r="AP143"/>
  <c r="AL144"/>
  <c r="AL149"/>
  <c r="AP149"/>
  <c r="AL150"/>
  <c r="AL155"/>
  <c r="AP155"/>
  <c r="AL156"/>
  <c r="AL161"/>
  <c r="AP161"/>
  <c r="AL162"/>
  <c r="AL167"/>
  <c r="AP167"/>
  <c r="AL168"/>
  <c r="AL173"/>
  <c r="AP173"/>
  <c r="AL174"/>
  <c r="AL179"/>
  <c r="AP179"/>
  <c r="AL180"/>
  <c r="AL185"/>
  <c r="AP185"/>
  <c r="AL186"/>
  <c r="AL191"/>
  <c r="AP191"/>
  <c r="AL192"/>
  <c r="AL197"/>
  <c r="AP197"/>
  <c r="AL198"/>
  <c r="AL203"/>
  <c r="AP203"/>
  <c r="AL204"/>
  <c r="AR206"/>
  <c r="AL209"/>
  <c r="AP209"/>
  <c r="AL210"/>
  <c r="AR212"/>
  <c r="AL215"/>
  <c r="AP215"/>
  <c r="AL216"/>
  <c r="AR218"/>
  <c r="AL221"/>
  <c r="AP221"/>
  <c r="AL222"/>
  <c r="AR224"/>
  <c r="AL227"/>
  <c r="AP227"/>
  <c r="AL228"/>
  <c r="AR230"/>
  <c r="AL233"/>
  <c r="AP233"/>
  <c r="AL234"/>
  <c r="AR236"/>
  <c r="AL239"/>
  <c r="AP239"/>
  <c r="AL240"/>
  <c r="AR242"/>
  <c r="AL245"/>
  <c r="AP245"/>
  <c r="AL246"/>
  <c r="AR248"/>
  <c r="AL251"/>
  <c r="AP251"/>
  <c r="AL252"/>
  <c r="AR254"/>
  <c r="AL257"/>
  <c r="AP257"/>
  <c r="AL258"/>
  <c r="AR260"/>
  <c r="AL263"/>
  <c r="AP263"/>
  <c r="AL264"/>
  <c r="AR266"/>
  <c r="AL269"/>
  <c r="AP269"/>
  <c r="AJ272"/>
  <c r="AR272"/>
  <c r="AJ273"/>
  <c r="AL275"/>
  <c r="AJ278"/>
  <c r="AR278"/>
  <c r="AJ279"/>
  <c r="AL281"/>
  <c r="AJ284"/>
  <c r="AR284"/>
  <c r="AJ285"/>
  <c r="AL287"/>
  <c r="AJ290"/>
  <c r="AR290"/>
  <c r="AJ291"/>
  <c r="AL293"/>
  <c r="AJ296"/>
  <c r="AR296"/>
  <c r="AJ297"/>
  <c r="AL299"/>
  <c r="AJ302"/>
  <c r="AJ309"/>
  <c r="AP305"/>
  <c r="AL305"/>
  <c r="AP13"/>
  <c r="AP17"/>
  <c r="AP21"/>
  <c r="AP25"/>
  <c r="AP29"/>
  <c r="AP33"/>
  <c r="AT33" s="1"/>
  <c r="AP35"/>
  <c r="AT35" s="1"/>
  <c r="AP37"/>
  <c r="AT37" s="1"/>
  <c r="AP39"/>
  <c r="AT39" s="1"/>
  <c r="AP41"/>
  <c r="AT41" s="1"/>
  <c r="AP43"/>
  <c r="AT43" s="1"/>
  <c r="AP45"/>
  <c r="AT45" s="1"/>
  <c r="AP47"/>
  <c r="AT47" s="1"/>
  <c r="AP49"/>
  <c r="AT49" s="1"/>
  <c r="AP51"/>
  <c r="AT51" s="1"/>
  <c r="AP53"/>
  <c r="AT53" s="1"/>
  <c r="AP55"/>
  <c r="AT55" s="1"/>
  <c r="AP57"/>
  <c r="AT57" s="1"/>
  <c r="AP59"/>
  <c r="AT59" s="1"/>
  <c r="AP61"/>
  <c r="AT61" s="1"/>
  <c r="AP63"/>
  <c r="AT63" s="1"/>
  <c r="AP65"/>
  <c r="AT65" s="1"/>
  <c r="AP67"/>
  <c r="AT67" s="1"/>
  <c r="AP69"/>
  <c r="AT69" s="1"/>
  <c r="AP71"/>
  <c r="AT71" s="1"/>
  <c r="AP73"/>
  <c r="AT73" s="1"/>
  <c r="AP75"/>
  <c r="AT75" s="1"/>
  <c r="AP77"/>
  <c r="AT77" s="1"/>
  <c r="AP79"/>
  <c r="AT79" s="1"/>
  <c r="AP81"/>
  <c r="AT81" s="1"/>
  <c r="AP83"/>
  <c r="AT83" s="1"/>
  <c r="AP85"/>
  <c r="AT85" s="1"/>
  <c r="AP87"/>
  <c r="AT87" s="1"/>
  <c r="AP89"/>
  <c r="AT89" s="1"/>
  <c r="AP91"/>
  <c r="AT91" s="1"/>
  <c r="AP93"/>
  <c r="AT93" s="1"/>
  <c r="AP95"/>
  <c r="AT95" s="1"/>
  <c r="AP97"/>
  <c r="AT97" s="1"/>
  <c r="AP99"/>
  <c r="AT99" s="1"/>
  <c r="AP101"/>
  <c r="AT101" s="1"/>
  <c r="AP103"/>
  <c r="AT103" s="1"/>
  <c r="AP105"/>
  <c r="AT105" s="1"/>
  <c r="AP107"/>
  <c r="AT107" s="1"/>
  <c r="AP109"/>
  <c r="AT109" s="1"/>
  <c r="AP111"/>
  <c r="AT111" s="1"/>
  <c r="AP113"/>
  <c r="AT113" s="1"/>
  <c r="AP115"/>
  <c r="AT115" s="1"/>
  <c r="AL303"/>
  <c r="AR584"/>
  <c r="AJ589"/>
  <c r="AL594"/>
  <c r="AQ593"/>
  <c r="AJ313"/>
  <c r="AJ319"/>
  <c r="AQ323"/>
  <c r="AJ325"/>
  <c r="AQ329"/>
  <c r="AJ331"/>
  <c r="AQ335"/>
  <c r="AJ337"/>
  <c r="AQ341"/>
  <c r="AJ343"/>
  <c r="AQ347"/>
  <c r="AJ349"/>
  <c r="AQ353"/>
  <c r="AJ355"/>
  <c r="AQ359"/>
  <c r="AJ361"/>
  <c r="AQ365"/>
  <c r="AJ367"/>
  <c r="AQ371"/>
  <c r="AJ373"/>
  <c r="AQ377"/>
  <c r="AJ379"/>
  <c r="AQ383"/>
  <c r="AJ385"/>
  <c r="AQ389"/>
  <c r="AJ391"/>
  <c r="AQ395"/>
  <c r="AJ397"/>
  <c r="AQ401"/>
  <c r="AJ403"/>
  <c r="AQ407"/>
  <c r="AJ409"/>
  <c r="AQ413"/>
  <c r="AJ415"/>
  <c r="AQ419"/>
  <c r="AJ421"/>
  <c r="AQ425"/>
  <c r="AJ427"/>
  <c r="AQ431"/>
  <c r="AJ433"/>
  <c r="AQ437"/>
  <c r="AJ439"/>
  <c r="AQ443"/>
  <c r="AJ445"/>
  <c r="AQ449"/>
  <c r="AJ451"/>
  <c r="AJ458"/>
  <c r="AR458"/>
  <c r="AJ459"/>
  <c r="AL461"/>
  <c r="AJ464"/>
  <c r="AR464"/>
  <c r="AJ465"/>
  <c r="AL467"/>
  <c r="AJ470"/>
  <c r="AR470"/>
  <c r="AJ471"/>
  <c r="AL473"/>
  <c r="AJ476"/>
  <c r="AR476"/>
  <c r="AJ477"/>
  <c r="AL479"/>
  <c r="AJ482"/>
  <c r="AR482"/>
  <c r="AJ483"/>
  <c r="AL485"/>
  <c r="AJ488"/>
  <c r="AR488"/>
  <c r="AJ489"/>
  <c r="AL491"/>
  <c r="AJ494"/>
  <c r="AR494"/>
  <c r="AJ495"/>
  <c r="AL497"/>
  <c r="AJ500"/>
  <c r="AR500"/>
  <c r="AJ501"/>
  <c r="AL503"/>
  <c r="AJ506"/>
  <c r="AR506"/>
  <c r="AJ507"/>
  <c r="AL509"/>
  <c r="AJ512"/>
  <c r="AR512"/>
  <c r="AJ513"/>
  <c r="AL515"/>
  <c r="AJ518"/>
  <c r="AR518"/>
  <c r="AJ519"/>
  <c r="AL521"/>
  <c r="AJ524"/>
  <c r="AR524"/>
  <c r="AJ525"/>
  <c r="AL527"/>
  <c r="AJ530"/>
  <c r="AR530"/>
  <c r="AJ531"/>
  <c r="AL533"/>
  <c r="AJ536"/>
  <c r="AR536"/>
  <c r="AJ537"/>
  <c r="AL539"/>
  <c r="AJ542"/>
  <c r="AR542"/>
  <c r="AJ543"/>
  <c r="AL545"/>
  <c r="AJ548"/>
  <c r="AR548"/>
  <c r="AJ549"/>
  <c r="AL551"/>
  <c r="AJ554"/>
  <c r="AR554"/>
  <c r="AJ555"/>
  <c r="AL557"/>
  <c r="AJ560"/>
  <c r="AR560"/>
  <c r="AJ561"/>
  <c r="AL563"/>
  <c r="AJ566"/>
  <c r="AR566"/>
  <c r="AJ567"/>
  <c r="AL569"/>
  <c r="AJ572"/>
  <c r="AR572"/>
  <c r="AJ573"/>
  <c r="AL575"/>
  <c r="AJ578"/>
  <c r="AR578"/>
  <c r="AJ579"/>
  <c r="AJ583"/>
  <c r="AL584"/>
  <c r="AL588"/>
  <c r="AQ587"/>
  <c r="AP593"/>
  <c r="AL593"/>
  <c r="AL323"/>
  <c r="AP323"/>
  <c r="AL324"/>
  <c r="AL329"/>
  <c r="AP329"/>
  <c r="AL330"/>
  <c r="AL335"/>
  <c r="AP335"/>
  <c r="AL336"/>
  <c r="AL341"/>
  <c r="AP341"/>
  <c r="AL342"/>
  <c r="AL347"/>
  <c r="AP347"/>
  <c r="AL348"/>
  <c r="AL353"/>
  <c r="AP353"/>
  <c r="AL354"/>
  <c r="AL359"/>
  <c r="AP359"/>
  <c r="AL360"/>
  <c r="AL365"/>
  <c r="AP365"/>
  <c r="AL366"/>
  <c r="AL371"/>
  <c r="AP371"/>
  <c r="AL372"/>
  <c r="AL377"/>
  <c r="AP377"/>
  <c r="AL378"/>
  <c r="AR380"/>
  <c r="AL383"/>
  <c r="AP383"/>
  <c r="AL384"/>
  <c r="AR386"/>
  <c r="AL389"/>
  <c r="AP389"/>
  <c r="AL390"/>
  <c r="AR392"/>
  <c r="AL395"/>
  <c r="AP395"/>
  <c r="AL396"/>
  <c r="AR398"/>
  <c r="AL401"/>
  <c r="AR404"/>
  <c r="AL407"/>
  <c r="AR410"/>
  <c r="AL413"/>
  <c r="AR416"/>
  <c r="AL419"/>
  <c r="AR422"/>
  <c r="AL425"/>
  <c r="AR428"/>
  <c r="AL431"/>
  <c r="AR434"/>
  <c r="AL437"/>
  <c r="AJ440"/>
  <c r="AR440"/>
  <c r="AJ441"/>
  <c r="AL443"/>
  <c r="AJ446"/>
  <c r="AR446"/>
  <c r="AJ447"/>
  <c r="AL449"/>
  <c r="AJ452"/>
  <c r="AR452"/>
  <c r="AJ453"/>
  <c r="AQ458"/>
  <c r="AJ460"/>
  <c r="AQ464"/>
  <c r="AJ466"/>
  <c r="AQ470"/>
  <c r="AJ472"/>
  <c r="AQ476"/>
  <c r="AJ478"/>
  <c r="AQ482"/>
  <c r="AJ484"/>
  <c r="AQ488"/>
  <c r="AJ490"/>
  <c r="AQ494"/>
  <c r="AJ496"/>
  <c r="AQ500"/>
  <c r="AQ506"/>
  <c r="AQ512"/>
  <c r="AJ514"/>
  <c r="AQ518"/>
  <c r="AQ524"/>
  <c r="AQ530"/>
  <c r="AQ536"/>
  <c r="AQ542"/>
  <c r="AQ548"/>
  <c r="AJ550"/>
  <c r="AQ554"/>
  <c r="AJ556"/>
  <c r="AQ560"/>
  <c r="AJ562"/>
  <c r="AQ566"/>
  <c r="AJ568"/>
  <c r="AQ572"/>
  <c r="AJ574"/>
  <c r="AJ584"/>
  <c r="AJ591"/>
  <c r="AR593"/>
  <c r="AP587"/>
  <c r="AL587"/>
  <c r="AL458"/>
  <c r="AL464"/>
  <c r="AL470"/>
  <c r="AL476"/>
  <c r="AL482"/>
  <c r="AL488"/>
  <c r="AL494"/>
  <c r="AL500"/>
  <c r="AL506"/>
  <c r="AL512"/>
  <c r="AL518"/>
  <c r="AL524"/>
  <c r="AL530"/>
  <c r="AL536"/>
  <c r="AL542"/>
  <c r="AL548"/>
  <c r="AL554"/>
  <c r="AL560"/>
  <c r="AL566"/>
  <c r="AL572"/>
  <c r="AL578"/>
  <c r="AR581"/>
  <c r="AL585"/>
  <c r="AP581"/>
  <c r="AL581"/>
  <c r="AR590"/>
  <c r="AJ595"/>
  <c r="AP320"/>
  <c r="AP326"/>
  <c r="AP332"/>
  <c r="AP338"/>
  <c r="AP344"/>
  <c r="AP350"/>
  <c r="AP356"/>
  <c r="AP362"/>
  <c r="AP368"/>
  <c r="AP374"/>
  <c r="AQ599"/>
  <c r="AJ601"/>
  <c r="AQ605"/>
  <c r="AJ607"/>
  <c r="AQ611"/>
  <c r="AJ613"/>
  <c r="AQ617"/>
  <c r="AJ619"/>
  <c r="AQ623"/>
  <c r="AJ625"/>
  <c r="AQ629"/>
  <c r="AJ631"/>
  <c r="AQ635"/>
  <c r="AJ637"/>
  <c r="AQ641"/>
  <c r="AJ643"/>
  <c r="AQ647"/>
  <c r="AJ649"/>
  <c r="AQ653"/>
  <c r="AJ655"/>
  <c r="AQ659"/>
  <c r="AJ661"/>
  <c r="AQ665"/>
  <c r="AJ667"/>
  <c r="AQ671"/>
  <c r="AJ673"/>
  <c r="AQ677"/>
  <c r="AJ679"/>
  <c r="AQ683"/>
  <c r="AJ685"/>
  <c r="AQ689"/>
  <c r="AJ691"/>
  <c r="AQ695"/>
  <c r="AJ697"/>
  <c r="AQ701"/>
  <c r="AJ703"/>
  <c r="AQ707"/>
  <c r="AJ709"/>
  <c r="AQ713"/>
  <c r="AJ715"/>
  <c r="AQ719"/>
  <c r="AJ721"/>
  <c r="AQ725"/>
  <c r="AJ727"/>
  <c r="AQ731"/>
  <c r="AJ733"/>
  <c r="AQ737"/>
  <c r="AJ739"/>
  <c r="AQ743"/>
  <c r="AJ745"/>
  <c r="AQ749"/>
  <c r="AJ751"/>
  <c r="AQ755"/>
  <c r="AJ757"/>
  <c r="AQ761"/>
  <c r="AJ763"/>
  <c r="AQ767"/>
  <c r="AJ769"/>
  <c r="AQ773"/>
  <c r="AJ775"/>
  <c r="AQ779"/>
  <c r="AJ781"/>
  <c r="AQ785"/>
  <c r="AJ787"/>
  <c r="AQ791"/>
  <c r="AJ793"/>
  <c r="AJ799"/>
  <c r="AL599"/>
  <c r="AP599"/>
  <c r="AL600"/>
  <c r="AL605"/>
  <c r="AP605"/>
  <c r="AL606"/>
  <c r="AL611"/>
  <c r="AP611"/>
  <c r="AL612"/>
  <c r="AL617"/>
  <c r="AP617"/>
  <c r="AL618"/>
  <c r="AL623"/>
  <c r="AP623"/>
  <c r="AL624"/>
  <c r="AL629"/>
  <c r="AP629"/>
  <c r="AL630"/>
  <c r="AL635"/>
  <c r="AP635"/>
  <c r="AL636"/>
  <c r="AL641"/>
  <c r="AP641"/>
  <c r="AL642"/>
  <c r="AL647"/>
  <c r="AP647"/>
  <c r="AL648"/>
  <c r="AL653"/>
  <c r="AP653"/>
  <c r="AL654"/>
  <c r="AL659"/>
  <c r="AP659"/>
  <c r="AL660"/>
  <c r="AL665"/>
  <c r="AP665"/>
  <c r="AL666"/>
  <c r="AL671"/>
  <c r="AP671"/>
  <c r="AL672"/>
  <c r="AL677"/>
  <c r="AP677"/>
  <c r="AL678"/>
  <c r="AL683"/>
  <c r="AP683"/>
  <c r="AL684"/>
  <c r="AL689"/>
  <c r="AP689"/>
  <c r="AL690"/>
  <c r="AL695"/>
  <c r="AP695"/>
  <c r="AL696"/>
  <c r="AL701"/>
  <c r="AP701"/>
  <c r="AL702"/>
  <c r="AL707"/>
  <c r="AP707"/>
  <c r="AL708"/>
  <c r="AL713"/>
  <c r="AP713"/>
  <c r="AL714"/>
  <c r="AL719"/>
  <c r="AP719"/>
  <c r="AL720"/>
  <c r="AL725"/>
  <c r="AP725"/>
  <c r="AL726"/>
  <c r="AL731"/>
  <c r="AP731"/>
  <c r="AL732"/>
  <c r="AL737"/>
  <c r="AP737"/>
  <c r="AL738"/>
  <c r="AL743"/>
  <c r="AP743"/>
  <c r="AL744"/>
  <c r="AL749"/>
  <c r="AP749"/>
  <c r="AL750"/>
  <c r="AR752"/>
  <c r="AL755"/>
  <c r="AP755"/>
  <c r="AL756"/>
  <c r="AR758"/>
  <c r="AL761"/>
  <c r="AP761"/>
  <c r="AL762"/>
  <c r="AR764"/>
  <c r="AL767"/>
  <c r="AP767"/>
  <c r="AL768"/>
  <c r="AR770"/>
  <c r="AJ771"/>
  <c r="AL773"/>
  <c r="AP773"/>
  <c r="AL774"/>
  <c r="AJ776"/>
  <c r="AR776"/>
  <c r="AJ777"/>
  <c r="AL779"/>
  <c r="AP779"/>
  <c r="AL780"/>
  <c r="AJ782"/>
  <c r="AR782"/>
  <c r="AJ783"/>
  <c r="AL785"/>
  <c r="AJ788"/>
  <c r="AR788"/>
  <c r="AJ789"/>
  <c r="AL791"/>
  <c r="AJ794"/>
  <c r="AR794"/>
  <c r="AJ795"/>
  <c r="AL798"/>
  <c r="AP596"/>
  <c r="AP602"/>
  <c r="AP614"/>
  <c r="A18" i="19"/>
  <c r="A19" s="1"/>
  <c r="E17" i="21"/>
  <c r="E23"/>
  <c r="F19"/>
  <c r="F24"/>
  <c r="E20"/>
  <c r="F17"/>
  <c r="F23"/>
  <c r="E24"/>
  <c r="E18"/>
  <c r="E22"/>
  <c r="F21"/>
  <c r="F18"/>
  <c r="E19"/>
  <c r="E21"/>
  <c r="F22"/>
  <c r="F20"/>
  <c r="AN6" i="5" l="1"/>
  <c r="AN4"/>
  <c r="AN7"/>
  <c r="AN3"/>
  <c r="AN9"/>
  <c r="AN5"/>
  <c r="AN8"/>
  <c r="AN2"/>
  <c r="G20" i="21"/>
  <c r="D20" s="1"/>
  <c r="G22"/>
  <c r="D22" s="1"/>
  <c r="G18"/>
  <c r="D18" s="1"/>
  <c r="G21"/>
  <c r="D21" s="1"/>
  <c r="G23"/>
  <c r="D23" s="1"/>
  <c r="G17"/>
  <c r="D17" s="1"/>
  <c r="G24"/>
  <c r="D24" s="1"/>
  <c r="G19"/>
  <c r="D19" s="1"/>
  <c r="A26"/>
  <c r="B25"/>
  <c r="C25"/>
  <c r="AT2" i="5"/>
  <c r="A20" i="19"/>
  <c r="F25" i="21"/>
  <c r="E25"/>
  <c r="AN10" i="5" l="1"/>
  <c r="G25" i="21"/>
  <c r="D25" s="1"/>
  <c r="A27"/>
  <c r="B26"/>
  <c r="C26"/>
  <c r="A21" i="19"/>
  <c r="X16"/>
  <c r="Y16" s="1"/>
  <c r="AX8"/>
  <c r="H7"/>
  <c r="G7"/>
  <c r="F26" i="21"/>
  <c r="E26"/>
  <c r="AN11" i="5" l="1"/>
  <c r="AX9" i="19"/>
  <c r="AS47" s="1"/>
  <c r="G26" i="21"/>
  <c r="D26" s="1"/>
  <c r="A28"/>
  <c r="B27"/>
  <c r="C27"/>
  <c r="A22" i="19"/>
  <c r="H6"/>
  <c r="G6"/>
  <c r="F27" i="21"/>
  <c r="E27"/>
  <c r="AN12" i="5" l="1"/>
  <c r="AS15" i="19"/>
  <c r="AS79"/>
  <c r="AS31"/>
  <c r="AT8"/>
  <c r="AS63"/>
  <c r="G27" i="21"/>
  <c r="D27" s="1"/>
  <c r="A29"/>
  <c r="B28"/>
  <c r="C28"/>
  <c r="A23" i="19"/>
  <c r="H5"/>
  <c r="G5"/>
  <c r="F28" i="21"/>
  <c r="E28"/>
  <c r="AN13" i="5" l="1"/>
  <c r="G28" i="21"/>
  <c r="D28" s="1"/>
  <c r="A30"/>
  <c r="B29"/>
  <c r="C29"/>
  <c r="A24" i="19"/>
  <c r="B23"/>
  <c r="F4"/>
  <c r="K3"/>
  <c r="F3"/>
  <c r="F2"/>
  <c r="AX8" i="11"/>
  <c r="F4"/>
  <c r="B17" s="1"/>
  <c r="AM799" i="4"/>
  <c r="AK799"/>
  <c r="AI799"/>
  <c r="AH799"/>
  <c r="AM798"/>
  <c r="AK798"/>
  <c r="AI798"/>
  <c r="AH798"/>
  <c r="AM797"/>
  <c r="AK797"/>
  <c r="AI797"/>
  <c r="AH797"/>
  <c r="AM796"/>
  <c r="AK796"/>
  <c r="AI796"/>
  <c r="AH796"/>
  <c r="AM795"/>
  <c r="AK795"/>
  <c r="AI795"/>
  <c r="AH795"/>
  <c r="AS794"/>
  <c r="AM794"/>
  <c r="AK794"/>
  <c r="AI794"/>
  <c r="AH794"/>
  <c r="AM793"/>
  <c r="AK793"/>
  <c r="AR788" s="1"/>
  <c r="AI793"/>
  <c r="AH793"/>
  <c r="AM792"/>
  <c r="AK792"/>
  <c r="AI792"/>
  <c r="AH792"/>
  <c r="AS791"/>
  <c r="AR791"/>
  <c r="AM791"/>
  <c r="AK791"/>
  <c r="AI791"/>
  <c r="AH791"/>
  <c r="AM790"/>
  <c r="AK790"/>
  <c r="AI790"/>
  <c r="AH790"/>
  <c r="AM789"/>
  <c r="AK789"/>
  <c r="AI789"/>
  <c r="AH789"/>
  <c r="AS788"/>
  <c r="AM788"/>
  <c r="AK788"/>
  <c r="AP788" s="1"/>
  <c r="AI788"/>
  <c r="AH788"/>
  <c r="AM787"/>
  <c r="AK787"/>
  <c r="AI787"/>
  <c r="AH787"/>
  <c r="AM786"/>
  <c r="AK786"/>
  <c r="AI786"/>
  <c r="AH786"/>
  <c r="AS785"/>
  <c r="AR785"/>
  <c r="AM785"/>
  <c r="AK785"/>
  <c r="AI785"/>
  <c r="AH785"/>
  <c r="AM784"/>
  <c r="AK784"/>
  <c r="AR779" s="1"/>
  <c r="AI784"/>
  <c r="AH784"/>
  <c r="AM783"/>
  <c r="AK783"/>
  <c r="AI783"/>
  <c r="AH783"/>
  <c r="AS782"/>
  <c r="AM782"/>
  <c r="AK782"/>
  <c r="AI782"/>
  <c r="AH782"/>
  <c r="AM781"/>
  <c r="AK781"/>
  <c r="AI781"/>
  <c r="AH781"/>
  <c r="AM780"/>
  <c r="AK780"/>
  <c r="AI780"/>
  <c r="AH780"/>
  <c r="AS779"/>
  <c r="AM779"/>
  <c r="AK779"/>
  <c r="AI779"/>
  <c r="AH779"/>
  <c r="AM778"/>
  <c r="AK778"/>
  <c r="AI778"/>
  <c r="AH778"/>
  <c r="AM777"/>
  <c r="AK777"/>
  <c r="AI777"/>
  <c r="AH777"/>
  <c r="AS776"/>
  <c r="AR776"/>
  <c r="AM776"/>
  <c r="AK776"/>
  <c r="AP776" s="1"/>
  <c r="AI776"/>
  <c r="AH776"/>
  <c r="AM775"/>
  <c r="AK775"/>
  <c r="AI775"/>
  <c r="AH775"/>
  <c r="AM774"/>
  <c r="AK774"/>
  <c r="AI774"/>
  <c r="AH774"/>
  <c r="AS773"/>
  <c r="AR773"/>
  <c r="AM773"/>
  <c r="AK773"/>
  <c r="AI773"/>
  <c r="AH773"/>
  <c r="AM772"/>
  <c r="AK772"/>
  <c r="AI772"/>
  <c r="AH772"/>
  <c r="AM771"/>
  <c r="AK771"/>
  <c r="AI771"/>
  <c r="AH771"/>
  <c r="AS770"/>
  <c r="AM770"/>
  <c r="AK770"/>
  <c r="AI770"/>
  <c r="AH770"/>
  <c r="AM769"/>
  <c r="AK769"/>
  <c r="AR764" s="1"/>
  <c r="AI769"/>
  <c r="AH769"/>
  <c r="AM768"/>
  <c r="AK768"/>
  <c r="AI768"/>
  <c r="AH768"/>
  <c r="AS767"/>
  <c r="AR767"/>
  <c r="AM767"/>
  <c r="AK767"/>
  <c r="AI767"/>
  <c r="AH767"/>
  <c r="AM766"/>
  <c r="AK766"/>
  <c r="AI766"/>
  <c r="AH766"/>
  <c r="AM765"/>
  <c r="AK765"/>
  <c r="AI765"/>
  <c r="AH765"/>
  <c r="AS764"/>
  <c r="AM764"/>
  <c r="AK764"/>
  <c r="AI764"/>
  <c r="AH764"/>
  <c r="AM763"/>
  <c r="AK763"/>
  <c r="AR758" s="1"/>
  <c r="AI763"/>
  <c r="AH763"/>
  <c r="AM762"/>
  <c r="AK762"/>
  <c r="AI762"/>
  <c r="AH762"/>
  <c r="AS761"/>
  <c r="AM761"/>
  <c r="AK761"/>
  <c r="AI761"/>
  <c r="AH761"/>
  <c r="AM760"/>
  <c r="AK760"/>
  <c r="AI760"/>
  <c r="AH760"/>
  <c r="AM759"/>
  <c r="AK759"/>
  <c r="AI759"/>
  <c r="AH759"/>
  <c r="AS758"/>
  <c r="AM758"/>
  <c r="AK758"/>
  <c r="AI758"/>
  <c r="AH758"/>
  <c r="AM757"/>
  <c r="AK757"/>
  <c r="AI757"/>
  <c r="AH757"/>
  <c r="AL757" s="1"/>
  <c r="AM756"/>
  <c r="AK756"/>
  <c r="AI756"/>
  <c r="AH756"/>
  <c r="AS755"/>
  <c r="AM755"/>
  <c r="AK755"/>
  <c r="AI755"/>
  <c r="AH755"/>
  <c r="AM754"/>
  <c r="AK754"/>
  <c r="AI754"/>
  <c r="AH754"/>
  <c r="AM753"/>
  <c r="AK753"/>
  <c r="AI753"/>
  <c r="AH753"/>
  <c r="AS752"/>
  <c r="AM752"/>
  <c r="AK752"/>
  <c r="AI752"/>
  <c r="AH752"/>
  <c r="AM751"/>
  <c r="AK751"/>
  <c r="AR746" s="1"/>
  <c r="AI751"/>
  <c r="AH751"/>
  <c r="AM750"/>
  <c r="AK750"/>
  <c r="AI750"/>
  <c r="AH750"/>
  <c r="AS749"/>
  <c r="AM749"/>
  <c r="AK749"/>
  <c r="AI749"/>
  <c r="AH749"/>
  <c r="AM748"/>
  <c r="AK748"/>
  <c r="AI748"/>
  <c r="AH748"/>
  <c r="AM747"/>
  <c r="AK747"/>
  <c r="AI747"/>
  <c r="AH747"/>
  <c r="AS746"/>
  <c r="AM746"/>
  <c r="AK746"/>
  <c r="AP746" s="1"/>
  <c r="AI746"/>
  <c r="AH746"/>
  <c r="AM745"/>
  <c r="AK745"/>
  <c r="AR740" s="1"/>
  <c r="AI745"/>
  <c r="AH745"/>
  <c r="AM744"/>
  <c r="AK744"/>
  <c r="AI744"/>
  <c r="AH744"/>
  <c r="AS743"/>
  <c r="AM743"/>
  <c r="AK743"/>
  <c r="AI743"/>
  <c r="AH743"/>
  <c r="AM742"/>
  <c r="AK742"/>
  <c r="AI742"/>
  <c r="AH742"/>
  <c r="AM741"/>
  <c r="AK741"/>
  <c r="AI741"/>
  <c r="AH741"/>
  <c r="AS740"/>
  <c r="AM740"/>
  <c r="AK740"/>
  <c r="AI740"/>
  <c r="AH740"/>
  <c r="AM739"/>
  <c r="AK739"/>
  <c r="AI739"/>
  <c r="AH739"/>
  <c r="AM738"/>
  <c r="AK738"/>
  <c r="AI738"/>
  <c r="AH738"/>
  <c r="AS737"/>
  <c r="AM737"/>
  <c r="AK737"/>
  <c r="AI737"/>
  <c r="AH737"/>
  <c r="AM736"/>
  <c r="AK736"/>
  <c r="AI736"/>
  <c r="AH736"/>
  <c r="AM735"/>
  <c r="AK735"/>
  <c r="AI735"/>
  <c r="AH735"/>
  <c r="AS734"/>
  <c r="AR734"/>
  <c r="AM734"/>
  <c r="AK734"/>
  <c r="AI734"/>
  <c r="AH734"/>
  <c r="AM733"/>
  <c r="AK733"/>
  <c r="AR728" s="1"/>
  <c r="AI733"/>
  <c r="AH733"/>
  <c r="AM732"/>
  <c r="AK732"/>
  <c r="AI732"/>
  <c r="AH732"/>
  <c r="AS731"/>
  <c r="AM731"/>
  <c r="AK731"/>
  <c r="AI731"/>
  <c r="AH731"/>
  <c r="AM730"/>
  <c r="AK730"/>
  <c r="AI730"/>
  <c r="AH730"/>
  <c r="AM729"/>
  <c r="AK729"/>
  <c r="AI729"/>
  <c r="AH729"/>
  <c r="AS728"/>
  <c r="AM728"/>
  <c r="AK728"/>
  <c r="AI728"/>
  <c r="AH728"/>
  <c r="AM727"/>
  <c r="AK727"/>
  <c r="AI727"/>
  <c r="AH727"/>
  <c r="AM726"/>
  <c r="AK726"/>
  <c r="AQ722" s="1"/>
  <c r="AI726"/>
  <c r="AH726"/>
  <c r="AS725"/>
  <c r="AM725"/>
  <c r="AK725"/>
  <c r="AI725"/>
  <c r="AH725"/>
  <c r="AM724"/>
  <c r="AK724"/>
  <c r="AI724"/>
  <c r="AH724"/>
  <c r="AM723"/>
  <c r="AK723"/>
  <c r="AI723"/>
  <c r="AH723"/>
  <c r="AS722"/>
  <c r="AM722"/>
  <c r="AK722"/>
  <c r="AI722"/>
  <c r="AH722"/>
  <c r="AM721"/>
  <c r="AK721"/>
  <c r="AI721"/>
  <c r="AH721"/>
  <c r="AM720"/>
  <c r="AK720"/>
  <c r="AI720"/>
  <c r="AH720"/>
  <c r="AS719"/>
  <c r="AM719"/>
  <c r="AK719"/>
  <c r="AI719"/>
  <c r="AH719"/>
  <c r="AM718"/>
  <c r="AK718"/>
  <c r="AI718"/>
  <c r="AH718"/>
  <c r="AM717"/>
  <c r="AK717"/>
  <c r="AI717"/>
  <c r="AH717"/>
  <c r="AS716"/>
  <c r="AM716"/>
  <c r="AK716"/>
  <c r="AI716"/>
  <c r="AH716"/>
  <c r="AM715"/>
  <c r="AK715"/>
  <c r="AI715"/>
  <c r="AH715"/>
  <c r="AM714"/>
  <c r="AK714"/>
  <c r="AQ710" s="1"/>
  <c r="AI714"/>
  <c r="AH714"/>
  <c r="AS713"/>
  <c r="AM713"/>
  <c r="AK713"/>
  <c r="AI713"/>
  <c r="AH713"/>
  <c r="AM712"/>
  <c r="AK712"/>
  <c r="AI712"/>
  <c r="AH712"/>
  <c r="AM711"/>
  <c r="AK711"/>
  <c r="AI711"/>
  <c r="AH711"/>
  <c r="AS710"/>
  <c r="AM710"/>
  <c r="AK710"/>
  <c r="AI710"/>
  <c r="AH710"/>
  <c r="AM709"/>
  <c r="AK709"/>
  <c r="AR704" s="1"/>
  <c r="AI709"/>
  <c r="AH709"/>
  <c r="AM708"/>
  <c r="AK708"/>
  <c r="AI708"/>
  <c r="AH708"/>
  <c r="AS707"/>
  <c r="AM707"/>
  <c r="AK707"/>
  <c r="AI707"/>
  <c r="AH707"/>
  <c r="AM706"/>
  <c r="AK706"/>
  <c r="AI706"/>
  <c r="AH706"/>
  <c r="AM705"/>
  <c r="AK705"/>
  <c r="AI705"/>
  <c r="AH705"/>
  <c r="AS704"/>
  <c r="AM704"/>
  <c r="AK704"/>
  <c r="AI704"/>
  <c r="AH704"/>
  <c r="AM703"/>
  <c r="AK703"/>
  <c r="AI703"/>
  <c r="AH703"/>
  <c r="AM702"/>
  <c r="AK702"/>
  <c r="AI702"/>
  <c r="AH702"/>
  <c r="AS701"/>
  <c r="AM701"/>
  <c r="AK701"/>
  <c r="AI701"/>
  <c r="AH701"/>
  <c r="AM700"/>
  <c r="AK700"/>
  <c r="AI700"/>
  <c r="AH700"/>
  <c r="AM699"/>
  <c r="AK699"/>
  <c r="AI699"/>
  <c r="AH699"/>
  <c r="AS698"/>
  <c r="AM698"/>
  <c r="AK698"/>
  <c r="AI698"/>
  <c r="AH698"/>
  <c r="AM697"/>
  <c r="AK697"/>
  <c r="AI697"/>
  <c r="AH697"/>
  <c r="AM696"/>
  <c r="AK696"/>
  <c r="AI696"/>
  <c r="AH696"/>
  <c r="AS695"/>
  <c r="AM695"/>
  <c r="AK695"/>
  <c r="AI695"/>
  <c r="AH695"/>
  <c r="AM694"/>
  <c r="AK694"/>
  <c r="AI694"/>
  <c r="AH694"/>
  <c r="AM693"/>
  <c r="AK693"/>
  <c r="AI693"/>
  <c r="AH693"/>
  <c r="AS692"/>
  <c r="AM692"/>
  <c r="AK692"/>
  <c r="AI692"/>
  <c r="AH692"/>
  <c r="AM691"/>
  <c r="AK691"/>
  <c r="AI691"/>
  <c r="AH691"/>
  <c r="AL691" s="1"/>
  <c r="AM690"/>
  <c r="AK690"/>
  <c r="AI690"/>
  <c r="AH690"/>
  <c r="AS689"/>
  <c r="AM689"/>
  <c r="AK689"/>
  <c r="AI689"/>
  <c r="AH689"/>
  <c r="AM688"/>
  <c r="AK688"/>
  <c r="AI688"/>
  <c r="AH688"/>
  <c r="AM687"/>
  <c r="AK687"/>
  <c r="AI687"/>
  <c r="AH687"/>
  <c r="AS686"/>
  <c r="AQ686"/>
  <c r="AM686"/>
  <c r="AK686"/>
  <c r="AI686"/>
  <c r="AH686"/>
  <c r="AM685"/>
  <c r="AK685"/>
  <c r="AI685"/>
  <c r="AH685"/>
  <c r="AM684"/>
  <c r="AK684"/>
  <c r="AI684"/>
  <c r="AH684"/>
  <c r="AS683"/>
  <c r="AM683"/>
  <c r="AK683"/>
  <c r="AI683"/>
  <c r="AH683"/>
  <c r="AM682"/>
  <c r="AK682"/>
  <c r="AI682"/>
  <c r="AH682"/>
  <c r="AL682" s="1"/>
  <c r="AM681"/>
  <c r="AK681"/>
  <c r="AI681"/>
  <c r="AH681"/>
  <c r="AS680"/>
  <c r="AR680"/>
  <c r="AM680"/>
  <c r="AK680"/>
  <c r="AI680"/>
  <c r="AH680"/>
  <c r="AM679"/>
  <c r="AK679"/>
  <c r="AI679"/>
  <c r="AH679"/>
  <c r="AM678"/>
  <c r="AK678"/>
  <c r="AJ678" s="1"/>
  <c r="AI678"/>
  <c r="AH678"/>
  <c r="AS677"/>
  <c r="AM677"/>
  <c r="AK677"/>
  <c r="AI677"/>
  <c r="AH677"/>
  <c r="AM676"/>
  <c r="AK676"/>
  <c r="AI676"/>
  <c r="AH676"/>
  <c r="AM675"/>
  <c r="AK675"/>
  <c r="AI675"/>
  <c r="AH675"/>
  <c r="AS674"/>
  <c r="AM674"/>
  <c r="AK674"/>
  <c r="AP674" s="1"/>
  <c r="AI674"/>
  <c r="AH674"/>
  <c r="AM673"/>
  <c r="AK673"/>
  <c r="AI673"/>
  <c r="AH673"/>
  <c r="AM672"/>
  <c r="AK672"/>
  <c r="AI672"/>
  <c r="AH672"/>
  <c r="AS671"/>
  <c r="AM671"/>
  <c r="AK671"/>
  <c r="AI671"/>
  <c r="AH671"/>
  <c r="AM670"/>
  <c r="AK670"/>
  <c r="AR665" s="1"/>
  <c r="AI670"/>
  <c r="AH670"/>
  <c r="AM669"/>
  <c r="AK669"/>
  <c r="AI669"/>
  <c r="AH669"/>
  <c r="AS668"/>
  <c r="AM668"/>
  <c r="AK668"/>
  <c r="AI668"/>
  <c r="AH668"/>
  <c r="AM667"/>
  <c r="AK667"/>
  <c r="AR662" s="1"/>
  <c r="AI667"/>
  <c r="AH667"/>
  <c r="AM666"/>
  <c r="AK666"/>
  <c r="AI666"/>
  <c r="AH666"/>
  <c r="AS665"/>
  <c r="AM665"/>
  <c r="AK665"/>
  <c r="AI665"/>
  <c r="AH665"/>
  <c r="AM664"/>
  <c r="AK664"/>
  <c r="AI664"/>
  <c r="AH664"/>
  <c r="AM663"/>
  <c r="AK663"/>
  <c r="AI663"/>
  <c r="AH663"/>
  <c r="AS662"/>
  <c r="AM662"/>
  <c r="AK662"/>
  <c r="AI662"/>
  <c r="AH662"/>
  <c r="AM661"/>
  <c r="AK661"/>
  <c r="AI661"/>
  <c r="AH661"/>
  <c r="AM660"/>
  <c r="AK660"/>
  <c r="AI660"/>
  <c r="AH660"/>
  <c r="AS659"/>
  <c r="AR659"/>
  <c r="AM659"/>
  <c r="AK659"/>
  <c r="AI659"/>
  <c r="AH659"/>
  <c r="AM658"/>
  <c r="AK658"/>
  <c r="AI658"/>
  <c r="AH658"/>
  <c r="AM657"/>
  <c r="AK657"/>
  <c r="AI657"/>
  <c r="AH657"/>
  <c r="AS656"/>
  <c r="AM656"/>
  <c r="AK656"/>
  <c r="AI656"/>
  <c r="AH656"/>
  <c r="AM655"/>
  <c r="AK655"/>
  <c r="AI655"/>
  <c r="AH655"/>
  <c r="AL655" s="1"/>
  <c r="AM654"/>
  <c r="AK654"/>
  <c r="AI654"/>
  <c r="AH654"/>
  <c r="AS653"/>
  <c r="AM653"/>
  <c r="AK653"/>
  <c r="AI653"/>
  <c r="AH653"/>
  <c r="AM652"/>
  <c r="AK652"/>
  <c r="AI652"/>
  <c r="AH652"/>
  <c r="AM651"/>
  <c r="AK651"/>
  <c r="AI651"/>
  <c r="AH651"/>
  <c r="AS650"/>
  <c r="AM650"/>
  <c r="AK650"/>
  <c r="AI650"/>
  <c r="AH650"/>
  <c r="AM649"/>
  <c r="AK649"/>
  <c r="AR644" s="1"/>
  <c r="AI649"/>
  <c r="AH649"/>
  <c r="AM648"/>
  <c r="AK648"/>
  <c r="AI648"/>
  <c r="AH648"/>
  <c r="AS647"/>
  <c r="AM647"/>
  <c r="AK647"/>
  <c r="AI647"/>
  <c r="AH647"/>
  <c r="AM646"/>
  <c r="AK646"/>
  <c r="AI646"/>
  <c r="AH646"/>
  <c r="AJ646" s="1"/>
  <c r="AM645"/>
  <c r="AK645"/>
  <c r="AI645"/>
  <c r="AH645"/>
  <c r="AS644"/>
  <c r="AM644"/>
  <c r="AK644"/>
  <c r="AI644"/>
  <c r="AH644"/>
  <c r="AM643"/>
  <c r="AK643"/>
  <c r="AR638" s="1"/>
  <c r="AI643"/>
  <c r="AH643"/>
  <c r="AM642"/>
  <c r="AK642"/>
  <c r="AI642"/>
  <c r="AH642"/>
  <c r="AS641"/>
  <c r="AR641"/>
  <c r="AM641"/>
  <c r="AK641"/>
  <c r="AI641"/>
  <c r="AH641"/>
  <c r="AM640"/>
  <c r="AK640"/>
  <c r="AI640"/>
  <c r="AH640"/>
  <c r="AL640" s="1"/>
  <c r="AM639"/>
  <c r="AK639"/>
  <c r="AI639"/>
  <c r="AH639"/>
  <c r="AS638"/>
  <c r="AM638"/>
  <c r="AK638"/>
  <c r="AI638"/>
  <c r="AH638"/>
  <c r="AM637"/>
  <c r="AK637"/>
  <c r="AI637"/>
  <c r="AH637"/>
  <c r="AM636"/>
  <c r="AK636"/>
  <c r="AI636"/>
  <c r="AH636"/>
  <c r="AS635"/>
  <c r="AR635"/>
  <c r="AM635"/>
  <c r="AK635"/>
  <c r="AI635"/>
  <c r="AH635"/>
  <c r="AM634"/>
  <c r="AK634"/>
  <c r="AI634"/>
  <c r="AH634"/>
  <c r="AM633"/>
  <c r="AK633"/>
  <c r="AI633"/>
  <c r="AH633"/>
  <c r="AS632"/>
  <c r="AM632"/>
  <c r="AK632"/>
  <c r="AI632"/>
  <c r="AH632"/>
  <c r="AM631"/>
  <c r="AK631"/>
  <c r="AI631"/>
  <c r="AH631"/>
  <c r="AM630"/>
  <c r="AK630"/>
  <c r="AQ629" s="1"/>
  <c r="AI630"/>
  <c r="AH630"/>
  <c r="AS629"/>
  <c r="AR629"/>
  <c r="AM629"/>
  <c r="AK629"/>
  <c r="AI629"/>
  <c r="AH629"/>
  <c r="AM628"/>
  <c r="AK628"/>
  <c r="AR623" s="1"/>
  <c r="AI628"/>
  <c r="AH628"/>
  <c r="AM627"/>
  <c r="AK627"/>
  <c r="AI627"/>
  <c r="AH627"/>
  <c r="AS626"/>
  <c r="AM626"/>
  <c r="AK626"/>
  <c r="AI626"/>
  <c r="AH626"/>
  <c r="AM625"/>
  <c r="AK625"/>
  <c r="AI625"/>
  <c r="AH625"/>
  <c r="AM624"/>
  <c r="AK624"/>
  <c r="AI624"/>
  <c r="AH624"/>
  <c r="AS623"/>
  <c r="AM623"/>
  <c r="AK623"/>
  <c r="AI623"/>
  <c r="AH623"/>
  <c r="AM622"/>
  <c r="AK622"/>
  <c r="AI622"/>
  <c r="AH622"/>
  <c r="AM621"/>
  <c r="AK621"/>
  <c r="AQ617" s="1"/>
  <c r="AI621"/>
  <c r="AH621"/>
  <c r="AS620"/>
  <c r="AM620"/>
  <c r="AK620"/>
  <c r="AI620"/>
  <c r="AH620"/>
  <c r="AM619"/>
  <c r="AK619"/>
  <c r="AR614" s="1"/>
  <c r="AI619"/>
  <c r="AH619"/>
  <c r="AM618"/>
  <c r="AK618"/>
  <c r="AI618"/>
  <c r="AH618"/>
  <c r="AS617"/>
  <c r="AM617"/>
  <c r="AK617"/>
  <c r="AI617"/>
  <c r="AH617"/>
  <c r="AM616"/>
  <c r="AK616"/>
  <c r="AI616"/>
  <c r="AH616"/>
  <c r="AM615"/>
  <c r="AK615"/>
  <c r="AI615"/>
  <c r="AH615"/>
  <c r="AS614"/>
  <c r="AM614"/>
  <c r="AK614"/>
  <c r="AI614"/>
  <c r="AH614"/>
  <c r="AM613"/>
  <c r="AK613"/>
  <c r="AI613"/>
  <c r="AH613"/>
  <c r="AM612"/>
  <c r="AK612"/>
  <c r="AI612"/>
  <c r="AH612"/>
  <c r="AS611"/>
  <c r="AR611"/>
  <c r="AM611"/>
  <c r="AK611"/>
  <c r="AI611"/>
  <c r="AH611"/>
  <c r="AM610"/>
  <c r="AK610"/>
  <c r="AI610"/>
  <c r="AH610"/>
  <c r="AJ610" s="1"/>
  <c r="AM609"/>
  <c r="AK609"/>
  <c r="AI609"/>
  <c r="AH609"/>
  <c r="AS608"/>
  <c r="AM608"/>
  <c r="AK608"/>
  <c r="AI608"/>
  <c r="AH608"/>
  <c r="AM607"/>
  <c r="AK607"/>
  <c r="AI607"/>
  <c r="AH607"/>
  <c r="AM606"/>
  <c r="AK606"/>
  <c r="AI606"/>
  <c r="AH606"/>
  <c r="AS605"/>
  <c r="AQ605"/>
  <c r="AM605"/>
  <c r="AK605"/>
  <c r="AI605"/>
  <c r="AH605"/>
  <c r="AM604"/>
  <c r="AK604"/>
  <c r="AI604"/>
  <c r="AH604"/>
  <c r="AM603"/>
  <c r="AK603"/>
  <c r="AQ599" s="1"/>
  <c r="AI603"/>
  <c r="AH603"/>
  <c r="AS602"/>
  <c r="AM602"/>
  <c r="AK602"/>
  <c r="AI602"/>
  <c r="AH602"/>
  <c r="AM601"/>
  <c r="AK601"/>
  <c r="AI601"/>
  <c r="AH601"/>
  <c r="AM600"/>
  <c r="AK600"/>
  <c r="AI600"/>
  <c r="AH600"/>
  <c r="AS599"/>
  <c r="AM599"/>
  <c r="AK599"/>
  <c r="AI599"/>
  <c r="AH599"/>
  <c r="AM598"/>
  <c r="AK598"/>
  <c r="AI598"/>
  <c r="AH598"/>
  <c r="AM597"/>
  <c r="AK597"/>
  <c r="AL597" s="1"/>
  <c r="AI597"/>
  <c r="AH597"/>
  <c r="AS596"/>
  <c r="AM596"/>
  <c r="AK596"/>
  <c r="AI596"/>
  <c r="AH596"/>
  <c r="AM595"/>
  <c r="AK595"/>
  <c r="AI595"/>
  <c r="AH595"/>
  <c r="AM594"/>
  <c r="AK594"/>
  <c r="AI594"/>
  <c r="AH594"/>
  <c r="AS593"/>
  <c r="AM593"/>
  <c r="AK593"/>
  <c r="AI593"/>
  <c r="AH593"/>
  <c r="AM592"/>
  <c r="AK592"/>
  <c r="AI592"/>
  <c r="AH592"/>
  <c r="AM591"/>
  <c r="AK591"/>
  <c r="AI591"/>
  <c r="AH591"/>
  <c r="AS590"/>
  <c r="AM590"/>
  <c r="AK590"/>
  <c r="AI590"/>
  <c r="AH590"/>
  <c r="AM589"/>
  <c r="AK589"/>
  <c r="AI589"/>
  <c r="AH589"/>
  <c r="AM588"/>
  <c r="AK588"/>
  <c r="AI588"/>
  <c r="AH588"/>
  <c r="AS587"/>
  <c r="AQ587"/>
  <c r="AM587"/>
  <c r="AK587"/>
  <c r="AI587"/>
  <c r="AH587"/>
  <c r="AM586"/>
  <c r="AK586"/>
  <c r="AI586"/>
  <c r="AH586"/>
  <c r="AM585"/>
  <c r="AK585"/>
  <c r="AQ581" s="1"/>
  <c r="AI585"/>
  <c r="AH585"/>
  <c r="AS584"/>
  <c r="AM584"/>
  <c r="AK584"/>
  <c r="AI584"/>
  <c r="AH584"/>
  <c r="AM583"/>
  <c r="AK583"/>
  <c r="AI583"/>
  <c r="AH583"/>
  <c r="AM582"/>
  <c r="AK582"/>
  <c r="AI582"/>
  <c r="AH582"/>
  <c r="AS581"/>
  <c r="AM581"/>
  <c r="AK581"/>
  <c r="AI581"/>
  <c r="AH581"/>
  <c r="AM580"/>
  <c r="AK580"/>
  <c r="AI580"/>
  <c r="AH580"/>
  <c r="AM579"/>
  <c r="AK579"/>
  <c r="AQ575" s="1"/>
  <c r="AI579"/>
  <c r="AH579"/>
  <c r="AS578"/>
  <c r="AM578"/>
  <c r="AK578"/>
  <c r="AI578"/>
  <c r="AH578"/>
  <c r="AM577"/>
  <c r="AK577"/>
  <c r="AR572" s="1"/>
  <c r="AI577"/>
  <c r="AH577"/>
  <c r="AM576"/>
  <c r="AK576"/>
  <c r="AI576"/>
  <c r="AH576"/>
  <c r="AS575"/>
  <c r="AM575"/>
  <c r="AK575"/>
  <c r="AI575"/>
  <c r="AH575"/>
  <c r="AM574"/>
  <c r="AK574"/>
  <c r="AI574"/>
  <c r="AH574"/>
  <c r="AM573"/>
  <c r="AK573"/>
  <c r="AI573"/>
  <c r="AH573"/>
  <c r="AS572"/>
  <c r="AM572"/>
  <c r="AK572"/>
  <c r="AI572"/>
  <c r="AH572"/>
  <c r="AM571"/>
  <c r="AK571"/>
  <c r="AI571"/>
  <c r="AH571"/>
  <c r="AM570"/>
  <c r="AK570"/>
  <c r="AI570"/>
  <c r="AH570"/>
  <c r="AS569"/>
  <c r="AM569"/>
  <c r="AK569"/>
  <c r="AI569"/>
  <c r="AH569"/>
  <c r="AM568"/>
  <c r="AK568"/>
  <c r="AI568"/>
  <c r="AH568"/>
  <c r="AM567"/>
  <c r="AK567"/>
  <c r="AI567"/>
  <c r="AH567"/>
  <c r="AL567" s="1"/>
  <c r="AS566"/>
  <c r="AM566"/>
  <c r="AK566"/>
  <c r="AI566"/>
  <c r="AH566"/>
  <c r="AM565"/>
  <c r="AK565"/>
  <c r="AI565"/>
  <c r="AH565"/>
  <c r="AM564"/>
  <c r="AK564"/>
  <c r="AQ563" s="1"/>
  <c r="AI564"/>
  <c r="AH564"/>
  <c r="AS563"/>
  <c r="AR563"/>
  <c r="AM563"/>
  <c r="AK563"/>
  <c r="AI563"/>
  <c r="AH563"/>
  <c r="AM562"/>
  <c r="AK562"/>
  <c r="AI562"/>
  <c r="AH562"/>
  <c r="AM561"/>
  <c r="AK561"/>
  <c r="AI561"/>
  <c r="AH561"/>
  <c r="AS560"/>
  <c r="AM560"/>
  <c r="AK560"/>
  <c r="AI560"/>
  <c r="AH560"/>
  <c r="AM559"/>
  <c r="AK559"/>
  <c r="AI559"/>
  <c r="AH559"/>
  <c r="AM558"/>
  <c r="AK558"/>
  <c r="AI558"/>
  <c r="AH558"/>
  <c r="AS557"/>
  <c r="AM557"/>
  <c r="AK557"/>
  <c r="AI557"/>
  <c r="AH557"/>
  <c r="AM556"/>
  <c r="AK556"/>
  <c r="AI556"/>
  <c r="AH556"/>
  <c r="AM555"/>
  <c r="AK555"/>
  <c r="AI555"/>
  <c r="AH555"/>
  <c r="AS554"/>
  <c r="AQ554"/>
  <c r="AM554"/>
  <c r="AK554"/>
  <c r="AI554"/>
  <c r="AH554"/>
  <c r="AM553"/>
  <c r="AK553"/>
  <c r="AI553"/>
  <c r="AH553"/>
  <c r="AM552"/>
  <c r="AK552"/>
  <c r="AQ548" s="1"/>
  <c r="AI552"/>
  <c r="AH552"/>
  <c r="AS551"/>
  <c r="AM551"/>
  <c r="AK551"/>
  <c r="AI551"/>
  <c r="AH551"/>
  <c r="AM550"/>
  <c r="AK550"/>
  <c r="AI550"/>
  <c r="AH550"/>
  <c r="AM549"/>
  <c r="AK549"/>
  <c r="AI549"/>
  <c r="AH549"/>
  <c r="AS548"/>
  <c r="AM548"/>
  <c r="AK548"/>
  <c r="AI548"/>
  <c r="AH548"/>
  <c r="AM547"/>
  <c r="AK547"/>
  <c r="AI547"/>
  <c r="AH547"/>
  <c r="AM546"/>
  <c r="AK546"/>
  <c r="AQ545" s="1"/>
  <c r="AI546"/>
  <c r="AH546"/>
  <c r="AS545"/>
  <c r="AR545"/>
  <c r="AM545"/>
  <c r="AK545"/>
  <c r="AI545"/>
  <c r="AH545"/>
  <c r="AM544"/>
  <c r="AK544"/>
  <c r="AI544"/>
  <c r="AH544"/>
  <c r="AM543"/>
  <c r="AK543"/>
  <c r="AI543"/>
  <c r="AH543"/>
  <c r="AS542"/>
  <c r="AM542"/>
  <c r="AK542"/>
  <c r="AI542"/>
  <c r="AH542"/>
  <c r="AM541"/>
  <c r="AK541"/>
  <c r="AI541"/>
  <c r="AH541"/>
  <c r="AL541" s="1"/>
  <c r="AM540"/>
  <c r="AK540"/>
  <c r="AI540"/>
  <c r="AH540"/>
  <c r="AS539"/>
  <c r="AR539"/>
  <c r="AM539"/>
  <c r="AK539"/>
  <c r="AI539"/>
  <c r="AH539"/>
  <c r="AM538"/>
  <c r="AK538"/>
  <c r="AR533" s="1"/>
  <c r="AI538"/>
  <c r="AH538"/>
  <c r="AM537"/>
  <c r="AK537"/>
  <c r="AI537"/>
  <c r="AH537"/>
  <c r="AS536"/>
  <c r="AQ536"/>
  <c r="AM536"/>
  <c r="AK536"/>
  <c r="AI536"/>
  <c r="AH536"/>
  <c r="AM535"/>
  <c r="AK535"/>
  <c r="AI535"/>
  <c r="AH535"/>
  <c r="AL535" s="1"/>
  <c r="AM534"/>
  <c r="AK534"/>
  <c r="AI534"/>
  <c r="AH534"/>
  <c r="AS533"/>
  <c r="AM533"/>
  <c r="AK533"/>
  <c r="AI533"/>
  <c r="AH533"/>
  <c r="AM532"/>
  <c r="AK532"/>
  <c r="AI532"/>
  <c r="AH532"/>
  <c r="AM531"/>
  <c r="AK531"/>
  <c r="AL531" s="1"/>
  <c r="AI531"/>
  <c r="AH531"/>
  <c r="AS530"/>
  <c r="AR530"/>
  <c r="AM530"/>
  <c r="AK530"/>
  <c r="AI530"/>
  <c r="AH530"/>
  <c r="AM529"/>
  <c r="AK529"/>
  <c r="AI529"/>
  <c r="AH529"/>
  <c r="AM528"/>
  <c r="AK528"/>
  <c r="AI528"/>
  <c r="AH528"/>
  <c r="AS527"/>
  <c r="AM527"/>
  <c r="AK527"/>
  <c r="AI527"/>
  <c r="AH527"/>
  <c r="AM526"/>
  <c r="AK526"/>
  <c r="AI526"/>
  <c r="AH526"/>
  <c r="AL526" s="1"/>
  <c r="AM525"/>
  <c r="AK525"/>
  <c r="AI525"/>
  <c r="AH525"/>
  <c r="AS524"/>
  <c r="AR524"/>
  <c r="AM524"/>
  <c r="AK524"/>
  <c r="AI524"/>
  <c r="AH524"/>
  <c r="AM523"/>
  <c r="AK523"/>
  <c r="AR518" s="1"/>
  <c r="AI523"/>
  <c r="AH523"/>
  <c r="AM522"/>
  <c r="AK522"/>
  <c r="AI522"/>
  <c r="AH522"/>
  <c r="AS521"/>
  <c r="AR521"/>
  <c r="AM521"/>
  <c r="AK521"/>
  <c r="AI521"/>
  <c r="AH521"/>
  <c r="AM520"/>
  <c r="AK520"/>
  <c r="AI520"/>
  <c r="AH520"/>
  <c r="AM519"/>
  <c r="AK519"/>
  <c r="AI519"/>
  <c r="AH519"/>
  <c r="AS518"/>
  <c r="AM518"/>
  <c r="AK518"/>
  <c r="AI518"/>
  <c r="AH518"/>
  <c r="AM517"/>
  <c r="AK517"/>
  <c r="AI517"/>
  <c r="AH517"/>
  <c r="AM516"/>
  <c r="AK516"/>
  <c r="AI516"/>
  <c r="AH516"/>
  <c r="AS515"/>
  <c r="AR515"/>
  <c r="AM515"/>
  <c r="AK515"/>
  <c r="AI515"/>
  <c r="AH515"/>
  <c r="AM514"/>
  <c r="AK514"/>
  <c r="AI514"/>
  <c r="AH514"/>
  <c r="AM513"/>
  <c r="AK513"/>
  <c r="AI513"/>
  <c r="AH513"/>
  <c r="AS512"/>
  <c r="AM512"/>
  <c r="AK512"/>
  <c r="AI512"/>
  <c r="AH512"/>
  <c r="AM511"/>
  <c r="AK511"/>
  <c r="AI511"/>
  <c r="AH511"/>
  <c r="AM510"/>
  <c r="AK510"/>
  <c r="AQ506" s="1"/>
  <c r="AI510"/>
  <c r="AH510"/>
  <c r="AS509"/>
  <c r="AM509"/>
  <c r="AK509"/>
  <c r="AI509"/>
  <c r="AH509"/>
  <c r="AM508"/>
  <c r="AK508"/>
  <c r="AI508"/>
  <c r="AH508"/>
  <c r="AM507"/>
  <c r="AK507"/>
  <c r="AI507"/>
  <c r="AH507"/>
  <c r="AS506"/>
  <c r="AM506"/>
  <c r="AK506"/>
  <c r="AI506"/>
  <c r="AH506"/>
  <c r="AM505"/>
  <c r="AK505"/>
  <c r="AI505"/>
  <c r="AH505"/>
  <c r="AM504"/>
  <c r="AK504"/>
  <c r="AQ500" s="1"/>
  <c r="AI504"/>
  <c r="AH504"/>
  <c r="AS503"/>
  <c r="AM503"/>
  <c r="AK503"/>
  <c r="AI503"/>
  <c r="AH503"/>
  <c r="AM502"/>
  <c r="AK502"/>
  <c r="AI502"/>
  <c r="AH502"/>
  <c r="AM501"/>
  <c r="AK501"/>
  <c r="AI501"/>
  <c r="AH501"/>
  <c r="AS500"/>
  <c r="AM500"/>
  <c r="AK500"/>
  <c r="AI500"/>
  <c r="AH500"/>
  <c r="AM499"/>
  <c r="AK499"/>
  <c r="AI499"/>
  <c r="AH499"/>
  <c r="AM498"/>
  <c r="AK498"/>
  <c r="AQ494" s="1"/>
  <c r="AI498"/>
  <c r="AH498"/>
  <c r="AS497"/>
  <c r="AM497"/>
  <c r="AK497"/>
  <c r="AI497"/>
  <c r="AH497"/>
  <c r="AM496"/>
  <c r="AK496"/>
  <c r="AI496"/>
  <c r="AH496"/>
  <c r="AM495"/>
  <c r="AK495"/>
  <c r="AI495"/>
  <c r="AH495"/>
  <c r="AS494"/>
  <c r="AM494"/>
  <c r="AK494"/>
  <c r="AP494" s="1"/>
  <c r="AI494"/>
  <c r="AH494"/>
  <c r="AM493"/>
  <c r="AK493"/>
  <c r="AI493"/>
  <c r="AH493"/>
  <c r="AM492"/>
  <c r="AK492"/>
  <c r="AQ488" s="1"/>
  <c r="AI492"/>
  <c r="AH492"/>
  <c r="AS491"/>
  <c r="AM491"/>
  <c r="AK491"/>
  <c r="AI491"/>
  <c r="AH491"/>
  <c r="AM490"/>
  <c r="AK490"/>
  <c r="AI490"/>
  <c r="AH490"/>
  <c r="AM489"/>
  <c r="AK489"/>
  <c r="AI489"/>
  <c r="AH489"/>
  <c r="AS488"/>
  <c r="AM488"/>
  <c r="AK488"/>
  <c r="AI488"/>
  <c r="AH488"/>
  <c r="AM487"/>
  <c r="AK487"/>
  <c r="AI487"/>
  <c r="AH487"/>
  <c r="AM486"/>
  <c r="AK486"/>
  <c r="AI486"/>
  <c r="AH486"/>
  <c r="AS485"/>
  <c r="AM485"/>
  <c r="AK485"/>
  <c r="AI485"/>
  <c r="AH485"/>
  <c r="AM484"/>
  <c r="AK484"/>
  <c r="AI484"/>
  <c r="AH484"/>
  <c r="AM483"/>
  <c r="AK483"/>
  <c r="AI483"/>
  <c r="AH483"/>
  <c r="AS482"/>
  <c r="AM482"/>
  <c r="AK482"/>
  <c r="AI482"/>
  <c r="AH482"/>
  <c r="AM481"/>
  <c r="AK481"/>
  <c r="AR476" s="1"/>
  <c r="AI481"/>
  <c r="AH481"/>
  <c r="AM480"/>
  <c r="AK480"/>
  <c r="AI480"/>
  <c r="AH480"/>
  <c r="AS479"/>
  <c r="AM479"/>
  <c r="AK479"/>
  <c r="AI479"/>
  <c r="AH479"/>
  <c r="AM478"/>
  <c r="AK478"/>
  <c r="AI478"/>
  <c r="AH478"/>
  <c r="AM477"/>
  <c r="AK477"/>
  <c r="AI477"/>
  <c r="AH477"/>
  <c r="AS476"/>
  <c r="AM476"/>
  <c r="AK476"/>
  <c r="AP476" s="1"/>
  <c r="AI476"/>
  <c r="AH476"/>
  <c r="AM475"/>
  <c r="AK475"/>
  <c r="AI475"/>
  <c r="AH475"/>
  <c r="AM474"/>
  <c r="AK474"/>
  <c r="AI474"/>
  <c r="AH474"/>
  <c r="AS473"/>
  <c r="AR473"/>
  <c r="AM473"/>
  <c r="AK473"/>
  <c r="AI473"/>
  <c r="AH473"/>
  <c r="AM472"/>
  <c r="AK472"/>
  <c r="AR467" s="1"/>
  <c r="AI472"/>
  <c r="AH472"/>
  <c r="AM471"/>
  <c r="AK471"/>
  <c r="AI471"/>
  <c r="AH471"/>
  <c r="AS470"/>
  <c r="AM470"/>
  <c r="AK470"/>
  <c r="AI470"/>
  <c r="AH470"/>
  <c r="AM469"/>
  <c r="AK469"/>
  <c r="AI469"/>
  <c r="AH469"/>
  <c r="AL469" s="1"/>
  <c r="AM468"/>
  <c r="AK468"/>
  <c r="AI468"/>
  <c r="AH468"/>
  <c r="AS467"/>
  <c r="AM467"/>
  <c r="AK467"/>
  <c r="AI467"/>
  <c r="AH467"/>
  <c r="AM466"/>
  <c r="AK466"/>
  <c r="AR461" s="1"/>
  <c r="AI466"/>
  <c r="AH466"/>
  <c r="AM465"/>
  <c r="AK465"/>
  <c r="AI465"/>
  <c r="AH465"/>
  <c r="AS464"/>
  <c r="AR464"/>
  <c r="AM464"/>
  <c r="AK464"/>
  <c r="AI464"/>
  <c r="AH464"/>
  <c r="AM463"/>
  <c r="AK463"/>
  <c r="AI463"/>
  <c r="AH463"/>
  <c r="AM462"/>
  <c r="AK462"/>
  <c r="AI462"/>
  <c r="AH462"/>
  <c r="AS461"/>
  <c r="AM461"/>
  <c r="AK461"/>
  <c r="AI461"/>
  <c r="AH461"/>
  <c r="AM460"/>
  <c r="AK460"/>
  <c r="AI460"/>
  <c r="AH460"/>
  <c r="AM459"/>
  <c r="AK459"/>
  <c r="AI459"/>
  <c r="AH459"/>
  <c r="AS458"/>
  <c r="AR458"/>
  <c r="AM458"/>
  <c r="AK458"/>
  <c r="AI458"/>
  <c r="AH458"/>
  <c r="AM457"/>
  <c r="AK457"/>
  <c r="AI457"/>
  <c r="AH457"/>
  <c r="AM456"/>
  <c r="AK456"/>
  <c r="AI456"/>
  <c r="AH456"/>
  <c r="AS455"/>
  <c r="AM455"/>
  <c r="AK455"/>
  <c r="AI455"/>
  <c r="AH455"/>
  <c r="AM454"/>
  <c r="AK454"/>
  <c r="AI454"/>
  <c r="AH454"/>
  <c r="AM453"/>
  <c r="AK453"/>
  <c r="AI453"/>
  <c r="AH453"/>
  <c r="AS452"/>
  <c r="AM452"/>
  <c r="AK452"/>
  <c r="AI452"/>
  <c r="AH452"/>
  <c r="AM451"/>
  <c r="AK451"/>
  <c r="AI451"/>
  <c r="AH451"/>
  <c r="AM450"/>
  <c r="AK450"/>
  <c r="AI450"/>
  <c r="AH450"/>
  <c r="AS449"/>
  <c r="AM449"/>
  <c r="AK449"/>
  <c r="AI449"/>
  <c r="AH449"/>
  <c r="AM448"/>
  <c r="AK448"/>
  <c r="AR443" s="1"/>
  <c r="AI448"/>
  <c r="AH448"/>
  <c r="AM447"/>
  <c r="AK447"/>
  <c r="AI447"/>
  <c r="AH447"/>
  <c r="AS446"/>
  <c r="AM446"/>
  <c r="AK446"/>
  <c r="AI446"/>
  <c r="AH446"/>
  <c r="AJ446" s="1"/>
  <c r="AM445"/>
  <c r="AK445"/>
  <c r="AI445"/>
  <c r="AH445"/>
  <c r="AM444"/>
  <c r="AK444"/>
  <c r="AI444"/>
  <c r="AH444"/>
  <c r="AJ444" s="1"/>
  <c r="AS443"/>
  <c r="AM443"/>
  <c r="AK443"/>
  <c r="AI443"/>
  <c r="AH443"/>
  <c r="AM442"/>
  <c r="AK442"/>
  <c r="AR437" s="1"/>
  <c r="AI442"/>
  <c r="AH442"/>
  <c r="AM441"/>
  <c r="AK441"/>
  <c r="AI441"/>
  <c r="AH441"/>
  <c r="AS440"/>
  <c r="AM440"/>
  <c r="AK440"/>
  <c r="AI440"/>
  <c r="AH440"/>
  <c r="AM439"/>
  <c r="AK439"/>
  <c r="AI439"/>
  <c r="AH439"/>
  <c r="AM438"/>
  <c r="AK438"/>
  <c r="AI438"/>
  <c r="AH438"/>
  <c r="AS437"/>
  <c r="AM437"/>
  <c r="AK437"/>
  <c r="AI437"/>
  <c r="AH437"/>
  <c r="AM436"/>
  <c r="AK436"/>
  <c r="AR431" s="1"/>
  <c r="AI436"/>
  <c r="AH436"/>
  <c r="AM435"/>
  <c r="AK435"/>
  <c r="AI435"/>
  <c r="AH435"/>
  <c r="AS434"/>
  <c r="AQ434"/>
  <c r="AM434"/>
  <c r="AK434"/>
  <c r="AI434"/>
  <c r="AH434"/>
  <c r="AM433"/>
  <c r="AK433"/>
  <c r="AI433"/>
  <c r="AH433"/>
  <c r="AM432"/>
  <c r="AK432"/>
  <c r="AI432"/>
  <c r="AH432"/>
  <c r="AJ432" s="1"/>
  <c r="AS431"/>
  <c r="AM431"/>
  <c r="AK431"/>
  <c r="AP431" s="1"/>
  <c r="AI431"/>
  <c r="AH431"/>
  <c r="AM430"/>
  <c r="AK430"/>
  <c r="AR425" s="1"/>
  <c r="AI430"/>
  <c r="AH430"/>
  <c r="AM429"/>
  <c r="AK429"/>
  <c r="AI429"/>
  <c r="AH429"/>
  <c r="AS428"/>
  <c r="AQ428"/>
  <c r="AM428"/>
  <c r="AK428"/>
  <c r="AI428"/>
  <c r="AH428"/>
  <c r="AL428" s="1"/>
  <c r="AM427"/>
  <c r="AK427"/>
  <c r="AI427"/>
  <c r="AH427"/>
  <c r="AM426"/>
  <c r="AK426"/>
  <c r="AI426"/>
  <c r="AH426"/>
  <c r="AJ426" s="1"/>
  <c r="AS425"/>
  <c r="AM425"/>
  <c r="AK425"/>
  <c r="AP425" s="1"/>
  <c r="AI425"/>
  <c r="AH425"/>
  <c r="AM424"/>
  <c r="AK424"/>
  <c r="AR419" s="1"/>
  <c r="AI424"/>
  <c r="AH424"/>
  <c r="AM423"/>
  <c r="AK423"/>
  <c r="AI423"/>
  <c r="AH423"/>
  <c r="AS422"/>
  <c r="AQ422"/>
  <c r="AM422"/>
  <c r="AK422"/>
  <c r="AI422"/>
  <c r="AH422"/>
  <c r="AM421"/>
  <c r="AK421"/>
  <c r="AI421"/>
  <c r="AH421"/>
  <c r="AM420"/>
  <c r="AK420"/>
  <c r="AI420"/>
  <c r="AH420"/>
  <c r="AJ420" s="1"/>
  <c r="AS419"/>
  <c r="AM419"/>
  <c r="AK419"/>
  <c r="AP419" s="1"/>
  <c r="AI419"/>
  <c r="AH419"/>
  <c r="AM418"/>
  <c r="AK418"/>
  <c r="AI418"/>
  <c r="AH418"/>
  <c r="AM417"/>
  <c r="AK417"/>
  <c r="AI417"/>
  <c r="AH417"/>
  <c r="AS416"/>
  <c r="AQ416"/>
  <c r="AM416"/>
  <c r="AK416"/>
  <c r="AI416"/>
  <c r="AH416"/>
  <c r="AM415"/>
  <c r="AK415"/>
  <c r="AI415"/>
  <c r="AH415"/>
  <c r="AM414"/>
  <c r="AK414"/>
  <c r="AI414"/>
  <c r="AH414"/>
  <c r="AS413"/>
  <c r="AM413"/>
  <c r="AK413"/>
  <c r="AI413"/>
  <c r="AH413"/>
  <c r="AM412"/>
  <c r="AK412"/>
  <c r="AI412"/>
  <c r="AH412"/>
  <c r="AM411"/>
  <c r="AK411"/>
  <c r="AI411"/>
  <c r="AH411"/>
  <c r="AS410"/>
  <c r="AM410"/>
  <c r="AK410"/>
  <c r="AI410"/>
  <c r="AH410"/>
  <c r="AM409"/>
  <c r="AK409"/>
  <c r="AI409"/>
  <c r="AH409"/>
  <c r="AM408"/>
  <c r="AK408"/>
  <c r="AJ408" s="1"/>
  <c r="AI408"/>
  <c r="AH408"/>
  <c r="AS407"/>
  <c r="AR407"/>
  <c r="AM407"/>
  <c r="AK407"/>
  <c r="AI407"/>
  <c r="AH407"/>
  <c r="AJ407" s="1"/>
  <c r="AM406"/>
  <c r="AK406"/>
  <c r="AI406"/>
  <c r="AH406"/>
  <c r="AM405"/>
  <c r="AK405"/>
  <c r="AI405"/>
  <c r="AH405"/>
  <c r="AS404"/>
  <c r="AM404"/>
  <c r="AK404"/>
  <c r="AI404"/>
  <c r="AH404"/>
  <c r="AM403"/>
  <c r="AK403"/>
  <c r="AI403"/>
  <c r="AH403"/>
  <c r="AM402"/>
  <c r="AK402"/>
  <c r="AQ401" s="1"/>
  <c r="AI402"/>
  <c r="AH402"/>
  <c r="AS401"/>
  <c r="AR401"/>
  <c r="AM401"/>
  <c r="AK401"/>
  <c r="AI401"/>
  <c r="AH401"/>
  <c r="AL401" s="1"/>
  <c r="AM400"/>
  <c r="AK400"/>
  <c r="AI400"/>
  <c r="AH400"/>
  <c r="AM399"/>
  <c r="AK399"/>
  <c r="AI399"/>
  <c r="AH399"/>
  <c r="AS398"/>
  <c r="AM398"/>
  <c r="AK398"/>
  <c r="AI398"/>
  <c r="AH398"/>
  <c r="AM397"/>
  <c r="AK397"/>
  <c r="AI397"/>
  <c r="AH397"/>
  <c r="AM396"/>
  <c r="AK396"/>
  <c r="AI396"/>
  <c r="AH396"/>
  <c r="AS395"/>
  <c r="AM395"/>
  <c r="AK395"/>
  <c r="AI395"/>
  <c r="AH395"/>
  <c r="AM394"/>
  <c r="AK394"/>
  <c r="AR389" s="1"/>
  <c r="AI394"/>
  <c r="AH394"/>
  <c r="AM393"/>
  <c r="AK393"/>
  <c r="AI393"/>
  <c r="AH393"/>
  <c r="AS392"/>
  <c r="AQ392"/>
  <c r="AM392"/>
  <c r="AK392"/>
  <c r="AI392"/>
  <c r="AH392"/>
  <c r="AM391"/>
  <c r="AK391"/>
  <c r="AI391"/>
  <c r="AH391"/>
  <c r="AM390"/>
  <c r="AK390"/>
  <c r="AI390"/>
  <c r="AH390"/>
  <c r="AS389"/>
  <c r="AM389"/>
  <c r="AK389"/>
  <c r="AI389"/>
  <c r="AH389"/>
  <c r="AM388"/>
  <c r="AK388"/>
  <c r="AI388"/>
  <c r="AH388"/>
  <c r="AM387"/>
  <c r="AK387"/>
  <c r="AI387"/>
  <c r="AH387"/>
  <c r="AS386"/>
  <c r="AM386"/>
  <c r="AK386"/>
  <c r="AI386"/>
  <c r="AH386"/>
  <c r="AM385"/>
  <c r="AK385"/>
  <c r="AR380" s="1"/>
  <c r="AI385"/>
  <c r="AH385"/>
  <c r="AM384"/>
  <c r="AK384"/>
  <c r="AI384"/>
  <c r="AH384"/>
  <c r="AS383"/>
  <c r="AM383"/>
  <c r="AK383"/>
  <c r="AI383"/>
  <c r="AH383"/>
  <c r="AM382"/>
  <c r="AK382"/>
  <c r="AR377" s="1"/>
  <c r="AI382"/>
  <c r="AH382"/>
  <c r="AM381"/>
  <c r="AK381"/>
  <c r="AI381"/>
  <c r="AH381"/>
  <c r="AS380"/>
  <c r="AM380"/>
  <c r="AK380"/>
  <c r="AI380"/>
  <c r="AH380"/>
  <c r="AM379"/>
  <c r="AK379"/>
  <c r="AI379"/>
  <c r="AH379"/>
  <c r="AM378"/>
  <c r="AK378"/>
  <c r="AI378"/>
  <c r="AH378"/>
  <c r="AS377"/>
  <c r="AM377"/>
  <c r="AK377"/>
  <c r="AI377"/>
  <c r="AH377"/>
  <c r="AM376"/>
  <c r="AK376"/>
  <c r="AR371" s="1"/>
  <c r="AI376"/>
  <c r="AH376"/>
  <c r="AM375"/>
  <c r="AK375"/>
  <c r="AI375"/>
  <c r="AH375"/>
  <c r="AS374"/>
  <c r="AM374"/>
  <c r="AK374"/>
  <c r="AI374"/>
  <c r="AH374"/>
  <c r="AM373"/>
  <c r="AK373"/>
  <c r="AR368" s="1"/>
  <c r="AI373"/>
  <c r="AH373"/>
  <c r="AM372"/>
  <c r="AK372"/>
  <c r="AI372"/>
  <c r="AH372"/>
  <c r="AS371"/>
  <c r="AM371"/>
  <c r="AK371"/>
  <c r="AI371"/>
  <c r="AH371"/>
  <c r="AM370"/>
  <c r="AK370"/>
  <c r="AI370"/>
  <c r="AH370"/>
  <c r="AM369"/>
  <c r="AK369"/>
  <c r="AI369"/>
  <c r="AH369"/>
  <c r="AS368"/>
  <c r="AM368"/>
  <c r="AK368"/>
  <c r="AI368"/>
  <c r="AH368"/>
  <c r="AM367"/>
  <c r="AK367"/>
  <c r="AR362" s="1"/>
  <c r="AI367"/>
  <c r="AH367"/>
  <c r="AM366"/>
  <c r="AK366"/>
  <c r="AI366"/>
  <c r="AH366"/>
  <c r="AS365"/>
  <c r="AM365"/>
  <c r="AK365"/>
  <c r="AI365"/>
  <c r="AH365"/>
  <c r="AM364"/>
  <c r="AK364"/>
  <c r="AI364"/>
  <c r="AH364"/>
  <c r="AM363"/>
  <c r="AK363"/>
  <c r="AI363"/>
  <c r="AH363"/>
  <c r="AS362"/>
  <c r="AM362"/>
  <c r="AK362"/>
  <c r="AI362"/>
  <c r="AH362"/>
  <c r="AM361"/>
  <c r="AK361"/>
  <c r="AR356" s="1"/>
  <c r="AI361"/>
  <c r="AH361"/>
  <c r="AM360"/>
  <c r="AK360"/>
  <c r="AI360"/>
  <c r="AH360"/>
  <c r="AS359"/>
  <c r="AM359"/>
  <c r="AK359"/>
  <c r="AI359"/>
  <c r="AH359"/>
  <c r="AM358"/>
  <c r="AK358"/>
  <c r="AI358"/>
  <c r="AH358"/>
  <c r="AM357"/>
  <c r="AK357"/>
  <c r="AI357"/>
  <c r="AH357"/>
  <c r="AS356"/>
  <c r="AM356"/>
  <c r="AK356"/>
  <c r="AI356"/>
  <c r="AH356"/>
  <c r="AM355"/>
  <c r="AK355"/>
  <c r="AI355"/>
  <c r="AH355"/>
  <c r="AM354"/>
  <c r="AK354"/>
  <c r="AI354"/>
  <c r="AH354"/>
  <c r="AS353"/>
  <c r="AM353"/>
  <c r="AK353"/>
  <c r="AI353"/>
  <c r="AH353"/>
  <c r="AM352"/>
  <c r="AK352"/>
  <c r="AI352"/>
  <c r="AH352"/>
  <c r="AM351"/>
  <c r="AK351"/>
  <c r="AI351"/>
  <c r="AH351"/>
  <c r="AS350"/>
  <c r="AM350"/>
  <c r="AK350"/>
  <c r="AI350"/>
  <c r="AH350"/>
  <c r="AM349"/>
  <c r="AK349"/>
  <c r="AR344" s="1"/>
  <c r="AI349"/>
  <c r="AH349"/>
  <c r="AM348"/>
  <c r="AK348"/>
  <c r="AI348"/>
  <c r="AH348"/>
  <c r="AS347"/>
  <c r="AM347"/>
  <c r="AK347"/>
  <c r="AI347"/>
  <c r="AH347"/>
  <c r="AM346"/>
  <c r="AK346"/>
  <c r="AI346"/>
  <c r="AH346"/>
  <c r="AM345"/>
  <c r="AK345"/>
  <c r="AQ341" s="1"/>
  <c r="AI345"/>
  <c r="AH345"/>
  <c r="AS344"/>
  <c r="AM344"/>
  <c r="AK344"/>
  <c r="AI344"/>
  <c r="AH344"/>
  <c r="AM343"/>
  <c r="AK343"/>
  <c r="AI343"/>
  <c r="AH343"/>
  <c r="AM342"/>
  <c r="AK342"/>
  <c r="AI342"/>
  <c r="AH342"/>
  <c r="AS341"/>
  <c r="AM341"/>
  <c r="AK341"/>
  <c r="AP341" s="1"/>
  <c r="AI341"/>
  <c r="AH341"/>
  <c r="AM340"/>
  <c r="AK340"/>
  <c r="AI340"/>
  <c r="AH340"/>
  <c r="AM339"/>
  <c r="AK339"/>
  <c r="AQ338" s="1"/>
  <c r="AI339"/>
  <c r="AH339"/>
  <c r="AS338"/>
  <c r="AR338"/>
  <c r="AM338"/>
  <c r="AK338"/>
  <c r="AI338"/>
  <c r="AH338"/>
  <c r="AM337"/>
  <c r="AK337"/>
  <c r="AI337"/>
  <c r="AH337"/>
  <c r="AM336"/>
  <c r="AK336"/>
  <c r="AI336"/>
  <c r="AH336"/>
  <c r="AS335"/>
  <c r="AM335"/>
  <c r="AK335"/>
  <c r="AI335"/>
  <c r="AH335"/>
  <c r="AM334"/>
  <c r="AK334"/>
  <c r="AI334"/>
  <c r="AH334"/>
  <c r="AM333"/>
  <c r="AK333"/>
  <c r="AI333"/>
  <c r="AH333"/>
  <c r="AS332"/>
  <c r="AM332"/>
  <c r="AK332"/>
  <c r="AI332"/>
  <c r="AH332"/>
  <c r="AM331"/>
  <c r="AK331"/>
  <c r="AI331"/>
  <c r="AH331"/>
  <c r="AM330"/>
  <c r="AK330"/>
  <c r="AI330"/>
  <c r="AH330"/>
  <c r="AS329"/>
  <c r="AM329"/>
  <c r="AK329"/>
  <c r="AI329"/>
  <c r="AH329"/>
  <c r="AM328"/>
  <c r="AK328"/>
  <c r="AI328"/>
  <c r="AH328"/>
  <c r="AM327"/>
  <c r="AK327"/>
  <c r="AI327"/>
  <c r="AH327"/>
  <c r="AL327" s="1"/>
  <c r="AS326"/>
  <c r="AM326"/>
  <c r="AK326"/>
  <c r="AI326"/>
  <c r="AH326"/>
  <c r="AM325"/>
  <c r="AK325"/>
  <c r="AI325"/>
  <c r="AH325"/>
  <c r="AM324"/>
  <c r="AK324"/>
  <c r="AI324"/>
  <c r="AH324"/>
  <c r="AS323"/>
  <c r="AM323"/>
  <c r="AK323"/>
  <c r="AI323"/>
  <c r="AH323"/>
  <c r="AM322"/>
  <c r="AK322"/>
  <c r="AI322"/>
  <c r="AH322"/>
  <c r="AM321"/>
  <c r="AK321"/>
  <c r="AQ320" s="1"/>
  <c r="AI321"/>
  <c r="AH321"/>
  <c r="AS320"/>
  <c r="AM320"/>
  <c r="AK320"/>
  <c r="AI320"/>
  <c r="AH320"/>
  <c r="AM319"/>
  <c r="AK319"/>
  <c r="AI319"/>
  <c r="AH319"/>
  <c r="AM318"/>
  <c r="AK318"/>
  <c r="AI318"/>
  <c r="AH318"/>
  <c r="AS317"/>
  <c r="AM317"/>
  <c r="AK317"/>
  <c r="AI317"/>
  <c r="AH317"/>
  <c r="AM316"/>
  <c r="AK316"/>
  <c r="AI316"/>
  <c r="AH316"/>
  <c r="AM315"/>
  <c r="AK315"/>
  <c r="AI315"/>
  <c r="AH315"/>
  <c r="AL315" s="1"/>
  <c r="AS314"/>
  <c r="AM314"/>
  <c r="AK314"/>
  <c r="AP314" s="1"/>
  <c r="AI314"/>
  <c r="AH314"/>
  <c r="AM313"/>
  <c r="AK313"/>
  <c r="AI313"/>
  <c r="AH313"/>
  <c r="AM312"/>
  <c r="AK312"/>
  <c r="AQ311" s="1"/>
  <c r="AI312"/>
  <c r="AH312"/>
  <c r="AS311"/>
  <c r="AR311"/>
  <c r="AM311"/>
  <c r="AK311"/>
  <c r="AI311"/>
  <c r="AH311"/>
  <c r="AM310"/>
  <c r="AK310"/>
  <c r="AI310"/>
  <c r="AH310"/>
  <c r="AM309"/>
  <c r="AK309"/>
  <c r="AI309"/>
  <c r="AH309"/>
  <c r="AS308"/>
  <c r="AM308"/>
  <c r="AK308"/>
  <c r="AI308"/>
  <c r="AH308"/>
  <c r="AM307"/>
  <c r="AK307"/>
  <c r="AI307"/>
  <c r="AH307"/>
  <c r="AM306"/>
  <c r="AK306"/>
  <c r="AI306"/>
  <c r="AH306"/>
  <c r="AS305"/>
  <c r="AM305"/>
  <c r="AK305"/>
  <c r="AP305" s="1"/>
  <c r="AI305"/>
  <c r="AH305"/>
  <c r="AM304"/>
  <c r="AK304"/>
  <c r="AR302" s="1"/>
  <c r="AI304"/>
  <c r="AH304"/>
  <c r="AM303"/>
  <c r="AK303"/>
  <c r="AI303"/>
  <c r="AH303"/>
  <c r="AS302"/>
  <c r="AM302"/>
  <c r="AK302"/>
  <c r="AI302"/>
  <c r="AH302"/>
  <c r="AM301"/>
  <c r="AK301"/>
  <c r="AI301"/>
  <c r="AH301"/>
  <c r="AM300"/>
  <c r="AK300"/>
  <c r="AI300"/>
  <c r="AH300"/>
  <c r="AS299"/>
  <c r="AM299"/>
  <c r="AK299"/>
  <c r="AI299"/>
  <c r="AH299"/>
  <c r="AM298"/>
  <c r="AK298"/>
  <c r="AI298"/>
  <c r="AH298"/>
  <c r="AM297"/>
  <c r="AK297"/>
  <c r="AI297"/>
  <c r="AH297"/>
  <c r="AS296"/>
  <c r="AM296"/>
  <c r="AK296"/>
  <c r="AI296"/>
  <c r="AH296"/>
  <c r="AM295"/>
  <c r="AK295"/>
  <c r="AI295"/>
  <c r="AH295"/>
  <c r="AM294"/>
  <c r="AK294"/>
  <c r="AI294"/>
  <c r="AH294"/>
  <c r="AS293"/>
  <c r="AM293"/>
  <c r="AK293"/>
  <c r="AI293"/>
  <c r="AH293"/>
  <c r="AM292"/>
  <c r="AK292"/>
  <c r="AI292"/>
  <c r="AH292"/>
  <c r="AM291"/>
  <c r="AK291"/>
  <c r="AQ290" s="1"/>
  <c r="AI291"/>
  <c r="AH291"/>
  <c r="AS290"/>
  <c r="AR290"/>
  <c r="AM290"/>
  <c r="AK290"/>
  <c r="AI290"/>
  <c r="AH290"/>
  <c r="AM289"/>
  <c r="AK289"/>
  <c r="AI289"/>
  <c r="AH289"/>
  <c r="AM288"/>
  <c r="AK288"/>
  <c r="AI288"/>
  <c r="AH288"/>
  <c r="AS287"/>
  <c r="AQ287"/>
  <c r="AM287"/>
  <c r="AK287"/>
  <c r="AI287"/>
  <c r="AH287"/>
  <c r="AM286"/>
  <c r="AK286"/>
  <c r="AI286"/>
  <c r="AH286"/>
  <c r="AM285"/>
  <c r="AK285"/>
  <c r="AI285"/>
  <c r="AH285"/>
  <c r="AS284"/>
  <c r="AM284"/>
  <c r="AK284"/>
  <c r="AI284"/>
  <c r="AH284"/>
  <c r="AM283"/>
  <c r="AK283"/>
  <c r="AI283"/>
  <c r="AH283"/>
  <c r="AM282"/>
  <c r="AK282"/>
  <c r="AQ281" s="1"/>
  <c r="AI282"/>
  <c r="AH282"/>
  <c r="AS281"/>
  <c r="AM281"/>
  <c r="AK281"/>
  <c r="AI281"/>
  <c r="AH281"/>
  <c r="AM280"/>
  <c r="AK280"/>
  <c r="AR275" s="1"/>
  <c r="AI280"/>
  <c r="AH280"/>
  <c r="AM279"/>
  <c r="AK279"/>
  <c r="AI279"/>
  <c r="AH279"/>
  <c r="AS278"/>
  <c r="AM278"/>
  <c r="AK278"/>
  <c r="AI278"/>
  <c r="AH278"/>
  <c r="AM277"/>
  <c r="AK277"/>
  <c r="AI277"/>
  <c r="AH277"/>
  <c r="AM276"/>
  <c r="AK276"/>
  <c r="AI276"/>
  <c r="AH276"/>
  <c r="AS275"/>
  <c r="AM275"/>
  <c r="AK275"/>
  <c r="AI275"/>
  <c r="AH275"/>
  <c r="AM274"/>
  <c r="AK274"/>
  <c r="AR269" s="1"/>
  <c r="AI274"/>
  <c r="AH274"/>
  <c r="AM273"/>
  <c r="AK273"/>
  <c r="AQ272" s="1"/>
  <c r="AI273"/>
  <c r="AH273"/>
  <c r="AS272"/>
  <c r="AR272"/>
  <c r="AM272"/>
  <c r="AK272"/>
  <c r="AI272"/>
  <c r="AH272"/>
  <c r="AM271"/>
  <c r="AK271"/>
  <c r="AI271"/>
  <c r="AH271"/>
  <c r="AM270"/>
  <c r="AK270"/>
  <c r="AI270"/>
  <c r="AH270"/>
  <c r="AS269"/>
  <c r="AM269"/>
  <c r="AK269"/>
  <c r="AP269" s="1"/>
  <c r="AI269"/>
  <c r="AH269"/>
  <c r="AM268"/>
  <c r="AK268"/>
  <c r="AI268"/>
  <c r="AH268"/>
  <c r="AM267"/>
  <c r="AK267"/>
  <c r="AI267"/>
  <c r="AH267"/>
  <c r="AS266"/>
  <c r="AQ266"/>
  <c r="AM266"/>
  <c r="AK266"/>
  <c r="AI266"/>
  <c r="AH266"/>
  <c r="AM265"/>
  <c r="AK265"/>
  <c r="AI265"/>
  <c r="AH265"/>
  <c r="AM264"/>
  <c r="AK264"/>
  <c r="AQ260" s="1"/>
  <c r="AI264"/>
  <c r="AH264"/>
  <c r="AS263"/>
  <c r="AM263"/>
  <c r="AK263"/>
  <c r="AI263"/>
  <c r="AH263"/>
  <c r="AM262"/>
  <c r="AK262"/>
  <c r="AI262"/>
  <c r="AH262"/>
  <c r="AM261"/>
  <c r="AK261"/>
  <c r="AI261"/>
  <c r="AH261"/>
  <c r="AS260"/>
  <c r="AM260"/>
  <c r="AK260"/>
  <c r="AI260"/>
  <c r="AH260"/>
  <c r="AM259"/>
  <c r="AK259"/>
  <c r="AI259"/>
  <c r="AH259"/>
  <c r="AM258"/>
  <c r="AK258"/>
  <c r="AI258"/>
  <c r="AH258"/>
  <c r="AS257"/>
  <c r="AR257"/>
  <c r="AM257"/>
  <c r="AK257"/>
  <c r="AI257"/>
  <c r="AH257"/>
  <c r="AM256"/>
  <c r="AK256"/>
  <c r="AI256"/>
  <c r="AH256"/>
  <c r="AM255"/>
  <c r="AK255"/>
  <c r="AI255"/>
  <c r="AH255"/>
  <c r="AS254"/>
  <c r="AM254"/>
  <c r="AK254"/>
  <c r="AI254"/>
  <c r="AH254"/>
  <c r="AM253"/>
  <c r="AK253"/>
  <c r="AI253"/>
  <c r="AH253"/>
  <c r="AM252"/>
  <c r="AK252"/>
  <c r="AI252"/>
  <c r="AH252"/>
  <c r="AS251"/>
  <c r="AR251"/>
  <c r="AM251"/>
  <c r="AK251"/>
  <c r="AP251" s="1"/>
  <c r="AI251"/>
  <c r="AH251"/>
  <c r="AM250"/>
  <c r="AK250"/>
  <c r="AI250"/>
  <c r="AH250"/>
  <c r="AM249"/>
  <c r="AK249"/>
  <c r="AQ248" s="1"/>
  <c r="AI249"/>
  <c r="AH249"/>
  <c r="AS248"/>
  <c r="AR248"/>
  <c r="AM248"/>
  <c r="AK248"/>
  <c r="AI248"/>
  <c r="AH248"/>
  <c r="AM247"/>
  <c r="AK247"/>
  <c r="AI247"/>
  <c r="AH247"/>
  <c r="AM246"/>
  <c r="AK246"/>
  <c r="AI246"/>
  <c r="AH246"/>
  <c r="AS245"/>
  <c r="AM245"/>
  <c r="AK245"/>
  <c r="AP245" s="1"/>
  <c r="AI245"/>
  <c r="AH245"/>
  <c r="AM244"/>
  <c r="AK244"/>
  <c r="AI244"/>
  <c r="AH244"/>
  <c r="AM243"/>
  <c r="AK243"/>
  <c r="AQ242" s="1"/>
  <c r="AI243"/>
  <c r="AH243"/>
  <c r="AS242"/>
  <c r="AR242"/>
  <c r="AM242"/>
  <c r="AK242"/>
  <c r="AI242"/>
  <c r="AH242"/>
  <c r="AM241"/>
  <c r="AK241"/>
  <c r="AI241"/>
  <c r="AH241"/>
  <c r="AM240"/>
  <c r="AK240"/>
  <c r="AI240"/>
  <c r="AH240"/>
  <c r="AS239"/>
  <c r="AM239"/>
  <c r="AK239"/>
  <c r="AI239"/>
  <c r="AH239"/>
  <c r="AM238"/>
  <c r="AK238"/>
  <c r="AI238"/>
  <c r="AH238"/>
  <c r="AM237"/>
  <c r="AK237"/>
  <c r="AI237"/>
  <c r="AH237"/>
  <c r="AS236"/>
  <c r="AM236"/>
  <c r="AK236"/>
  <c r="AI236"/>
  <c r="AH236"/>
  <c r="AM235"/>
  <c r="AK235"/>
  <c r="AI235"/>
  <c r="AH235"/>
  <c r="AM234"/>
  <c r="AK234"/>
  <c r="AI234"/>
  <c r="AH234"/>
  <c r="AS233"/>
  <c r="AQ233"/>
  <c r="AM233"/>
  <c r="AK233"/>
  <c r="AI233"/>
  <c r="AH233"/>
  <c r="AM232"/>
  <c r="AK232"/>
  <c r="AI232"/>
  <c r="AH232"/>
  <c r="AM231"/>
  <c r="AK231"/>
  <c r="AI231"/>
  <c r="AH231"/>
  <c r="AS230"/>
  <c r="AM230"/>
  <c r="AK230"/>
  <c r="AP230" s="1"/>
  <c r="AI230"/>
  <c r="AH230"/>
  <c r="AM229"/>
  <c r="AK229"/>
  <c r="AI229"/>
  <c r="AH229"/>
  <c r="AM228"/>
  <c r="AK228"/>
  <c r="AQ227" s="1"/>
  <c r="AI228"/>
  <c r="AH228"/>
  <c r="AS227"/>
  <c r="AR227"/>
  <c r="AM227"/>
  <c r="AK227"/>
  <c r="AI227"/>
  <c r="AH227"/>
  <c r="AM226"/>
  <c r="AK226"/>
  <c r="AI226"/>
  <c r="AH226"/>
  <c r="AM225"/>
  <c r="AK225"/>
  <c r="AI225"/>
  <c r="AH225"/>
  <c r="AS224"/>
  <c r="AM224"/>
  <c r="AK224"/>
  <c r="AI224"/>
  <c r="AH224"/>
  <c r="AM223"/>
  <c r="AK223"/>
  <c r="AI223"/>
  <c r="AH223"/>
  <c r="AM222"/>
  <c r="AK222"/>
  <c r="AI222"/>
  <c r="AH222"/>
  <c r="AL222" s="1"/>
  <c r="AS221"/>
  <c r="AM221"/>
  <c r="AK221"/>
  <c r="AP221" s="1"/>
  <c r="AI221"/>
  <c r="AH221"/>
  <c r="AM220"/>
  <c r="AK220"/>
  <c r="AR215" s="1"/>
  <c r="AI220"/>
  <c r="AH220"/>
  <c r="AM219"/>
  <c r="AK219"/>
  <c r="AQ218" s="1"/>
  <c r="AI219"/>
  <c r="AH219"/>
  <c r="AS218"/>
  <c r="AM218"/>
  <c r="AK218"/>
  <c r="AJ218" s="1"/>
  <c r="AI218"/>
  <c r="AH218"/>
  <c r="AM217"/>
  <c r="AK217"/>
  <c r="AI217"/>
  <c r="AH217"/>
  <c r="AM216"/>
  <c r="AK216"/>
  <c r="AI216"/>
  <c r="AH216"/>
  <c r="AS215"/>
  <c r="AM215"/>
  <c r="AK215"/>
  <c r="AI215"/>
  <c r="AH215"/>
  <c r="AM214"/>
  <c r="AK214"/>
  <c r="AI214"/>
  <c r="AH214"/>
  <c r="AM213"/>
  <c r="AK213"/>
  <c r="AI213"/>
  <c r="AH213"/>
  <c r="AS212"/>
  <c r="AM212"/>
  <c r="AK212"/>
  <c r="AP212" s="1"/>
  <c r="AI212"/>
  <c r="AH212"/>
  <c r="AM211"/>
  <c r="AK211"/>
  <c r="AR209" s="1"/>
  <c r="AI211"/>
  <c r="AH211"/>
  <c r="AM210"/>
  <c r="AK210"/>
  <c r="AI210"/>
  <c r="AH210"/>
  <c r="AS209"/>
  <c r="AM209"/>
  <c r="AK209"/>
  <c r="AI209"/>
  <c r="AH209"/>
  <c r="AM208"/>
  <c r="AK208"/>
  <c r="AI208"/>
  <c r="AH208"/>
  <c r="AM207"/>
  <c r="AK207"/>
  <c r="AQ203" s="1"/>
  <c r="AI207"/>
  <c r="AH207"/>
  <c r="AS206"/>
  <c r="AM206"/>
  <c r="AK206"/>
  <c r="AI206"/>
  <c r="AH206"/>
  <c r="AM205"/>
  <c r="AK205"/>
  <c r="AI205"/>
  <c r="AH205"/>
  <c r="AM204"/>
  <c r="AK204"/>
  <c r="AI204"/>
  <c r="AH204"/>
  <c r="AS203"/>
  <c r="AM203"/>
  <c r="AK203"/>
  <c r="AI203"/>
  <c r="AH203"/>
  <c r="AM202"/>
  <c r="AK202"/>
  <c r="AR200" s="1"/>
  <c r="AI202"/>
  <c r="AH202"/>
  <c r="AM201"/>
  <c r="AK201"/>
  <c r="AI201"/>
  <c r="AH201"/>
  <c r="AS200"/>
  <c r="AM200"/>
  <c r="AK200"/>
  <c r="AI200"/>
  <c r="AH200"/>
  <c r="AM199"/>
  <c r="AK199"/>
  <c r="AI199"/>
  <c r="AH199"/>
  <c r="AM198"/>
  <c r="AK198"/>
  <c r="AI198"/>
  <c r="AH198"/>
  <c r="AS197"/>
  <c r="AM197"/>
  <c r="AK197"/>
  <c r="AI197"/>
  <c r="AH197"/>
  <c r="AM196"/>
  <c r="AK196"/>
  <c r="AI196"/>
  <c r="AH196"/>
  <c r="AM195"/>
  <c r="AK195"/>
  <c r="AI195"/>
  <c r="AH195"/>
  <c r="AS194"/>
  <c r="AM194"/>
  <c r="AK194"/>
  <c r="AI194"/>
  <c r="AH194"/>
  <c r="AM193"/>
  <c r="AK193"/>
  <c r="AI193"/>
  <c r="AH193"/>
  <c r="AM192"/>
  <c r="AK192"/>
  <c r="AQ188" s="1"/>
  <c r="AI192"/>
  <c r="AH192"/>
  <c r="AS191"/>
  <c r="AM191"/>
  <c r="AK191"/>
  <c r="AI191"/>
  <c r="AH191"/>
  <c r="AM190"/>
  <c r="AK190"/>
  <c r="AI190"/>
  <c r="AH190"/>
  <c r="AM189"/>
  <c r="AK189"/>
  <c r="AI189"/>
  <c r="AH189"/>
  <c r="AS188"/>
  <c r="AM188"/>
  <c r="AK188"/>
  <c r="AI188"/>
  <c r="AH188"/>
  <c r="AM187"/>
  <c r="AK187"/>
  <c r="AI187"/>
  <c r="AH187"/>
  <c r="AM186"/>
  <c r="AK186"/>
  <c r="AI186"/>
  <c r="AH186"/>
  <c r="AS185"/>
  <c r="AM185"/>
  <c r="AK185"/>
  <c r="AI185"/>
  <c r="AH185"/>
  <c r="AM184"/>
  <c r="AK184"/>
  <c r="AR179" s="1"/>
  <c r="AI184"/>
  <c r="AH184"/>
  <c r="AM183"/>
  <c r="AK183"/>
  <c r="AI183"/>
  <c r="AH183"/>
  <c r="AS182"/>
  <c r="AQ182"/>
  <c r="AM182"/>
  <c r="AK182"/>
  <c r="AI182"/>
  <c r="AH182"/>
  <c r="AM181"/>
  <c r="AK181"/>
  <c r="AI181"/>
  <c r="AH181"/>
  <c r="AM180"/>
  <c r="AK180"/>
  <c r="AI180"/>
  <c r="AH180"/>
  <c r="AS179"/>
  <c r="AM179"/>
  <c r="AK179"/>
  <c r="AI179"/>
  <c r="AH179"/>
  <c r="AM178"/>
  <c r="AK178"/>
  <c r="AR173" s="1"/>
  <c r="AI178"/>
  <c r="AH178"/>
  <c r="AM177"/>
  <c r="AK177"/>
  <c r="AI177"/>
  <c r="AH177"/>
  <c r="AS176"/>
  <c r="AM176"/>
  <c r="AK176"/>
  <c r="AI176"/>
  <c r="AH176"/>
  <c r="AM175"/>
  <c r="AK175"/>
  <c r="AI175"/>
  <c r="AH175"/>
  <c r="AM174"/>
  <c r="AK174"/>
  <c r="AI174"/>
  <c r="AH174"/>
  <c r="AS173"/>
  <c r="AM173"/>
  <c r="AK173"/>
  <c r="AI173"/>
  <c r="AH173"/>
  <c r="AM172"/>
  <c r="AK172"/>
  <c r="AI172"/>
  <c r="AH172"/>
  <c r="AM171"/>
  <c r="AK171"/>
  <c r="AI171"/>
  <c r="AH171"/>
  <c r="AS170"/>
  <c r="AM170"/>
  <c r="AK170"/>
  <c r="AI170"/>
  <c r="AH170"/>
  <c r="AM169"/>
  <c r="AK169"/>
  <c r="AI169"/>
  <c r="AH169"/>
  <c r="AM168"/>
  <c r="AK168"/>
  <c r="AI168"/>
  <c r="AH168"/>
  <c r="AS167"/>
  <c r="AR167"/>
  <c r="AM167"/>
  <c r="AK167"/>
  <c r="AI167"/>
  <c r="AH167"/>
  <c r="AM166"/>
  <c r="AK166"/>
  <c r="AR161" s="1"/>
  <c r="AI166"/>
  <c r="AH166"/>
  <c r="AM165"/>
  <c r="AK165"/>
  <c r="AI165"/>
  <c r="AH165"/>
  <c r="AS164"/>
  <c r="AM164"/>
  <c r="AK164"/>
  <c r="AI164"/>
  <c r="AH164"/>
  <c r="AM163"/>
  <c r="AK163"/>
  <c r="AI163"/>
  <c r="AH163"/>
  <c r="AM162"/>
  <c r="AK162"/>
  <c r="AI162"/>
  <c r="AH162"/>
  <c r="AS161"/>
  <c r="AM161"/>
  <c r="AK161"/>
  <c r="AI161"/>
  <c r="AH161"/>
  <c r="AM160"/>
  <c r="AK160"/>
  <c r="AI160"/>
  <c r="AH160"/>
  <c r="AM159"/>
  <c r="AK159"/>
  <c r="AI159"/>
  <c r="AH159"/>
  <c r="AS158"/>
  <c r="AM158"/>
  <c r="AK158"/>
  <c r="AI158"/>
  <c r="AH158"/>
  <c r="AM157"/>
  <c r="AK157"/>
  <c r="AI157"/>
  <c r="AH157"/>
  <c r="AM156"/>
  <c r="AK156"/>
  <c r="AI156"/>
  <c r="AH156"/>
  <c r="AS155"/>
  <c r="AM155"/>
  <c r="AK155"/>
  <c r="AI155"/>
  <c r="AH155"/>
  <c r="AM154"/>
  <c r="AK154"/>
  <c r="AI154"/>
  <c r="AH154"/>
  <c r="AM153"/>
  <c r="AK153"/>
  <c r="AI153"/>
  <c r="AH153"/>
  <c r="AS152"/>
  <c r="AQ152"/>
  <c r="AM152"/>
  <c r="AK152"/>
  <c r="AP152" s="1"/>
  <c r="AI152"/>
  <c r="AH152"/>
  <c r="AM151"/>
  <c r="AK151"/>
  <c r="AI151"/>
  <c r="AH151"/>
  <c r="AM150"/>
  <c r="AK150"/>
  <c r="AQ146" s="1"/>
  <c r="AI150"/>
  <c r="AH150"/>
  <c r="AS149"/>
  <c r="AM149"/>
  <c r="AK149"/>
  <c r="AI149"/>
  <c r="AH149"/>
  <c r="AM148"/>
  <c r="AK148"/>
  <c r="AI148"/>
  <c r="AH148"/>
  <c r="AM147"/>
  <c r="AK147"/>
  <c r="AI147"/>
  <c r="AH147"/>
  <c r="AS146"/>
  <c r="AM146"/>
  <c r="AK146"/>
  <c r="AP146" s="1"/>
  <c r="AI146"/>
  <c r="AH146"/>
  <c r="AM145"/>
  <c r="AK145"/>
  <c r="AR140" s="1"/>
  <c r="AI145"/>
  <c r="AH145"/>
  <c r="AM144"/>
  <c r="AK144"/>
  <c r="AI144"/>
  <c r="AH144"/>
  <c r="AS143"/>
  <c r="AM143"/>
  <c r="AK143"/>
  <c r="AI143"/>
  <c r="AH143"/>
  <c r="AM142"/>
  <c r="AK142"/>
  <c r="AI142"/>
  <c r="AH142"/>
  <c r="AM141"/>
  <c r="AK141"/>
  <c r="AI141"/>
  <c r="AH141"/>
  <c r="AS140"/>
  <c r="AM140"/>
  <c r="AK140"/>
  <c r="AI140"/>
  <c r="AH140"/>
  <c r="AM139"/>
  <c r="AK139"/>
  <c r="AI139"/>
  <c r="AH139"/>
  <c r="AM138"/>
  <c r="AK138"/>
  <c r="AI138"/>
  <c r="AH138"/>
  <c r="AJ138" s="1"/>
  <c r="AS137"/>
  <c r="AM137"/>
  <c r="AK137"/>
  <c r="AP137" s="1"/>
  <c r="AI137"/>
  <c r="AH137"/>
  <c r="AM136"/>
  <c r="AK136"/>
  <c r="AR131" s="1"/>
  <c r="AI136"/>
  <c r="AH136"/>
  <c r="AM135"/>
  <c r="AK135"/>
  <c r="AQ134" s="1"/>
  <c r="AI135"/>
  <c r="AH135"/>
  <c r="AS134"/>
  <c r="AM134"/>
  <c r="AK134"/>
  <c r="AI134"/>
  <c r="AH134"/>
  <c r="AM133"/>
  <c r="AK133"/>
  <c r="AI133"/>
  <c r="AH133"/>
  <c r="AM132"/>
  <c r="AK132"/>
  <c r="AI132"/>
  <c r="AH132"/>
  <c r="AS131"/>
  <c r="AM131"/>
  <c r="AK131"/>
  <c r="AI131"/>
  <c r="AH131"/>
  <c r="AM130"/>
  <c r="AK130"/>
  <c r="AI130"/>
  <c r="AH130"/>
  <c r="AM129"/>
  <c r="AK129"/>
  <c r="AI129"/>
  <c r="AH129"/>
  <c r="AS128"/>
  <c r="AM128"/>
  <c r="AK128"/>
  <c r="AI128"/>
  <c r="AH128"/>
  <c r="AM127"/>
  <c r="AK127"/>
  <c r="AR122" s="1"/>
  <c r="AI127"/>
  <c r="AH127"/>
  <c r="AM126"/>
  <c r="AK126"/>
  <c r="AI126"/>
  <c r="AH126"/>
  <c r="AS125"/>
  <c r="AM125"/>
  <c r="AK125"/>
  <c r="AI125"/>
  <c r="AH125"/>
  <c r="AM124"/>
  <c r="AK124"/>
  <c r="AI124"/>
  <c r="AH124"/>
  <c r="AM123"/>
  <c r="AK123"/>
  <c r="AI123"/>
  <c r="AH123"/>
  <c r="AS122"/>
  <c r="AM122"/>
  <c r="AK122"/>
  <c r="AI122"/>
  <c r="AH122"/>
  <c r="AM121"/>
  <c r="AK121"/>
  <c r="AI121"/>
  <c r="AH121"/>
  <c r="AM120"/>
  <c r="AK120"/>
  <c r="AI120"/>
  <c r="AH120"/>
  <c r="AS119"/>
  <c r="AM119"/>
  <c r="AK119"/>
  <c r="AI119"/>
  <c r="AH119"/>
  <c r="AM118"/>
  <c r="AK118"/>
  <c r="AI118"/>
  <c r="AH118"/>
  <c r="AM117"/>
  <c r="AK117"/>
  <c r="AI117"/>
  <c r="AH117"/>
  <c r="AS116"/>
  <c r="AM116"/>
  <c r="AK116"/>
  <c r="AI116"/>
  <c r="AH116"/>
  <c r="AS115"/>
  <c r="AM115"/>
  <c r="AK115"/>
  <c r="AI115"/>
  <c r="AH115"/>
  <c r="AS114"/>
  <c r="AM114"/>
  <c r="AK114"/>
  <c r="AI114"/>
  <c r="AH114"/>
  <c r="AS113"/>
  <c r="AM113"/>
  <c r="AK113"/>
  <c r="AI113"/>
  <c r="AH113"/>
  <c r="AS112"/>
  <c r="AM112"/>
  <c r="AK112"/>
  <c r="AI112"/>
  <c r="AH112"/>
  <c r="AS111"/>
  <c r="AM111"/>
  <c r="AK111"/>
  <c r="AI111"/>
  <c r="AH111"/>
  <c r="AS110"/>
  <c r="AM110"/>
  <c r="AK110"/>
  <c r="AI110"/>
  <c r="AH110"/>
  <c r="AS109"/>
  <c r="AM109"/>
  <c r="AK109"/>
  <c r="AI109"/>
  <c r="AH109"/>
  <c r="AS108"/>
  <c r="AM108"/>
  <c r="AK108"/>
  <c r="AI108"/>
  <c r="AH108"/>
  <c r="AS107"/>
  <c r="AM107"/>
  <c r="AK107"/>
  <c r="AI107"/>
  <c r="AH107"/>
  <c r="AS106"/>
  <c r="AM106"/>
  <c r="AK106"/>
  <c r="AI106"/>
  <c r="AH106"/>
  <c r="AS105"/>
  <c r="AM105"/>
  <c r="AK105"/>
  <c r="AI105"/>
  <c r="AH105"/>
  <c r="AS104"/>
  <c r="AM104"/>
  <c r="AK104"/>
  <c r="AI104"/>
  <c r="AH104"/>
  <c r="AS103"/>
  <c r="AM103"/>
  <c r="AK103"/>
  <c r="AI103"/>
  <c r="AH103"/>
  <c r="AS102"/>
  <c r="AM102"/>
  <c r="AK102"/>
  <c r="AI102"/>
  <c r="AH102"/>
  <c r="AS101"/>
  <c r="AM101"/>
  <c r="AK101"/>
  <c r="AI101"/>
  <c r="AH101"/>
  <c r="AS100"/>
  <c r="AM100"/>
  <c r="AK100"/>
  <c r="AI100"/>
  <c r="AH100"/>
  <c r="AS99"/>
  <c r="AM99"/>
  <c r="AK99"/>
  <c r="AI99"/>
  <c r="AH99"/>
  <c r="AS98"/>
  <c r="AM98"/>
  <c r="AK98"/>
  <c r="AI98"/>
  <c r="AH98"/>
  <c r="AS97"/>
  <c r="AM97"/>
  <c r="AK97"/>
  <c r="AI97"/>
  <c r="AH97"/>
  <c r="AS96"/>
  <c r="AM96"/>
  <c r="AK96"/>
  <c r="AI96"/>
  <c r="AH96"/>
  <c r="AS95"/>
  <c r="AM95"/>
  <c r="AK95"/>
  <c r="AI95"/>
  <c r="AH95"/>
  <c r="AS94"/>
  <c r="AM94"/>
  <c r="AK94"/>
  <c r="AI94"/>
  <c r="AH94"/>
  <c r="AS93"/>
  <c r="AM93"/>
  <c r="AK93"/>
  <c r="AI93"/>
  <c r="AH93"/>
  <c r="AS92"/>
  <c r="AM92"/>
  <c r="AK92"/>
  <c r="AI92"/>
  <c r="AH92"/>
  <c r="AS91"/>
  <c r="AM91"/>
  <c r="AK91"/>
  <c r="AI91"/>
  <c r="AH91"/>
  <c r="AS90"/>
  <c r="AM90"/>
  <c r="AK90"/>
  <c r="AI90"/>
  <c r="AH90"/>
  <c r="AS89"/>
  <c r="AM89"/>
  <c r="AK89"/>
  <c r="AI89"/>
  <c r="AH89"/>
  <c r="AS88"/>
  <c r="AM88"/>
  <c r="AK88"/>
  <c r="AI88"/>
  <c r="AH88"/>
  <c r="AS87"/>
  <c r="AM87"/>
  <c r="AK87"/>
  <c r="AI87"/>
  <c r="AH87"/>
  <c r="AS86"/>
  <c r="AM86"/>
  <c r="AK86"/>
  <c r="AI86"/>
  <c r="AH86"/>
  <c r="AS85"/>
  <c r="AM85"/>
  <c r="AK85"/>
  <c r="AI85"/>
  <c r="AH85"/>
  <c r="AS84"/>
  <c r="AM84"/>
  <c r="AK84"/>
  <c r="AI84"/>
  <c r="AH84"/>
  <c r="AS83"/>
  <c r="AM83"/>
  <c r="AK83"/>
  <c r="AI83"/>
  <c r="AH83"/>
  <c r="AS82"/>
  <c r="AM82"/>
  <c r="AK82"/>
  <c r="AI82"/>
  <c r="AH82"/>
  <c r="AS81"/>
  <c r="AM81"/>
  <c r="AK81"/>
  <c r="AI81"/>
  <c r="AH81"/>
  <c r="AS80"/>
  <c r="AM80"/>
  <c r="AK80"/>
  <c r="AI80"/>
  <c r="AH80"/>
  <c r="AS79"/>
  <c r="AM79"/>
  <c r="AK79"/>
  <c r="AI79"/>
  <c r="AH79"/>
  <c r="AS78"/>
  <c r="AM78"/>
  <c r="AK78"/>
  <c r="AI78"/>
  <c r="AH78"/>
  <c r="AS77"/>
  <c r="AM77"/>
  <c r="AK77"/>
  <c r="AI77"/>
  <c r="AH77"/>
  <c r="AS76"/>
  <c r="AM76"/>
  <c r="AK76"/>
  <c r="AI76"/>
  <c r="AH76"/>
  <c r="AS75"/>
  <c r="AM75"/>
  <c r="AK75"/>
  <c r="AI75"/>
  <c r="AH75"/>
  <c r="AS74"/>
  <c r="AM74"/>
  <c r="AK74"/>
  <c r="AI74"/>
  <c r="AH74"/>
  <c r="AS73"/>
  <c r="AM73"/>
  <c r="AK73"/>
  <c r="AI73"/>
  <c r="AH73"/>
  <c r="AS72"/>
  <c r="AM72"/>
  <c r="AK72"/>
  <c r="AI72"/>
  <c r="AH72"/>
  <c r="AS71"/>
  <c r="AM71"/>
  <c r="AK71"/>
  <c r="AI71"/>
  <c r="AH71"/>
  <c r="AS70"/>
  <c r="AM70"/>
  <c r="AK70"/>
  <c r="AI70"/>
  <c r="AH70"/>
  <c r="AS69"/>
  <c r="AM69"/>
  <c r="AK69"/>
  <c r="AI69"/>
  <c r="AH69"/>
  <c r="AS68"/>
  <c r="AM68"/>
  <c r="AK68"/>
  <c r="AI68"/>
  <c r="AH68"/>
  <c r="AS67"/>
  <c r="AM67"/>
  <c r="AK67"/>
  <c r="AI67"/>
  <c r="AH67"/>
  <c r="AS66"/>
  <c r="AM66"/>
  <c r="AK66"/>
  <c r="AI66"/>
  <c r="AH66"/>
  <c r="AS65"/>
  <c r="AM65"/>
  <c r="AK65"/>
  <c r="AI65"/>
  <c r="AH65"/>
  <c r="AS64"/>
  <c r="AM64"/>
  <c r="AK64"/>
  <c r="AI64"/>
  <c r="AH64"/>
  <c r="AS63"/>
  <c r="AM63"/>
  <c r="AK63"/>
  <c r="AI63"/>
  <c r="AH63"/>
  <c r="AS62"/>
  <c r="AM62"/>
  <c r="AK62"/>
  <c r="AI62"/>
  <c r="AH62"/>
  <c r="AS61"/>
  <c r="AM61"/>
  <c r="AK61"/>
  <c r="AI61"/>
  <c r="AH61"/>
  <c r="AS60"/>
  <c r="AM60"/>
  <c r="AK60"/>
  <c r="AI60"/>
  <c r="AH60"/>
  <c r="AS59"/>
  <c r="AM59"/>
  <c r="AK59"/>
  <c r="AI59"/>
  <c r="AH59"/>
  <c r="AS58"/>
  <c r="AM58"/>
  <c r="AK58"/>
  <c r="AI58"/>
  <c r="AH58"/>
  <c r="AS57"/>
  <c r="AM57"/>
  <c r="AK57"/>
  <c r="AI57"/>
  <c r="AH57"/>
  <c r="AS56"/>
  <c r="AM56"/>
  <c r="AK56"/>
  <c r="AI56"/>
  <c r="AH56"/>
  <c r="AS55"/>
  <c r="AM55"/>
  <c r="AK55"/>
  <c r="AI55"/>
  <c r="AH55"/>
  <c r="AS54"/>
  <c r="AM54"/>
  <c r="AK54"/>
  <c r="AI54"/>
  <c r="AH54"/>
  <c r="AS53"/>
  <c r="AM53"/>
  <c r="AK53"/>
  <c r="AI53"/>
  <c r="AH53"/>
  <c r="AS52"/>
  <c r="AM52"/>
  <c r="AK52"/>
  <c r="AI52"/>
  <c r="AH52"/>
  <c r="AS51"/>
  <c r="AM51"/>
  <c r="AK51"/>
  <c r="AI51"/>
  <c r="AH51"/>
  <c r="AS50"/>
  <c r="AM50"/>
  <c r="AK50"/>
  <c r="AI50"/>
  <c r="AH50"/>
  <c r="AS49"/>
  <c r="AM49"/>
  <c r="AK49"/>
  <c r="AI49"/>
  <c r="AH49"/>
  <c r="AS48"/>
  <c r="AM48"/>
  <c r="AK48"/>
  <c r="AI48"/>
  <c r="AH48"/>
  <c r="AS47"/>
  <c r="AM47"/>
  <c r="AK47"/>
  <c r="AI47"/>
  <c r="AH47"/>
  <c r="AS46"/>
  <c r="AM46"/>
  <c r="AK46"/>
  <c r="AI46"/>
  <c r="AH46"/>
  <c r="AS45"/>
  <c r="AM45"/>
  <c r="AK45"/>
  <c r="AI45"/>
  <c r="AH45"/>
  <c r="AS44"/>
  <c r="AM44"/>
  <c r="AK44"/>
  <c r="AL44" s="1"/>
  <c r="AI44"/>
  <c r="AH44"/>
  <c r="AS43"/>
  <c r="AM43"/>
  <c r="AK43"/>
  <c r="AI43"/>
  <c r="AH43"/>
  <c r="AS42"/>
  <c r="AM42"/>
  <c r="AK42"/>
  <c r="AI42"/>
  <c r="AH42"/>
  <c r="AS41"/>
  <c r="AM41"/>
  <c r="AK41"/>
  <c r="AI41"/>
  <c r="AH41"/>
  <c r="AS40"/>
  <c r="AM40"/>
  <c r="AK40"/>
  <c r="AL40" s="1"/>
  <c r="AI40"/>
  <c r="AH40"/>
  <c r="AS39"/>
  <c r="AM39"/>
  <c r="AK39"/>
  <c r="AI39"/>
  <c r="AH39"/>
  <c r="AS38"/>
  <c r="AM38"/>
  <c r="AK38"/>
  <c r="AI38"/>
  <c r="AH38"/>
  <c r="AS37"/>
  <c r="AM37"/>
  <c r="AK37"/>
  <c r="AI37"/>
  <c r="AH37"/>
  <c r="AS36"/>
  <c r="AM36"/>
  <c r="AK36"/>
  <c r="AL36" s="1"/>
  <c r="AI36"/>
  <c r="AH36"/>
  <c r="AS35"/>
  <c r="AM35"/>
  <c r="AK35"/>
  <c r="AI35"/>
  <c r="AH35"/>
  <c r="AS34"/>
  <c r="AM34"/>
  <c r="AK34"/>
  <c r="AI34"/>
  <c r="AH34"/>
  <c r="AS33"/>
  <c r="AM33"/>
  <c r="AK33"/>
  <c r="AI33"/>
  <c r="AH33"/>
  <c r="AS32"/>
  <c r="AM32"/>
  <c r="AK32"/>
  <c r="AI32"/>
  <c r="AH32"/>
  <c r="AS31"/>
  <c r="AM31"/>
  <c r="AK31"/>
  <c r="AI31"/>
  <c r="AH31"/>
  <c r="AS30"/>
  <c r="AM30"/>
  <c r="AK30"/>
  <c r="AI30"/>
  <c r="AH30"/>
  <c r="AS29"/>
  <c r="AM29"/>
  <c r="AK29"/>
  <c r="AI29"/>
  <c r="AH29"/>
  <c r="AS28"/>
  <c r="AM28"/>
  <c r="AK28"/>
  <c r="AI28"/>
  <c r="AH28"/>
  <c r="AS27"/>
  <c r="AM27"/>
  <c r="AK27"/>
  <c r="AI27"/>
  <c r="AH27"/>
  <c r="AS26"/>
  <c r="AM26"/>
  <c r="AK26"/>
  <c r="AI26"/>
  <c r="AH26"/>
  <c r="AS25"/>
  <c r="AM25"/>
  <c r="AK25"/>
  <c r="AI25"/>
  <c r="AH25"/>
  <c r="AS24"/>
  <c r="AM24"/>
  <c r="AK24"/>
  <c r="AI24"/>
  <c r="AH24"/>
  <c r="AS23"/>
  <c r="AM23"/>
  <c r="AK23"/>
  <c r="AI23"/>
  <c r="AH23"/>
  <c r="AS22"/>
  <c r="AM22"/>
  <c r="AK22"/>
  <c r="AI22"/>
  <c r="AH22"/>
  <c r="AS21"/>
  <c r="AM21"/>
  <c r="AK21"/>
  <c r="AI21"/>
  <c r="AH21"/>
  <c r="AS20"/>
  <c r="AM20"/>
  <c r="AK20"/>
  <c r="AI20"/>
  <c r="AH20"/>
  <c r="AS19"/>
  <c r="AM19"/>
  <c r="AK19"/>
  <c r="AI19"/>
  <c r="AH19"/>
  <c r="AS18"/>
  <c r="AM18"/>
  <c r="AK18"/>
  <c r="AI18"/>
  <c r="AH18"/>
  <c r="AS17"/>
  <c r="AM17"/>
  <c r="AK17"/>
  <c r="AI17"/>
  <c r="AH17"/>
  <c r="AS16"/>
  <c r="AM16"/>
  <c r="AK16"/>
  <c r="AI16"/>
  <c r="AH16"/>
  <c r="AS15"/>
  <c r="AM15"/>
  <c r="AK15"/>
  <c r="AI15"/>
  <c r="AH15"/>
  <c r="AS14"/>
  <c r="AM14"/>
  <c r="AK14"/>
  <c r="AI14"/>
  <c r="AH14"/>
  <c r="AS13"/>
  <c r="AM13"/>
  <c r="AK13"/>
  <c r="AI13"/>
  <c r="AH13"/>
  <c r="AS12"/>
  <c r="AM12"/>
  <c r="AK12"/>
  <c r="AI12"/>
  <c r="AH12"/>
  <c r="AS11"/>
  <c r="AM11"/>
  <c r="AK11"/>
  <c r="AI11"/>
  <c r="AH11"/>
  <c r="AS10"/>
  <c r="AM10"/>
  <c r="AK10"/>
  <c r="AI10"/>
  <c r="AH10"/>
  <c r="AS9"/>
  <c r="AM9"/>
  <c r="AK9"/>
  <c r="AI9"/>
  <c r="AH9"/>
  <c r="AS8"/>
  <c r="AM8"/>
  <c r="AK8"/>
  <c r="AI8"/>
  <c r="AH8"/>
  <c r="AS7"/>
  <c r="AM7"/>
  <c r="AK7"/>
  <c r="AI7"/>
  <c r="AH7"/>
  <c r="AS6"/>
  <c r="AM6"/>
  <c r="AK6"/>
  <c r="AI6"/>
  <c r="AH6"/>
  <c r="AS5"/>
  <c r="AM5"/>
  <c r="AK5"/>
  <c r="AI5"/>
  <c r="AH5"/>
  <c r="AS4"/>
  <c r="AM4"/>
  <c r="AK4"/>
  <c r="AI4"/>
  <c r="AH4"/>
  <c r="AS3"/>
  <c r="AM3"/>
  <c r="AK3"/>
  <c r="AI3"/>
  <c r="AH3"/>
  <c r="AM2"/>
  <c r="AK2"/>
  <c r="AI2"/>
  <c r="AH2"/>
  <c r="F7" i="19"/>
  <c r="F6"/>
  <c r="F5"/>
  <c r="F29" i="21"/>
  <c r="E29"/>
  <c r="E23" i="19"/>
  <c r="E17" i="11"/>
  <c r="AN14" i="5" l="1"/>
  <c r="AN8" i="4"/>
  <c r="AN2" i="3"/>
  <c r="AL118" i="4"/>
  <c r="AP182"/>
  <c r="AL193"/>
  <c r="AR203"/>
  <c r="AP206"/>
  <c r="AP227"/>
  <c r="AJ230"/>
  <c r="AQ230"/>
  <c r="AP233"/>
  <c r="AL245"/>
  <c r="AP257"/>
  <c r="AP263"/>
  <c r="AQ305"/>
  <c r="AP308"/>
  <c r="AR314"/>
  <c r="AP317"/>
  <c r="AQ323"/>
  <c r="AL360"/>
  <c r="AJ362"/>
  <c r="AQ362"/>
  <c r="AR359"/>
  <c r="AQ404"/>
  <c r="AP449"/>
  <c r="AL453"/>
  <c r="AJ454"/>
  <c r="AP506"/>
  <c r="AQ557"/>
  <c r="AL559"/>
  <c r="AJ560"/>
  <c r="AQ566"/>
  <c r="AL591"/>
  <c r="AJ622"/>
  <c r="AR620"/>
  <c r="AJ658"/>
  <c r="AJ664"/>
  <c r="AJ694"/>
  <c r="AP740"/>
  <c r="AR761"/>
  <c r="AL769"/>
  <c r="AQ116"/>
  <c r="AP122"/>
  <c r="AQ128"/>
  <c r="AP131"/>
  <c r="AJ132"/>
  <c r="AL134"/>
  <c r="AJ173"/>
  <c r="AP188"/>
  <c r="AQ245"/>
  <c r="AP248"/>
  <c r="AJ249"/>
  <c r="AQ284"/>
  <c r="AJ303"/>
  <c r="AL309"/>
  <c r="AR308"/>
  <c r="AP344"/>
  <c r="AQ368"/>
  <c r="AP371"/>
  <c r="AL372"/>
  <c r="AJ374"/>
  <c r="AP446"/>
  <c r="AP458"/>
  <c r="AP464"/>
  <c r="AQ482"/>
  <c r="AQ572"/>
  <c r="AR626"/>
  <c r="AL706"/>
  <c r="AR716"/>
  <c r="AP722"/>
  <c r="AL733"/>
  <c r="AR752"/>
  <c r="AP116"/>
  <c r="AQ122"/>
  <c r="AQ140"/>
  <c r="AR197"/>
  <c r="AQ206"/>
  <c r="AR206"/>
  <c r="AP209"/>
  <c r="AQ215"/>
  <c r="AR278"/>
  <c r="AQ356"/>
  <c r="AP359"/>
  <c r="AQ371"/>
  <c r="AP374"/>
  <c r="AP482"/>
  <c r="AP620"/>
  <c r="AP698"/>
  <c r="X15" i="19"/>
  <c r="Y15"/>
  <c r="AL145" i="4"/>
  <c r="AJ204"/>
  <c r="AL210"/>
  <c r="AL212"/>
  <c r="AQ221"/>
  <c r="AL251"/>
  <c r="AL256"/>
  <c r="AQ275"/>
  <c r="AL307"/>
  <c r="AJ308"/>
  <c r="AQ308"/>
  <c r="AL333"/>
  <c r="AP356"/>
  <c r="AL359"/>
  <c r="AJ363"/>
  <c r="AQ365"/>
  <c r="AP368"/>
  <c r="AJ424"/>
  <c r="AJ425"/>
  <c r="AJ437"/>
  <c r="AQ560"/>
  <c r="AQ158"/>
  <c r="AR299"/>
  <c r="AQ299"/>
  <c r="AP302"/>
  <c r="AJ315"/>
  <c r="AR332"/>
  <c r="AP335"/>
  <c r="AJ352"/>
  <c r="AP353"/>
  <c r="AQ377"/>
  <c r="AP380"/>
  <c r="AP389"/>
  <c r="AP398"/>
  <c r="AP413"/>
  <c r="AJ443"/>
  <c r="AQ440"/>
  <c r="AQ452"/>
  <c r="AR668"/>
  <c r="AJ670"/>
  <c r="AR692"/>
  <c r="AL693"/>
  <c r="AJ702"/>
  <c r="AL715"/>
  <c r="AJ718"/>
  <c r="AL741"/>
  <c r="AL781"/>
  <c r="AJ796"/>
  <c r="AJ18"/>
  <c r="AJ30"/>
  <c r="AL34"/>
  <c r="AL38"/>
  <c r="AL42"/>
  <c r="AL46"/>
  <c r="AL166"/>
  <c r="AJ184"/>
  <c r="AJ455"/>
  <c r="AJ498"/>
  <c r="AP500"/>
  <c r="AL511"/>
  <c r="AL568"/>
  <c r="AQ593"/>
  <c r="AR653"/>
  <c r="AP734"/>
  <c r="AP758"/>
  <c r="AP764"/>
  <c r="AL793"/>
  <c r="AJ174"/>
  <c r="AP281"/>
  <c r="AQ329"/>
  <c r="AP332"/>
  <c r="AQ344"/>
  <c r="AQ380"/>
  <c r="AP383"/>
  <c r="AJ442"/>
  <c r="AJ480"/>
  <c r="AR542"/>
  <c r="AL564"/>
  <c r="AQ569"/>
  <c r="AR569"/>
  <c r="AL573"/>
  <c r="AL615"/>
  <c r="AJ634"/>
  <c r="AL649"/>
  <c r="AL664"/>
  <c r="AL670"/>
  <c r="AL694"/>
  <c r="G29" i="21"/>
  <c r="D29" s="1"/>
  <c r="A31"/>
  <c r="B30"/>
  <c r="C30"/>
  <c r="A25" i="19"/>
  <c r="B24"/>
  <c r="C24"/>
  <c r="C22"/>
  <c r="C18"/>
  <c r="C21"/>
  <c r="C19"/>
  <c r="C23"/>
  <c r="C20"/>
  <c r="C17"/>
  <c r="B18"/>
  <c r="B19"/>
  <c r="B20"/>
  <c r="B17"/>
  <c r="B21"/>
  <c r="B22"/>
  <c r="AP4" i="4"/>
  <c r="AJ5"/>
  <c r="AJ8"/>
  <c r="AJ9"/>
  <c r="AJ14"/>
  <c r="AL172"/>
  <c r="AJ179"/>
  <c r="AJ180"/>
  <c r="AL181"/>
  <c r="AJ248"/>
  <c r="AJ272"/>
  <c r="AR287"/>
  <c r="AL294"/>
  <c r="AR326"/>
  <c r="AJ375"/>
  <c r="AL377"/>
  <c r="AJ382"/>
  <c r="AJ387"/>
  <c r="AJ388"/>
  <c r="AL393"/>
  <c r="AL395"/>
  <c r="AR392"/>
  <c r="AL402"/>
  <c r="AL405"/>
  <c r="AL406"/>
  <c r="AQ410"/>
  <c r="AL415"/>
  <c r="AJ416"/>
  <c r="AJ457"/>
  <c r="AJ497"/>
  <c r="AJ502"/>
  <c r="AL537"/>
  <c r="AJ538"/>
  <c r="AR551"/>
  <c r="AJ557"/>
  <c r="AL558"/>
  <c r="AL645"/>
  <c r="AL658"/>
  <c r="AL718"/>
  <c r="AL765"/>
  <c r="AL4"/>
  <c r="AL6"/>
  <c r="AP8"/>
  <c r="AQ143"/>
  <c r="AR143"/>
  <c r="AR170"/>
  <c r="AR221"/>
  <c r="AL252"/>
  <c r="AL254"/>
  <c r="AL267"/>
  <c r="AL275"/>
  <c r="AL288"/>
  <c r="AQ317"/>
  <c r="AL341"/>
  <c r="AJ347"/>
  <c r="AR347"/>
  <c r="AQ347"/>
  <c r="AP350"/>
  <c r="AQ359"/>
  <c r="AP362"/>
  <c r="AQ389"/>
  <c r="AL391"/>
  <c r="AP392"/>
  <c r="AQ398"/>
  <c r="AP401"/>
  <c r="AP407"/>
  <c r="AL411"/>
  <c r="AL412"/>
  <c r="AJ419"/>
  <c r="AJ430"/>
  <c r="AJ435"/>
  <c r="AJ436"/>
  <c r="AJ441"/>
  <c r="AJ447"/>
  <c r="AL448"/>
  <c r="AJ473"/>
  <c r="AR470"/>
  <c r="AJ491"/>
  <c r="AJ496"/>
  <c r="AJ544"/>
  <c r="AL566"/>
  <c r="AJ570"/>
  <c r="AL777"/>
  <c r="AL48"/>
  <c r="AL50"/>
  <c r="AL52"/>
  <c r="AL54"/>
  <c r="AL56"/>
  <c r="AL58"/>
  <c r="AL60"/>
  <c r="AL62"/>
  <c r="AL64"/>
  <c r="AL66"/>
  <c r="AL68"/>
  <c r="AL70"/>
  <c r="AL72"/>
  <c r="AL74"/>
  <c r="AL76"/>
  <c r="AL78"/>
  <c r="AL80"/>
  <c r="AL82"/>
  <c r="AL84"/>
  <c r="AL86"/>
  <c r="AL88"/>
  <c r="AL90"/>
  <c r="AL92"/>
  <c r="AL94"/>
  <c r="AL96"/>
  <c r="AL98"/>
  <c r="AL100"/>
  <c r="AL102"/>
  <c r="AL104"/>
  <c r="AL106"/>
  <c r="AL108"/>
  <c r="AL110"/>
  <c r="AL112"/>
  <c r="AL114"/>
  <c r="AJ118"/>
  <c r="AJ130"/>
  <c r="AQ194"/>
  <c r="AL201"/>
  <c r="AL209"/>
  <c r="AL229"/>
  <c r="AJ279"/>
  <c r="AL317"/>
  <c r="AL324"/>
  <c r="AR323"/>
  <c r="AQ335"/>
  <c r="AL342"/>
  <c r="AJ358"/>
  <c r="AJ359"/>
  <c r="AQ512"/>
  <c r="AL529"/>
  <c r="AL619"/>
  <c r="AJ623"/>
  <c r="AJ624"/>
  <c r="AL634"/>
  <c r="AL669"/>
  <c r="AJ713"/>
  <c r="AL717"/>
  <c r="AL727"/>
  <c r="AL735"/>
  <c r="AR731"/>
  <c r="AL751"/>
  <c r="AR770"/>
  <c r="AR794"/>
  <c r="AP158"/>
  <c r="AL217"/>
  <c r="AJ236"/>
  <c r="AJ237"/>
  <c r="AL239"/>
  <c r="AQ239"/>
  <c r="AL241"/>
  <c r="AP239"/>
  <c r="AR374"/>
  <c r="AL465"/>
  <c r="AR527"/>
  <c r="AL553"/>
  <c r="AL570"/>
  <c r="AL651"/>
  <c r="AR647"/>
  <c r="AL673"/>
  <c r="AR782"/>
  <c r="AJ6"/>
  <c r="AJ10"/>
  <c r="AP20"/>
  <c r="AL20"/>
  <c r="AJ21"/>
  <c r="AJ22"/>
  <c r="AP24"/>
  <c r="AL24"/>
  <c r="AJ25"/>
  <c r="AL26"/>
  <c r="AP28"/>
  <c r="AL28"/>
  <c r="AJ29"/>
  <c r="AL124"/>
  <c r="AL135"/>
  <c r="AL136"/>
  <c r="AJ140"/>
  <c r="AR137"/>
  <c r="AJ143"/>
  <c r="AL157"/>
  <c r="AJ167"/>
  <c r="AJ168"/>
  <c r="AR164"/>
  <c r="AP194"/>
  <c r="AJ196"/>
  <c r="AL207"/>
  <c r="AJ220"/>
  <c r="AP224"/>
  <c r="AL225"/>
  <c r="AL230"/>
  <c r="AL233"/>
  <c r="AJ244"/>
  <c r="AJ245"/>
  <c r="AL258"/>
  <c r="AJ259"/>
  <c r="AJ260"/>
  <c r="AL262"/>
  <c r="AJ266"/>
  <c r="AL268"/>
  <c r="AL279"/>
  <c r="AL282"/>
  <c r="AL284"/>
  <c r="AJ286"/>
  <c r="AP284"/>
  <c r="AP290"/>
  <c r="AQ296"/>
  <c r="AJ297"/>
  <c r="AR293"/>
  <c r="AP299"/>
  <c r="AJ339"/>
  <c r="AR590"/>
  <c r="AL759"/>
  <c r="AR755"/>
  <c r="AP770"/>
  <c r="AL771"/>
  <c r="AP782"/>
  <c r="AL783"/>
  <c r="AJ797"/>
  <c r="AL799"/>
  <c r="AR116"/>
  <c r="AL117"/>
  <c r="AR125"/>
  <c r="AJ128"/>
  <c r="AL151"/>
  <c r="AL159"/>
  <c r="AR155"/>
  <c r="AL178"/>
  <c r="AJ190"/>
  <c r="AL200"/>
  <c r="AP200"/>
  <c r="AJ209"/>
  <c r="AL234"/>
  <c r="AR233"/>
  <c r="AJ252"/>
  <c r="AQ251"/>
  <c r="AL270"/>
  <c r="AL271"/>
  <c r="AP275"/>
  <c r="AJ350"/>
  <c r="AJ365"/>
  <c r="AJ392"/>
  <c r="AJ413"/>
  <c r="AR413"/>
  <c r="AJ414"/>
  <c r="AL450"/>
  <c r="AJ532"/>
  <c r="AR584"/>
  <c r="AR608"/>
  <c r="AR650"/>
  <c r="AJ652"/>
  <c r="AJ683"/>
  <c r="AP686"/>
  <c r="AR683"/>
  <c r="AL697"/>
  <c r="AJ707"/>
  <c r="AP710"/>
  <c r="AR707"/>
  <c r="AL721"/>
  <c r="AP728"/>
  <c r="AL729"/>
  <c r="AR725"/>
  <c r="AL745"/>
  <c r="AP752"/>
  <c r="AL753"/>
  <c r="AR749"/>
  <c r="AL763"/>
  <c r="AL775"/>
  <c r="AL787"/>
  <c r="AJ791"/>
  <c r="AR149"/>
  <c r="AL299"/>
  <c r="AL305"/>
  <c r="AL318"/>
  <c r="AL320"/>
  <c r="AJ322"/>
  <c r="AP320"/>
  <c r="AP326"/>
  <c r="AQ332"/>
  <c r="AL339"/>
  <c r="AL345"/>
  <c r="AQ353"/>
  <c r="AL355"/>
  <c r="AL378"/>
  <c r="AJ380"/>
  <c r="AQ383"/>
  <c r="AL385"/>
  <c r="AP386"/>
  <c r="AJ399"/>
  <c r="AL409"/>
  <c r="AJ410"/>
  <c r="AL417"/>
  <c r="AL418"/>
  <c r="AL421"/>
  <c r="AJ422"/>
  <c r="AJ429"/>
  <c r="AJ431"/>
  <c r="AJ438"/>
  <c r="AL440"/>
  <c r="AP443"/>
  <c r="AL447"/>
  <c r="AL456"/>
  <c r="AP470"/>
  <c r="AL471"/>
  <c r="AJ478"/>
  <c r="AJ485"/>
  <c r="AP488"/>
  <c r="AJ490"/>
  <c r="AJ492"/>
  <c r="AP512"/>
  <c r="AL513"/>
  <c r="AJ514"/>
  <c r="AL523"/>
  <c r="AR536"/>
  <c r="AL547"/>
  <c r="AR548"/>
  <c r="AR557"/>
  <c r="AJ558"/>
  <c r="AJ562"/>
  <c r="AJ563"/>
  <c r="AR578"/>
  <c r="AL585"/>
  <c r="AR602"/>
  <c r="AR617"/>
  <c r="AJ628"/>
  <c r="AR632"/>
  <c r="AL633"/>
  <c r="AL637"/>
  <c r="AL646"/>
  <c r="AR656"/>
  <c r="AL657"/>
  <c r="AL661"/>
  <c r="AJ684"/>
  <c r="AJ708"/>
  <c r="AL723"/>
  <c r="AR719"/>
  <c r="AL739"/>
  <c r="AL747"/>
  <c r="AR743"/>
  <c r="AQ131"/>
  <c r="AL276"/>
  <c r="AL291"/>
  <c r="AL293"/>
  <c r="AP293"/>
  <c r="AL300"/>
  <c r="AL302"/>
  <c r="AL303"/>
  <c r="AL308"/>
  <c r="AL313"/>
  <c r="AQ326"/>
  <c r="AJ328"/>
  <c r="AL330"/>
  <c r="AL337"/>
  <c r="AJ368"/>
  <c r="AJ369"/>
  <c r="AL371"/>
  <c r="AQ374"/>
  <c r="AP377"/>
  <c r="AJ381"/>
  <c r="AL392"/>
  <c r="AL396"/>
  <c r="AL434"/>
  <c r="AP437"/>
  <c r="AL452"/>
  <c r="AL463"/>
  <c r="AJ467"/>
  <c r="AL475"/>
  <c r="AJ479"/>
  <c r="AJ484"/>
  <c r="AJ486"/>
  <c r="AJ508"/>
  <c r="AL520"/>
  <c r="AL532"/>
  <c r="AQ542"/>
  <c r="AL556"/>
  <c r="AJ569"/>
  <c r="AL571"/>
  <c r="AJ572"/>
  <c r="AJ577"/>
  <c r="AL579"/>
  <c r="AR596"/>
  <c r="AL613"/>
  <c r="AJ617"/>
  <c r="AL639"/>
  <c r="AJ640"/>
  <c r="AL643"/>
  <c r="AL652"/>
  <c r="AL663"/>
  <c r="AL667"/>
  <c r="AR671"/>
  <c r="AR695"/>
  <c r="AR737"/>
  <c r="AP12"/>
  <c r="AL12"/>
  <c r="AJ13"/>
  <c r="AL14"/>
  <c r="AJ26"/>
  <c r="AP32"/>
  <c r="AL32"/>
  <c r="AJ33"/>
  <c r="AJ35"/>
  <c r="AJ37"/>
  <c r="AJ39"/>
  <c r="AJ41"/>
  <c r="AJ43"/>
  <c r="AJ45"/>
  <c r="AJ47"/>
  <c r="AJ49"/>
  <c r="AJ51"/>
  <c r="AJ53"/>
  <c r="AJ55"/>
  <c r="AJ57"/>
  <c r="AJ59"/>
  <c r="AJ61"/>
  <c r="AJ63"/>
  <c r="AJ65"/>
  <c r="AJ67"/>
  <c r="AJ69"/>
  <c r="AJ71"/>
  <c r="AJ73"/>
  <c r="AJ75"/>
  <c r="AJ77"/>
  <c r="AJ79"/>
  <c r="AJ81"/>
  <c r="AJ83"/>
  <c r="AJ85"/>
  <c r="AJ87"/>
  <c r="AJ89"/>
  <c r="AJ91"/>
  <c r="AJ93"/>
  <c r="AJ95"/>
  <c r="AJ97"/>
  <c r="AJ99"/>
  <c r="AJ101"/>
  <c r="AJ103"/>
  <c r="AJ105"/>
  <c r="AJ107"/>
  <c r="AJ109"/>
  <c r="AJ111"/>
  <c r="AJ113"/>
  <c r="AJ115"/>
  <c r="AJ120"/>
  <c r="AL10"/>
  <c r="AL30"/>
  <c r="AL2"/>
  <c r="AP16"/>
  <c r="AL16"/>
  <c r="AJ17"/>
  <c r="AL18"/>
  <c r="AJ119"/>
  <c r="AL383"/>
  <c r="AQ386"/>
  <c r="AL389"/>
  <c r="AL390"/>
  <c r="AJ393"/>
  <c r="AP395"/>
  <c r="AJ400"/>
  <c r="AL403"/>
  <c r="AJ404"/>
  <c r="AJ405"/>
  <c r="AJ406"/>
  <c r="AJ411"/>
  <c r="AJ412"/>
  <c r="AJ417"/>
  <c r="AJ418"/>
  <c r="AJ423"/>
  <c r="AL429"/>
  <c r="AL435"/>
  <c r="AL451"/>
  <c r="AJ452"/>
  <c r="AJ453"/>
  <c r="AJ462"/>
  <c r="AJ463"/>
  <c r="AJ466"/>
  <c r="AJ468"/>
  <c r="AJ469"/>
  <c r="AJ472"/>
  <c r="AJ474"/>
  <c r="AJ475"/>
  <c r="AL519"/>
  <c r="AJ520"/>
  <c r="AL525"/>
  <c r="AJ526"/>
  <c r="AJ539"/>
  <c r="AJ540"/>
  <c r="AL789"/>
  <c r="AJ125"/>
  <c r="AJ126"/>
  <c r="AL127"/>
  <c r="AP128"/>
  <c r="AJ131"/>
  <c r="AL138"/>
  <c r="AL139"/>
  <c r="AP140"/>
  <c r="AR146"/>
  <c r="AL147"/>
  <c r="AJ148"/>
  <c r="AR152"/>
  <c r="AL153"/>
  <c r="AJ154"/>
  <c r="AR158"/>
  <c r="AJ160"/>
  <c r="AL184"/>
  <c r="AJ185"/>
  <c r="AR185"/>
  <c r="AJ186"/>
  <c r="AL190"/>
  <c r="AJ191"/>
  <c r="AR191"/>
  <c r="AJ192"/>
  <c r="AL196"/>
  <c r="AJ197"/>
  <c r="AJ198"/>
  <c r="AL199"/>
  <c r="AQ200"/>
  <c r="AJ203"/>
  <c r="AP203"/>
  <c r="AL204"/>
  <c r="AL213"/>
  <c r="AR218"/>
  <c r="AJ219"/>
  <c r="AL224"/>
  <c r="AQ224"/>
  <c r="AJ226"/>
  <c r="AL231"/>
  <c r="AL235"/>
  <c r="AR239"/>
  <c r="AJ240"/>
  <c r="AP242"/>
  <c r="AL246"/>
  <c r="AR263"/>
  <c r="AL264"/>
  <c r="AL265"/>
  <c r="AP266"/>
  <c r="AL272"/>
  <c r="AJ273"/>
  <c r="AJ274"/>
  <c r="AL277"/>
  <c r="AJ278"/>
  <c r="AP278"/>
  <c r="AL281"/>
  <c r="AR284"/>
  <c r="AJ285"/>
  <c r="AP287"/>
  <c r="AL290"/>
  <c r="AJ292"/>
  <c r="AQ293"/>
  <c r="AL295"/>
  <c r="AJ296"/>
  <c r="AP296"/>
  <c r="AL297"/>
  <c r="AQ302"/>
  <c r="AJ310"/>
  <c r="AP311"/>
  <c r="AJ314"/>
  <c r="AR320"/>
  <c r="AJ321"/>
  <c r="AP323"/>
  <c r="AL326"/>
  <c r="AP329"/>
  <c r="AL332"/>
  <c r="AJ334"/>
  <c r="AJ338"/>
  <c r="AP338"/>
  <c r="AL344"/>
  <c r="AJ346"/>
  <c r="AP347"/>
  <c r="AJ351"/>
  <c r="AL353"/>
  <c r="AR353"/>
  <c r="AJ354"/>
  <c r="AL361"/>
  <c r="AJ364"/>
  <c r="AP365"/>
  <c r="AR383"/>
  <c r="AJ386"/>
  <c r="AL387"/>
  <c r="AL398"/>
  <c r="AR398"/>
  <c r="AL408"/>
  <c r="AP410"/>
  <c r="AL414"/>
  <c r="AP416"/>
  <c r="AL420"/>
  <c r="AL424"/>
  <c r="AL430"/>
  <c r="AL436"/>
  <c r="AL442"/>
  <c r="AJ449"/>
  <c r="AR449"/>
  <c r="AJ450"/>
  <c r="AP452"/>
  <c r="AL455"/>
  <c r="AL457"/>
  <c r="AL459"/>
  <c r="AJ460"/>
  <c r="AJ461"/>
  <c r="AQ461"/>
  <c r="AQ467"/>
  <c r="AQ473"/>
  <c r="AR479"/>
  <c r="AL484"/>
  <c r="AR485"/>
  <c r="AL490"/>
  <c r="AR491"/>
  <c r="AL496"/>
  <c r="AR497"/>
  <c r="AL502"/>
  <c r="AJ503"/>
  <c r="AR503"/>
  <c r="AJ504"/>
  <c r="AL508"/>
  <c r="AJ509"/>
  <c r="AR509"/>
  <c r="AJ510"/>
  <c r="AL514"/>
  <c r="AJ515"/>
  <c r="AJ516"/>
  <c r="AL517"/>
  <c r="AP518"/>
  <c r="AQ518"/>
  <c r="AP524"/>
  <c r="AQ524"/>
  <c r="AP530"/>
  <c r="AQ530"/>
  <c r="AP536"/>
  <c r="AL538"/>
  <c r="AL550"/>
  <c r="AL555"/>
  <c r="AJ556"/>
  <c r="AL560"/>
  <c r="AL561"/>
  <c r="AL562"/>
  <c r="AL563"/>
  <c r="AL565"/>
  <c r="AJ566"/>
  <c r="AP566"/>
  <c r="AJ568"/>
  <c r="AL572"/>
  <c r="AR575"/>
  <c r="AJ576"/>
  <c r="AJ580"/>
  <c r="AR581"/>
  <c r="AJ582"/>
  <c r="AJ583"/>
  <c r="AJ586"/>
  <c r="AR587"/>
  <c r="AJ588"/>
  <c r="AJ589"/>
  <c r="AJ592"/>
  <c r="AR593"/>
  <c r="AJ594"/>
  <c r="AJ595"/>
  <c r="AJ598"/>
  <c r="AR599"/>
  <c r="AJ600"/>
  <c r="AJ601"/>
  <c r="AJ604"/>
  <c r="AR605"/>
  <c r="AJ606"/>
  <c r="AJ607"/>
  <c r="AP614"/>
  <c r="AQ623"/>
  <c r="AJ630"/>
  <c r="AL631"/>
  <c r="AP632"/>
  <c r="AQ632"/>
  <c r="AP638"/>
  <c r="AQ638"/>
  <c r="AP644"/>
  <c r="AQ644"/>
  <c r="AP650"/>
  <c r="AQ650"/>
  <c r="AP656"/>
  <c r="AQ656"/>
  <c r="AP662"/>
  <c r="AQ662"/>
  <c r="AP668"/>
  <c r="AQ668"/>
  <c r="AR674"/>
  <c r="AL675"/>
  <c r="AJ676"/>
  <c r="AR677"/>
  <c r="AL688"/>
  <c r="AJ689"/>
  <c r="AP692"/>
  <c r="AQ692"/>
  <c r="AR698"/>
  <c r="AL699"/>
  <c r="AJ700"/>
  <c r="AR701"/>
  <c r="AL712"/>
  <c r="AP716"/>
  <c r="AQ716"/>
  <c r="AR722"/>
  <c r="AJ724"/>
  <c r="AP794"/>
  <c r="AL795"/>
  <c r="AR119"/>
  <c r="AL141"/>
  <c r="AJ142"/>
  <c r="AL165"/>
  <c r="AJ166"/>
  <c r="AL169"/>
  <c r="AL171"/>
  <c r="AJ172"/>
  <c r="AL175"/>
  <c r="AR176"/>
  <c r="AL177"/>
  <c r="AJ178"/>
  <c r="AJ207"/>
  <c r="AQ212"/>
  <c r="AP215"/>
  <c r="AJ216"/>
  <c r="AL221"/>
  <c r="AR224"/>
  <c r="AJ225"/>
  <c r="AL228"/>
  <c r="AJ232"/>
  <c r="AR236"/>
  <c r="AQ236"/>
  <c r="AJ238"/>
  <c r="AJ239"/>
  <c r="AJ242"/>
  <c r="AJ243"/>
  <c r="AL247"/>
  <c r="AJ250"/>
  <c r="AJ251"/>
  <c r="AR254"/>
  <c r="AQ254"/>
  <c r="AJ256"/>
  <c r="AL259"/>
  <c r="AR281"/>
  <c r="AL283"/>
  <c r="AJ284"/>
  <c r="AL287"/>
  <c r="AJ291"/>
  <c r="AJ298"/>
  <c r="AL301"/>
  <c r="AJ302"/>
  <c r="AL306"/>
  <c r="AJ309"/>
  <c r="AR317"/>
  <c r="AL319"/>
  <c r="AJ320"/>
  <c r="AL323"/>
  <c r="AJ327"/>
  <c r="AJ333"/>
  <c r="AJ345"/>
  <c r="AJ356"/>
  <c r="AJ357"/>
  <c r="AJ360"/>
  <c r="AJ370"/>
  <c r="AL373"/>
  <c r="AJ376"/>
  <c r="AL379"/>
  <c r="AL477"/>
  <c r="AJ521"/>
  <c r="AJ522"/>
  <c r="AJ527"/>
  <c r="AJ528"/>
  <c r="AJ533"/>
  <c r="AJ534"/>
  <c r="AL542"/>
  <c r="AL543"/>
  <c r="AP545"/>
  <c r="AJ564"/>
  <c r="AJ574"/>
  <c r="AJ575"/>
  <c r="AJ581"/>
  <c r="AJ587"/>
  <c r="AJ593"/>
  <c r="AJ599"/>
  <c r="AJ605"/>
  <c r="AJ611"/>
  <c r="AJ612"/>
  <c r="AL621"/>
  <c r="AL625"/>
  <c r="AJ629"/>
  <c r="AJ635"/>
  <c r="AJ636"/>
  <c r="AJ641"/>
  <c r="AJ642"/>
  <c r="AJ647"/>
  <c r="AJ648"/>
  <c r="AJ653"/>
  <c r="AJ654"/>
  <c r="AJ659"/>
  <c r="AJ660"/>
  <c r="AJ665"/>
  <c r="AJ666"/>
  <c r="AJ671"/>
  <c r="AQ674"/>
  <c r="AL679"/>
  <c r="AL681"/>
  <c r="AJ682"/>
  <c r="AJ690"/>
  <c r="AJ695"/>
  <c r="AQ698"/>
  <c r="AL703"/>
  <c r="AL705"/>
  <c r="AJ706"/>
  <c r="AJ714"/>
  <c r="AJ719"/>
  <c r="AJ726"/>
  <c r="AJ727"/>
  <c r="AJ730"/>
  <c r="AJ732"/>
  <c r="AJ733"/>
  <c r="AJ736"/>
  <c r="AJ738"/>
  <c r="AJ739"/>
  <c r="AJ742"/>
  <c r="AJ744"/>
  <c r="AJ745"/>
  <c r="AJ748"/>
  <c r="AJ750"/>
  <c r="AJ751"/>
  <c r="AJ754"/>
  <c r="AJ756"/>
  <c r="AJ757"/>
  <c r="AJ760"/>
  <c r="AJ762"/>
  <c r="AJ763"/>
  <c r="AJ766"/>
  <c r="AJ768"/>
  <c r="AJ769"/>
  <c r="AJ772"/>
  <c r="AJ774"/>
  <c r="AJ775"/>
  <c r="AJ778"/>
  <c r="AJ780"/>
  <c r="AJ781"/>
  <c r="AJ784"/>
  <c r="AJ786"/>
  <c r="AJ787"/>
  <c r="AJ790"/>
  <c r="AJ792"/>
  <c r="AJ798"/>
  <c r="AL121"/>
  <c r="AL123"/>
  <c r="AJ124"/>
  <c r="AL128"/>
  <c r="AL129"/>
  <c r="AL130"/>
  <c r="AL132"/>
  <c r="AL133"/>
  <c r="AJ134"/>
  <c r="AP134"/>
  <c r="AJ136"/>
  <c r="AJ137"/>
  <c r="AQ137"/>
  <c r="AL140"/>
  <c r="AJ144"/>
  <c r="AL148"/>
  <c r="AJ149"/>
  <c r="AJ150"/>
  <c r="AL154"/>
  <c r="AJ155"/>
  <c r="AJ156"/>
  <c r="AL160"/>
  <c r="AJ161"/>
  <c r="AJ162"/>
  <c r="AL163"/>
  <c r="AP164"/>
  <c r="AQ164"/>
  <c r="AP170"/>
  <c r="AQ170"/>
  <c r="AP176"/>
  <c r="AQ176"/>
  <c r="AR182"/>
  <c r="AL183"/>
  <c r="AL187"/>
  <c r="AR188"/>
  <c r="AL189"/>
  <c r="AR194"/>
  <c r="AL195"/>
  <c r="AL203"/>
  <c r="AL206"/>
  <c r="AQ209"/>
  <c r="AR212"/>
  <c r="AJ213"/>
  <c r="AL215"/>
  <c r="AL219"/>
  <c r="AL223"/>
  <c r="AJ224"/>
  <c r="AL227"/>
  <c r="AR230"/>
  <c r="AJ231"/>
  <c r="AL240"/>
  <c r="AR245"/>
  <c r="AJ246"/>
  <c r="AL253"/>
  <c r="AJ254"/>
  <c r="AP254"/>
  <c r="AR260"/>
  <c r="AJ261"/>
  <c r="AJ262"/>
  <c r="AL266"/>
  <c r="AR266"/>
  <c r="AJ267"/>
  <c r="AJ268"/>
  <c r="AP272"/>
  <c r="AL278"/>
  <c r="AQ278"/>
  <c r="AJ280"/>
  <c r="AL285"/>
  <c r="AL289"/>
  <c r="AJ290"/>
  <c r="AL296"/>
  <c r="AR296"/>
  <c r="AJ304"/>
  <c r="AL312"/>
  <c r="AL314"/>
  <c r="AQ314"/>
  <c r="AJ316"/>
  <c r="AL321"/>
  <c r="AL325"/>
  <c r="AJ326"/>
  <c r="AL331"/>
  <c r="AJ332"/>
  <c r="AL335"/>
  <c r="AL336"/>
  <c r="AL338"/>
  <c r="AJ340"/>
  <c r="AL343"/>
  <c r="AJ344"/>
  <c r="AL347"/>
  <c r="AL348"/>
  <c r="AL349"/>
  <c r="AR350"/>
  <c r="AQ350"/>
  <c r="AJ353"/>
  <c r="AL354"/>
  <c r="AL365"/>
  <c r="AR365"/>
  <c r="AL366"/>
  <c r="AL367"/>
  <c r="AL384"/>
  <c r="AL386"/>
  <c r="AR386"/>
  <c r="AJ394"/>
  <c r="AR395"/>
  <c r="AQ395"/>
  <c r="AL397"/>
  <c r="AJ398"/>
  <c r="AL399"/>
  <c r="AL410"/>
  <c r="AL416"/>
  <c r="AL426"/>
  <c r="AL427"/>
  <c r="AJ428"/>
  <c r="AP428"/>
  <c r="AL432"/>
  <c r="AL433"/>
  <c r="AJ434"/>
  <c r="AP434"/>
  <c r="AL438"/>
  <c r="AL439"/>
  <c r="AJ440"/>
  <c r="AP440"/>
  <c r="AL444"/>
  <c r="AL445"/>
  <c r="AQ446"/>
  <c r="AJ448"/>
  <c r="AL454"/>
  <c r="AJ456"/>
  <c r="AL481"/>
  <c r="AR482"/>
  <c r="AL483"/>
  <c r="AL487"/>
  <c r="AR488"/>
  <c r="AL489"/>
  <c r="AL493"/>
  <c r="AR494"/>
  <c r="AL495"/>
  <c r="AL499"/>
  <c r="AR500"/>
  <c r="AL501"/>
  <c r="AL505"/>
  <c r="AR506"/>
  <c r="AL507"/>
  <c r="AR512"/>
  <c r="AL544"/>
  <c r="AL557"/>
  <c r="AP560"/>
  <c r="AL569"/>
  <c r="AP572"/>
  <c r="AL577"/>
  <c r="AP578"/>
  <c r="AL583"/>
  <c r="AP584"/>
  <c r="AL589"/>
  <c r="AP590"/>
  <c r="AL595"/>
  <c r="AP596"/>
  <c r="AL601"/>
  <c r="AP602"/>
  <c r="AL603"/>
  <c r="AL607"/>
  <c r="AP608"/>
  <c r="AL609"/>
  <c r="AJ616"/>
  <c r="AJ618"/>
  <c r="AP626"/>
  <c r="AL627"/>
  <c r="AJ672"/>
  <c r="AL676"/>
  <c r="AJ677"/>
  <c r="AP680"/>
  <c r="AQ680"/>
  <c r="AL685"/>
  <c r="AR686"/>
  <c r="AL687"/>
  <c r="AJ688"/>
  <c r="AR689"/>
  <c r="AJ696"/>
  <c r="AL700"/>
  <c r="AJ701"/>
  <c r="AP704"/>
  <c r="AQ704"/>
  <c r="AL709"/>
  <c r="AR710"/>
  <c r="AL711"/>
  <c r="AJ712"/>
  <c r="AR713"/>
  <c r="AJ720"/>
  <c r="AL724"/>
  <c r="AJ725"/>
  <c r="AQ725"/>
  <c r="AJ731"/>
  <c r="AQ731"/>
  <c r="AJ737"/>
  <c r="AQ737"/>
  <c r="AJ743"/>
  <c r="AQ743"/>
  <c r="AJ749"/>
  <c r="AQ749"/>
  <c r="AJ755"/>
  <c r="AQ755"/>
  <c r="AJ761"/>
  <c r="AQ761"/>
  <c r="AJ767"/>
  <c r="AQ767"/>
  <c r="AJ773"/>
  <c r="AQ773"/>
  <c r="AJ779"/>
  <c r="AQ779"/>
  <c r="AJ785"/>
  <c r="AQ785"/>
  <c r="AQ791"/>
  <c r="AL205"/>
  <c r="AJ205"/>
  <c r="AJ214"/>
  <c r="AL214"/>
  <c r="AJ12"/>
  <c r="AP15"/>
  <c r="AP19"/>
  <c r="AJ20"/>
  <c r="AL22"/>
  <c r="AP23"/>
  <c r="AJ24"/>
  <c r="AP27"/>
  <c r="AJ28"/>
  <c r="AP31"/>
  <c r="AJ32"/>
  <c r="AP34"/>
  <c r="AT34" s="1"/>
  <c r="AP36"/>
  <c r="AT36" s="1"/>
  <c r="AP38"/>
  <c r="AT38" s="1"/>
  <c r="AP40"/>
  <c r="AT40" s="1"/>
  <c r="AP42"/>
  <c r="AT42" s="1"/>
  <c r="AP44"/>
  <c r="AT44" s="1"/>
  <c r="AP46"/>
  <c r="AT46" s="1"/>
  <c r="AP48"/>
  <c r="AT48" s="1"/>
  <c r="AP50"/>
  <c r="AT50" s="1"/>
  <c r="AP52"/>
  <c r="AT52" s="1"/>
  <c r="AP54"/>
  <c r="AT54" s="1"/>
  <c r="AP56"/>
  <c r="AT56" s="1"/>
  <c r="AP58"/>
  <c r="AT58" s="1"/>
  <c r="AP60"/>
  <c r="AT60" s="1"/>
  <c r="AP62"/>
  <c r="AT62" s="1"/>
  <c r="AP64"/>
  <c r="AT64" s="1"/>
  <c r="AP66"/>
  <c r="AT66" s="1"/>
  <c r="AP68"/>
  <c r="AT68" s="1"/>
  <c r="AP70"/>
  <c r="AT70" s="1"/>
  <c r="AP72"/>
  <c r="AT72" s="1"/>
  <c r="AP74"/>
  <c r="AT74" s="1"/>
  <c r="AP76"/>
  <c r="AT76" s="1"/>
  <c r="AP78"/>
  <c r="AT78" s="1"/>
  <c r="AP80"/>
  <c r="AT80" s="1"/>
  <c r="AP82"/>
  <c r="AT82" s="1"/>
  <c r="AP84"/>
  <c r="AT84" s="1"/>
  <c r="AP86"/>
  <c r="AT86" s="1"/>
  <c r="AP88"/>
  <c r="AT88" s="1"/>
  <c r="AP90"/>
  <c r="AT90" s="1"/>
  <c r="AP92"/>
  <c r="AT92" s="1"/>
  <c r="AP94"/>
  <c r="AT94" s="1"/>
  <c r="AP96"/>
  <c r="AT96" s="1"/>
  <c r="AP98"/>
  <c r="AT98" s="1"/>
  <c r="AP100"/>
  <c r="AT100" s="1"/>
  <c r="AP102"/>
  <c r="AT102" s="1"/>
  <c r="AP104"/>
  <c r="AT104" s="1"/>
  <c r="AP106"/>
  <c r="AT106" s="1"/>
  <c r="AP108"/>
  <c r="AT108" s="1"/>
  <c r="AP110"/>
  <c r="AT110" s="1"/>
  <c r="AP112"/>
  <c r="AT112" s="1"/>
  <c r="AP114"/>
  <c r="AT114" s="1"/>
  <c r="AQ119"/>
  <c r="AJ121"/>
  <c r="AQ125"/>
  <c r="AJ127"/>
  <c r="AJ133"/>
  <c r="AJ139"/>
  <c r="AL142"/>
  <c r="AJ145"/>
  <c r="AQ149"/>
  <c r="AJ151"/>
  <c r="AQ155"/>
  <c r="AJ157"/>
  <c r="AQ161"/>
  <c r="AJ163"/>
  <c r="AQ167"/>
  <c r="AJ169"/>
  <c r="AQ173"/>
  <c r="AJ175"/>
  <c r="AQ179"/>
  <c r="AJ181"/>
  <c r="AQ185"/>
  <c r="AJ187"/>
  <c r="AQ191"/>
  <c r="AJ193"/>
  <c r="AQ197"/>
  <c r="AJ199"/>
  <c r="AJ206"/>
  <c r="AJ210"/>
  <c r="AJ215"/>
  <c r="AL216"/>
  <c r="AL211"/>
  <c r="AJ211"/>
  <c r="AL8"/>
  <c r="AP9"/>
  <c r="AP3"/>
  <c r="AJ4"/>
  <c r="AP7"/>
  <c r="AP11"/>
  <c r="AJ16"/>
  <c r="AJ2"/>
  <c r="AJ3"/>
  <c r="AL5"/>
  <c r="AP6"/>
  <c r="AJ7"/>
  <c r="AL9"/>
  <c r="AP10"/>
  <c r="AJ11"/>
  <c r="AL13"/>
  <c r="AP14"/>
  <c r="AJ15"/>
  <c r="AL17"/>
  <c r="AP18"/>
  <c r="AJ19"/>
  <c r="AL21"/>
  <c r="AP22"/>
  <c r="AJ23"/>
  <c r="AL25"/>
  <c r="AP26"/>
  <c r="AJ27"/>
  <c r="AL29"/>
  <c r="AP30"/>
  <c r="AJ31"/>
  <c r="AL33"/>
  <c r="AJ34"/>
  <c r="AL35"/>
  <c r="AJ36"/>
  <c r="AL37"/>
  <c r="AJ38"/>
  <c r="AL39"/>
  <c r="AJ40"/>
  <c r="AL41"/>
  <c r="AJ42"/>
  <c r="AL43"/>
  <c r="AJ44"/>
  <c r="AL45"/>
  <c r="AJ46"/>
  <c r="AL47"/>
  <c r="AJ48"/>
  <c r="AL49"/>
  <c r="AJ50"/>
  <c r="AL51"/>
  <c r="AJ52"/>
  <c r="AL53"/>
  <c r="AJ54"/>
  <c r="AL55"/>
  <c r="AJ56"/>
  <c r="AL57"/>
  <c r="AJ58"/>
  <c r="AL59"/>
  <c r="AJ60"/>
  <c r="AL61"/>
  <c r="AJ62"/>
  <c r="AL63"/>
  <c r="AJ64"/>
  <c r="AL65"/>
  <c r="AJ66"/>
  <c r="AL67"/>
  <c r="AJ68"/>
  <c r="AL69"/>
  <c r="AJ70"/>
  <c r="AL71"/>
  <c r="AJ72"/>
  <c r="AL73"/>
  <c r="AJ74"/>
  <c r="AL75"/>
  <c r="AJ76"/>
  <c r="AL77"/>
  <c r="AJ78"/>
  <c r="AL79"/>
  <c r="AJ80"/>
  <c r="AL81"/>
  <c r="AJ82"/>
  <c r="AL83"/>
  <c r="AJ84"/>
  <c r="AL85"/>
  <c r="AJ86"/>
  <c r="AL87"/>
  <c r="AJ88"/>
  <c r="AL89"/>
  <c r="AJ90"/>
  <c r="AL91"/>
  <c r="AJ92"/>
  <c r="AL93"/>
  <c r="AJ94"/>
  <c r="AL95"/>
  <c r="AJ96"/>
  <c r="AL97"/>
  <c r="AJ98"/>
  <c r="AL99"/>
  <c r="AJ100"/>
  <c r="AL101"/>
  <c r="AJ102"/>
  <c r="AL103"/>
  <c r="AJ104"/>
  <c r="AL105"/>
  <c r="AJ106"/>
  <c r="AL107"/>
  <c r="AJ108"/>
  <c r="AL109"/>
  <c r="AJ110"/>
  <c r="AL111"/>
  <c r="AJ112"/>
  <c r="AL113"/>
  <c r="AJ114"/>
  <c r="AL115"/>
  <c r="AJ116"/>
  <c r="AJ117"/>
  <c r="AL119"/>
  <c r="AP119"/>
  <c r="AL120"/>
  <c r="AJ122"/>
  <c r="AJ123"/>
  <c r="AL125"/>
  <c r="AP125"/>
  <c r="AL126"/>
  <c r="AR128"/>
  <c r="AJ129"/>
  <c r="AL131"/>
  <c r="AR134"/>
  <c r="AJ135"/>
  <c r="AL137"/>
  <c r="AJ141"/>
  <c r="AL143"/>
  <c r="AP143"/>
  <c r="AL144"/>
  <c r="AJ146"/>
  <c r="AJ147"/>
  <c r="AL149"/>
  <c r="AP149"/>
  <c r="AL150"/>
  <c r="AJ152"/>
  <c r="AJ153"/>
  <c r="AL155"/>
  <c r="AP155"/>
  <c r="AL156"/>
  <c r="AJ158"/>
  <c r="AJ159"/>
  <c r="AL161"/>
  <c r="AP161"/>
  <c r="AL162"/>
  <c r="AJ164"/>
  <c r="AJ165"/>
  <c r="AL167"/>
  <c r="AP167"/>
  <c r="AL168"/>
  <c r="AJ170"/>
  <c r="AJ171"/>
  <c r="AL173"/>
  <c r="AP173"/>
  <c r="AL174"/>
  <c r="AJ176"/>
  <c r="AJ177"/>
  <c r="AL179"/>
  <c r="AP179"/>
  <c r="AL180"/>
  <c r="AJ182"/>
  <c r="AJ183"/>
  <c r="AL185"/>
  <c r="AP185"/>
  <c r="AL186"/>
  <c r="AJ188"/>
  <c r="AJ189"/>
  <c r="AL191"/>
  <c r="AP191"/>
  <c r="AL192"/>
  <c r="AJ194"/>
  <c r="AJ195"/>
  <c r="AL197"/>
  <c r="AP197"/>
  <c r="AL198"/>
  <c r="AJ200"/>
  <c r="AJ201"/>
  <c r="AJ212"/>
  <c r="AJ202"/>
  <c r="AL202"/>
  <c r="AP5"/>
  <c r="AP13"/>
  <c r="AP17"/>
  <c r="AP21"/>
  <c r="AP25"/>
  <c r="AP29"/>
  <c r="AP33"/>
  <c r="AT33" s="1"/>
  <c r="AP35"/>
  <c r="AT35" s="1"/>
  <c r="AP37"/>
  <c r="AT37" s="1"/>
  <c r="AP39"/>
  <c r="AT39" s="1"/>
  <c r="AP41"/>
  <c r="AT41" s="1"/>
  <c r="AP43"/>
  <c r="AT43" s="1"/>
  <c r="AP45"/>
  <c r="AT45" s="1"/>
  <c r="AP47"/>
  <c r="AT47" s="1"/>
  <c r="AP49"/>
  <c r="AT49" s="1"/>
  <c r="AP51"/>
  <c r="AT51" s="1"/>
  <c r="AP53"/>
  <c r="AT53" s="1"/>
  <c r="AP55"/>
  <c r="AT55" s="1"/>
  <c r="AP57"/>
  <c r="AT57" s="1"/>
  <c r="AP59"/>
  <c r="AT59" s="1"/>
  <c r="AP61"/>
  <c r="AT61" s="1"/>
  <c r="AP63"/>
  <c r="AT63" s="1"/>
  <c r="AP65"/>
  <c r="AT65" s="1"/>
  <c r="AP67"/>
  <c r="AT67" s="1"/>
  <c r="AP69"/>
  <c r="AT69" s="1"/>
  <c r="AP71"/>
  <c r="AT71" s="1"/>
  <c r="AP73"/>
  <c r="AT73" s="1"/>
  <c r="AP75"/>
  <c r="AT75" s="1"/>
  <c r="AP77"/>
  <c r="AT77" s="1"/>
  <c r="AP79"/>
  <c r="AT79" s="1"/>
  <c r="AP81"/>
  <c r="AT81" s="1"/>
  <c r="AP83"/>
  <c r="AT83" s="1"/>
  <c r="AP85"/>
  <c r="AT85" s="1"/>
  <c r="AP87"/>
  <c r="AT87" s="1"/>
  <c r="AP89"/>
  <c r="AT89" s="1"/>
  <c r="AP91"/>
  <c r="AT91" s="1"/>
  <c r="AP93"/>
  <c r="AT93" s="1"/>
  <c r="AP95"/>
  <c r="AT95" s="1"/>
  <c r="AP97"/>
  <c r="AT97" s="1"/>
  <c r="AP99"/>
  <c r="AT99" s="1"/>
  <c r="AP101"/>
  <c r="AT101" s="1"/>
  <c r="AP103"/>
  <c r="AT103" s="1"/>
  <c r="AP105"/>
  <c r="AT105" s="1"/>
  <c r="AP107"/>
  <c r="AT107" s="1"/>
  <c r="AP109"/>
  <c r="AT109" s="1"/>
  <c r="AP111"/>
  <c r="AT111" s="1"/>
  <c r="AP113"/>
  <c r="AT113" s="1"/>
  <c r="AP115"/>
  <c r="AT115" s="1"/>
  <c r="AJ208"/>
  <c r="AL208"/>
  <c r="AL3"/>
  <c r="AL7"/>
  <c r="AL11"/>
  <c r="AL15"/>
  <c r="AL19"/>
  <c r="AL23"/>
  <c r="AL27"/>
  <c r="AL31"/>
  <c r="AL116"/>
  <c r="AL122"/>
  <c r="AL146"/>
  <c r="AL152"/>
  <c r="AL158"/>
  <c r="AL164"/>
  <c r="AL170"/>
  <c r="AL176"/>
  <c r="AL182"/>
  <c r="AL188"/>
  <c r="AL194"/>
  <c r="AJ546"/>
  <c r="AL546"/>
  <c r="AL549"/>
  <c r="AJ549"/>
  <c r="AJ552"/>
  <c r="AL552"/>
  <c r="AL218"/>
  <c r="AP218"/>
  <c r="AJ221"/>
  <c r="AJ222"/>
  <c r="AJ227"/>
  <c r="AJ228"/>
  <c r="AJ233"/>
  <c r="AJ234"/>
  <c r="AL236"/>
  <c r="AP236"/>
  <c r="AL237"/>
  <c r="AL242"/>
  <c r="AL243"/>
  <c r="AL248"/>
  <c r="AL249"/>
  <c r="AL255"/>
  <c r="AJ257"/>
  <c r="AJ258"/>
  <c r="AL260"/>
  <c r="AP260"/>
  <c r="AL261"/>
  <c r="AJ263"/>
  <c r="AJ264"/>
  <c r="AJ269"/>
  <c r="AJ270"/>
  <c r="AL273"/>
  <c r="AJ275"/>
  <c r="AJ276"/>
  <c r="AJ281"/>
  <c r="AJ282"/>
  <c r="AJ287"/>
  <c r="AJ288"/>
  <c r="AJ293"/>
  <c r="AJ294"/>
  <c r="AJ299"/>
  <c r="AJ300"/>
  <c r="AJ305"/>
  <c r="AR305"/>
  <c r="AJ306"/>
  <c r="AJ311"/>
  <c r="AJ312"/>
  <c r="AJ317"/>
  <c r="AJ318"/>
  <c r="AJ323"/>
  <c r="AJ324"/>
  <c r="AJ329"/>
  <c r="AR329"/>
  <c r="AJ330"/>
  <c r="AJ335"/>
  <c r="AR335"/>
  <c r="AJ336"/>
  <c r="AJ341"/>
  <c r="AR341"/>
  <c r="AJ342"/>
  <c r="AJ348"/>
  <c r="AL350"/>
  <c r="AL351"/>
  <c r="AL356"/>
  <c r="AL357"/>
  <c r="AL362"/>
  <c r="AL363"/>
  <c r="AJ366"/>
  <c r="AL368"/>
  <c r="AL369"/>
  <c r="AJ371"/>
  <c r="AJ372"/>
  <c r="AL374"/>
  <c r="AL375"/>
  <c r="AJ377"/>
  <c r="AJ378"/>
  <c r="AL380"/>
  <c r="AL381"/>
  <c r="AJ383"/>
  <c r="AJ384"/>
  <c r="AJ389"/>
  <c r="AJ390"/>
  <c r="AJ395"/>
  <c r="AJ396"/>
  <c r="AJ401"/>
  <c r="AJ402"/>
  <c r="AL404"/>
  <c r="AP404"/>
  <c r="AL422"/>
  <c r="AP422"/>
  <c r="AL423"/>
  <c r="AL441"/>
  <c r="AL446"/>
  <c r="AL460"/>
  <c r="AL466"/>
  <c r="AL472"/>
  <c r="AL478"/>
  <c r="AQ479"/>
  <c r="AJ481"/>
  <c r="AQ485"/>
  <c r="AJ487"/>
  <c r="AQ491"/>
  <c r="AJ493"/>
  <c r="AQ497"/>
  <c r="AJ499"/>
  <c r="AQ503"/>
  <c r="AJ505"/>
  <c r="AQ509"/>
  <c r="AJ511"/>
  <c r="AQ515"/>
  <c r="AJ517"/>
  <c r="AQ521"/>
  <c r="AJ523"/>
  <c r="AQ527"/>
  <c r="AJ529"/>
  <c r="AQ533"/>
  <c r="AJ535"/>
  <c r="AQ539"/>
  <c r="AJ541"/>
  <c r="AJ547"/>
  <c r="AJ550"/>
  <c r="AJ553"/>
  <c r="AP548"/>
  <c r="AL548"/>
  <c r="AJ548"/>
  <c r="AJ551"/>
  <c r="AP551"/>
  <c r="AL551"/>
  <c r="AP554"/>
  <c r="AL554"/>
  <c r="AJ554"/>
  <c r="AJ217"/>
  <c r="AL220"/>
  <c r="AJ223"/>
  <c r="AL226"/>
  <c r="AJ229"/>
  <c r="AL232"/>
  <c r="AJ235"/>
  <c r="AL238"/>
  <c r="AJ241"/>
  <c r="AL244"/>
  <c r="AJ247"/>
  <c r="AL250"/>
  <c r="AJ253"/>
  <c r="AQ257"/>
  <c r="AQ263"/>
  <c r="AJ265"/>
  <c r="AQ269"/>
  <c r="AJ271"/>
  <c r="AL274"/>
  <c r="AJ277"/>
  <c r="AL280"/>
  <c r="AJ283"/>
  <c r="AL286"/>
  <c r="AJ289"/>
  <c r="AL292"/>
  <c r="AJ295"/>
  <c r="AL298"/>
  <c r="AJ301"/>
  <c r="AL304"/>
  <c r="AJ307"/>
  <c r="AL310"/>
  <c r="AJ313"/>
  <c r="AL316"/>
  <c r="AJ319"/>
  <c r="AL322"/>
  <c r="AJ325"/>
  <c r="AL328"/>
  <c r="AJ331"/>
  <c r="AL334"/>
  <c r="AJ337"/>
  <c r="AL340"/>
  <c r="AJ343"/>
  <c r="AL346"/>
  <c r="AJ349"/>
  <c r="AL352"/>
  <c r="AJ355"/>
  <c r="AL358"/>
  <c r="AJ361"/>
  <c r="AL364"/>
  <c r="AJ367"/>
  <c r="AL370"/>
  <c r="AJ373"/>
  <c r="AL376"/>
  <c r="AJ379"/>
  <c r="AL382"/>
  <c r="AJ385"/>
  <c r="AL388"/>
  <c r="AJ391"/>
  <c r="AL394"/>
  <c r="AJ397"/>
  <c r="AL400"/>
  <c r="AJ403"/>
  <c r="AQ407"/>
  <c r="AJ409"/>
  <c r="AQ413"/>
  <c r="AJ415"/>
  <c r="AQ419"/>
  <c r="AJ421"/>
  <c r="AQ425"/>
  <c r="AJ427"/>
  <c r="AQ431"/>
  <c r="AJ433"/>
  <c r="AQ437"/>
  <c r="AJ439"/>
  <c r="AQ443"/>
  <c r="AJ445"/>
  <c r="AQ449"/>
  <c r="AJ451"/>
  <c r="AJ458"/>
  <c r="AJ459"/>
  <c r="AL461"/>
  <c r="AP461"/>
  <c r="AL462"/>
  <c r="AJ464"/>
  <c r="AJ465"/>
  <c r="AL467"/>
  <c r="AP467"/>
  <c r="AL468"/>
  <c r="AJ470"/>
  <c r="AJ471"/>
  <c r="AL473"/>
  <c r="AP473"/>
  <c r="AL474"/>
  <c r="AJ476"/>
  <c r="AJ477"/>
  <c r="AL479"/>
  <c r="AP479"/>
  <c r="AL480"/>
  <c r="AJ482"/>
  <c r="AJ483"/>
  <c r="AL485"/>
  <c r="AP485"/>
  <c r="AL486"/>
  <c r="AJ488"/>
  <c r="AJ489"/>
  <c r="AL491"/>
  <c r="AP491"/>
  <c r="AL492"/>
  <c r="AJ494"/>
  <c r="AJ495"/>
  <c r="AL497"/>
  <c r="AP497"/>
  <c r="AL498"/>
  <c r="AJ500"/>
  <c r="AJ501"/>
  <c r="AL503"/>
  <c r="AP503"/>
  <c r="AL504"/>
  <c r="AJ506"/>
  <c r="AJ507"/>
  <c r="AL509"/>
  <c r="AP509"/>
  <c r="AL510"/>
  <c r="AJ512"/>
  <c r="AJ513"/>
  <c r="AL515"/>
  <c r="AP515"/>
  <c r="AL516"/>
  <c r="AJ518"/>
  <c r="AJ519"/>
  <c r="AL521"/>
  <c r="AP521"/>
  <c r="AL522"/>
  <c r="AJ524"/>
  <c r="AJ525"/>
  <c r="AL527"/>
  <c r="AP527"/>
  <c r="AL528"/>
  <c r="AJ530"/>
  <c r="AJ531"/>
  <c r="AL533"/>
  <c r="AP533"/>
  <c r="AL534"/>
  <c r="AJ536"/>
  <c r="AJ537"/>
  <c r="AL539"/>
  <c r="AP539"/>
  <c r="AL540"/>
  <c r="AJ542"/>
  <c r="AJ543"/>
  <c r="AL545"/>
  <c r="AQ551"/>
  <c r="AJ255"/>
  <c r="AL257"/>
  <c r="AL263"/>
  <c r="AL269"/>
  <c r="AL311"/>
  <c r="AL329"/>
  <c r="AR404"/>
  <c r="AL407"/>
  <c r="AR410"/>
  <c r="AL413"/>
  <c r="AR416"/>
  <c r="AL419"/>
  <c r="AR422"/>
  <c r="AL425"/>
  <c r="AR428"/>
  <c r="AL431"/>
  <c r="AR434"/>
  <c r="AL437"/>
  <c r="AR440"/>
  <c r="AL443"/>
  <c r="AR446"/>
  <c r="AL449"/>
  <c r="AR452"/>
  <c r="AQ458"/>
  <c r="AQ464"/>
  <c r="AQ470"/>
  <c r="AQ476"/>
  <c r="AL458"/>
  <c r="AL464"/>
  <c r="AL470"/>
  <c r="AL476"/>
  <c r="AL482"/>
  <c r="AL488"/>
  <c r="AL494"/>
  <c r="AL500"/>
  <c r="AL506"/>
  <c r="AL512"/>
  <c r="AL518"/>
  <c r="AL524"/>
  <c r="AL530"/>
  <c r="AL536"/>
  <c r="AP542"/>
  <c r="AJ545"/>
  <c r="AJ559"/>
  <c r="AJ565"/>
  <c r="AJ571"/>
  <c r="AL574"/>
  <c r="AL580"/>
  <c r="AL586"/>
  <c r="AL592"/>
  <c r="AL598"/>
  <c r="AL604"/>
  <c r="AL610"/>
  <c r="AQ611"/>
  <c r="AJ613"/>
  <c r="AL616"/>
  <c r="AJ619"/>
  <c r="AL622"/>
  <c r="AJ625"/>
  <c r="AL628"/>
  <c r="AJ631"/>
  <c r="AQ635"/>
  <c r="AJ637"/>
  <c r="AQ641"/>
  <c r="AJ643"/>
  <c r="AQ647"/>
  <c r="AJ649"/>
  <c r="AQ653"/>
  <c r="AJ655"/>
  <c r="AQ659"/>
  <c r="AJ661"/>
  <c r="AQ665"/>
  <c r="AJ667"/>
  <c r="AQ671"/>
  <c r="AJ673"/>
  <c r="AQ677"/>
  <c r="AJ679"/>
  <c r="AQ683"/>
  <c r="AJ685"/>
  <c r="AQ689"/>
  <c r="AJ691"/>
  <c r="AQ695"/>
  <c r="AJ697"/>
  <c r="AQ701"/>
  <c r="AJ703"/>
  <c r="AQ707"/>
  <c r="AJ709"/>
  <c r="AQ713"/>
  <c r="AJ715"/>
  <c r="AQ719"/>
  <c r="AJ721"/>
  <c r="AL730"/>
  <c r="AL736"/>
  <c r="AL742"/>
  <c r="AL748"/>
  <c r="AL754"/>
  <c r="AL760"/>
  <c r="AL766"/>
  <c r="AL772"/>
  <c r="AL778"/>
  <c r="AL784"/>
  <c r="AL790"/>
  <c r="AJ793"/>
  <c r="AL796"/>
  <c r="AJ799"/>
  <c r="AR554"/>
  <c r="AJ555"/>
  <c r="AP557"/>
  <c r="AR560"/>
  <c r="AJ561"/>
  <c r="AP563"/>
  <c r="AR566"/>
  <c r="AJ567"/>
  <c r="AP569"/>
  <c r="AJ573"/>
  <c r="AL575"/>
  <c r="AP575"/>
  <c r="AL576"/>
  <c r="AJ578"/>
  <c r="AJ579"/>
  <c r="AL581"/>
  <c r="AP581"/>
  <c r="AL582"/>
  <c r="AJ584"/>
  <c r="AJ585"/>
  <c r="AL587"/>
  <c r="AP587"/>
  <c r="AL588"/>
  <c r="AJ590"/>
  <c r="AJ591"/>
  <c r="AL593"/>
  <c r="AP593"/>
  <c r="AL594"/>
  <c r="AJ596"/>
  <c r="AJ597"/>
  <c r="AL599"/>
  <c r="AP599"/>
  <c r="AL600"/>
  <c r="AJ602"/>
  <c r="AJ603"/>
  <c r="AL605"/>
  <c r="AP605"/>
  <c r="AL606"/>
  <c r="AJ608"/>
  <c r="AJ609"/>
  <c r="AL611"/>
  <c r="AP611"/>
  <c r="AL612"/>
  <c r="AJ614"/>
  <c r="AJ615"/>
  <c r="AL617"/>
  <c r="AP617"/>
  <c r="AL618"/>
  <c r="AJ620"/>
  <c r="AJ621"/>
  <c r="AL623"/>
  <c r="AP623"/>
  <c r="AL624"/>
  <c r="AJ626"/>
  <c r="AJ627"/>
  <c r="AL629"/>
  <c r="AP629"/>
  <c r="AL630"/>
  <c r="AJ632"/>
  <c r="AJ633"/>
  <c r="AL635"/>
  <c r="AP635"/>
  <c r="AL636"/>
  <c r="AJ638"/>
  <c r="AJ639"/>
  <c r="AL641"/>
  <c r="AP641"/>
  <c r="AL642"/>
  <c r="AJ644"/>
  <c r="AJ645"/>
  <c r="AL647"/>
  <c r="AP647"/>
  <c r="AL648"/>
  <c r="AJ650"/>
  <c r="AJ651"/>
  <c r="AL653"/>
  <c r="AP653"/>
  <c r="AL654"/>
  <c r="AJ656"/>
  <c r="AJ657"/>
  <c r="AL659"/>
  <c r="AP659"/>
  <c r="AL660"/>
  <c r="AJ662"/>
  <c r="AJ663"/>
  <c r="AL665"/>
  <c r="AP665"/>
  <c r="AL666"/>
  <c r="AJ668"/>
  <c r="AJ669"/>
  <c r="AL671"/>
  <c r="AP671"/>
  <c r="AL672"/>
  <c r="AJ674"/>
  <c r="AJ675"/>
  <c r="AL677"/>
  <c r="AP677"/>
  <c r="AL678"/>
  <c r="AJ680"/>
  <c r="AJ681"/>
  <c r="AL683"/>
  <c r="AP683"/>
  <c r="AL684"/>
  <c r="AJ686"/>
  <c r="AJ687"/>
  <c r="AL689"/>
  <c r="AP689"/>
  <c r="AL690"/>
  <c r="AJ692"/>
  <c r="AJ693"/>
  <c r="AL695"/>
  <c r="AP695"/>
  <c r="AL696"/>
  <c r="AJ698"/>
  <c r="AJ699"/>
  <c r="AL701"/>
  <c r="AP701"/>
  <c r="AL702"/>
  <c r="AJ704"/>
  <c r="AJ705"/>
  <c r="AL707"/>
  <c r="AP707"/>
  <c r="AL708"/>
  <c r="AJ710"/>
  <c r="AJ711"/>
  <c r="AL713"/>
  <c r="AP713"/>
  <c r="AL714"/>
  <c r="AJ716"/>
  <c r="AJ717"/>
  <c r="AL719"/>
  <c r="AP719"/>
  <c r="AL720"/>
  <c r="AJ722"/>
  <c r="AJ723"/>
  <c r="AL725"/>
  <c r="AP725"/>
  <c r="AL726"/>
  <c r="AJ728"/>
  <c r="AJ729"/>
  <c r="AL731"/>
  <c r="AP731"/>
  <c r="AL732"/>
  <c r="AJ734"/>
  <c r="AJ735"/>
  <c r="AL737"/>
  <c r="AP737"/>
  <c r="AL738"/>
  <c r="AJ740"/>
  <c r="AJ741"/>
  <c r="AL743"/>
  <c r="AP743"/>
  <c r="AL744"/>
  <c r="AJ746"/>
  <c r="AJ747"/>
  <c r="AL749"/>
  <c r="AP749"/>
  <c r="AL750"/>
  <c r="AJ752"/>
  <c r="AJ753"/>
  <c r="AL755"/>
  <c r="AP755"/>
  <c r="AL756"/>
  <c r="AJ758"/>
  <c r="AJ759"/>
  <c r="AL761"/>
  <c r="AP761"/>
  <c r="AL762"/>
  <c r="AJ764"/>
  <c r="AJ765"/>
  <c r="AL767"/>
  <c r="AP767"/>
  <c r="AL768"/>
  <c r="AJ770"/>
  <c r="AJ771"/>
  <c r="AL773"/>
  <c r="AP773"/>
  <c r="AL774"/>
  <c r="AJ776"/>
  <c r="AJ777"/>
  <c r="AL779"/>
  <c r="AP779"/>
  <c r="AL780"/>
  <c r="AJ782"/>
  <c r="AJ783"/>
  <c r="AL785"/>
  <c r="AP785"/>
  <c r="AL786"/>
  <c r="AJ788"/>
  <c r="AJ789"/>
  <c r="AL791"/>
  <c r="AP791"/>
  <c r="AL792"/>
  <c r="AJ794"/>
  <c r="AJ795"/>
  <c r="AL797"/>
  <c r="AL798"/>
  <c r="AQ578"/>
  <c r="AQ584"/>
  <c r="AQ590"/>
  <c r="AQ596"/>
  <c r="AQ602"/>
  <c r="AQ608"/>
  <c r="AQ614"/>
  <c r="AQ620"/>
  <c r="AQ626"/>
  <c r="AQ728"/>
  <c r="AQ734"/>
  <c r="AQ740"/>
  <c r="AQ746"/>
  <c r="AQ752"/>
  <c r="AQ758"/>
  <c r="AQ764"/>
  <c r="AQ770"/>
  <c r="AQ776"/>
  <c r="AQ782"/>
  <c r="AQ788"/>
  <c r="AQ794"/>
  <c r="AL578"/>
  <c r="AL584"/>
  <c r="AL590"/>
  <c r="AL596"/>
  <c r="AL602"/>
  <c r="AL608"/>
  <c r="AL614"/>
  <c r="AL620"/>
  <c r="AL626"/>
  <c r="AL632"/>
  <c r="AL638"/>
  <c r="AL644"/>
  <c r="AL650"/>
  <c r="AL656"/>
  <c r="AL662"/>
  <c r="AL668"/>
  <c r="AL674"/>
  <c r="AL680"/>
  <c r="AL686"/>
  <c r="AL692"/>
  <c r="AL698"/>
  <c r="AL704"/>
  <c r="AL710"/>
  <c r="AL716"/>
  <c r="AL722"/>
  <c r="AL728"/>
  <c r="AL734"/>
  <c r="AL740"/>
  <c r="AL746"/>
  <c r="AL752"/>
  <c r="AL758"/>
  <c r="AL764"/>
  <c r="AL770"/>
  <c r="AL776"/>
  <c r="AL782"/>
  <c r="AL788"/>
  <c r="AL794"/>
  <c r="F30" i="21"/>
  <c r="E30"/>
  <c r="F19" i="19"/>
  <c r="E18"/>
  <c r="E21"/>
  <c r="F24"/>
  <c r="F21"/>
  <c r="F17"/>
  <c r="E17"/>
  <c r="E24"/>
  <c r="F18"/>
  <c r="F20"/>
  <c r="E20"/>
  <c r="F22"/>
  <c r="F23"/>
  <c r="E19"/>
  <c r="E22"/>
  <c r="AN15" i="5" l="1"/>
  <c r="AN7" i="4"/>
  <c r="AN4"/>
  <c r="AN5"/>
  <c r="AN9"/>
  <c r="AN2"/>
  <c r="AN6"/>
  <c r="AN3"/>
  <c r="G30" i="21"/>
  <c r="D30" s="1"/>
  <c r="A32"/>
  <c r="B31"/>
  <c r="C31"/>
  <c r="G23" i="19"/>
  <c r="D23" s="1"/>
  <c r="G22"/>
  <c r="D22" s="1"/>
  <c r="G20"/>
  <c r="D20" s="1"/>
  <c r="G18"/>
  <c r="D18" s="1"/>
  <c r="G17"/>
  <c r="D17" s="1"/>
  <c r="G21"/>
  <c r="D21" s="1"/>
  <c r="G24"/>
  <c r="D24" s="1"/>
  <c r="G19"/>
  <c r="D19" s="1"/>
  <c r="A26"/>
  <c r="B25"/>
  <c r="C25"/>
  <c r="AT2" i="4"/>
  <c r="B2" i="17"/>
  <c r="W8" i="14"/>
  <c r="V8"/>
  <c r="U8"/>
  <c r="W7"/>
  <c r="V7"/>
  <c r="U7"/>
  <c r="W6"/>
  <c r="V6"/>
  <c r="U6"/>
  <c r="W5"/>
  <c r="V5"/>
  <c r="U5"/>
  <c r="W4"/>
  <c r="V4"/>
  <c r="U4"/>
  <c r="T8"/>
  <c r="T7"/>
  <c r="T6"/>
  <c r="T5"/>
  <c r="S4"/>
  <c r="AX9" i="11"/>
  <c r="K3"/>
  <c r="AQ797" i="16"/>
  <c r="AP797"/>
  <c r="AQ794"/>
  <c r="AP794"/>
  <c r="AQ791"/>
  <c r="AP791"/>
  <c r="AQ788"/>
  <c r="AP788"/>
  <c r="AQ785"/>
  <c r="AP785"/>
  <c r="AQ782"/>
  <c r="AP782"/>
  <c r="AQ779"/>
  <c r="AP779"/>
  <c r="AQ776"/>
  <c r="AP776"/>
  <c r="AQ773"/>
  <c r="AP773"/>
  <c r="AQ770"/>
  <c r="AP770"/>
  <c r="AQ767"/>
  <c r="AP767"/>
  <c r="AQ764"/>
  <c r="AP764"/>
  <c r="AQ761"/>
  <c r="AP761"/>
  <c r="AQ758"/>
  <c r="AP758"/>
  <c r="AQ755"/>
  <c r="AP755"/>
  <c r="AQ752"/>
  <c r="AP752"/>
  <c r="AQ749"/>
  <c r="AP749"/>
  <c r="AQ746"/>
  <c r="AP746"/>
  <c r="AQ743"/>
  <c r="AP743"/>
  <c r="AQ740"/>
  <c r="AP740"/>
  <c r="AQ737"/>
  <c r="AP737"/>
  <c r="AQ734"/>
  <c r="AP734"/>
  <c r="AQ731"/>
  <c r="AP731"/>
  <c r="AQ728"/>
  <c r="AP728"/>
  <c r="AQ725"/>
  <c r="AP725"/>
  <c r="AQ722"/>
  <c r="AP722"/>
  <c r="AQ719"/>
  <c r="AP719"/>
  <c r="AQ716"/>
  <c r="AP716"/>
  <c r="AQ713"/>
  <c r="AP713"/>
  <c r="AQ710"/>
  <c r="AP710"/>
  <c r="AQ707"/>
  <c r="AP707"/>
  <c r="AQ704"/>
  <c r="AP704"/>
  <c r="AQ701"/>
  <c r="AP701"/>
  <c r="AQ698"/>
  <c r="AP698"/>
  <c r="AQ695"/>
  <c r="AP695"/>
  <c r="AQ692"/>
  <c r="AP692"/>
  <c r="AQ689"/>
  <c r="AP689"/>
  <c r="AQ686"/>
  <c r="AP686"/>
  <c r="AQ683"/>
  <c r="AP683"/>
  <c r="AQ680"/>
  <c r="AP680"/>
  <c r="AQ677"/>
  <c r="AP677"/>
  <c r="AQ674"/>
  <c r="AP674"/>
  <c r="AQ671"/>
  <c r="AP671"/>
  <c r="AQ668"/>
  <c r="AP668"/>
  <c r="AQ665"/>
  <c r="AP665"/>
  <c r="AQ662"/>
  <c r="AP662"/>
  <c r="AQ659"/>
  <c r="AP659"/>
  <c r="AQ656"/>
  <c r="AP656"/>
  <c r="AQ653"/>
  <c r="AP653"/>
  <c r="AQ650"/>
  <c r="AP650"/>
  <c r="AQ647"/>
  <c r="AP647"/>
  <c r="AQ644"/>
  <c r="AP644"/>
  <c r="AQ641"/>
  <c r="AP641"/>
  <c r="AQ638"/>
  <c r="AP638"/>
  <c r="AQ635"/>
  <c r="AP635"/>
  <c r="AQ632"/>
  <c r="AP632"/>
  <c r="AQ629"/>
  <c r="AP629"/>
  <c r="AQ626"/>
  <c r="AP626"/>
  <c r="AQ623"/>
  <c r="AP623"/>
  <c r="AQ620"/>
  <c r="AP620"/>
  <c r="AQ617"/>
  <c r="AP617"/>
  <c r="AQ614"/>
  <c r="AP614"/>
  <c r="AQ611"/>
  <c r="AP611"/>
  <c r="AQ608"/>
  <c r="AP608"/>
  <c r="AQ605"/>
  <c r="AP605"/>
  <c r="AQ602"/>
  <c r="AP602"/>
  <c r="AQ599"/>
  <c r="AP599"/>
  <c r="AQ596"/>
  <c r="AP596"/>
  <c r="AQ593"/>
  <c r="AP593"/>
  <c r="AQ590"/>
  <c r="AP590"/>
  <c r="AQ587"/>
  <c r="AP587"/>
  <c r="AQ584"/>
  <c r="AP584"/>
  <c r="AQ581"/>
  <c r="AP581"/>
  <c r="AQ578"/>
  <c r="AP578"/>
  <c r="AQ575"/>
  <c r="AP575"/>
  <c r="AQ572"/>
  <c r="AP572"/>
  <c r="AQ569"/>
  <c r="AP569"/>
  <c r="AQ566"/>
  <c r="AP566"/>
  <c r="AQ563"/>
  <c r="AP563"/>
  <c r="AQ560"/>
  <c r="AP560"/>
  <c r="AQ557"/>
  <c r="AP557"/>
  <c r="AQ554"/>
  <c r="AP554"/>
  <c r="AQ551"/>
  <c r="AP551"/>
  <c r="AQ548"/>
  <c r="AP548"/>
  <c r="AQ545"/>
  <c r="AP545"/>
  <c r="AQ542"/>
  <c r="AP542"/>
  <c r="AQ539"/>
  <c r="AP539"/>
  <c r="AQ536"/>
  <c r="AP536"/>
  <c r="AQ533"/>
  <c r="AP533"/>
  <c r="AQ530"/>
  <c r="AP530"/>
  <c r="AQ527"/>
  <c r="AP527"/>
  <c r="AQ524"/>
  <c r="AP524"/>
  <c r="AQ521"/>
  <c r="AP521"/>
  <c r="AQ518"/>
  <c r="AP518"/>
  <c r="AQ515"/>
  <c r="AP515"/>
  <c r="AQ512"/>
  <c r="AP512"/>
  <c r="AQ509"/>
  <c r="AP509"/>
  <c r="AQ506"/>
  <c r="AP506"/>
  <c r="AQ503"/>
  <c r="AP503"/>
  <c r="AQ500"/>
  <c r="AP500"/>
  <c r="AQ497"/>
  <c r="AP497"/>
  <c r="AQ494"/>
  <c r="AP494"/>
  <c r="AQ491"/>
  <c r="AP491"/>
  <c r="AQ488"/>
  <c r="AP488"/>
  <c r="AQ485"/>
  <c r="AP485"/>
  <c r="AQ482"/>
  <c r="AP482"/>
  <c r="AQ479"/>
  <c r="AP479"/>
  <c r="AQ476"/>
  <c r="AP476"/>
  <c r="AQ473"/>
  <c r="AP473"/>
  <c r="AQ470"/>
  <c r="AP470"/>
  <c r="AQ467"/>
  <c r="AP467"/>
  <c r="AQ464"/>
  <c r="AP464"/>
  <c r="AQ461"/>
  <c r="AP461"/>
  <c r="AQ458"/>
  <c r="AP458"/>
  <c r="AQ455"/>
  <c r="AP455"/>
  <c r="AQ452"/>
  <c r="AP452"/>
  <c r="AQ449"/>
  <c r="AP449"/>
  <c r="AQ446"/>
  <c r="AP446"/>
  <c r="AQ443"/>
  <c r="AP443"/>
  <c r="AQ440"/>
  <c r="AP440"/>
  <c r="AQ437"/>
  <c r="AP437"/>
  <c r="AQ434"/>
  <c r="AP434"/>
  <c r="AQ431"/>
  <c r="AP431"/>
  <c r="AQ428"/>
  <c r="AP428"/>
  <c r="AQ425"/>
  <c r="AP425"/>
  <c r="AQ422"/>
  <c r="AP422"/>
  <c r="AQ419"/>
  <c r="AP419"/>
  <c r="AQ416"/>
  <c r="AP416"/>
  <c r="AQ413"/>
  <c r="AP413"/>
  <c r="AQ410"/>
  <c r="AP410"/>
  <c r="AQ407"/>
  <c r="AP407"/>
  <c r="AQ404"/>
  <c r="AP404"/>
  <c r="AQ401"/>
  <c r="AP401"/>
  <c r="AQ398"/>
  <c r="AP398"/>
  <c r="AQ395"/>
  <c r="AP395"/>
  <c r="AQ392"/>
  <c r="AP392"/>
  <c r="AQ389"/>
  <c r="AP389"/>
  <c r="AQ386"/>
  <c r="AP386"/>
  <c r="AQ383"/>
  <c r="AP383"/>
  <c r="AQ380"/>
  <c r="AP380"/>
  <c r="AQ377"/>
  <c r="AP377"/>
  <c r="AQ374"/>
  <c r="AP374"/>
  <c r="AQ371"/>
  <c r="AP371"/>
  <c r="AQ368"/>
  <c r="AP368"/>
  <c r="AQ365"/>
  <c r="AP365"/>
  <c r="AQ362"/>
  <c r="AP362"/>
  <c r="AQ359"/>
  <c r="AP359"/>
  <c r="AQ356"/>
  <c r="AP356"/>
  <c r="AQ353"/>
  <c r="AP353"/>
  <c r="AQ350"/>
  <c r="AP350"/>
  <c r="AQ347"/>
  <c r="AP347"/>
  <c r="AQ344"/>
  <c r="AP344"/>
  <c r="AQ341"/>
  <c r="AP341"/>
  <c r="AQ338"/>
  <c r="AP338"/>
  <c r="AQ335"/>
  <c r="AP335"/>
  <c r="AQ332"/>
  <c r="AP332"/>
  <c r="AQ329"/>
  <c r="AP329"/>
  <c r="AQ326"/>
  <c r="AP326"/>
  <c r="AQ323"/>
  <c r="AP323"/>
  <c r="AQ320"/>
  <c r="AP320"/>
  <c r="AQ317"/>
  <c r="AP317"/>
  <c r="AQ314"/>
  <c r="AP314"/>
  <c r="AQ311"/>
  <c r="AP311"/>
  <c r="AQ308"/>
  <c r="AP308"/>
  <c r="AQ305"/>
  <c r="AP305"/>
  <c r="AQ302"/>
  <c r="AP302"/>
  <c r="AQ299"/>
  <c r="AP299"/>
  <c r="AQ296"/>
  <c r="AP296"/>
  <c r="AQ293"/>
  <c r="AP293"/>
  <c r="AQ290"/>
  <c r="AP290"/>
  <c r="AQ287"/>
  <c r="AP287"/>
  <c r="AQ284"/>
  <c r="AP284"/>
  <c r="AQ281"/>
  <c r="AP281"/>
  <c r="AQ278"/>
  <c r="AP278"/>
  <c r="AQ275"/>
  <c r="AP275"/>
  <c r="AQ272"/>
  <c r="AP272"/>
  <c r="AQ269"/>
  <c r="AP269"/>
  <c r="AQ266"/>
  <c r="AP266"/>
  <c r="AQ263"/>
  <c r="AP263"/>
  <c r="AQ260"/>
  <c r="AP260"/>
  <c r="AQ257"/>
  <c r="AP257"/>
  <c r="AQ254"/>
  <c r="AP254"/>
  <c r="AQ251"/>
  <c r="AP251"/>
  <c r="AQ248"/>
  <c r="AP248"/>
  <c r="AQ245"/>
  <c r="AP245"/>
  <c r="AQ242"/>
  <c r="AP242"/>
  <c r="AQ239"/>
  <c r="AP239"/>
  <c r="AQ236"/>
  <c r="AP236"/>
  <c r="AQ233"/>
  <c r="AP233"/>
  <c r="AQ230"/>
  <c r="AP230"/>
  <c r="AQ227"/>
  <c r="AP227"/>
  <c r="AQ224"/>
  <c r="AP224"/>
  <c r="AQ221"/>
  <c r="AP221"/>
  <c r="AQ218"/>
  <c r="AP218"/>
  <c r="AQ215"/>
  <c r="AP215"/>
  <c r="AQ212"/>
  <c r="AP212"/>
  <c r="AQ209"/>
  <c r="AP209"/>
  <c r="AQ206"/>
  <c r="AP206"/>
  <c r="AQ203"/>
  <c r="AP203"/>
  <c r="AQ200"/>
  <c r="AP200"/>
  <c r="AQ197"/>
  <c r="AP197"/>
  <c r="AQ194"/>
  <c r="AP194"/>
  <c r="AQ191"/>
  <c r="AP191"/>
  <c r="AQ188"/>
  <c r="AP188"/>
  <c r="AQ185"/>
  <c r="AP185"/>
  <c r="AQ182"/>
  <c r="AP182"/>
  <c r="AQ179"/>
  <c r="AP179"/>
  <c r="AQ176"/>
  <c r="AP176"/>
  <c r="AQ173"/>
  <c r="AP173"/>
  <c r="AQ170"/>
  <c r="AP170"/>
  <c r="AQ167"/>
  <c r="AP167"/>
  <c r="AQ164"/>
  <c r="AP164"/>
  <c r="AQ161"/>
  <c r="AP161"/>
  <c r="AQ158"/>
  <c r="AP158"/>
  <c r="AQ155"/>
  <c r="AP155"/>
  <c r="AQ152"/>
  <c r="AP152"/>
  <c r="AQ149"/>
  <c r="AP149"/>
  <c r="AQ146"/>
  <c r="AP146"/>
  <c r="AQ143"/>
  <c r="AP143"/>
  <c r="AQ140"/>
  <c r="AP140"/>
  <c r="AQ137"/>
  <c r="AP137"/>
  <c r="AQ134"/>
  <c r="AP134"/>
  <c r="AQ131"/>
  <c r="AP131"/>
  <c r="AQ128"/>
  <c r="AP128"/>
  <c r="AQ125"/>
  <c r="AP125"/>
  <c r="AQ122"/>
  <c r="AP122"/>
  <c r="AQ119"/>
  <c r="AP119"/>
  <c r="AQ116"/>
  <c r="AP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81"/>
  <c r="AQ80"/>
  <c r="AQ79"/>
  <c r="AQ78"/>
  <c r="AQ77"/>
  <c r="AQ76"/>
  <c r="AQ75"/>
  <c r="AQ74"/>
  <c r="AQ73"/>
  <c r="AQ72"/>
  <c r="AQ71"/>
  <c r="AQ70"/>
  <c r="AQ69"/>
  <c r="AQ68"/>
  <c r="AQ67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Q34"/>
  <c r="AQ33"/>
  <c r="AQ32"/>
  <c r="AQ31"/>
  <c r="AQ30"/>
  <c r="AQ29"/>
  <c r="AQ28"/>
  <c r="AQ27"/>
  <c r="AQ26"/>
  <c r="AQ25"/>
  <c r="AQ24"/>
  <c r="AQ23"/>
  <c r="AQ22"/>
  <c r="AQ21"/>
  <c r="AQ20"/>
  <c r="AQ19"/>
  <c r="AQ18"/>
  <c r="AQ17"/>
  <c r="AQ16"/>
  <c r="AQ15"/>
  <c r="AQ14"/>
  <c r="AQ13"/>
  <c r="AQ12"/>
  <c r="AQ11"/>
  <c r="AQ10"/>
  <c r="AQ9"/>
  <c r="AQ8"/>
  <c r="AQ7"/>
  <c r="AQ6"/>
  <c r="AQ5"/>
  <c r="AQ4"/>
  <c r="AQ3"/>
  <c r="AQ2"/>
  <c r="AP115"/>
  <c r="AP114"/>
  <c r="AP113"/>
  <c r="AP112"/>
  <c r="AP111"/>
  <c r="AP110"/>
  <c r="AP109"/>
  <c r="AP108"/>
  <c r="AP107"/>
  <c r="AP106"/>
  <c r="AP105"/>
  <c r="AP104"/>
  <c r="AP103"/>
  <c r="AP102"/>
  <c r="AP101"/>
  <c r="AP100"/>
  <c r="AP99"/>
  <c r="AP98"/>
  <c r="AP97"/>
  <c r="AP96"/>
  <c r="AP95"/>
  <c r="AP94"/>
  <c r="AP93"/>
  <c r="AP92"/>
  <c r="AP91"/>
  <c r="AP90"/>
  <c r="AP89"/>
  <c r="AP88"/>
  <c r="AP87"/>
  <c r="AP86"/>
  <c r="AP85"/>
  <c r="AP84"/>
  <c r="AP83"/>
  <c r="AP82"/>
  <c r="AP81"/>
  <c r="AP80"/>
  <c r="AP79"/>
  <c r="AP78"/>
  <c r="AP77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2"/>
  <c r="AP11"/>
  <c r="AP10"/>
  <c r="AP9"/>
  <c r="AP8"/>
  <c r="AP7"/>
  <c r="AP6"/>
  <c r="AP5"/>
  <c r="AP4"/>
  <c r="AP3"/>
  <c r="AP2"/>
  <c r="X16" i="11"/>
  <c r="Y16" s="1"/>
  <c r="H7"/>
  <c r="G7"/>
  <c r="H6"/>
  <c r="G6"/>
  <c r="H5"/>
  <c r="G5"/>
  <c r="AM799" i="3"/>
  <c r="AK799"/>
  <c r="AI799"/>
  <c r="AM798"/>
  <c r="AK798"/>
  <c r="AI798"/>
  <c r="AM797"/>
  <c r="AK797"/>
  <c r="AI797"/>
  <c r="AM796"/>
  <c r="AK796"/>
  <c r="AI796"/>
  <c r="AM795"/>
  <c r="AK795"/>
  <c r="AI795"/>
  <c r="AM794"/>
  <c r="AK794"/>
  <c r="AI794"/>
  <c r="AM793"/>
  <c r="AK793"/>
  <c r="AI793"/>
  <c r="AM792"/>
  <c r="AK792"/>
  <c r="AI792"/>
  <c r="AM791"/>
  <c r="AK791"/>
  <c r="AI791"/>
  <c r="AM790"/>
  <c r="AK790"/>
  <c r="AI790"/>
  <c r="AM789"/>
  <c r="AK789"/>
  <c r="AI789"/>
  <c r="AM788"/>
  <c r="AK788"/>
  <c r="AI788"/>
  <c r="AM787"/>
  <c r="AK787"/>
  <c r="AI787"/>
  <c r="AM786"/>
  <c r="AK786"/>
  <c r="AI786"/>
  <c r="AM785"/>
  <c r="AK785"/>
  <c r="AI785"/>
  <c r="AM784"/>
  <c r="AK784"/>
  <c r="AI784"/>
  <c r="AM783"/>
  <c r="AK783"/>
  <c r="AI783"/>
  <c r="AM782"/>
  <c r="AK782"/>
  <c r="AI782"/>
  <c r="AM781"/>
  <c r="AK781"/>
  <c r="AI781"/>
  <c r="AM780"/>
  <c r="AK780"/>
  <c r="AI780"/>
  <c r="AM779"/>
  <c r="AK779"/>
  <c r="AI779"/>
  <c r="AM778"/>
  <c r="AK778"/>
  <c r="AI778"/>
  <c r="AM777"/>
  <c r="AK777"/>
  <c r="AI777"/>
  <c r="AM776"/>
  <c r="AK776"/>
  <c r="AI776"/>
  <c r="AM775"/>
  <c r="AK775"/>
  <c r="AI775"/>
  <c r="AM774"/>
  <c r="AK774"/>
  <c r="AI774"/>
  <c r="AM773"/>
  <c r="AK773"/>
  <c r="AI773"/>
  <c r="AM772"/>
  <c r="AK772"/>
  <c r="AI772"/>
  <c r="AM771"/>
  <c r="AK771"/>
  <c r="AI771"/>
  <c r="AM770"/>
  <c r="AK770"/>
  <c r="AI770"/>
  <c r="AM769"/>
  <c r="AK769"/>
  <c r="AI769"/>
  <c r="AM768"/>
  <c r="AK768"/>
  <c r="AI768"/>
  <c r="AM767"/>
  <c r="AK767"/>
  <c r="AI767"/>
  <c r="AM766"/>
  <c r="AK766"/>
  <c r="AI766"/>
  <c r="AM765"/>
  <c r="AK765"/>
  <c r="AI765"/>
  <c r="AM764"/>
  <c r="AK764"/>
  <c r="AI764"/>
  <c r="AM763"/>
  <c r="AK763"/>
  <c r="AI763"/>
  <c r="AM762"/>
  <c r="AK762"/>
  <c r="AI762"/>
  <c r="AM761"/>
  <c r="AK761"/>
  <c r="AI761"/>
  <c r="AM760"/>
  <c r="AK760"/>
  <c r="AI760"/>
  <c r="AM759"/>
  <c r="AK759"/>
  <c r="AI759"/>
  <c r="AM758"/>
  <c r="AK758"/>
  <c r="AI758"/>
  <c r="AM757"/>
  <c r="AK757"/>
  <c r="AI757"/>
  <c r="AM756"/>
  <c r="AK756"/>
  <c r="AI756"/>
  <c r="AM755"/>
  <c r="AK755"/>
  <c r="AI755"/>
  <c r="AM754"/>
  <c r="AK754"/>
  <c r="AI754"/>
  <c r="AM753"/>
  <c r="AK753"/>
  <c r="AI753"/>
  <c r="AM752"/>
  <c r="AK752"/>
  <c r="AI752"/>
  <c r="AM751"/>
  <c r="AK751"/>
  <c r="AI751"/>
  <c r="AM750"/>
  <c r="AK750"/>
  <c r="AI750"/>
  <c r="AM749"/>
  <c r="AK749"/>
  <c r="AI749"/>
  <c r="AM748"/>
  <c r="AK748"/>
  <c r="AI748"/>
  <c r="AM747"/>
  <c r="AK747"/>
  <c r="AI747"/>
  <c r="AM746"/>
  <c r="AK746"/>
  <c r="AI746"/>
  <c r="AM745"/>
  <c r="AK745"/>
  <c r="AI745"/>
  <c r="AM744"/>
  <c r="AK744"/>
  <c r="AI744"/>
  <c r="AM743"/>
  <c r="AK743"/>
  <c r="AI743"/>
  <c r="AM742"/>
  <c r="AK742"/>
  <c r="AI742"/>
  <c r="AM741"/>
  <c r="AK741"/>
  <c r="AI741"/>
  <c r="AM740"/>
  <c r="AK740"/>
  <c r="AI740"/>
  <c r="AM739"/>
  <c r="AK739"/>
  <c r="AI739"/>
  <c r="AM738"/>
  <c r="AK738"/>
  <c r="AI738"/>
  <c r="AM737"/>
  <c r="AK737"/>
  <c r="AI737"/>
  <c r="AM736"/>
  <c r="AK736"/>
  <c r="AI736"/>
  <c r="AM735"/>
  <c r="AK735"/>
  <c r="AI735"/>
  <c r="AM734"/>
  <c r="AK734"/>
  <c r="AI734"/>
  <c r="AM733"/>
  <c r="AK733"/>
  <c r="AI733"/>
  <c r="AM732"/>
  <c r="AK732"/>
  <c r="AI732"/>
  <c r="AM731"/>
  <c r="AK731"/>
  <c r="AI731"/>
  <c r="AM730"/>
  <c r="AK730"/>
  <c r="AI730"/>
  <c r="AM729"/>
  <c r="AK729"/>
  <c r="AI729"/>
  <c r="AM728"/>
  <c r="AK728"/>
  <c r="AI728"/>
  <c r="AM727"/>
  <c r="AK727"/>
  <c r="AI727"/>
  <c r="AM726"/>
  <c r="AK726"/>
  <c r="AI726"/>
  <c r="AM725"/>
  <c r="AK725"/>
  <c r="AI725"/>
  <c r="AM724"/>
  <c r="AK724"/>
  <c r="AI724"/>
  <c r="AM723"/>
  <c r="AK723"/>
  <c r="AI723"/>
  <c r="AM722"/>
  <c r="AK722"/>
  <c r="AI722"/>
  <c r="AM721"/>
  <c r="AK721"/>
  <c r="AI721"/>
  <c r="AM720"/>
  <c r="AK720"/>
  <c r="AI720"/>
  <c r="AM719"/>
  <c r="AK719"/>
  <c r="AI719"/>
  <c r="AM718"/>
  <c r="AK718"/>
  <c r="AI718"/>
  <c r="AM717"/>
  <c r="AK717"/>
  <c r="AI717"/>
  <c r="AM716"/>
  <c r="AK716"/>
  <c r="AI716"/>
  <c r="AM715"/>
  <c r="AK715"/>
  <c r="AI715"/>
  <c r="AM714"/>
  <c r="AK714"/>
  <c r="AI714"/>
  <c r="AM713"/>
  <c r="AK713"/>
  <c r="AI713"/>
  <c r="AM712"/>
  <c r="AK712"/>
  <c r="AI712"/>
  <c r="AM711"/>
  <c r="AK711"/>
  <c r="AI711"/>
  <c r="AM710"/>
  <c r="AK710"/>
  <c r="AI710"/>
  <c r="AM709"/>
  <c r="AK709"/>
  <c r="AI709"/>
  <c r="AM708"/>
  <c r="AK708"/>
  <c r="AI708"/>
  <c r="AM707"/>
  <c r="AK707"/>
  <c r="AI707"/>
  <c r="AM706"/>
  <c r="AK706"/>
  <c r="AI706"/>
  <c r="AM705"/>
  <c r="AK705"/>
  <c r="AI705"/>
  <c r="AM704"/>
  <c r="AK704"/>
  <c r="AI704"/>
  <c r="AM703"/>
  <c r="AK703"/>
  <c r="AI703"/>
  <c r="AM702"/>
  <c r="AK702"/>
  <c r="AI702"/>
  <c r="AM701"/>
  <c r="AK701"/>
  <c r="AI701"/>
  <c r="AM700"/>
  <c r="AK700"/>
  <c r="AI700"/>
  <c r="AM699"/>
  <c r="AK699"/>
  <c r="AI699"/>
  <c r="AM698"/>
  <c r="AK698"/>
  <c r="AI698"/>
  <c r="AM697"/>
  <c r="AK697"/>
  <c r="AI697"/>
  <c r="AM696"/>
  <c r="AK696"/>
  <c r="AI696"/>
  <c r="AM695"/>
  <c r="AK695"/>
  <c r="AI695"/>
  <c r="AM694"/>
  <c r="AK694"/>
  <c r="AI694"/>
  <c r="AM693"/>
  <c r="AK693"/>
  <c r="AI693"/>
  <c r="AM692"/>
  <c r="AK692"/>
  <c r="AI692"/>
  <c r="AM691"/>
  <c r="AK691"/>
  <c r="AI691"/>
  <c r="AM690"/>
  <c r="AK690"/>
  <c r="AI690"/>
  <c r="AM689"/>
  <c r="AK689"/>
  <c r="AI689"/>
  <c r="AM688"/>
  <c r="AK688"/>
  <c r="AI688"/>
  <c r="AM687"/>
  <c r="AK687"/>
  <c r="AI687"/>
  <c r="AM686"/>
  <c r="AK686"/>
  <c r="AI686"/>
  <c r="AM685"/>
  <c r="AK685"/>
  <c r="AI685"/>
  <c r="AM684"/>
  <c r="AK684"/>
  <c r="AI684"/>
  <c r="AM683"/>
  <c r="AK683"/>
  <c r="AI683"/>
  <c r="AM682"/>
  <c r="AK682"/>
  <c r="AI682"/>
  <c r="AM681"/>
  <c r="AK681"/>
  <c r="AI681"/>
  <c r="AM680"/>
  <c r="AK680"/>
  <c r="AI680"/>
  <c r="AM679"/>
  <c r="AK679"/>
  <c r="AI679"/>
  <c r="AM678"/>
  <c r="AK678"/>
  <c r="AI678"/>
  <c r="AM677"/>
  <c r="AK677"/>
  <c r="AI677"/>
  <c r="AM676"/>
  <c r="AK676"/>
  <c r="AI676"/>
  <c r="AM675"/>
  <c r="AK675"/>
  <c r="AI675"/>
  <c r="AM674"/>
  <c r="AK674"/>
  <c r="AI674"/>
  <c r="AM673"/>
  <c r="AK673"/>
  <c r="AI673"/>
  <c r="AM672"/>
  <c r="AK672"/>
  <c r="AI672"/>
  <c r="AM671"/>
  <c r="AK671"/>
  <c r="AI671"/>
  <c r="AM670"/>
  <c r="AK670"/>
  <c r="AI670"/>
  <c r="AM669"/>
  <c r="AK669"/>
  <c r="AI669"/>
  <c r="AM668"/>
  <c r="AK668"/>
  <c r="AI668"/>
  <c r="AM667"/>
  <c r="AK667"/>
  <c r="AI667"/>
  <c r="AM666"/>
  <c r="AK666"/>
  <c r="AI666"/>
  <c r="AM665"/>
  <c r="AK665"/>
  <c r="AI665"/>
  <c r="AM664"/>
  <c r="AK664"/>
  <c r="AI664"/>
  <c r="AM663"/>
  <c r="AK663"/>
  <c r="AI663"/>
  <c r="AM662"/>
  <c r="AK662"/>
  <c r="AI662"/>
  <c r="AM661"/>
  <c r="AK661"/>
  <c r="AI661"/>
  <c r="AM660"/>
  <c r="AK660"/>
  <c r="AI660"/>
  <c r="AM659"/>
  <c r="AK659"/>
  <c r="AI659"/>
  <c r="AM658"/>
  <c r="AK658"/>
  <c r="AI658"/>
  <c r="AM657"/>
  <c r="AK657"/>
  <c r="AI657"/>
  <c r="AM656"/>
  <c r="AK656"/>
  <c r="AI656"/>
  <c r="AM655"/>
  <c r="AK655"/>
  <c r="AI655"/>
  <c r="AM654"/>
  <c r="AK654"/>
  <c r="AI654"/>
  <c r="AM653"/>
  <c r="AK653"/>
  <c r="AI653"/>
  <c r="AM652"/>
  <c r="AK652"/>
  <c r="AI652"/>
  <c r="AM651"/>
  <c r="AK651"/>
  <c r="AI651"/>
  <c r="AM650"/>
  <c r="AK650"/>
  <c r="AI650"/>
  <c r="AM649"/>
  <c r="AK649"/>
  <c r="AI649"/>
  <c r="AM648"/>
  <c r="AK648"/>
  <c r="AI648"/>
  <c r="AM647"/>
  <c r="AK647"/>
  <c r="AI647"/>
  <c r="AM646"/>
  <c r="AK646"/>
  <c r="AI646"/>
  <c r="AM645"/>
  <c r="AK645"/>
  <c r="AI645"/>
  <c r="AM644"/>
  <c r="AK644"/>
  <c r="AI644"/>
  <c r="AM643"/>
  <c r="AK643"/>
  <c r="AI643"/>
  <c r="AM642"/>
  <c r="AK642"/>
  <c r="AI642"/>
  <c r="AM641"/>
  <c r="AK641"/>
  <c r="AI641"/>
  <c r="AM640"/>
  <c r="AK640"/>
  <c r="AI640"/>
  <c r="AM639"/>
  <c r="AK639"/>
  <c r="AI639"/>
  <c r="AM638"/>
  <c r="AK638"/>
  <c r="AI638"/>
  <c r="AM637"/>
  <c r="AK637"/>
  <c r="AI637"/>
  <c r="AM636"/>
  <c r="AK636"/>
  <c r="AI636"/>
  <c r="AM635"/>
  <c r="AK635"/>
  <c r="AI635"/>
  <c r="AM634"/>
  <c r="AK634"/>
  <c r="AI634"/>
  <c r="AM633"/>
  <c r="AK633"/>
  <c r="AI633"/>
  <c r="AM632"/>
  <c r="AK632"/>
  <c r="AI632"/>
  <c r="AM631"/>
  <c r="AK631"/>
  <c r="AI631"/>
  <c r="AM630"/>
  <c r="AK630"/>
  <c r="AI630"/>
  <c r="AM629"/>
  <c r="AK629"/>
  <c r="AI629"/>
  <c r="AM628"/>
  <c r="AK628"/>
  <c r="AI628"/>
  <c r="AM627"/>
  <c r="AK627"/>
  <c r="AI627"/>
  <c r="AM626"/>
  <c r="AK626"/>
  <c r="AI626"/>
  <c r="AM625"/>
  <c r="AK625"/>
  <c r="AI625"/>
  <c r="AM624"/>
  <c r="AK624"/>
  <c r="AI624"/>
  <c r="AM623"/>
  <c r="AK623"/>
  <c r="AI623"/>
  <c r="AM622"/>
  <c r="AK622"/>
  <c r="AI622"/>
  <c r="AM621"/>
  <c r="AK621"/>
  <c r="AI621"/>
  <c r="AM620"/>
  <c r="AK620"/>
  <c r="AI620"/>
  <c r="AM619"/>
  <c r="AK619"/>
  <c r="AI619"/>
  <c r="AM618"/>
  <c r="AK618"/>
  <c r="AI618"/>
  <c r="AM617"/>
  <c r="AK617"/>
  <c r="AI617"/>
  <c r="AM616"/>
  <c r="AK616"/>
  <c r="AI616"/>
  <c r="AM615"/>
  <c r="AK615"/>
  <c r="AI615"/>
  <c r="AM614"/>
  <c r="AK614"/>
  <c r="AI614"/>
  <c r="AM613"/>
  <c r="AK613"/>
  <c r="AI613"/>
  <c r="AM612"/>
  <c r="AK612"/>
  <c r="AI612"/>
  <c r="AM611"/>
  <c r="AK611"/>
  <c r="AI611"/>
  <c r="AM610"/>
  <c r="AK610"/>
  <c r="AI610"/>
  <c r="AM609"/>
  <c r="AK609"/>
  <c r="AI609"/>
  <c r="AM608"/>
  <c r="AK608"/>
  <c r="AI608"/>
  <c r="AM607"/>
  <c r="AK607"/>
  <c r="AI607"/>
  <c r="AM606"/>
  <c r="AK606"/>
  <c r="AI606"/>
  <c r="AM605"/>
  <c r="AK605"/>
  <c r="AI605"/>
  <c r="AM604"/>
  <c r="AK604"/>
  <c r="AI604"/>
  <c r="AM603"/>
  <c r="AK603"/>
  <c r="AI603"/>
  <c r="AM602"/>
  <c r="AK602"/>
  <c r="AI602"/>
  <c r="AM601"/>
  <c r="AK601"/>
  <c r="AI601"/>
  <c r="AM600"/>
  <c r="AK600"/>
  <c r="AI600"/>
  <c r="AM599"/>
  <c r="AK599"/>
  <c r="AI599"/>
  <c r="AM598"/>
  <c r="AK598"/>
  <c r="AI598"/>
  <c r="AM597"/>
  <c r="AK597"/>
  <c r="AI597"/>
  <c r="AM596"/>
  <c r="AK596"/>
  <c r="AI596"/>
  <c r="AM595"/>
  <c r="AK595"/>
  <c r="AI595"/>
  <c r="AM594"/>
  <c r="AK594"/>
  <c r="AI594"/>
  <c r="AM593"/>
  <c r="AK593"/>
  <c r="AI593"/>
  <c r="AM592"/>
  <c r="AK592"/>
  <c r="AI592"/>
  <c r="AM591"/>
  <c r="AK591"/>
  <c r="AI591"/>
  <c r="AM590"/>
  <c r="AK590"/>
  <c r="AI590"/>
  <c r="AM589"/>
  <c r="AK589"/>
  <c r="AI589"/>
  <c r="AM588"/>
  <c r="AK588"/>
  <c r="AI588"/>
  <c r="AM587"/>
  <c r="AK587"/>
  <c r="AI587"/>
  <c r="AM586"/>
  <c r="AK586"/>
  <c r="AI586"/>
  <c r="AM585"/>
  <c r="AK585"/>
  <c r="AI585"/>
  <c r="AM584"/>
  <c r="AK584"/>
  <c r="AI584"/>
  <c r="AM583"/>
  <c r="AK583"/>
  <c r="AI583"/>
  <c r="AM582"/>
  <c r="AK582"/>
  <c r="AI582"/>
  <c r="AM581"/>
  <c r="AK581"/>
  <c r="AI581"/>
  <c r="AM580"/>
  <c r="AK580"/>
  <c r="AI580"/>
  <c r="AM579"/>
  <c r="AK579"/>
  <c r="AI579"/>
  <c r="AM578"/>
  <c r="AK578"/>
  <c r="AI578"/>
  <c r="AM577"/>
  <c r="AK577"/>
  <c r="AI577"/>
  <c r="AM576"/>
  <c r="AK576"/>
  <c r="AI576"/>
  <c r="AM575"/>
  <c r="AK575"/>
  <c r="AI575"/>
  <c r="AM574"/>
  <c r="AK574"/>
  <c r="AI574"/>
  <c r="AM573"/>
  <c r="AK573"/>
  <c r="AI573"/>
  <c r="AM572"/>
  <c r="AK572"/>
  <c r="AI572"/>
  <c r="AM571"/>
  <c r="AK571"/>
  <c r="AI571"/>
  <c r="AM570"/>
  <c r="AK570"/>
  <c r="AI570"/>
  <c r="AM569"/>
  <c r="AK569"/>
  <c r="AI569"/>
  <c r="AM568"/>
  <c r="AK568"/>
  <c r="AI568"/>
  <c r="AM567"/>
  <c r="AK567"/>
  <c r="AI567"/>
  <c r="AM566"/>
  <c r="AK566"/>
  <c r="AI566"/>
  <c r="AM565"/>
  <c r="AK565"/>
  <c r="AI565"/>
  <c r="AM564"/>
  <c r="AK564"/>
  <c r="AI564"/>
  <c r="AM563"/>
  <c r="AK563"/>
  <c r="AI563"/>
  <c r="AM562"/>
  <c r="AK562"/>
  <c r="AI562"/>
  <c r="AM561"/>
  <c r="AK561"/>
  <c r="AI561"/>
  <c r="AM560"/>
  <c r="AK560"/>
  <c r="AI560"/>
  <c r="AM559"/>
  <c r="AK559"/>
  <c r="AI559"/>
  <c r="AM558"/>
  <c r="AK558"/>
  <c r="AI558"/>
  <c r="AM557"/>
  <c r="AK557"/>
  <c r="AI557"/>
  <c r="AM556"/>
  <c r="AK556"/>
  <c r="AI556"/>
  <c r="AM555"/>
  <c r="AK555"/>
  <c r="AI555"/>
  <c r="AM554"/>
  <c r="AK554"/>
  <c r="AI554"/>
  <c r="AM553"/>
  <c r="AK553"/>
  <c r="AI553"/>
  <c r="AM552"/>
  <c r="AK552"/>
  <c r="AI552"/>
  <c r="AM551"/>
  <c r="AK551"/>
  <c r="AI551"/>
  <c r="AM550"/>
  <c r="AK550"/>
  <c r="AI550"/>
  <c r="AM549"/>
  <c r="AK549"/>
  <c r="AI549"/>
  <c r="AM548"/>
  <c r="AK548"/>
  <c r="AI548"/>
  <c r="AM547"/>
  <c r="AK547"/>
  <c r="AI547"/>
  <c r="AM546"/>
  <c r="AK546"/>
  <c r="AI546"/>
  <c r="AM545"/>
  <c r="AK545"/>
  <c r="AI545"/>
  <c r="AM544"/>
  <c r="AK544"/>
  <c r="AI544"/>
  <c r="AM543"/>
  <c r="AK543"/>
  <c r="AI543"/>
  <c r="AM542"/>
  <c r="AK542"/>
  <c r="AI542"/>
  <c r="AM541"/>
  <c r="AK541"/>
  <c r="AI541"/>
  <c r="AM540"/>
  <c r="AK540"/>
  <c r="AI540"/>
  <c r="AM539"/>
  <c r="AK539"/>
  <c r="AI539"/>
  <c r="AM538"/>
  <c r="AK538"/>
  <c r="AI538"/>
  <c r="AM537"/>
  <c r="AK537"/>
  <c r="AI537"/>
  <c r="AM536"/>
  <c r="AK536"/>
  <c r="AI536"/>
  <c r="AM535"/>
  <c r="AK535"/>
  <c r="AI535"/>
  <c r="AM534"/>
  <c r="AK534"/>
  <c r="AI534"/>
  <c r="AM533"/>
  <c r="AK533"/>
  <c r="AI533"/>
  <c r="AM532"/>
  <c r="AK532"/>
  <c r="AI532"/>
  <c r="AM531"/>
  <c r="AK531"/>
  <c r="AI531"/>
  <c r="AM530"/>
  <c r="AK530"/>
  <c r="AI530"/>
  <c r="AM529"/>
  <c r="AK529"/>
  <c r="AI529"/>
  <c r="AM528"/>
  <c r="AK528"/>
  <c r="AI528"/>
  <c r="AM527"/>
  <c r="AK527"/>
  <c r="AI527"/>
  <c r="AM526"/>
  <c r="AK526"/>
  <c r="AI526"/>
  <c r="AM525"/>
  <c r="AK525"/>
  <c r="AI525"/>
  <c r="AM524"/>
  <c r="AK524"/>
  <c r="AI524"/>
  <c r="AM523"/>
  <c r="AK523"/>
  <c r="AI523"/>
  <c r="AM522"/>
  <c r="AK522"/>
  <c r="AI522"/>
  <c r="AM521"/>
  <c r="AK521"/>
  <c r="AI521"/>
  <c r="AM520"/>
  <c r="AK520"/>
  <c r="AI520"/>
  <c r="AM519"/>
  <c r="AK519"/>
  <c r="AI519"/>
  <c r="AM518"/>
  <c r="AK518"/>
  <c r="AI518"/>
  <c r="AM517"/>
  <c r="AK517"/>
  <c r="AI517"/>
  <c r="AM516"/>
  <c r="AK516"/>
  <c r="AI516"/>
  <c r="AM515"/>
  <c r="AK515"/>
  <c r="AI515"/>
  <c r="AM514"/>
  <c r="AK514"/>
  <c r="AI514"/>
  <c r="AM513"/>
  <c r="AK513"/>
  <c r="AI513"/>
  <c r="AM512"/>
  <c r="AK512"/>
  <c r="AI512"/>
  <c r="AM511"/>
  <c r="AK511"/>
  <c r="AI511"/>
  <c r="AM510"/>
  <c r="AK510"/>
  <c r="AI510"/>
  <c r="AM509"/>
  <c r="AK509"/>
  <c r="AI509"/>
  <c r="AM508"/>
  <c r="AK508"/>
  <c r="AI508"/>
  <c r="AM507"/>
  <c r="AK507"/>
  <c r="AI507"/>
  <c r="AM506"/>
  <c r="AK506"/>
  <c r="AI506"/>
  <c r="AM505"/>
  <c r="AK505"/>
  <c r="AI505"/>
  <c r="AM504"/>
  <c r="AK504"/>
  <c r="AI504"/>
  <c r="AM503"/>
  <c r="AK503"/>
  <c r="AI503"/>
  <c r="AM502"/>
  <c r="AK502"/>
  <c r="AI502"/>
  <c r="AM501"/>
  <c r="AK501"/>
  <c r="AI501"/>
  <c r="AM500"/>
  <c r="AK500"/>
  <c r="AI500"/>
  <c r="AM499"/>
  <c r="AK499"/>
  <c r="AI499"/>
  <c r="AM498"/>
  <c r="AK498"/>
  <c r="AI498"/>
  <c r="AM497"/>
  <c r="AK497"/>
  <c r="AI497"/>
  <c r="AM496"/>
  <c r="AK496"/>
  <c r="AI496"/>
  <c r="AM495"/>
  <c r="AK495"/>
  <c r="AI495"/>
  <c r="AM494"/>
  <c r="AK494"/>
  <c r="AI494"/>
  <c r="AM493"/>
  <c r="AK493"/>
  <c r="AI493"/>
  <c r="AM492"/>
  <c r="AK492"/>
  <c r="AI492"/>
  <c r="AM491"/>
  <c r="AK491"/>
  <c r="AI491"/>
  <c r="AM490"/>
  <c r="AK490"/>
  <c r="AI490"/>
  <c r="AM489"/>
  <c r="AK489"/>
  <c r="AI489"/>
  <c r="AM488"/>
  <c r="AK488"/>
  <c r="AI488"/>
  <c r="AM487"/>
  <c r="AK487"/>
  <c r="AI487"/>
  <c r="AM486"/>
  <c r="AK486"/>
  <c r="AI486"/>
  <c r="AM485"/>
  <c r="AK485"/>
  <c r="AI485"/>
  <c r="AM484"/>
  <c r="AK484"/>
  <c r="AI484"/>
  <c r="AM483"/>
  <c r="AK483"/>
  <c r="AI483"/>
  <c r="AM482"/>
  <c r="AK482"/>
  <c r="AI482"/>
  <c r="AM481"/>
  <c r="AK481"/>
  <c r="AI481"/>
  <c r="AM480"/>
  <c r="AK480"/>
  <c r="AI480"/>
  <c r="AM479"/>
  <c r="AK479"/>
  <c r="AI479"/>
  <c r="AM478"/>
  <c r="AK478"/>
  <c r="AI478"/>
  <c r="AM477"/>
  <c r="AK477"/>
  <c r="AI477"/>
  <c r="AM476"/>
  <c r="AK476"/>
  <c r="AI476"/>
  <c r="AM475"/>
  <c r="AK475"/>
  <c r="AI475"/>
  <c r="AM474"/>
  <c r="AK474"/>
  <c r="AI474"/>
  <c r="AM473"/>
  <c r="AK473"/>
  <c r="AI473"/>
  <c r="AM472"/>
  <c r="AK472"/>
  <c r="AI472"/>
  <c r="AM471"/>
  <c r="AK471"/>
  <c r="AI471"/>
  <c r="AM470"/>
  <c r="AK470"/>
  <c r="AI470"/>
  <c r="AM469"/>
  <c r="AK469"/>
  <c r="AI469"/>
  <c r="AM468"/>
  <c r="AK468"/>
  <c r="AI468"/>
  <c r="AM467"/>
  <c r="AK467"/>
  <c r="AI467"/>
  <c r="AM466"/>
  <c r="AK466"/>
  <c r="AI466"/>
  <c r="AM465"/>
  <c r="AK465"/>
  <c r="AI465"/>
  <c r="AM464"/>
  <c r="AK464"/>
  <c r="AI464"/>
  <c r="AM463"/>
  <c r="AK463"/>
  <c r="AI463"/>
  <c r="AM462"/>
  <c r="AK462"/>
  <c r="AI462"/>
  <c r="AM461"/>
  <c r="AK461"/>
  <c r="AI461"/>
  <c r="AM460"/>
  <c r="AK460"/>
  <c r="AI460"/>
  <c r="AM459"/>
  <c r="AK459"/>
  <c r="AI459"/>
  <c r="AM458"/>
  <c r="AK458"/>
  <c r="AI458"/>
  <c r="AM457"/>
  <c r="AK457"/>
  <c r="AI457"/>
  <c r="AM456"/>
  <c r="AK456"/>
  <c r="AI456"/>
  <c r="AM455"/>
  <c r="AK455"/>
  <c r="AI455"/>
  <c r="AM454"/>
  <c r="AK454"/>
  <c r="AI454"/>
  <c r="AM453"/>
  <c r="AK453"/>
  <c r="AI453"/>
  <c r="AM452"/>
  <c r="AK452"/>
  <c r="AI452"/>
  <c r="AM451"/>
  <c r="AK451"/>
  <c r="AI451"/>
  <c r="AM450"/>
  <c r="AK450"/>
  <c r="AI450"/>
  <c r="AM449"/>
  <c r="AK449"/>
  <c r="AI449"/>
  <c r="AM448"/>
  <c r="AK448"/>
  <c r="AI448"/>
  <c r="AM447"/>
  <c r="AK447"/>
  <c r="AI447"/>
  <c r="AM446"/>
  <c r="AK446"/>
  <c r="AI446"/>
  <c r="AM445"/>
  <c r="AK445"/>
  <c r="AI445"/>
  <c r="AM444"/>
  <c r="AK444"/>
  <c r="AI444"/>
  <c r="AM443"/>
  <c r="AK443"/>
  <c r="AI443"/>
  <c r="AM442"/>
  <c r="AK442"/>
  <c r="AI442"/>
  <c r="AM441"/>
  <c r="AK441"/>
  <c r="AI441"/>
  <c r="AM440"/>
  <c r="AK440"/>
  <c r="AI440"/>
  <c r="AM439"/>
  <c r="AK439"/>
  <c r="AI439"/>
  <c r="AM438"/>
  <c r="AK438"/>
  <c r="AI438"/>
  <c r="AM437"/>
  <c r="AK437"/>
  <c r="AI437"/>
  <c r="AM436"/>
  <c r="AK436"/>
  <c r="AI436"/>
  <c r="AM435"/>
  <c r="AK435"/>
  <c r="AI435"/>
  <c r="AM434"/>
  <c r="AK434"/>
  <c r="AI434"/>
  <c r="AM433"/>
  <c r="AK433"/>
  <c r="AI433"/>
  <c r="AM432"/>
  <c r="AK432"/>
  <c r="AI432"/>
  <c r="AM431"/>
  <c r="AK431"/>
  <c r="AI431"/>
  <c r="AM430"/>
  <c r="AK430"/>
  <c r="AI430"/>
  <c r="AM429"/>
  <c r="AK429"/>
  <c r="AI429"/>
  <c r="AM428"/>
  <c r="AK428"/>
  <c r="AI428"/>
  <c r="AM427"/>
  <c r="AK427"/>
  <c r="AI427"/>
  <c r="AM426"/>
  <c r="AK426"/>
  <c r="AI426"/>
  <c r="AM425"/>
  <c r="AK425"/>
  <c r="AI425"/>
  <c r="AM424"/>
  <c r="AK424"/>
  <c r="AI424"/>
  <c r="AM423"/>
  <c r="AK423"/>
  <c r="AI423"/>
  <c r="AM422"/>
  <c r="AK422"/>
  <c r="AI422"/>
  <c r="AM421"/>
  <c r="AK421"/>
  <c r="AI421"/>
  <c r="AM420"/>
  <c r="AK420"/>
  <c r="AI420"/>
  <c r="AM419"/>
  <c r="AK419"/>
  <c r="AI419"/>
  <c r="AM418"/>
  <c r="AK418"/>
  <c r="AI418"/>
  <c r="AM417"/>
  <c r="AK417"/>
  <c r="AI417"/>
  <c r="AM416"/>
  <c r="AK416"/>
  <c r="AI416"/>
  <c r="AM415"/>
  <c r="AK415"/>
  <c r="AI415"/>
  <c r="AM414"/>
  <c r="AK414"/>
  <c r="AI414"/>
  <c r="AM413"/>
  <c r="AK413"/>
  <c r="AI413"/>
  <c r="AM412"/>
  <c r="AK412"/>
  <c r="AI412"/>
  <c r="AM411"/>
  <c r="AK411"/>
  <c r="AI411"/>
  <c r="AM410"/>
  <c r="AK410"/>
  <c r="AI410"/>
  <c r="AM409"/>
  <c r="AK409"/>
  <c r="AI409"/>
  <c r="AM408"/>
  <c r="AK408"/>
  <c r="AI408"/>
  <c r="AM407"/>
  <c r="AK407"/>
  <c r="AI407"/>
  <c r="AM406"/>
  <c r="AK406"/>
  <c r="AI406"/>
  <c r="AM405"/>
  <c r="AK405"/>
  <c r="AI405"/>
  <c r="AM404"/>
  <c r="AK404"/>
  <c r="AI404"/>
  <c r="AM403"/>
  <c r="AK403"/>
  <c r="AI403"/>
  <c r="AM402"/>
  <c r="AK402"/>
  <c r="AI402"/>
  <c r="AM401"/>
  <c r="AK401"/>
  <c r="AI401"/>
  <c r="AM400"/>
  <c r="AK400"/>
  <c r="AI400"/>
  <c r="AM399"/>
  <c r="AK399"/>
  <c r="AI399"/>
  <c r="AM398"/>
  <c r="AK398"/>
  <c r="AI398"/>
  <c r="AM397"/>
  <c r="AK397"/>
  <c r="AI397"/>
  <c r="AM396"/>
  <c r="AK396"/>
  <c r="AI396"/>
  <c r="AM395"/>
  <c r="AK395"/>
  <c r="AI395"/>
  <c r="AM394"/>
  <c r="AK394"/>
  <c r="AI394"/>
  <c r="AM393"/>
  <c r="AK393"/>
  <c r="AI393"/>
  <c r="AM392"/>
  <c r="AK392"/>
  <c r="AI392"/>
  <c r="AM391"/>
  <c r="AK391"/>
  <c r="AI391"/>
  <c r="AM390"/>
  <c r="AK390"/>
  <c r="AI390"/>
  <c r="AM389"/>
  <c r="AK389"/>
  <c r="AI389"/>
  <c r="AM388"/>
  <c r="AK388"/>
  <c r="AI388"/>
  <c r="AM387"/>
  <c r="AK387"/>
  <c r="AI387"/>
  <c r="AM386"/>
  <c r="AK386"/>
  <c r="AI386"/>
  <c r="AM385"/>
  <c r="AK385"/>
  <c r="AI385"/>
  <c r="AM384"/>
  <c r="AK384"/>
  <c r="AI384"/>
  <c r="AM383"/>
  <c r="AK383"/>
  <c r="AI383"/>
  <c r="AM382"/>
  <c r="AK382"/>
  <c r="AI382"/>
  <c r="AM381"/>
  <c r="AK381"/>
  <c r="AI381"/>
  <c r="AM380"/>
  <c r="AK380"/>
  <c r="AI380"/>
  <c r="AM379"/>
  <c r="AK379"/>
  <c r="AI379"/>
  <c r="AM378"/>
  <c r="AK378"/>
  <c r="AI378"/>
  <c r="AM377"/>
  <c r="AK377"/>
  <c r="AI377"/>
  <c r="AM376"/>
  <c r="AK376"/>
  <c r="AI376"/>
  <c r="AM375"/>
  <c r="AK375"/>
  <c r="AI375"/>
  <c r="AM374"/>
  <c r="AK374"/>
  <c r="AI374"/>
  <c r="AM373"/>
  <c r="AK373"/>
  <c r="AI373"/>
  <c r="AM372"/>
  <c r="AK372"/>
  <c r="AI372"/>
  <c r="AM371"/>
  <c r="AK371"/>
  <c r="AI371"/>
  <c r="AM370"/>
  <c r="AK370"/>
  <c r="AI370"/>
  <c r="AM369"/>
  <c r="AK369"/>
  <c r="AI369"/>
  <c r="AM368"/>
  <c r="AK368"/>
  <c r="AI368"/>
  <c r="AM367"/>
  <c r="AK367"/>
  <c r="AI367"/>
  <c r="AM366"/>
  <c r="AK366"/>
  <c r="AI366"/>
  <c r="AM365"/>
  <c r="AK365"/>
  <c r="AI365"/>
  <c r="AM364"/>
  <c r="AK364"/>
  <c r="AI364"/>
  <c r="AM363"/>
  <c r="AK363"/>
  <c r="AI363"/>
  <c r="AM362"/>
  <c r="AK362"/>
  <c r="AI362"/>
  <c r="AM361"/>
  <c r="AK361"/>
  <c r="AI361"/>
  <c r="AM360"/>
  <c r="AK360"/>
  <c r="AI360"/>
  <c r="AM359"/>
  <c r="AK359"/>
  <c r="AI359"/>
  <c r="AM358"/>
  <c r="AK358"/>
  <c r="AI358"/>
  <c r="AM357"/>
  <c r="AK357"/>
  <c r="AI357"/>
  <c r="AM356"/>
  <c r="AK356"/>
  <c r="AI356"/>
  <c r="AM355"/>
  <c r="AK355"/>
  <c r="AI355"/>
  <c r="AM354"/>
  <c r="AK354"/>
  <c r="AI354"/>
  <c r="AM353"/>
  <c r="AK353"/>
  <c r="AI353"/>
  <c r="AM352"/>
  <c r="AK352"/>
  <c r="AI352"/>
  <c r="AM351"/>
  <c r="AK351"/>
  <c r="AI351"/>
  <c r="AM350"/>
  <c r="AK350"/>
  <c r="AI350"/>
  <c r="AM349"/>
  <c r="AK349"/>
  <c r="AI349"/>
  <c r="AM348"/>
  <c r="AK348"/>
  <c r="AI348"/>
  <c r="AM347"/>
  <c r="AK347"/>
  <c r="AI347"/>
  <c r="AM346"/>
  <c r="AK346"/>
  <c r="AI346"/>
  <c r="AM345"/>
  <c r="AK345"/>
  <c r="AI345"/>
  <c r="AM344"/>
  <c r="AK344"/>
  <c r="AI344"/>
  <c r="AM343"/>
  <c r="AK343"/>
  <c r="AI343"/>
  <c r="AM342"/>
  <c r="AK342"/>
  <c r="AI342"/>
  <c r="AM341"/>
  <c r="AK341"/>
  <c r="AI341"/>
  <c r="AM340"/>
  <c r="AK340"/>
  <c r="AI340"/>
  <c r="AM339"/>
  <c r="AK339"/>
  <c r="AI339"/>
  <c r="AM338"/>
  <c r="AK338"/>
  <c r="AI338"/>
  <c r="AM337"/>
  <c r="AK337"/>
  <c r="AI337"/>
  <c r="AM336"/>
  <c r="AK336"/>
  <c r="AI336"/>
  <c r="AM335"/>
  <c r="AK335"/>
  <c r="AI335"/>
  <c r="AM334"/>
  <c r="AK334"/>
  <c r="AI334"/>
  <c r="AM333"/>
  <c r="AK333"/>
  <c r="AI333"/>
  <c r="AM332"/>
  <c r="AK332"/>
  <c r="AI332"/>
  <c r="AM331"/>
  <c r="AK331"/>
  <c r="AI331"/>
  <c r="AM330"/>
  <c r="AK330"/>
  <c r="AI330"/>
  <c r="AM329"/>
  <c r="AK329"/>
  <c r="AI329"/>
  <c r="AM328"/>
  <c r="AK328"/>
  <c r="AI328"/>
  <c r="AM327"/>
  <c r="AK327"/>
  <c r="AI327"/>
  <c r="AM326"/>
  <c r="AK326"/>
  <c r="AI326"/>
  <c r="AM325"/>
  <c r="AK325"/>
  <c r="AI325"/>
  <c r="AM324"/>
  <c r="AK324"/>
  <c r="AI324"/>
  <c r="AM323"/>
  <c r="AK323"/>
  <c r="AI323"/>
  <c r="AM322"/>
  <c r="AK322"/>
  <c r="AI322"/>
  <c r="AM321"/>
  <c r="AK321"/>
  <c r="AI321"/>
  <c r="AM320"/>
  <c r="AK320"/>
  <c r="AI320"/>
  <c r="AM319"/>
  <c r="AK319"/>
  <c r="AI319"/>
  <c r="AM318"/>
  <c r="AK318"/>
  <c r="AI318"/>
  <c r="AM317"/>
  <c r="AK317"/>
  <c r="AI317"/>
  <c r="AM316"/>
  <c r="AK316"/>
  <c r="AI316"/>
  <c r="AM315"/>
  <c r="AK315"/>
  <c r="AI315"/>
  <c r="AM314"/>
  <c r="AK314"/>
  <c r="AI314"/>
  <c r="AM313"/>
  <c r="AK313"/>
  <c r="AI313"/>
  <c r="AM312"/>
  <c r="AK312"/>
  <c r="AI312"/>
  <c r="AM311"/>
  <c r="AK311"/>
  <c r="AI311"/>
  <c r="AM310"/>
  <c r="AK310"/>
  <c r="AI310"/>
  <c r="AM309"/>
  <c r="AK309"/>
  <c r="AI309"/>
  <c r="AM308"/>
  <c r="AK308"/>
  <c r="AI308"/>
  <c r="AM307"/>
  <c r="AK307"/>
  <c r="AI307"/>
  <c r="AM306"/>
  <c r="AK306"/>
  <c r="AI306"/>
  <c r="AM305"/>
  <c r="AK305"/>
  <c r="AI305"/>
  <c r="AM304"/>
  <c r="AK304"/>
  <c r="AI304"/>
  <c r="AM303"/>
  <c r="AK303"/>
  <c r="AI303"/>
  <c r="AM302"/>
  <c r="AK302"/>
  <c r="AI302"/>
  <c r="AM301"/>
  <c r="AK301"/>
  <c r="AI301"/>
  <c r="AM300"/>
  <c r="AK300"/>
  <c r="AI300"/>
  <c r="AM299"/>
  <c r="AK299"/>
  <c r="AI299"/>
  <c r="AM298"/>
  <c r="AK298"/>
  <c r="AI298"/>
  <c r="AM297"/>
  <c r="AK297"/>
  <c r="AI297"/>
  <c r="AM296"/>
  <c r="AK296"/>
  <c r="AI296"/>
  <c r="AM295"/>
  <c r="AK295"/>
  <c r="AI295"/>
  <c r="AM294"/>
  <c r="AK294"/>
  <c r="AI294"/>
  <c r="AM293"/>
  <c r="AK293"/>
  <c r="AI293"/>
  <c r="AM292"/>
  <c r="AK292"/>
  <c r="AI292"/>
  <c r="AM291"/>
  <c r="AK291"/>
  <c r="AI291"/>
  <c r="AM290"/>
  <c r="AK290"/>
  <c r="AI290"/>
  <c r="AM289"/>
  <c r="AK289"/>
  <c r="AI289"/>
  <c r="AM288"/>
  <c r="AK288"/>
  <c r="AI288"/>
  <c r="AM287"/>
  <c r="AK287"/>
  <c r="AI287"/>
  <c r="AM286"/>
  <c r="AK286"/>
  <c r="AI286"/>
  <c r="AM285"/>
  <c r="AK285"/>
  <c r="AI285"/>
  <c r="AM284"/>
  <c r="AK284"/>
  <c r="AI284"/>
  <c r="AM283"/>
  <c r="AK283"/>
  <c r="AI283"/>
  <c r="AM282"/>
  <c r="AK282"/>
  <c r="AI282"/>
  <c r="AM281"/>
  <c r="AK281"/>
  <c r="AI281"/>
  <c r="AM280"/>
  <c r="AK280"/>
  <c r="AI280"/>
  <c r="AM279"/>
  <c r="AK279"/>
  <c r="AI279"/>
  <c r="AM278"/>
  <c r="AK278"/>
  <c r="AI278"/>
  <c r="AM277"/>
  <c r="AK277"/>
  <c r="AI277"/>
  <c r="AM276"/>
  <c r="AK276"/>
  <c r="AI276"/>
  <c r="AM275"/>
  <c r="AK275"/>
  <c r="AI275"/>
  <c r="AM274"/>
  <c r="AK274"/>
  <c r="AI274"/>
  <c r="AM273"/>
  <c r="AK273"/>
  <c r="AI273"/>
  <c r="AM272"/>
  <c r="AK272"/>
  <c r="AI272"/>
  <c r="AM271"/>
  <c r="AK271"/>
  <c r="AI271"/>
  <c r="AM270"/>
  <c r="AK270"/>
  <c r="AI270"/>
  <c r="AM269"/>
  <c r="AK269"/>
  <c r="AI269"/>
  <c r="AM268"/>
  <c r="AK268"/>
  <c r="AI268"/>
  <c r="AM267"/>
  <c r="AK267"/>
  <c r="AI267"/>
  <c r="AM266"/>
  <c r="AK266"/>
  <c r="AI266"/>
  <c r="AM265"/>
  <c r="AK265"/>
  <c r="AI265"/>
  <c r="AM264"/>
  <c r="AK264"/>
  <c r="AI264"/>
  <c r="AM263"/>
  <c r="AK263"/>
  <c r="AI263"/>
  <c r="AM262"/>
  <c r="AK262"/>
  <c r="AI262"/>
  <c r="AM261"/>
  <c r="AK261"/>
  <c r="AI261"/>
  <c r="AM260"/>
  <c r="AK260"/>
  <c r="AI260"/>
  <c r="AM259"/>
  <c r="AK259"/>
  <c r="AI259"/>
  <c r="AM258"/>
  <c r="AK258"/>
  <c r="AI258"/>
  <c r="AM257"/>
  <c r="AK257"/>
  <c r="AI257"/>
  <c r="AM256"/>
  <c r="AK256"/>
  <c r="AI256"/>
  <c r="AM255"/>
  <c r="AK255"/>
  <c r="AI255"/>
  <c r="AM254"/>
  <c r="AK254"/>
  <c r="AI254"/>
  <c r="AM253"/>
  <c r="AK253"/>
  <c r="AI253"/>
  <c r="AM252"/>
  <c r="AK252"/>
  <c r="AI252"/>
  <c r="AM251"/>
  <c r="AK251"/>
  <c r="AI251"/>
  <c r="AM250"/>
  <c r="AK250"/>
  <c r="AI250"/>
  <c r="AM249"/>
  <c r="AK249"/>
  <c r="AI249"/>
  <c r="AM248"/>
  <c r="AK248"/>
  <c r="AI248"/>
  <c r="AM247"/>
  <c r="AK247"/>
  <c r="AI247"/>
  <c r="AM246"/>
  <c r="AK246"/>
  <c r="AI246"/>
  <c r="AM245"/>
  <c r="AK245"/>
  <c r="AI245"/>
  <c r="AM244"/>
  <c r="AK244"/>
  <c r="AI244"/>
  <c r="AM243"/>
  <c r="AK243"/>
  <c r="AI243"/>
  <c r="AM242"/>
  <c r="AK242"/>
  <c r="AI242"/>
  <c r="AM241"/>
  <c r="AK241"/>
  <c r="AI241"/>
  <c r="AM240"/>
  <c r="AK240"/>
  <c r="AI240"/>
  <c r="AM239"/>
  <c r="AK239"/>
  <c r="AI239"/>
  <c r="AM238"/>
  <c r="AK238"/>
  <c r="AI238"/>
  <c r="AM237"/>
  <c r="AK237"/>
  <c r="AI237"/>
  <c r="AM236"/>
  <c r="AK236"/>
  <c r="AI236"/>
  <c r="AM235"/>
  <c r="AK235"/>
  <c r="AI235"/>
  <c r="AM234"/>
  <c r="AK234"/>
  <c r="AI234"/>
  <c r="AM233"/>
  <c r="AK233"/>
  <c r="AI233"/>
  <c r="AM232"/>
  <c r="AK232"/>
  <c r="AI232"/>
  <c r="AM231"/>
  <c r="AK231"/>
  <c r="AI231"/>
  <c r="AM230"/>
  <c r="AK230"/>
  <c r="AI230"/>
  <c r="AM229"/>
  <c r="AK229"/>
  <c r="AI229"/>
  <c r="AM228"/>
  <c r="AK228"/>
  <c r="AI228"/>
  <c r="AM227"/>
  <c r="AK227"/>
  <c r="AI227"/>
  <c r="AM226"/>
  <c r="AK226"/>
  <c r="AI226"/>
  <c r="AM225"/>
  <c r="AK225"/>
  <c r="AI225"/>
  <c r="AM224"/>
  <c r="AK224"/>
  <c r="AI224"/>
  <c r="AM223"/>
  <c r="AK223"/>
  <c r="AI223"/>
  <c r="AM222"/>
  <c r="AK222"/>
  <c r="AI222"/>
  <c r="AM221"/>
  <c r="AK221"/>
  <c r="AI221"/>
  <c r="AM220"/>
  <c r="AK220"/>
  <c r="AI220"/>
  <c r="AM219"/>
  <c r="AK219"/>
  <c r="AI219"/>
  <c r="AM218"/>
  <c r="AK218"/>
  <c r="AI218"/>
  <c r="AM217"/>
  <c r="AK217"/>
  <c r="AI217"/>
  <c r="AM216"/>
  <c r="AK216"/>
  <c r="AI216"/>
  <c r="AM215"/>
  <c r="AK215"/>
  <c r="AI215"/>
  <c r="AM214"/>
  <c r="AK214"/>
  <c r="AI214"/>
  <c r="AM213"/>
  <c r="AK213"/>
  <c r="AI213"/>
  <c r="AM212"/>
  <c r="AK212"/>
  <c r="AI212"/>
  <c r="AM211"/>
  <c r="AK211"/>
  <c r="AI211"/>
  <c r="AM210"/>
  <c r="AK210"/>
  <c r="AI210"/>
  <c r="AM209"/>
  <c r="AK209"/>
  <c r="AI209"/>
  <c r="AM208"/>
  <c r="AK208"/>
  <c r="AI208"/>
  <c r="AM207"/>
  <c r="AK207"/>
  <c r="AI207"/>
  <c r="AM206"/>
  <c r="AK206"/>
  <c r="AI206"/>
  <c r="AM205"/>
  <c r="AK205"/>
  <c r="AI205"/>
  <c r="AM204"/>
  <c r="AK204"/>
  <c r="AI204"/>
  <c r="AM203"/>
  <c r="AK203"/>
  <c r="AI203"/>
  <c r="AM202"/>
  <c r="AK202"/>
  <c r="AI202"/>
  <c r="AM201"/>
  <c r="AK201"/>
  <c r="AI201"/>
  <c r="AM200"/>
  <c r="AK200"/>
  <c r="AI200"/>
  <c r="AM199"/>
  <c r="AK199"/>
  <c r="AI199"/>
  <c r="AM198"/>
  <c r="AK198"/>
  <c r="AI198"/>
  <c r="AM197"/>
  <c r="AK197"/>
  <c r="AI197"/>
  <c r="AM196"/>
  <c r="AK196"/>
  <c r="AI196"/>
  <c r="AM195"/>
  <c r="AK195"/>
  <c r="AI195"/>
  <c r="AM194"/>
  <c r="AK194"/>
  <c r="AI194"/>
  <c r="AM193"/>
  <c r="AK193"/>
  <c r="AI193"/>
  <c r="AM192"/>
  <c r="AK192"/>
  <c r="AI192"/>
  <c r="AM191"/>
  <c r="AK191"/>
  <c r="AI191"/>
  <c r="AM190"/>
  <c r="AK190"/>
  <c r="AI190"/>
  <c r="AM189"/>
  <c r="AK189"/>
  <c r="AI189"/>
  <c r="AM188"/>
  <c r="AK188"/>
  <c r="AI188"/>
  <c r="AM187"/>
  <c r="AK187"/>
  <c r="AI187"/>
  <c r="AM186"/>
  <c r="AK186"/>
  <c r="AI186"/>
  <c r="AM185"/>
  <c r="AK185"/>
  <c r="AI185"/>
  <c r="AM184"/>
  <c r="AK184"/>
  <c r="AI184"/>
  <c r="AM183"/>
  <c r="AK183"/>
  <c r="AI183"/>
  <c r="AM182"/>
  <c r="AK182"/>
  <c r="AI182"/>
  <c r="AM181"/>
  <c r="AK181"/>
  <c r="AI181"/>
  <c r="AM180"/>
  <c r="AK180"/>
  <c r="AI180"/>
  <c r="AM179"/>
  <c r="AK179"/>
  <c r="AI179"/>
  <c r="AM178"/>
  <c r="AK178"/>
  <c r="AI178"/>
  <c r="AM177"/>
  <c r="AK177"/>
  <c r="AI177"/>
  <c r="AM176"/>
  <c r="AK176"/>
  <c r="AI176"/>
  <c r="AM175"/>
  <c r="AK175"/>
  <c r="AI175"/>
  <c r="AM174"/>
  <c r="AK174"/>
  <c r="AI174"/>
  <c r="AM173"/>
  <c r="AK173"/>
  <c r="AI173"/>
  <c r="AM172"/>
  <c r="AK172"/>
  <c r="AI172"/>
  <c r="AM171"/>
  <c r="AK171"/>
  <c r="AI171"/>
  <c r="AM170"/>
  <c r="AK170"/>
  <c r="AI170"/>
  <c r="AM169"/>
  <c r="AK169"/>
  <c r="AI169"/>
  <c r="AM168"/>
  <c r="AK168"/>
  <c r="AI168"/>
  <c r="AM167"/>
  <c r="AK167"/>
  <c r="AI167"/>
  <c r="AM166"/>
  <c r="AK166"/>
  <c r="AI166"/>
  <c r="AM165"/>
  <c r="AK165"/>
  <c r="AI165"/>
  <c r="AM164"/>
  <c r="AK164"/>
  <c r="AI164"/>
  <c r="AM163"/>
  <c r="AK163"/>
  <c r="AI163"/>
  <c r="AM162"/>
  <c r="AK162"/>
  <c r="AI162"/>
  <c r="AM161"/>
  <c r="AK161"/>
  <c r="AI161"/>
  <c r="AM160"/>
  <c r="AK160"/>
  <c r="AI160"/>
  <c r="AM159"/>
  <c r="AK159"/>
  <c r="AI159"/>
  <c r="AM158"/>
  <c r="AK158"/>
  <c r="AI158"/>
  <c r="AM157"/>
  <c r="AK157"/>
  <c r="AI157"/>
  <c r="AM156"/>
  <c r="AK156"/>
  <c r="AI156"/>
  <c r="AM155"/>
  <c r="AK155"/>
  <c r="AI155"/>
  <c r="AM154"/>
  <c r="AK154"/>
  <c r="AI154"/>
  <c r="AM153"/>
  <c r="AK153"/>
  <c r="AI153"/>
  <c r="AM152"/>
  <c r="AK152"/>
  <c r="AI152"/>
  <c r="AM151"/>
  <c r="AK151"/>
  <c r="AI151"/>
  <c r="AM150"/>
  <c r="AK150"/>
  <c r="AI150"/>
  <c r="AM149"/>
  <c r="AK149"/>
  <c r="AI149"/>
  <c r="AM148"/>
  <c r="AK148"/>
  <c r="AI148"/>
  <c r="AM147"/>
  <c r="AK147"/>
  <c r="AI147"/>
  <c r="AM146"/>
  <c r="AK146"/>
  <c r="AI146"/>
  <c r="AM145"/>
  <c r="AK145"/>
  <c r="AI145"/>
  <c r="AM144"/>
  <c r="AK144"/>
  <c r="AI144"/>
  <c r="AM143"/>
  <c r="AK143"/>
  <c r="AI143"/>
  <c r="AM142"/>
  <c r="AK142"/>
  <c r="AI142"/>
  <c r="AM141"/>
  <c r="AK141"/>
  <c r="AI141"/>
  <c r="AM140"/>
  <c r="AK140"/>
  <c r="AI140"/>
  <c r="AM139"/>
  <c r="AK139"/>
  <c r="AI139"/>
  <c r="AM138"/>
  <c r="AK138"/>
  <c r="AI138"/>
  <c r="AM137"/>
  <c r="AK137"/>
  <c r="AI137"/>
  <c r="AM136"/>
  <c r="AK136"/>
  <c r="AI136"/>
  <c r="AM135"/>
  <c r="AK135"/>
  <c r="AI135"/>
  <c r="AM134"/>
  <c r="AK134"/>
  <c r="AI134"/>
  <c r="AM133"/>
  <c r="AK133"/>
  <c r="AI133"/>
  <c r="AM132"/>
  <c r="AK132"/>
  <c r="AI132"/>
  <c r="AM131"/>
  <c r="AK131"/>
  <c r="AI131"/>
  <c r="AM130"/>
  <c r="AK130"/>
  <c r="AI130"/>
  <c r="AM129"/>
  <c r="AK129"/>
  <c r="AI129"/>
  <c r="AM128"/>
  <c r="AK128"/>
  <c r="AI128"/>
  <c r="AM127"/>
  <c r="AK127"/>
  <c r="AI127"/>
  <c r="AM126"/>
  <c r="AK126"/>
  <c r="AI126"/>
  <c r="AM125"/>
  <c r="AK125"/>
  <c r="AI125"/>
  <c r="AM124"/>
  <c r="AK124"/>
  <c r="AI124"/>
  <c r="AM123"/>
  <c r="AK123"/>
  <c r="AI123"/>
  <c r="AM122"/>
  <c r="AK122"/>
  <c r="AI122"/>
  <c r="AM121"/>
  <c r="AM120"/>
  <c r="AM119"/>
  <c r="AI121"/>
  <c r="AI120"/>
  <c r="AI119"/>
  <c r="AM118"/>
  <c r="AI118"/>
  <c r="AM117"/>
  <c r="AI117"/>
  <c r="AM116"/>
  <c r="AI116"/>
  <c r="F2" i="11"/>
  <c r="AM115" i="3"/>
  <c r="AK115"/>
  <c r="AI115"/>
  <c r="AM114"/>
  <c r="AK114"/>
  <c r="AI114"/>
  <c r="AM113"/>
  <c r="AK113"/>
  <c r="AI113"/>
  <c r="AM112"/>
  <c r="AK112"/>
  <c r="AI112"/>
  <c r="AM111"/>
  <c r="AK111"/>
  <c r="AI111"/>
  <c r="AM110"/>
  <c r="AK110"/>
  <c r="AI110"/>
  <c r="AM109"/>
  <c r="AK109"/>
  <c r="AI109"/>
  <c r="AM108"/>
  <c r="AK108"/>
  <c r="AI108"/>
  <c r="AM107"/>
  <c r="AK107"/>
  <c r="AI107"/>
  <c r="AM106"/>
  <c r="AK106"/>
  <c r="AI106"/>
  <c r="AM105"/>
  <c r="AK105"/>
  <c r="AI105"/>
  <c r="AM104"/>
  <c r="AK104"/>
  <c r="AI104"/>
  <c r="AM103"/>
  <c r="AK103"/>
  <c r="AI103"/>
  <c r="AM102"/>
  <c r="AK102"/>
  <c r="AI102"/>
  <c r="AM101"/>
  <c r="AK101"/>
  <c r="AI101"/>
  <c r="AM100"/>
  <c r="AK100"/>
  <c r="AI100"/>
  <c r="AM99"/>
  <c r="AK99"/>
  <c r="AI99"/>
  <c r="AM98"/>
  <c r="AK98"/>
  <c r="AI98"/>
  <c r="AM97"/>
  <c r="AK97"/>
  <c r="AI97"/>
  <c r="AM96"/>
  <c r="AK96"/>
  <c r="AI96"/>
  <c r="AM95"/>
  <c r="AK95"/>
  <c r="AI95"/>
  <c r="AM94"/>
  <c r="AK94"/>
  <c r="AI94"/>
  <c r="AM93"/>
  <c r="AK93"/>
  <c r="AI93"/>
  <c r="AM92"/>
  <c r="AK92"/>
  <c r="AI92"/>
  <c r="AM91"/>
  <c r="AK91"/>
  <c r="AI91"/>
  <c r="AM90"/>
  <c r="AK90"/>
  <c r="AI90"/>
  <c r="AM89"/>
  <c r="AK89"/>
  <c r="AI89"/>
  <c r="AM88"/>
  <c r="AK88"/>
  <c r="AI88"/>
  <c r="AM87"/>
  <c r="AK87"/>
  <c r="AI87"/>
  <c r="AM86"/>
  <c r="AK86"/>
  <c r="AI86"/>
  <c r="AM85"/>
  <c r="AK85"/>
  <c r="AI85"/>
  <c r="AM84"/>
  <c r="AK84"/>
  <c r="AI84"/>
  <c r="AM83"/>
  <c r="AK83"/>
  <c r="AI83"/>
  <c r="AM82"/>
  <c r="AK82"/>
  <c r="AI82"/>
  <c r="AM81"/>
  <c r="AK81"/>
  <c r="AI81"/>
  <c r="AM80"/>
  <c r="AK80"/>
  <c r="AI80"/>
  <c r="AM79"/>
  <c r="AK79"/>
  <c r="AI79"/>
  <c r="AM78"/>
  <c r="AK78"/>
  <c r="AI78"/>
  <c r="AM77"/>
  <c r="AK77"/>
  <c r="AI77"/>
  <c r="AM76"/>
  <c r="AK76"/>
  <c r="AI76"/>
  <c r="AM75"/>
  <c r="AK75"/>
  <c r="AI75"/>
  <c r="AM74"/>
  <c r="AK74"/>
  <c r="AI74"/>
  <c r="AM73"/>
  <c r="AK73"/>
  <c r="AI73"/>
  <c r="AM72"/>
  <c r="AK72"/>
  <c r="AI72"/>
  <c r="AM71"/>
  <c r="AK71"/>
  <c r="AI71"/>
  <c r="AM70"/>
  <c r="AK70"/>
  <c r="AI70"/>
  <c r="AM69"/>
  <c r="AK69"/>
  <c r="AI69"/>
  <c r="AM68"/>
  <c r="AK68"/>
  <c r="AI68"/>
  <c r="AM67"/>
  <c r="AK67"/>
  <c r="AI67"/>
  <c r="AM66"/>
  <c r="AK66"/>
  <c r="AI66"/>
  <c r="AM65"/>
  <c r="AK65"/>
  <c r="AI65"/>
  <c r="AM64"/>
  <c r="AK64"/>
  <c r="AI64"/>
  <c r="AM63"/>
  <c r="AK63"/>
  <c r="AI63"/>
  <c r="AM62"/>
  <c r="AK62"/>
  <c r="AI62"/>
  <c r="AM61"/>
  <c r="AK61"/>
  <c r="AI61"/>
  <c r="AM60"/>
  <c r="AK60"/>
  <c r="AI60"/>
  <c r="AM59"/>
  <c r="AK59"/>
  <c r="AI59"/>
  <c r="AM58"/>
  <c r="AK58"/>
  <c r="AI58"/>
  <c r="AM57"/>
  <c r="AK57"/>
  <c r="AI57"/>
  <c r="AM56"/>
  <c r="AK56"/>
  <c r="AI56"/>
  <c r="AM55"/>
  <c r="AK55"/>
  <c r="AI55"/>
  <c r="AM54"/>
  <c r="AK54"/>
  <c r="AI54"/>
  <c r="AM53"/>
  <c r="AK53"/>
  <c r="AI53"/>
  <c r="AM52"/>
  <c r="AK52"/>
  <c r="AI52"/>
  <c r="AM51"/>
  <c r="AK51"/>
  <c r="AI51"/>
  <c r="AM50"/>
  <c r="AK50"/>
  <c r="AI50"/>
  <c r="AM49"/>
  <c r="AK49"/>
  <c r="AI49"/>
  <c r="AM48"/>
  <c r="AK48"/>
  <c r="AI48"/>
  <c r="AM47"/>
  <c r="AK47"/>
  <c r="AI47"/>
  <c r="AM46"/>
  <c r="AK46"/>
  <c r="AI46"/>
  <c r="AM45"/>
  <c r="AK45"/>
  <c r="AI45"/>
  <c r="AM44"/>
  <c r="AK44"/>
  <c r="AI44"/>
  <c r="AM43"/>
  <c r="AK43"/>
  <c r="AI43"/>
  <c r="AM42"/>
  <c r="AK42"/>
  <c r="AI42"/>
  <c r="AM41"/>
  <c r="AK41"/>
  <c r="AI41"/>
  <c r="AM40"/>
  <c r="AK40"/>
  <c r="AI40"/>
  <c r="AM39"/>
  <c r="AK39"/>
  <c r="AI39"/>
  <c r="AM38"/>
  <c r="AK38"/>
  <c r="AI38"/>
  <c r="AM37"/>
  <c r="AK37"/>
  <c r="AI37"/>
  <c r="AM36"/>
  <c r="AK36"/>
  <c r="AI36"/>
  <c r="AM35"/>
  <c r="AK35"/>
  <c r="AI35"/>
  <c r="AM34"/>
  <c r="AK34"/>
  <c r="AI34"/>
  <c r="AM33"/>
  <c r="AK33"/>
  <c r="AI33"/>
  <c r="AM32"/>
  <c r="AK32"/>
  <c r="AI32"/>
  <c r="AM31"/>
  <c r="AK31"/>
  <c r="AI31"/>
  <c r="AM30"/>
  <c r="AK30"/>
  <c r="AI30"/>
  <c r="AM29"/>
  <c r="AK29"/>
  <c r="AI29"/>
  <c r="AM28"/>
  <c r="AK28"/>
  <c r="AI28"/>
  <c r="AM27"/>
  <c r="AK27"/>
  <c r="AI27"/>
  <c r="AM26"/>
  <c r="AK26"/>
  <c r="AI26"/>
  <c r="AM25"/>
  <c r="AK25"/>
  <c r="AI25"/>
  <c r="AM24"/>
  <c r="AK24"/>
  <c r="AI24"/>
  <c r="AM23"/>
  <c r="AK23"/>
  <c r="AI23"/>
  <c r="AM22"/>
  <c r="AK22"/>
  <c r="AI22"/>
  <c r="AM21"/>
  <c r="AK21"/>
  <c r="AI21"/>
  <c r="AM20"/>
  <c r="AK20"/>
  <c r="AI20"/>
  <c r="AM19"/>
  <c r="AK19"/>
  <c r="AI19"/>
  <c r="AM18"/>
  <c r="AK18"/>
  <c r="AI18"/>
  <c r="AM17"/>
  <c r="AK17"/>
  <c r="AI17"/>
  <c r="AM16"/>
  <c r="AK16"/>
  <c r="AI16"/>
  <c r="AM15"/>
  <c r="AK15"/>
  <c r="AI15"/>
  <c r="AM14"/>
  <c r="AK14"/>
  <c r="AI14"/>
  <c r="AM13"/>
  <c r="AK13"/>
  <c r="AI13"/>
  <c r="AM12"/>
  <c r="AK12"/>
  <c r="AI12"/>
  <c r="AM11"/>
  <c r="AK11"/>
  <c r="AI11"/>
  <c r="AM10"/>
  <c r="AK10"/>
  <c r="AI10"/>
  <c r="AM9"/>
  <c r="AK9"/>
  <c r="AI9"/>
  <c r="AM8"/>
  <c r="AK8"/>
  <c r="AI8"/>
  <c r="AM7"/>
  <c r="AK7"/>
  <c r="AI7"/>
  <c r="AM6"/>
  <c r="AK6"/>
  <c r="AI6"/>
  <c r="AM5"/>
  <c r="AK5"/>
  <c r="AI5"/>
  <c r="AM4"/>
  <c r="AK4"/>
  <c r="AI4"/>
  <c r="AM3"/>
  <c r="AK3"/>
  <c r="AI3"/>
  <c r="AM2"/>
  <c r="AI2"/>
  <c r="F31" i="21"/>
  <c r="E31"/>
  <c r="F25" i="19"/>
  <c r="E25"/>
  <c r="AN16" i="5" l="1"/>
  <c r="AN10" i="4"/>
  <c r="G31" i="21"/>
  <c r="D31" s="1"/>
  <c r="A33"/>
  <c r="B32"/>
  <c r="C32"/>
  <c r="G25" i="19"/>
  <c r="D25" s="1"/>
  <c r="A27"/>
  <c r="B26"/>
  <c r="C26"/>
  <c r="AS63" i="11"/>
  <c r="AS47"/>
  <c r="AS15"/>
  <c r="AS79"/>
  <c r="AT8"/>
  <c r="F32" i="21"/>
  <c r="E32"/>
  <c r="F26" i="19"/>
  <c r="E26"/>
  <c r="F7" i="11"/>
  <c r="F6"/>
  <c r="F5"/>
  <c r="AN17" i="5" l="1"/>
  <c r="AN11" i="4"/>
  <c r="G32" i="21"/>
  <c r="D32" s="1"/>
  <c r="A34"/>
  <c r="B33"/>
  <c r="C33"/>
  <c r="G26" i="19"/>
  <c r="D26" s="1"/>
  <c r="A28"/>
  <c r="B27"/>
  <c r="C27"/>
  <c r="AS31" i="11"/>
  <c r="AH461" i="16"/>
  <c r="AH464" s="1"/>
  <c r="AH467" s="1"/>
  <c r="AH470" s="1"/>
  <c r="AH473" s="1"/>
  <c r="AH476" s="1"/>
  <c r="AH479" s="1"/>
  <c r="AH482" s="1"/>
  <c r="AH485" s="1"/>
  <c r="AH488" s="1"/>
  <c r="AH491" s="1"/>
  <c r="AH494" s="1"/>
  <c r="AH497" s="1"/>
  <c r="AH500" s="1"/>
  <c r="AH503" s="1"/>
  <c r="AH506" s="1"/>
  <c r="AH509" s="1"/>
  <c r="AH512" s="1"/>
  <c r="AH515" s="1"/>
  <c r="AH518" s="1"/>
  <c r="AH521" s="1"/>
  <c r="AH524" s="1"/>
  <c r="AH527" s="1"/>
  <c r="AH530" s="1"/>
  <c r="AH533" s="1"/>
  <c r="AH536" s="1"/>
  <c r="AH539" s="1"/>
  <c r="AH542" s="1"/>
  <c r="AH545" s="1"/>
  <c r="AH548" s="1"/>
  <c r="AH551" s="1"/>
  <c r="AH554" s="1"/>
  <c r="AH557" s="1"/>
  <c r="AH560" s="1"/>
  <c r="AH563" s="1"/>
  <c r="AH566" s="1"/>
  <c r="AH569" s="1"/>
  <c r="AH572" s="1"/>
  <c r="AH575" s="1"/>
  <c r="AH578" s="1"/>
  <c r="AH581" s="1"/>
  <c r="AH584" s="1"/>
  <c r="AH587" s="1"/>
  <c r="AH590" s="1"/>
  <c r="AH593" s="1"/>
  <c r="AH596" s="1"/>
  <c r="AH599" s="1"/>
  <c r="AH602" s="1"/>
  <c r="AH605" s="1"/>
  <c r="AH608" s="1"/>
  <c r="AH611" s="1"/>
  <c r="AH614" s="1"/>
  <c r="AH617" s="1"/>
  <c r="AH620" s="1"/>
  <c r="AH623" s="1"/>
  <c r="AH626" s="1"/>
  <c r="AH629" s="1"/>
  <c r="AH632" s="1"/>
  <c r="AH635" s="1"/>
  <c r="AH638" s="1"/>
  <c r="AH641" s="1"/>
  <c r="AH644" s="1"/>
  <c r="AH647" s="1"/>
  <c r="AH650" s="1"/>
  <c r="AH653" s="1"/>
  <c r="AH656" s="1"/>
  <c r="AH659" s="1"/>
  <c r="AH662" s="1"/>
  <c r="AH665" s="1"/>
  <c r="AH668" s="1"/>
  <c r="AH671" s="1"/>
  <c r="AH674" s="1"/>
  <c r="AH677" s="1"/>
  <c r="AH680" s="1"/>
  <c r="AH683" s="1"/>
  <c r="AH686" s="1"/>
  <c r="AH689" s="1"/>
  <c r="AH692" s="1"/>
  <c r="AH695" s="1"/>
  <c r="AH698" s="1"/>
  <c r="AH701" s="1"/>
  <c r="AH704" s="1"/>
  <c r="AH707" s="1"/>
  <c r="AH710" s="1"/>
  <c r="AH713" s="1"/>
  <c r="AH716" s="1"/>
  <c r="AH719" s="1"/>
  <c r="AH722" s="1"/>
  <c r="AH725" s="1"/>
  <c r="AH728" s="1"/>
  <c r="AH731" s="1"/>
  <c r="AH734" s="1"/>
  <c r="AH737" s="1"/>
  <c r="AH740" s="1"/>
  <c r="AH743" s="1"/>
  <c r="AH746" s="1"/>
  <c r="AH749" s="1"/>
  <c r="AH752" s="1"/>
  <c r="AH755" s="1"/>
  <c r="AH758" s="1"/>
  <c r="AH761" s="1"/>
  <c r="AH764" s="1"/>
  <c r="AH767" s="1"/>
  <c r="AH770" s="1"/>
  <c r="AH773" s="1"/>
  <c r="AH776" s="1"/>
  <c r="AH779" s="1"/>
  <c r="AH782" s="1"/>
  <c r="AH785" s="1"/>
  <c r="AH788" s="1"/>
  <c r="AH791" s="1"/>
  <c r="AH794" s="1"/>
  <c r="AH797" s="1"/>
  <c r="AH122"/>
  <c r="AH125" s="1"/>
  <c r="AH128" s="1"/>
  <c r="AH131" s="1"/>
  <c r="AH134" s="1"/>
  <c r="AH137" s="1"/>
  <c r="AH140" s="1"/>
  <c r="AH143" s="1"/>
  <c r="AH146" s="1"/>
  <c r="AH149" s="1"/>
  <c r="AH152" s="1"/>
  <c r="AH155" s="1"/>
  <c r="AH158" s="1"/>
  <c r="AH161" s="1"/>
  <c r="AH164" s="1"/>
  <c r="AH167" s="1"/>
  <c r="AH170" s="1"/>
  <c r="AH173" s="1"/>
  <c r="AH176" s="1"/>
  <c r="AH179" s="1"/>
  <c r="AH182" s="1"/>
  <c r="AH185" s="1"/>
  <c r="AH188" s="1"/>
  <c r="AH191" s="1"/>
  <c r="AH194" s="1"/>
  <c r="AH197" s="1"/>
  <c r="AH200" s="1"/>
  <c r="AH203" s="1"/>
  <c r="AH206" s="1"/>
  <c r="AH209" s="1"/>
  <c r="AH212" s="1"/>
  <c r="AH215" s="1"/>
  <c r="AH218" s="1"/>
  <c r="AH221" s="1"/>
  <c r="AH224" s="1"/>
  <c r="AH227" s="1"/>
  <c r="AH230" s="1"/>
  <c r="AH233" s="1"/>
  <c r="AH236" s="1"/>
  <c r="AH239" s="1"/>
  <c r="AH242" s="1"/>
  <c r="AH245" s="1"/>
  <c r="AH248" s="1"/>
  <c r="AH251" s="1"/>
  <c r="AH254" s="1"/>
  <c r="AH257" s="1"/>
  <c r="AH260" s="1"/>
  <c r="AH263" s="1"/>
  <c r="AH266" s="1"/>
  <c r="AH269" s="1"/>
  <c r="AH272" s="1"/>
  <c r="AH275" s="1"/>
  <c r="AH278" s="1"/>
  <c r="AH281" s="1"/>
  <c r="AH284" s="1"/>
  <c r="AH287" s="1"/>
  <c r="AH290" s="1"/>
  <c r="AH293" s="1"/>
  <c r="AH296" s="1"/>
  <c r="AH299" s="1"/>
  <c r="AH302" s="1"/>
  <c r="AH305" s="1"/>
  <c r="AH308" s="1"/>
  <c r="AH311" s="1"/>
  <c r="AH314" s="1"/>
  <c r="AH317" s="1"/>
  <c r="AH320" s="1"/>
  <c r="AH323" s="1"/>
  <c r="AH326" s="1"/>
  <c r="AH329" s="1"/>
  <c r="AH332" s="1"/>
  <c r="AH335" s="1"/>
  <c r="AH338" s="1"/>
  <c r="AH341" s="1"/>
  <c r="AH344" s="1"/>
  <c r="AH347" s="1"/>
  <c r="AH350" s="1"/>
  <c r="AH353" s="1"/>
  <c r="AH356" s="1"/>
  <c r="AH359" s="1"/>
  <c r="AH362" s="1"/>
  <c r="AH365" s="1"/>
  <c r="AH368" s="1"/>
  <c r="AH371" s="1"/>
  <c r="AH374" s="1"/>
  <c r="AH377" s="1"/>
  <c r="AH380" s="1"/>
  <c r="AH383" s="1"/>
  <c r="AH386" s="1"/>
  <c r="AH389" s="1"/>
  <c r="AH392" s="1"/>
  <c r="AH395" s="1"/>
  <c r="AH398" s="1"/>
  <c r="AH401" s="1"/>
  <c r="AH404" s="1"/>
  <c r="AH407" s="1"/>
  <c r="AH410" s="1"/>
  <c r="AH413" s="1"/>
  <c r="AH416" s="1"/>
  <c r="AH419" s="1"/>
  <c r="AH422" s="1"/>
  <c r="AH425" s="1"/>
  <c r="AH428" s="1"/>
  <c r="AH431" s="1"/>
  <c r="AH434" s="1"/>
  <c r="AH437" s="1"/>
  <c r="AH440" s="1"/>
  <c r="AH443" s="1"/>
  <c r="AH446" s="1"/>
  <c r="AH449" s="1"/>
  <c r="AH452" s="1"/>
  <c r="AH455" s="1"/>
  <c r="AH119"/>
  <c r="AH4"/>
  <c r="AH5" s="1"/>
  <c r="AH6" s="1"/>
  <c r="AH7" s="1"/>
  <c r="AH8" s="1"/>
  <c r="AH9" s="1"/>
  <c r="AH10" s="1"/>
  <c r="AH11" s="1"/>
  <c r="AH12" s="1"/>
  <c r="AH13" s="1"/>
  <c r="AH14" s="1"/>
  <c r="AH15" s="1"/>
  <c r="AH16" s="1"/>
  <c r="AH17" s="1"/>
  <c r="AH18" s="1"/>
  <c r="AH19" s="1"/>
  <c r="AH20" s="1"/>
  <c r="AH21" s="1"/>
  <c r="AH22" s="1"/>
  <c r="AH23" s="1"/>
  <c r="AH24" s="1"/>
  <c r="AH25" s="1"/>
  <c r="AH26" s="1"/>
  <c r="AH27" s="1"/>
  <c r="AH28" s="1"/>
  <c r="AH29" s="1"/>
  <c r="AH30" s="1"/>
  <c r="AH31" s="1"/>
  <c r="AH32" s="1"/>
  <c r="AH33" s="1"/>
  <c r="AH34" s="1"/>
  <c r="AH35" s="1"/>
  <c r="AH36" s="1"/>
  <c r="AH37" s="1"/>
  <c r="AH38" s="1"/>
  <c r="AH39" s="1"/>
  <c r="AH40" s="1"/>
  <c r="AH41" s="1"/>
  <c r="AH42" s="1"/>
  <c r="AH43" s="1"/>
  <c r="AH44" s="1"/>
  <c r="AH45" s="1"/>
  <c r="AH46" s="1"/>
  <c r="AH47" s="1"/>
  <c r="AH48" s="1"/>
  <c r="AH49" s="1"/>
  <c r="AH50" s="1"/>
  <c r="AH51" s="1"/>
  <c r="AH52" s="1"/>
  <c r="AH53" s="1"/>
  <c r="AH54" s="1"/>
  <c r="AH55" s="1"/>
  <c r="AH56" s="1"/>
  <c r="AH57" s="1"/>
  <c r="AH58" s="1"/>
  <c r="AH59" s="1"/>
  <c r="AH60" s="1"/>
  <c r="AH61" s="1"/>
  <c r="AH62" s="1"/>
  <c r="AH63" s="1"/>
  <c r="AH64" s="1"/>
  <c r="AH65" s="1"/>
  <c r="AH66" s="1"/>
  <c r="AH67" s="1"/>
  <c r="AH68" s="1"/>
  <c r="AH69" s="1"/>
  <c r="AH70" s="1"/>
  <c r="AH71" s="1"/>
  <c r="AH72" s="1"/>
  <c r="AH73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H105" s="1"/>
  <c r="AH106" s="1"/>
  <c r="AH107" s="1"/>
  <c r="AH108" s="1"/>
  <c r="AH109" s="1"/>
  <c r="AH110" s="1"/>
  <c r="AH111" s="1"/>
  <c r="AH112" s="1"/>
  <c r="AH113" s="1"/>
  <c r="AH114" s="1"/>
  <c r="AH115" s="1"/>
  <c r="AH3"/>
  <c r="AK797"/>
  <c r="AI797"/>
  <c r="AK794"/>
  <c r="AI794"/>
  <c r="AK791"/>
  <c r="AI791"/>
  <c r="AK788"/>
  <c r="AI788"/>
  <c r="AK785"/>
  <c r="AI785"/>
  <c r="AK782"/>
  <c r="AI782"/>
  <c r="AK779"/>
  <c r="AI779"/>
  <c r="AK776"/>
  <c r="AI776"/>
  <c r="AK773"/>
  <c r="AI773"/>
  <c r="AK770"/>
  <c r="AI770"/>
  <c r="AK767"/>
  <c r="AI767"/>
  <c r="AK764"/>
  <c r="AI764"/>
  <c r="AK761"/>
  <c r="AI761"/>
  <c r="AK758"/>
  <c r="AI758"/>
  <c r="AK755"/>
  <c r="AI755"/>
  <c r="AK752"/>
  <c r="AI752"/>
  <c r="AK749"/>
  <c r="AI749"/>
  <c r="AK746"/>
  <c r="AI746"/>
  <c r="AK743"/>
  <c r="AI743"/>
  <c r="AK740"/>
  <c r="AI740"/>
  <c r="AK737"/>
  <c r="AI737"/>
  <c r="AK734"/>
  <c r="AI734"/>
  <c r="AK731"/>
  <c r="AI731"/>
  <c r="AK728"/>
  <c r="AI728"/>
  <c r="AK725"/>
  <c r="AI725"/>
  <c r="AK722"/>
  <c r="AI722"/>
  <c r="AK719"/>
  <c r="AI719"/>
  <c r="AK716"/>
  <c r="AI716"/>
  <c r="AK713"/>
  <c r="AI713"/>
  <c r="AK710"/>
  <c r="AI710"/>
  <c r="AK707"/>
  <c r="AI707"/>
  <c r="AK704"/>
  <c r="AI704"/>
  <c r="AK701"/>
  <c r="AI701"/>
  <c r="AK698"/>
  <c r="AI698"/>
  <c r="AK695"/>
  <c r="AI695"/>
  <c r="AK692"/>
  <c r="AI692"/>
  <c r="AK689"/>
  <c r="AI689"/>
  <c r="AK686"/>
  <c r="AI686"/>
  <c r="AK683"/>
  <c r="AI683"/>
  <c r="AK680"/>
  <c r="AI680"/>
  <c r="AK677"/>
  <c r="AI677"/>
  <c r="AK674"/>
  <c r="AI674"/>
  <c r="AK671"/>
  <c r="AI671"/>
  <c r="AK668"/>
  <c r="AI668"/>
  <c r="AK665"/>
  <c r="AI665"/>
  <c r="AK662"/>
  <c r="AI662"/>
  <c r="AK659"/>
  <c r="AI659"/>
  <c r="AK656"/>
  <c r="AI656"/>
  <c r="AK653"/>
  <c r="AI653"/>
  <c r="AK650"/>
  <c r="AI650"/>
  <c r="AK647"/>
  <c r="AI647"/>
  <c r="AK644"/>
  <c r="AI644"/>
  <c r="AK641"/>
  <c r="AI641"/>
  <c r="AK638"/>
  <c r="AI638"/>
  <c r="AK635"/>
  <c r="AI635"/>
  <c r="AK632"/>
  <c r="AI632"/>
  <c r="AK629"/>
  <c r="AI629"/>
  <c r="AK626"/>
  <c r="AI626"/>
  <c r="AK623"/>
  <c r="AI623"/>
  <c r="AK620"/>
  <c r="AI620"/>
  <c r="AK617"/>
  <c r="AI617"/>
  <c r="AK614"/>
  <c r="AI614"/>
  <c r="AK611"/>
  <c r="AI611"/>
  <c r="AK608"/>
  <c r="AM608" s="1"/>
  <c r="AS608" i="3" s="1"/>
  <c r="AI608" i="16"/>
  <c r="AK605"/>
  <c r="AI605"/>
  <c r="AK602"/>
  <c r="AI602"/>
  <c r="AK599"/>
  <c r="AI599"/>
  <c r="AK596"/>
  <c r="AI596"/>
  <c r="AK593"/>
  <c r="AI593"/>
  <c r="AK590"/>
  <c r="AI590"/>
  <c r="AK587"/>
  <c r="AI587"/>
  <c r="AK584"/>
  <c r="AM584" s="1"/>
  <c r="AS584" i="3" s="1"/>
  <c r="AI584" i="16"/>
  <c r="AK581"/>
  <c r="AI581"/>
  <c r="AK578"/>
  <c r="AI578"/>
  <c r="AK575"/>
  <c r="AM575" s="1"/>
  <c r="AS575" i="3" s="1"/>
  <c r="AI575" i="16"/>
  <c r="AK572"/>
  <c r="AI572"/>
  <c r="AK569"/>
  <c r="AI569"/>
  <c r="AK566"/>
  <c r="AI566"/>
  <c r="AK563"/>
  <c r="AI563"/>
  <c r="AK560"/>
  <c r="AM560" s="1"/>
  <c r="AS560" i="3" s="1"/>
  <c r="AI560" i="16"/>
  <c r="AK557"/>
  <c r="AI557"/>
  <c r="AK554"/>
  <c r="AI554"/>
  <c r="AK551"/>
  <c r="AI551"/>
  <c r="AK548"/>
  <c r="AI548"/>
  <c r="AK545"/>
  <c r="AM545" s="1"/>
  <c r="AS545" i="3" s="1"/>
  <c r="AI545" i="16"/>
  <c r="AK542"/>
  <c r="AI542"/>
  <c r="AK539"/>
  <c r="AI539"/>
  <c r="AK536"/>
  <c r="AI536"/>
  <c r="AK533"/>
  <c r="AI533"/>
  <c r="AK530"/>
  <c r="AM530" s="1"/>
  <c r="AS530" i="3" s="1"/>
  <c r="AI530" i="16"/>
  <c r="AK527"/>
  <c r="AI527"/>
  <c r="AK524"/>
  <c r="AI524"/>
  <c r="AK521"/>
  <c r="AI521"/>
  <c r="AK518"/>
  <c r="AM518" s="1"/>
  <c r="AS518" i="3" s="1"/>
  <c r="AI518" i="16"/>
  <c r="AK515"/>
  <c r="AI515"/>
  <c r="AK512"/>
  <c r="AI512"/>
  <c r="AK509"/>
  <c r="AI509"/>
  <c r="AK506"/>
  <c r="AM506" s="1"/>
  <c r="AS506" i="3" s="1"/>
  <c r="AI506" i="16"/>
  <c r="AK503"/>
  <c r="AI503"/>
  <c r="AK500"/>
  <c r="AI500"/>
  <c r="AK497"/>
  <c r="AI497"/>
  <c r="AK494"/>
  <c r="AM494" s="1"/>
  <c r="AS494" i="3" s="1"/>
  <c r="AI494" i="16"/>
  <c r="AK491"/>
  <c r="AM491" s="1"/>
  <c r="AS491" i="3" s="1"/>
  <c r="AI491" i="16"/>
  <c r="AK488"/>
  <c r="AI488"/>
  <c r="AK485"/>
  <c r="AI485"/>
  <c r="AK482"/>
  <c r="AM482" s="1"/>
  <c r="AS482" i="3" s="1"/>
  <c r="AI482" i="16"/>
  <c r="AK479"/>
  <c r="AI479"/>
  <c r="AK476"/>
  <c r="AI476"/>
  <c r="AK473"/>
  <c r="AI473"/>
  <c r="AK470"/>
  <c r="AM470" s="1"/>
  <c r="AS470" i="3" s="1"/>
  <c r="AI470" i="16"/>
  <c r="AK467"/>
  <c r="AI467"/>
  <c r="AK464"/>
  <c r="AI464"/>
  <c r="AK461"/>
  <c r="AM461" s="1"/>
  <c r="AS461" i="3" s="1"/>
  <c r="AI461" i="16"/>
  <c r="AK458"/>
  <c r="AM458" s="1"/>
  <c r="AS458" i="3" s="1"/>
  <c r="AI458" i="16"/>
  <c r="AK455"/>
  <c r="AI455"/>
  <c r="AK452"/>
  <c r="AI452"/>
  <c r="AK449"/>
  <c r="AI449"/>
  <c r="AK446"/>
  <c r="AN446" s="1"/>
  <c r="AI446"/>
  <c r="AK443"/>
  <c r="AI443"/>
  <c r="AK440"/>
  <c r="AI440"/>
  <c r="AK437"/>
  <c r="AI437"/>
  <c r="AK434"/>
  <c r="AN434" s="1"/>
  <c r="AI434"/>
  <c r="AK431"/>
  <c r="AI431"/>
  <c r="AK428"/>
  <c r="AI428"/>
  <c r="AK425"/>
  <c r="AI425"/>
  <c r="AK422"/>
  <c r="AN422" s="1"/>
  <c r="AI422"/>
  <c r="AK419"/>
  <c r="AI419"/>
  <c r="AK416"/>
  <c r="AI416"/>
  <c r="AK413"/>
  <c r="AI413"/>
  <c r="AK410"/>
  <c r="AN410" s="1"/>
  <c r="AI410"/>
  <c r="AK407"/>
  <c r="AI407"/>
  <c r="AK404"/>
  <c r="AI404"/>
  <c r="AK401"/>
  <c r="AI401"/>
  <c r="AK398"/>
  <c r="AN398" s="1"/>
  <c r="AI398"/>
  <c r="AK395"/>
  <c r="AI395"/>
  <c r="AK392"/>
  <c r="AI392"/>
  <c r="AK389"/>
  <c r="AI389"/>
  <c r="AK386"/>
  <c r="AN386" s="1"/>
  <c r="AI386"/>
  <c r="AK383"/>
  <c r="AI383"/>
  <c r="AK380"/>
  <c r="AI380"/>
  <c r="AK377"/>
  <c r="AI377"/>
  <c r="AK374"/>
  <c r="AN374" s="1"/>
  <c r="AI374"/>
  <c r="AK371"/>
  <c r="AI371"/>
  <c r="AK368"/>
  <c r="AI368"/>
  <c r="AK365"/>
  <c r="AI365"/>
  <c r="AK362"/>
  <c r="AN362" s="1"/>
  <c r="AI362"/>
  <c r="AK359"/>
  <c r="AI359"/>
  <c r="AK356"/>
  <c r="AI356"/>
  <c r="AK353"/>
  <c r="AI353"/>
  <c r="AK350"/>
  <c r="AN350" s="1"/>
  <c r="AI350"/>
  <c r="AK347"/>
  <c r="AI347"/>
  <c r="AK344"/>
  <c r="AI344"/>
  <c r="AK341"/>
  <c r="AI341"/>
  <c r="AK338"/>
  <c r="AN338" s="1"/>
  <c r="AI338"/>
  <c r="AK335"/>
  <c r="AI335"/>
  <c r="AK332"/>
  <c r="AI332"/>
  <c r="AK329"/>
  <c r="AI329"/>
  <c r="AK326"/>
  <c r="AN326" s="1"/>
  <c r="AI326"/>
  <c r="AK323"/>
  <c r="AI323"/>
  <c r="AK320"/>
  <c r="AI320"/>
  <c r="AK317"/>
  <c r="AI317"/>
  <c r="AK314"/>
  <c r="AN314" s="1"/>
  <c r="AI314"/>
  <c r="AK311"/>
  <c r="AI311"/>
  <c r="AK308"/>
  <c r="AI308"/>
  <c r="AK305"/>
  <c r="AI305"/>
  <c r="AK302"/>
  <c r="AN302" s="1"/>
  <c r="AI302"/>
  <c r="AK299"/>
  <c r="AI299"/>
  <c r="AK296"/>
  <c r="AI296"/>
  <c r="AK293"/>
  <c r="AI293"/>
  <c r="AK290"/>
  <c r="AN290" s="1"/>
  <c r="AI290"/>
  <c r="AK287"/>
  <c r="AI287"/>
  <c r="AK284"/>
  <c r="AI284"/>
  <c r="AK281"/>
  <c r="AI281"/>
  <c r="AK278"/>
  <c r="AN278" s="1"/>
  <c r="AI278"/>
  <c r="AK275"/>
  <c r="AI275"/>
  <c r="AK272"/>
  <c r="AI272"/>
  <c r="AK269"/>
  <c r="AI269"/>
  <c r="AK266"/>
  <c r="AN266" s="1"/>
  <c r="AI266"/>
  <c r="AK263"/>
  <c r="AI263"/>
  <c r="AK260"/>
  <c r="AI260"/>
  <c r="AK257"/>
  <c r="AI257"/>
  <c r="AK254"/>
  <c r="AN254" s="1"/>
  <c r="AI254"/>
  <c r="AK251"/>
  <c r="AI251"/>
  <c r="AK248"/>
  <c r="AI248"/>
  <c r="AK245"/>
  <c r="AI245"/>
  <c r="AK242"/>
  <c r="AN242" s="1"/>
  <c r="AI242"/>
  <c r="AK239"/>
  <c r="AI239"/>
  <c r="AK236"/>
  <c r="AI236"/>
  <c r="AK233"/>
  <c r="AI233"/>
  <c r="AK230"/>
  <c r="AN230" s="1"/>
  <c r="AI230"/>
  <c r="AK227"/>
  <c r="AI227"/>
  <c r="AK224"/>
  <c r="AI224"/>
  <c r="AK221"/>
  <c r="AI221"/>
  <c r="AK218"/>
  <c r="AN218" s="1"/>
  <c r="AI218"/>
  <c r="AK215"/>
  <c r="AI215"/>
  <c r="AK212"/>
  <c r="AI212"/>
  <c r="AK209"/>
  <c r="AI209"/>
  <c r="AK206"/>
  <c r="AI206"/>
  <c r="AK203"/>
  <c r="AI203"/>
  <c r="AK200"/>
  <c r="AI200"/>
  <c r="AK197"/>
  <c r="AI197"/>
  <c r="AK194"/>
  <c r="AN194" s="1"/>
  <c r="AI194"/>
  <c r="AK191"/>
  <c r="AI191"/>
  <c r="AK188"/>
  <c r="AI188"/>
  <c r="AK185"/>
  <c r="AI185"/>
  <c r="AK182"/>
  <c r="AI182"/>
  <c r="AK179"/>
  <c r="AI179"/>
  <c r="AK176"/>
  <c r="AI176"/>
  <c r="AK173"/>
  <c r="AI173"/>
  <c r="AK170"/>
  <c r="AM170" s="1"/>
  <c r="AS170" i="3" s="1"/>
  <c r="AI170" i="16"/>
  <c r="AK167"/>
  <c r="AI167"/>
  <c r="AK164"/>
  <c r="AI164"/>
  <c r="AK161"/>
  <c r="AI161"/>
  <c r="AK158"/>
  <c r="AI158"/>
  <c r="AK155"/>
  <c r="AI155"/>
  <c r="AK152"/>
  <c r="AI152"/>
  <c r="AK149"/>
  <c r="AI149"/>
  <c r="AK146"/>
  <c r="AI146"/>
  <c r="AK143"/>
  <c r="AI143"/>
  <c r="AK140"/>
  <c r="AI140"/>
  <c r="AK137"/>
  <c r="AI137"/>
  <c r="AK134"/>
  <c r="AI134"/>
  <c r="AK131"/>
  <c r="AI131"/>
  <c r="AK128"/>
  <c r="AI128"/>
  <c r="AK125"/>
  <c r="AI125"/>
  <c r="AK122"/>
  <c r="AM122" s="1"/>
  <c r="AS122" i="3" s="1"/>
  <c r="AI122" i="16"/>
  <c r="AK119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I119"/>
  <c r="AI116"/>
  <c r="AI115"/>
  <c r="AI114"/>
  <c r="AI113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P13" s="1"/>
  <c r="AI12"/>
  <c r="AI11"/>
  <c r="AI10"/>
  <c r="AI9"/>
  <c r="AI8"/>
  <c r="AI7"/>
  <c r="AI6"/>
  <c r="AI5"/>
  <c r="AI4"/>
  <c r="AI3"/>
  <c r="AI2"/>
  <c r="AH427" i="3"/>
  <c r="AM788" i="16"/>
  <c r="AS788" i="3" s="1"/>
  <c r="AM776" i="16"/>
  <c r="AS776" i="3" s="1"/>
  <c r="AM764" i="16"/>
  <c r="AS764" i="3" s="1"/>
  <c r="AM752" i="16"/>
  <c r="AS752" i="3" s="1"/>
  <c r="AM740" i="16"/>
  <c r="AS740" i="3" s="1"/>
  <c r="AM728" i="16"/>
  <c r="AS728" i="3" s="1"/>
  <c r="AM716" i="16"/>
  <c r="AS716" i="3" s="1"/>
  <c r="AM704" i="16"/>
  <c r="AS704" i="3" s="1"/>
  <c r="AM692" i="16"/>
  <c r="AS692" i="3" s="1"/>
  <c r="AM680" i="16"/>
  <c r="AS680" i="3" s="1"/>
  <c r="AM668" i="16"/>
  <c r="AS668" i="3" s="1"/>
  <c r="AM656" i="16"/>
  <c r="AS656" i="3" s="1"/>
  <c r="AM644" i="16"/>
  <c r="AS644" i="3" s="1"/>
  <c r="AM632" i="16"/>
  <c r="AS632" i="3" s="1"/>
  <c r="AM620" i="16"/>
  <c r="AS620" i="3" s="1"/>
  <c r="AM596" i="16"/>
  <c r="AS596" i="3" s="1"/>
  <c r="AM572" i="16"/>
  <c r="AS572" i="3" s="1"/>
  <c r="AM548" i="16"/>
  <c r="AS548" i="3" s="1"/>
  <c r="AM524" i="16"/>
  <c r="AS524" i="3" s="1"/>
  <c r="AM500" i="16"/>
  <c r="AS500" i="3" s="1"/>
  <c r="AM476" i="16"/>
  <c r="AS476" i="3" s="1"/>
  <c r="AS455"/>
  <c r="AM434" i="16"/>
  <c r="AS434" i="3" s="1"/>
  <c r="AM410" i="16"/>
  <c r="AS410" i="3" s="1"/>
  <c r="AM386" i="16"/>
  <c r="AS386" i="3" s="1"/>
  <c r="AM362" i="16"/>
  <c r="AS362" i="3" s="1"/>
  <c r="AM338" i="16"/>
  <c r="AS338" i="3" s="1"/>
  <c r="AM314" i="16"/>
  <c r="AS314" i="3" s="1"/>
  <c r="AM290" i="16"/>
  <c r="AS290" i="3" s="1"/>
  <c r="AM266" i="16"/>
  <c r="AS266" i="3" s="1"/>
  <c r="AM242" i="16"/>
  <c r="AS242" i="3" s="1"/>
  <c r="AM194" i="16"/>
  <c r="AS194" i="3" s="1"/>
  <c r="AM146" i="16"/>
  <c r="AS146" i="3" s="1"/>
  <c r="AQ284"/>
  <c r="AR281"/>
  <c r="AP281"/>
  <c r="AQ278"/>
  <c r="AR275"/>
  <c r="AP275"/>
  <c r="AQ272"/>
  <c r="AR269"/>
  <c r="AP269"/>
  <c r="AQ266"/>
  <c r="AR263"/>
  <c r="AP263"/>
  <c r="AQ260"/>
  <c r="AR257"/>
  <c r="AP257"/>
  <c r="AQ254"/>
  <c r="AR251"/>
  <c r="AP251"/>
  <c r="AQ248"/>
  <c r="AR245"/>
  <c r="AP245"/>
  <c r="AQ242"/>
  <c r="AR239"/>
  <c r="AP239"/>
  <c r="AQ236"/>
  <c r="AR233"/>
  <c r="AP233"/>
  <c r="AQ230"/>
  <c r="AR227"/>
  <c r="AP227"/>
  <c r="AQ224"/>
  <c r="AR221"/>
  <c r="AP221"/>
  <c r="AQ218"/>
  <c r="AR215"/>
  <c r="AP215"/>
  <c r="AQ212"/>
  <c r="AR209"/>
  <c r="AP209"/>
  <c r="AQ206"/>
  <c r="AR203"/>
  <c r="AP203"/>
  <c r="AQ200"/>
  <c r="AR197"/>
  <c r="AP197"/>
  <c r="AQ194"/>
  <c r="AR191"/>
  <c r="AP191"/>
  <c r="AQ188"/>
  <c r="AR185"/>
  <c r="AP185"/>
  <c r="AQ182"/>
  <c r="AR179"/>
  <c r="AP179"/>
  <c r="AQ176"/>
  <c r="AR173"/>
  <c r="AP173"/>
  <c r="AQ170"/>
  <c r="AR167"/>
  <c r="AP167"/>
  <c r="AQ164"/>
  <c r="AR161"/>
  <c r="AP161"/>
  <c r="AQ158"/>
  <c r="AR155"/>
  <c r="AP155"/>
  <c r="AQ152"/>
  <c r="AR149"/>
  <c r="AP149"/>
  <c r="AQ146"/>
  <c r="AR143"/>
  <c r="AP143"/>
  <c r="AQ140"/>
  <c r="AR137"/>
  <c r="AP137"/>
  <c r="AQ134"/>
  <c r="AR131"/>
  <c r="AP131"/>
  <c r="AQ128"/>
  <c r="AR125"/>
  <c r="AP125"/>
  <c r="AQ122"/>
  <c r="AK121"/>
  <c r="AR119" s="1"/>
  <c r="AK120"/>
  <c r="AK119"/>
  <c r="AP119" s="1"/>
  <c r="AK118"/>
  <c r="AK117"/>
  <c r="AQ116" s="1"/>
  <c r="AK116"/>
  <c r="AP114"/>
  <c r="AP112"/>
  <c r="AP110"/>
  <c r="AP108"/>
  <c r="AP106"/>
  <c r="AP104"/>
  <c r="AP102"/>
  <c r="AP100"/>
  <c r="AP98"/>
  <c r="AP96"/>
  <c r="AP94"/>
  <c r="AP92"/>
  <c r="AP90"/>
  <c r="AP88"/>
  <c r="AP86"/>
  <c r="AP84"/>
  <c r="AP82"/>
  <c r="AP80"/>
  <c r="AP78"/>
  <c r="AP76"/>
  <c r="AP74"/>
  <c r="AP72"/>
  <c r="AP70"/>
  <c r="AP68"/>
  <c r="AP66"/>
  <c r="AP64"/>
  <c r="AP62"/>
  <c r="AP60"/>
  <c r="AP58"/>
  <c r="AP56"/>
  <c r="AP54"/>
  <c r="AP52"/>
  <c r="AP50"/>
  <c r="AP48"/>
  <c r="AP46"/>
  <c r="AP44"/>
  <c r="AP42"/>
  <c r="AP40"/>
  <c r="AP38"/>
  <c r="AP36"/>
  <c r="AP34"/>
  <c r="AP32"/>
  <c r="AP30"/>
  <c r="AP28"/>
  <c r="AP26"/>
  <c r="AP24"/>
  <c r="AP22"/>
  <c r="AP20"/>
  <c r="AP18"/>
  <c r="AP16"/>
  <c r="AP14"/>
  <c r="AP12"/>
  <c r="AP10"/>
  <c r="AP8"/>
  <c r="AP6"/>
  <c r="AP4"/>
  <c r="AH799"/>
  <c r="AH798"/>
  <c r="AH797"/>
  <c r="AH796"/>
  <c r="AH795"/>
  <c r="AH794"/>
  <c r="AH793"/>
  <c r="AH792"/>
  <c r="AH791"/>
  <c r="AH790"/>
  <c r="AH789"/>
  <c r="AH788"/>
  <c r="AH787"/>
  <c r="AH786"/>
  <c r="AH785"/>
  <c r="AH784"/>
  <c r="AH783"/>
  <c r="AH782"/>
  <c r="AH781"/>
  <c r="AH780"/>
  <c r="AH779"/>
  <c r="AH778"/>
  <c r="AH777"/>
  <c r="AH776"/>
  <c r="AH775"/>
  <c r="AH774"/>
  <c r="AH773"/>
  <c r="AH772"/>
  <c r="AH771"/>
  <c r="AH770"/>
  <c r="AH769"/>
  <c r="AH768"/>
  <c r="AH767"/>
  <c r="AH766"/>
  <c r="AH765"/>
  <c r="AH764"/>
  <c r="AH763"/>
  <c r="AH762"/>
  <c r="AH761"/>
  <c r="AH760"/>
  <c r="AH759"/>
  <c r="AH758"/>
  <c r="AH757"/>
  <c r="AH756"/>
  <c r="AH755"/>
  <c r="AH754"/>
  <c r="AH753"/>
  <c r="AH752"/>
  <c r="AH751"/>
  <c r="AH750"/>
  <c r="AH749"/>
  <c r="AH748"/>
  <c r="AH747"/>
  <c r="AH746"/>
  <c r="AH745"/>
  <c r="AH744"/>
  <c r="AH743"/>
  <c r="AH742"/>
  <c r="AH741"/>
  <c r="AH740"/>
  <c r="AH739"/>
  <c r="AH738"/>
  <c r="AH737"/>
  <c r="AH736"/>
  <c r="AH735"/>
  <c r="AH734"/>
  <c r="AH733"/>
  <c r="AH732"/>
  <c r="AH731"/>
  <c r="AH730"/>
  <c r="AH729"/>
  <c r="AH728"/>
  <c r="AH727"/>
  <c r="AH726"/>
  <c r="AH725"/>
  <c r="AH724"/>
  <c r="AH723"/>
  <c r="AH722"/>
  <c r="AH721"/>
  <c r="AH720"/>
  <c r="AH719"/>
  <c r="AH718"/>
  <c r="AH717"/>
  <c r="AH716"/>
  <c r="AH715"/>
  <c r="AH714"/>
  <c r="AH713"/>
  <c r="AH712"/>
  <c r="AH711"/>
  <c r="AH710"/>
  <c r="AH709"/>
  <c r="AH708"/>
  <c r="AH707"/>
  <c r="AH706"/>
  <c r="AH705"/>
  <c r="AH704"/>
  <c r="AH703"/>
  <c r="AH702"/>
  <c r="AH701"/>
  <c r="AH700"/>
  <c r="AH699"/>
  <c r="AH698"/>
  <c r="AH697"/>
  <c r="AH696"/>
  <c r="AH695"/>
  <c r="AH694"/>
  <c r="AH693"/>
  <c r="AH692"/>
  <c r="AH691"/>
  <c r="AH690"/>
  <c r="AH689"/>
  <c r="AH688"/>
  <c r="AH687"/>
  <c r="AH686"/>
  <c r="AH685"/>
  <c r="AH684"/>
  <c r="AH683"/>
  <c r="AH682"/>
  <c r="AH681"/>
  <c r="AH680"/>
  <c r="AH679"/>
  <c r="AH678"/>
  <c r="AH677"/>
  <c r="AH676"/>
  <c r="AH675"/>
  <c r="AH674"/>
  <c r="AH673"/>
  <c r="AH672"/>
  <c r="AH671"/>
  <c r="AH670"/>
  <c r="AH669"/>
  <c r="AH668"/>
  <c r="AH667"/>
  <c r="AH666"/>
  <c r="AH665"/>
  <c r="AH664"/>
  <c r="AH663"/>
  <c r="AH662"/>
  <c r="AH661"/>
  <c r="AH660"/>
  <c r="AH659"/>
  <c r="AH658"/>
  <c r="AH657"/>
  <c r="AH656"/>
  <c r="AH655"/>
  <c r="AH654"/>
  <c r="AH653"/>
  <c r="AH652"/>
  <c r="AH651"/>
  <c r="AH650"/>
  <c r="AH649"/>
  <c r="AH648"/>
  <c r="AH647"/>
  <c r="AH646"/>
  <c r="AH645"/>
  <c r="AH644"/>
  <c r="AH643"/>
  <c r="AH642"/>
  <c r="AH641"/>
  <c r="AH640"/>
  <c r="AH639"/>
  <c r="AH638"/>
  <c r="AH637"/>
  <c r="AH636"/>
  <c r="AH635"/>
  <c r="AH634"/>
  <c r="AH633"/>
  <c r="AH632"/>
  <c r="AH631"/>
  <c r="AH630"/>
  <c r="AH629"/>
  <c r="AH628"/>
  <c r="AH627"/>
  <c r="AH626"/>
  <c r="AH625"/>
  <c r="AH624"/>
  <c r="AH623"/>
  <c r="AH622"/>
  <c r="AH621"/>
  <c r="AH620"/>
  <c r="AH619"/>
  <c r="AH618"/>
  <c r="AH617"/>
  <c r="AH616"/>
  <c r="AH615"/>
  <c r="AH614"/>
  <c r="AH613"/>
  <c r="AH612"/>
  <c r="AH611"/>
  <c r="AH610"/>
  <c r="AH609"/>
  <c r="AH608"/>
  <c r="AH607"/>
  <c r="AH606"/>
  <c r="AH605"/>
  <c r="AH604"/>
  <c r="AH603"/>
  <c r="AH602"/>
  <c r="AH601"/>
  <c r="AH600"/>
  <c r="AH599"/>
  <c r="AH598"/>
  <c r="AH597"/>
  <c r="AH596"/>
  <c r="AH595"/>
  <c r="AH594"/>
  <c r="AH593"/>
  <c r="AH592"/>
  <c r="AH591"/>
  <c r="AH590"/>
  <c r="AH589"/>
  <c r="AH588"/>
  <c r="AH587"/>
  <c r="AH586"/>
  <c r="AH585"/>
  <c r="AH584"/>
  <c r="AH583"/>
  <c r="AH582"/>
  <c r="AH581"/>
  <c r="AH580"/>
  <c r="AH579"/>
  <c r="AH578"/>
  <c r="AH577"/>
  <c r="AH576"/>
  <c r="AH575"/>
  <c r="AH574"/>
  <c r="AH573"/>
  <c r="AH572"/>
  <c r="AH571"/>
  <c r="AH570"/>
  <c r="AH569"/>
  <c r="AH568"/>
  <c r="AH567"/>
  <c r="AH566"/>
  <c r="AH565"/>
  <c r="AH564"/>
  <c r="AH563"/>
  <c r="AH562"/>
  <c r="AH561"/>
  <c r="AH560"/>
  <c r="AH559"/>
  <c r="AH558"/>
  <c r="AH557"/>
  <c r="AH556"/>
  <c r="AH555"/>
  <c r="AH554"/>
  <c r="AH553"/>
  <c r="AH552"/>
  <c r="AH551"/>
  <c r="AH550"/>
  <c r="AH549"/>
  <c r="AH548"/>
  <c r="AH547"/>
  <c r="AH546"/>
  <c r="AH545"/>
  <c r="AH544"/>
  <c r="AH543"/>
  <c r="AH542"/>
  <c r="AH541"/>
  <c r="AH540"/>
  <c r="AH539"/>
  <c r="AH538"/>
  <c r="AH537"/>
  <c r="AH536"/>
  <c r="AH535"/>
  <c r="AH534"/>
  <c r="AH533"/>
  <c r="AH532"/>
  <c r="AH531"/>
  <c r="AH530"/>
  <c r="AH529"/>
  <c r="AH528"/>
  <c r="AH527"/>
  <c r="AH526"/>
  <c r="AH525"/>
  <c r="AH524"/>
  <c r="AH523"/>
  <c r="AH522"/>
  <c r="AH521"/>
  <c r="AH520"/>
  <c r="AH519"/>
  <c r="AH518"/>
  <c r="AH517"/>
  <c r="AH516"/>
  <c r="AH515"/>
  <c r="AH514"/>
  <c r="AH513"/>
  <c r="AH512"/>
  <c r="AH511"/>
  <c r="AH510"/>
  <c r="AH509"/>
  <c r="AH508"/>
  <c r="AH507"/>
  <c r="AH506"/>
  <c r="AH505"/>
  <c r="AH504"/>
  <c r="AH503"/>
  <c r="AH502"/>
  <c r="AH501"/>
  <c r="AH500"/>
  <c r="AH499"/>
  <c r="AH498"/>
  <c r="AH497"/>
  <c r="AH496"/>
  <c r="AH495"/>
  <c r="AH494"/>
  <c r="AH493"/>
  <c r="AH492"/>
  <c r="AH491"/>
  <c r="AH490"/>
  <c r="AH489"/>
  <c r="AH488"/>
  <c r="AH487"/>
  <c r="AH486"/>
  <c r="AH485"/>
  <c r="AH484"/>
  <c r="AH483"/>
  <c r="AH482"/>
  <c r="AH481"/>
  <c r="AH480"/>
  <c r="AH479"/>
  <c r="AH478"/>
  <c r="AH477"/>
  <c r="AH476"/>
  <c r="AH475"/>
  <c r="AH474"/>
  <c r="AH473"/>
  <c r="AH472"/>
  <c r="AH471"/>
  <c r="AH470"/>
  <c r="AH469"/>
  <c r="AH468"/>
  <c r="AH467"/>
  <c r="AH466"/>
  <c r="AH465"/>
  <c r="AH464"/>
  <c r="AH463"/>
  <c r="AH462"/>
  <c r="AH461"/>
  <c r="AH460"/>
  <c r="AH459"/>
  <c r="AH458"/>
  <c r="AH457"/>
  <c r="AH456"/>
  <c r="AH455"/>
  <c r="AH454"/>
  <c r="AH453"/>
  <c r="AH452"/>
  <c r="AH451"/>
  <c r="AH450"/>
  <c r="AH449"/>
  <c r="AH448"/>
  <c r="AH447"/>
  <c r="AH446"/>
  <c r="AH445"/>
  <c r="AH444"/>
  <c r="AH443"/>
  <c r="AH442"/>
  <c r="AH441"/>
  <c r="AH440"/>
  <c r="AH439"/>
  <c r="AH438"/>
  <c r="AH437"/>
  <c r="AH436"/>
  <c r="AH435"/>
  <c r="AH434"/>
  <c r="AH433"/>
  <c r="AH432"/>
  <c r="AH431"/>
  <c r="AH430"/>
  <c r="AH429"/>
  <c r="AH428"/>
  <c r="AH426"/>
  <c r="AH425"/>
  <c r="AH424"/>
  <c r="AH423"/>
  <c r="AH422"/>
  <c r="AH421"/>
  <c r="AH420"/>
  <c r="AH419"/>
  <c r="AH418"/>
  <c r="AH417"/>
  <c r="AH416"/>
  <c r="AH415"/>
  <c r="AH414"/>
  <c r="AH413"/>
  <c r="AH412"/>
  <c r="AH411"/>
  <c r="AH410"/>
  <c r="AH409"/>
  <c r="AH408"/>
  <c r="AH407"/>
  <c r="AH406"/>
  <c r="AH405"/>
  <c r="AH404"/>
  <c r="AH403"/>
  <c r="AH402"/>
  <c r="AH401"/>
  <c r="AH400"/>
  <c r="AH399"/>
  <c r="AH398"/>
  <c r="AH397"/>
  <c r="AH396"/>
  <c r="AH395"/>
  <c r="AH394"/>
  <c r="AH393"/>
  <c r="AH392"/>
  <c r="AH391"/>
  <c r="AH390"/>
  <c r="AH389"/>
  <c r="AH388"/>
  <c r="AH387"/>
  <c r="AH386"/>
  <c r="AH385"/>
  <c r="AH384"/>
  <c r="AH383"/>
  <c r="AH382"/>
  <c r="AH381"/>
  <c r="AH380"/>
  <c r="AH379"/>
  <c r="AH378"/>
  <c r="AH377"/>
  <c r="AH376"/>
  <c r="AH375"/>
  <c r="AH374"/>
  <c r="AH373"/>
  <c r="AH372"/>
  <c r="AH371"/>
  <c r="AH370"/>
  <c r="AH369"/>
  <c r="AH368"/>
  <c r="AH367"/>
  <c r="AH366"/>
  <c r="AH365"/>
  <c r="AH364"/>
  <c r="AH363"/>
  <c r="AH362"/>
  <c r="AH361"/>
  <c r="AH360"/>
  <c r="AH359"/>
  <c r="AH358"/>
  <c r="AH357"/>
  <c r="AH356"/>
  <c r="AH355"/>
  <c r="AH354"/>
  <c r="AH353"/>
  <c r="AH352"/>
  <c r="AH351"/>
  <c r="AH350"/>
  <c r="AH349"/>
  <c r="AH348"/>
  <c r="AH347"/>
  <c r="AH346"/>
  <c r="AH345"/>
  <c r="AH344"/>
  <c r="AH343"/>
  <c r="AH342"/>
  <c r="AH341"/>
  <c r="AH340"/>
  <c r="AH339"/>
  <c r="AH338"/>
  <c r="AH337"/>
  <c r="AH336"/>
  <c r="AH335"/>
  <c r="AH334"/>
  <c r="AH333"/>
  <c r="AH332"/>
  <c r="AH331"/>
  <c r="AH330"/>
  <c r="AH329"/>
  <c r="AH328"/>
  <c r="AH327"/>
  <c r="AH326"/>
  <c r="AH325"/>
  <c r="AH324"/>
  <c r="AH323"/>
  <c r="AH322"/>
  <c r="AH321"/>
  <c r="AH320"/>
  <c r="AH319"/>
  <c r="AH318"/>
  <c r="AH317"/>
  <c r="AH316"/>
  <c r="AH315"/>
  <c r="AH314"/>
  <c r="AH313"/>
  <c r="AH312"/>
  <c r="AH311"/>
  <c r="AH310"/>
  <c r="AH309"/>
  <c r="AH308"/>
  <c r="AH307"/>
  <c r="AH306"/>
  <c r="AH305"/>
  <c r="AH304"/>
  <c r="AH303"/>
  <c r="AH302"/>
  <c r="AH301"/>
  <c r="AH300"/>
  <c r="AH299"/>
  <c r="AH298"/>
  <c r="AH297"/>
  <c r="AH296"/>
  <c r="AH295"/>
  <c r="AH294"/>
  <c r="AH293"/>
  <c r="AH292"/>
  <c r="AH291"/>
  <c r="AH290"/>
  <c r="AH289"/>
  <c r="AH288"/>
  <c r="AH287"/>
  <c r="AH286"/>
  <c r="AH285"/>
  <c r="AH284"/>
  <c r="AH283"/>
  <c r="AH282"/>
  <c r="AH281"/>
  <c r="AH280"/>
  <c r="AH279"/>
  <c r="AH278"/>
  <c r="AH277"/>
  <c r="AH276"/>
  <c r="AH275"/>
  <c r="AH274"/>
  <c r="AH273"/>
  <c r="AH272"/>
  <c r="AH271"/>
  <c r="AH270"/>
  <c r="AH269"/>
  <c r="AH268"/>
  <c r="AH267"/>
  <c r="AH266"/>
  <c r="AH265"/>
  <c r="AH264"/>
  <c r="AH263"/>
  <c r="AH262"/>
  <c r="AH261"/>
  <c r="AH260"/>
  <c r="AH259"/>
  <c r="AH258"/>
  <c r="AH257"/>
  <c r="AH256"/>
  <c r="AH255"/>
  <c r="AH254"/>
  <c r="AH253"/>
  <c r="AH252"/>
  <c r="AH251"/>
  <c r="AH250"/>
  <c r="AH249"/>
  <c r="AH248"/>
  <c r="AH247"/>
  <c r="AH246"/>
  <c r="AH245"/>
  <c r="AH244"/>
  <c r="AH243"/>
  <c r="AH242"/>
  <c r="AH241"/>
  <c r="AH240"/>
  <c r="AH239"/>
  <c r="AH238"/>
  <c r="AH237"/>
  <c r="AH236"/>
  <c r="AH235"/>
  <c r="AH234"/>
  <c r="AH233"/>
  <c r="AH232"/>
  <c r="AH231"/>
  <c r="AH230"/>
  <c r="AH229"/>
  <c r="AH228"/>
  <c r="AH227"/>
  <c r="AH226"/>
  <c r="AH225"/>
  <c r="AH224"/>
  <c r="AH223"/>
  <c r="AH222"/>
  <c r="AH221"/>
  <c r="AH220"/>
  <c r="AH219"/>
  <c r="AH218"/>
  <c r="AH217"/>
  <c r="AH216"/>
  <c r="AH215"/>
  <c r="AH214"/>
  <c r="AH213"/>
  <c r="AH212"/>
  <c r="AH211"/>
  <c r="AH210"/>
  <c r="AH209"/>
  <c r="AH208"/>
  <c r="AH207"/>
  <c r="AH206"/>
  <c r="AH205"/>
  <c r="AH204"/>
  <c r="AH203"/>
  <c r="AH202"/>
  <c r="AH201"/>
  <c r="AH200"/>
  <c r="AH199"/>
  <c r="AH198"/>
  <c r="AH197"/>
  <c r="AH196"/>
  <c r="AH195"/>
  <c r="AH194"/>
  <c r="AH193"/>
  <c r="AH192"/>
  <c r="AH191"/>
  <c r="AH190"/>
  <c r="AH189"/>
  <c r="AH188"/>
  <c r="AH187"/>
  <c r="AH186"/>
  <c r="AH185"/>
  <c r="AH184"/>
  <c r="AH183"/>
  <c r="AH182"/>
  <c r="AH181"/>
  <c r="AH180"/>
  <c r="AH179"/>
  <c r="AH178"/>
  <c r="AH177"/>
  <c r="AH176"/>
  <c r="AH175"/>
  <c r="AH174"/>
  <c r="AH173"/>
  <c r="AH172"/>
  <c r="AH171"/>
  <c r="AH170"/>
  <c r="AH169"/>
  <c r="AH168"/>
  <c r="AH167"/>
  <c r="AH166"/>
  <c r="AH165"/>
  <c r="AH164"/>
  <c r="AH163"/>
  <c r="AH162"/>
  <c r="AH161"/>
  <c r="AH160"/>
  <c r="AH159"/>
  <c r="AH158"/>
  <c r="AH157"/>
  <c r="AH156"/>
  <c r="AH155"/>
  <c r="AH154"/>
  <c r="AH153"/>
  <c r="AH152"/>
  <c r="AH151"/>
  <c r="AH150"/>
  <c r="AH149"/>
  <c r="AH148"/>
  <c r="AH147"/>
  <c r="AH146"/>
  <c r="AH145"/>
  <c r="AH144"/>
  <c r="AH143"/>
  <c r="AH142"/>
  <c r="AH141"/>
  <c r="AH140"/>
  <c r="AH139"/>
  <c r="AH138"/>
  <c r="AH137"/>
  <c r="AH136"/>
  <c r="AH135"/>
  <c r="AH134"/>
  <c r="AH133"/>
  <c r="AH132"/>
  <c r="AH131"/>
  <c r="AH130"/>
  <c r="AH129"/>
  <c r="AH128"/>
  <c r="AH127"/>
  <c r="AH126"/>
  <c r="AH125"/>
  <c r="AH124"/>
  <c r="AH123"/>
  <c r="AH122"/>
  <c r="AH121"/>
  <c r="AH120"/>
  <c r="AH119"/>
  <c r="AH118"/>
  <c r="AH117"/>
  <c r="AH116"/>
  <c r="AH115"/>
  <c r="AH114"/>
  <c r="AH113"/>
  <c r="AH112"/>
  <c r="AH111"/>
  <c r="AH110"/>
  <c r="AH109"/>
  <c r="AH108"/>
  <c r="AH107"/>
  <c r="AH106"/>
  <c r="AH105"/>
  <c r="AH104"/>
  <c r="AH103"/>
  <c r="AH102"/>
  <c r="AH101"/>
  <c r="AH100"/>
  <c r="AH99"/>
  <c r="AH98"/>
  <c r="AH97"/>
  <c r="AH96"/>
  <c r="AH95"/>
  <c r="AH94"/>
  <c r="AH93"/>
  <c r="AH92"/>
  <c r="AH91"/>
  <c r="AH90"/>
  <c r="AH89"/>
  <c r="AH88"/>
  <c r="AH87"/>
  <c r="AH86"/>
  <c r="AH85"/>
  <c r="AH84"/>
  <c r="AH83"/>
  <c r="AH82"/>
  <c r="AH81"/>
  <c r="AH80"/>
  <c r="AH79"/>
  <c r="AH78"/>
  <c r="AH77"/>
  <c r="AH76"/>
  <c r="AH75"/>
  <c r="AH74"/>
  <c r="AH73"/>
  <c r="AH72"/>
  <c r="AH71"/>
  <c r="AH70"/>
  <c r="AH69"/>
  <c r="AH68"/>
  <c r="AH67"/>
  <c r="AH66"/>
  <c r="AH65"/>
  <c r="AH64"/>
  <c r="AH63"/>
  <c r="AH62"/>
  <c r="AH61"/>
  <c r="AH60"/>
  <c r="AH59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H4"/>
  <c r="AH3"/>
  <c r="AH2"/>
  <c r="A2" i="16"/>
  <c r="V460" i="15"/>
  <c r="W463"/>
  <c r="W466" s="1"/>
  <c r="W469" s="1"/>
  <c r="W472" s="1"/>
  <c r="W475" s="1"/>
  <c r="W478" s="1"/>
  <c r="W481" s="1"/>
  <c r="W484" s="1"/>
  <c r="W487" s="1"/>
  <c r="W490" s="1"/>
  <c r="W493" s="1"/>
  <c r="W496" s="1"/>
  <c r="W499" s="1"/>
  <c r="W502" s="1"/>
  <c r="W505" s="1"/>
  <c r="W508" s="1"/>
  <c r="W511" s="1"/>
  <c r="W514" s="1"/>
  <c r="W517" s="1"/>
  <c r="W520" s="1"/>
  <c r="W523" s="1"/>
  <c r="W526" s="1"/>
  <c r="W529" s="1"/>
  <c r="W532" s="1"/>
  <c r="W535" s="1"/>
  <c r="W538" s="1"/>
  <c r="W541" s="1"/>
  <c r="W544" s="1"/>
  <c r="W547" s="1"/>
  <c r="W550" s="1"/>
  <c r="W553" s="1"/>
  <c r="W556" s="1"/>
  <c r="W559" s="1"/>
  <c r="W562" s="1"/>
  <c r="W565" s="1"/>
  <c r="W568" s="1"/>
  <c r="W571" s="1"/>
  <c r="W574" s="1"/>
  <c r="W577" s="1"/>
  <c r="W580" s="1"/>
  <c r="W583" s="1"/>
  <c r="W586" s="1"/>
  <c r="W589" s="1"/>
  <c r="W592" s="1"/>
  <c r="W595" s="1"/>
  <c r="W598" s="1"/>
  <c r="W601" s="1"/>
  <c r="W604" s="1"/>
  <c r="W607" s="1"/>
  <c r="W610" s="1"/>
  <c r="W613" s="1"/>
  <c r="W616" s="1"/>
  <c r="W619" s="1"/>
  <c r="W622" s="1"/>
  <c r="W625" s="1"/>
  <c r="W628" s="1"/>
  <c r="W631" s="1"/>
  <c r="W634" s="1"/>
  <c r="W637" s="1"/>
  <c r="W640" s="1"/>
  <c r="W643" s="1"/>
  <c r="W646" s="1"/>
  <c r="W649" s="1"/>
  <c r="W652" s="1"/>
  <c r="W655" s="1"/>
  <c r="W658" s="1"/>
  <c r="W661" s="1"/>
  <c r="W664" s="1"/>
  <c r="W667" s="1"/>
  <c r="W670" s="1"/>
  <c r="W673" s="1"/>
  <c r="W676" s="1"/>
  <c r="W679" s="1"/>
  <c r="W682" s="1"/>
  <c r="W685" s="1"/>
  <c r="W688" s="1"/>
  <c r="W691" s="1"/>
  <c r="W694" s="1"/>
  <c r="W697" s="1"/>
  <c r="W700" s="1"/>
  <c r="W703" s="1"/>
  <c r="W706" s="1"/>
  <c r="W709" s="1"/>
  <c r="W712" s="1"/>
  <c r="W715" s="1"/>
  <c r="W718" s="1"/>
  <c r="W721" s="1"/>
  <c r="W724" s="1"/>
  <c r="W727" s="1"/>
  <c r="W730" s="1"/>
  <c r="W733" s="1"/>
  <c r="W736" s="1"/>
  <c r="W739" s="1"/>
  <c r="W742" s="1"/>
  <c r="W745" s="1"/>
  <c r="W748" s="1"/>
  <c r="W751" s="1"/>
  <c r="W754" s="1"/>
  <c r="W757" s="1"/>
  <c r="W760" s="1"/>
  <c r="W763" s="1"/>
  <c r="W766" s="1"/>
  <c r="W769" s="1"/>
  <c r="W772" s="1"/>
  <c r="W775" s="1"/>
  <c r="W778" s="1"/>
  <c r="W781" s="1"/>
  <c r="W784" s="1"/>
  <c r="W787" s="1"/>
  <c r="W790" s="1"/>
  <c r="W793" s="1"/>
  <c r="W796" s="1"/>
  <c r="W799" s="1"/>
  <c r="V462"/>
  <c r="V465" s="1"/>
  <c r="V468" s="1"/>
  <c r="V471" s="1"/>
  <c r="V474" s="1"/>
  <c r="V477" s="1"/>
  <c r="V480" s="1"/>
  <c r="V483" s="1"/>
  <c r="V486" s="1"/>
  <c r="V489" s="1"/>
  <c r="V492" s="1"/>
  <c r="V495" s="1"/>
  <c r="V498" s="1"/>
  <c r="V501" s="1"/>
  <c r="V504" s="1"/>
  <c r="V507" s="1"/>
  <c r="V510" s="1"/>
  <c r="V513" s="1"/>
  <c r="V516" s="1"/>
  <c r="V519" s="1"/>
  <c r="V522" s="1"/>
  <c r="V525" s="1"/>
  <c r="V528" s="1"/>
  <c r="V531" s="1"/>
  <c r="V534" s="1"/>
  <c r="V537" s="1"/>
  <c r="V540" s="1"/>
  <c r="V543" s="1"/>
  <c r="V546" s="1"/>
  <c r="V549" s="1"/>
  <c r="V552" s="1"/>
  <c r="V555" s="1"/>
  <c r="V558" s="1"/>
  <c r="V561" s="1"/>
  <c r="V564" s="1"/>
  <c r="V567" s="1"/>
  <c r="V570" s="1"/>
  <c r="V573" s="1"/>
  <c r="V576" s="1"/>
  <c r="V579" s="1"/>
  <c r="V582" s="1"/>
  <c r="V585" s="1"/>
  <c r="V588" s="1"/>
  <c r="V591" s="1"/>
  <c r="V594" s="1"/>
  <c r="V597" s="1"/>
  <c r="V600" s="1"/>
  <c r="V603" s="1"/>
  <c r="V606" s="1"/>
  <c r="V609" s="1"/>
  <c r="V612" s="1"/>
  <c r="V615" s="1"/>
  <c r="V618" s="1"/>
  <c r="V621" s="1"/>
  <c r="V624" s="1"/>
  <c r="V627" s="1"/>
  <c r="V630" s="1"/>
  <c r="V633" s="1"/>
  <c r="V636" s="1"/>
  <c r="V639" s="1"/>
  <c r="V642" s="1"/>
  <c r="V645" s="1"/>
  <c r="V648" s="1"/>
  <c r="V651" s="1"/>
  <c r="V654" s="1"/>
  <c r="V657" s="1"/>
  <c r="V660" s="1"/>
  <c r="V663" s="1"/>
  <c r="V666" s="1"/>
  <c r="V669" s="1"/>
  <c r="V672" s="1"/>
  <c r="V675" s="1"/>
  <c r="V678" s="1"/>
  <c r="V681" s="1"/>
  <c r="V684" s="1"/>
  <c r="V687" s="1"/>
  <c r="V690" s="1"/>
  <c r="V693" s="1"/>
  <c r="V696" s="1"/>
  <c r="V699" s="1"/>
  <c r="V702" s="1"/>
  <c r="V705" s="1"/>
  <c r="V708" s="1"/>
  <c r="V711" s="1"/>
  <c r="V714" s="1"/>
  <c r="V717" s="1"/>
  <c r="V720" s="1"/>
  <c r="V723" s="1"/>
  <c r="V726" s="1"/>
  <c r="V729" s="1"/>
  <c r="V732" s="1"/>
  <c r="V735" s="1"/>
  <c r="V738" s="1"/>
  <c r="V741" s="1"/>
  <c r="V744" s="1"/>
  <c r="V747" s="1"/>
  <c r="V750" s="1"/>
  <c r="V753" s="1"/>
  <c r="V756" s="1"/>
  <c r="V759" s="1"/>
  <c r="V762" s="1"/>
  <c r="V765" s="1"/>
  <c r="V768" s="1"/>
  <c r="V771" s="1"/>
  <c r="V774" s="1"/>
  <c r="V777" s="1"/>
  <c r="V780" s="1"/>
  <c r="V783" s="1"/>
  <c r="V786" s="1"/>
  <c r="V789" s="1"/>
  <c r="V792" s="1"/>
  <c r="V795" s="1"/>
  <c r="V798" s="1"/>
  <c r="V120"/>
  <c r="V123" s="1"/>
  <c r="V126" s="1"/>
  <c r="V129" s="1"/>
  <c r="V132" s="1"/>
  <c r="V135" s="1"/>
  <c r="V138" s="1"/>
  <c r="V141" s="1"/>
  <c r="V144" s="1"/>
  <c r="V147" s="1"/>
  <c r="V150" s="1"/>
  <c r="V153" s="1"/>
  <c r="V156" s="1"/>
  <c r="V159" s="1"/>
  <c r="V162" s="1"/>
  <c r="V165" s="1"/>
  <c r="V168" s="1"/>
  <c r="V171" s="1"/>
  <c r="V174" s="1"/>
  <c r="V177" s="1"/>
  <c r="V180" s="1"/>
  <c r="V183" s="1"/>
  <c r="V186" s="1"/>
  <c r="V189" s="1"/>
  <c r="V192" s="1"/>
  <c r="V195" s="1"/>
  <c r="V198" s="1"/>
  <c r="V201" s="1"/>
  <c r="V204" s="1"/>
  <c r="V207" s="1"/>
  <c r="V210" s="1"/>
  <c r="V213" s="1"/>
  <c r="V216" s="1"/>
  <c r="V219" s="1"/>
  <c r="V222" s="1"/>
  <c r="V225" s="1"/>
  <c r="V228" s="1"/>
  <c r="V231" s="1"/>
  <c r="V234" s="1"/>
  <c r="V237" s="1"/>
  <c r="V240" s="1"/>
  <c r="V243" s="1"/>
  <c r="V246" s="1"/>
  <c r="V249" s="1"/>
  <c r="V252" s="1"/>
  <c r="V255" s="1"/>
  <c r="V258" s="1"/>
  <c r="V261" s="1"/>
  <c r="V264" s="1"/>
  <c r="V267" s="1"/>
  <c r="V270" s="1"/>
  <c r="V273" s="1"/>
  <c r="V276" s="1"/>
  <c r="V279" s="1"/>
  <c r="V282" s="1"/>
  <c r="V285" s="1"/>
  <c r="V288" s="1"/>
  <c r="V291" s="1"/>
  <c r="V294" s="1"/>
  <c r="V297" s="1"/>
  <c r="V300" s="1"/>
  <c r="V303" s="1"/>
  <c r="V306" s="1"/>
  <c r="V309" s="1"/>
  <c r="V312" s="1"/>
  <c r="V315" s="1"/>
  <c r="V318" s="1"/>
  <c r="V321" s="1"/>
  <c r="V324" s="1"/>
  <c r="V327" s="1"/>
  <c r="V330" s="1"/>
  <c r="V333" s="1"/>
  <c r="V336" s="1"/>
  <c r="V339" s="1"/>
  <c r="V342" s="1"/>
  <c r="V345" s="1"/>
  <c r="V348" s="1"/>
  <c r="V351" s="1"/>
  <c r="V354" s="1"/>
  <c r="V357" s="1"/>
  <c r="V360" s="1"/>
  <c r="V363" s="1"/>
  <c r="V366" s="1"/>
  <c r="V369" s="1"/>
  <c r="V372" s="1"/>
  <c r="V375" s="1"/>
  <c r="V378" s="1"/>
  <c r="V381" s="1"/>
  <c r="V384" s="1"/>
  <c r="V387" s="1"/>
  <c r="V390" s="1"/>
  <c r="V393" s="1"/>
  <c r="V396" s="1"/>
  <c r="V399" s="1"/>
  <c r="V402" s="1"/>
  <c r="V405" s="1"/>
  <c r="V408" s="1"/>
  <c r="V411" s="1"/>
  <c r="V414" s="1"/>
  <c r="V417" s="1"/>
  <c r="V420" s="1"/>
  <c r="V423" s="1"/>
  <c r="V426" s="1"/>
  <c r="V429" s="1"/>
  <c r="V432" s="1"/>
  <c r="V435" s="1"/>
  <c r="V438" s="1"/>
  <c r="V441" s="1"/>
  <c r="V444" s="1"/>
  <c r="V447" s="1"/>
  <c r="V450" s="1"/>
  <c r="V453" s="1"/>
  <c r="V456" s="1"/>
  <c r="V119"/>
  <c r="V122" s="1"/>
  <c r="V125" s="1"/>
  <c r="V128" s="1"/>
  <c r="V131" s="1"/>
  <c r="V134" s="1"/>
  <c r="V137" s="1"/>
  <c r="V140" s="1"/>
  <c r="V143" s="1"/>
  <c r="V146" s="1"/>
  <c r="V149" s="1"/>
  <c r="V152" s="1"/>
  <c r="V155" s="1"/>
  <c r="V158" s="1"/>
  <c r="V161" s="1"/>
  <c r="V164" s="1"/>
  <c r="V167" s="1"/>
  <c r="V170" s="1"/>
  <c r="V173" s="1"/>
  <c r="V176" s="1"/>
  <c r="V179" s="1"/>
  <c r="V182" s="1"/>
  <c r="V185" s="1"/>
  <c r="V188" s="1"/>
  <c r="V191" s="1"/>
  <c r="V194" s="1"/>
  <c r="V197" s="1"/>
  <c r="V200" s="1"/>
  <c r="V203" s="1"/>
  <c r="V206" s="1"/>
  <c r="V209" s="1"/>
  <c r="V212" s="1"/>
  <c r="V215" s="1"/>
  <c r="V218" s="1"/>
  <c r="V221" s="1"/>
  <c r="V224" s="1"/>
  <c r="V227" s="1"/>
  <c r="V230" s="1"/>
  <c r="V233" s="1"/>
  <c r="V236" s="1"/>
  <c r="V239" s="1"/>
  <c r="V242" s="1"/>
  <c r="V245" s="1"/>
  <c r="V248" s="1"/>
  <c r="V251" s="1"/>
  <c r="V254" s="1"/>
  <c r="V257" s="1"/>
  <c r="V260" s="1"/>
  <c r="V263" s="1"/>
  <c r="V266" s="1"/>
  <c r="V269" s="1"/>
  <c r="V272" s="1"/>
  <c r="V275" s="1"/>
  <c r="V278" s="1"/>
  <c r="V281" s="1"/>
  <c r="V284" s="1"/>
  <c r="V287" s="1"/>
  <c r="V290" s="1"/>
  <c r="V293" s="1"/>
  <c r="V296" s="1"/>
  <c r="V299" s="1"/>
  <c r="V302" s="1"/>
  <c r="V305" s="1"/>
  <c r="V308" s="1"/>
  <c r="V311" s="1"/>
  <c r="V314" s="1"/>
  <c r="V317" s="1"/>
  <c r="V320" s="1"/>
  <c r="V323" s="1"/>
  <c r="V326" s="1"/>
  <c r="V329" s="1"/>
  <c r="V332" s="1"/>
  <c r="V335" s="1"/>
  <c r="V338" s="1"/>
  <c r="V341" s="1"/>
  <c r="V344" s="1"/>
  <c r="V347" s="1"/>
  <c r="V350" s="1"/>
  <c r="V353" s="1"/>
  <c r="V356" s="1"/>
  <c r="V359" s="1"/>
  <c r="V362" s="1"/>
  <c r="V365" s="1"/>
  <c r="V368" s="1"/>
  <c r="V371" s="1"/>
  <c r="V374" s="1"/>
  <c r="V377" s="1"/>
  <c r="V380" s="1"/>
  <c r="V383" s="1"/>
  <c r="V386" s="1"/>
  <c r="V389" s="1"/>
  <c r="V392" s="1"/>
  <c r="V395" s="1"/>
  <c r="V398" s="1"/>
  <c r="V401" s="1"/>
  <c r="V404" s="1"/>
  <c r="V407" s="1"/>
  <c r="V410" s="1"/>
  <c r="V413" s="1"/>
  <c r="V416" s="1"/>
  <c r="V419" s="1"/>
  <c r="V422" s="1"/>
  <c r="V425" s="1"/>
  <c r="V428" s="1"/>
  <c r="V431" s="1"/>
  <c r="V434" s="1"/>
  <c r="V437" s="1"/>
  <c r="V440" s="1"/>
  <c r="V443" s="1"/>
  <c r="V446" s="1"/>
  <c r="V449" s="1"/>
  <c r="V452" s="1"/>
  <c r="V455" s="1"/>
  <c r="V458" s="1"/>
  <c r="V118"/>
  <c r="V121" s="1"/>
  <c r="V124" s="1"/>
  <c r="V127" s="1"/>
  <c r="V130" s="1"/>
  <c r="V133" s="1"/>
  <c r="V136" s="1"/>
  <c r="V139" s="1"/>
  <c r="V142" s="1"/>
  <c r="V145" s="1"/>
  <c r="V148" s="1"/>
  <c r="V151" s="1"/>
  <c r="V154" s="1"/>
  <c r="V157" s="1"/>
  <c r="V160" s="1"/>
  <c r="V163" s="1"/>
  <c r="V166" s="1"/>
  <c r="V169" s="1"/>
  <c r="V172" s="1"/>
  <c r="V175" s="1"/>
  <c r="V178" s="1"/>
  <c r="V181" s="1"/>
  <c r="V184" s="1"/>
  <c r="V187" s="1"/>
  <c r="V190" s="1"/>
  <c r="V193" s="1"/>
  <c r="V196" s="1"/>
  <c r="V199" s="1"/>
  <c r="V202" s="1"/>
  <c r="V205" s="1"/>
  <c r="V208" s="1"/>
  <c r="V211" s="1"/>
  <c r="V214" s="1"/>
  <c r="V217" s="1"/>
  <c r="V220" s="1"/>
  <c r="V223" s="1"/>
  <c r="V226" s="1"/>
  <c r="V229" s="1"/>
  <c r="V232" s="1"/>
  <c r="V235" s="1"/>
  <c r="V238" s="1"/>
  <c r="V241" s="1"/>
  <c r="V244" s="1"/>
  <c r="V247" s="1"/>
  <c r="V250" s="1"/>
  <c r="V253" s="1"/>
  <c r="V256" s="1"/>
  <c r="V259" s="1"/>
  <c r="V262" s="1"/>
  <c r="V265" s="1"/>
  <c r="V268" s="1"/>
  <c r="V271" s="1"/>
  <c r="V274" s="1"/>
  <c r="V277" s="1"/>
  <c r="V280" s="1"/>
  <c r="V283" s="1"/>
  <c r="V286" s="1"/>
  <c r="V289" s="1"/>
  <c r="V292" s="1"/>
  <c r="V295" s="1"/>
  <c r="V298" s="1"/>
  <c r="V301" s="1"/>
  <c r="V304" s="1"/>
  <c r="V307" s="1"/>
  <c r="V310" s="1"/>
  <c r="V313" s="1"/>
  <c r="V316" s="1"/>
  <c r="V319" s="1"/>
  <c r="V322" s="1"/>
  <c r="V325" s="1"/>
  <c r="V328" s="1"/>
  <c r="V331" s="1"/>
  <c r="V334" s="1"/>
  <c r="V337" s="1"/>
  <c r="V340" s="1"/>
  <c r="V343" s="1"/>
  <c r="V346" s="1"/>
  <c r="V349" s="1"/>
  <c r="V352" s="1"/>
  <c r="V355" s="1"/>
  <c r="V358" s="1"/>
  <c r="V361" s="1"/>
  <c r="V364" s="1"/>
  <c r="V367" s="1"/>
  <c r="V370" s="1"/>
  <c r="V373" s="1"/>
  <c r="V376" s="1"/>
  <c r="V379" s="1"/>
  <c r="V382" s="1"/>
  <c r="V385" s="1"/>
  <c r="V388" s="1"/>
  <c r="V391" s="1"/>
  <c r="V394" s="1"/>
  <c r="V397" s="1"/>
  <c r="V400" s="1"/>
  <c r="V403" s="1"/>
  <c r="V406" s="1"/>
  <c r="V409" s="1"/>
  <c r="V412" s="1"/>
  <c r="V415" s="1"/>
  <c r="V418" s="1"/>
  <c r="V421" s="1"/>
  <c r="V424" s="1"/>
  <c r="V427" s="1"/>
  <c r="V430" s="1"/>
  <c r="V433" s="1"/>
  <c r="V436" s="1"/>
  <c r="V439" s="1"/>
  <c r="V442" s="1"/>
  <c r="V445" s="1"/>
  <c r="V448" s="1"/>
  <c r="V451" s="1"/>
  <c r="V454" s="1"/>
  <c r="V457" s="1"/>
  <c r="W122"/>
  <c r="W125" s="1"/>
  <c r="W128" s="1"/>
  <c r="W131" s="1"/>
  <c r="W134" s="1"/>
  <c r="W137" s="1"/>
  <c r="W140" s="1"/>
  <c r="W143" s="1"/>
  <c r="W146" s="1"/>
  <c r="W149" s="1"/>
  <c r="W152" s="1"/>
  <c r="W155" s="1"/>
  <c r="W158" s="1"/>
  <c r="W161" s="1"/>
  <c r="W164" s="1"/>
  <c r="W167" s="1"/>
  <c r="W170" s="1"/>
  <c r="W173" s="1"/>
  <c r="W176" s="1"/>
  <c r="W179" s="1"/>
  <c r="W182" s="1"/>
  <c r="W185" s="1"/>
  <c r="W188" s="1"/>
  <c r="W191" s="1"/>
  <c r="W194" s="1"/>
  <c r="W197" s="1"/>
  <c r="W200" s="1"/>
  <c r="W203" s="1"/>
  <c r="W206" s="1"/>
  <c r="W209" s="1"/>
  <c r="W212" s="1"/>
  <c r="W215" s="1"/>
  <c r="W218" s="1"/>
  <c r="W221" s="1"/>
  <c r="W224" s="1"/>
  <c r="W227" s="1"/>
  <c r="W230" s="1"/>
  <c r="W233" s="1"/>
  <c r="W236" s="1"/>
  <c r="W239" s="1"/>
  <c r="W242" s="1"/>
  <c r="W245" s="1"/>
  <c r="W248" s="1"/>
  <c r="W251" s="1"/>
  <c r="W254" s="1"/>
  <c r="W257" s="1"/>
  <c r="W260" s="1"/>
  <c r="W263" s="1"/>
  <c r="W266" s="1"/>
  <c r="W269" s="1"/>
  <c r="W272" s="1"/>
  <c r="W275" s="1"/>
  <c r="W278" s="1"/>
  <c r="W281" s="1"/>
  <c r="W284" s="1"/>
  <c r="W287" s="1"/>
  <c r="W290" s="1"/>
  <c r="W293" s="1"/>
  <c r="W296" s="1"/>
  <c r="W299" s="1"/>
  <c r="W302" s="1"/>
  <c r="W305" s="1"/>
  <c r="W308" s="1"/>
  <c r="W311" s="1"/>
  <c r="W314" s="1"/>
  <c r="W317" s="1"/>
  <c r="W320" s="1"/>
  <c r="W323" s="1"/>
  <c r="W326" s="1"/>
  <c r="W329" s="1"/>
  <c r="W332" s="1"/>
  <c r="W335" s="1"/>
  <c r="W338" s="1"/>
  <c r="W341" s="1"/>
  <c r="W344" s="1"/>
  <c r="W347" s="1"/>
  <c r="W350" s="1"/>
  <c r="W353" s="1"/>
  <c r="W356" s="1"/>
  <c r="W359" s="1"/>
  <c r="W362" s="1"/>
  <c r="W365" s="1"/>
  <c r="W368" s="1"/>
  <c r="W371" s="1"/>
  <c r="W374" s="1"/>
  <c r="W377" s="1"/>
  <c r="W380" s="1"/>
  <c r="W383" s="1"/>
  <c r="W386" s="1"/>
  <c r="W389" s="1"/>
  <c r="W392" s="1"/>
  <c r="W395" s="1"/>
  <c r="W398" s="1"/>
  <c r="W401" s="1"/>
  <c r="W404" s="1"/>
  <c r="W407" s="1"/>
  <c r="W410" s="1"/>
  <c r="W413" s="1"/>
  <c r="W416" s="1"/>
  <c r="W419" s="1"/>
  <c r="W422" s="1"/>
  <c r="W425" s="1"/>
  <c r="W428" s="1"/>
  <c r="W431" s="1"/>
  <c r="W434" s="1"/>
  <c r="W437" s="1"/>
  <c r="W440" s="1"/>
  <c r="W443" s="1"/>
  <c r="W446" s="1"/>
  <c r="W449" s="1"/>
  <c r="W452" s="1"/>
  <c r="W455" s="1"/>
  <c r="W458" s="1"/>
  <c r="W461" s="1"/>
  <c r="W464" s="1"/>
  <c r="W467" s="1"/>
  <c r="W470" s="1"/>
  <c r="W473" s="1"/>
  <c r="W476" s="1"/>
  <c r="W479" s="1"/>
  <c r="W482" s="1"/>
  <c r="W485" s="1"/>
  <c r="W488" s="1"/>
  <c r="W491" s="1"/>
  <c r="W494" s="1"/>
  <c r="W497" s="1"/>
  <c r="W500" s="1"/>
  <c r="W503" s="1"/>
  <c r="W506" s="1"/>
  <c r="W509" s="1"/>
  <c r="W512" s="1"/>
  <c r="W515" s="1"/>
  <c r="W518" s="1"/>
  <c r="W521" s="1"/>
  <c r="W524" s="1"/>
  <c r="W527" s="1"/>
  <c r="W530" s="1"/>
  <c r="W533" s="1"/>
  <c r="W536" s="1"/>
  <c r="W539" s="1"/>
  <c r="W542" s="1"/>
  <c r="W545" s="1"/>
  <c r="W548" s="1"/>
  <c r="W551" s="1"/>
  <c r="W554" s="1"/>
  <c r="W557" s="1"/>
  <c r="W560" s="1"/>
  <c r="W563" s="1"/>
  <c r="W566" s="1"/>
  <c r="W569" s="1"/>
  <c r="W572" s="1"/>
  <c r="W575" s="1"/>
  <c r="W578" s="1"/>
  <c r="W581" s="1"/>
  <c r="W584" s="1"/>
  <c r="W587" s="1"/>
  <c r="W590" s="1"/>
  <c r="W593" s="1"/>
  <c r="W596" s="1"/>
  <c r="W599" s="1"/>
  <c r="W602" s="1"/>
  <c r="W605" s="1"/>
  <c r="W608" s="1"/>
  <c r="W611" s="1"/>
  <c r="W614" s="1"/>
  <c r="W617" s="1"/>
  <c r="W620" s="1"/>
  <c r="W623" s="1"/>
  <c r="W626" s="1"/>
  <c r="W629" s="1"/>
  <c r="W632" s="1"/>
  <c r="W635" s="1"/>
  <c r="W638" s="1"/>
  <c r="W641" s="1"/>
  <c r="W644" s="1"/>
  <c r="W647" s="1"/>
  <c r="W650" s="1"/>
  <c r="W653" s="1"/>
  <c r="W656" s="1"/>
  <c r="W659" s="1"/>
  <c r="W662" s="1"/>
  <c r="W665" s="1"/>
  <c r="W668" s="1"/>
  <c r="W671" s="1"/>
  <c r="W674" s="1"/>
  <c r="W677" s="1"/>
  <c r="W680" s="1"/>
  <c r="W683" s="1"/>
  <c r="W686" s="1"/>
  <c r="W689" s="1"/>
  <c r="W692" s="1"/>
  <c r="W695" s="1"/>
  <c r="W698" s="1"/>
  <c r="W701" s="1"/>
  <c r="W704" s="1"/>
  <c r="W707" s="1"/>
  <c r="W710" s="1"/>
  <c r="W713" s="1"/>
  <c r="W716" s="1"/>
  <c r="W719" s="1"/>
  <c r="W722" s="1"/>
  <c r="W725" s="1"/>
  <c r="W728" s="1"/>
  <c r="W731" s="1"/>
  <c r="W734" s="1"/>
  <c r="W737" s="1"/>
  <c r="W740" s="1"/>
  <c r="W743" s="1"/>
  <c r="W746" s="1"/>
  <c r="W749" s="1"/>
  <c r="W752" s="1"/>
  <c r="W755" s="1"/>
  <c r="W758" s="1"/>
  <c r="W761" s="1"/>
  <c r="W764" s="1"/>
  <c r="W767" s="1"/>
  <c r="W770" s="1"/>
  <c r="W773" s="1"/>
  <c r="W776" s="1"/>
  <c r="W779" s="1"/>
  <c r="W782" s="1"/>
  <c r="W785" s="1"/>
  <c r="W788" s="1"/>
  <c r="W791" s="1"/>
  <c r="W794" s="1"/>
  <c r="W797" s="1"/>
  <c r="W800" s="1"/>
  <c r="W121"/>
  <c r="W124" s="1"/>
  <c r="W127" s="1"/>
  <c r="W130" s="1"/>
  <c r="W133" s="1"/>
  <c r="W136" s="1"/>
  <c r="W139" s="1"/>
  <c r="W142" s="1"/>
  <c r="W145" s="1"/>
  <c r="W148" s="1"/>
  <c r="W151" s="1"/>
  <c r="W154" s="1"/>
  <c r="W157" s="1"/>
  <c r="W160" s="1"/>
  <c r="W163" s="1"/>
  <c r="W166" s="1"/>
  <c r="W169" s="1"/>
  <c r="W172" s="1"/>
  <c r="W175" s="1"/>
  <c r="W178" s="1"/>
  <c r="W181" s="1"/>
  <c r="W184" s="1"/>
  <c r="W187" s="1"/>
  <c r="W190" s="1"/>
  <c r="W193" s="1"/>
  <c r="W196" s="1"/>
  <c r="W199" s="1"/>
  <c r="W202" s="1"/>
  <c r="W205" s="1"/>
  <c r="W208" s="1"/>
  <c r="W211" s="1"/>
  <c r="W214" s="1"/>
  <c r="W217" s="1"/>
  <c r="W220" s="1"/>
  <c r="W223" s="1"/>
  <c r="W226" s="1"/>
  <c r="W229" s="1"/>
  <c r="W232" s="1"/>
  <c r="W235" s="1"/>
  <c r="W238" s="1"/>
  <c r="W241" s="1"/>
  <c r="W244" s="1"/>
  <c r="W247" s="1"/>
  <c r="W250" s="1"/>
  <c r="W253" s="1"/>
  <c r="W256" s="1"/>
  <c r="W259" s="1"/>
  <c r="W262" s="1"/>
  <c r="W265" s="1"/>
  <c r="W268" s="1"/>
  <c r="W271" s="1"/>
  <c r="W274" s="1"/>
  <c r="W277" s="1"/>
  <c r="W280" s="1"/>
  <c r="W283" s="1"/>
  <c r="W286" s="1"/>
  <c r="W289" s="1"/>
  <c r="W292" s="1"/>
  <c r="W295" s="1"/>
  <c r="W298" s="1"/>
  <c r="W301" s="1"/>
  <c r="W304" s="1"/>
  <c r="W307" s="1"/>
  <c r="W310" s="1"/>
  <c r="W313" s="1"/>
  <c r="W316" s="1"/>
  <c r="W319" s="1"/>
  <c r="W322" s="1"/>
  <c r="W325" s="1"/>
  <c r="W328" s="1"/>
  <c r="W331" s="1"/>
  <c r="W334" s="1"/>
  <c r="W337" s="1"/>
  <c r="W340" s="1"/>
  <c r="W343" s="1"/>
  <c r="W346" s="1"/>
  <c r="W349" s="1"/>
  <c r="W352" s="1"/>
  <c r="W355" s="1"/>
  <c r="W358" s="1"/>
  <c r="W361" s="1"/>
  <c r="W364" s="1"/>
  <c r="W367" s="1"/>
  <c r="W370" s="1"/>
  <c r="W373" s="1"/>
  <c r="W376" s="1"/>
  <c r="W379" s="1"/>
  <c r="W382" s="1"/>
  <c r="W385" s="1"/>
  <c r="W388" s="1"/>
  <c r="W391" s="1"/>
  <c r="W394" s="1"/>
  <c r="W397" s="1"/>
  <c r="W400" s="1"/>
  <c r="W403" s="1"/>
  <c r="W406" s="1"/>
  <c r="W409" s="1"/>
  <c r="W412" s="1"/>
  <c r="W415" s="1"/>
  <c r="W418" s="1"/>
  <c r="W421" s="1"/>
  <c r="W424" s="1"/>
  <c r="W427" s="1"/>
  <c r="W430" s="1"/>
  <c r="W433" s="1"/>
  <c r="W436" s="1"/>
  <c r="W439" s="1"/>
  <c r="W442" s="1"/>
  <c r="W445" s="1"/>
  <c r="W448" s="1"/>
  <c r="W451" s="1"/>
  <c r="W454" s="1"/>
  <c r="W457" s="1"/>
  <c r="W460" s="1"/>
  <c r="U118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U283" s="1"/>
  <c r="U284" s="1"/>
  <c r="U285" s="1"/>
  <c r="U286" s="1"/>
  <c r="U287" s="1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U379" s="1"/>
  <c r="U380" s="1"/>
  <c r="U381" s="1"/>
  <c r="U382" s="1"/>
  <c r="U383" s="1"/>
  <c r="U384" s="1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U441" s="1"/>
  <c r="U442" s="1"/>
  <c r="U443" s="1"/>
  <c r="U444" s="1"/>
  <c r="U445" s="1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T5"/>
  <c r="S3"/>
  <c r="A2" i="5" s="1"/>
  <c r="W4" i="15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20" s="1"/>
  <c r="W123" s="1"/>
  <c r="W126" s="1"/>
  <c r="W129" s="1"/>
  <c r="W132" s="1"/>
  <c r="W135" s="1"/>
  <c r="W138" s="1"/>
  <c r="W141" s="1"/>
  <c r="W144" s="1"/>
  <c r="W147" s="1"/>
  <c r="W150" s="1"/>
  <c r="W153" s="1"/>
  <c r="W156" s="1"/>
  <c r="W159" s="1"/>
  <c r="W162" s="1"/>
  <c r="W165" s="1"/>
  <c r="W168" s="1"/>
  <c r="W171" s="1"/>
  <c r="W174" s="1"/>
  <c r="W177" s="1"/>
  <c r="W180" s="1"/>
  <c r="W183" s="1"/>
  <c r="W186" s="1"/>
  <c r="W189" s="1"/>
  <c r="W192" s="1"/>
  <c r="W195" s="1"/>
  <c r="W198" s="1"/>
  <c r="W201" s="1"/>
  <c r="W204" s="1"/>
  <c r="W207" s="1"/>
  <c r="W210" s="1"/>
  <c r="W213" s="1"/>
  <c r="W216" s="1"/>
  <c r="W219" s="1"/>
  <c r="W222" s="1"/>
  <c r="W225" s="1"/>
  <c r="W228" s="1"/>
  <c r="W231" s="1"/>
  <c r="W234" s="1"/>
  <c r="W237" s="1"/>
  <c r="W240" s="1"/>
  <c r="W243" s="1"/>
  <c r="W246" s="1"/>
  <c r="W249" s="1"/>
  <c r="W252" s="1"/>
  <c r="W255" s="1"/>
  <c r="W258" s="1"/>
  <c r="W261" s="1"/>
  <c r="W264" s="1"/>
  <c r="W267" s="1"/>
  <c r="W270" s="1"/>
  <c r="W273" s="1"/>
  <c r="W276" s="1"/>
  <c r="W279" s="1"/>
  <c r="W282" s="1"/>
  <c r="W285" s="1"/>
  <c r="W288" s="1"/>
  <c r="W291" s="1"/>
  <c r="W294" s="1"/>
  <c r="W297" s="1"/>
  <c r="W300" s="1"/>
  <c r="W303" s="1"/>
  <c r="W306" s="1"/>
  <c r="W309" s="1"/>
  <c r="W312" s="1"/>
  <c r="W315" s="1"/>
  <c r="W318" s="1"/>
  <c r="W321" s="1"/>
  <c r="W324" s="1"/>
  <c r="W327" s="1"/>
  <c r="W330" s="1"/>
  <c r="W333" s="1"/>
  <c r="W336" s="1"/>
  <c r="W339" s="1"/>
  <c r="W342" s="1"/>
  <c r="W345" s="1"/>
  <c r="W348" s="1"/>
  <c r="W351" s="1"/>
  <c r="W354" s="1"/>
  <c r="W357" s="1"/>
  <c r="W360" s="1"/>
  <c r="W363" s="1"/>
  <c r="W366" s="1"/>
  <c r="W369" s="1"/>
  <c r="W372" s="1"/>
  <c r="W375" s="1"/>
  <c r="W378" s="1"/>
  <c r="W381" s="1"/>
  <c r="W384" s="1"/>
  <c r="W387" s="1"/>
  <c r="W390" s="1"/>
  <c r="W393" s="1"/>
  <c r="W396" s="1"/>
  <c r="W399" s="1"/>
  <c r="W402" s="1"/>
  <c r="W405" s="1"/>
  <c r="W408" s="1"/>
  <c r="W411" s="1"/>
  <c r="W414" s="1"/>
  <c r="W417" s="1"/>
  <c r="W420" s="1"/>
  <c r="W423" s="1"/>
  <c r="W426" s="1"/>
  <c r="W429" s="1"/>
  <c r="W432" s="1"/>
  <c r="W435" s="1"/>
  <c r="W438" s="1"/>
  <c r="W441" s="1"/>
  <c r="W444" s="1"/>
  <c r="W447" s="1"/>
  <c r="W450" s="1"/>
  <c r="W453" s="1"/>
  <c r="W456" s="1"/>
  <c r="W459" s="1"/>
  <c r="W462" s="1"/>
  <c r="W465" s="1"/>
  <c r="W468" s="1"/>
  <c r="W471" s="1"/>
  <c r="W474" s="1"/>
  <c r="W477" s="1"/>
  <c r="W480" s="1"/>
  <c r="W483" s="1"/>
  <c r="W486" s="1"/>
  <c r="W489" s="1"/>
  <c r="W492" s="1"/>
  <c r="W495" s="1"/>
  <c r="W498" s="1"/>
  <c r="W501" s="1"/>
  <c r="W504" s="1"/>
  <c r="W507" s="1"/>
  <c r="W510" s="1"/>
  <c r="W513" s="1"/>
  <c r="W516" s="1"/>
  <c r="W519" s="1"/>
  <c r="W522" s="1"/>
  <c r="W525" s="1"/>
  <c r="W528" s="1"/>
  <c r="W531" s="1"/>
  <c r="W534" s="1"/>
  <c r="W537" s="1"/>
  <c r="W540" s="1"/>
  <c r="W543" s="1"/>
  <c r="W546" s="1"/>
  <c r="W549" s="1"/>
  <c r="W552" s="1"/>
  <c r="W555" s="1"/>
  <c r="W558" s="1"/>
  <c r="W561" s="1"/>
  <c r="W564" s="1"/>
  <c r="W567" s="1"/>
  <c r="W570" s="1"/>
  <c r="W573" s="1"/>
  <c r="W576" s="1"/>
  <c r="W579" s="1"/>
  <c r="W582" s="1"/>
  <c r="W585" s="1"/>
  <c r="W588" s="1"/>
  <c r="W591" s="1"/>
  <c r="W594" s="1"/>
  <c r="W597" s="1"/>
  <c r="W600" s="1"/>
  <c r="W603" s="1"/>
  <c r="W606" s="1"/>
  <c r="W609" s="1"/>
  <c r="W612" s="1"/>
  <c r="W615" s="1"/>
  <c r="W618" s="1"/>
  <c r="W621" s="1"/>
  <c r="W624" s="1"/>
  <c r="W627" s="1"/>
  <c r="W630" s="1"/>
  <c r="W633" s="1"/>
  <c r="W636" s="1"/>
  <c r="W639" s="1"/>
  <c r="W642" s="1"/>
  <c r="W645" s="1"/>
  <c r="W648" s="1"/>
  <c r="W651" s="1"/>
  <c r="W654" s="1"/>
  <c r="W657" s="1"/>
  <c r="W660" s="1"/>
  <c r="W663" s="1"/>
  <c r="W666" s="1"/>
  <c r="W669" s="1"/>
  <c r="W672" s="1"/>
  <c r="W675" s="1"/>
  <c r="W678" s="1"/>
  <c r="W681" s="1"/>
  <c r="W684" s="1"/>
  <c r="W687" s="1"/>
  <c r="W690" s="1"/>
  <c r="W693" s="1"/>
  <c r="W696" s="1"/>
  <c r="W699" s="1"/>
  <c r="W702" s="1"/>
  <c r="W705" s="1"/>
  <c r="W708" s="1"/>
  <c r="W711" s="1"/>
  <c r="W714" s="1"/>
  <c r="W717" s="1"/>
  <c r="W720" s="1"/>
  <c r="W723" s="1"/>
  <c r="W726" s="1"/>
  <c r="W729" s="1"/>
  <c r="W732" s="1"/>
  <c r="W735" s="1"/>
  <c r="W738" s="1"/>
  <c r="W741" s="1"/>
  <c r="W744" s="1"/>
  <c r="W747" s="1"/>
  <c r="W750" s="1"/>
  <c r="W753" s="1"/>
  <c r="W756" s="1"/>
  <c r="W759" s="1"/>
  <c r="W762" s="1"/>
  <c r="W765" s="1"/>
  <c r="W768" s="1"/>
  <c r="W771" s="1"/>
  <c r="W774" s="1"/>
  <c r="W777" s="1"/>
  <c r="W780" s="1"/>
  <c r="W783" s="1"/>
  <c r="W786" s="1"/>
  <c r="W789" s="1"/>
  <c r="W792" s="1"/>
  <c r="W795" s="1"/>
  <c r="W798" s="1"/>
  <c r="V4"/>
  <c r="V5" s="1"/>
  <c r="V6" s="1"/>
  <c r="V7" s="1"/>
  <c r="V8" s="1"/>
  <c r="V9" s="1"/>
  <c r="V10" s="1"/>
  <c r="V11" s="1"/>
  <c r="V12" s="1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V45" s="1"/>
  <c r="V46" s="1"/>
  <c r="V47" s="1"/>
  <c r="V48" s="1"/>
  <c r="V49" s="1"/>
  <c r="V50" s="1"/>
  <c r="V51" s="1"/>
  <c r="V52" s="1"/>
  <c r="V53" s="1"/>
  <c r="V54" s="1"/>
  <c r="V55" s="1"/>
  <c r="V56" s="1"/>
  <c r="V57" s="1"/>
  <c r="V58" s="1"/>
  <c r="V59" s="1"/>
  <c r="V60" s="1"/>
  <c r="V61" s="1"/>
  <c r="V62" s="1"/>
  <c r="V63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V113" s="1"/>
  <c r="V114" s="1"/>
  <c r="V115" s="1"/>
  <c r="V116" s="1"/>
  <c r="U4"/>
  <c r="U5" s="1"/>
  <c r="U6" s="1"/>
  <c r="U7" s="1"/>
  <c r="U8" s="1"/>
  <c r="U9" s="1"/>
  <c r="U10" s="1"/>
  <c r="U11" s="1"/>
  <c r="U12" s="1"/>
  <c r="U13" s="1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T4"/>
  <c r="J28"/>
  <c r="J26"/>
  <c r="J27" s="1"/>
  <c r="A34"/>
  <c r="A37" s="1"/>
  <c r="A41" s="1"/>
  <c r="A33"/>
  <c r="A36" s="1"/>
  <c r="A40" s="1"/>
  <c r="A32"/>
  <c r="A35" s="1"/>
  <c r="Q20"/>
  <c r="Q15"/>
  <c r="Q14"/>
  <c r="Q9"/>
  <c r="Q8"/>
  <c r="M2"/>
  <c r="P2" s="1"/>
  <c r="L2"/>
  <c r="O2" s="1"/>
  <c r="K2"/>
  <c r="N2" s="1"/>
  <c r="AM113" i="16"/>
  <c r="AS114" i="3" s="1"/>
  <c r="AM111" i="16"/>
  <c r="AS112" i="3" s="1"/>
  <c r="AM109" i="16"/>
  <c r="AS110" i="3" s="1"/>
  <c r="AM107" i="16"/>
  <c r="AS108" i="3" s="1"/>
  <c r="AM105" i="16"/>
  <c r="AS106" i="3" s="1"/>
  <c r="AM103" i="16"/>
  <c r="AS104" i="3" s="1"/>
  <c r="AM101" i="16"/>
  <c r="AS102" i="3" s="1"/>
  <c r="AM99" i="16"/>
  <c r="AS100" i="3" s="1"/>
  <c r="AM97" i="16"/>
  <c r="AS98" i="3" s="1"/>
  <c r="AM95" i="16"/>
  <c r="AS96" i="3" s="1"/>
  <c r="AM93" i="16"/>
  <c r="AS94" i="3" s="1"/>
  <c r="AM91" i="16"/>
  <c r="AS92" i="3" s="1"/>
  <c r="AM89" i="16"/>
  <c r="AS90" i="3" s="1"/>
  <c r="AM87" i="16"/>
  <c r="AS88" i="3" s="1"/>
  <c r="AM85" i="16"/>
  <c r="AS86" i="3" s="1"/>
  <c r="AM83" i="16"/>
  <c r="AS84" i="3" s="1"/>
  <c r="AM81" i="16"/>
  <c r="AS82" i="3" s="1"/>
  <c r="AM79" i="16"/>
  <c r="AS80" i="3" s="1"/>
  <c r="AM77" i="16"/>
  <c r="AS78" i="3" s="1"/>
  <c r="AM75" i="16"/>
  <c r="AS76" i="3" s="1"/>
  <c r="AM73" i="16"/>
  <c r="AS74" i="3" s="1"/>
  <c r="AM71" i="16"/>
  <c r="AS72" i="3" s="1"/>
  <c r="AM69" i="16"/>
  <c r="AS70" i="3" s="1"/>
  <c r="AM67" i="16"/>
  <c r="AS68" i="3" s="1"/>
  <c r="AM65" i="16"/>
  <c r="AS66" i="3" s="1"/>
  <c r="AT66" s="1"/>
  <c r="AM63" i="16"/>
  <c r="AS64" i="3" s="1"/>
  <c r="AT64" s="1"/>
  <c r="AM61" i="16"/>
  <c r="AS62" i="3" s="1"/>
  <c r="AM59" i="16"/>
  <c r="AS60" i="3" s="1"/>
  <c r="AT60" s="1"/>
  <c r="AM57" i="16"/>
  <c r="AS58" i="3" s="1"/>
  <c r="AT58" s="1"/>
  <c r="AM55" i="16"/>
  <c r="AS56" i="3" s="1"/>
  <c r="AT56" s="1"/>
  <c r="AM53" i="16"/>
  <c r="AS54" i="3" s="1"/>
  <c r="AM51" i="16"/>
  <c r="AS52" i="3" s="1"/>
  <c r="AT52" s="1"/>
  <c r="AM49" i="16"/>
  <c r="AS50" i="3" s="1"/>
  <c r="AT50" s="1"/>
  <c r="AM47" i="16"/>
  <c r="AS48" i="3" s="1"/>
  <c r="AT48" s="1"/>
  <c r="AM45" i="16"/>
  <c r="AS46" i="3" s="1"/>
  <c r="AM43" i="16"/>
  <c r="AS44" i="3" s="1"/>
  <c r="AT44" s="1"/>
  <c r="AM41" i="16"/>
  <c r="AS42" i="3" s="1"/>
  <c r="AT42" s="1"/>
  <c r="AM39" i="16"/>
  <c r="AS40" i="3" s="1"/>
  <c r="AT40" s="1"/>
  <c r="AM37" i="16"/>
  <c r="AS38" i="3" s="1"/>
  <c r="AM35" i="16"/>
  <c r="AS36" i="3" s="1"/>
  <c r="AT36" s="1"/>
  <c r="AM33" i="16"/>
  <c r="AS34" i="3" s="1"/>
  <c r="AT34" s="1"/>
  <c r="AM31" i="16"/>
  <c r="AS32" i="3" s="1"/>
  <c r="AM29" i="16"/>
  <c r="AS30" i="3" s="1"/>
  <c r="AM27" i="16"/>
  <c r="AS28" i="3" s="1"/>
  <c r="AM25" i="16"/>
  <c r="AS26" i="3" s="1"/>
  <c r="AM23" i="16"/>
  <c r="AS24" i="3" s="1"/>
  <c r="AM21" i="16"/>
  <c r="AS22" i="3" s="1"/>
  <c r="AM19" i="16"/>
  <c r="AS20" i="3" s="1"/>
  <c r="AM17" i="16"/>
  <c r="AS18" i="3" s="1"/>
  <c r="AM15" i="16"/>
  <c r="AS16" i="3" s="1"/>
  <c r="AM13" i="16"/>
  <c r="AS14" i="3" s="1"/>
  <c r="AM11" i="16"/>
  <c r="AS12" i="3" s="1"/>
  <c r="AM9" i="16"/>
  <c r="AS10" i="3" s="1"/>
  <c r="AM7" i="16"/>
  <c r="AS8" i="3" s="1"/>
  <c r="AM5" i="16"/>
  <c r="AS6" i="3" s="1"/>
  <c r="AM3" i="16"/>
  <c r="AS4" i="3" s="1"/>
  <c r="AK2" i="16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9" i="15"/>
  <c r="C15"/>
  <c r="B15"/>
  <c r="C13"/>
  <c r="C10"/>
  <c r="C11" s="1"/>
  <c r="A8"/>
  <c r="A9" s="1"/>
  <c r="A14" s="1"/>
  <c r="A13" s="1"/>
  <c r="A4"/>
  <c r="A5" s="1"/>
  <c r="C7"/>
  <c r="C4"/>
  <c r="C5" s="1"/>
  <c r="J4" i="14"/>
  <c r="J3"/>
  <c r="O4"/>
  <c r="O3"/>
  <c r="L4"/>
  <c r="L3"/>
  <c r="F3" i="11"/>
  <c r="C1" i="5"/>
  <c r="C1" i="4"/>
  <c r="AK2" i="3"/>
  <c r="C1"/>
  <c r="D1" s="1"/>
  <c r="E33" i="21"/>
  <c r="F33"/>
  <c r="E27" i="19"/>
  <c r="F27"/>
  <c r="AN106" i="16"/>
  <c r="AN15"/>
  <c r="AN104"/>
  <c r="AN70"/>
  <c r="AN89"/>
  <c r="AN100"/>
  <c r="AN27"/>
  <c r="AN76"/>
  <c r="AN84"/>
  <c r="AN94"/>
  <c r="AN23"/>
  <c r="AN35"/>
  <c r="AN68"/>
  <c r="AN110"/>
  <c r="AN102"/>
  <c r="AN69"/>
  <c r="AN90"/>
  <c r="AN108"/>
  <c r="AN86"/>
  <c r="AN59"/>
  <c r="AN114"/>
  <c r="AN39"/>
  <c r="AN78"/>
  <c r="AN43"/>
  <c r="AN98"/>
  <c r="AN3"/>
  <c r="AN80"/>
  <c r="AN51"/>
  <c r="AN47"/>
  <c r="AN63"/>
  <c r="AN88"/>
  <c r="AN112"/>
  <c r="AN92"/>
  <c r="AN19"/>
  <c r="AN73"/>
  <c r="AN55"/>
  <c r="AN74"/>
  <c r="AN77"/>
  <c r="AN93"/>
  <c r="AN72"/>
  <c r="AN85"/>
  <c r="AN11"/>
  <c r="AN96"/>
  <c r="AN82"/>
  <c r="AN7"/>
  <c r="AN31"/>
  <c r="AN81"/>
  <c r="AN18" i="5" l="1"/>
  <c r="AN12" i="4"/>
  <c r="AJ122" i="3"/>
  <c r="AL122"/>
  <c r="AL126"/>
  <c r="AJ126"/>
  <c r="AL130"/>
  <c r="AJ130"/>
  <c r="AJ134"/>
  <c r="AL134"/>
  <c r="AL138"/>
  <c r="AJ138"/>
  <c r="AL142"/>
  <c r="AJ142"/>
  <c r="AL146"/>
  <c r="AJ146"/>
  <c r="AL150"/>
  <c r="AJ150"/>
  <c r="AL154"/>
  <c r="AJ154"/>
  <c r="AL158"/>
  <c r="AJ158"/>
  <c r="AL162"/>
  <c r="AJ162"/>
  <c r="AL166"/>
  <c r="AJ166"/>
  <c r="AJ170"/>
  <c r="AL170"/>
  <c r="AJ174"/>
  <c r="AL174"/>
  <c r="AL178"/>
  <c r="AJ178"/>
  <c r="AJ182"/>
  <c r="AL182"/>
  <c r="AJ186"/>
  <c r="AL186"/>
  <c r="AJ190"/>
  <c r="AL190"/>
  <c r="AL194"/>
  <c r="AJ194"/>
  <c r="AJ198"/>
  <c r="AL198"/>
  <c r="AJ202"/>
  <c r="AL202"/>
  <c r="AJ206"/>
  <c r="AL206"/>
  <c r="AL210"/>
  <c r="AJ210"/>
  <c r="AJ214"/>
  <c r="AL214"/>
  <c r="AJ218"/>
  <c r="AL218"/>
  <c r="AJ222"/>
  <c r="AL222"/>
  <c r="AL226"/>
  <c r="AJ226"/>
  <c r="AJ230"/>
  <c r="AL230"/>
  <c r="AJ234"/>
  <c r="AL234"/>
  <c r="AJ238"/>
  <c r="AL238"/>
  <c r="AL242"/>
  <c r="AJ242"/>
  <c r="AJ246"/>
  <c r="AL246"/>
  <c r="AJ250"/>
  <c r="AL250"/>
  <c r="AJ254"/>
  <c r="AL254"/>
  <c r="AL258"/>
  <c r="AJ258"/>
  <c r="AJ262"/>
  <c r="AL262"/>
  <c r="AJ266"/>
  <c r="AL266"/>
  <c r="AJ270"/>
  <c r="AL270"/>
  <c r="AL274"/>
  <c r="AJ274"/>
  <c r="AJ278"/>
  <c r="AL278"/>
  <c r="AJ282"/>
  <c r="AL282"/>
  <c r="AJ286"/>
  <c r="AL286"/>
  <c r="AJ290"/>
  <c r="AL290"/>
  <c r="AJ294"/>
  <c r="AL294"/>
  <c r="AJ298"/>
  <c r="AL298"/>
  <c r="AJ302"/>
  <c r="AL302"/>
  <c r="AL306"/>
  <c r="AJ306"/>
  <c r="AL310"/>
  <c r="AJ310"/>
  <c r="AJ314"/>
  <c r="AL314"/>
  <c r="AJ318"/>
  <c r="AL318"/>
  <c r="AJ322"/>
  <c r="AL322"/>
  <c r="AJ326"/>
  <c r="AL326"/>
  <c r="AJ330"/>
  <c r="AL330"/>
  <c r="AJ334"/>
  <c r="AL334"/>
  <c r="AJ338"/>
  <c r="AL338"/>
  <c r="AL342"/>
  <c r="AJ342"/>
  <c r="AL346"/>
  <c r="AJ346"/>
  <c r="AJ350"/>
  <c r="AL350"/>
  <c r="AL354"/>
  <c r="AJ354"/>
  <c r="AL358"/>
  <c r="AJ358"/>
  <c r="AL362"/>
  <c r="AJ362"/>
  <c r="AL366"/>
  <c r="AJ366"/>
  <c r="AL370"/>
  <c r="AJ370"/>
  <c r="AL374"/>
  <c r="AJ374"/>
  <c r="AL378"/>
  <c r="AJ378"/>
  <c r="AL382"/>
  <c r="AJ382"/>
  <c r="AL386"/>
  <c r="AJ386"/>
  <c r="AL390"/>
  <c r="AJ390"/>
  <c r="AL394"/>
  <c r="AJ394"/>
  <c r="AL398"/>
  <c r="AJ398"/>
  <c r="AL402"/>
  <c r="AJ402"/>
  <c r="AL406"/>
  <c r="AJ406"/>
  <c r="AL410"/>
  <c r="AJ410"/>
  <c r="AL414"/>
  <c r="AJ414"/>
  <c r="AL418"/>
  <c r="AJ418"/>
  <c r="AL422"/>
  <c r="AJ422"/>
  <c r="AL426"/>
  <c r="AJ426"/>
  <c r="AJ431"/>
  <c r="AL431"/>
  <c r="AJ435"/>
  <c r="AL435"/>
  <c r="AJ439"/>
  <c r="AL439"/>
  <c r="AJ443"/>
  <c r="AL443"/>
  <c r="AL447"/>
  <c r="AJ447"/>
  <c r="AL451"/>
  <c r="AJ451"/>
  <c r="AL455"/>
  <c r="AJ455"/>
  <c r="AL459"/>
  <c r="AJ459"/>
  <c r="AL463"/>
  <c r="AJ463"/>
  <c r="AL467"/>
  <c r="AJ467"/>
  <c r="AL471"/>
  <c r="AJ471"/>
  <c r="AL475"/>
  <c r="AJ475"/>
  <c r="AL479"/>
  <c r="AJ479"/>
  <c r="AL483"/>
  <c r="AJ483"/>
  <c r="AL487"/>
  <c r="AJ487"/>
  <c r="AL491"/>
  <c r="AJ491"/>
  <c r="AL495"/>
  <c r="AJ495"/>
  <c r="AL499"/>
  <c r="AJ499"/>
  <c r="AL503"/>
  <c r="AJ503"/>
  <c r="AL507"/>
  <c r="AJ507"/>
  <c r="AL511"/>
  <c r="AJ511"/>
  <c r="AL515"/>
  <c r="AJ515"/>
  <c r="AL519"/>
  <c r="AJ519"/>
  <c r="AL523"/>
  <c r="AJ523"/>
  <c r="AL527"/>
  <c r="AJ527"/>
  <c r="AL531"/>
  <c r="AJ531"/>
  <c r="AL535"/>
  <c r="AJ535"/>
  <c r="AL539"/>
  <c r="AJ539"/>
  <c r="AL543"/>
  <c r="AJ543"/>
  <c r="AL547"/>
  <c r="AJ547"/>
  <c r="AL551"/>
  <c r="AJ551"/>
  <c r="AL555"/>
  <c r="AJ555"/>
  <c r="AL559"/>
  <c r="AJ559"/>
  <c r="AL563"/>
  <c r="AJ563"/>
  <c r="AL567"/>
  <c r="AJ567"/>
  <c r="AL571"/>
  <c r="AJ571"/>
  <c r="AL575"/>
  <c r="AJ575"/>
  <c r="AL579"/>
  <c r="AJ579"/>
  <c r="AL583"/>
  <c r="AJ583"/>
  <c r="AL587"/>
  <c r="AJ587"/>
  <c r="AL591"/>
  <c r="AJ591"/>
  <c r="AL595"/>
  <c r="AJ595"/>
  <c r="AL599"/>
  <c r="AJ599"/>
  <c r="AL603"/>
  <c r="AJ603"/>
  <c r="AL607"/>
  <c r="AJ607"/>
  <c r="AL611"/>
  <c r="AJ611"/>
  <c r="AL615"/>
  <c r="AJ615"/>
  <c r="AL619"/>
  <c r="AJ619"/>
  <c r="AL623"/>
  <c r="AJ623"/>
  <c r="AL627"/>
  <c r="AJ627"/>
  <c r="AL631"/>
  <c r="AJ631"/>
  <c r="AL635"/>
  <c r="AJ635"/>
  <c r="AL639"/>
  <c r="AJ639"/>
  <c r="AL643"/>
  <c r="AJ643"/>
  <c r="AL647"/>
  <c r="AJ647"/>
  <c r="AL651"/>
  <c r="AJ651"/>
  <c r="AL655"/>
  <c r="AJ655"/>
  <c r="AL659"/>
  <c r="AJ659"/>
  <c r="AL663"/>
  <c r="AJ663"/>
  <c r="AL667"/>
  <c r="AJ667"/>
  <c r="AL671"/>
  <c r="AJ671"/>
  <c r="AL675"/>
  <c r="AJ675"/>
  <c r="AL679"/>
  <c r="AJ679"/>
  <c r="AL683"/>
  <c r="AJ683"/>
  <c r="AL687"/>
  <c r="AJ687"/>
  <c r="AL691"/>
  <c r="AJ691"/>
  <c r="AL695"/>
  <c r="AJ695"/>
  <c r="AL699"/>
  <c r="AJ699"/>
  <c r="AL703"/>
  <c r="AJ703"/>
  <c r="AL707"/>
  <c r="AJ707"/>
  <c r="AL711"/>
  <c r="AJ711"/>
  <c r="AL715"/>
  <c r="AJ715"/>
  <c r="AL719"/>
  <c r="AJ719"/>
  <c r="AL723"/>
  <c r="AJ723"/>
  <c r="AL727"/>
  <c r="AJ727"/>
  <c r="AL731"/>
  <c r="AJ731"/>
  <c r="AL735"/>
  <c r="AJ735"/>
  <c r="AL739"/>
  <c r="AJ739"/>
  <c r="AL743"/>
  <c r="AJ743"/>
  <c r="AL747"/>
  <c r="AJ747"/>
  <c r="AL751"/>
  <c r="AJ751"/>
  <c r="AL755"/>
  <c r="AJ755"/>
  <c r="AL759"/>
  <c r="AJ759"/>
  <c r="AL763"/>
  <c r="AJ763"/>
  <c r="AL767"/>
  <c r="AJ767"/>
  <c r="AL771"/>
  <c r="AJ771"/>
  <c r="AL775"/>
  <c r="AJ775"/>
  <c r="AL779"/>
  <c r="AJ779"/>
  <c r="AL783"/>
  <c r="AJ783"/>
  <c r="AL787"/>
  <c r="AJ787"/>
  <c r="AL791"/>
  <c r="AJ791"/>
  <c r="AL795"/>
  <c r="AJ795"/>
  <c r="AL799"/>
  <c r="AJ799"/>
  <c r="AJ125"/>
  <c r="AL125"/>
  <c r="AL129"/>
  <c r="AJ129"/>
  <c r="AJ133"/>
  <c r="AL133"/>
  <c r="AJ137"/>
  <c r="AL137"/>
  <c r="AL141"/>
  <c r="AJ141"/>
  <c r="AL145"/>
  <c r="AJ145"/>
  <c r="AJ149"/>
  <c r="AL149"/>
  <c r="AL153"/>
  <c r="AJ153"/>
  <c r="AJ157"/>
  <c r="AL157"/>
  <c r="AJ161"/>
  <c r="AL161"/>
  <c r="AJ165"/>
  <c r="AL165"/>
  <c r="AL169"/>
  <c r="AJ169"/>
  <c r="AL173"/>
  <c r="AJ173"/>
  <c r="AJ177"/>
  <c r="AL177"/>
  <c r="AJ181"/>
  <c r="AL181"/>
  <c r="AJ185"/>
  <c r="AL185"/>
  <c r="AL189"/>
  <c r="AJ189"/>
  <c r="AJ193"/>
  <c r="AL193"/>
  <c r="AJ197"/>
  <c r="AL197"/>
  <c r="AJ201"/>
  <c r="AL201"/>
  <c r="AJ205"/>
  <c r="AL205"/>
  <c r="AJ209"/>
  <c r="AL209"/>
  <c r="AJ213"/>
  <c r="AL213"/>
  <c r="AJ217"/>
  <c r="AL217"/>
  <c r="AJ221"/>
  <c r="AL221"/>
  <c r="AJ225"/>
  <c r="AL225"/>
  <c r="AJ229"/>
  <c r="AL229"/>
  <c r="AJ233"/>
  <c r="AL233"/>
  <c r="AJ237"/>
  <c r="AL237"/>
  <c r="AJ241"/>
  <c r="AL241"/>
  <c r="AJ245"/>
  <c r="AL245"/>
  <c r="AJ249"/>
  <c r="AL249"/>
  <c r="AJ253"/>
  <c r="AL253"/>
  <c r="AJ257"/>
  <c r="AL257"/>
  <c r="AJ261"/>
  <c r="AL261"/>
  <c r="AJ265"/>
  <c r="AL265"/>
  <c r="AJ269"/>
  <c r="AL269"/>
  <c r="AJ273"/>
  <c r="AL273"/>
  <c r="AJ277"/>
  <c r="AL277"/>
  <c r="AJ281"/>
  <c r="AL281"/>
  <c r="AJ285"/>
  <c r="AL285"/>
  <c r="AJ289"/>
  <c r="AL289"/>
  <c r="AL293"/>
  <c r="AJ293"/>
  <c r="AJ297"/>
  <c r="AL297"/>
  <c r="AL301"/>
  <c r="AJ301"/>
  <c r="AJ305"/>
  <c r="AL305"/>
  <c r="AL309"/>
  <c r="AJ309"/>
  <c r="AJ313"/>
  <c r="AL313"/>
  <c r="AL317"/>
  <c r="AJ317"/>
  <c r="AJ321"/>
  <c r="AL321"/>
  <c r="AL325"/>
  <c r="AJ325"/>
  <c r="AJ329"/>
  <c r="AL329"/>
  <c r="AL333"/>
  <c r="AJ333"/>
  <c r="AJ337"/>
  <c r="AL337"/>
  <c r="AL341"/>
  <c r="AJ341"/>
  <c r="AJ345"/>
  <c r="AL345"/>
  <c r="AL349"/>
  <c r="AJ349"/>
  <c r="AJ353"/>
  <c r="AL353"/>
  <c r="AL357"/>
  <c r="AJ357"/>
  <c r="AJ361"/>
  <c r="AL361"/>
  <c r="AL365"/>
  <c r="AJ365"/>
  <c r="AJ369"/>
  <c r="AL369"/>
  <c r="AL373"/>
  <c r="AJ373"/>
  <c r="AJ377"/>
  <c r="AL377"/>
  <c r="AL381"/>
  <c r="AJ381"/>
  <c r="AJ385"/>
  <c r="AL385"/>
  <c r="AL389"/>
  <c r="AJ389"/>
  <c r="AJ393"/>
  <c r="AL393"/>
  <c r="AL397"/>
  <c r="AJ397"/>
  <c r="AJ401"/>
  <c r="AL401"/>
  <c r="AL405"/>
  <c r="AJ405"/>
  <c r="AJ409"/>
  <c r="AL409"/>
  <c r="AL413"/>
  <c r="AJ413"/>
  <c r="AJ417"/>
  <c r="AL417"/>
  <c r="AL421"/>
  <c r="AJ421"/>
  <c r="AJ425"/>
  <c r="AL425"/>
  <c r="AL430"/>
  <c r="AJ430"/>
  <c r="AL434"/>
  <c r="AJ434"/>
  <c r="AL438"/>
  <c r="AJ438"/>
  <c r="AL442"/>
  <c r="AJ442"/>
  <c r="AL446"/>
  <c r="AJ446"/>
  <c r="AL450"/>
  <c r="AJ450"/>
  <c r="AL454"/>
  <c r="AJ454"/>
  <c r="AL458"/>
  <c r="AJ458"/>
  <c r="AL462"/>
  <c r="AJ462"/>
  <c r="AL466"/>
  <c r="AJ466"/>
  <c r="AL470"/>
  <c r="AJ470"/>
  <c r="AL474"/>
  <c r="AJ474"/>
  <c r="AL478"/>
  <c r="AJ478"/>
  <c r="AL482"/>
  <c r="AJ482"/>
  <c r="AL486"/>
  <c r="AJ486"/>
  <c r="AL490"/>
  <c r="AJ490"/>
  <c r="AL494"/>
  <c r="AJ494"/>
  <c r="AL498"/>
  <c r="AJ498"/>
  <c r="AL502"/>
  <c r="AJ502"/>
  <c r="AL506"/>
  <c r="AJ506"/>
  <c r="AL510"/>
  <c r="AJ510"/>
  <c r="AL514"/>
  <c r="AJ514"/>
  <c r="AL518"/>
  <c r="AJ518"/>
  <c r="AL522"/>
  <c r="AJ522"/>
  <c r="AL526"/>
  <c r="AJ526"/>
  <c r="AL530"/>
  <c r="AJ530"/>
  <c r="AL534"/>
  <c r="AJ534"/>
  <c r="AL538"/>
  <c r="AJ538"/>
  <c r="AL542"/>
  <c r="AJ542"/>
  <c r="AL546"/>
  <c r="AJ546"/>
  <c r="AL550"/>
  <c r="AJ550"/>
  <c r="AL554"/>
  <c r="AJ554"/>
  <c r="AL558"/>
  <c r="AJ558"/>
  <c r="AL562"/>
  <c r="AJ562"/>
  <c r="AL566"/>
  <c r="AJ566"/>
  <c r="AL570"/>
  <c r="AJ570"/>
  <c r="AL574"/>
  <c r="AJ574"/>
  <c r="AL578"/>
  <c r="AJ578"/>
  <c r="AL582"/>
  <c r="AJ582"/>
  <c r="AL586"/>
  <c r="AJ586"/>
  <c r="AL590"/>
  <c r="AJ590"/>
  <c r="AL594"/>
  <c r="AJ594"/>
  <c r="AL598"/>
  <c r="AJ598"/>
  <c r="AL602"/>
  <c r="AJ602"/>
  <c r="AL606"/>
  <c r="AJ606"/>
  <c r="AL610"/>
  <c r="AJ610"/>
  <c r="AL614"/>
  <c r="AJ614"/>
  <c r="AL618"/>
  <c r="AJ618"/>
  <c r="AL622"/>
  <c r="AJ622"/>
  <c r="AL626"/>
  <c r="AJ626"/>
  <c r="AL630"/>
  <c r="AJ630"/>
  <c r="AL634"/>
  <c r="AJ634"/>
  <c r="AL638"/>
  <c r="AJ638"/>
  <c r="AL642"/>
  <c r="AJ642"/>
  <c r="AL646"/>
  <c r="AJ646"/>
  <c r="AL650"/>
  <c r="AJ650"/>
  <c r="AL654"/>
  <c r="AJ654"/>
  <c r="AL658"/>
  <c r="AJ658"/>
  <c r="AL662"/>
  <c r="AJ662"/>
  <c r="AL666"/>
  <c r="AJ666"/>
  <c r="AL670"/>
  <c r="AJ670"/>
  <c r="AL674"/>
  <c r="AJ674"/>
  <c r="AL678"/>
  <c r="AJ678"/>
  <c r="AL682"/>
  <c r="AJ682"/>
  <c r="AL686"/>
  <c r="AJ686"/>
  <c r="AL690"/>
  <c r="AJ690"/>
  <c r="AL694"/>
  <c r="AJ694"/>
  <c r="AL698"/>
  <c r="AJ698"/>
  <c r="AL702"/>
  <c r="AJ702"/>
  <c r="AL706"/>
  <c r="AJ706"/>
  <c r="AL710"/>
  <c r="AJ710"/>
  <c r="AL714"/>
  <c r="AJ714"/>
  <c r="AL718"/>
  <c r="AJ718"/>
  <c r="AL722"/>
  <c r="AJ722"/>
  <c r="AL726"/>
  <c r="AJ726"/>
  <c r="AL730"/>
  <c r="AJ730"/>
  <c r="AL734"/>
  <c r="AJ734"/>
  <c r="AL738"/>
  <c r="AJ738"/>
  <c r="AL742"/>
  <c r="AJ742"/>
  <c r="AL746"/>
  <c r="AJ746"/>
  <c r="AL750"/>
  <c r="AJ750"/>
  <c r="AL754"/>
  <c r="AJ754"/>
  <c r="AL758"/>
  <c r="AJ758"/>
  <c r="AL762"/>
  <c r="AJ762"/>
  <c r="AL766"/>
  <c r="AJ766"/>
  <c r="AL770"/>
  <c r="AJ770"/>
  <c r="AL774"/>
  <c r="AJ774"/>
  <c r="AL778"/>
  <c r="AJ778"/>
  <c r="AL782"/>
  <c r="AJ782"/>
  <c r="AL786"/>
  <c r="AJ786"/>
  <c r="AL790"/>
  <c r="AJ790"/>
  <c r="AL794"/>
  <c r="AJ794"/>
  <c r="AL798"/>
  <c r="AJ798"/>
  <c r="AL124"/>
  <c r="AJ124"/>
  <c r="AL128"/>
  <c r="AJ128"/>
  <c r="AL132"/>
  <c r="AJ132"/>
  <c r="AL136"/>
  <c r="AJ136"/>
  <c r="AL140"/>
  <c r="AJ140"/>
  <c r="AL144"/>
  <c r="AJ144"/>
  <c r="AL148"/>
  <c r="AJ148"/>
  <c r="AL152"/>
  <c r="AJ152"/>
  <c r="AL156"/>
  <c r="AJ156"/>
  <c r="AJ160"/>
  <c r="AL160"/>
  <c r="AJ164"/>
  <c r="AL164"/>
  <c r="AL168"/>
  <c r="AJ168"/>
  <c r="AJ172"/>
  <c r="AL172"/>
  <c r="AJ176"/>
  <c r="AL176"/>
  <c r="AJ180"/>
  <c r="AL180"/>
  <c r="AJ184"/>
  <c r="AL184"/>
  <c r="AJ188"/>
  <c r="AL188"/>
  <c r="AJ192"/>
  <c r="AL192"/>
  <c r="AJ196"/>
  <c r="AL196"/>
  <c r="AJ200"/>
  <c r="AL200"/>
  <c r="AJ204"/>
  <c r="AL204"/>
  <c r="AJ208"/>
  <c r="AL208"/>
  <c r="AJ212"/>
  <c r="AL212"/>
  <c r="AJ216"/>
  <c r="AL216"/>
  <c r="AJ220"/>
  <c r="AL220"/>
  <c r="AJ224"/>
  <c r="AL224"/>
  <c r="AL228"/>
  <c r="AJ228"/>
  <c r="AJ232"/>
  <c r="AL232"/>
  <c r="AJ236"/>
  <c r="AL236"/>
  <c r="AJ240"/>
  <c r="AL240"/>
  <c r="AJ244"/>
  <c r="AL244"/>
  <c r="AJ248"/>
  <c r="AL248"/>
  <c r="AJ252"/>
  <c r="AL252"/>
  <c r="AJ256"/>
  <c r="AL256"/>
  <c r="AL260"/>
  <c r="AJ260"/>
  <c r="AJ264"/>
  <c r="AL264"/>
  <c r="AJ268"/>
  <c r="AL268"/>
  <c r="AJ272"/>
  <c r="AL272"/>
  <c r="AJ276"/>
  <c r="AL276"/>
  <c r="AJ280"/>
  <c r="AL280"/>
  <c r="AJ284"/>
  <c r="AL284"/>
  <c r="AL288"/>
  <c r="AJ288"/>
  <c r="AL292"/>
  <c r="AJ292"/>
  <c r="AL296"/>
  <c r="AJ296"/>
  <c r="AL300"/>
  <c r="AJ300"/>
  <c r="AL304"/>
  <c r="AJ304"/>
  <c r="AL308"/>
  <c r="AJ308"/>
  <c r="AL312"/>
  <c r="AJ312"/>
  <c r="AL316"/>
  <c r="AJ316"/>
  <c r="AL320"/>
  <c r="AJ320"/>
  <c r="AL324"/>
  <c r="AJ324"/>
  <c r="AL328"/>
  <c r="AJ328"/>
  <c r="AL332"/>
  <c r="AJ332"/>
  <c r="AL336"/>
  <c r="AJ336"/>
  <c r="AL340"/>
  <c r="AJ340"/>
  <c r="AL344"/>
  <c r="AJ344"/>
  <c r="AL348"/>
  <c r="AJ348"/>
  <c r="AJ352"/>
  <c r="AL352"/>
  <c r="AL356"/>
  <c r="AJ356"/>
  <c r="AJ360"/>
  <c r="AL360"/>
  <c r="AJ364"/>
  <c r="AL364"/>
  <c r="AJ368"/>
  <c r="AL368"/>
  <c r="AJ372"/>
  <c r="AL372"/>
  <c r="AJ376"/>
  <c r="AL376"/>
  <c r="AJ380"/>
  <c r="AL380"/>
  <c r="AJ384"/>
  <c r="AL384"/>
  <c r="AJ388"/>
  <c r="AL388"/>
  <c r="AJ392"/>
  <c r="AL392"/>
  <c r="AJ396"/>
  <c r="AL396"/>
  <c r="AJ400"/>
  <c r="AL400"/>
  <c r="AL404"/>
  <c r="AJ404"/>
  <c r="AJ408"/>
  <c r="AL408"/>
  <c r="AJ412"/>
  <c r="AL412"/>
  <c r="AJ416"/>
  <c r="AL416"/>
  <c r="AJ420"/>
  <c r="AL420"/>
  <c r="AJ424"/>
  <c r="AL424"/>
  <c r="AL429"/>
  <c r="AJ429"/>
  <c r="AJ433"/>
  <c r="AL433"/>
  <c r="AL437"/>
  <c r="AJ437"/>
  <c r="AJ441"/>
  <c r="AL441"/>
  <c r="AJ445"/>
  <c r="AL445"/>
  <c r="AL449"/>
  <c r="AJ449"/>
  <c r="AL453"/>
  <c r="AJ453"/>
  <c r="AL457"/>
  <c r="AJ457"/>
  <c r="AJ461"/>
  <c r="AL461"/>
  <c r="AL465"/>
  <c r="AJ465"/>
  <c r="AL469"/>
  <c r="AJ469"/>
  <c r="AL473"/>
  <c r="AJ473"/>
  <c r="AJ477"/>
  <c r="AL477"/>
  <c r="AL481"/>
  <c r="AJ481"/>
  <c r="AL485"/>
  <c r="AJ485"/>
  <c r="AL489"/>
  <c r="AJ489"/>
  <c r="AJ493"/>
  <c r="AL493"/>
  <c r="AL497"/>
  <c r="AJ497"/>
  <c r="AL501"/>
  <c r="AJ501"/>
  <c r="AL505"/>
  <c r="AJ505"/>
  <c r="AJ509"/>
  <c r="AL509"/>
  <c r="AL513"/>
  <c r="AJ513"/>
  <c r="AL517"/>
  <c r="AJ517"/>
  <c r="AL521"/>
  <c r="AJ521"/>
  <c r="AJ525"/>
  <c r="AL525"/>
  <c r="AL529"/>
  <c r="AJ529"/>
  <c r="AL533"/>
  <c r="AJ533"/>
  <c r="AL537"/>
  <c r="AJ537"/>
  <c r="AJ541"/>
  <c r="AL541"/>
  <c r="AL545"/>
  <c r="AJ545"/>
  <c r="AL549"/>
  <c r="AJ549"/>
  <c r="AL553"/>
  <c r="AJ553"/>
  <c r="AJ557"/>
  <c r="AL557"/>
  <c r="AL561"/>
  <c r="AJ561"/>
  <c r="AL565"/>
  <c r="AJ565"/>
  <c r="AL569"/>
  <c r="AJ569"/>
  <c r="AJ573"/>
  <c r="AL573"/>
  <c r="AL577"/>
  <c r="AJ577"/>
  <c r="AL581"/>
  <c r="AJ581"/>
  <c r="AL585"/>
  <c r="AJ585"/>
  <c r="AJ589"/>
  <c r="AL589"/>
  <c r="AL593"/>
  <c r="AJ593"/>
  <c r="AL597"/>
  <c r="AJ597"/>
  <c r="AL601"/>
  <c r="AJ601"/>
  <c r="AJ605"/>
  <c r="AL605"/>
  <c r="AL609"/>
  <c r="AJ609"/>
  <c r="AL613"/>
  <c r="AJ613"/>
  <c r="AL617"/>
  <c r="AJ617"/>
  <c r="AJ621"/>
  <c r="AL621"/>
  <c r="AL625"/>
  <c r="AJ625"/>
  <c r="AL629"/>
  <c r="AJ629"/>
  <c r="AL633"/>
  <c r="AJ633"/>
  <c r="AJ637"/>
  <c r="AL637"/>
  <c r="AL641"/>
  <c r="AJ641"/>
  <c r="AL645"/>
  <c r="AJ645"/>
  <c r="AL649"/>
  <c r="AJ649"/>
  <c r="AJ653"/>
  <c r="AL653"/>
  <c r="AL657"/>
  <c r="AJ657"/>
  <c r="AL661"/>
  <c r="AJ661"/>
  <c r="AL665"/>
  <c r="AJ665"/>
  <c r="AJ669"/>
  <c r="AL669"/>
  <c r="AL673"/>
  <c r="AJ673"/>
  <c r="AL677"/>
  <c r="AJ677"/>
  <c r="AL681"/>
  <c r="AJ681"/>
  <c r="AJ685"/>
  <c r="AL685"/>
  <c r="AL689"/>
  <c r="AJ689"/>
  <c r="AL693"/>
  <c r="AJ693"/>
  <c r="AL697"/>
  <c r="AJ697"/>
  <c r="AJ701"/>
  <c r="AL701"/>
  <c r="AL705"/>
  <c r="AJ705"/>
  <c r="AL709"/>
  <c r="AJ709"/>
  <c r="AL713"/>
  <c r="AJ713"/>
  <c r="AJ717"/>
  <c r="AL717"/>
  <c r="AL721"/>
  <c r="AJ721"/>
  <c r="AL725"/>
  <c r="AJ725"/>
  <c r="AL729"/>
  <c r="AJ729"/>
  <c r="AJ733"/>
  <c r="AL733"/>
  <c r="AL737"/>
  <c r="AJ737"/>
  <c r="AL741"/>
  <c r="AJ741"/>
  <c r="AL745"/>
  <c r="AJ745"/>
  <c r="AJ749"/>
  <c r="AL749"/>
  <c r="AL753"/>
  <c r="AJ753"/>
  <c r="AL757"/>
  <c r="AJ757"/>
  <c r="AL761"/>
  <c r="AJ761"/>
  <c r="AJ765"/>
  <c r="AL765"/>
  <c r="AL769"/>
  <c r="AJ769"/>
  <c r="AL773"/>
  <c r="AJ773"/>
  <c r="AL777"/>
  <c r="AJ777"/>
  <c r="AJ781"/>
  <c r="AL781"/>
  <c r="AL785"/>
  <c r="AJ785"/>
  <c r="AL789"/>
  <c r="AJ789"/>
  <c r="AL793"/>
  <c r="AJ793"/>
  <c r="AJ797"/>
  <c r="AL797"/>
  <c r="AJ427"/>
  <c r="AL427"/>
  <c r="AL123"/>
  <c r="AJ123"/>
  <c r="AL127"/>
  <c r="AJ127"/>
  <c r="AJ131"/>
  <c r="AL131"/>
  <c r="AJ135"/>
  <c r="AL135"/>
  <c r="AL139"/>
  <c r="AJ139"/>
  <c r="AJ143"/>
  <c r="AL143"/>
  <c r="AL147"/>
  <c r="AJ147"/>
  <c r="AJ151"/>
  <c r="AL151"/>
  <c r="AJ155"/>
  <c r="AL155"/>
  <c r="AJ159"/>
  <c r="AL159"/>
  <c r="AJ163"/>
  <c r="AL163"/>
  <c r="AJ167"/>
  <c r="AL167"/>
  <c r="AL171"/>
  <c r="AJ171"/>
  <c r="AJ175"/>
  <c r="AL175"/>
  <c r="AL179"/>
  <c r="AJ179"/>
  <c r="AL183"/>
  <c r="AJ183"/>
  <c r="AL187"/>
  <c r="AJ187"/>
  <c r="AL191"/>
  <c r="AJ191"/>
  <c r="AJ195"/>
  <c r="AL195"/>
  <c r="AL199"/>
  <c r="AJ199"/>
  <c r="AL203"/>
  <c r="AJ203"/>
  <c r="AL207"/>
  <c r="AJ207"/>
  <c r="AL211"/>
  <c r="AJ211"/>
  <c r="AL215"/>
  <c r="AJ215"/>
  <c r="AL219"/>
  <c r="AJ219"/>
  <c r="AL223"/>
  <c r="AJ223"/>
  <c r="AL227"/>
  <c r="AJ227"/>
  <c r="AL231"/>
  <c r="AJ231"/>
  <c r="AL235"/>
  <c r="AJ235"/>
  <c r="AL239"/>
  <c r="AJ239"/>
  <c r="AL243"/>
  <c r="AJ243"/>
  <c r="AL247"/>
  <c r="AJ247"/>
  <c r="AL251"/>
  <c r="AJ251"/>
  <c r="AL255"/>
  <c r="AJ255"/>
  <c r="AL259"/>
  <c r="AJ259"/>
  <c r="AL263"/>
  <c r="AJ263"/>
  <c r="AL267"/>
  <c r="AJ267"/>
  <c r="AL271"/>
  <c r="AJ271"/>
  <c r="AL275"/>
  <c r="AJ275"/>
  <c r="AL279"/>
  <c r="AJ279"/>
  <c r="AL283"/>
  <c r="AJ283"/>
  <c r="AL287"/>
  <c r="AJ287"/>
  <c r="AJ291"/>
  <c r="AL291"/>
  <c r="AJ295"/>
  <c r="AL295"/>
  <c r="AJ299"/>
  <c r="AL299"/>
  <c r="AJ303"/>
  <c r="AL303"/>
  <c r="AJ307"/>
  <c r="AL307"/>
  <c r="AJ311"/>
  <c r="AL311"/>
  <c r="AJ315"/>
  <c r="AL315"/>
  <c r="AJ319"/>
  <c r="AL319"/>
  <c r="AJ323"/>
  <c r="AL323"/>
  <c r="AJ327"/>
  <c r="AL327"/>
  <c r="AJ331"/>
  <c r="AL331"/>
  <c r="AJ335"/>
  <c r="AL335"/>
  <c r="AJ339"/>
  <c r="AL339"/>
  <c r="AJ343"/>
  <c r="AL343"/>
  <c r="AJ347"/>
  <c r="AL347"/>
  <c r="AJ351"/>
  <c r="AL351"/>
  <c r="AJ355"/>
  <c r="AL355"/>
  <c r="AJ359"/>
  <c r="AL359"/>
  <c r="AJ363"/>
  <c r="AL363"/>
  <c r="AJ367"/>
  <c r="AL367"/>
  <c r="AJ371"/>
  <c r="AL371"/>
  <c r="AJ375"/>
  <c r="AL375"/>
  <c r="AJ379"/>
  <c r="AL379"/>
  <c r="AJ383"/>
  <c r="AL383"/>
  <c r="AJ387"/>
  <c r="AL387"/>
  <c r="AJ391"/>
  <c r="AL391"/>
  <c r="AJ395"/>
  <c r="AL395"/>
  <c r="AJ399"/>
  <c r="AL399"/>
  <c r="AJ403"/>
  <c r="AL403"/>
  <c r="AJ407"/>
  <c r="AL407"/>
  <c r="AJ411"/>
  <c r="AL411"/>
  <c r="AJ415"/>
  <c r="AL415"/>
  <c r="AJ419"/>
  <c r="AL419"/>
  <c r="AJ423"/>
  <c r="AL423"/>
  <c r="AJ428"/>
  <c r="AL428"/>
  <c r="AJ432"/>
  <c r="AL432"/>
  <c r="AJ436"/>
  <c r="AL436"/>
  <c r="AJ440"/>
  <c r="AL440"/>
  <c r="AJ444"/>
  <c r="AL444"/>
  <c r="AJ448"/>
  <c r="AL448"/>
  <c r="AJ452"/>
  <c r="AL452"/>
  <c r="AJ456"/>
  <c r="AL456"/>
  <c r="AL460"/>
  <c r="AJ460"/>
  <c r="AJ464"/>
  <c r="AL464"/>
  <c r="AJ468"/>
  <c r="AL468"/>
  <c r="AJ472"/>
  <c r="AL472"/>
  <c r="AL476"/>
  <c r="AJ476"/>
  <c r="AJ480"/>
  <c r="AL480"/>
  <c r="AJ484"/>
  <c r="AL484"/>
  <c r="AJ488"/>
  <c r="AL488"/>
  <c r="AL492"/>
  <c r="AJ492"/>
  <c r="AJ496"/>
  <c r="AL496"/>
  <c r="AJ500"/>
  <c r="AL500"/>
  <c r="AJ504"/>
  <c r="AL504"/>
  <c r="AL508"/>
  <c r="AJ508"/>
  <c r="AJ512"/>
  <c r="AL512"/>
  <c r="AJ516"/>
  <c r="AL516"/>
  <c r="AJ520"/>
  <c r="AL520"/>
  <c r="AL524"/>
  <c r="AJ524"/>
  <c r="AJ528"/>
  <c r="AL528"/>
  <c r="AL532"/>
  <c r="AJ532"/>
  <c r="AJ536"/>
  <c r="AL536"/>
  <c r="AJ540"/>
  <c r="AL540"/>
  <c r="AJ544"/>
  <c r="AL544"/>
  <c r="AJ548"/>
  <c r="AL548"/>
  <c r="AJ552"/>
  <c r="AL552"/>
  <c r="AJ556"/>
  <c r="AL556"/>
  <c r="AJ560"/>
  <c r="AL560"/>
  <c r="AJ564"/>
  <c r="AL564"/>
  <c r="AJ568"/>
  <c r="AL568"/>
  <c r="AJ572"/>
  <c r="AL572"/>
  <c r="AJ576"/>
  <c r="AL576"/>
  <c r="AJ580"/>
  <c r="AL580"/>
  <c r="AJ584"/>
  <c r="AL584"/>
  <c r="AJ588"/>
  <c r="AL588"/>
  <c r="AJ592"/>
  <c r="AL592"/>
  <c r="AL596"/>
  <c r="AJ596"/>
  <c r="AJ600"/>
  <c r="AL600"/>
  <c r="AL604"/>
  <c r="AJ604"/>
  <c r="AJ608"/>
  <c r="AL608"/>
  <c r="AJ612"/>
  <c r="AL612"/>
  <c r="AJ616"/>
  <c r="AL616"/>
  <c r="AL620"/>
  <c r="AJ620"/>
  <c r="AJ624"/>
  <c r="AL624"/>
  <c r="AJ628"/>
  <c r="AL628"/>
  <c r="AJ632"/>
  <c r="AL632"/>
  <c r="AL636"/>
  <c r="AJ636"/>
  <c r="AJ640"/>
  <c r="AL640"/>
  <c r="AJ644"/>
  <c r="AL644"/>
  <c r="AJ648"/>
  <c r="AL648"/>
  <c r="AL652"/>
  <c r="AJ652"/>
  <c r="AJ656"/>
  <c r="AL656"/>
  <c r="AJ660"/>
  <c r="AL660"/>
  <c r="AJ664"/>
  <c r="AL664"/>
  <c r="AL668"/>
  <c r="AJ668"/>
  <c r="AJ672"/>
  <c r="AL672"/>
  <c r="AJ676"/>
  <c r="AL676"/>
  <c r="AJ680"/>
  <c r="AL680"/>
  <c r="AJ684"/>
  <c r="AL684"/>
  <c r="AJ688"/>
  <c r="AL688"/>
  <c r="AJ692"/>
  <c r="AL692"/>
  <c r="AJ696"/>
  <c r="AL696"/>
  <c r="AJ700"/>
  <c r="AL700"/>
  <c r="AJ704"/>
  <c r="AL704"/>
  <c r="AJ708"/>
  <c r="AL708"/>
  <c r="AJ712"/>
  <c r="AL712"/>
  <c r="AL716"/>
  <c r="AJ716"/>
  <c r="AJ720"/>
  <c r="AL720"/>
  <c r="AJ724"/>
  <c r="AL724"/>
  <c r="AJ728"/>
  <c r="AL728"/>
  <c r="AL732"/>
  <c r="AJ732"/>
  <c r="AJ736"/>
  <c r="AL736"/>
  <c r="AL740"/>
  <c r="AJ740"/>
  <c r="AJ744"/>
  <c r="AL744"/>
  <c r="AJ748"/>
  <c r="AL748"/>
  <c r="AJ752"/>
  <c r="AL752"/>
  <c r="AJ756"/>
  <c r="AL756"/>
  <c r="AJ760"/>
  <c r="AL760"/>
  <c r="AL764"/>
  <c r="AJ764"/>
  <c r="AJ768"/>
  <c r="AL768"/>
  <c r="AJ772"/>
  <c r="AL772"/>
  <c r="AJ776"/>
  <c r="AL776"/>
  <c r="AL780"/>
  <c r="AJ780"/>
  <c r="AJ784"/>
  <c r="AL784"/>
  <c r="AJ788"/>
  <c r="AL788"/>
  <c r="AJ792"/>
  <c r="AL792"/>
  <c r="AJ796"/>
  <c r="AL796"/>
  <c r="G33" i="21"/>
  <c r="D33" s="1"/>
  <c r="A35"/>
  <c r="B34"/>
  <c r="C34"/>
  <c r="G27" i="19"/>
  <c r="D27" s="1"/>
  <c r="A29"/>
  <c r="B28"/>
  <c r="C28"/>
  <c r="AT38" i="3"/>
  <c r="AT46"/>
  <c r="AT54"/>
  <c r="AT62"/>
  <c r="AL4"/>
  <c r="AJ4"/>
  <c r="AL8"/>
  <c r="AJ8"/>
  <c r="AL12"/>
  <c r="AJ12"/>
  <c r="AL16"/>
  <c r="AJ16"/>
  <c r="AJ20"/>
  <c r="AL20"/>
  <c r="AL24"/>
  <c r="AJ24"/>
  <c r="AL28"/>
  <c r="AJ28"/>
  <c r="AL32"/>
  <c r="AJ32"/>
  <c r="AJ36"/>
  <c r="AL36"/>
  <c r="AL40"/>
  <c r="AJ40"/>
  <c r="AL44"/>
  <c r="AJ44"/>
  <c r="AL48"/>
  <c r="AJ48"/>
  <c r="AL52"/>
  <c r="AJ52"/>
  <c r="AL56"/>
  <c r="AJ56"/>
  <c r="AJ60"/>
  <c r="AL60"/>
  <c r="AL64"/>
  <c r="AJ64"/>
  <c r="AL68"/>
  <c r="AJ68"/>
  <c r="AL72"/>
  <c r="AJ72"/>
  <c r="AL76"/>
  <c r="AJ76"/>
  <c r="AL80"/>
  <c r="AJ80"/>
  <c r="AJ84"/>
  <c r="AL84"/>
  <c r="AL88"/>
  <c r="AJ88"/>
  <c r="AL92"/>
  <c r="AJ92"/>
  <c r="AL96"/>
  <c r="AJ96"/>
  <c r="AL100"/>
  <c r="AJ100"/>
  <c r="AL104"/>
  <c r="AJ104"/>
  <c r="AJ108"/>
  <c r="AL108"/>
  <c r="AL112"/>
  <c r="AJ112"/>
  <c r="AJ3"/>
  <c r="AL3"/>
  <c r="AJ7"/>
  <c r="AL7"/>
  <c r="AL11"/>
  <c r="AJ11"/>
  <c r="AJ15"/>
  <c r="AL15"/>
  <c r="AJ19"/>
  <c r="AL19"/>
  <c r="AJ23"/>
  <c r="AL23"/>
  <c r="AJ27"/>
  <c r="AL27"/>
  <c r="AJ31"/>
  <c r="AL31"/>
  <c r="AL35"/>
  <c r="AJ35"/>
  <c r="AJ39"/>
  <c r="AL39"/>
  <c r="AL43"/>
  <c r="AJ43"/>
  <c r="AJ47"/>
  <c r="AL47"/>
  <c r="AJ51"/>
  <c r="AL51"/>
  <c r="AJ55"/>
  <c r="AL55"/>
  <c r="AJ59"/>
  <c r="AL59"/>
  <c r="AJ63"/>
  <c r="AL63"/>
  <c r="AJ67"/>
  <c r="AL67"/>
  <c r="AJ71"/>
  <c r="AL71"/>
  <c r="AJ75"/>
  <c r="AL75"/>
  <c r="AJ79"/>
  <c r="AL79"/>
  <c r="AJ83"/>
  <c r="AL83"/>
  <c r="AJ87"/>
  <c r="AL87"/>
  <c r="AJ91"/>
  <c r="AL91"/>
  <c r="AJ95"/>
  <c r="AL95"/>
  <c r="AJ99"/>
  <c r="AL99"/>
  <c r="AJ103"/>
  <c r="AL103"/>
  <c r="AJ107"/>
  <c r="AL107"/>
  <c r="AJ111"/>
  <c r="AL111"/>
  <c r="AJ115"/>
  <c r="AL115"/>
  <c r="AJ6"/>
  <c r="AL6"/>
  <c r="AJ10"/>
  <c r="AL10"/>
  <c r="AJ14"/>
  <c r="AL14"/>
  <c r="AL18"/>
  <c r="AJ18"/>
  <c r="AJ22"/>
  <c r="AL22"/>
  <c r="AL26"/>
  <c r="AJ26"/>
  <c r="AJ30"/>
  <c r="AL30"/>
  <c r="AJ34"/>
  <c r="AL34"/>
  <c r="AJ38"/>
  <c r="AL38"/>
  <c r="AL42"/>
  <c r="AJ42"/>
  <c r="AJ46"/>
  <c r="AL46"/>
  <c r="AL50"/>
  <c r="AJ50"/>
  <c r="AJ54"/>
  <c r="AL54"/>
  <c r="AJ58"/>
  <c r="AL58"/>
  <c r="AJ62"/>
  <c r="AL62"/>
  <c r="AL66"/>
  <c r="AJ66"/>
  <c r="AJ70"/>
  <c r="AL70"/>
  <c r="AL74"/>
  <c r="AJ74"/>
  <c r="AJ78"/>
  <c r="AL78"/>
  <c r="AJ82"/>
  <c r="AL82"/>
  <c r="AJ86"/>
  <c r="AL86"/>
  <c r="AL90"/>
  <c r="AJ90"/>
  <c r="AJ94"/>
  <c r="AL94"/>
  <c r="AJ98"/>
  <c r="AL98"/>
  <c r="AJ102"/>
  <c r="AL102"/>
  <c r="AL106"/>
  <c r="AJ106"/>
  <c r="AJ110"/>
  <c r="AL110"/>
  <c r="AL114"/>
  <c r="AJ114"/>
  <c r="AL5"/>
  <c r="AJ5"/>
  <c r="AJ9"/>
  <c r="AL9"/>
  <c r="AJ13"/>
  <c r="AL13"/>
  <c r="AJ17"/>
  <c r="AL17"/>
  <c r="AL21"/>
  <c r="AJ21"/>
  <c r="AJ25"/>
  <c r="AL25"/>
  <c r="AJ29"/>
  <c r="AL29"/>
  <c r="AJ33"/>
  <c r="AL33"/>
  <c r="AL37"/>
  <c r="AJ37"/>
  <c r="AL41"/>
  <c r="AJ41"/>
  <c r="AJ45"/>
  <c r="AL45"/>
  <c r="AJ49"/>
  <c r="AL49"/>
  <c r="AJ53"/>
  <c r="AL53"/>
  <c r="AJ57"/>
  <c r="AL57"/>
  <c r="AJ61"/>
  <c r="AL61"/>
  <c r="AJ65"/>
  <c r="AL65"/>
  <c r="AJ69"/>
  <c r="AL69"/>
  <c r="AJ73"/>
  <c r="AL73"/>
  <c r="AJ77"/>
  <c r="AL77"/>
  <c r="AJ81"/>
  <c r="AL81"/>
  <c r="AJ85"/>
  <c r="AL85"/>
  <c r="AJ89"/>
  <c r="AL89"/>
  <c r="AJ93"/>
  <c r="AL93"/>
  <c r="AJ97"/>
  <c r="AL97"/>
  <c r="AJ101"/>
  <c r="AL101"/>
  <c r="AJ105"/>
  <c r="AL105"/>
  <c r="AJ109"/>
  <c r="AL109"/>
  <c r="AJ113"/>
  <c r="AL113"/>
  <c r="A15" i="15"/>
  <c r="A16" s="1"/>
  <c r="A17" s="1"/>
  <c r="AL3" i="16"/>
  <c r="AL7"/>
  <c r="AL11"/>
  <c r="AL15"/>
  <c r="AL19"/>
  <c r="AL23"/>
  <c r="AL27"/>
  <c r="AL31"/>
  <c r="AL35"/>
  <c r="AL39"/>
  <c r="AL43"/>
  <c r="AL47"/>
  <c r="AL51"/>
  <c r="AL55"/>
  <c r="AL59"/>
  <c r="AL63"/>
  <c r="AJ68"/>
  <c r="AL70"/>
  <c r="AJ72"/>
  <c r="AL74"/>
  <c r="AJ76"/>
  <c r="AL78"/>
  <c r="AJ80"/>
  <c r="AL82"/>
  <c r="AJ84"/>
  <c r="AL86"/>
  <c r="AJ88"/>
  <c r="AL90"/>
  <c r="AJ92"/>
  <c r="AL94"/>
  <c r="AJ96"/>
  <c r="AL98"/>
  <c r="AJ100"/>
  <c r="AL102"/>
  <c r="AJ104"/>
  <c r="AL106"/>
  <c r="AJ108"/>
  <c r="AL110"/>
  <c r="AJ112"/>
  <c r="AL114"/>
  <c r="AJ116"/>
  <c r="AJ3"/>
  <c r="AJ7"/>
  <c r="AJ11"/>
  <c r="AJ15"/>
  <c r="AJ19"/>
  <c r="AJ23"/>
  <c r="AJ27"/>
  <c r="AJ31"/>
  <c r="AJ35"/>
  <c r="AJ39"/>
  <c r="AJ43"/>
  <c r="AJ47"/>
  <c r="AJ51"/>
  <c r="AJ55"/>
  <c r="AJ59"/>
  <c r="AJ63"/>
  <c r="AP5" i="3"/>
  <c r="AP9"/>
  <c r="AP13"/>
  <c r="AP17"/>
  <c r="AP21"/>
  <c r="AP25"/>
  <c r="AR116"/>
  <c r="AQ125"/>
  <c r="AP134"/>
  <c r="AR140"/>
  <c r="AQ149"/>
  <c r="AP158"/>
  <c r="AR164"/>
  <c r="AQ173"/>
  <c r="AP182"/>
  <c r="AR188"/>
  <c r="AQ197"/>
  <c r="AP206"/>
  <c r="AR212"/>
  <c r="AQ221"/>
  <c r="AP230"/>
  <c r="AP3"/>
  <c r="AL2"/>
  <c r="AJ2"/>
  <c r="AL2" i="16"/>
  <c r="AJ2"/>
  <c r="Q3" i="15"/>
  <c r="H3" s="1"/>
  <c r="C1" s="1"/>
  <c r="U459"/>
  <c r="U460" s="1"/>
  <c r="U461" s="1"/>
  <c r="U462" s="1"/>
  <c r="A20"/>
  <c r="A22" s="1"/>
  <c r="T6"/>
  <c r="S5"/>
  <c r="S4"/>
  <c r="V461"/>
  <c r="V464" s="1"/>
  <c r="V467" s="1"/>
  <c r="V470" s="1"/>
  <c r="V473" s="1"/>
  <c r="V476" s="1"/>
  <c r="V479" s="1"/>
  <c r="V482" s="1"/>
  <c r="V485" s="1"/>
  <c r="V488" s="1"/>
  <c r="V491" s="1"/>
  <c r="V494" s="1"/>
  <c r="V497" s="1"/>
  <c r="V500" s="1"/>
  <c r="V503" s="1"/>
  <c r="V506" s="1"/>
  <c r="V509" s="1"/>
  <c r="V512" s="1"/>
  <c r="V515" s="1"/>
  <c r="V518" s="1"/>
  <c r="V521" s="1"/>
  <c r="V524" s="1"/>
  <c r="V527" s="1"/>
  <c r="V530" s="1"/>
  <c r="V533" s="1"/>
  <c r="V536" s="1"/>
  <c r="V539" s="1"/>
  <c r="V542" s="1"/>
  <c r="V545" s="1"/>
  <c r="V548" s="1"/>
  <c r="V551" s="1"/>
  <c r="V554" s="1"/>
  <c r="V557" s="1"/>
  <c r="V560" s="1"/>
  <c r="V563" s="1"/>
  <c r="V566" s="1"/>
  <c r="V569" s="1"/>
  <c r="V572" s="1"/>
  <c r="V575" s="1"/>
  <c r="V578" s="1"/>
  <c r="V581" s="1"/>
  <c r="V584" s="1"/>
  <c r="V587" s="1"/>
  <c r="V590" s="1"/>
  <c r="V593" s="1"/>
  <c r="V596" s="1"/>
  <c r="V599" s="1"/>
  <c r="V602" s="1"/>
  <c r="V605" s="1"/>
  <c r="V608" s="1"/>
  <c r="V611" s="1"/>
  <c r="V614" s="1"/>
  <c r="V617" s="1"/>
  <c r="V620" s="1"/>
  <c r="V623" s="1"/>
  <c r="V626" s="1"/>
  <c r="V629" s="1"/>
  <c r="V632" s="1"/>
  <c r="V635" s="1"/>
  <c r="V638" s="1"/>
  <c r="V641" s="1"/>
  <c r="V644" s="1"/>
  <c r="V647" s="1"/>
  <c r="V650" s="1"/>
  <c r="V653" s="1"/>
  <c r="V656" s="1"/>
  <c r="V659" s="1"/>
  <c r="V662" s="1"/>
  <c r="V665" s="1"/>
  <c r="V668" s="1"/>
  <c r="V671" s="1"/>
  <c r="V674" s="1"/>
  <c r="V677" s="1"/>
  <c r="V680" s="1"/>
  <c r="V683" s="1"/>
  <c r="V686" s="1"/>
  <c r="V689" s="1"/>
  <c r="V692" s="1"/>
  <c r="V695" s="1"/>
  <c r="V698" s="1"/>
  <c r="V701" s="1"/>
  <c r="V704" s="1"/>
  <c r="V707" s="1"/>
  <c r="V710" s="1"/>
  <c r="V713" s="1"/>
  <c r="V716" s="1"/>
  <c r="V719" s="1"/>
  <c r="V722" s="1"/>
  <c r="V725" s="1"/>
  <c r="V728" s="1"/>
  <c r="V731" s="1"/>
  <c r="V734" s="1"/>
  <c r="V737" s="1"/>
  <c r="V740" s="1"/>
  <c r="V743" s="1"/>
  <c r="V746" s="1"/>
  <c r="V749" s="1"/>
  <c r="V752" s="1"/>
  <c r="V755" s="1"/>
  <c r="V758" s="1"/>
  <c r="V761" s="1"/>
  <c r="V764" s="1"/>
  <c r="V767" s="1"/>
  <c r="V770" s="1"/>
  <c r="V773" s="1"/>
  <c r="V776" s="1"/>
  <c r="V779" s="1"/>
  <c r="V782" s="1"/>
  <c r="V785" s="1"/>
  <c r="V788" s="1"/>
  <c r="V791" s="1"/>
  <c r="V794" s="1"/>
  <c r="V797" s="1"/>
  <c r="V800" s="1"/>
  <c r="V463"/>
  <c r="V466" s="1"/>
  <c r="V469" s="1"/>
  <c r="V472" s="1"/>
  <c r="V475" s="1"/>
  <c r="V478" s="1"/>
  <c r="V481" s="1"/>
  <c r="V484" s="1"/>
  <c r="V487" s="1"/>
  <c r="V490" s="1"/>
  <c r="V493" s="1"/>
  <c r="V496" s="1"/>
  <c r="V499" s="1"/>
  <c r="V502" s="1"/>
  <c r="V505" s="1"/>
  <c r="V508" s="1"/>
  <c r="V511" s="1"/>
  <c r="V514" s="1"/>
  <c r="V517" s="1"/>
  <c r="V520" s="1"/>
  <c r="V523" s="1"/>
  <c r="V526" s="1"/>
  <c r="V529" s="1"/>
  <c r="V532" s="1"/>
  <c r="V535" s="1"/>
  <c r="V538" s="1"/>
  <c r="V541" s="1"/>
  <c r="V544" s="1"/>
  <c r="V547" s="1"/>
  <c r="V550" s="1"/>
  <c r="V553" s="1"/>
  <c r="V556" s="1"/>
  <c r="V559" s="1"/>
  <c r="V562" s="1"/>
  <c r="V565" s="1"/>
  <c r="V568" s="1"/>
  <c r="V571" s="1"/>
  <c r="V574" s="1"/>
  <c r="V577" s="1"/>
  <c r="V580" s="1"/>
  <c r="V583" s="1"/>
  <c r="V586" s="1"/>
  <c r="V589" s="1"/>
  <c r="V592" s="1"/>
  <c r="V595" s="1"/>
  <c r="V598" s="1"/>
  <c r="V601" s="1"/>
  <c r="V604" s="1"/>
  <c r="V607" s="1"/>
  <c r="V610" s="1"/>
  <c r="V613" s="1"/>
  <c r="V616" s="1"/>
  <c r="V619" s="1"/>
  <c r="V622" s="1"/>
  <c r="V625" s="1"/>
  <c r="V628" s="1"/>
  <c r="V631" s="1"/>
  <c r="V634" s="1"/>
  <c r="V637" s="1"/>
  <c r="V640" s="1"/>
  <c r="V643" s="1"/>
  <c r="V646" s="1"/>
  <c r="V649" s="1"/>
  <c r="V652" s="1"/>
  <c r="V655" s="1"/>
  <c r="V658" s="1"/>
  <c r="V661" s="1"/>
  <c r="V664" s="1"/>
  <c r="V667" s="1"/>
  <c r="V670" s="1"/>
  <c r="V673" s="1"/>
  <c r="V676" s="1"/>
  <c r="V679" s="1"/>
  <c r="V682" s="1"/>
  <c r="V685" s="1"/>
  <c r="V688" s="1"/>
  <c r="V691" s="1"/>
  <c r="V694" s="1"/>
  <c r="V697" s="1"/>
  <c r="V700" s="1"/>
  <c r="V703" s="1"/>
  <c r="V706" s="1"/>
  <c r="V709" s="1"/>
  <c r="V712" s="1"/>
  <c r="V715" s="1"/>
  <c r="V718" s="1"/>
  <c r="V721" s="1"/>
  <c r="V724" s="1"/>
  <c r="V727" s="1"/>
  <c r="V730" s="1"/>
  <c r="V733" s="1"/>
  <c r="V736" s="1"/>
  <c r="V739" s="1"/>
  <c r="V742" s="1"/>
  <c r="V745" s="1"/>
  <c r="V748" s="1"/>
  <c r="V751" s="1"/>
  <c r="V754" s="1"/>
  <c r="V757" s="1"/>
  <c r="V760" s="1"/>
  <c r="V763" s="1"/>
  <c r="V766" s="1"/>
  <c r="V769" s="1"/>
  <c r="V772" s="1"/>
  <c r="V775" s="1"/>
  <c r="V778" s="1"/>
  <c r="V781" s="1"/>
  <c r="V784" s="1"/>
  <c r="V787" s="1"/>
  <c r="V790" s="1"/>
  <c r="V793" s="1"/>
  <c r="V796" s="1"/>
  <c r="V799" s="1"/>
  <c r="A10"/>
  <c r="A11" s="1"/>
  <c r="A2" i="3"/>
  <c r="A2" i="4"/>
  <c r="AJ117" i="3"/>
  <c r="AL117"/>
  <c r="AJ119"/>
  <c r="AL119"/>
  <c r="AJ121"/>
  <c r="AL121"/>
  <c r="AR287"/>
  <c r="AQ290"/>
  <c r="AP293"/>
  <c r="AR293"/>
  <c r="AQ296"/>
  <c r="AP299"/>
  <c r="AR299"/>
  <c r="AQ302"/>
  <c r="AP305"/>
  <c r="AR305"/>
  <c r="AQ308"/>
  <c r="AP311"/>
  <c r="AR311"/>
  <c r="AQ314"/>
  <c r="AP317"/>
  <c r="AR317"/>
  <c r="AQ320"/>
  <c r="AP323"/>
  <c r="AR323"/>
  <c r="AQ326"/>
  <c r="AP329"/>
  <c r="AR329"/>
  <c r="AQ332"/>
  <c r="AP335"/>
  <c r="AR335"/>
  <c r="AQ338"/>
  <c r="AP341"/>
  <c r="AR341"/>
  <c r="AQ344"/>
  <c r="AP347"/>
  <c r="AR347"/>
  <c r="AQ350"/>
  <c r="AP353"/>
  <c r="AR353"/>
  <c r="AQ356"/>
  <c r="AP359"/>
  <c r="AR359"/>
  <c r="AQ362"/>
  <c r="AP365"/>
  <c r="AR365"/>
  <c r="AQ368"/>
  <c r="AP371"/>
  <c r="AR371"/>
  <c r="AQ374"/>
  <c r="AP377"/>
  <c r="AR377"/>
  <c r="AQ380"/>
  <c r="AP383"/>
  <c r="AR383"/>
  <c r="AQ386"/>
  <c r="AP389"/>
  <c r="AR389"/>
  <c r="AQ392"/>
  <c r="AP395"/>
  <c r="AR395"/>
  <c r="AQ398"/>
  <c r="AP401"/>
  <c r="AR401"/>
  <c r="AQ404"/>
  <c r="AP407"/>
  <c r="AR407"/>
  <c r="AQ410"/>
  <c r="AP413"/>
  <c r="AR413"/>
  <c r="AQ416"/>
  <c r="AP419"/>
  <c r="AR419"/>
  <c r="AQ422"/>
  <c r="AP425"/>
  <c r="AR425"/>
  <c r="AQ428"/>
  <c r="AP431"/>
  <c r="AR431"/>
  <c r="AQ434"/>
  <c r="AP437"/>
  <c r="AR437"/>
  <c r="AQ440"/>
  <c r="AP443"/>
  <c r="AR443"/>
  <c r="AQ446"/>
  <c r="AP449"/>
  <c r="AR449"/>
  <c r="AQ452"/>
  <c r="AQ458"/>
  <c r="AP461"/>
  <c r="AR461"/>
  <c r="AQ464"/>
  <c r="AP467"/>
  <c r="AR467"/>
  <c r="AQ470"/>
  <c r="AP473"/>
  <c r="AR473"/>
  <c r="AQ476"/>
  <c r="AP479"/>
  <c r="AR479"/>
  <c r="AQ482"/>
  <c r="AP485"/>
  <c r="AR485"/>
  <c r="AQ488"/>
  <c r="AP491"/>
  <c r="AR491"/>
  <c r="AQ494"/>
  <c r="AP497"/>
  <c r="AR497"/>
  <c r="AQ500"/>
  <c r="AP503"/>
  <c r="AR503"/>
  <c r="AQ506"/>
  <c r="AP509"/>
  <c r="AR509"/>
  <c r="AQ512"/>
  <c r="AP515"/>
  <c r="AR515"/>
  <c r="AQ518"/>
  <c r="AP521"/>
  <c r="AR521"/>
  <c r="AQ524"/>
  <c r="AP527"/>
  <c r="AR527"/>
  <c r="AQ530"/>
  <c r="AP533"/>
  <c r="AR533"/>
  <c r="AQ536"/>
  <c r="AP539"/>
  <c r="AR539"/>
  <c r="AQ542"/>
  <c r="AP545"/>
  <c r="AR545"/>
  <c r="AQ548"/>
  <c r="AP551"/>
  <c r="AR551"/>
  <c r="AQ554"/>
  <c r="AP557"/>
  <c r="AR557"/>
  <c r="AQ560"/>
  <c r="AP563"/>
  <c r="AR563"/>
  <c r="AQ566"/>
  <c r="AP569"/>
  <c r="AR569"/>
  <c r="AQ572"/>
  <c r="AP575"/>
  <c r="AR575"/>
  <c r="AQ578"/>
  <c r="AP581"/>
  <c r="AR581"/>
  <c r="AQ584"/>
  <c r="AP587"/>
  <c r="AR587"/>
  <c r="AQ590"/>
  <c r="AP593"/>
  <c r="AR593"/>
  <c r="AQ596"/>
  <c r="AP599"/>
  <c r="AR599"/>
  <c r="AQ602"/>
  <c r="AP605"/>
  <c r="AR605"/>
  <c r="AQ608"/>
  <c r="AP611"/>
  <c r="AR611"/>
  <c r="AQ614"/>
  <c r="AP617"/>
  <c r="AR617"/>
  <c r="AQ620"/>
  <c r="AP623"/>
  <c r="AR623"/>
  <c r="AQ626"/>
  <c r="AP629"/>
  <c r="AR629"/>
  <c r="AQ632"/>
  <c r="AP635"/>
  <c r="AR635"/>
  <c r="AQ638"/>
  <c r="AP641"/>
  <c r="AR641"/>
  <c r="AQ644"/>
  <c r="AP647"/>
  <c r="AR647"/>
  <c r="AQ650"/>
  <c r="AP653"/>
  <c r="AR653"/>
  <c r="AQ656"/>
  <c r="AP659"/>
  <c r="AR659"/>
  <c r="AQ662"/>
  <c r="AP665"/>
  <c r="AR665"/>
  <c r="AQ668"/>
  <c r="AP671"/>
  <c r="AR671"/>
  <c r="AQ674"/>
  <c r="AP677"/>
  <c r="AR677"/>
  <c r="AQ680"/>
  <c r="AP683"/>
  <c r="AR683"/>
  <c r="AQ686"/>
  <c r="AP689"/>
  <c r="AR689"/>
  <c r="AQ692"/>
  <c r="AP695"/>
  <c r="AR695"/>
  <c r="AQ698"/>
  <c r="AP701"/>
  <c r="AR701"/>
  <c r="AQ704"/>
  <c r="AP707"/>
  <c r="AR707"/>
  <c r="AQ710"/>
  <c r="AP713"/>
  <c r="AR713"/>
  <c r="AQ716"/>
  <c r="AP719"/>
  <c r="AR719"/>
  <c r="AQ722"/>
  <c r="AP725"/>
  <c r="AR725"/>
  <c r="AQ728"/>
  <c r="AP731"/>
  <c r="AR731"/>
  <c r="AQ734"/>
  <c r="AP737"/>
  <c r="AR737"/>
  <c r="AQ740"/>
  <c r="AP743"/>
  <c r="AR743"/>
  <c r="AQ746"/>
  <c r="AP749"/>
  <c r="AR749"/>
  <c r="AQ752"/>
  <c r="AP755"/>
  <c r="AR755"/>
  <c r="AQ758"/>
  <c r="AP761"/>
  <c r="AR761"/>
  <c r="AQ764"/>
  <c r="AP767"/>
  <c r="AR767"/>
  <c r="AQ770"/>
  <c r="AP773"/>
  <c r="AR773"/>
  <c r="AQ776"/>
  <c r="AP779"/>
  <c r="AR779"/>
  <c r="AQ782"/>
  <c r="AP785"/>
  <c r="AR785"/>
  <c r="AQ788"/>
  <c r="AP791"/>
  <c r="AR791"/>
  <c r="AQ794"/>
  <c r="AP29"/>
  <c r="AP31"/>
  <c r="AP33"/>
  <c r="AP35"/>
  <c r="AP37"/>
  <c r="AP39"/>
  <c r="AP41"/>
  <c r="AP43"/>
  <c r="AP45"/>
  <c r="AP47"/>
  <c r="AP49"/>
  <c r="AP51"/>
  <c r="AP53"/>
  <c r="AP55"/>
  <c r="AP57"/>
  <c r="AP59"/>
  <c r="AP61"/>
  <c r="AP63"/>
  <c r="AP65"/>
  <c r="AP67"/>
  <c r="AP69"/>
  <c r="AP71"/>
  <c r="AP73"/>
  <c r="AP75"/>
  <c r="AP77"/>
  <c r="AP79"/>
  <c r="AP81"/>
  <c r="AP83"/>
  <c r="AP85"/>
  <c r="AP87"/>
  <c r="AP89"/>
  <c r="AP91"/>
  <c r="AP93"/>
  <c r="AP95"/>
  <c r="AP97"/>
  <c r="AP99"/>
  <c r="AP101"/>
  <c r="AP103"/>
  <c r="AP105"/>
  <c r="AP107"/>
  <c r="AP109"/>
  <c r="AP111"/>
  <c r="AP113"/>
  <c r="AP115"/>
  <c r="AJ116"/>
  <c r="AP116"/>
  <c r="AL118"/>
  <c r="AJ120"/>
  <c r="AQ119"/>
  <c r="AR122"/>
  <c r="AP128"/>
  <c r="AQ131"/>
  <c r="AR134"/>
  <c r="AP140"/>
  <c r="AQ143"/>
  <c r="AR146"/>
  <c r="AP152"/>
  <c r="AQ155"/>
  <c r="AR158"/>
  <c r="AP164"/>
  <c r="AQ167"/>
  <c r="AR170"/>
  <c r="AP176"/>
  <c r="AQ179"/>
  <c r="AR182"/>
  <c r="AP188"/>
  <c r="AQ191"/>
  <c r="AR194"/>
  <c r="AP200"/>
  <c r="AQ203"/>
  <c r="AR206"/>
  <c r="AP212"/>
  <c r="AQ215"/>
  <c r="AR218"/>
  <c r="AP224"/>
  <c r="AQ227"/>
  <c r="AR230"/>
  <c r="AP236"/>
  <c r="AR236"/>
  <c r="AQ239"/>
  <c r="AP242"/>
  <c r="AR242"/>
  <c r="AQ245"/>
  <c r="AP248"/>
  <c r="AR248"/>
  <c r="AQ251"/>
  <c r="AP254"/>
  <c r="AR254"/>
  <c r="AQ257"/>
  <c r="AP260"/>
  <c r="AR260"/>
  <c r="AQ263"/>
  <c r="AP266"/>
  <c r="AR266"/>
  <c r="AQ269"/>
  <c r="AP272"/>
  <c r="AR272"/>
  <c r="AQ275"/>
  <c r="AP278"/>
  <c r="AR278"/>
  <c r="AQ281"/>
  <c r="AP284"/>
  <c r="AP290"/>
  <c r="AR290"/>
  <c r="AQ293"/>
  <c r="AP296"/>
  <c r="AR296"/>
  <c r="AQ299"/>
  <c r="AP302"/>
  <c r="AR302"/>
  <c r="AQ305"/>
  <c r="AP308"/>
  <c r="AR308"/>
  <c r="AQ311"/>
  <c r="AP314"/>
  <c r="AR314"/>
  <c r="AQ317"/>
  <c r="AP320"/>
  <c r="AR320"/>
  <c r="AQ323"/>
  <c r="AP326"/>
  <c r="AR326"/>
  <c r="AQ329"/>
  <c r="AP332"/>
  <c r="AR332"/>
  <c r="AQ335"/>
  <c r="AP338"/>
  <c r="AR338"/>
  <c r="AQ341"/>
  <c r="AP344"/>
  <c r="AR344"/>
  <c r="AQ347"/>
  <c r="AP350"/>
  <c r="AR350"/>
  <c r="AQ353"/>
  <c r="AP356"/>
  <c r="AR356"/>
  <c r="AQ359"/>
  <c r="AP362"/>
  <c r="AR362"/>
  <c r="AQ365"/>
  <c r="AP368"/>
  <c r="AR368"/>
  <c r="AQ371"/>
  <c r="AP374"/>
  <c r="AR374"/>
  <c r="AQ377"/>
  <c r="AP380"/>
  <c r="AR380"/>
  <c r="AQ383"/>
  <c r="AP386"/>
  <c r="AR386"/>
  <c r="AQ389"/>
  <c r="AP392"/>
  <c r="AR392"/>
  <c r="AQ395"/>
  <c r="AP398"/>
  <c r="AR398"/>
  <c r="AQ401"/>
  <c r="AP404"/>
  <c r="AR404"/>
  <c r="AQ407"/>
  <c r="AP410"/>
  <c r="AR410"/>
  <c r="AQ413"/>
  <c r="AP416"/>
  <c r="AR416"/>
  <c r="AQ419"/>
  <c r="AP422"/>
  <c r="AR422"/>
  <c r="AQ425"/>
  <c r="AP428"/>
  <c r="AR428"/>
  <c r="AQ431"/>
  <c r="AP434"/>
  <c r="AR434"/>
  <c r="AQ437"/>
  <c r="AP440"/>
  <c r="AR440"/>
  <c r="AQ443"/>
  <c r="AP446"/>
  <c r="AR446"/>
  <c r="AQ449"/>
  <c r="AP452"/>
  <c r="AR452"/>
  <c r="AP458"/>
  <c r="AR458"/>
  <c r="AQ461"/>
  <c r="AP464"/>
  <c r="AR464"/>
  <c r="AQ467"/>
  <c r="AP470"/>
  <c r="AR470"/>
  <c r="AQ473"/>
  <c r="AP476"/>
  <c r="AR476"/>
  <c r="AQ479"/>
  <c r="AP482"/>
  <c r="AR482"/>
  <c r="AQ485"/>
  <c r="AP488"/>
  <c r="AR488"/>
  <c r="AQ491"/>
  <c r="AP494"/>
  <c r="AR494"/>
  <c r="AQ497"/>
  <c r="AP500"/>
  <c r="AR500"/>
  <c r="AQ503"/>
  <c r="AP506"/>
  <c r="AR506"/>
  <c r="AQ509"/>
  <c r="AP512"/>
  <c r="AR512"/>
  <c r="AQ515"/>
  <c r="AP518"/>
  <c r="AR518"/>
  <c r="AQ521"/>
  <c r="AP524"/>
  <c r="AR524"/>
  <c r="AQ527"/>
  <c r="AP530"/>
  <c r="AR530"/>
  <c r="AQ533"/>
  <c r="AP536"/>
  <c r="AR536"/>
  <c r="AQ539"/>
  <c r="AP542"/>
  <c r="AR542"/>
  <c r="AQ545"/>
  <c r="AP548"/>
  <c r="AR548"/>
  <c r="AQ551"/>
  <c r="AP554"/>
  <c r="AR554"/>
  <c r="AQ557"/>
  <c r="AP560"/>
  <c r="AR560"/>
  <c r="AQ563"/>
  <c r="AP566"/>
  <c r="AR566"/>
  <c r="AQ569"/>
  <c r="AP572"/>
  <c r="AR572"/>
  <c r="AQ575"/>
  <c r="AP578"/>
  <c r="AR578"/>
  <c r="AQ581"/>
  <c r="AP584"/>
  <c r="AR584"/>
  <c r="AQ587"/>
  <c r="AP590"/>
  <c r="AR590"/>
  <c r="AQ593"/>
  <c r="AP596"/>
  <c r="AR596"/>
  <c r="AQ599"/>
  <c r="AP602"/>
  <c r="AR602"/>
  <c r="AQ605"/>
  <c r="AP608"/>
  <c r="AR608"/>
  <c r="AQ611"/>
  <c r="AP614"/>
  <c r="AR614"/>
  <c r="AQ617"/>
  <c r="AP620"/>
  <c r="AR620"/>
  <c r="AQ623"/>
  <c r="AP626"/>
  <c r="AR626"/>
  <c r="AQ629"/>
  <c r="AP632"/>
  <c r="AR632"/>
  <c r="AQ635"/>
  <c r="AP638"/>
  <c r="AR638"/>
  <c r="AQ641"/>
  <c r="AP644"/>
  <c r="AR644"/>
  <c r="AQ647"/>
  <c r="AP650"/>
  <c r="AR650"/>
  <c r="AQ653"/>
  <c r="AP656"/>
  <c r="AR656"/>
  <c r="AQ659"/>
  <c r="AP662"/>
  <c r="AR662"/>
  <c r="AQ665"/>
  <c r="AP668"/>
  <c r="AR668"/>
  <c r="AQ671"/>
  <c r="AP674"/>
  <c r="AR674"/>
  <c r="AQ677"/>
  <c r="AP680"/>
  <c r="AR680"/>
  <c r="AQ683"/>
  <c r="AP686"/>
  <c r="AR686"/>
  <c r="AQ689"/>
  <c r="AP692"/>
  <c r="AR692"/>
  <c r="AQ695"/>
  <c r="AP698"/>
  <c r="AR698"/>
  <c r="AQ701"/>
  <c r="AP704"/>
  <c r="AR704"/>
  <c r="AQ707"/>
  <c r="AP710"/>
  <c r="AR710"/>
  <c r="AQ713"/>
  <c r="AP716"/>
  <c r="AR716"/>
  <c r="AQ719"/>
  <c r="AP722"/>
  <c r="AR722"/>
  <c r="AQ725"/>
  <c r="AP728"/>
  <c r="AR728"/>
  <c r="AQ731"/>
  <c r="AP734"/>
  <c r="AR734"/>
  <c r="AQ737"/>
  <c r="AP740"/>
  <c r="AR740"/>
  <c r="AQ743"/>
  <c r="AP746"/>
  <c r="AR746"/>
  <c r="AQ749"/>
  <c r="AP752"/>
  <c r="AR752"/>
  <c r="AQ755"/>
  <c r="AP758"/>
  <c r="AR758"/>
  <c r="AQ761"/>
  <c r="AP764"/>
  <c r="AR764"/>
  <c r="AQ767"/>
  <c r="AP770"/>
  <c r="AR770"/>
  <c r="AQ773"/>
  <c r="AP776"/>
  <c r="AR776"/>
  <c r="AQ779"/>
  <c r="AP782"/>
  <c r="AR782"/>
  <c r="AQ785"/>
  <c r="AP788"/>
  <c r="AR788"/>
  <c r="AQ791"/>
  <c r="AP794"/>
  <c r="AR794"/>
  <c r="AP7"/>
  <c r="AP11"/>
  <c r="AP15"/>
  <c r="AP19"/>
  <c r="AP23"/>
  <c r="AP27"/>
  <c r="AP122"/>
  <c r="AR128"/>
  <c r="AQ137"/>
  <c r="AP146"/>
  <c r="AR152"/>
  <c r="AQ161"/>
  <c r="AP170"/>
  <c r="AR176"/>
  <c r="AQ185"/>
  <c r="AP194"/>
  <c r="AR200"/>
  <c r="AQ209"/>
  <c r="AP218"/>
  <c r="AR224"/>
  <c r="AQ233"/>
  <c r="AP287"/>
  <c r="AQ287"/>
  <c r="AM218" i="16"/>
  <c r="AS218" i="3" s="1"/>
  <c r="AR284"/>
  <c r="AJ67" i="16"/>
  <c r="AJ71"/>
  <c r="AJ75"/>
  <c r="AJ79"/>
  <c r="AJ83"/>
  <c r="AJ87"/>
  <c r="AJ91"/>
  <c r="AJ95"/>
  <c r="AJ99"/>
  <c r="AJ103"/>
  <c r="AJ107"/>
  <c r="AJ111"/>
  <c r="AJ115"/>
  <c r="AN119"/>
  <c r="AM119"/>
  <c r="AS119" i="3" s="1"/>
  <c r="AM116" i="16"/>
  <c r="AS116" i="3" s="1"/>
  <c r="AN122" i="16"/>
  <c r="AM125"/>
  <c r="AS125" i="3" s="1"/>
  <c r="AN125" i="16"/>
  <c r="AN128"/>
  <c r="AM128"/>
  <c r="AS128" i="3" s="1"/>
  <c r="AN131" i="16"/>
  <c r="AM131"/>
  <c r="AS131" i="3" s="1"/>
  <c r="AN134" i="16"/>
  <c r="AM134"/>
  <c r="AS134" i="3" s="1"/>
  <c r="AM137" i="16"/>
  <c r="AS137" i="3" s="1"/>
  <c r="AN137" i="16"/>
  <c r="AN140"/>
  <c r="AM140"/>
  <c r="AS140" i="3" s="1"/>
  <c r="AN143" i="16"/>
  <c r="AM143"/>
  <c r="AS143" i="3" s="1"/>
  <c r="AN146" i="16"/>
  <c r="AM149"/>
  <c r="AS149" i="3" s="1"/>
  <c r="AN149" i="16"/>
  <c r="AN152"/>
  <c r="AM152"/>
  <c r="AS152" i="3" s="1"/>
  <c r="AN155" i="16"/>
  <c r="AM155"/>
  <c r="AS155" i="3" s="1"/>
  <c r="AN158" i="16"/>
  <c r="AM158"/>
  <c r="AS158" i="3" s="1"/>
  <c r="AM161" i="16"/>
  <c r="AS161" i="3" s="1"/>
  <c r="AN161" i="16"/>
  <c r="AN164"/>
  <c r="AM164"/>
  <c r="AS164" i="3" s="1"/>
  <c r="AN167" i="16"/>
  <c r="AM167"/>
  <c r="AS167" i="3" s="1"/>
  <c r="AN170" i="16"/>
  <c r="AM173"/>
  <c r="AS173" i="3" s="1"/>
  <c r="AN173" i="16"/>
  <c r="AN176"/>
  <c r="AM176"/>
  <c r="AS176" i="3" s="1"/>
  <c r="AN179" i="16"/>
  <c r="AM179"/>
  <c r="AS179" i="3" s="1"/>
  <c r="AN182" i="16"/>
  <c r="AM182"/>
  <c r="AS182" i="3" s="1"/>
  <c r="AM185" i="16"/>
  <c r="AS185" i="3" s="1"/>
  <c r="AN185" i="16"/>
  <c r="AN188"/>
  <c r="AM188"/>
  <c r="AS188" i="3" s="1"/>
  <c r="AN191" i="16"/>
  <c r="AM191"/>
  <c r="AS191" i="3" s="1"/>
  <c r="AM197" i="16"/>
  <c r="AS197" i="3" s="1"/>
  <c r="AN197" i="16"/>
  <c r="AN200"/>
  <c r="AM200"/>
  <c r="AS200" i="3" s="1"/>
  <c r="AN203" i="16"/>
  <c r="AM203"/>
  <c r="AS203" i="3" s="1"/>
  <c r="AN206" i="16"/>
  <c r="AM206"/>
  <c r="AS206" i="3" s="1"/>
  <c r="AM209" i="16"/>
  <c r="AS209" i="3" s="1"/>
  <c r="AN209" i="16"/>
  <c r="AN212"/>
  <c r="AM212"/>
  <c r="AS212" i="3" s="1"/>
  <c r="AN215" i="16"/>
  <c r="AM215"/>
  <c r="AS215" i="3" s="1"/>
  <c r="AM221" i="16"/>
  <c r="AS221" i="3" s="1"/>
  <c r="AN221" i="16"/>
  <c r="AM230"/>
  <c r="AS230" i="3" s="1"/>
  <c r="AM254" i="16"/>
  <c r="AS254" i="3" s="1"/>
  <c r="AM278" i="16"/>
  <c r="AS278" i="3" s="1"/>
  <c r="AM302" i="16"/>
  <c r="AS302" i="3" s="1"/>
  <c r="AM326" i="16"/>
  <c r="AS326" i="3" s="1"/>
  <c r="AM350" i="16"/>
  <c r="AS350" i="3" s="1"/>
  <c r="AM374" i="16"/>
  <c r="AS374" i="3" s="1"/>
  <c r="AM398" i="16"/>
  <c r="AS398" i="3" s="1"/>
  <c r="AM422" i="16"/>
  <c r="AS422" i="3" s="1"/>
  <c r="AM446" i="16"/>
  <c r="AS446" i="3" s="1"/>
  <c r="AM464" i="16"/>
  <c r="AS464" i="3" s="1"/>
  <c r="AM488" i="16"/>
  <c r="AS488" i="3" s="1"/>
  <c r="AM512" i="16"/>
  <c r="AS512" i="3" s="1"/>
  <c r="AM536" i="16"/>
  <c r="AS536" i="3" s="1"/>
  <c r="AN224" i="16"/>
  <c r="AM224"/>
  <c r="AS224" i="3" s="1"/>
  <c r="AN227" i="16"/>
  <c r="AM227"/>
  <c r="AS227" i="3" s="1"/>
  <c r="AM233" i="16"/>
  <c r="AS233" i="3" s="1"/>
  <c r="AN233" i="16"/>
  <c r="AN236"/>
  <c r="AM236"/>
  <c r="AS236" i="3" s="1"/>
  <c r="AN239" i="16"/>
  <c r="AM239"/>
  <c r="AS239" i="3" s="1"/>
  <c r="AM245" i="16"/>
  <c r="AS245" i="3" s="1"/>
  <c r="AN245" i="16"/>
  <c r="AN248"/>
  <c r="AM248"/>
  <c r="AS248" i="3" s="1"/>
  <c r="AN251" i="16"/>
  <c r="AM251"/>
  <c r="AS251" i="3" s="1"/>
  <c r="AM257" i="16"/>
  <c r="AS257" i="3" s="1"/>
  <c r="AN257" i="16"/>
  <c r="AN260"/>
  <c r="AM260"/>
  <c r="AS260" i="3" s="1"/>
  <c r="AN263" i="16"/>
  <c r="AM263"/>
  <c r="AS263" i="3" s="1"/>
  <c r="AM269" i="16"/>
  <c r="AS269" i="3" s="1"/>
  <c r="AN269" i="16"/>
  <c r="AN272"/>
  <c r="AM272"/>
  <c r="AS272" i="3" s="1"/>
  <c r="AN275" i="16"/>
  <c r="AM275"/>
  <c r="AS275" i="3" s="1"/>
  <c r="AM281" i="16"/>
  <c r="AS281" i="3" s="1"/>
  <c r="AN281" i="16"/>
  <c r="AN284"/>
  <c r="AM284"/>
  <c r="AS284" i="3" s="1"/>
  <c r="AN287" i="16"/>
  <c r="AM287"/>
  <c r="AS287" i="3" s="1"/>
  <c r="AM293" i="16"/>
  <c r="AS293" i="3" s="1"/>
  <c r="AN293" i="16"/>
  <c r="AN296"/>
  <c r="AM296"/>
  <c r="AS296" i="3" s="1"/>
  <c r="AN299" i="16"/>
  <c r="AM299"/>
  <c r="AS299" i="3" s="1"/>
  <c r="AM305" i="16"/>
  <c r="AS305" i="3" s="1"/>
  <c r="AN305" i="16"/>
  <c r="AN308"/>
  <c r="AM308"/>
  <c r="AS308" i="3" s="1"/>
  <c r="AN311" i="16"/>
  <c r="AM311"/>
  <c r="AS311" i="3" s="1"/>
  <c r="AM317" i="16"/>
  <c r="AS317" i="3" s="1"/>
  <c r="AN317" i="16"/>
  <c r="AN320"/>
  <c r="AM320"/>
  <c r="AS320" i="3" s="1"/>
  <c r="AN323" i="16"/>
  <c r="AM323"/>
  <c r="AS323" i="3" s="1"/>
  <c r="AM329" i="16"/>
  <c r="AS329" i="3" s="1"/>
  <c r="AN329" i="16"/>
  <c r="AN332"/>
  <c r="AM332"/>
  <c r="AS332" i="3" s="1"/>
  <c r="AN335" i="16"/>
  <c r="AM335"/>
  <c r="AS335" i="3" s="1"/>
  <c r="AM341" i="16"/>
  <c r="AS341" i="3" s="1"/>
  <c r="AN341" i="16"/>
  <c r="AN344"/>
  <c r="AM344"/>
  <c r="AS344" i="3" s="1"/>
  <c r="AN347" i="16"/>
  <c r="AM347"/>
  <c r="AS347" i="3" s="1"/>
  <c r="AM353" i="16"/>
  <c r="AS353" i="3" s="1"/>
  <c r="AN353" i="16"/>
  <c r="AN356"/>
  <c r="AM356"/>
  <c r="AS356" i="3" s="1"/>
  <c r="AN359" i="16"/>
  <c r="AM359"/>
  <c r="AS359" i="3" s="1"/>
  <c r="AM365" i="16"/>
  <c r="AS365" i="3" s="1"/>
  <c r="AN365" i="16"/>
  <c r="AN368"/>
  <c r="AM368"/>
  <c r="AS368" i="3" s="1"/>
  <c r="AN371" i="16"/>
  <c r="AM371"/>
  <c r="AS371" i="3" s="1"/>
  <c r="AM377" i="16"/>
  <c r="AS377" i="3" s="1"/>
  <c r="AN377" i="16"/>
  <c r="AN380"/>
  <c r="AM380"/>
  <c r="AS380" i="3" s="1"/>
  <c r="AN383" i="16"/>
  <c r="AM383"/>
  <c r="AS383" i="3" s="1"/>
  <c r="AM389" i="16"/>
  <c r="AS389" i="3" s="1"/>
  <c r="AN389" i="16"/>
  <c r="AN392"/>
  <c r="AM392"/>
  <c r="AS392" i="3" s="1"/>
  <c r="AN395" i="16"/>
  <c r="AM395"/>
  <c r="AS395" i="3" s="1"/>
  <c r="AM401" i="16"/>
  <c r="AS401" i="3" s="1"/>
  <c r="AN401" i="16"/>
  <c r="AN404"/>
  <c r="AM404"/>
  <c r="AS404" i="3" s="1"/>
  <c r="AN407" i="16"/>
  <c r="AM407"/>
  <c r="AS407" i="3" s="1"/>
  <c r="AM413" i="16"/>
  <c r="AS413" i="3" s="1"/>
  <c r="AN413" i="16"/>
  <c r="AN416"/>
  <c r="AM416"/>
  <c r="AS416" i="3" s="1"/>
  <c r="AN419" i="16"/>
  <c r="AM419"/>
  <c r="AS419" i="3" s="1"/>
  <c r="AM425" i="16"/>
  <c r="AS425" i="3" s="1"/>
  <c r="AN425" i="16"/>
  <c r="AN428"/>
  <c r="AM428"/>
  <c r="AS428" i="3" s="1"/>
  <c r="AN431" i="16"/>
  <c r="AM431"/>
  <c r="AS431" i="3" s="1"/>
  <c r="AM437" i="16"/>
  <c r="AS437" i="3" s="1"/>
  <c r="AN437" i="16"/>
  <c r="AN440"/>
  <c r="AM440"/>
  <c r="AS440" i="3" s="1"/>
  <c r="AN443" i="16"/>
  <c r="AM443"/>
  <c r="AS443" i="3" s="1"/>
  <c r="AM449" i="16"/>
  <c r="AS449" i="3" s="1"/>
  <c r="AN449" i="16"/>
  <c r="AN452"/>
  <c r="AM452"/>
  <c r="AS452" i="3" s="1"/>
  <c r="AN455" i="16"/>
  <c r="AM467"/>
  <c r="AS467" i="3" s="1"/>
  <c r="AM473" i="16"/>
  <c r="AS473" i="3" s="1"/>
  <c r="AM479" i="16"/>
  <c r="AS479" i="3" s="1"/>
  <c r="AM485" i="16"/>
  <c r="AS485" i="3" s="1"/>
  <c r="AM497" i="16"/>
  <c r="AS497" i="3" s="1"/>
  <c r="AM503" i="16"/>
  <c r="AS503" i="3" s="1"/>
  <c r="AM509" i="16"/>
  <c r="AS509" i="3" s="1"/>
  <c r="AM515" i="16"/>
  <c r="AS515" i="3" s="1"/>
  <c r="AM521" i="16"/>
  <c r="AS521" i="3" s="1"/>
  <c r="AM527" i="16"/>
  <c r="AS527" i="3" s="1"/>
  <c r="AM533" i="16"/>
  <c r="AS533" i="3" s="1"/>
  <c r="AM539" i="16"/>
  <c r="AS539" i="3" s="1"/>
  <c r="AJ542" i="16"/>
  <c r="AM542"/>
  <c r="AS542" i="3" s="1"/>
  <c r="AJ548" i="16"/>
  <c r="AM551"/>
  <c r="AS551" i="3" s="1"/>
  <c r="AJ554" i="16"/>
  <c r="AM554"/>
  <c r="AS554" i="3" s="1"/>
  <c r="AM557" i="16"/>
  <c r="AS557" i="3" s="1"/>
  <c r="AJ560" i="16"/>
  <c r="AM563"/>
  <c r="AS563" i="3" s="1"/>
  <c r="AJ566" i="16"/>
  <c r="AM566"/>
  <c r="AS566" i="3" s="1"/>
  <c r="AM569" i="16"/>
  <c r="AS569" i="3" s="1"/>
  <c r="AJ572" i="16"/>
  <c r="AJ578"/>
  <c r="AM578"/>
  <c r="AS578" i="3" s="1"/>
  <c r="AM581" i="16"/>
  <c r="AS581" i="3" s="1"/>
  <c r="AJ584" i="16"/>
  <c r="AM587"/>
  <c r="AS587" i="3" s="1"/>
  <c r="AJ590" i="16"/>
  <c r="AM590"/>
  <c r="AS590" i="3" s="1"/>
  <c r="AJ593" i="16"/>
  <c r="AM593"/>
  <c r="AS593" i="3" s="1"/>
  <c r="AJ596" i="16"/>
  <c r="AJ599"/>
  <c r="AM599"/>
  <c r="AS599" i="3" s="1"/>
  <c r="AJ602" i="16"/>
  <c r="AM602"/>
  <c r="AS602" i="3" s="1"/>
  <c r="AJ605" i="16"/>
  <c r="AM605"/>
  <c r="AS605" i="3" s="1"/>
  <c r="AJ608" i="16"/>
  <c r="AJ611"/>
  <c r="AM611"/>
  <c r="AS611" i="3" s="1"/>
  <c r="AJ614" i="16"/>
  <c r="AM614"/>
  <c r="AS614" i="3" s="1"/>
  <c r="AJ617" i="16"/>
  <c r="AM617"/>
  <c r="AS617" i="3" s="1"/>
  <c r="AJ620" i="16"/>
  <c r="AJ623"/>
  <c r="AM623"/>
  <c r="AS623" i="3" s="1"/>
  <c r="AJ626" i="16"/>
  <c r="AM626"/>
  <c r="AS626" i="3" s="1"/>
  <c r="AJ629" i="16"/>
  <c r="AM629"/>
  <c r="AS629" i="3" s="1"/>
  <c r="AJ632" i="16"/>
  <c r="AJ635"/>
  <c r="AM635"/>
  <c r="AS635" i="3" s="1"/>
  <c r="AJ638" i="16"/>
  <c r="AM638"/>
  <c r="AS638" i="3" s="1"/>
  <c r="AJ641" i="16"/>
  <c r="AM641"/>
  <c r="AS641" i="3" s="1"/>
  <c r="AJ644" i="16"/>
  <c r="AJ647"/>
  <c r="AM647"/>
  <c r="AS647" i="3" s="1"/>
  <c r="AJ650" i="16"/>
  <c r="AM650"/>
  <c r="AS650" i="3" s="1"/>
  <c r="AJ653" i="16"/>
  <c r="AM653"/>
  <c r="AS653" i="3" s="1"/>
  <c r="AJ656" i="16"/>
  <c r="AJ659"/>
  <c r="AM659"/>
  <c r="AS659" i="3" s="1"/>
  <c r="AJ662" i="16"/>
  <c r="AM662"/>
  <c r="AS662" i="3" s="1"/>
  <c r="AJ665" i="16"/>
  <c r="AM665"/>
  <c r="AS665" i="3" s="1"/>
  <c r="AJ668" i="16"/>
  <c r="AJ671"/>
  <c r="AM671"/>
  <c r="AS671" i="3" s="1"/>
  <c r="AJ674" i="16"/>
  <c r="AM674"/>
  <c r="AS674" i="3" s="1"/>
  <c r="AJ677" i="16"/>
  <c r="AM677"/>
  <c r="AS677" i="3" s="1"/>
  <c r="AJ680" i="16"/>
  <c r="AJ683"/>
  <c r="AM683"/>
  <c r="AS683" i="3" s="1"/>
  <c r="AJ686" i="16"/>
  <c r="AM686"/>
  <c r="AS686" i="3" s="1"/>
  <c r="AJ689" i="16"/>
  <c r="AM689"/>
  <c r="AS689" i="3" s="1"/>
  <c r="AJ692" i="16"/>
  <c r="AJ695"/>
  <c r="AM695"/>
  <c r="AS695" i="3" s="1"/>
  <c r="AJ698" i="16"/>
  <c r="AM698"/>
  <c r="AS698" i="3" s="1"/>
  <c r="AJ701" i="16"/>
  <c r="AM701"/>
  <c r="AS701" i="3" s="1"/>
  <c r="AJ704" i="16"/>
  <c r="AJ707"/>
  <c r="AM707"/>
  <c r="AS707" i="3" s="1"/>
  <c r="AJ710" i="16"/>
  <c r="AM710"/>
  <c r="AS710" i="3" s="1"/>
  <c r="AJ713" i="16"/>
  <c r="AM713"/>
  <c r="AS713" i="3" s="1"/>
  <c r="AJ716" i="16"/>
  <c r="AJ719"/>
  <c r="AM719"/>
  <c r="AS719" i="3" s="1"/>
  <c r="AJ722" i="16"/>
  <c r="AM722"/>
  <c r="AS722" i="3" s="1"/>
  <c r="AJ725" i="16"/>
  <c r="AM725"/>
  <c r="AS725" i="3" s="1"/>
  <c r="AJ728" i="16"/>
  <c r="AJ731"/>
  <c r="AM731"/>
  <c r="AS731" i="3" s="1"/>
  <c r="AJ734" i="16"/>
  <c r="AM734"/>
  <c r="AS734" i="3" s="1"/>
  <c r="AJ737" i="16"/>
  <c r="AM737"/>
  <c r="AS737" i="3" s="1"/>
  <c r="AJ740" i="16"/>
  <c r="AJ743"/>
  <c r="AM743"/>
  <c r="AS743" i="3" s="1"/>
  <c r="AJ746" i="16"/>
  <c r="AM746"/>
  <c r="AS746" i="3" s="1"/>
  <c r="AJ749" i="16"/>
  <c r="AM749"/>
  <c r="AS749" i="3" s="1"/>
  <c r="AJ752" i="16"/>
  <c r="AJ755"/>
  <c r="AM755"/>
  <c r="AS755" i="3" s="1"/>
  <c r="AJ758" i="16"/>
  <c r="AM758"/>
  <c r="AS758" i="3" s="1"/>
  <c r="AJ761" i="16"/>
  <c r="AM761"/>
  <c r="AS761" i="3" s="1"/>
  <c r="AJ764" i="16"/>
  <c r="AJ767"/>
  <c r="AM767"/>
  <c r="AS767" i="3" s="1"/>
  <c r="AJ770" i="16"/>
  <c r="AM770"/>
  <c r="AS770" i="3" s="1"/>
  <c r="AJ773" i="16"/>
  <c r="AM773"/>
  <c r="AS773" i="3" s="1"/>
  <c r="AJ776" i="16"/>
  <c r="AJ779"/>
  <c r="AM779"/>
  <c r="AS779" i="3" s="1"/>
  <c r="AJ782" i="16"/>
  <c r="AM782"/>
  <c r="AS782" i="3" s="1"/>
  <c r="AJ785" i="16"/>
  <c r="AM785"/>
  <c r="AS785" i="3" s="1"/>
  <c r="AJ788" i="16"/>
  <c r="AJ791"/>
  <c r="AM791"/>
  <c r="AS791" i="3" s="1"/>
  <c r="AJ794" i="16"/>
  <c r="AM794"/>
  <c r="AS794" i="3" s="1"/>
  <c r="AJ797" i="16"/>
  <c r="AL4"/>
  <c r="AJ4"/>
  <c r="AJ6"/>
  <c r="AL6"/>
  <c r="AL8"/>
  <c r="AJ8"/>
  <c r="AJ10"/>
  <c r="AL10"/>
  <c r="AL12"/>
  <c r="AJ12"/>
  <c r="AJ14"/>
  <c r="AL14"/>
  <c r="AL16"/>
  <c r="AJ16"/>
  <c r="AJ18"/>
  <c r="AL18"/>
  <c r="AL20"/>
  <c r="AJ20"/>
  <c r="AJ22"/>
  <c r="AL22"/>
  <c r="AL24"/>
  <c r="AJ24"/>
  <c r="AJ26"/>
  <c r="AL26"/>
  <c r="AL28"/>
  <c r="AJ28"/>
  <c r="AJ30"/>
  <c r="AL30"/>
  <c r="AL32"/>
  <c r="AJ32"/>
  <c r="AJ34"/>
  <c r="AL34"/>
  <c r="AL36"/>
  <c r="AJ36"/>
  <c r="AJ38"/>
  <c r="AL38"/>
  <c r="AL40"/>
  <c r="AJ40"/>
  <c r="AJ42"/>
  <c r="AL42"/>
  <c r="AL44"/>
  <c r="AJ44"/>
  <c r="AJ46"/>
  <c r="AL46"/>
  <c r="AL48"/>
  <c r="AJ48"/>
  <c r="AJ50"/>
  <c r="AL50"/>
  <c r="AL52"/>
  <c r="AJ52"/>
  <c r="AJ54"/>
  <c r="AL54"/>
  <c r="AL56"/>
  <c r="AJ56"/>
  <c r="AJ58"/>
  <c r="AL58"/>
  <c r="AL60"/>
  <c r="AJ60"/>
  <c r="AJ62"/>
  <c r="AL62"/>
  <c r="AL64"/>
  <c r="AJ64"/>
  <c r="AJ66"/>
  <c r="AL66"/>
  <c r="AN116"/>
  <c r="AJ119"/>
  <c r="AL5"/>
  <c r="AL9"/>
  <c r="AL13"/>
  <c r="AL17"/>
  <c r="AL21"/>
  <c r="AL25"/>
  <c r="AL29"/>
  <c r="AL33"/>
  <c r="AL37"/>
  <c r="AL41"/>
  <c r="AL45"/>
  <c r="AL49"/>
  <c r="AL53"/>
  <c r="AL57"/>
  <c r="AL61"/>
  <c r="AL65"/>
  <c r="AL119"/>
  <c r="AL67"/>
  <c r="AJ70"/>
  <c r="AL71"/>
  <c r="AJ74"/>
  <c r="AL75"/>
  <c r="AJ78"/>
  <c r="AL79"/>
  <c r="AJ82"/>
  <c r="AL83"/>
  <c r="AJ86"/>
  <c r="AL87"/>
  <c r="AJ90"/>
  <c r="AL91"/>
  <c r="AJ94"/>
  <c r="AL95"/>
  <c r="AJ98"/>
  <c r="AL99"/>
  <c r="AJ102"/>
  <c r="AL103"/>
  <c r="AJ106"/>
  <c r="AL107"/>
  <c r="AJ110"/>
  <c r="AL111"/>
  <c r="AJ114"/>
  <c r="AL115"/>
  <c r="AL69"/>
  <c r="AL73"/>
  <c r="AL77"/>
  <c r="AL81"/>
  <c r="AL85"/>
  <c r="AL89"/>
  <c r="AL93"/>
  <c r="AL97"/>
  <c r="AL101"/>
  <c r="AL105"/>
  <c r="AL109"/>
  <c r="AL113"/>
  <c r="AL68"/>
  <c r="AL72"/>
  <c r="AL76"/>
  <c r="AL80"/>
  <c r="AL84"/>
  <c r="AL88"/>
  <c r="AL92"/>
  <c r="AL96"/>
  <c r="AL100"/>
  <c r="AL104"/>
  <c r="AL108"/>
  <c r="AL112"/>
  <c r="AL116"/>
  <c r="AJ125"/>
  <c r="AL125"/>
  <c r="AJ131"/>
  <c r="AL131"/>
  <c r="AJ137"/>
  <c r="AL137"/>
  <c r="AJ143"/>
  <c r="AL143"/>
  <c r="AJ149"/>
  <c r="AL149"/>
  <c r="AJ155"/>
  <c r="AL155"/>
  <c r="AJ161"/>
  <c r="AL161"/>
  <c r="AJ167"/>
  <c r="AL167"/>
  <c r="AJ173"/>
  <c r="AL173"/>
  <c r="AJ179"/>
  <c r="AL179"/>
  <c r="AJ185"/>
  <c r="AL185"/>
  <c r="AJ191"/>
  <c r="AL191"/>
  <c r="AJ197"/>
  <c r="AL197"/>
  <c r="AJ203"/>
  <c r="AL203"/>
  <c r="AJ209"/>
  <c r="AL209"/>
  <c r="AJ215"/>
  <c r="AL215"/>
  <c r="AJ221"/>
  <c r="AL221"/>
  <c r="AJ227"/>
  <c r="AL227"/>
  <c r="AJ233"/>
  <c r="AL233"/>
  <c r="AJ239"/>
  <c r="AL239"/>
  <c r="AJ245"/>
  <c r="AL245"/>
  <c r="AJ251"/>
  <c r="AL251"/>
  <c r="AJ257"/>
  <c r="AL257"/>
  <c r="AJ263"/>
  <c r="AL263"/>
  <c r="AJ269"/>
  <c r="AL269"/>
  <c r="AJ275"/>
  <c r="AL275"/>
  <c r="AJ281"/>
  <c r="AL281"/>
  <c r="AJ287"/>
  <c r="AL287"/>
  <c r="AJ293"/>
  <c r="AL293"/>
  <c r="AJ299"/>
  <c r="AL299"/>
  <c r="AJ305"/>
  <c r="AL305"/>
  <c r="AJ311"/>
  <c r="AL311"/>
  <c r="AJ317"/>
  <c r="AL317"/>
  <c r="AJ323"/>
  <c r="AL323"/>
  <c r="AJ329"/>
  <c r="AL329"/>
  <c r="AJ335"/>
  <c r="AL335"/>
  <c r="AJ341"/>
  <c r="AL341"/>
  <c r="AJ347"/>
  <c r="AL347"/>
  <c r="AJ353"/>
  <c r="AL353"/>
  <c r="AJ359"/>
  <c r="AL359"/>
  <c r="AJ365"/>
  <c r="AL365"/>
  <c r="AJ371"/>
  <c r="AL371"/>
  <c r="AJ377"/>
  <c r="AL377"/>
  <c r="AJ383"/>
  <c r="AL383"/>
  <c r="AJ389"/>
  <c r="AL389"/>
  <c r="AJ395"/>
  <c r="AL395"/>
  <c r="AJ401"/>
  <c r="AL401"/>
  <c r="AJ407"/>
  <c r="AL407"/>
  <c r="AJ413"/>
  <c r="AL413"/>
  <c r="AJ419"/>
  <c r="AL419"/>
  <c r="AJ425"/>
  <c r="AL425"/>
  <c r="AJ431"/>
  <c r="AL431"/>
  <c r="AJ437"/>
  <c r="AL437"/>
  <c r="AJ443"/>
  <c r="AL443"/>
  <c r="AJ449"/>
  <c r="AL449"/>
  <c r="AJ455"/>
  <c r="AL455"/>
  <c r="AJ461"/>
  <c r="AL461"/>
  <c r="AJ467"/>
  <c r="AL467"/>
  <c r="AJ473"/>
  <c r="AL473"/>
  <c r="AJ479"/>
  <c r="AL479"/>
  <c r="AJ485"/>
  <c r="AL485"/>
  <c r="AJ491"/>
  <c r="AL491"/>
  <c r="AJ497"/>
  <c r="AL497"/>
  <c r="AJ503"/>
  <c r="AL503"/>
  <c r="AJ509"/>
  <c r="AL509"/>
  <c r="AJ515"/>
  <c r="AL515"/>
  <c r="AJ521"/>
  <c r="AL521"/>
  <c r="AJ527"/>
  <c r="AL527"/>
  <c r="AJ533"/>
  <c r="AL533"/>
  <c r="AJ539"/>
  <c r="AL539"/>
  <c r="AJ545"/>
  <c r="AJ551"/>
  <c r="AJ557"/>
  <c r="AJ563"/>
  <c r="AJ569"/>
  <c r="AJ575"/>
  <c r="AJ581"/>
  <c r="AJ587"/>
  <c r="AJ122"/>
  <c r="AL122"/>
  <c r="AJ128"/>
  <c r="AL128"/>
  <c r="AJ134"/>
  <c r="AL134"/>
  <c r="AJ140"/>
  <c r="AL140"/>
  <c r="AJ146"/>
  <c r="AL146"/>
  <c r="AJ152"/>
  <c r="AL152"/>
  <c r="AJ158"/>
  <c r="AL158"/>
  <c r="AJ164"/>
  <c r="AL164"/>
  <c r="AJ170"/>
  <c r="AL170"/>
  <c r="AJ176"/>
  <c r="AL176"/>
  <c r="AJ182"/>
  <c r="AL182"/>
  <c r="AJ188"/>
  <c r="AL188"/>
  <c r="AJ194"/>
  <c r="AL194"/>
  <c r="AJ200"/>
  <c r="AL200"/>
  <c r="AJ206"/>
  <c r="AL206"/>
  <c r="AJ212"/>
  <c r="AL212"/>
  <c r="AJ218"/>
  <c r="AL218"/>
  <c r="AJ224"/>
  <c r="AL224"/>
  <c r="AJ230"/>
  <c r="AL230"/>
  <c r="AJ236"/>
  <c r="AL236"/>
  <c r="AJ242"/>
  <c r="AL242"/>
  <c r="AJ248"/>
  <c r="AL248"/>
  <c r="AJ254"/>
  <c r="AL254"/>
  <c r="AJ260"/>
  <c r="AL260"/>
  <c r="AJ266"/>
  <c r="AL266"/>
  <c r="AJ272"/>
  <c r="AL272"/>
  <c r="AJ278"/>
  <c r="AL278"/>
  <c r="AJ284"/>
  <c r="AL284"/>
  <c r="AJ290"/>
  <c r="AL290"/>
  <c r="AJ296"/>
  <c r="AL296"/>
  <c r="AJ302"/>
  <c r="AL302"/>
  <c r="AJ308"/>
  <c r="AL308"/>
  <c r="AJ314"/>
  <c r="AL314"/>
  <c r="AJ320"/>
  <c r="AL320"/>
  <c r="AJ326"/>
  <c r="AL326"/>
  <c r="AJ332"/>
  <c r="AL332"/>
  <c r="AJ338"/>
  <c r="AL338"/>
  <c r="AJ344"/>
  <c r="AL344"/>
  <c r="AJ350"/>
  <c r="AL350"/>
  <c r="AJ356"/>
  <c r="AL356"/>
  <c r="AJ362"/>
  <c r="AL362"/>
  <c r="AJ368"/>
  <c r="AL368"/>
  <c r="AJ374"/>
  <c r="AL374"/>
  <c r="AJ380"/>
  <c r="AL380"/>
  <c r="AJ386"/>
  <c r="AL386"/>
  <c r="AJ392"/>
  <c r="AL392"/>
  <c r="AJ398"/>
  <c r="AL398"/>
  <c r="AJ404"/>
  <c r="AL404"/>
  <c r="AJ410"/>
  <c r="AL410"/>
  <c r="AJ416"/>
  <c r="AL416"/>
  <c r="AJ422"/>
  <c r="AL422"/>
  <c r="AJ428"/>
  <c r="AL428"/>
  <c r="AJ434"/>
  <c r="AL434"/>
  <c r="AJ440"/>
  <c r="AL440"/>
  <c r="AJ446"/>
  <c r="AL446"/>
  <c r="AJ452"/>
  <c r="AL452"/>
  <c r="AJ458"/>
  <c r="AL458"/>
  <c r="AJ464"/>
  <c r="AL464"/>
  <c r="AJ470"/>
  <c r="AL470"/>
  <c r="AJ476"/>
  <c r="AL476"/>
  <c r="AJ482"/>
  <c r="AL482"/>
  <c r="AJ488"/>
  <c r="AL488"/>
  <c r="AJ494"/>
  <c r="AL494"/>
  <c r="AJ500"/>
  <c r="AL500"/>
  <c r="AJ506"/>
  <c r="AL506"/>
  <c r="AJ512"/>
  <c r="AL512"/>
  <c r="AJ518"/>
  <c r="AL518"/>
  <c r="AJ524"/>
  <c r="AL524"/>
  <c r="AJ530"/>
  <c r="AL530"/>
  <c r="AJ536"/>
  <c r="AL536"/>
  <c r="AL542"/>
  <c r="AL545"/>
  <c r="AL548"/>
  <c r="AL551"/>
  <c r="AL554"/>
  <c r="AL557"/>
  <c r="AL560"/>
  <c r="AL563"/>
  <c r="AL566"/>
  <c r="AL569"/>
  <c r="AL572"/>
  <c r="AL575"/>
  <c r="AL578"/>
  <c r="AL581"/>
  <c r="AL584"/>
  <c r="AL587"/>
  <c r="AL590"/>
  <c r="AL593"/>
  <c r="AL596"/>
  <c r="AL599"/>
  <c r="AL602"/>
  <c r="AL605"/>
  <c r="AL608"/>
  <c r="AL611"/>
  <c r="AL614"/>
  <c r="AL617"/>
  <c r="AL620"/>
  <c r="AL623"/>
  <c r="AL626"/>
  <c r="AL629"/>
  <c r="AL632"/>
  <c r="AL635"/>
  <c r="AL638"/>
  <c r="AL641"/>
  <c r="AL644"/>
  <c r="AL647"/>
  <c r="AL650"/>
  <c r="AL653"/>
  <c r="AL656"/>
  <c r="AL659"/>
  <c r="AL662"/>
  <c r="AL665"/>
  <c r="AL668"/>
  <c r="AL671"/>
  <c r="AL674"/>
  <c r="AL677"/>
  <c r="AL680"/>
  <c r="AL683"/>
  <c r="AL686"/>
  <c r="AL689"/>
  <c r="AL692"/>
  <c r="AL695"/>
  <c r="AL698"/>
  <c r="AL701"/>
  <c r="AL704"/>
  <c r="AL707"/>
  <c r="AL710"/>
  <c r="AL713"/>
  <c r="AL716"/>
  <c r="AL719"/>
  <c r="AL722"/>
  <c r="AL725"/>
  <c r="AL728"/>
  <c r="AL731"/>
  <c r="AL734"/>
  <c r="AL737"/>
  <c r="AL740"/>
  <c r="AL743"/>
  <c r="AL746"/>
  <c r="AL749"/>
  <c r="AL752"/>
  <c r="AL755"/>
  <c r="AL758"/>
  <c r="AL761"/>
  <c r="AL764"/>
  <c r="AL767"/>
  <c r="AL770"/>
  <c r="AL773"/>
  <c r="AL776"/>
  <c r="AL779"/>
  <c r="AL782"/>
  <c r="AL785"/>
  <c r="AL788"/>
  <c r="AL791"/>
  <c r="AL794"/>
  <c r="AL797"/>
  <c r="AJ5"/>
  <c r="AJ9"/>
  <c r="AJ13"/>
  <c r="AJ17"/>
  <c r="AJ21"/>
  <c r="AJ25"/>
  <c r="AJ29"/>
  <c r="AJ33"/>
  <c r="AJ37"/>
  <c r="AJ41"/>
  <c r="AJ45"/>
  <c r="AJ49"/>
  <c r="AJ53"/>
  <c r="AJ57"/>
  <c r="AJ61"/>
  <c r="AJ65"/>
  <c r="AJ69"/>
  <c r="AJ73"/>
  <c r="AJ77"/>
  <c r="AJ81"/>
  <c r="AJ85"/>
  <c r="AJ89"/>
  <c r="AJ93"/>
  <c r="AJ97"/>
  <c r="AJ101"/>
  <c r="AJ105"/>
  <c r="AJ109"/>
  <c r="AJ113"/>
  <c r="AT70" i="3"/>
  <c r="AT74"/>
  <c r="AT78"/>
  <c r="AT82"/>
  <c r="AT86"/>
  <c r="AT90"/>
  <c r="AT94"/>
  <c r="AT98"/>
  <c r="AT102"/>
  <c r="AT106"/>
  <c r="AT110"/>
  <c r="AT114"/>
  <c r="AT68"/>
  <c r="AT72"/>
  <c r="AT76"/>
  <c r="AT80"/>
  <c r="AT84"/>
  <c r="AT88"/>
  <c r="AT92"/>
  <c r="AT96"/>
  <c r="AT100"/>
  <c r="AT104"/>
  <c r="AT108"/>
  <c r="AT112"/>
  <c r="AL116"/>
  <c r="AJ118"/>
  <c r="AL120"/>
  <c r="AM4" i="16"/>
  <c r="AS5" i="3" s="1"/>
  <c r="AM8" i="16"/>
  <c r="AS9" i="3" s="1"/>
  <c r="AM12" i="16"/>
  <c r="AS13" i="3" s="1"/>
  <c r="AM16" i="16"/>
  <c r="AS17" i="3" s="1"/>
  <c r="AM20" i="16"/>
  <c r="AS21" i="3" s="1"/>
  <c r="AM24" i="16"/>
  <c r="AS25" i="3" s="1"/>
  <c r="AM28" i="16"/>
  <c r="AS29" i="3" s="1"/>
  <c r="AM32" i="16"/>
  <c r="AS33" i="3" s="1"/>
  <c r="AM36" i="16"/>
  <c r="AS37" i="3" s="1"/>
  <c r="AT37" s="1"/>
  <c r="AM40" i="16"/>
  <c r="AS41" i="3" s="1"/>
  <c r="AM44" i="16"/>
  <c r="AS45" i="3" s="1"/>
  <c r="AT45" s="1"/>
  <c r="AM48" i="16"/>
  <c r="AS49" i="3" s="1"/>
  <c r="AM52" i="16"/>
  <c r="AS53" i="3" s="1"/>
  <c r="AT53" s="1"/>
  <c r="AM56" i="16"/>
  <c r="AS57" i="3" s="1"/>
  <c r="AM60" i="16"/>
  <c r="AS61" i="3" s="1"/>
  <c r="AT61" s="1"/>
  <c r="AM64" i="16"/>
  <c r="AS65" i="3" s="1"/>
  <c r="AM68" i="16"/>
  <c r="AS69" i="3" s="1"/>
  <c r="AT69" s="1"/>
  <c r="AM72" i="16"/>
  <c r="AS73" i="3" s="1"/>
  <c r="AM76" i="16"/>
  <c r="AS77" i="3" s="1"/>
  <c r="AT77" s="1"/>
  <c r="AM80" i="16"/>
  <c r="AS81" i="3" s="1"/>
  <c r="AM84" i="16"/>
  <c r="AS85" i="3" s="1"/>
  <c r="AT85" s="1"/>
  <c r="AM88" i="16"/>
  <c r="AS89" i="3" s="1"/>
  <c r="AM92" i="16"/>
  <c r="AS93" i="3" s="1"/>
  <c r="AT93" s="1"/>
  <c r="AM96" i="16"/>
  <c r="AS97" i="3" s="1"/>
  <c r="AM100" i="16"/>
  <c r="AS101" i="3" s="1"/>
  <c r="AT101" s="1"/>
  <c r="AM104" i="16"/>
  <c r="AS105" i="3" s="1"/>
  <c r="AM108" i="16"/>
  <c r="AS109" i="3" s="1"/>
  <c r="AT109" s="1"/>
  <c r="AM112" i="16"/>
  <c r="AS113" i="3" s="1"/>
  <c r="AM2" i="16"/>
  <c r="AS3" i="3" s="1"/>
  <c r="AM6" i="16"/>
  <c r="AS7" i="3" s="1"/>
  <c r="AM10" i="16"/>
  <c r="AS11" i="3" s="1"/>
  <c r="AM14" i="16"/>
  <c r="AS15" i="3" s="1"/>
  <c r="AM18" i="16"/>
  <c r="AS19" i="3" s="1"/>
  <c r="AM22" i="16"/>
  <c r="AS23" i="3" s="1"/>
  <c r="AM26" i="16"/>
  <c r="AS27" i="3" s="1"/>
  <c r="AM30" i="16"/>
  <c r="AS31" i="3" s="1"/>
  <c r="AM34" i="16"/>
  <c r="AS35" i="3" s="1"/>
  <c r="AT35" s="1"/>
  <c r="AM38" i="16"/>
  <c r="AS39" i="3" s="1"/>
  <c r="AT39" s="1"/>
  <c r="AM42" i="16"/>
  <c r="AS43" i="3" s="1"/>
  <c r="AT43" s="1"/>
  <c r="AM46" i="16"/>
  <c r="AS47" i="3" s="1"/>
  <c r="AT47" s="1"/>
  <c r="AM50" i="16"/>
  <c r="AS51" i="3" s="1"/>
  <c r="AT51" s="1"/>
  <c r="AM54" i="16"/>
  <c r="AS55" i="3" s="1"/>
  <c r="AT55" s="1"/>
  <c r="AM58" i="16"/>
  <c r="AS59" i="3" s="1"/>
  <c r="AT59" s="1"/>
  <c r="AM62" i="16"/>
  <c r="AS63" i="3" s="1"/>
  <c r="AT63" s="1"/>
  <c r="AM66" i="16"/>
  <c r="AS67" i="3" s="1"/>
  <c r="AT67" s="1"/>
  <c r="AM70" i="16"/>
  <c r="AS71" i="3" s="1"/>
  <c r="AT71" s="1"/>
  <c r="AM74" i="16"/>
  <c r="AS75" i="3" s="1"/>
  <c r="AT75" s="1"/>
  <c r="AM78" i="16"/>
  <c r="AS79" i="3" s="1"/>
  <c r="AT79" s="1"/>
  <c r="AM82" i="16"/>
  <c r="AS83" i="3" s="1"/>
  <c r="AT83" s="1"/>
  <c r="AM86" i="16"/>
  <c r="AS87" i="3" s="1"/>
  <c r="AT87" s="1"/>
  <c r="AM90" i="16"/>
  <c r="AS91" i="3" s="1"/>
  <c r="AT91" s="1"/>
  <c r="AM94" i="16"/>
  <c r="AS95" i="3" s="1"/>
  <c r="AT95" s="1"/>
  <c r="AM98" i="16"/>
  <c r="AS99" i="3" s="1"/>
  <c r="AT99" s="1"/>
  <c r="AM102" i="16"/>
  <c r="AS103" i="3" s="1"/>
  <c r="AT103" s="1"/>
  <c r="AM106" i="16"/>
  <c r="AS107" i="3" s="1"/>
  <c r="AT107" s="1"/>
  <c r="AM110" i="16"/>
  <c r="AS111" i="3" s="1"/>
  <c r="AT111" s="1"/>
  <c r="AM114" i="16"/>
  <c r="AS115" i="3" s="1"/>
  <c r="AT115" s="1"/>
  <c r="A19" i="15"/>
  <c r="A7"/>
  <c r="C16"/>
  <c r="C17" s="1"/>
  <c r="E34" i="21"/>
  <c r="F34"/>
  <c r="F28" i="19"/>
  <c r="E28"/>
  <c r="AN2" i="16"/>
  <c r="AN71"/>
  <c r="AN103"/>
  <c r="AN4"/>
  <c r="AN49"/>
  <c r="AN17"/>
  <c r="AN83"/>
  <c r="AN99"/>
  <c r="AN18"/>
  <c r="AN61"/>
  <c r="AN38"/>
  <c r="AN107"/>
  <c r="AN42"/>
  <c r="AN52"/>
  <c r="AN20"/>
  <c r="AN101"/>
  <c r="AN46"/>
  <c r="AN10"/>
  <c r="AN53"/>
  <c r="AN50"/>
  <c r="AN41"/>
  <c r="AN6"/>
  <c r="AN60"/>
  <c r="AN79"/>
  <c r="AN13"/>
  <c r="AN9"/>
  <c r="AN75"/>
  <c r="AN25"/>
  <c r="AN56"/>
  <c r="AN95"/>
  <c r="AN87"/>
  <c r="AN24"/>
  <c r="AN111"/>
  <c r="AN40"/>
  <c r="AN21"/>
  <c r="AN22"/>
  <c r="AN48"/>
  <c r="AN54"/>
  <c r="AN64"/>
  <c r="AN32"/>
  <c r="AN33"/>
  <c r="AN97"/>
  <c r="AN29"/>
  <c r="AN28"/>
  <c r="AN65"/>
  <c r="AN8"/>
  <c r="AN37"/>
  <c r="AN5"/>
  <c r="AN36"/>
  <c r="AN45"/>
  <c r="AN26"/>
  <c r="AN12"/>
  <c r="AN16"/>
  <c r="AN30"/>
  <c r="AN34"/>
  <c r="AN62"/>
  <c r="AN113"/>
  <c r="AN44"/>
  <c r="AN66"/>
  <c r="AN14"/>
  <c r="AN57"/>
  <c r="AN91"/>
  <c r="AN58"/>
  <c r="AN105"/>
  <c r="AN109"/>
  <c r="AN67"/>
  <c r="AN115"/>
  <c r="AN19" i="5" l="1"/>
  <c r="AN13" i="4"/>
  <c r="G34" i="21"/>
  <c r="D34" s="1"/>
  <c r="A36"/>
  <c r="B35"/>
  <c r="C35"/>
  <c r="G28" i="19"/>
  <c r="D28" s="1"/>
  <c r="A30"/>
  <c r="B29"/>
  <c r="C29"/>
  <c r="AT105" i="3"/>
  <c r="AT89"/>
  <c r="AT73"/>
  <c r="AT57"/>
  <c r="AT41"/>
  <c r="AT113"/>
  <c r="AT97"/>
  <c r="AT81"/>
  <c r="AT65"/>
  <c r="AT49"/>
  <c r="AT33"/>
  <c r="AN1" i="16"/>
  <c r="AO62" s="1"/>
  <c r="AO1"/>
  <c r="AO116" s="1"/>
  <c r="AO449"/>
  <c r="AO437"/>
  <c r="AO419"/>
  <c r="AO404"/>
  <c r="AO383"/>
  <c r="AO368"/>
  <c r="AO353"/>
  <c r="AO341"/>
  <c r="AO323"/>
  <c r="AO305"/>
  <c r="AO287"/>
  <c r="AO272"/>
  <c r="AO260"/>
  <c r="AO251"/>
  <c r="AO236"/>
  <c r="AO221"/>
  <c r="AO206"/>
  <c r="AO182"/>
  <c r="AO164"/>
  <c r="AO158"/>
  <c r="AO140"/>
  <c r="A3"/>
  <c r="A3" i="5"/>
  <c r="A3" i="4"/>
  <c r="A3" i="3"/>
  <c r="T7" i="15"/>
  <c r="S6"/>
  <c r="AO443" i="16"/>
  <c r="AO428"/>
  <c r="AO407"/>
  <c r="AO392"/>
  <c r="AO377"/>
  <c r="AO365"/>
  <c r="AO347"/>
  <c r="AO332"/>
  <c r="AO311"/>
  <c r="AO299"/>
  <c r="AO284"/>
  <c r="AO269"/>
  <c r="AO239"/>
  <c r="AO224"/>
  <c r="AO212"/>
  <c r="AO200"/>
  <c r="AO191"/>
  <c r="AO179"/>
  <c r="AO173"/>
  <c r="AO155"/>
  <c r="AO149"/>
  <c r="AO137"/>
  <c r="AO131"/>
  <c r="AO125"/>
  <c r="AO119"/>
  <c r="A4"/>
  <c r="A4" i="4"/>
  <c r="A4" i="3"/>
  <c r="A4" i="5"/>
  <c r="U463" i="15"/>
  <c r="F35" i="21"/>
  <c r="E35"/>
  <c r="E29" i="19"/>
  <c r="F29"/>
  <c r="AN20" i="5" l="1"/>
  <c r="AN14" i="4"/>
  <c r="G35" i="21"/>
  <c r="D35" s="1"/>
  <c r="A37"/>
  <c r="B36"/>
  <c r="C36"/>
  <c r="G29" i="19"/>
  <c r="D29" s="1"/>
  <c r="A31"/>
  <c r="B30"/>
  <c r="C30"/>
  <c r="AT2" i="3"/>
  <c r="AU111" s="1"/>
  <c r="AO122" i="16"/>
  <c r="AO128"/>
  <c r="AO134"/>
  <c r="AO146"/>
  <c r="AO152"/>
  <c r="AO170"/>
  <c r="AO176"/>
  <c r="AO188"/>
  <c r="AO197"/>
  <c r="AO203"/>
  <c r="AO215"/>
  <c r="AO233"/>
  <c r="AO248"/>
  <c r="AO275"/>
  <c r="AO296"/>
  <c r="AO308"/>
  <c r="AO320"/>
  <c r="AO335"/>
  <c r="AO356"/>
  <c r="AO371"/>
  <c r="AO389"/>
  <c r="AO401"/>
  <c r="AO416"/>
  <c r="AO431"/>
  <c r="AO452"/>
  <c r="AO143"/>
  <c r="AO161"/>
  <c r="AO167"/>
  <c r="AO185"/>
  <c r="AO209"/>
  <c r="AO227"/>
  <c r="AO245"/>
  <c r="AO257"/>
  <c r="AO263"/>
  <c r="AO281"/>
  <c r="AO293"/>
  <c r="AO317"/>
  <c r="AO329"/>
  <c r="AO344"/>
  <c r="AO359"/>
  <c r="AO380"/>
  <c r="AO395"/>
  <c r="AO413"/>
  <c r="AO425"/>
  <c r="AO440"/>
  <c r="AO455"/>
  <c r="AO79"/>
  <c r="AO107"/>
  <c r="AO8"/>
  <c r="AO24"/>
  <c r="AO40"/>
  <c r="AO56"/>
  <c r="AO9"/>
  <c r="AO25"/>
  <c r="AO41"/>
  <c r="AO57"/>
  <c r="AO99"/>
  <c r="AO115"/>
  <c r="AO16"/>
  <c r="AO32"/>
  <c r="AO48"/>
  <c r="AO64"/>
  <c r="AO17"/>
  <c r="AO33"/>
  <c r="AO49"/>
  <c r="AO65"/>
  <c r="T8" i="15"/>
  <c r="S7"/>
  <c r="A5" i="16"/>
  <c r="A5" i="5"/>
  <c r="A5" i="4"/>
  <c r="A5" i="3"/>
  <c r="AO254" i="16"/>
  <c r="AO290"/>
  <c r="AO326"/>
  <c r="AO350"/>
  <c r="AO362"/>
  <c r="AO386"/>
  <c r="AO422"/>
  <c r="AO446"/>
  <c r="AO194"/>
  <c r="AO218"/>
  <c r="AO230"/>
  <c r="AO242"/>
  <c r="AO266"/>
  <c r="AO278"/>
  <c r="AO302"/>
  <c r="AO314"/>
  <c r="AO338"/>
  <c r="AO374"/>
  <c r="AO398"/>
  <c r="AO410"/>
  <c r="AO434"/>
  <c r="AO71"/>
  <c r="AO91"/>
  <c r="AO101"/>
  <c r="AO109"/>
  <c r="AO4"/>
  <c r="AO12"/>
  <c r="AO20"/>
  <c r="AO28"/>
  <c r="AO36"/>
  <c r="AO44"/>
  <c r="AO52"/>
  <c r="AO60"/>
  <c r="AO5"/>
  <c r="AO13"/>
  <c r="AO21"/>
  <c r="AO29"/>
  <c r="AO37"/>
  <c r="AO45"/>
  <c r="AO53"/>
  <c r="AO61"/>
  <c r="AO2"/>
  <c r="AO67"/>
  <c r="AO83"/>
  <c r="AO95"/>
  <c r="AO103"/>
  <c r="AO111"/>
  <c r="AO6"/>
  <c r="AO14"/>
  <c r="AO22"/>
  <c r="AO30"/>
  <c r="AO38"/>
  <c r="AO46"/>
  <c r="AO54"/>
  <c r="AV3"/>
  <c r="AV4" s="1"/>
  <c r="AO74"/>
  <c r="AO82"/>
  <c r="AO110"/>
  <c r="AO78"/>
  <c r="AO102"/>
  <c r="AO70"/>
  <c r="AO63"/>
  <c r="AO55"/>
  <c r="AO47"/>
  <c r="AO39"/>
  <c r="AO31"/>
  <c r="AO23"/>
  <c r="AO15"/>
  <c r="AO7"/>
  <c r="AO112"/>
  <c r="AO104"/>
  <c r="AO96"/>
  <c r="AO88"/>
  <c r="AO80"/>
  <c r="AO72"/>
  <c r="AO89"/>
  <c r="AO81"/>
  <c r="AO73"/>
  <c r="AO98"/>
  <c r="AO106"/>
  <c r="AO114"/>
  <c r="AO90"/>
  <c r="AO94"/>
  <c r="AO86"/>
  <c r="AO59"/>
  <c r="AO51"/>
  <c r="AO43"/>
  <c r="AO35"/>
  <c r="AO27"/>
  <c r="AO19"/>
  <c r="AO11"/>
  <c r="AO3"/>
  <c r="AO108"/>
  <c r="AO100"/>
  <c r="AO92"/>
  <c r="AO84"/>
  <c r="AO76"/>
  <c r="AO68"/>
  <c r="AO93"/>
  <c r="AO85"/>
  <c r="AO77"/>
  <c r="AO69"/>
  <c r="AO75"/>
  <c r="AO87"/>
  <c r="AO97"/>
  <c r="AO105"/>
  <c r="AO113"/>
  <c r="AO10"/>
  <c r="AO18"/>
  <c r="AO26"/>
  <c r="AO34"/>
  <c r="AO42"/>
  <c r="AO50"/>
  <c r="AO58"/>
  <c r="AO66"/>
  <c r="AU50" i="3"/>
  <c r="AU51"/>
  <c r="AU94"/>
  <c r="AU43"/>
  <c r="AU39"/>
  <c r="AU82"/>
  <c r="AU76"/>
  <c r="AU83"/>
  <c r="AU45"/>
  <c r="AU109"/>
  <c r="AU44"/>
  <c r="AU75"/>
  <c r="AU54"/>
  <c r="AU101"/>
  <c r="AU89"/>
  <c r="AU80"/>
  <c r="AU56"/>
  <c r="AU87"/>
  <c r="AU66"/>
  <c r="AU49"/>
  <c r="AU36"/>
  <c r="AU67"/>
  <c r="AU46"/>
  <c r="AU110"/>
  <c r="AU93"/>
  <c r="AU104"/>
  <c r="AU33"/>
  <c r="AU59"/>
  <c r="AU38"/>
  <c r="AU102"/>
  <c r="AU85"/>
  <c r="AU73"/>
  <c r="AU81"/>
  <c r="AU113"/>
  <c r="AU47"/>
  <c r="AU90"/>
  <c r="AU65"/>
  <c r="AU64"/>
  <c r="AU57"/>
  <c r="AU48"/>
  <c r="AU58"/>
  <c r="AU41"/>
  <c r="AU63"/>
  <c r="AU42"/>
  <c r="AU95"/>
  <c r="AU71"/>
  <c r="AU108"/>
  <c r="AU115"/>
  <c r="AU88"/>
  <c r="AU100"/>
  <c r="AU107"/>
  <c r="AU86"/>
  <c r="AU69"/>
  <c r="AU106"/>
  <c r="AU112"/>
  <c r="AU55"/>
  <c r="AU34"/>
  <c r="AU98"/>
  <c r="AU92"/>
  <c r="AU35"/>
  <c r="AU99"/>
  <c r="AU78"/>
  <c r="AU61"/>
  <c r="AU72"/>
  <c r="AU84"/>
  <c r="AU60"/>
  <c r="AU91"/>
  <c r="AU70"/>
  <c r="AU53"/>
  <c r="AU74"/>
  <c r="AU105"/>
  <c r="AU79"/>
  <c r="AU40"/>
  <c r="AU114"/>
  <c r="AU77"/>
  <c r="AU96"/>
  <c r="AU103"/>
  <c r="AU52"/>
  <c r="AU62"/>
  <c r="AU68"/>
  <c r="AU37"/>
  <c r="AU97"/>
  <c r="U464" i="15"/>
  <c r="F36" i="21"/>
  <c r="E36"/>
  <c r="F30" i="19"/>
  <c r="E30"/>
  <c r="AN21" i="5" l="1"/>
  <c r="AN15" i="4"/>
  <c r="G36" i="21"/>
  <c r="D36" s="1"/>
  <c r="A38"/>
  <c r="B37"/>
  <c r="C37"/>
  <c r="G30" i="19"/>
  <c r="D30" s="1"/>
  <c r="A32"/>
  <c r="B31"/>
  <c r="C31"/>
  <c r="U465" i="15"/>
  <c r="U466" s="1"/>
  <c r="U467" s="1"/>
  <c r="U468" s="1"/>
  <c r="U469" s="1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U497" s="1"/>
  <c r="U498" s="1"/>
  <c r="U499" s="1"/>
  <c r="U500" s="1"/>
  <c r="U501" s="1"/>
  <c r="U502" s="1"/>
  <c r="U503" s="1"/>
  <c r="U504" s="1"/>
  <c r="U505" s="1"/>
  <c r="U506" s="1"/>
  <c r="U507" s="1"/>
  <c r="U508" s="1"/>
  <c r="U509" s="1"/>
  <c r="U510" s="1"/>
  <c r="U511" s="1"/>
  <c r="U512" s="1"/>
  <c r="U513" s="1"/>
  <c r="U514" s="1"/>
  <c r="U515" s="1"/>
  <c r="U516" s="1"/>
  <c r="U517" s="1"/>
  <c r="U518" s="1"/>
  <c r="U519" s="1"/>
  <c r="U520" s="1"/>
  <c r="U521" s="1"/>
  <c r="U522" s="1"/>
  <c r="U523" s="1"/>
  <c r="U524" s="1"/>
  <c r="U525" s="1"/>
  <c r="U526" s="1"/>
  <c r="U527" s="1"/>
  <c r="U528" s="1"/>
  <c r="U529" s="1"/>
  <c r="U530" s="1"/>
  <c r="U531" s="1"/>
  <c r="U532" s="1"/>
  <c r="U533" s="1"/>
  <c r="U534" s="1"/>
  <c r="U535" s="1"/>
  <c r="U536" s="1"/>
  <c r="U537" s="1"/>
  <c r="U538" s="1"/>
  <c r="U539" s="1"/>
  <c r="U540" s="1"/>
  <c r="U541" s="1"/>
  <c r="U542" s="1"/>
  <c r="U543" s="1"/>
  <c r="U544" s="1"/>
  <c r="U545" s="1"/>
  <c r="U546" s="1"/>
  <c r="U547" s="1"/>
  <c r="U548" s="1"/>
  <c r="U549" s="1"/>
  <c r="U550" s="1"/>
  <c r="U551" s="1"/>
  <c r="U552" s="1"/>
  <c r="U553" s="1"/>
  <c r="U554" s="1"/>
  <c r="U555" s="1"/>
  <c r="U556" s="1"/>
  <c r="U557" s="1"/>
  <c r="U558" s="1"/>
  <c r="U559" s="1"/>
  <c r="U560" s="1"/>
  <c r="U561" s="1"/>
  <c r="U562" s="1"/>
  <c r="U563" s="1"/>
  <c r="U564" s="1"/>
  <c r="U565" s="1"/>
  <c r="U566" s="1"/>
  <c r="U567" s="1"/>
  <c r="U568" s="1"/>
  <c r="U569" s="1"/>
  <c r="U570" s="1"/>
  <c r="U571" s="1"/>
  <c r="U572" s="1"/>
  <c r="U573" s="1"/>
  <c r="U574" s="1"/>
  <c r="U575" s="1"/>
  <c r="U576" s="1"/>
  <c r="U577" s="1"/>
  <c r="U578" s="1"/>
  <c r="U579" s="1"/>
  <c r="U580" s="1"/>
  <c r="U581" s="1"/>
  <c r="U582" s="1"/>
  <c r="U583" s="1"/>
  <c r="U584" s="1"/>
  <c r="U585" s="1"/>
  <c r="U586" s="1"/>
  <c r="U587" s="1"/>
  <c r="U588" s="1"/>
  <c r="U589" s="1"/>
  <c r="U590" s="1"/>
  <c r="U591" s="1"/>
  <c r="U592" s="1"/>
  <c r="U593" s="1"/>
  <c r="U594" s="1"/>
  <c r="U595" s="1"/>
  <c r="U596" s="1"/>
  <c r="U597" s="1"/>
  <c r="U598" s="1"/>
  <c r="U599" s="1"/>
  <c r="U600" s="1"/>
  <c r="U601" s="1"/>
  <c r="U602" s="1"/>
  <c r="U603" s="1"/>
  <c r="U604" s="1"/>
  <c r="U605" s="1"/>
  <c r="U606" s="1"/>
  <c r="U607" s="1"/>
  <c r="U608" s="1"/>
  <c r="U609" s="1"/>
  <c r="U610" s="1"/>
  <c r="U611" s="1"/>
  <c r="U612" s="1"/>
  <c r="U613" s="1"/>
  <c r="U614" s="1"/>
  <c r="U615" s="1"/>
  <c r="U616" s="1"/>
  <c r="U617" s="1"/>
  <c r="U618" s="1"/>
  <c r="U619" s="1"/>
  <c r="U620" s="1"/>
  <c r="U621" s="1"/>
  <c r="U622" s="1"/>
  <c r="U623" s="1"/>
  <c r="U624" s="1"/>
  <c r="U625" s="1"/>
  <c r="U626" s="1"/>
  <c r="U627" s="1"/>
  <c r="U628" s="1"/>
  <c r="U629" s="1"/>
  <c r="U630" s="1"/>
  <c r="U631" s="1"/>
  <c r="U632" s="1"/>
  <c r="U633" s="1"/>
  <c r="U634" s="1"/>
  <c r="U635" s="1"/>
  <c r="U636" s="1"/>
  <c r="U637" s="1"/>
  <c r="U638" s="1"/>
  <c r="U639" s="1"/>
  <c r="U640" s="1"/>
  <c r="U641" s="1"/>
  <c r="U642" s="1"/>
  <c r="U643" s="1"/>
  <c r="U644" s="1"/>
  <c r="U645" s="1"/>
  <c r="U646" s="1"/>
  <c r="U647" s="1"/>
  <c r="U648" s="1"/>
  <c r="U649" s="1"/>
  <c r="U650" s="1"/>
  <c r="U651" s="1"/>
  <c r="U652" s="1"/>
  <c r="U653" s="1"/>
  <c r="U654" s="1"/>
  <c r="U655" s="1"/>
  <c r="U656" s="1"/>
  <c r="U657" s="1"/>
  <c r="U658" s="1"/>
  <c r="U659" s="1"/>
  <c r="U660" s="1"/>
  <c r="U661" s="1"/>
  <c r="U662" s="1"/>
  <c r="U663" s="1"/>
  <c r="U664" s="1"/>
  <c r="U665" s="1"/>
  <c r="U666" s="1"/>
  <c r="U667" s="1"/>
  <c r="U668" s="1"/>
  <c r="U669" s="1"/>
  <c r="U670" s="1"/>
  <c r="U671" s="1"/>
  <c r="U672" s="1"/>
  <c r="U673" s="1"/>
  <c r="U674" s="1"/>
  <c r="U675" s="1"/>
  <c r="U676" s="1"/>
  <c r="U677" s="1"/>
  <c r="U678" s="1"/>
  <c r="U679" s="1"/>
  <c r="U680" s="1"/>
  <c r="U681" s="1"/>
  <c r="U682" s="1"/>
  <c r="U683" s="1"/>
  <c r="U684" s="1"/>
  <c r="U685" s="1"/>
  <c r="U686" s="1"/>
  <c r="U687" s="1"/>
  <c r="U688" s="1"/>
  <c r="U689" s="1"/>
  <c r="U690" s="1"/>
  <c r="U691" s="1"/>
  <c r="U692" s="1"/>
  <c r="U693" s="1"/>
  <c r="U694" s="1"/>
  <c r="U695" s="1"/>
  <c r="U696" s="1"/>
  <c r="U697" s="1"/>
  <c r="U698" s="1"/>
  <c r="U699" s="1"/>
  <c r="U700" s="1"/>
  <c r="U701" s="1"/>
  <c r="U702" s="1"/>
  <c r="U703" s="1"/>
  <c r="U704" s="1"/>
  <c r="U705" s="1"/>
  <c r="U706" s="1"/>
  <c r="U707" s="1"/>
  <c r="U708" s="1"/>
  <c r="U709" s="1"/>
  <c r="U710" s="1"/>
  <c r="U711" s="1"/>
  <c r="U712" s="1"/>
  <c r="U713" s="1"/>
  <c r="U714" s="1"/>
  <c r="U715" s="1"/>
  <c r="U716" s="1"/>
  <c r="U717" s="1"/>
  <c r="U718" s="1"/>
  <c r="U719" s="1"/>
  <c r="U720" s="1"/>
  <c r="U721" s="1"/>
  <c r="U722" s="1"/>
  <c r="U723" s="1"/>
  <c r="U724" s="1"/>
  <c r="U725" s="1"/>
  <c r="U726" s="1"/>
  <c r="U727" s="1"/>
  <c r="U728" s="1"/>
  <c r="U729" s="1"/>
  <c r="U730" s="1"/>
  <c r="U731" s="1"/>
  <c r="U732" s="1"/>
  <c r="U733" s="1"/>
  <c r="U734" s="1"/>
  <c r="U735" s="1"/>
  <c r="U736" s="1"/>
  <c r="U737" s="1"/>
  <c r="U738" s="1"/>
  <c r="U739" s="1"/>
  <c r="U740" s="1"/>
  <c r="U741" s="1"/>
  <c r="U742" s="1"/>
  <c r="U743" s="1"/>
  <c r="U744" s="1"/>
  <c r="U745" s="1"/>
  <c r="U746" s="1"/>
  <c r="U747" s="1"/>
  <c r="U748" s="1"/>
  <c r="U749" s="1"/>
  <c r="U750" s="1"/>
  <c r="U751" s="1"/>
  <c r="U752" s="1"/>
  <c r="U753" s="1"/>
  <c r="U754" s="1"/>
  <c r="U755" s="1"/>
  <c r="U756" s="1"/>
  <c r="U757" s="1"/>
  <c r="U758" s="1"/>
  <c r="U759" s="1"/>
  <c r="U760" s="1"/>
  <c r="U761" s="1"/>
  <c r="U762" s="1"/>
  <c r="U763" s="1"/>
  <c r="U764" s="1"/>
  <c r="U765" s="1"/>
  <c r="U766" s="1"/>
  <c r="U767" s="1"/>
  <c r="U768" s="1"/>
  <c r="U769" s="1"/>
  <c r="U770" s="1"/>
  <c r="U771" s="1"/>
  <c r="U772" s="1"/>
  <c r="U773" s="1"/>
  <c r="U774" s="1"/>
  <c r="U775" s="1"/>
  <c r="U776" s="1"/>
  <c r="U777" s="1"/>
  <c r="U778" s="1"/>
  <c r="U779" s="1"/>
  <c r="U780" s="1"/>
  <c r="U781" s="1"/>
  <c r="U782" s="1"/>
  <c r="U783" s="1"/>
  <c r="U784" s="1"/>
  <c r="U785" s="1"/>
  <c r="U786" s="1"/>
  <c r="U787" s="1"/>
  <c r="U788" s="1"/>
  <c r="U789" s="1"/>
  <c r="U790" s="1"/>
  <c r="U791" s="1"/>
  <c r="U792" s="1"/>
  <c r="U793" s="1"/>
  <c r="U794" s="1"/>
  <c r="U795" s="1"/>
  <c r="U796" s="1"/>
  <c r="U797" s="1"/>
  <c r="U798" s="1"/>
  <c r="U799" s="1"/>
  <c r="U800" s="1"/>
  <c r="A6" i="5"/>
  <c r="A6" i="4"/>
  <c r="A6" i="3"/>
  <c r="A6" i="16"/>
  <c r="T9" i="15"/>
  <c r="S8"/>
  <c r="F37" i="21"/>
  <c r="E37"/>
  <c r="F31" i="19"/>
  <c r="E31"/>
  <c r="AN22" i="5" l="1"/>
  <c r="AN16" i="4"/>
  <c r="G37" i="21"/>
  <c r="D37" s="1"/>
  <c r="A39"/>
  <c r="B38"/>
  <c r="C38"/>
  <c r="G31" i="19"/>
  <c r="D31" s="1"/>
  <c r="A33"/>
  <c r="B32"/>
  <c r="C32"/>
  <c r="A7" i="16"/>
  <c r="A7" i="5"/>
  <c r="A7" i="4"/>
  <c r="A7" i="3"/>
  <c r="T10" i="15"/>
  <c r="S9"/>
  <c r="E38" i="21"/>
  <c r="F38"/>
  <c r="F32" i="19"/>
  <c r="E32"/>
  <c r="AN23" i="5" l="1"/>
  <c r="AN17" i="4"/>
  <c r="G38" i="21"/>
  <c r="D38" s="1"/>
  <c r="A40"/>
  <c r="B39"/>
  <c r="C39"/>
  <c r="G32" i="19"/>
  <c r="D32" s="1"/>
  <c r="A34"/>
  <c r="B33"/>
  <c r="C33"/>
  <c r="A8" i="5"/>
  <c r="A8" i="16"/>
  <c r="A8" i="4"/>
  <c r="A8" i="3"/>
  <c r="T11" i="15"/>
  <c r="S10"/>
  <c r="F39" i="21"/>
  <c r="E39"/>
  <c r="F33" i="19"/>
  <c r="E33"/>
  <c r="AN24" i="5" l="1"/>
  <c r="AN18" i="4"/>
  <c r="G39" i="21"/>
  <c r="D39" s="1"/>
  <c r="A41"/>
  <c r="B40"/>
  <c r="C40"/>
  <c r="G33" i="19"/>
  <c r="D33" s="1"/>
  <c r="A35"/>
  <c r="B34"/>
  <c r="C34"/>
  <c r="A9" i="16"/>
  <c r="A9" i="5"/>
  <c r="A9" i="4"/>
  <c r="A9" i="3"/>
  <c r="T12" i="15"/>
  <c r="S11"/>
  <c r="F40" i="21"/>
  <c r="E40"/>
  <c r="F34" i="19"/>
  <c r="E34"/>
  <c r="AN25" i="5" l="1"/>
  <c r="AN19" i="4"/>
  <c r="G40" i="21"/>
  <c r="D40" s="1"/>
  <c r="A42"/>
  <c r="B41"/>
  <c r="C41"/>
  <c r="G34" i="19"/>
  <c r="D34" s="1"/>
  <c r="A36"/>
  <c r="B35"/>
  <c r="C35"/>
  <c r="A10" i="16"/>
  <c r="A10" i="5"/>
  <c r="A10" i="4"/>
  <c r="A10" i="3"/>
  <c r="T13" i="15"/>
  <c r="S12"/>
  <c r="F41" i="21"/>
  <c r="E41"/>
  <c r="F35" i="19"/>
  <c r="E35"/>
  <c r="AN26" i="5" l="1"/>
  <c r="AN20" i="4"/>
  <c r="G41" i="21"/>
  <c r="D41" s="1"/>
  <c r="A43"/>
  <c r="B42"/>
  <c r="C42"/>
  <c r="G35" i="19"/>
  <c r="D35" s="1"/>
  <c r="A37"/>
  <c r="B36"/>
  <c r="C36"/>
  <c r="A11" i="16"/>
  <c r="A11" i="5"/>
  <c r="A11" i="4"/>
  <c r="A11" i="3"/>
  <c r="T14" i="15"/>
  <c r="S13"/>
  <c r="F42" i="21"/>
  <c r="E42"/>
  <c r="E36" i="19"/>
  <c r="F36"/>
  <c r="AN27" i="5" l="1"/>
  <c r="AN21" i="4"/>
  <c r="G42" i="21"/>
  <c r="D42" s="1"/>
  <c r="A44"/>
  <c r="B43"/>
  <c r="C43"/>
  <c r="G36" i="19"/>
  <c r="D36" s="1"/>
  <c r="A38"/>
  <c r="B37"/>
  <c r="C37"/>
  <c r="A12" i="16"/>
  <c r="A12" i="4"/>
  <c r="A12" i="3"/>
  <c r="A12" i="5"/>
  <c r="T15" i="15"/>
  <c r="S14"/>
  <c r="F43" i="21"/>
  <c r="E43"/>
  <c r="E37" i="19"/>
  <c r="F37"/>
  <c r="AN28" i="5" l="1"/>
  <c r="AN22" i="4"/>
  <c r="G43" i="21"/>
  <c r="D43" s="1"/>
  <c r="A45"/>
  <c r="B44"/>
  <c r="C44"/>
  <c r="G37" i="19"/>
  <c r="D37" s="1"/>
  <c r="A39"/>
  <c r="B38"/>
  <c r="C38"/>
  <c r="A13" i="16"/>
  <c r="A13" i="5"/>
  <c r="A13" i="4"/>
  <c r="A13" i="3"/>
  <c r="T16" i="15"/>
  <c r="S15"/>
  <c r="F44" i="21"/>
  <c r="E44"/>
  <c r="F38" i="19"/>
  <c r="E38"/>
  <c r="AN29" i="5" l="1"/>
  <c r="AN23" i="4"/>
  <c r="G44" i="21"/>
  <c r="D44" s="1"/>
  <c r="A46"/>
  <c r="B45"/>
  <c r="C45"/>
  <c r="G38" i="19"/>
  <c r="D38" s="1"/>
  <c r="A40"/>
  <c r="B39"/>
  <c r="C39"/>
  <c r="T17" i="15"/>
  <c r="S16"/>
  <c r="A14" i="5"/>
  <c r="A14" i="4"/>
  <c r="A14" i="3"/>
  <c r="A14" i="16"/>
  <c r="E45" i="21"/>
  <c r="F45"/>
  <c r="F39" i="19"/>
  <c r="E39"/>
  <c r="AN30" i="5" l="1"/>
  <c r="AN24" i="4"/>
  <c r="G45" i="21"/>
  <c r="D45" s="1"/>
  <c r="A47"/>
  <c r="B46"/>
  <c r="C46"/>
  <c r="G39" i="19"/>
  <c r="D39" s="1"/>
  <c r="A41"/>
  <c r="B40"/>
  <c r="C40"/>
  <c r="A15" i="16"/>
  <c r="A15" i="5"/>
  <c r="A15" i="4"/>
  <c r="A15" i="3"/>
  <c r="T18" i="15"/>
  <c r="S17"/>
  <c r="E46" i="21"/>
  <c r="F46"/>
  <c r="F40" i="19"/>
  <c r="E40"/>
  <c r="AN31" i="5" l="1"/>
  <c r="AN25" i="4"/>
  <c r="G46" i="21"/>
  <c r="D46" s="1"/>
  <c r="A48"/>
  <c r="B47"/>
  <c r="C47"/>
  <c r="G40" i="19"/>
  <c r="D40" s="1"/>
  <c r="A42"/>
  <c r="B41"/>
  <c r="C41"/>
  <c r="A16" i="5"/>
  <c r="A16" i="16"/>
  <c r="A16" i="4"/>
  <c r="A16" i="3"/>
  <c r="T19" i="15"/>
  <c r="S18"/>
  <c r="F47" i="21"/>
  <c r="E47"/>
  <c r="F41" i="19"/>
  <c r="E41"/>
  <c r="AN32" i="5" l="1"/>
  <c r="AN26" i="4"/>
  <c r="G47" i="21"/>
  <c r="D47" s="1"/>
  <c r="A49"/>
  <c r="B48"/>
  <c r="C48"/>
  <c r="G41" i="19"/>
  <c r="D41" s="1"/>
  <c r="A43"/>
  <c r="B42"/>
  <c r="C42"/>
  <c r="A17" i="16"/>
  <c r="A17" i="5"/>
  <c r="A17" i="4"/>
  <c r="A17" i="3"/>
  <c r="T20" i="15"/>
  <c r="S19"/>
  <c r="F48" i="21"/>
  <c r="E48"/>
  <c r="F42" i="19"/>
  <c r="E42"/>
  <c r="AN33" i="5" l="1"/>
  <c r="AN27" i="4"/>
  <c r="G48" i="21"/>
  <c r="D48" s="1"/>
  <c r="A50"/>
  <c r="B49"/>
  <c r="C49"/>
  <c r="G42" i="19"/>
  <c r="D42" s="1"/>
  <c r="A44"/>
  <c r="B43"/>
  <c r="C43"/>
  <c r="A18" i="16"/>
  <c r="A18" i="5"/>
  <c r="A18" i="4"/>
  <c r="A18" i="3"/>
  <c r="T21" i="15"/>
  <c r="S20"/>
  <c r="F49" i="21"/>
  <c r="E49"/>
  <c r="F43" i="19"/>
  <c r="E43"/>
  <c r="AN34" i="5" l="1"/>
  <c r="AN28" i="4"/>
  <c r="G49" i="21"/>
  <c r="D49" s="1"/>
  <c r="A51"/>
  <c r="B50"/>
  <c r="C50"/>
  <c r="G43" i="19"/>
  <c r="D43" s="1"/>
  <c r="A45"/>
  <c r="B44"/>
  <c r="C44"/>
  <c r="A19" i="16"/>
  <c r="A19" i="5"/>
  <c r="A19" i="4"/>
  <c r="A19" i="3"/>
  <c r="T22" i="15"/>
  <c r="S21"/>
  <c r="E50" i="21"/>
  <c r="F50"/>
  <c r="F44" i="19"/>
  <c r="E44"/>
  <c r="AN35" i="5" l="1"/>
  <c r="AN29" i="4"/>
  <c r="G50" i="21"/>
  <c r="D50" s="1"/>
  <c r="A52"/>
  <c r="B51"/>
  <c r="C51"/>
  <c r="G44" i="19"/>
  <c r="D44" s="1"/>
  <c r="A46"/>
  <c r="B45"/>
  <c r="C45"/>
  <c r="A20" i="16"/>
  <c r="A20" i="4"/>
  <c r="A20" i="3"/>
  <c r="A20" i="5"/>
  <c r="T23" i="15"/>
  <c r="S22"/>
  <c r="E51" i="21"/>
  <c r="F51"/>
  <c r="F45" i="19"/>
  <c r="E45"/>
  <c r="AN36" i="5" l="1"/>
  <c r="AN30" i="4"/>
  <c r="G51" i="21"/>
  <c r="D51" s="1"/>
  <c r="A53"/>
  <c r="B52"/>
  <c r="C52"/>
  <c r="G45" i="19"/>
  <c r="A47"/>
  <c r="B46"/>
  <c r="C46"/>
  <c r="A21" i="16"/>
  <c r="A21" i="5"/>
  <c r="A21" i="4"/>
  <c r="A21" i="3"/>
  <c r="T24" i="15"/>
  <c r="S23"/>
  <c r="E52" i="21"/>
  <c r="F52"/>
  <c r="F46" i="19"/>
  <c r="E46"/>
  <c r="AN37" i="5" l="1"/>
  <c r="AN31" i="4"/>
  <c r="G52" i="21"/>
  <c r="D52" s="1"/>
  <c r="A54"/>
  <c r="B53"/>
  <c r="C53"/>
  <c r="G46" i="19"/>
  <c r="A48"/>
  <c r="B47"/>
  <c r="C47"/>
  <c r="A22" i="16"/>
  <c r="A22" i="5"/>
  <c r="A22" i="4"/>
  <c r="A22" i="3"/>
  <c r="T25" i="15"/>
  <c r="S24"/>
  <c r="F53" i="21"/>
  <c r="E53"/>
  <c r="E47" i="19"/>
  <c r="F47"/>
  <c r="AN38" i="5" l="1"/>
  <c r="AN32" i="4"/>
  <c r="G53" i="21"/>
  <c r="D53" s="1"/>
  <c r="A55"/>
  <c r="B54"/>
  <c r="C54"/>
  <c r="G47" i="19"/>
  <c r="A49"/>
  <c r="B48"/>
  <c r="C48"/>
  <c r="A23" i="16"/>
  <c r="A23" i="5"/>
  <c r="A23" i="4"/>
  <c r="A23" i="3"/>
  <c r="T26" i="15"/>
  <c r="S25"/>
  <c r="E54" i="21"/>
  <c r="F54"/>
  <c r="F48" i="19"/>
  <c r="E48"/>
  <c r="AN39" i="5" l="1"/>
  <c r="AN33" i="4"/>
  <c r="G54" i="21"/>
  <c r="D54" s="1"/>
  <c r="A56"/>
  <c r="B55"/>
  <c r="C55"/>
  <c r="G48" i="19"/>
  <c r="A50"/>
  <c r="B49"/>
  <c r="C49"/>
  <c r="A24" i="16"/>
  <c r="A24" i="4"/>
  <c r="A24" i="3"/>
  <c r="A24" i="5"/>
  <c r="T27" i="15"/>
  <c r="S26"/>
  <c r="F55" i="21"/>
  <c r="E55"/>
  <c r="E49" i="19"/>
  <c r="F49"/>
  <c r="AN40" i="5" l="1"/>
  <c r="AN34" i="4"/>
  <c r="G55" i="21"/>
  <c r="A57"/>
  <c r="B56"/>
  <c r="C56"/>
  <c r="G49" i="19"/>
  <c r="A51"/>
  <c r="B50"/>
  <c r="C50"/>
  <c r="A25" i="16"/>
  <c r="A25" i="5"/>
  <c r="A25" i="4"/>
  <c r="A25" i="3"/>
  <c r="T28" i="15"/>
  <c r="S27"/>
  <c r="F56" i="21"/>
  <c r="E56"/>
  <c r="F50" i="19"/>
  <c r="E50"/>
  <c r="AN41" i="5" l="1"/>
  <c r="AN35" i="4"/>
  <c r="G56" i="21"/>
  <c r="A58"/>
  <c r="B57"/>
  <c r="C57"/>
  <c r="G50" i="19"/>
  <c r="A52"/>
  <c r="B51"/>
  <c r="C51"/>
  <c r="T29" i="15"/>
  <c r="S28"/>
  <c r="A26" i="5"/>
  <c r="A26" i="4"/>
  <c r="A26" i="3"/>
  <c r="A26" i="16"/>
  <c r="E57" i="21"/>
  <c r="F57"/>
  <c r="F51" i="19"/>
  <c r="E51"/>
  <c r="AN42" i="5" l="1"/>
  <c r="AN36" i="4"/>
  <c r="G57" i="21"/>
  <c r="A59"/>
  <c r="B58"/>
  <c r="C58"/>
  <c r="G51" i="19"/>
  <c r="A53"/>
  <c r="B52"/>
  <c r="C52"/>
  <c r="A27" i="16"/>
  <c r="A27" i="5"/>
  <c r="A27" i="4"/>
  <c r="A27" i="3"/>
  <c r="T30" i="15"/>
  <c r="S29"/>
  <c r="E58" i="21"/>
  <c r="F58"/>
  <c r="E52" i="19"/>
  <c r="F52"/>
  <c r="AN43" i="5" l="1"/>
  <c r="AN37" i="4"/>
  <c r="G58" i="21"/>
  <c r="A60"/>
  <c r="B59"/>
  <c r="C59"/>
  <c r="G52" i="19"/>
  <c r="A54"/>
  <c r="B53"/>
  <c r="C53"/>
  <c r="T31" i="15"/>
  <c r="S30"/>
  <c r="A28" i="5"/>
  <c r="A28" i="16"/>
  <c r="A28" i="4"/>
  <c r="A28" i="3"/>
  <c r="F59" i="21"/>
  <c r="E59"/>
  <c r="F53" i="19"/>
  <c r="E53"/>
  <c r="AN44" i="5" l="1"/>
  <c r="AN38" i="4"/>
  <c r="G59" i="21"/>
  <c r="A61"/>
  <c r="B60"/>
  <c r="C60"/>
  <c r="G53" i="19"/>
  <c r="A55"/>
  <c r="B54"/>
  <c r="C54"/>
  <c r="A29" i="16"/>
  <c r="A29" i="5"/>
  <c r="A29" i="4"/>
  <c r="A29" i="3"/>
  <c r="T32" i="15"/>
  <c r="S31"/>
  <c r="F60" i="21"/>
  <c r="E60"/>
  <c r="F54" i="19"/>
  <c r="E54"/>
  <c r="AN45" i="5" l="1"/>
  <c r="AN39" i="4"/>
  <c r="G60" i="21"/>
  <c r="A62"/>
  <c r="B61"/>
  <c r="C61"/>
  <c r="G54" i="19"/>
  <c r="A56"/>
  <c r="B55"/>
  <c r="C55"/>
  <c r="A30" i="16"/>
  <c r="A30" i="5"/>
  <c r="A30" i="4"/>
  <c r="A30" i="3"/>
  <c r="T33" i="15"/>
  <c r="S32"/>
  <c r="F61" i="21"/>
  <c r="E61"/>
  <c r="F55" i="19"/>
  <c r="E55"/>
  <c r="AN46" i="5" l="1"/>
  <c r="AN40" i="4"/>
  <c r="G61" i="21"/>
  <c r="A63"/>
  <c r="B62"/>
  <c r="C62"/>
  <c r="G55" i="19"/>
  <c r="A57"/>
  <c r="B56"/>
  <c r="C56"/>
  <c r="A31" i="16"/>
  <c r="A31" i="5"/>
  <c r="A31" i="4"/>
  <c r="A31" i="3"/>
  <c r="T34" i="15"/>
  <c r="S33"/>
  <c r="F62" i="21"/>
  <c r="E62"/>
  <c r="F56" i="19"/>
  <c r="E56"/>
  <c r="AN47" i="5" l="1"/>
  <c r="AN41" i="4"/>
  <c r="G62" i="21"/>
  <c r="A64"/>
  <c r="B63"/>
  <c r="C63"/>
  <c r="G56" i="19"/>
  <c r="A58"/>
  <c r="B57"/>
  <c r="C57"/>
  <c r="A32" i="16"/>
  <c r="A32" i="4"/>
  <c r="A32" i="3"/>
  <c r="A32" i="5"/>
  <c r="T35" i="15"/>
  <c r="S34"/>
  <c r="F63" i="21"/>
  <c r="E63"/>
  <c r="E57" i="19"/>
  <c r="F57"/>
  <c r="AN48" i="5" l="1"/>
  <c r="AN42" i="4"/>
  <c r="G63" i="21"/>
  <c r="A65"/>
  <c r="B64"/>
  <c r="C64"/>
  <c r="G57" i="19"/>
  <c r="A59"/>
  <c r="B58"/>
  <c r="C58"/>
  <c r="A33" i="16"/>
  <c r="A33" i="5"/>
  <c r="A33" i="4"/>
  <c r="A33" i="3"/>
  <c r="T36" i="15"/>
  <c r="S35"/>
  <c r="F64" i="21"/>
  <c r="E64"/>
  <c r="F58" i="19"/>
  <c r="E58"/>
  <c r="AN49" i="5" l="1"/>
  <c r="AN43" i="4"/>
  <c r="G64" i="21"/>
  <c r="A66"/>
  <c r="B65"/>
  <c r="C65"/>
  <c r="G58" i="19"/>
  <c r="A60"/>
  <c r="B59"/>
  <c r="C59"/>
  <c r="A34" i="5"/>
  <c r="A34" i="4"/>
  <c r="A34" i="3"/>
  <c r="A34" i="16"/>
  <c r="T37" i="15"/>
  <c r="S36"/>
  <c r="F65" i="21"/>
  <c r="E65"/>
  <c r="E59" i="19"/>
  <c r="F59"/>
  <c r="AN50" i="5" l="1"/>
  <c r="AN44" i="4"/>
  <c r="G65" i="21"/>
  <c r="A67"/>
  <c r="B66"/>
  <c r="C66"/>
  <c r="G59" i="19"/>
  <c r="A61"/>
  <c r="B60"/>
  <c r="C60"/>
  <c r="T38" i="15"/>
  <c r="S37"/>
  <c r="A35" i="16"/>
  <c r="A35" i="5"/>
  <c r="A35" i="4"/>
  <c r="A35" i="3"/>
  <c r="F66" i="21"/>
  <c r="E66"/>
  <c r="F60" i="19"/>
  <c r="E60"/>
  <c r="AN51" i="5" l="1"/>
  <c r="AN45" i="4"/>
  <c r="G66" i="21"/>
  <c r="A68"/>
  <c r="B67"/>
  <c r="C67"/>
  <c r="G60" i="19"/>
  <c r="A62"/>
  <c r="B61"/>
  <c r="C61"/>
  <c r="A36" i="5"/>
  <c r="A36" i="16"/>
  <c r="A36" i="4"/>
  <c r="A36" i="3"/>
  <c r="T39" i="15"/>
  <c r="S38"/>
  <c r="F67" i="21"/>
  <c r="E67"/>
  <c r="E61" i="19"/>
  <c r="F61"/>
  <c r="AN52" i="5" l="1"/>
  <c r="AN46" i="4"/>
  <c r="G67" i="21"/>
  <c r="A69"/>
  <c r="B68"/>
  <c r="C68"/>
  <c r="G61" i="19"/>
  <c r="A63"/>
  <c r="B62"/>
  <c r="C62"/>
  <c r="T40" i="15"/>
  <c r="S39"/>
  <c r="A37" i="16"/>
  <c r="A37" i="5"/>
  <c r="A37" i="4"/>
  <c r="A37" i="3"/>
  <c r="F68" i="21"/>
  <c r="E68"/>
  <c r="F62" i="19"/>
  <c r="E62"/>
  <c r="AN53" i="5" l="1"/>
  <c r="AN47" i="4"/>
  <c r="G68" i="21"/>
  <c r="A70"/>
  <c r="B69"/>
  <c r="C69"/>
  <c r="G62" i="19"/>
  <c r="A64"/>
  <c r="B63"/>
  <c r="C63"/>
  <c r="A38" i="16"/>
  <c r="A38" i="5"/>
  <c r="A38" i="4"/>
  <c r="A38" i="3"/>
  <c r="T41" i="15"/>
  <c r="S40"/>
  <c r="F69" i="21"/>
  <c r="E69"/>
  <c r="F63" i="19"/>
  <c r="E63"/>
  <c r="AN54" i="5" l="1"/>
  <c r="AN48" i="4"/>
  <c r="G69" i="21"/>
  <c r="A71"/>
  <c r="B70"/>
  <c r="C70"/>
  <c r="G63" i="19"/>
  <c r="A65"/>
  <c r="B64"/>
  <c r="C64"/>
  <c r="A39" i="16"/>
  <c r="A39" i="5"/>
  <c r="A39" i="4"/>
  <c r="A39" i="3"/>
  <c r="T42" i="15"/>
  <c r="S41"/>
  <c r="F70" i="21"/>
  <c r="E70"/>
  <c r="F64" i="19"/>
  <c r="E64"/>
  <c r="AN55" i="5" l="1"/>
  <c r="AN49" i="4"/>
  <c r="G70" i="21"/>
  <c r="A72"/>
  <c r="B71"/>
  <c r="C71"/>
  <c r="G64" i="19"/>
  <c r="A66"/>
  <c r="B65"/>
  <c r="C65"/>
  <c r="T43" i="15"/>
  <c r="S42"/>
  <c r="A40" i="5"/>
  <c r="A40" i="16"/>
  <c r="A40" i="4"/>
  <c r="A40" i="3"/>
  <c r="F71" i="21"/>
  <c r="E71"/>
  <c r="E65" i="19"/>
  <c r="F65"/>
  <c r="AN56" i="5" l="1"/>
  <c r="AN50" i="4"/>
  <c r="G71" i="21"/>
  <c r="A73"/>
  <c r="B72"/>
  <c r="C72"/>
  <c r="G65" i="19"/>
  <c r="A67"/>
  <c r="B66"/>
  <c r="C66"/>
  <c r="A41" i="16"/>
  <c r="A41" i="5"/>
  <c r="A41" i="4"/>
  <c r="A41" i="3"/>
  <c r="T44" i="15"/>
  <c r="S43"/>
  <c r="E72" i="21"/>
  <c r="F72"/>
  <c r="F66" i="19"/>
  <c r="E66"/>
  <c r="AN57" i="5" l="1"/>
  <c r="AN51" i="4"/>
  <c r="G72" i="21"/>
  <c r="A74"/>
  <c r="B73"/>
  <c r="C73"/>
  <c r="G66" i="19"/>
  <c r="A68"/>
  <c r="B67"/>
  <c r="C67"/>
  <c r="A42" i="5"/>
  <c r="A42" i="4"/>
  <c r="A42" i="3"/>
  <c r="A42" i="16"/>
  <c r="T45" i="15"/>
  <c r="S44"/>
  <c r="F73" i="21"/>
  <c r="E73"/>
  <c r="F67" i="19"/>
  <c r="E67"/>
  <c r="AN58" i="5" l="1"/>
  <c r="AN52" i="4"/>
  <c r="G73" i="21"/>
  <c r="A75"/>
  <c r="B74"/>
  <c r="C74"/>
  <c r="G67" i="19"/>
  <c r="A69"/>
  <c r="B68"/>
  <c r="C68"/>
  <c r="A43" i="16"/>
  <c r="A43" i="5"/>
  <c r="A43" i="4"/>
  <c r="A43" i="3"/>
  <c r="T46" i="15"/>
  <c r="S45"/>
  <c r="F74" i="21"/>
  <c r="E74"/>
  <c r="F68" i="19"/>
  <c r="E68"/>
  <c r="AN59" i="5" l="1"/>
  <c r="AN53" i="4"/>
  <c r="G74" i="21"/>
  <c r="A76"/>
  <c r="B75"/>
  <c r="C75"/>
  <c r="G68" i="19"/>
  <c r="A70"/>
  <c r="B69"/>
  <c r="C69"/>
  <c r="A44" i="16"/>
  <c r="A44" i="4"/>
  <c r="A44" i="3"/>
  <c r="A44" i="5"/>
  <c r="T47" i="15"/>
  <c r="S46"/>
  <c r="F75" i="21"/>
  <c r="E75"/>
  <c r="F69" i="19"/>
  <c r="E69"/>
  <c r="AN60" i="5" l="1"/>
  <c r="AN54" i="4"/>
  <c r="G75" i="21"/>
  <c r="A77"/>
  <c r="B76"/>
  <c r="C76"/>
  <c r="G69" i="19"/>
  <c r="A71"/>
  <c r="B70"/>
  <c r="C70"/>
  <c r="A45" i="16"/>
  <c r="A45" i="5"/>
  <c r="A45" i="4"/>
  <c r="A45" i="3"/>
  <c r="T48" i="15"/>
  <c r="S47"/>
  <c r="F76" i="21"/>
  <c r="E76"/>
  <c r="F70" i="19"/>
  <c r="E70"/>
  <c r="AN61" i="5" l="1"/>
  <c r="AN55" i="4"/>
  <c r="G76" i="21"/>
  <c r="A78"/>
  <c r="B77"/>
  <c r="C77"/>
  <c r="G70" i="19"/>
  <c r="A72"/>
  <c r="B71"/>
  <c r="C71"/>
  <c r="T49" i="15"/>
  <c r="S48"/>
  <c r="A46" i="16"/>
  <c r="A46" i="5"/>
  <c r="A46" i="4"/>
  <c r="A46" i="3"/>
  <c r="F77" i="21"/>
  <c r="E77"/>
  <c r="F71" i="19"/>
  <c r="E71"/>
  <c r="AN62" i="5" l="1"/>
  <c r="AN56" i="4"/>
  <c r="G77" i="21"/>
  <c r="A79"/>
  <c r="B78"/>
  <c r="C78"/>
  <c r="G71" i="19"/>
  <c r="A73"/>
  <c r="B72"/>
  <c r="C72"/>
  <c r="A47" i="16"/>
  <c r="A47" i="5"/>
  <c r="A47" i="4"/>
  <c r="A47" i="3"/>
  <c r="T50" i="15"/>
  <c r="S49"/>
  <c r="F78" i="21"/>
  <c r="E78"/>
  <c r="F72" i="19"/>
  <c r="E72"/>
  <c r="AN63" i="5" l="1"/>
  <c r="AN57" i="4"/>
  <c r="G78" i="21"/>
  <c r="A80"/>
  <c r="B79"/>
  <c r="C79"/>
  <c r="G72" i="19"/>
  <c r="A74"/>
  <c r="B73"/>
  <c r="C73"/>
  <c r="A48" i="5"/>
  <c r="A48" i="16"/>
  <c r="A48" i="4"/>
  <c r="A48" i="3"/>
  <c r="T51" i="15"/>
  <c r="S50"/>
  <c r="F79" i="21"/>
  <c r="E79"/>
  <c r="F73" i="19"/>
  <c r="E73"/>
  <c r="AN64" i="5" l="1"/>
  <c r="AN58" i="4"/>
  <c r="G79" i="21"/>
  <c r="A81"/>
  <c r="B80"/>
  <c r="C80"/>
  <c r="G73" i="19"/>
  <c r="A75"/>
  <c r="B74"/>
  <c r="C74"/>
  <c r="S51" i="15"/>
  <c r="T52"/>
  <c r="A49" i="16"/>
  <c r="A49" i="5"/>
  <c r="A49" i="4"/>
  <c r="A49" i="3"/>
  <c r="F80" i="21"/>
  <c r="E80"/>
  <c r="F74" i="19"/>
  <c r="E74"/>
  <c r="AN65" i="5" l="1"/>
  <c r="AN59" i="4"/>
  <c r="G80" i="21"/>
  <c r="A82"/>
  <c r="B81"/>
  <c r="C81"/>
  <c r="G74" i="19"/>
  <c r="A76"/>
  <c r="B75"/>
  <c r="C75"/>
  <c r="T53" i="15"/>
  <c r="S52"/>
  <c r="A50" i="5"/>
  <c r="A50" i="4"/>
  <c r="A50" i="3"/>
  <c r="A50" i="16"/>
  <c r="F81" i="21"/>
  <c r="E81"/>
  <c r="F75" i="19"/>
  <c r="E75"/>
  <c r="AN66" i="5" l="1"/>
  <c r="AN60" i="4"/>
  <c r="G81" i="21"/>
  <c r="A83"/>
  <c r="B82"/>
  <c r="C82"/>
  <c r="G75" i="19"/>
  <c r="A77"/>
  <c r="B76"/>
  <c r="C76"/>
  <c r="A51" i="16"/>
  <c r="A51" i="5"/>
  <c r="A51" i="4"/>
  <c r="A51" i="3"/>
  <c r="T54" i="15"/>
  <c r="S53"/>
  <c r="F82" i="21"/>
  <c r="E82"/>
  <c r="F76" i="19"/>
  <c r="E76"/>
  <c r="AN67" i="5" l="1"/>
  <c r="AN61" i="4"/>
  <c r="G82" i="21"/>
  <c r="A84"/>
  <c r="B83"/>
  <c r="C83"/>
  <c r="G76" i="19"/>
  <c r="A78"/>
  <c r="B77"/>
  <c r="C77"/>
  <c r="T55" i="15"/>
  <c r="S54"/>
  <c r="A52" i="16"/>
  <c r="A52" i="4"/>
  <c r="A52" i="3"/>
  <c r="A52" i="5"/>
  <c r="F83" i="21"/>
  <c r="E83"/>
  <c r="E77" i="19"/>
  <c r="F77"/>
  <c r="AN68" i="5" l="1"/>
  <c r="AN62" i="4"/>
  <c r="G83" i="21"/>
  <c r="A85"/>
  <c r="B84"/>
  <c r="C84"/>
  <c r="G77" i="19"/>
  <c r="A79"/>
  <c r="B78"/>
  <c r="C78"/>
  <c r="A53" i="16"/>
  <c r="A53" i="5"/>
  <c r="A53" i="4"/>
  <c r="A53" i="3"/>
  <c r="T56" i="15"/>
  <c r="S55"/>
  <c r="F84" i="21"/>
  <c r="E84"/>
  <c r="F78" i="19"/>
  <c r="E78"/>
  <c r="AN69" i="5" l="1"/>
  <c r="AN63" i="4"/>
  <c r="G84" i="21"/>
  <c r="A86"/>
  <c r="B85"/>
  <c r="C85"/>
  <c r="G78" i="19"/>
  <c r="A80"/>
  <c r="B79"/>
  <c r="C79"/>
  <c r="T57" i="15"/>
  <c r="S56"/>
  <c r="A54" i="16"/>
  <c r="A54" i="5"/>
  <c r="A54" i="4"/>
  <c r="A54" i="3"/>
  <c r="F85" i="21"/>
  <c r="E85"/>
  <c r="F79" i="19"/>
  <c r="E79"/>
  <c r="AN70" i="5" l="1"/>
  <c r="AN64" i="4"/>
  <c r="G85" i="21"/>
  <c r="A87"/>
  <c r="B86"/>
  <c r="C86"/>
  <c r="G79" i="19"/>
  <c r="A81"/>
  <c r="B80"/>
  <c r="C80"/>
  <c r="A55" i="16"/>
  <c r="A55" i="5"/>
  <c r="A55" i="4"/>
  <c r="A55" i="3"/>
  <c r="T58" i="15"/>
  <c r="S57"/>
  <c r="F86" i="21"/>
  <c r="E86"/>
  <c r="F80" i="19"/>
  <c r="E80"/>
  <c r="AN71" i="5" l="1"/>
  <c r="AN65" i="4"/>
  <c r="G86" i="21"/>
  <c r="A88"/>
  <c r="B87"/>
  <c r="C87"/>
  <c r="G80" i="19"/>
  <c r="A82"/>
  <c r="B81"/>
  <c r="C81"/>
  <c r="A56" i="5"/>
  <c r="A56" i="16"/>
  <c r="A56" i="4"/>
  <c r="A56" i="3"/>
  <c r="T59" i="15"/>
  <c r="S58"/>
  <c r="F87" i="21"/>
  <c r="E87"/>
  <c r="F81" i="19"/>
  <c r="E81"/>
  <c r="AN72" i="5" l="1"/>
  <c r="AN66" i="4"/>
  <c r="G87" i="21"/>
  <c r="A89"/>
  <c r="B88"/>
  <c r="C88"/>
  <c r="G81" i="19"/>
  <c r="A83"/>
  <c r="B82"/>
  <c r="C82"/>
  <c r="T60" i="15"/>
  <c r="S59"/>
  <c r="A57" i="16"/>
  <c r="A57" i="5"/>
  <c r="A57" i="4"/>
  <c r="A57" i="3"/>
  <c r="F88" i="21"/>
  <c r="E88"/>
  <c r="F82" i="19"/>
  <c r="E82"/>
  <c r="AN73" i="5" l="1"/>
  <c r="AN67" i="4"/>
  <c r="G88" i="21"/>
  <c r="A90"/>
  <c r="B89"/>
  <c r="C89"/>
  <c r="G82" i="19"/>
  <c r="A84"/>
  <c r="B83"/>
  <c r="C83"/>
  <c r="A58" i="5"/>
  <c r="A58" i="4"/>
  <c r="A58" i="3"/>
  <c r="A58" i="16"/>
  <c r="T61" i="15"/>
  <c r="S60"/>
  <c r="F89" i="21"/>
  <c r="E89"/>
  <c r="F83" i="19"/>
  <c r="E83"/>
  <c r="AN74" i="5" l="1"/>
  <c r="AN68" i="4"/>
  <c r="G89" i="21"/>
  <c r="A91"/>
  <c r="B90"/>
  <c r="C90"/>
  <c r="G83" i="19"/>
  <c r="A85"/>
  <c r="B84"/>
  <c r="C84"/>
  <c r="T62" i="15"/>
  <c r="S61"/>
  <c r="A59" i="16"/>
  <c r="A59" i="5"/>
  <c r="A59" i="4"/>
  <c r="A59" i="3"/>
  <c r="F90" i="21"/>
  <c r="E90"/>
  <c r="F84" i="19"/>
  <c r="E84"/>
  <c r="AN75" i="5" l="1"/>
  <c r="AN69" i="4"/>
  <c r="G90" i="21"/>
  <c r="A92"/>
  <c r="B91"/>
  <c r="C91"/>
  <c r="G84" i="19"/>
  <c r="A86"/>
  <c r="B85"/>
  <c r="C85"/>
  <c r="A60" i="16"/>
  <c r="A60" i="4"/>
  <c r="A60" i="3"/>
  <c r="A60" i="5"/>
  <c r="T63" i="15"/>
  <c r="S62"/>
  <c r="F91" i="21"/>
  <c r="E91"/>
  <c r="F85" i="19"/>
  <c r="E85"/>
  <c r="AN76" i="5" l="1"/>
  <c r="AN70" i="4"/>
  <c r="G91" i="21"/>
  <c r="A93"/>
  <c r="B92"/>
  <c r="C92"/>
  <c r="G85" i="19"/>
  <c r="A87"/>
  <c r="B86"/>
  <c r="C86"/>
  <c r="A61" i="16"/>
  <c r="A61" i="5"/>
  <c r="A61" i="4"/>
  <c r="A61" i="3"/>
  <c r="T64" i="15"/>
  <c r="S63"/>
  <c r="F92" i="21"/>
  <c r="E92"/>
  <c r="F86" i="19"/>
  <c r="E86"/>
  <c r="AN77" i="5" l="1"/>
  <c r="AN71" i="4"/>
  <c r="G92" i="21"/>
  <c r="A94"/>
  <c r="B93"/>
  <c r="C93"/>
  <c r="G86" i="19"/>
  <c r="A88"/>
  <c r="B87"/>
  <c r="C87"/>
  <c r="A62" i="16"/>
  <c r="A62" i="5"/>
  <c r="A62" i="4"/>
  <c r="A62" i="3"/>
  <c r="T65" i="15"/>
  <c r="S64"/>
  <c r="F93" i="21"/>
  <c r="E93"/>
  <c r="F87" i="19"/>
  <c r="E87"/>
  <c r="AN78" i="5" l="1"/>
  <c r="AN72" i="4"/>
  <c r="G93" i="21"/>
  <c r="A95"/>
  <c r="B94"/>
  <c r="C94"/>
  <c r="G87" i="19"/>
  <c r="A89"/>
  <c r="B88"/>
  <c r="C88"/>
  <c r="T66" i="15"/>
  <c r="S65"/>
  <c r="A63" i="16"/>
  <c r="A63" i="5"/>
  <c r="A63" i="4"/>
  <c r="A63" i="3"/>
  <c r="F94" i="21"/>
  <c r="E94"/>
  <c r="F88" i="19"/>
  <c r="E88"/>
  <c r="AN79" i="5" l="1"/>
  <c r="AN73" i="4"/>
  <c r="G94" i="21"/>
  <c r="A96"/>
  <c r="B95"/>
  <c r="C95"/>
  <c r="G88" i="19"/>
  <c r="A90"/>
  <c r="B89"/>
  <c r="C89"/>
  <c r="A64" i="5"/>
  <c r="A64" i="16"/>
  <c r="A64" i="4"/>
  <c r="A64" i="3"/>
  <c r="T67" i="15"/>
  <c r="S66"/>
  <c r="F95" i="21"/>
  <c r="E95"/>
  <c r="F89" i="19"/>
  <c r="E89"/>
  <c r="AN80" i="5" l="1"/>
  <c r="AN74" i="4"/>
  <c r="G95" i="21"/>
  <c r="A97"/>
  <c r="B96"/>
  <c r="C96"/>
  <c r="G89" i="19"/>
  <c r="A91"/>
  <c r="B90"/>
  <c r="C90"/>
  <c r="T68" i="15"/>
  <c r="S67"/>
  <c r="A65" i="16"/>
  <c r="A65" i="5"/>
  <c r="A65" i="3"/>
  <c r="A65" i="4"/>
  <c r="F96" i="21"/>
  <c r="E96"/>
  <c r="F90" i="19"/>
  <c r="E90"/>
  <c r="AN81" i="5" l="1"/>
  <c r="AN75" i="4"/>
  <c r="G96" i="21"/>
  <c r="A98"/>
  <c r="B97"/>
  <c r="C97"/>
  <c r="G90" i="19"/>
  <c r="A92"/>
  <c r="B91"/>
  <c r="C91"/>
  <c r="A66" i="5"/>
  <c r="A66" i="4"/>
  <c r="A66" i="3"/>
  <c r="A66" i="16"/>
  <c r="T69" i="15"/>
  <c r="S68"/>
  <c r="F97" i="21"/>
  <c r="E97"/>
  <c r="F91" i="19"/>
  <c r="E91"/>
  <c r="AN82" i="5" l="1"/>
  <c r="AN76" i="4"/>
  <c r="G97" i="21"/>
  <c r="A99"/>
  <c r="B98"/>
  <c r="C98"/>
  <c r="G91" i="19"/>
  <c r="A93"/>
  <c r="B92"/>
  <c r="C92"/>
  <c r="T70" i="15"/>
  <c r="S69"/>
  <c r="A67" i="16"/>
  <c r="A67" i="5"/>
  <c r="A67" i="4"/>
  <c r="A67" i="3"/>
  <c r="F98" i="21"/>
  <c r="E98"/>
  <c r="F92" i="19"/>
  <c r="E92"/>
  <c r="AN83" i="5" l="1"/>
  <c r="AN77" i="4"/>
  <c r="G98" i="21"/>
  <c r="A100"/>
  <c r="B99"/>
  <c r="C99"/>
  <c r="G92" i="19"/>
  <c r="A94"/>
  <c r="B93"/>
  <c r="C93"/>
  <c r="A68" i="16"/>
  <c r="A68" i="4"/>
  <c r="A68" i="3"/>
  <c r="A68" i="5"/>
  <c r="T71" i="15"/>
  <c r="S70"/>
  <c r="F99" i="21"/>
  <c r="E99"/>
  <c r="F93" i="19"/>
  <c r="E93"/>
  <c r="AN84" i="5" l="1"/>
  <c r="AN78" i="4"/>
  <c r="G99" i="21"/>
  <c r="A101"/>
  <c r="B100"/>
  <c r="C100"/>
  <c r="G93" i="19"/>
  <c r="A95"/>
  <c r="B94"/>
  <c r="C94"/>
  <c r="A69" i="16"/>
  <c r="A69" i="5"/>
  <c r="A69" i="3"/>
  <c r="A69" i="4"/>
  <c r="T72" i="15"/>
  <c r="S71"/>
  <c r="F100" i="21"/>
  <c r="E100"/>
  <c r="F94" i="19"/>
  <c r="E94"/>
  <c r="AN85" i="5" l="1"/>
  <c r="AN79" i="4"/>
  <c r="G100" i="21"/>
  <c r="A102"/>
  <c r="B101"/>
  <c r="C101"/>
  <c r="G94" i="19"/>
  <c r="A96"/>
  <c r="B95"/>
  <c r="C95"/>
  <c r="A70" i="16"/>
  <c r="A70" i="5"/>
  <c r="A70" i="4"/>
  <c r="A70" i="3"/>
  <c r="T73" i="15"/>
  <c r="S72"/>
  <c r="F101" i="21"/>
  <c r="E101"/>
  <c r="F95" i="19"/>
  <c r="E95"/>
  <c r="AN86" i="5" l="1"/>
  <c r="AN80" i="4"/>
  <c r="G101" i="21"/>
  <c r="A103"/>
  <c r="B102"/>
  <c r="C102"/>
  <c r="G95" i="19"/>
  <c r="A97"/>
  <c r="B96"/>
  <c r="C96"/>
  <c r="T74" i="15"/>
  <c r="S73"/>
  <c r="A71" i="16"/>
  <c r="A71" i="5"/>
  <c r="A71" i="4"/>
  <c r="A71" i="3"/>
  <c r="F102" i="21"/>
  <c r="E102"/>
  <c r="F96" i="19"/>
  <c r="E96"/>
  <c r="AN87" i="5" l="1"/>
  <c r="AN81" i="4"/>
  <c r="G102" i="21"/>
  <c r="A104"/>
  <c r="B103"/>
  <c r="C103"/>
  <c r="G96" i="19"/>
  <c r="A98"/>
  <c r="B97"/>
  <c r="C97"/>
  <c r="A72" i="5"/>
  <c r="A72" i="16"/>
  <c r="A72" i="4"/>
  <c r="A72" i="3"/>
  <c r="T75" i="15"/>
  <c r="S74"/>
  <c r="F103" i="21"/>
  <c r="E103"/>
  <c r="F97" i="19"/>
  <c r="E97"/>
  <c r="AN88" i="5" l="1"/>
  <c r="AN82" i="4"/>
  <c r="G103" i="21"/>
  <c r="A105"/>
  <c r="B104"/>
  <c r="C104"/>
  <c r="G97" i="19"/>
  <c r="A99"/>
  <c r="B98"/>
  <c r="C98"/>
  <c r="T76" i="15"/>
  <c r="S75"/>
  <c r="A73" i="16"/>
  <c r="A73" i="5"/>
  <c r="A73" i="3"/>
  <c r="A73" i="4"/>
  <c r="F104" i="21"/>
  <c r="E104"/>
  <c r="F98" i="19"/>
  <c r="E98"/>
  <c r="AN89" i="5" l="1"/>
  <c r="AN83" i="4"/>
  <c r="G104" i="21"/>
  <c r="A106"/>
  <c r="B105"/>
  <c r="C105"/>
  <c r="G98" i="19"/>
  <c r="A100"/>
  <c r="B99"/>
  <c r="C99"/>
  <c r="A74" i="5"/>
  <c r="A74" i="4"/>
  <c r="A74" i="3"/>
  <c r="A74" i="16"/>
  <c r="T77" i="15"/>
  <c r="S76"/>
  <c r="F105" i="21"/>
  <c r="E105"/>
  <c r="F99" i="19"/>
  <c r="E99"/>
  <c r="AN90" i="5" l="1"/>
  <c r="AN84" i="4"/>
  <c r="G105" i="21"/>
  <c r="A107"/>
  <c r="B106"/>
  <c r="C106"/>
  <c r="G99" i="19"/>
  <c r="A101"/>
  <c r="B100"/>
  <c r="C100"/>
  <c r="T78" i="15"/>
  <c r="S77"/>
  <c r="A75" i="16"/>
  <c r="A75" i="5"/>
  <c r="A75" i="3"/>
  <c r="A75" i="4"/>
  <c r="F106" i="21"/>
  <c r="E106"/>
  <c r="F100" i="19"/>
  <c r="E100"/>
  <c r="AN91" i="5" l="1"/>
  <c r="AN85" i="4"/>
  <c r="G106" i="21"/>
  <c r="A108"/>
  <c r="B107"/>
  <c r="C107"/>
  <c r="G100" i="19"/>
  <c r="A102"/>
  <c r="B101"/>
  <c r="C101"/>
  <c r="A76" i="16"/>
  <c r="A76" i="4"/>
  <c r="A76" i="3"/>
  <c r="A76" i="5"/>
  <c r="T79" i="15"/>
  <c r="S78"/>
  <c r="F107" i="21"/>
  <c r="E107"/>
  <c r="F101" i="19"/>
  <c r="E101"/>
  <c r="AN92" i="5" l="1"/>
  <c r="AN86" i="4"/>
  <c r="G107" i="21"/>
  <c r="A109"/>
  <c r="B108"/>
  <c r="C108"/>
  <c r="G101" i="19"/>
  <c r="A103"/>
  <c r="B102"/>
  <c r="C102"/>
  <c r="T80" i="15"/>
  <c r="S79"/>
  <c r="A77" i="16"/>
  <c r="A77" i="5"/>
  <c r="A77" i="4"/>
  <c r="A77" i="3"/>
  <c r="F108" i="21"/>
  <c r="E108"/>
  <c r="F102" i="19"/>
  <c r="E102"/>
  <c r="AN93" i="5" l="1"/>
  <c r="AN87" i="4"/>
  <c r="G108" i="21"/>
  <c r="A110"/>
  <c r="B109"/>
  <c r="C109"/>
  <c r="G102" i="19"/>
  <c r="A104"/>
  <c r="B103"/>
  <c r="C103"/>
  <c r="A78" i="16"/>
  <c r="A78" i="5"/>
  <c r="A78" i="4"/>
  <c r="A78" i="3"/>
  <c r="T81" i="15"/>
  <c r="S80"/>
  <c r="F109" i="21"/>
  <c r="E109"/>
  <c r="F103" i="19"/>
  <c r="E103"/>
  <c r="AN94" i="5" l="1"/>
  <c r="AN88" i="4"/>
  <c r="G109" i="21"/>
  <c r="A111"/>
  <c r="B110"/>
  <c r="C110"/>
  <c r="G103" i="19"/>
  <c r="A105"/>
  <c r="B104"/>
  <c r="C104"/>
  <c r="T82" i="15"/>
  <c r="S81"/>
  <c r="A79" i="16"/>
  <c r="A79" i="5"/>
  <c r="A79" i="3"/>
  <c r="A79" i="4"/>
  <c r="F110" i="21"/>
  <c r="E110"/>
  <c r="F104" i="19"/>
  <c r="E104"/>
  <c r="AN95" i="5" l="1"/>
  <c r="AN89" i="4"/>
  <c r="G110" i="21"/>
  <c r="A112"/>
  <c r="B111"/>
  <c r="C111"/>
  <c r="G104" i="19"/>
  <c r="A106"/>
  <c r="B105"/>
  <c r="C105"/>
  <c r="A80" i="5"/>
  <c r="A80" i="16"/>
  <c r="A80" i="4"/>
  <c r="A80" i="3"/>
  <c r="T83" i="15"/>
  <c r="S82"/>
  <c r="F111" i="21"/>
  <c r="E111"/>
  <c r="F105" i="19"/>
  <c r="E105"/>
  <c r="AN96" i="5" l="1"/>
  <c r="AN90" i="4"/>
  <c r="G111" i="21"/>
  <c r="A113"/>
  <c r="B112"/>
  <c r="C112"/>
  <c r="G105" i="19"/>
  <c r="A107"/>
  <c r="B106"/>
  <c r="C106"/>
  <c r="T84" i="15"/>
  <c r="S83"/>
  <c r="A81" i="16"/>
  <c r="A81" i="5"/>
  <c r="A81" i="4"/>
  <c r="A81" i="3"/>
  <c r="E112" i="21"/>
  <c r="F112"/>
  <c r="F106" i="19"/>
  <c r="E106"/>
  <c r="AN97" i="5" l="1"/>
  <c r="AN91" i="4"/>
  <c r="G112" i="21"/>
  <c r="A114"/>
  <c r="B113"/>
  <c r="C113"/>
  <c r="G106" i="19"/>
  <c r="A108"/>
  <c r="B107"/>
  <c r="C107"/>
  <c r="A82" i="5"/>
  <c r="A82" i="4"/>
  <c r="A82" i="3"/>
  <c r="A82" i="16"/>
  <c r="T85" i="15"/>
  <c r="S84"/>
  <c r="F113" i="21"/>
  <c r="E113"/>
  <c r="F107" i="19"/>
  <c r="E107"/>
  <c r="AN98" i="5" l="1"/>
  <c r="AN92" i="4"/>
  <c r="G113" i="21"/>
  <c r="A115"/>
  <c r="B114"/>
  <c r="C114"/>
  <c r="G107" i="19"/>
  <c r="A109"/>
  <c r="B108"/>
  <c r="C108"/>
  <c r="T86" i="15"/>
  <c r="S85"/>
  <c r="A83" i="16"/>
  <c r="A83" i="5"/>
  <c r="A83" i="3"/>
  <c r="A83" i="4"/>
  <c r="F114" i="21"/>
  <c r="E114"/>
  <c r="F108" i="19"/>
  <c r="E108"/>
  <c r="AN99" i="5" l="1"/>
  <c r="AN93" i="4"/>
  <c r="G114" i="21"/>
  <c r="A116"/>
  <c r="B115"/>
  <c r="C115"/>
  <c r="G108" i="19"/>
  <c r="A110"/>
  <c r="B109"/>
  <c r="C109"/>
  <c r="A84" i="16"/>
  <c r="A84" i="4"/>
  <c r="A84" i="3"/>
  <c r="A84" i="5"/>
  <c r="T87" i="15"/>
  <c r="S86"/>
  <c r="F115" i="21"/>
  <c r="E115"/>
  <c r="F109" i="19"/>
  <c r="E109"/>
  <c r="AN100" i="5" l="1"/>
  <c r="AN94" i="4"/>
  <c r="G115" i="21"/>
  <c r="A117"/>
  <c r="B116"/>
  <c r="C116"/>
  <c r="G109" i="19"/>
  <c r="A111"/>
  <c r="B110"/>
  <c r="C110"/>
  <c r="A85" i="16"/>
  <c r="A85" i="5"/>
  <c r="A85" i="4"/>
  <c r="A85" i="3"/>
  <c r="T88" i="15"/>
  <c r="S87"/>
  <c r="F116" i="21"/>
  <c r="E116"/>
  <c r="F110" i="19"/>
  <c r="E110"/>
  <c r="AN101" i="5" l="1"/>
  <c r="AN95" i="4"/>
  <c r="G116" i="21"/>
  <c r="A118"/>
  <c r="B117"/>
  <c r="C117"/>
  <c r="G110" i="19"/>
  <c r="A112"/>
  <c r="B111"/>
  <c r="C111"/>
  <c r="T89" i="15"/>
  <c r="S88"/>
  <c r="A86" i="16"/>
  <c r="A86" i="5"/>
  <c r="A86" i="4"/>
  <c r="A86" i="3"/>
  <c r="F117" i="21"/>
  <c r="E117"/>
  <c r="F111" i="19"/>
  <c r="E111"/>
  <c r="AN102" i="5" l="1"/>
  <c r="AN96" i="4"/>
  <c r="G117" i="21"/>
  <c r="A119"/>
  <c r="B118"/>
  <c r="C118"/>
  <c r="G111" i="19"/>
  <c r="A113"/>
  <c r="B112"/>
  <c r="C112"/>
  <c r="A87" i="16"/>
  <c r="A87" i="5"/>
  <c r="A87" i="3"/>
  <c r="A87" i="4"/>
  <c r="T90" i="15"/>
  <c r="S89"/>
  <c r="F118" i="21"/>
  <c r="E118"/>
  <c r="F112" i="19"/>
  <c r="E112"/>
  <c r="AN103" i="5" l="1"/>
  <c r="AN97" i="4"/>
  <c r="G118" i="21"/>
  <c r="A120"/>
  <c r="B119"/>
  <c r="C119"/>
  <c r="G112" i="19"/>
  <c r="A114"/>
  <c r="B113"/>
  <c r="C113"/>
  <c r="A88" i="5"/>
  <c r="A88" i="16"/>
  <c r="A88" i="4"/>
  <c r="A88" i="3"/>
  <c r="T91" i="15"/>
  <c r="S90"/>
  <c r="F119" i="21"/>
  <c r="E119"/>
  <c r="F113" i="19"/>
  <c r="E113"/>
  <c r="AN104" i="5" l="1"/>
  <c r="AN98" i="4"/>
  <c r="G119" i="21"/>
  <c r="A121"/>
  <c r="B120"/>
  <c r="C120"/>
  <c r="G113" i="19"/>
  <c r="A115"/>
  <c r="B114"/>
  <c r="C114"/>
  <c r="T92" i="15"/>
  <c r="S91"/>
  <c r="A89" i="16"/>
  <c r="A89" i="5"/>
  <c r="A89" i="4"/>
  <c r="A89" i="3"/>
  <c r="F120" i="21"/>
  <c r="E120"/>
  <c r="F114" i="19"/>
  <c r="E114"/>
  <c r="AN105" i="5" l="1"/>
  <c r="AN99" i="4"/>
  <c r="G120" i="21"/>
  <c r="A122"/>
  <c r="B121"/>
  <c r="C121"/>
  <c r="G114" i="19"/>
  <c r="A116"/>
  <c r="B115"/>
  <c r="C115"/>
  <c r="T93" i="15"/>
  <c r="S92"/>
  <c r="A90" i="5"/>
  <c r="A90" i="4"/>
  <c r="A90" i="3"/>
  <c r="A90" i="16"/>
  <c r="F121" i="21"/>
  <c r="E121"/>
  <c r="F115" i="19"/>
  <c r="E115"/>
  <c r="AN106" i="5" l="1"/>
  <c r="AN100" i="4"/>
  <c r="G121" i="21"/>
  <c r="A123"/>
  <c r="B122"/>
  <c r="C122"/>
  <c r="G115" i="19"/>
  <c r="A117"/>
  <c r="B116"/>
  <c r="C116"/>
  <c r="A91" i="16"/>
  <c r="A91" i="5"/>
  <c r="A91" i="3"/>
  <c r="A91" i="4"/>
  <c r="T94" i="15"/>
  <c r="S93"/>
  <c r="F122" i="21"/>
  <c r="E122"/>
  <c r="F116" i="19"/>
  <c r="E116"/>
  <c r="AN107" i="5" l="1"/>
  <c r="AN101" i="4"/>
  <c r="G122" i="21"/>
  <c r="A124"/>
  <c r="B123"/>
  <c r="C123"/>
  <c r="G116" i="19"/>
  <c r="A118"/>
  <c r="B117"/>
  <c r="C117"/>
  <c r="A92" i="16"/>
  <c r="A92" i="4"/>
  <c r="A92" i="3"/>
  <c r="A92" i="5"/>
  <c r="T95" i="15"/>
  <c r="S94"/>
  <c r="F123" i="21"/>
  <c r="E123"/>
  <c r="F117" i="19"/>
  <c r="E117"/>
  <c r="AN108" i="5" l="1"/>
  <c r="AN102" i="4"/>
  <c r="G123" i="21"/>
  <c r="A125"/>
  <c r="B124"/>
  <c r="C124"/>
  <c r="G117" i="19"/>
  <c r="A119"/>
  <c r="B118"/>
  <c r="C118"/>
  <c r="A93" i="16"/>
  <c r="A93" i="5"/>
  <c r="A93" i="4"/>
  <c r="A93" i="3"/>
  <c r="T96" i="15"/>
  <c r="S95"/>
  <c r="F124" i="21"/>
  <c r="E124"/>
  <c r="F118" i="19"/>
  <c r="E118"/>
  <c r="AN109" i="5" l="1"/>
  <c r="AN103" i="4"/>
  <c r="G124" i="21"/>
  <c r="A126"/>
  <c r="B125"/>
  <c r="C125"/>
  <c r="G118" i="19"/>
  <c r="A120"/>
  <c r="B119"/>
  <c r="C119"/>
  <c r="T97" i="15"/>
  <c r="S96"/>
  <c r="A94" i="16"/>
  <c r="A94" i="5"/>
  <c r="A94" i="4"/>
  <c r="A94" i="3"/>
  <c r="F125" i="21"/>
  <c r="E125"/>
  <c r="F119" i="19"/>
  <c r="E119"/>
  <c r="AN110" i="5" l="1"/>
  <c r="AN104" i="4"/>
  <c r="G125" i="21"/>
  <c r="A127"/>
  <c r="B126"/>
  <c r="C126"/>
  <c r="G119" i="19"/>
  <c r="A121"/>
  <c r="B120"/>
  <c r="C120"/>
  <c r="A95" i="16"/>
  <c r="A95" i="5"/>
  <c r="A95" i="3"/>
  <c r="A95" i="4"/>
  <c r="T98" i="15"/>
  <c r="S97"/>
  <c r="F126" i="21"/>
  <c r="E126"/>
  <c r="F120" i="19"/>
  <c r="E120"/>
  <c r="AN111" i="5" l="1"/>
  <c r="AN105" i="4"/>
  <c r="G126" i="21"/>
  <c r="A128"/>
  <c r="B127"/>
  <c r="C127"/>
  <c r="G120" i="19"/>
  <c r="A122"/>
  <c r="B121"/>
  <c r="C121"/>
  <c r="A96" i="5"/>
  <c r="A96" i="16"/>
  <c r="A96" i="4"/>
  <c r="A96" i="3"/>
  <c r="T99" i="15"/>
  <c r="S98"/>
  <c r="F127" i="21"/>
  <c r="E127"/>
  <c r="F121" i="19"/>
  <c r="E121"/>
  <c r="AN112" i="5" l="1"/>
  <c r="AN106" i="4"/>
  <c r="G127" i="21"/>
  <c r="A129"/>
  <c r="B128"/>
  <c r="C128"/>
  <c r="G121" i="19"/>
  <c r="A123"/>
  <c r="B122"/>
  <c r="C122"/>
  <c r="T100" i="15"/>
  <c r="S99"/>
  <c r="A97" i="16"/>
  <c r="A97" i="5"/>
  <c r="A97" i="4"/>
  <c r="A97" i="3"/>
  <c r="F128" i="21"/>
  <c r="E128"/>
  <c r="F122" i="19"/>
  <c r="E122"/>
  <c r="AN113" i="5" l="1"/>
  <c r="AN107" i="4"/>
  <c r="G128" i="21"/>
  <c r="A130"/>
  <c r="B129"/>
  <c r="C129"/>
  <c r="G122" i="19"/>
  <c r="A124"/>
  <c r="B123"/>
  <c r="C123"/>
  <c r="A98" i="5"/>
  <c r="A98" i="4"/>
  <c r="A98" i="3"/>
  <c r="A98" i="16"/>
  <c r="T101" i="15"/>
  <c r="S100"/>
  <c r="F129" i="21"/>
  <c r="E129"/>
  <c r="F123" i="19"/>
  <c r="E123"/>
  <c r="AN114" i="5" l="1"/>
  <c r="AN108" i="4"/>
  <c r="G129" i="21"/>
  <c r="A13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14" s="1"/>
  <c r="B130"/>
  <c r="C130"/>
  <c r="G123" i="19"/>
  <c r="A125"/>
  <c r="B124"/>
  <c r="C124"/>
  <c r="A99" i="16"/>
  <c r="A99" i="5"/>
  <c r="A99" i="3"/>
  <c r="A99" i="4"/>
  <c r="T102" i="15"/>
  <c r="S101"/>
  <c r="F130" i="21"/>
  <c r="E130"/>
  <c r="F124" i="19"/>
  <c r="E124"/>
  <c r="AN115" i="5" l="1"/>
  <c r="AN109" i="4"/>
  <c r="D55" i="21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8"/>
  <c r="D127"/>
  <c r="D126"/>
  <c r="D125"/>
  <c r="G130"/>
  <c r="D130" s="1"/>
  <c r="D129"/>
  <c r="G124" i="19"/>
  <c r="A126"/>
  <c r="B125"/>
  <c r="C125"/>
  <c r="A100" i="16"/>
  <c r="A100" i="4"/>
  <c r="A100" i="3"/>
  <c r="A100" i="5"/>
  <c r="T103" i="15"/>
  <c r="S102"/>
  <c r="F125" i="19"/>
  <c r="E125"/>
  <c r="AN110" i="4" l="1"/>
  <c r="D15" i="21"/>
  <c r="D16"/>
  <c r="G125" i="19"/>
  <c r="A127"/>
  <c r="B126"/>
  <c r="C126"/>
  <c r="A101" i="16"/>
  <c r="A101" i="5"/>
  <c r="A101" i="3"/>
  <c r="A101" i="4"/>
  <c r="T104" i="15"/>
  <c r="S103"/>
  <c r="F126" i="19"/>
  <c r="E126"/>
  <c r="AN111" i="4" l="1"/>
  <c r="O244" i="21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I130"/>
  <c r="K130" s="1"/>
  <c r="M130" s="1"/>
  <c r="O130"/>
  <c r="J130"/>
  <c r="I129"/>
  <c r="K129" s="1"/>
  <c r="M129" s="1"/>
  <c r="O129"/>
  <c r="J129"/>
  <c r="J128"/>
  <c r="I128"/>
  <c r="K128" s="1"/>
  <c r="M128" s="1"/>
  <c r="O128"/>
  <c r="O127"/>
  <c r="I127"/>
  <c r="K127" s="1"/>
  <c r="M127" s="1"/>
  <c r="J127"/>
  <c r="I126"/>
  <c r="K126" s="1"/>
  <c r="M126" s="1"/>
  <c r="O126"/>
  <c r="J126"/>
  <c r="J125"/>
  <c r="I125"/>
  <c r="K125" s="1"/>
  <c r="M125" s="1"/>
  <c r="O125"/>
  <c r="I124"/>
  <c r="K124" s="1"/>
  <c r="M124" s="1"/>
  <c r="O124"/>
  <c r="J124"/>
  <c r="I123"/>
  <c r="K123" s="1"/>
  <c r="M123" s="1"/>
  <c r="O123"/>
  <c r="J123"/>
  <c r="I122"/>
  <c r="K122" s="1"/>
  <c r="M122" s="1"/>
  <c r="O122"/>
  <c r="J122"/>
  <c r="J121"/>
  <c r="I121"/>
  <c r="K121" s="1"/>
  <c r="M121" s="1"/>
  <c r="O121"/>
  <c r="I120"/>
  <c r="K120" s="1"/>
  <c r="M120" s="1"/>
  <c r="O120"/>
  <c r="J120"/>
  <c r="I119"/>
  <c r="K119" s="1"/>
  <c r="M119" s="1"/>
  <c r="O119"/>
  <c r="J119"/>
  <c r="I118"/>
  <c r="K118" s="1"/>
  <c r="M118" s="1"/>
  <c r="O118"/>
  <c r="J118"/>
  <c r="I117"/>
  <c r="K117" s="1"/>
  <c r="M117" s="1"/>
  <c r="O117"/>
  <c r="J117"/>
  <c r="I116"/>
  <c r="K116" s="1"/>
  <c r="M116" s="1"/>
  <c r="O116"/>
  <c r="J116"/>
  <c r="I115"/>
  <c r="K115" s="1"/>
  <c r="M115" s="1"/>
  <c r="O115"/>
  <c r="J115"/>
  <c r="I114"/>
  <c r="K114" s="1"/>
  <c r="M114" s="1"/>
  <c r="O114"/>
  <c r="J114"/>
  <c r="I113"/>
  <c r="K113" s="1"/>
  <c r="M113" s="1"/>
  <c r="O113"/>
  <c r="J113"/>
  <c r="J112"/>
  <c r="I112"/>
  <c r="K112" s="1"/>
  <c r="M112" s="1"/>
  <c r="O112"/>
  <c r="I111"/>
  <c r="K111" s="1"/>
  <c r="M111" s="1"/>
  <c r="O111"/>
  <c r="J111"/>
  <c r="I110"/>
  <c r="K110" s="1"/>
  <c r="M110" s="1"/>
  <c r="O110"/>
  <c r="J110"/>
  <c r="I109"/>
  <c r="K109" s="1"/>
  <c r="M109" s="1"/>
  <c r="O109"/>
  <c r="J109"/>
  <c r="I108"/>
  <c r="K108" s="1"/>
  <c r="M108" s="1"/>
  <c r="O108"/>
  <c r="J108"/>
  <c r="I107"/>
  <c r="K107" s="1"/>
  <c r="M107" s="1"/>
  <c r="O107"/>
  <c r="J107"/>
  <c r="I106"/>
  <c r="K106" s="1"/>
  <c r="M106" s="1"/>
  <c r="O106"/>
  <c r="J106"/>
  <c r="I105"/>
  <c r="K105" s="1"/>
  <c r="M105" s="1"/>
  <c r="O105"/>
  <c r="J105"/>
  <c r="I104"/>
  <c r="K104" s="1"/>
  <c r="M104" s="1"/>
  <c r="O104"/>
  <c r="J104"/>
  <c r="I103"/>
  <c r="K103" s="1"/>
  <c r="M103" s="1"/>
  <c r="O103"/>
  <c r="J103"/>
  <c r="I102"/>
  <c r="K102" s="1"/>
  <c r="M102" s="1"/>
  <c r="O102"/>
  <c r="J102"/>
  <c r="I101"/>
  <c r="K101" s="1"/>
  <c r="M101" s="1"/>
  <c r="O101"/>
  <c r="J101"/>
  <c r="I100"/>
  <c r="K100" s="1"/>
  <c r="M100" s="1"/>
  <c r="O100"/>
  <c r="J100"/>
  <c r="I99"/>
  <c r="K99" s="1"/>
  <c r="M99" s="1"/>
  <c r="O99"/>
  <c r="J99"/>
  <c r="I98"/>
  <c r="K98" s="1"/>
  <c r="M98" s="1"/>
  <c r="O98"/>
  <c r="J98"/>
  <c r="J97"/>
  <c r="I97"/>
  <c r="K97" s="1"/>
  <c r="M97" s="1"/>
  <c r="O97"/>
  <c r="I96"/>
  <c r="K96" s="1"/>
  <c r="M96" s="1"/>
  <c r="O96"/>
  <c r="J96"/>
  <c r="I95"/>
  <c r="K95" s="1"/>
  <c r="M95" s="1"/>
  <c r="O95"/>
  <c r="J95"/>
  <c r="I94"/>
  <c r="K94" s="1"/>
  <c r="M94" s="1"/>
  <c r="O94"/>
  <c r="J94"/>
  <c r="I93"/>
  <c r="K93" s="1"/>
  <c r="M93" s="1"/>
  <c r="O93"/>
  <c r="J93"/>
  <c r="I92"/>
  <c r="K92" s="1"/>
  <c r="O92"/>
  <c r="J92"/>
  <c r="I91"/>
  <c r="K91" s="1"/>
  <c r="O91"/>
  <c r="J91"/>
  <c r="I90"/>
  <c r="O90"/>
  <c r="J90"/>
  <c r="I89"/>
  <c r="O89"/>
  <c r="J89"/>
  <c r="I88"/>
  <c r="K88" s="1"/>
  <c r="O88"/>
  <c r="J88"/>
  <c r="I87"/>
  <c r="K87" s="1"/>
  <c r="O87"/>
  <c r="J87"/>
  <c r="I86"/>
  <c r="O86"/>
  <c r="J86"/>
  <c r="I85"/>
  <c r="O85"/>
  <c r="J85"/>
  <c r="I84"/>
  <c r="K84" s="1"/>
  <c r="O84"/>
  <c r="J84"/>
  <c r="I83"/>
  <c r="K83" s="1"/>
  <c r="O83"/>
  <c r="J83"/>
  <c r="I82"/>
  <c r="O82"/>
  <c r="J82"/>
  <c r="I81"/>
  <c r="O81"/>
  <c r="J81"/>
  <c r="I80"/>
  <c r="O80"/>
  <c r="J80"/>
  <c r="I79"/>
  <c r="O79"/>
  <c r="J79"/>
  <c r="I78"/>
  <c r="O78"/>
  <c r="J78"/>
  <c r="I77"/>
  <c r="O77"/>
  <c r="J77"/>
  <c r="I76"/>
  <c r="O76"/>
  <c r="J76"/>
  <c r="I75"/>
  <c r="O75"/>
  <c r="J75"/>
  <c r="I74"/>
  <c r="O74"/>
  <c r="J74"/>
  <c r="I73"/>
  <c r="O73"/>
  <c r="J73"/>
  <c r="J72"/>
  <c r="I72"/>
  <c r="O72"/>
  <c r="I71"/>
  <c r="J71"/>
  <c r="O71"/>
  <c r="I70"/>
  <c r="O70"/>
  <c r="J70"/>
  <c r="I69"/>
  <c r="O69"/>
  <c r="J69"/>
  <c r="I68"/>
  <c r="O68"/>
  <c r="J68"/>
  <c r="I67"/>
  <c r="O67"/>
  <c r="J67"/>
  <c r="J66"/>
  <c r="I66"/>
  <c r="O66"/>
  <c r="I65"/>
  <c r="O65"/>
  <c r="J65"/>
  <c r="I64"/>
  <c r="O64"/>
  <c r="J64"/>
  <c r="I63"/>
  <c r="O63"/>
  <c r="J63"/>
  <c r="J62"/>
  <c r="I62"/>
  <c r="O62"/>
  <c r="I61"/>
  <c r="O61"/>
  <c r="J61"/>
  <c r="I60"/>
  <c r="O60"/>
  <c r="J60"/>
  <c r="I59"/>
  <c r="O59"/>
  <c r="J59"/>
  <c r="I58"/>
  <c r="O58"/>
  <c r="J58"/>
  <c r="I57"/>
  <c r="O57"/>
  <c r="J57"/>
  <c r="I56"/>
  <c r="O56"/>
  <c r="J56"/>
  <c r="I55"/>
  <c r="O55"/>
  <c r="J55"/>
  <c r="I54"/>
  <c r="O54"/>
  <c r="J54"/>
  <c r="I53"/>
  <c r="O53"/>
  <c r="J53"/>
  <c r="I52"/>
  <c r="O52"/>
  <c r="J52"/>
  <c r="I51"/>
  <c r="O51"/>
  <c r="J51"/>
  <c r="I50"/>
  <c r="O50"/>
  <c r="J50"/>
  <c r="I49"/>
  <c r="O49"/>
  <c r="J49"/>
  <c r="I48"/>
  <c r="O48"/>
  <c r="J48"/>
  <c r="I47"/>
  <c r="O47"/>
  <c r="J47"/>
  <c r="I46"/>
  <c r="O46"/>
  <c r="J46"/>
  <c r="I45"/>
  <c r="O45"/>
  <c r="J45"/>
  <c r="I44"/>
  <c r="O44"/>
  <c r="J44"/>
  <c r="I43"/>
  <c r="O43"/>
  <c r="J43"/>
  <c r="I42"/>
  <c r="O42"/>
  <c r="J42"/>
  <c r="I41"/>
  <c r="O41"/>
  <c r="J41"/>
  <c r="I40"/>
  <c r="O40"/>
  <c r="J40"/>
  <c r="I39"/>
  <c r="O39"/>
  <c r="J39"/>
  <c r="I38"/>
  <c r="O38"/>
  <c r="J38"/>
  <c r="I37"/>
  <c r="O37"/>
  <c r="J37"/>
  <c r="I36"/>
  <c r="O36"/>
  <c r="J36"/>
  <c r="I35"/>
  <c r="O35"/>
  <c r="J35"/>
  <c r="I34"/>
  <c r="O34"/>
  <c r="J34"/>
  <c r="I33"/>
  <c r="O33"/>
  <c r="J33"/>
  <c r="I32"/>
  <c r="O32"/>
  <c r="J32"/>
  <c r="O31"/>
  <c r="I31"/>
  <c r="J31"/>
  <c r="I30"/>
  <c r="O30"/>
  <c r="J30"/>
  <c r="I29"/>
  <c r="O29"/>
  <c r="J29"/>
  <c r="I28"/>
  <c r="O28"/>
  <c r="J28"/>
  <c r="I27"/>
  <c r="O27"/>
  <c r="J27"/>
  <c r="I26"/>
  <c r="O26"/>
  <c r="J26"/>
  <c r="I25"/>
  <c r="O25"/>
  <c r="J25"/>
  <c r="I24"/>
  <c r="O24"/>
  <c r="J24"/>
  <c r="I23"/>
  <c r="O23"/>
  <c r="J23"/>
  <c r="J22"/>
  <c r="I22"/>
  <c r="O22"/>
  <c r="I21"/>
  <c r="O21"/>
  <c r="J21"/>
  <c r="I20"/>
  <c r="O20"/>
  <c r="J20"/>
  <c r="I19"/>
  <c r="O19"/>
  <c r="J19"/>
  <c r="I18"/>
  <c r="O18"/>
  <c r="J18"/>
  <c r="O17"/>
  <c r="J17"/>
  <c r="I17"/>
  <c r="Q244"/>
  <c r="R243"/>
  <c r="P241"/>
  <c r="P240"/>
  <c r="P239"/>
  <c r="Q237"/>
  <c r="R236"/>
  <c r="P235"/>
  <c r="R233"/>
  <c r="Q232"/>
  <c r="Q231"/>
  <c r="Q229"/>
  <c r="Q228"/>
  <c r="P227"/>
  <c r="P225"/>
  <c r="P224"/>
  <c r="R223"/>
  <c r="Q221"/>
  <c r="R220"/>
  <c r="P219"/>
  <c r="R217"/>
  <c r="R216"/>
  <c r="P215"/>
  <c r="R213"/>
  <c r="R212"/>
  <c r="P211"/>
  <c r="P209"/>
  <c r="Q208"/>
  <c r="R207"/>
  <c r="Q205"/>
  <c r="P204"/>
  <c r="R203"/>
  <c r="Q201"/>
  <c r="Q200"/>
  <c r="P199"/>
  <c r="P197"/>
  <c r="Q196"/>
  <c r="Q195"/>
  <c r="P193"/>
  <c r="Q192"/>
  <c r="R191"/>
  <c r="P189"/>
  <c r="Q188"/>
  <c r="R187"/>
  <c r="R185"/>
  <c r="Q184"/>
  <c r="Q183"/>
  <c r="Q181"/>
  <c r="Q180"/>
  <c r="R179"/>
  <c r="R177"/>
  <c r="R176"/>
  <c r="P175"/>
  <c r="P173"/>
  <c r="R172"/>
  <c r="P171"/>
  <c r="P169"/>
  <c r="P168"/>
  <c r="Q167"/>
  <c r="Q165"/>
  <c r="P164"/>
  <c r="Q163"/>
  <c r="P161"/>
  <c r="R160"/>
  <c r="Q159"/>
  <c r="P157"/>
  <c r="R156"/>
  <c r="P155"/>
  <c r="Q153"/>
  <c r="R152"/>
  <c r="P151"/>
  <c r="Q149"/>
  <c r="R148"/>
  <c r="P147"/>
  <c r="P145"/>
  <c r="R144"/>
  <c r="P143"/>
  <c r="R141"/>
  <c r="R140"/>
  <c r="P139"/>
  <c r="R137"/>
  <c r="R136"/>
  <c r="P135"/>
  <c r="R133"/>
  <c r="P132"/>
  <c r="Q131"/>
  <c r="P244"/>
  <c r="Q243"/>
  <c r="R242"/>
  <c r="R240"/>
  <c r="R239"/>
  <c r="P238"/>
  <c r="Q236"/>
  <c r="R235"/>
  <c r="P234"/>
  <c r="R232"/>
  <c r="P231"/>
  <c r="R230"/>
  <c r="R228"/>
  <c r="R227"/>
  <c r="P226"/>
  <c r="R224"/>
  <c r="Q223"/>
  <c r="Q222"/>
  <c r="Q220"/>
  <c r="R219"/>
  <c r="P218"/>
  <c r="Q216"/>
  <c r="R215"/>
  <c r="P214"/>
  <c r="Q212"/>
  <c r="R211"/>
  <c r="P210"/>
  <c r="R208"/>
  <c r="Q207"/>
  <c r="P206"/>
  <c r="R204"/>
  <c r="Q203"/>
  <c r="R202"/>
  <c r="P200"/>
  <c r="R199"/>
  <c r="P198"/>
  <c r="R196"/>
  <c r="P195"/>
  <c r="P194"/>
  <c r="P192"/>
  <c r="Q191"/>
  <c r="P190"/>
  <c r="R188"/>
  <c r="Q187"/>
  <c r="Q186"/>
  <c r="R184"/>
  <c r="P183"/>
  <c r="R182"/>
  <c r="R180"/>
  <c r="Q179"/>
  <c r="P178"/>
  <c r="Q176"/>
  <c r="R175"/>
  <c r="P174"/>
  <c r="Q172"/>
  <c r="R171"/>
  <c r="P170"/>
  <c r="R168"/>
  <c r="P167"/>
  <c r="R166"/>
  <c r="R164"/>
  <c r="P163"/>
  <c r="Q162"/>
  <c r="Q160"/>
  <c r="P159"/>
  <c r="Q158"/>
  <c r="Q156"/>
  <c r="R155"/>
  <c r="R154"/>
  <c r="Q152"/>
  <c r="R151"/>
  <c r="Q150"/>
  <c r="Q148"/>
  <c r="R147"/>
  <c r="R146"/>
  <c r="Q144"/>
  <c r="R143"/>
  <c r="P142"/>
  <c r="Q140"/>
  <c r="R139"/>
  <c r="P138"/>
  <c r="Q136"/>
  <c r="R135"/>
  <c r="Q134"/>
  <c r="R132"/>
  <c r="P131"/>
  <c r="R130"/>
  <c r="P129"/>
  <c r="P128"/>
  <c r="P127"/>
  <c r="P126"/>
  <c r="P125"/>
  <c r="R124"/>
  <c r="R123"/>
  <c r="Q122"/>
  <c r="P121"/>
  <c r="P120"/>
  <c r="P119"/>
  <c r="P118"/>
  <c r="P117"/>
  <c r="R116"/>
  <c r="P115"/>
  <c r="P114"/>
  <c r="Q113"/>
  <c r="P112"/>
  <c r="P111"/>
  <c r="Q110"/>
  <c r="P109"/>
  <c r="P108"/>
  <c r="P107"/>
  <c r="P106"/>
  <c r="P105"/>
  <c r="Q104"/>
  <c r="P103"/>
  <c r="R102"/>
  <c r="P101"/>
  <c r="P100"/>
  <c r="P99"/>
  <c r="P98"/>
  <c r="P97"/>
  <c r="P96"/>
  <c r="Q95"/>
  <c r="R94"/>
  <c r="P93"/>
  <c r="P92"/>
  <c r="P91"/>
  <c r="P90"/>
  <c r="R89"/>
  <c r="P88"/>
  <c r="P87"/>
  <c r="Q86"/>
  <c r="P85"/>
  <c r="P84"/>
  <c r="P83"/>
  <c r="P82"/>
  <c r="P81"/>
  <c r="P80"/>
  <c r="Q79"/>
  <c r="R78"/>
  <c r="Q77"/>
  <c r="P76"/>
  <c r="P75"/>
  <c r="P74"/>
  <c r="R73"/>
  <c r="P72"/>
  <c r="P71"/>
  <c r="R70"/>
  <c r="P69"/>
  <c r="Q68"/>
  <c r="P67"/>
  <c r="P66"/>
  <c r="R65"/>
  <c r="Q64"/>
  <c r="P63"/>
  <c r="P62"/>
  <c r="P61"/>
  <c r="P60"/>
  <c r="Q59"/>
  <c r="P58"/>
  <c r="P57"/>
  <c r="P56"/>
  <c r="P55"/>
  <c r="P54"/>
  <c r="P53"/>
  <c r="P52"/>
  <c r="P51"/>
  <c r="Q50"/>
  <c r="P49"/>
  <c r="P48"/>
  <c r="Q47"/>
  <c r="P46"/>
  <c r="P45"/>
  <c r="P44"/>
  <c r="Q43"/>
  <c r="P42"/>
  <c r="Q41"/>
  <c r="P40"/>
  <c r="R39"/>
  <c r="P38"/>
  <c r="P37"/>
  <c r="P36"/>
  <c r="P35"/>
  <c r="P34"/>
  <c r="P33"/>
  <c r="Q32"/>
  <c r="Q31"/>
  <c r="P30"/>
  <c r="P29"/>
  <c r="P28"/>
  <c r="P27"/>
  <c r="P26"/>
  <c r="P25"/>
  <c r="P24"/>
  <c r="Q23"/>
  <c r="Q22"/>
  <c r="P21"/>
  <c r="P20"/>
  <c r="P19"/>
  <c r="P18"/>
  <c r="R17"/>
  <c r="R33"/>
  <c r="R30"/>
  <c r="R28"/>
  <c r="R27"/>
  <c r="R25"/>
  <c r="P23"/>
  <c r="P22"/>
  <c r="R20"/>
  <c r="R18"/>
  <c r="P17"/>
  <c r="Q21"/>
  <c r="R19"/>
  <c r="Q17"/>
  <c r="P243"/>
  <c r="Q242"/>
  <c r="R241"/>
  <c r="Q239"/>
  <c r="R238"/>
  <c r="P237"/>
  <c r="Q235"/>
  <c r="Q234"/>
  <c r="Q233"/>
  <c r="R231"/>
  <c r="Q230"/>
  <c r="P229"/>
  <c r="Q227"/>
  <c r="R226"/>
  <c r="R225"/>
  <c r="P223"/>
  <c r="P222"/>
  <c r="P221"/>
  <c r="Q219"/>
  <c r="R218"/>
  <c r="P217"/>
  <c r="Q215"/>
  <c r="R214"/>
  <c r="Q213"/>
  <c r="Q211"/>
  <c r="Q210"/>
  <c r="R209"/>
  <c r="P207"/>
  <c r="R206"/>
  <c r="P205"/>
  <c r="P203"/>
  <c r="Q202"/>
  <c r="P201"/>
  <c r="Q199"/>
  <c r="R198"/>
  <c r="R197"/>
  <c r="R195"/>
  <c r="R194"/>
  <c r="R193"/>
  <c r="P191"/>
  <c r="Q190"/>
  <c r="R189"/>
  <c r="P187"/>
  <c r="P186"/>
  <c r="Q185"/>
  <c r="R183"/>
  <c r="Q182"/>
  <c r="P181"/>
  <c r="P179"/>
  <c r="R178"/>
  <c r="Q177"/>
  <c r="Q175"/>
  <c r="Q174"/>
  <c r="R173"/>
  <c r="Q171"/>
  <c r="R170"/>
  <c r="R169"/>
  <c r="R167"/>
  <c r="Q166"/>
  <c r="P165"/>
  <c r="R163"/>
  <c r="P162"/>
  <c r="R161"/>
  <c r="R159"/>
  <c r="P158"/>
  <c r="R157"/>
  <c r="Q155"/>
  <c r="Q154"/>
  <c r="P153"/>
  <c r="Q151"/>
  <c r="P150"/>
  <c r="P149"/>
  <c r="Q147"/>
  <c r="Q146"/>
  <c r="R145"/>
  <c r="Q143"/>
  <c r="R142"/>
  <c r="Q141"/>
  <c r="Q139"/>
  <c r="Q138"/>
  <c r="P137"/>
  <c r="Q135"/>
  <c r="P134"/>
  <c r="Q133"/>
  <c r="R131"/>
  <c r="Q130"/>
  <c r="R129"/>
  <c r="R128"/>
  <c r="R127"/>
  <c r="R126"/>
  <c r="R125"/>
  <c r="Q124"/>
  <c r="Q123"/>
  <c r="P122"/>
  <c r="R121"/>
  <c r="R120"/>
  <c r="R119"/>
  <c r="R118"/>
  <c r="R117"/>
  <c r="Q116"/>
  <c r="R115"/>
  <c r="R114"/>
  <c r="P113"/>
  <c r="R112"/>
  <c r="R111"/>
  <c r="P110"/>
  <c r="R109"/>
  <c r="R108"/>
  <c r="Q107"/>
  <c r="R106"/>
  <c r="Q105"/>
  <c r="P104"/>
  <c r="R103"/>
  <c r="Q102"/>
  <c r="R101"/>
  <c r="R100"/>
  <c r="R99"/>
  <c r="R98"/>
  <c r="R97"/>
  <c r="R96"/>
  <c r="P95"/>
  <c r="Q94"/>
  <c r="R93"/>
  <c r="R92"/>
  <c r="R91"/>
  <c r="R90"/>
  <c r="Q89"/>
  <c r="R88"/>
  <c r="R87"/>
  <c r="P86"/>
  <c r="R85"/>
  <c r="R84"/>
  <c r="R83"/>
  <c r="R82"/>
  <c r="R81"/>
  <c r="R80"/>
  <c r="P79"/>
  <c r="Q78"/>
  <c r="P77"/>
  <c r="R76"/>
  <c r="R75"/>
  <c r="R74"/>
  <c r="Q73"/>
  <c r="R72"/>
  <c r="Q71"/>
  <c r="Q70"/>
  <c r="R69"/>
  <c r="P68"/>
  <c r="R67"/>
  <c r="Q66"/>
  <c r="Q65"/>
  <c r="P64"/>
  <c r="R63"/>
  <c r="R62"/>
  <c r="R61"/>
  <c r="R60"/>
  <c r="P59"/>
  <c r="R58"/>
  <c r="R57"/>
  <c r="R56"/>
  <c r="R55"/>
  <c r="R54"/>
  <c r="Q53"/>
  <c r="R52"/>
  <c r="R51"/>
  <c r="P50"/>
  <c r="R49"/>
  <c r="R48"/>
  <c r="P47"/>
  <c r="R46"/>
  <c r="R45"/>
  <c r="R44"/>
  <c r="P43"/>
  <c r="R42"/>
  <c r="P41"/>
  <c r="R40"/>
  <c r="Q39"/>
  <c r="R38"/>
  <c r="R37"/>
  <c r="R36"/>
  <c r="R35"/>
  <c r="R34"/>
  <c r="P32"/>
  <c r="P31"/>
  <c r="R29"/>
  <c r="R26"/>
  <c r="R24"/>
  <c r="R21"/>
  <c r="Q19"/>
  <c r="R244"/>
  <c r="P242"/>
  <c r="Q241"/>
  <c r="Q240"/>
  <c r="Q238"/>
  <c r="R237"/>
  <c r="P236"/>
  <c r="R234"/>
  <c r="P233"/>
  <c r="P232"/>
  <c r="P230"/>
  <c r="R229"/>
  <c r="P228"/>
  <c r="Q226"/>
  <c r="Q225"/>
  <c r="Q224"/>
  <c r="R222"/>
  <c r="R221"/>
  <c r="P220"/>
  <c r="Q218"/>
  <c r="Q217"/>
  <c r="P216"/>
  <c r="Q214"/>
  <c r="P213"/>
  <c r="P212"/>
  <c r="R210"/>
  <c r="Q209"/>
  <c r="P208"/>
  <c r="Q206"/>
  <c r="R205"/>
  <c r="Q204"/>
  <c r="P202"/>
  <c r="R201"/>
  <c r="R200"/>
  <c r="Q198"/>
  <c r="Q197"/>
  <c r="P196"/>
  <c r="Q194"/>
  <c r="Q193"/>
  <c r="R192"/>
  <c r="R190"/>
  <c r="Q189"/>
  <c r="P188"/>
  <c r="R186"/>
  <c r="P185"/>
  <c r="P184"/>
  <c r="P182"/>
  <c r="R181"/>
  <c r="P180"/>
  <c r="Q178"/>
  <c r="P177"/>
  <c r="P176"/>
  <c r="R174"/>
  <c r="Q173"/>
  <c r="P172"/>
  <c r="Q170"/>
  <c r="Q169"/>
  <c r="Q168"/>
  <c r="P166"/>
  <c r="R165"/>
  <c r="Q164"/>
  <c r="R162"/>
  <c r="Q161"/>
  <c r="P160"/>
  <c r="R158"/>
  <c r="Q157"/>
  <c r="P156"/>
  <c r="P154"/>
  <c r="R153"/>
  <c r="P152"/>
  <c r="R150"/>
  <c r="R149"/>
  <c r="P148"/>
  <c r="P146"/>
  <c r="Q145"/>
  <c r="P144"/>
  <c r="Q142"/>
  <c r="P141"/>
  <c r="P140"/>
  <c r="R138"/>
  <c r="Q137"/>
  <c r="P136"/>
  <c r="R134"/>
  <c r="P133"/>
  <c r="Q132"/>
  <c r="P130"/>
  <c r="Q129"/>
  <c r="Q128"/>
  <c r="Q127"/>
  <c r="Q126"/>
  <c r="Q125"/>
  <c r="P124"/>
  <c r="P123"/>
  <c r="R122"/>
  <c r="Q121"/>
  <c r="Q120"/>
  <c r="Q119"/>
  <c r="Q118"/>
  <c r="Q117"/>
  <c r="P116"/>
  <c r="Q115"/>
  <c r="Q114"/>
  <c r="R113"/>
  <c r="Q112"/>
  <c r="Q111"/>
  <c r="R110"/>
  <c r="Q109"/>
  <c r="Q108"/>
  <c r="R107"/>
  <c r="Q106"/>
  <c r="R105"/>
  <c r="R104"/>
  <c r="Q103"/>
  <c r="P102"/>
  <c r="Q101"/>
  <c r="Q100"/>
  <c r="Q99"/>
  <c r="Q98"/>
  <c r="Q97"/>
  <c r="Q96"/>
  <c r="R95"/>
  <c r="P94"/>
  <c r="Q93"/>
  <c r="Q92"/>
  <c r="Q91"/>
  <c r="Q90"/>
  <c r="P89"/>
  <c r="Q88"/>
  <c r="Q87"/>
  <c r="R86"/>
  <c r="Q85"/>
  <c r="Q84"/>
  <c r="Q83"/>
  <c r="Q82"/>
  <c r="Q81"/>
  <c r="Q80"/>
  <c r="R79"/>
  <c r="P78"/>
  <c r="R77"/>
  <c r="Q76"/>
  <c r="Q75"/>
  <c r="Q74"/>
  <c r="P73"/>
  <c r="Q72"/>
  <c r="R71"/>
  <c r="P70"/>
  <c r="Q69"/>
  <c r="R68"/>
  <c r="Q67"/>
  <c r="R66"/>
  <c r="P65"/>
  <c r="R64"/>
  <c r="Q63"/>
  <c r="Q62"/>
  <c r="Q61"/>
  <c r="Q60"/>
  <c r="R59"/>
  <c r="Q58"/>
  <c r="Q57"/>
  <c r="Q56"/>
  <c r="Q55"/>
  <c r="Q54"/>
  <c r="R53"/>
  <c r="Q52"/>
  <c r="Q51"/>
  <c r="R50"/>
  <c r="Q49"/>
  <c r="Q48"/>
  <c r="R47"/>
  <c r="Q46"/>
  <c r="Q45"/>
  <c r="Q44"/>
  <c r="R43"/>
  <c r="Q42"/>
  <c r="R41"/>
  <c r="Q40"/>
  <c r="P39"/>
  <c r="Q38"/>
  <c r="Q37"/>
  <c r="Q36"/>
  <c r="Q35"/>
  <c r="Q34"/>
  <c r="Q33"/>
  <c r="R32"/>
  <c r="R31"/>
  <c r="Q30"/>
  <c r="Q29"/>
  <c r="Q28"/>
  <c r="Q27"/>
  <c r="Q26"/>
  <c r="Q25"/>
  <c r="Q24"/>
  <c r="R23"/>
  <c r="R22"/>
  <c r="Q20"/>
  <c r="Q18"/>
  <c r="G126" i="19"/>
  <c r="A128"/>
  <c r="B127"/>
  <c r="C127"/>
  <c r="A102" i="16"/>
  <c r="A102" i="5"/>
  <c r="A102" i="4"/>
  <c r="A102" i="3"/>
  <c r="T105" i="15"/>
  <c r="S104"/>
  <c r="V241" i="21"/>
  <c r="AN788" i="5" s="1"/>
  <c r="V237" i="21"/>
  <c r="AN776" i="5" s="1"/>
  <c r="V233" i="21"/>
  <c r="AN764" i="5" s="1"/>
  <c r="V229" i="21"/>
  <c r="AN752" i="5" s="1"/>
  <c r="V225" i="21"/>
  <c r="AN740" i="5" s="1"/>
  <c r="V221" i="21"/>
  <c r="AN728" i="5" s="1"/>
  <c r="V217" i="21"/>
  <c r="AN716" i="5" s="1"/>
  <c r="V213" i="21"/>
  <c r="AN704" i="5" s="1"/>
  <c r="V209" i="21"/>
  <c r="AN692" i="5" s="1"/>
  <c r="V205" i="21"/>
  <c r="AN680" i="5" s="1"/>
  <c r="V201" i="21"/>
  <c r="AN668" i="5" s="1"/>
  <c r="V197" i="21"/>
  <c r="AN656" i="5" s="1"/>
  <c r="V193" i="21"/>
  <c r="AN644" i="5" s="1"/>
  <c r="V189" i="21"/>
  <c r="AN632" i="5" s="1"/>
  <c r="V185" i="21"/>
  <c r="AN620" i="5" s="1"/>
  <c r="V181" i="21"/>
  <c r="AN608" i="5" s="1"/>
  <c r="V177" i="21"/>
  <c r="AN596" i="5" s="1"/>
  <c r="V173" i="21"/>
  <c r="AN584" i="5" s="1"/>
  <c r="V169" i="21"/>
  <c r="AN572" i="5" s="1"/>
  <c r="V165" i="21"/>
  <c r="AN560" i="5" s="1"/>
  <c r="V161" i="21"/>
  <c r="AN548" i="5" s="1"/>
  <c r="V157" i="21"/>
  <c r="AN536" i="5" s="1"/>
  <c r="V153" i="21"/>
  <c r="AN524" i="5" s="1"/>
  <c r="V149" i="21"/>
  <c r="AN512" i="5" s="1"/>
  <c r="V145" i="21"/>
  <c r="AN500" i="5" s="1"/>
  <c r="V141" i="21"/>
  <c r="AN488" i="5" s="1"/>
  <c r="V137" i="21"/>
  <c r="AN476" i="5" s="1"/>
  <c r="V133" i="21"/>
  <c r="AN464" i="5" s="1"/>
  <c r="V130" i="21"/>
  <c r="AN455" i="5" s="1"/>
  <c r="V127" i="21"/>
  <c r="AN446" i="5" s="1"/>
  <c r="V126" i="21"/>
  <c r="AN443" i="5" s="1"/>
  <c r="V125" i="21"/>
  <c r="AN440" i="5" s="1"/>
  <c r="V122" i="21"/>
  <c r="AN431" i="5" s="1"/>
  <c r="V121" i="21"/>
  <c r="AN428" i="5" s="1"/>
  <c r="V118" i="21"/>
  <c r="AN419" i="5" s="1"/>
  <c r="V114" i="21"/>
  <c r="AN407" i="5" s="1"/>
  <c r="V110" i="21"/>
  <c r="AN395" i="5" s="1"/>
  <c r="V106" i="21"/>
  <c r="AN383" i="5" s="1"/>
  <c r="V102" i="21"/>
  <c r="AN371" i="5" s="1"/>
  <c r="V98" i="21"/>
  <c r="AN359" i="5" s="1"/>
  <c r="V97" i="21"/>
  <c r="AN356" i="5" s="1"/>
  <c r="V94" i="21"/>
  <c r="AN347" i="5" s="1"/>
  <c r="V90" i="21"/>
  <c r="AN335" i="5" s="1"/>
  <c r="V86" i="21"/>
  <c r="AN323" i="5" s="1"/>
  <c r="V82" i="21"/>
  <c r="AN311" i="5" s="1"/>
  <c r="V78" i="21"/>
  <c r="AN299" i="5" s="1"/>
  <c r="V74" i="21"/>
  <c r="AN287" i="5" s="1"/>
  <c r="V70" i="21"/>
  <c r="AN275" i="5" s="1"/>
  <c r="V58" i="21"/>
  <c r="AN239" i="5" s="1"/>
  <c r="V54" i="21"/>
  <c r="AN227" i="5" s="1"/>
  <c r="V50" i="21"/>
  <c r="AN215" i="5" s="1"/>
  <c r="V46" i="21"/>
  <c r="AN203" i="5" s="1"/>
  <c r="V42" i="21"/>
  <c r="AN191" i="5" s="1"/>
  <c r="V38" i="21"/>
  <c r="AN179" i="5" s="1"/>
  <c r="V34" i="21"/>
  <c r="AN167" i="5" s="1"/>
  <c r="V31" i="21"/>
  <c r="AN158" i="5" s="1"/>
  <c r="V30" i="21"/>
  <c r="AN155" i="5" s="1"/>
  <c r="V26" i="21"/>
  <c r="AN143" i="5" s="1"/>
  <c r="V18" i="21"/>
  <c r="AN119" i="5" s="1"/>
  <c r="W240" i="21"/>
  <c r="W235"/>
  <c r="X229"/>
  <c r="W224"/>
  <c r="W219"/>
  <c r="Y213"/>
  <c r="X208"/>
  <c r="Y203"/>
  <c r="W197"/>
  <c r="X192"/>
  <c r="Y187"/>
  <c r="X181"/>
  <c r="Y176"/>
  <c r="W171"/>
  <c r="X165"/>
  <c r="Y160"/>
  <c r="W155"/>
  <c r="X149"/>
  <c r="Y144"/>
  <c r="W139"/>
  <c r="Y133"/>
  <c r="X243"/>
  <c r="W238"/>
  <c r="Y232"/>
  <c r="Y227"/>
  <c r="X222"/>
  <c r="X216"/>
  <c r="Y211"/>
  <c r="W206"/>
  <c r="W200"/>
  <c r="W195"/>
  <c r="W190"/>
  <c r="Y184"/>
  <c r="X179"/>
  <c r="W174"/>
  <c r="Y168"/>
  <c r="W163"/>
  <c r="X158"/>
  <c r="X152"/>
  <c r="Y147"/>
  <c r="W142"/>
  <c r="X136"/>
  <c r="W131"/>
  <c r="W127"/>
  <c r="Y123"/>
  <c r="W119"/>
  <c r="W115"/>
  <c r="W111"/>
  <c r="W107"/>
  <c r="W103"/>
  <c r="W99"/>
  <c r="X95"/>
  <c r="W91"/>
  <c r="W87"/>
  <c r="W83"/>
  <c r="X79"/>
  <c r="W75"/>
  <c r="W71"/>
  <c r="W67"/>
  <c r="W63"/>
  <c r="X59"/>
  <c r="W55"/>
  <c r="W51"/>
  <c r="X47"/>
  <c r="X43"/>
  <c r="Y39"/>
  <c r="W35"/>
  <c r="X31"/>
  <c r="W27"/>
  <c r="X23"/>
  <c r="W19"/>
  <c r="Y30"/>
  <c r="W23"/>
  <c r="W17"/>
  <c r="W243"/>
  <c r="Y238"/>
  <c r="X233"/>
  <c r="X227"/>
  <c r="W222"/>
  <c r="W217"/>
  <c r="X211"/>
  <c r="Y206"/>
  <c r="W201"/>
  <c r="Y195"/>
  <c r="X190"/>
  <c r="X185"/>
  <c r="W179"/>
  <c r="X174"/>
  <c r="Y169"/>
  <c r="Y163"/>
  <c r="W158"/>
  <c r="W153"/>
  <c r="X147"/>
  <c r="Y142"/>
  <c r="W137"/>
  <c r="Y131"/>
  <c r="Y127"/>
  <c r="X123"/>
  <c r="Y119"/>
  <c r="Y115"/>
  <c r="Y111"/>
  <c r="X107"/>
  <c r="Y103"/>
  <c r="Y99"/>
  <c r="W95"/>
  <c r="Y91"/>
  <c r="Y87"/>
  <c r="Y83"/>
  <c r="W79"/>
  <c r="Y75"/>
  <c r="X71"/>
  <c r="Y67"/>
  <c r="Y63"/>
  <c r="W59"/>
  <c r="Y55"/>
  <c r="Y51"/>
  <c r="W47"/>
  <c r="W43"/>
  <c r="X39"/>
  <c r="Y35"/>
  <c r="Y29"/>
  <c r="X19"/>
  <c r="X240"/>
  <c r="Y234"/>
  <c r="Y229"/>
  <c r="X224"/>
  <c r="X218"/>
  <c r="W213"/>
  <c r="W208"/>
  <c r="W202"/>
  <c r="X197"/>
  <c r="Y192"/>
  <c r="Y186"/>
  <c r="Y181"/>
  <c r="W176"/>
  <c r="X170"/>
  <c r="Y165"/>
  <c r="W160"/>
  <c r="W154"/>
  <c r="Y149"/>
  <c r="W144"/>
  <c r="Y138"/>
  <c r="W133"/>
  <c r="X128"/>
  <c r="W124"/>
  <c r="X120"/>
  <c r="W116"/>
  <c r="X112"/>
  <c r="X108"/>
  <c r="Y104"/>
  <c r="X100"/>
  <c r="X96"/>
  <c r="X92"/>
  <c r="X88"/>
  <c r="X84"/>
  <c r="X80"/>
  <c r="X76"/>
  <c r="X72"/>
  <c r="Y68"/>
  <c r="Y64"/>
  <c r="X60"/>
  <c r="X56"/>
  <c r="X44"/>
  <c r="Y32"/>
  <c r="V242"/>
  <c r="AN791" i="5" s="1"/>
  <c r="V238" i="21"/>
  <c r="AN779" i="5" s="1"/>
  <c r="V234" i="21"/>
  <c r="AN767" i="5" s="1"/>
  <c r="V230" i="21"/>
  <c r="AN755" i="5" s="1"/>
  <c r="V226" i="21"/>
  <c r="AN743" i="5" s="1"/>
  <c r="V222" i="21"/>
  <c r="AN731" i="5" s="1"/>
  <c r="V218" i="21"/>
  <c r="AN719" i="5" s="1"/>
  <c r="V214" i="21"/>
  <c r="AN707" i="5" s="1"/>
  <c r="V210" i="21"/>
  <c r="AN695" i="5" s="1"/>
  <c r="V206" i="21"/>
  <c r="AN683" i="5" s="1"/>
  <c r="V202" i="21"/>
  <c r="AN671" i="5" s="1"/>
  <c r="V198" i="21"/>
  <c r="AN659" i="5" s="1"/>
  <c r="V194" i="21"/>
  <c r="AN647" i="5" s="1"/>
  <c r="V190" i="21"/>
  <c r="AN635" i="5" s="1"/>
  <c r="V186" i="21"/>
  <c r="AN623" i="5" s="1"/>
  <c r="V182" i="21"/>
  <c r="AN611" i="5" s="1"/>
  <c r="V178" i="21"/>
  <c r="AN599" i="5" s="1"/>
  <c r="V174" i="21"/>
  <c r="AN587" i="5" s="1"/>
  <c r="V170" i="21"/>
  <c r="AN575" i="5" s="1"/>
  <c r="V166" i="21"/>
  <c r="AN563" i="5" s="1"/>
  <c r="V162" i="21"/>
  <c r="AN551" i="5" s="1"/>
  <c r="V158" i="21"/>
  <c r="AN539" i="5" s="1"/>
  <c r="V154" i="21"/>
  <c r="AN527" i="5" s="1"/>
  <c r="V150" i="21"/>
  <c r="AN515" i="5" s="1"/>
  <c r="V146" i="21"/>
  <c r="AN503" i="5" s="1"/>
  <c r="V142" i="21"/>
  <c r="AN491" i="5" s="1"/>
  <c r="V138" i="21"/>
  <c r="AN479" i="5" s="1"/>
  <c r="V134" i="21"/>
  <c r="AN467" i="5" s="1"/>
  <c r="V129" i="21"/>
  <c r="AN452" i="5" s="1"/>
  <c r="V128" i="21"/>
  <c r="AN449" i="5" s="1"/>
  <c r="V117" i="21"/>
  <c r="AN416" i="5" s="1"/>
  <c r="V113" i="21"/>
  <c r="AN404" i="5" s="1"/>
  <c r="V112" i="21"/>
  <c r="AN401" i="5" s="1"/>
  <c r="V109" i="21"/>
  <c r="AN392" i="5" s="1"/>
  <c r="V105" i="21"/>
  <c r="AN380" i="5" s="1"/>
  <c r="V101" i="21"/>
  <c r="AN368" i="5" s="1"/>
  <c r="V93" i="21"/>
  <c r="AN344" i="5" s="1"/>
  <c r="V89" i="21"/>
  <c r="AN332" i="5" s="1"/>
  <c r="V85" i="21"/>
  <c r="AN320" i="5" s="1"/>
  <c r="V81" i="21"/>
  <c r="AN308" i="5" s="1"/>
  <c r="V77" i="21"/>
  <c r="AN296" i="5" s="1"/>
  <c r="V73" i="21"/>
  <c r="AN284" i="5" s="1"/>
  <c r="V72" i="21"/>
  <c r="AN281" i="5" s="1"/>
  <c r="V69" i="21"/>
  <c r="AN272" i="5" s="1"/>
  <c r="V65" i="21"/>
  <c r="AN260" i="5" s="1"/>
  <c r="V61" i="21"/>
  <c r="AN248" i="5" s="1"/>
  <c r="V57" i="21"/>
  <c r="AN236" i="5" s="1"/>
  <c r="V53" i="21"/>
  <c r="AN224" i="5" s="1"/>
  <c r="V49" i="21"/>
  <c r="AN212" i="5" s="1"/>
  <c r="V45" i="21"/>
  <c r="AN200" i="5" s="1"/>
  <c r="V41" i="21"/>
  <c r="AN188" i="5" s="1"/>
  <c r="V37" i="21"/>
  <c r="AN176" i="5" s="1"/>
  <c r="V33" i="21"/>
  <c r="AN164" i="5" s="1"/>
  <c r="V29" i="21"/>
  <c r="AN152" i="5" s="1"/>
  <c r="V25" i="21"/>
  <c r="AN140" i="5" s="1"/>
  <c r="V21" i="21"/>
  <c r="AN128" i="5" s="1"/>
  <c r="W241" i="21"/>
  <c r="Y236"/>
  <c r="X231"/>
  <c r="W225"/>
  <c r="Y220"/>
  <c r="W215"/>
  <c r="W209"/>
  <c r="W204"/>
  <c r="W199"/>
  <c r="W193"/>
  <c r="X188"/>
  <c r="X183"/>
  <c r="Y177"/>
  <c r="Y172"/>
  <c r="X167"/>
  <c r="W161"/>
  <c r="Y156"/>
  <c r="W151"/>
  <c r="W145"/>
  <c r="Y140"/>
  <c r="W135"/>
  <c r="W244"/>
  <c r="Y239"/>
  <c r="W234"/>
  <c r="Y228"/>
  <c r="X223"/>
  <c r="W218"/>
  <c r="X212"/>
  <c r="X207"/>
  <c r="Y202"/>
  <c r="Y196"/>
  <c r="X191"/>
  <c r="X186"/>
  <c r="Y180"/>
  <c r="Y175"/>
  <c r="W170"/>
  <c r="Y164"/>
  <c r="W159"/>
  <c r="Y154"/>
  <c r="X148"/>
  <c r="Y143"/>
  <c r="W138"/>
  <c r="Y132"/>
  <c r="W128"/>
  <c r="Y124"/>
  <c r="W120"/>
  <c r="Y116"/>
  <c r="W112"/>
  <c r="W108"/>
  <c r="X104"/>
  <c r="W100"/>
  <c r="W96"/>
  <c r="W92"/>
  <c r="W88"/>
  <c r="W84"/>
  <c r="W80"/>
  <c r="W76"/>
  <c r="W72"/>
  <c r="X68"/>
  <c r="X64"/>
  <c r="W60"/>
  <c r="W56"/>
  <c r="W52"/>
  <c r="W48"/>
  <c r="W44"/>
  <c r="W40"/>
  <c r="W36"/>
  <c r="X32"/>
  <c r="W28"/>
  <c r="W24"/>
  <c r="W20"/>
  <c r="Y33"/>
  <c r="Y25"/>
  <c r="Y18"/>
  <c r="X17"/>
  <c r="X239"/>
  <c r="X234"/>
  <c r="W229"/>
  <c r="W223"/>
  <c r="Y218"/>
  <c r="X213"/>
  <c r="W207"/>
  <c r="X202"/>
  <c r="Y197"/>
  <c r="W191"/>
  <c r="W186"/>
  <c r="W181"/>
  <c r="X175"/>
  <c r="Y170"/>
  <c r="W165"/>
  <c r="Y159"/>
  <c r="X154"/>
  <c r="W149"/>
  <c r="X143"/>
  <c r="X138"/>
  <c r="X133"/>
  <c r="Y128"/>
  <c r="X124"/>
  <c r="Y120"/>
  <c r="X116"/>
  <c r="Y112"/>
  <c r="Y108"/>
  <c r="W104"/>
  <c r="Y100"/>
  <c r="Y96"/>
  <c r="Y92"/>
  <c r="Y88"/>
  <c r="Y84"/>
  <c r="Y80"/>
  <c r="Y76"/>
  <c r="Y72"/>
  <c r="W68"/>
  <c r="W64"/>
  <c r="Y60"/>
  <c r="Y56"/>
  <c r="Y52"/>
  <c r="Y48"/>
  <c r="Y44"/>
  <c r="Y40"/>
  <c r="Y36"/>
  <c r="W31"/>
  <c r="Y21"/>
  <c r="X241"/>
  <c r="W236"/>
  <c r="W230"/>
  <c r="X225"/>
  <c r="W220"/>
  <c r="X214"/>
  <c r="X209"/>
  <c r="X204"/>
  <c r="X198"/>
  <c r="X193"/>
  <c r="W188"/>
  <c r="W182"/>
  <c r="W177"/>
  <c r="W172"/>
  <c r="W166"/>
  <c r="X161"/>
  <c r="W156"/>
  <c r="Y150"/>
  <c r="X145"/>
  <c r="W140"/>
  <c r="Y134"/>
  <c r="X129"/>
  <c r="X125"/>
  <c r="X121"/>
  <c r="X117"/>
  <c r="Y113"/>
  <c r="X109"/>
  <c r="Y105"/>
  <c r="X101"/>
  <c r="X97"/>
  <c r="X93"/>
  <c r="W89"/>
  <c r="X85"/>
  <c r="X81"/>
  <c r="Y77"/>
  <c r="W73"/>
  <c r="X69"/>
  <c r="W65"/>
  <c r="X61"/>
  <c r="X57"/>
  <c r="Y53"/>
  <c r="X49"/>
  <c r="X45"/>
  <c r="Y41"/>
  <c r="X37"/>
  <c r="X33"/>
  <c r="X25"/>
  <c r="V243"/>
  <c r="AN794" i="5" s="1"/>
  <c r="V239" i="21"/>
  <c r="AN782" i="5" s="1"/>
  <c r="V235" i="21"/>
  <c r="AN770" i="5" s="1"/>
  <c r="V231" i="21"/>
  <c r="AN758" i="5" s="1"/>
  <c r="V227" i="21"/>
  <c r="AN746" i="5" s="1"/>
  <c r="V223" i="21"/>
  <c r="AN734" i="5" s="1"/>
  <c r="V219" i="21"/>
  <c r="AN722" i="5" s="1"/>
  <c r="V215" i="21"/>
  <c r="AN710" i="5" s="1"/>
  <c r="V211" i="21"/>
  <c r="AN698" i="5" s="1"/>
  <c r="V207" i="21"/>
  <c r="AN686" i="5" s="1"/>
  <c r="V203" i="21"/>
  <c r="AN674" i="5" s="1"/>
  <c r="V199" i="21"/>
  <c r="AN662" i="5" s="1"/>
  <c r="V195" i="21"/>
  <c r="AN650" i="5" s="1"/>
  <c r="V191" i="21"/>
  <c r="AN638" i="5" s="1"/>
  <c r="V187" i="21"/>
  <c r="AN626" i="5" s="1"/>
  <c r="V183" i="21"/>
  <c r="AN614" i="5" s="1"/>
  <c r="V179" i="21"/>
  <c r="AN602" i="5" s="1"/>
  <c r="V175" i="21"/>
  <c r="AN590" i="5" s="1"/>
  <c r="V171" i="21"/>
  <c r="AN578" i="5" s="1"/>
  <c r="V167" i="21"/>
  <c r="AN566" i="5" s="1"/>
  <c r="V163" i="21"/>
  <c r="AN554" i="5" s="1"/>
  <c r="V159" i="21"/>
  <c r="AN542" i="5" s="1"/>
  <c r="V155" i="21"/>
  <c r="AN530" i="5" s="1"/>
  <c r="V151" i="21"/>
  <c r="AN518" i="5" s="1"/>
  <c r="V147" i="21"/>
  <c r="AN506" i="5" s="1"/>
  <c r="V143" i="21"/>
  <c r="AN494" i="5" s="1"/>
  <c r="V139" i="21"/>
  <c r="AN482" i="5" s="1"/>
  <c r="V135" i="21"/>
  <c r="AN470" i="5" s="1"/>
  <c r="V131" i="21"/>
  <c r="AN458" i="5" s="1"/>
  <c r="V124" i="21"/>
  <c r="AN437" i="5" s="1"/>
  <c r="V120" i="21"/>
  <c r="AN425" i="5" s="1"/>
  <c r="V116" i="21"/>
  <c r="AN413" i="5" s="1"/>
  <c r="V108" i="21"/>
  <c r="AN389" i="5" s="1"/>
  <c r="V104" i="21"/>
  <c r="AN377" i="5" s="1"/>
  <c r="V100" i="21"/>
  <c r="AN365" i="5" s="1"/>
  <c r="V96" i="21"/>
  <c r="AN353" i="5" s="1"/>
  <c r="V92" i="21"/>
  <c r="AN341" i="5" s="1"/>
  <c r="V88" i="21"/>
  <c r="AN329" i="5" s="1"/>
  <c r="V84" i="21"/>
  <c r="AN317" i="5" s="1"/>
  <c r="V80" i="21"/>
  <c r="AN305" i="5" s="1"/>
  <c r="V76" i="21"/>
  <c r="AN293" i="5" s="1"/>
  <c r="V71" i="21"/>
  <c r="AN278" i="5" s="1"/>
  <c r="V68" i="21"/>
  <c r="AN269" i="5" s="1"/>
  <c r="V64" i="21"/>
  <c r="AN257" i="5" s="1"/>
  <c r="V60" i="21"/>
  <c r="AN245" i="5" s="1"/>
  <c r="V56" i="21"/>
  <c r="AN233" i="5" s="1"/>
  <c r="V52" i="21"/>
  <c r="AN221" i="5" s="1"/>
  <c r="V48" i="21"/>
  <c r="AN209" i="5" s="1"/>
  <c r="V44" i="21"/>
  <c r="AN197" i="5" s="1"/>
  <c r="V40" i="21"/>
  <c r="AN185" i="5" s="1"/>
  <c r="V36" i="21"/>
  <c r="AN173" i="5" s="1"/>
  <c r="V32" i="21"/>
  <c r="AN161" i="5" s="1"/>
  <c r="V28" i="21"/>
  <c r="AN149" i="5" s="1"/>
  <c r="V24" i="21"/>
  <c r="AN137" i="5" s="1"/>
  <c r="V20" i="21"/>
  <c r="AN125" i="5" s="1"/>
  <c r="V17" i="21"/>
  <c r="AN116" i="5" s="1"/>
  <c r="Y243" i="21"/>
  <c r="X237"/>
  <c r="X232"/>
  <c r="W227"/>
  <c r="X221"/>
  <c r="Y216"/>
  <c r="W211"/>
  <c r="X205"/>
  <c r="X200"/>
  <c r="X195"/>
  <c r="W189"/>
  <c r="X184"/>
  <c r="Y179"/>
  <c r="W173"/>
  <c r="W168"/>
  <c r="X163"/>
  <c r="W157"/>
  <c r="Y152"/>
  <c r="W147"/>
  <c r="Y141"/>
  <c r="Y136"/>
  <c r="X131"/>
  <c r="Y240"/>
  <c r="Y235"/>
  <c r="Y230"/>
  <c r="Y224"/>
  <c r="Y219"/>
  <c r="W214"/>
  <c r="Y208"/>
  <c r="X203"/>
  <c r="W198"/>
  <c r="W192"/>
  <c r="X187"/>
  <c r="Y182"/>
  <c r="X176"/>
  <c r="Y171"/>
  <c r="Y166"/>
  <c r="X160"/>
  <c r="Y155"/>
  <c r="X150"/>
  <c r="X144"/>
  <c r="Y139"/>
  <c r="X134"/>
  <c r="W129"/>
  <c r="W125"/>
  <c r="W121"/>
  <c r="W117"/>
  <c r="X113"/>
  <c r="W109"/>
  <c r="W105"/>
  <c r="W101"/>
  <c r="W97"/>
  <c r="W93"/>
  <c r="Y89"/>
  <c r="W85"/>
  <c r="W81"/>
  <c r="X77"/>
  <c r="Y73"/>
  <c r="W69"/>
  <c r="Y65"/>
  <c r="W61"/>
  <c r="W57"/>
  <c r="W53"/>
  <c r="W49"/>
  <c r="W45"/>
  <c r="X41"/>
  <c r="W37"/>
  <c r="W33"/>
  <c r="W29"/>
  <c r="W25"/>
  <c r="W21"/>
  <c r="Y17"/>
  <c r="Y27"/>
  <c r="Y20"/>
  <c r="Y19"/>
  <c r="Y241"/>
  <c r="X235"/>
  <c r="X230"/>
  <c r="Y225"/>
  <c r="X219"/>
  <c r="Y214"/>
  <c r="Y209"/>
  <c r="W203"/>
  <c r="Y198"/>
  <c r="Y193"/>
  <c r="W187"/>
  <c r="X182"/>
  <c r="X177"/>
  <c r="X171"/>
  <c r="X166"/>
  <c r="Y161"/>
  <c r="X155"/>
  <c r="W150"/>
  <c r="Y145"/>
  <c r="X139"/>
  <c r="W134"/>
  <c r="Y129"/>
  <c r="Y125"/>
  <c r="Y121"/>
  <c r="Y117"/>
  <c r="W113"/>
  <c r="Y109"/>
  <c r="X105"/>
  <c r="Y101"/>
  <c r="Y97"/>
  <c r="Y93"/>
  <c r="X89"/>
  <c r="Y85"/>
  <c r="Y81"/>
  <c r="W77"/>
  <c r="X73"/>
  <c r="Y69"/>
  <c r="X65"/>
  <c r="Y61"/>
  <c r="Y57"/>
  <c r="X53"/>
  <c r="Y49"/>
  <c r="Y45"/>
  <c r="W41"/>
  <c r="Y37"/>
  <c r="W32"/>
  <c r="Y24"/>
  <c r="W242"/>
  <c r="Y237"/>
  <c r="W232"/>
  <c r="X226"/>
  <c r="Y221"/>
  <c r="W216"/>
  <c r="Y210"/>
  <c r="Y205"/>
  <c r="Y200"/>
  <c r="X194"/>
  <c r="X189"/>
  <c r="W184"/>
  <c r="X178"/>
  <c r="X173"/>
  <c r="X168"/>
  <c r="Y162"/>
  <c r="X157"/>
  <c r="W152"/>
  <c r="W146"/>
  <c r="W141"/>
  <c r="W136"/>
  <c r="W130"/>
  <c r="X126"/>
  <c r="Y122"/>
  <c r="X118"/>
  <c r="X114"/>
  <c r="Y110"/>
  <c r="X106"/>
  <c r="W102"/>
  <c r="X98"/>
  <c r="W94"/>
  <c r="X90"/>
  <c r="Y86"/>
  <c r="X82"/>
  <c r="W78"/>
  <c r="X74"/>
  <c r="W70"/>
  <c r="Y66"/>
  <c r="X62"/>
  <c r="X58"/>
  <c r="X54"/>
  <c r="Y50"/>
  <c r="X46"/>
  <c r="X42"/>
  <c r="X38"/>
  <c r="X34"/>
  <c r="X30"/>
  <c r="X26"/>
  <c r="Y22"/>
  <c r="Y31"/>
  <c r="Y23"/>
  <c r="X52"/>
  <c r="X40"/>
  <c r="X28"/>
  <c r="X18"/>
  <c r="X20"/>
  <c r="V244"/>
  <c r="AN797" i="5" s="1"/>
  <c r="V240" i="21"/>
  <c r="AN785" i="5" s="1"/>
  <c r="V236" i="21"/>
  <c r="AN773" i="5" s="1"/>
  <c r="V232" i="21"/>
  <c r="AN761" i="5" s="1"/>
  <c r="V228" i="21"/>
  <c r="AN749" i="5" s="1"/>
  <c r="V224" i="21"/>
  <c r="AN737" i="5" s="1"/>
  <c r="V220" i="21"/>
  <c r="AN725" i="5" s="1"/>
  <c r="V216" i="21"/>
  <c r="AN713" i="5" s="1"/>
  <c r="V212" i="21"/>
  <c r="AN701" i="5" s="1"/>
  <c r="V208" i="21"/>
  <c r="AN689" i="5" s="1"/>
  <c r="V204" i="21"/>
  <c r="AN677" i="5" s="1"/>
  <c r="V200" i="21"/>
  <c r="AN665" i="5" s="1"/>
  <c r="V196" i="21"/>
  <c r="AN653" i="5" s="1"/>
  <c r="V192" i="21"/>
  <c r="AN641" i="5" s="1"/>
  <c r="V188" i="21"/>
  <c r="AN629" i="5" s="1"/>
  <c r="V184" i="21"/>
  <c r="AN617" i="5" s="1"/>
  <c r="V180" i="21"/>
  <c r="AN605" i="5" s="1"/>
  <c r="V176" i="21"/>
  <c r="AN593" i="5" s="1"/>
  <c r="V172" i="21"/>
  <c r="AN581" i="5" s="1"/>
  <c r="V168" i="21"/>
  <c r="AN569" i="5" s="1"/>
  <c r="V164" i="21"/>
  <c r="AN557" i="5" s="1"/>
  <c r="V160" i="21"/>
  <c r="AN545" i="5" s="1"/>
  <c r="V156" i="21"/>
  <c r="AN533" i="5" s="1"/>
  <c r="V152" i="21"/>
  <c r="AN521" i="5" s="1"/>
  <c r="V148" i="21"/>
  <c r="AN509" i="5" s="1"/>
  <c r="V144" i="21"/>
  <c r="AN497" i="5" s="1"/>
  <c r="V140" i="21"/>
  <c r="AN485" i="5" s="1"/>
  <c r="V136" i="21"/>
  <c r="AN473" i="5" s="1"/>
  <c r="V132" i="21"/>
  <c r="AN461" i="5" s="1"/>
  <c r="V123" i="21"/>
  <c r="AN434" i="5" s="1"/>
  <c r="V119" i="21"/>
  <c r="AN422" i="5" s="1"/>
  <c r="V115" i="21"/>
  <c r="AN410" i="5" s="1"/>
  <c r="V111" i="21"/>
  <c r="AN398" i="5" s="1"/>
  <c r="V107" i="21"/>
  <c r="AN386" i="5" s="1"/>
  <c r="V103" i="21"/>
  <c r="AN374" i="5" s="1"/>
  <c r="V99" i="21"/>
  <c r="AN362" i="5" s="1"/>
  <c r="V95" i="21"/>
  <c r="AN350" i="5" s="1"/>
  <c r="V91" i="21"/>
  <c r="AN338" i="5" s="1"/>
  <c r="V87" i="21"/>
  <c r="AN326" i="5" s="1"/>
  <c r="V83" i="21"/>
  <c r="AN314" i="5" s="1"/>
  <c r="V79" i="21"/>
  <c r="AN302" i="5" s="1"/>
  <c r="V75" i="21"/>
  <c r="AN290" i="5" s="1"/>
  <c r="V67" i="21"/>
  <c r="AN266" i="5" s="1"/>
  <c r="V66" i="21"/>
  <c r="AN263" i="5" s="1"/>
  <c r="V63" i="21"/>
  <c r="AN254" i="5" s="1"/>
  <c r="V62" i="21"/>
  <c r="AN251" i="5" s="1"/>
  <c r="V59" i="21"/>
  <c r="AN242" i="5" s="1"/>
  <c r="V55" i="21"/>
  <c r="AN230" i="5" s="1"/>
  <c r="V51" i="21"/>
  <c r="AN218" i="5" s="1"/>
  <c r="V47" i="21"/>
  <c r="AN206" i="5" s="1"/>
  <c r="V43" i="21"/>
  <c r="AN194" i="5" s="1"/>
  <c r="V39" i="21"/>
  <c r="AN182" i="5" s="1"/>
  <c r="V35" i="21"/>
  <c r="AN170" i="5" s="1"/>
  <c r="V27" i="21"/>
  <c r="AN146" i="5" s="1"/>
  <c r="V23" i="21"/>
  <c r="AN134" i="5" s="1"/>
  <c r="V22" i="21"/>
  <c r="AN131" i="5" s="1"/>
  <c r="V19" i="21"/>
  <c r="AN122" i="5" s="1"/>
  <c r="X244" i="21"/>
  <c r="W239"/>
  <c r="Y233"/>
  <c r="X228"/>
  <c r="Y223"/>
  <c r="Y217"/>
  <c r="Y212"/>
  <c r="Y207"/>
  <c r="X201"/>
  <c r="X196"/>
  <c r="Y191"/>
  <c r="Y185"/>
  <c r="X180"/>
  <c r="W175"/>
  <c r="W169"/>
  <c r="W164"/>
  <c r="X159"/>
  <c r="X153"/>
  <c r="Y148"/>
  <c r="W143"/>
  <c r="Y137"/>
  <c r="W132"/>
  <c r="Y242"/>
  <c r="X236"/>
  <c r="W231"/>
  <c r="W226"/>
  <c r="X220"/>
  <c r="Y215"/>
  <c r="W210"/>
  <c r="Y204"/>
  <c r="Y199"/>
  <c r="W194"/>
  <c r="Y188"/>
  <c r="W183"/>
  <c r="W178"/>
  <c r="X172"/>
  <c r="W167"/>
  <c r="X162"/>
  <c r="X156"/>
  <c r="Y151"/>
  <c r="Y146"/>
  <c r="X140"/>
  <c r="Y135"/>
  <c r="Y130"/>
  <c r="W126"/>
  <c r="X122"/>
  <c r="W118"/>
  <c r="W114"/>
  <c r="X110"/>
  <c r="W106"/>
  <c r="Y102"/>
  <c r="W98"/>
  <c r="Y94"/>
  <c r="W90"/>
  <c r="X86"/>
  <c r="W82"/>
  <c r="Y78"/>
  <c r="W74"/>
  <c r="Y70"/>
  <c r="W66"/>
  <c r="W62"/>
  <c r="W58"/>
  <c r="W54"/>
  <c r="X50"/>
  <c r="W46"/>
  <c r="W42"/>
  <c r="W38"/>
  <c r="W34"/>
  <c r="W30"/>
  <c r="W26"/>
  <c r="X22"/>
  <c r="W18"/>
  <c r="Y28"/>
  <c r="W22"/>
  <c r="X21"/>
  <c r="X242"/>
  <c r="W237"/>
  <c r="Y231"/>
  <c r="Y226"/>
  <c r="W221"/>
  <c r="X215"/>
  <c r="X210"/>
  <c r="W205"/>
  <c r="X199"/>
  <c r="Y194"/>
  <c r="Y189"/>
  <c r="Y183"/>
  <c r="Y178"/>
  <c r="Y173"/>
  <c r="Y167"/>
  <c r="W162"/>
  <c r="Y157"/>
  <c r="X151"/>
  <c r="X146"/>
  <c r="X141"/>
  <c r="X135"/>
  <c r="X130"/>
  <c r="Y126"/>
  <c r="W122"/>
  <c r="Y118"/>
  <c r="Y114"/>
  <c r="W110"/>
  <c r="Y106"/>
  <c r="X102"/>
  <c r="Y98"/>
  <c r="X94"/>
  <c r="Y90"/>
  <c r="W86"/>
  <c r="Y82"/>
  <c r="X78"/>
  <c r="Y74"/>
  <c r="X70"/>
  <c r="X66"/>
  <c r="Y62"/>
  <c r="Y58"/>
  <c r="Y54"/>
  <c r="W50"/>
  <c r="Y46"/>
  <c r="Y42"/>
  <c r="Y38"/>
  <c r="Y34"/>
  <c r="Y26"/>
  <c r="Y244"/>
  <c r="X238"/>
  <c r="W233"/>
  <c r="W228"/>
  <c r="Y222"/>
  <c r="X217"/>
  <c r="W212"/>
  <c r="X206"/>
  <c r="Y201"/>
  <c r="W196"/>
  <c r="Y190"/>
  <c r="W185"/>
  <c r="W180"/>
  <c r="Y174"/>
  <c r="X169"/>
  <c r="X164"/>
  <c r="Y158"/>
  <c r="Y153"/>
  <c r="W148"/>
  <c r="X142"/>
  <c r="X137"/>
  <c r="X132"/>
  <c r="X127"/>
  <c r="W123"/>
  <c r="X119"/>
  <c r="X115"/>
  <c r="X111"/>
  <c r="Y107"/>
  <c r="X103"/>
  <c r="X99"/>
  <c r="Y95"/>
  <c r="X91"/>
  <c r="X87"/>
  <c r="X83"/>
  <c r="Y79"/>
  <c r="X75"/>
  <c r="Y71"/>
  <c r="X67"/>
  <c r="X63"/>
  <c r="Y59"/>
  <c r="X55"/>
  <c r="X51"/>
  <c r="Y47"/>
  <c r="Y43"/>
  <c r="W39"/>
  <c r="X35"/>
  <c r="X27"/>
  <c r="X48"/>
  <c r="X36"/>
  <c r="X24"/>
  <c r="X29"/>
  <c r="F127" i="19"/>
  <c r="E127"/>
  <c r="L21" i="21" l="1"/>
  <c r="D9" i="22"/>
  <c r="L25" i="21"/>
  <c r="D13" i="22"/>
  <c r="L29" i="21"/>
  <c r="D17" i="22"/>
  <c r="L33" i="21"/>
  <c r="D21" i="22"/>
  <c r="L37" i="21"/>
  <c r="D25" i="22"/>
  <c r="L41" i="21"/>
  <c r="D29" i="22"/>
  <c r="L45" i="21"/>
  <c r="D33" i="22"/>
  <c r="L49" i="21"/>
  <c r="D37" i="22"/>
  <c r="L53" i="21"/>
  <c r="D41" i="22"/>
  <c r="L57" i="21"/>
  <c r="D45" i="22"/>
  <c r="L61" i="21"/>
  <c r="D49" i="22"/>
  <c r="L65" i="21"/>
  <c r="D53" i="22"/>
  <c r="L69" i="21"/>
  <c r="D57" i="22"/>
  <c r="L73" i="21"/>
  <c r="D61" i="22"/>
  <c r="L77" i="21"/>
  <c r="D65" i="22"/>
  <c r="L81" i="21"/>
  <c r="D69" i="22"/>
  <c r="L85" i="21"/>
  <c r="D73" i="22"/>
  <c r="L89" i="21"/>
  <c r="D77" i="22"/>
  <c r="L93" i="21"/>
  <c r="D81" i="22"/>
  <c r="L101" i="21"/>
  <c r="D89" i="22"/>
  <c r="L105" i="21"/>
  <c r="L109"/>
  <c r="L113"/>
  <c r="L117"/>
  <c r="L129"/>
  <c r="L18"/>
  <c r="D6" i="22"/>
  <c r="L26" i="21"/>
  <c r="D14" i="22"/>
  <c r="L30" i="21"/>
  <c r="D18" i="22"/>
  <c r="L34" i="21"/>
  <c r="D22" i="22"/>
  <c r="L38" i="21"/>
  <c r="D26" i="22"/>
  <c r="L42" i="21"/>
  <c r="D30" i="22"/>
  <c r="L46" i="21"/>
  <c r="D34" i="22"/>
  <c r="L50" i="21"/>
  <c r="D38" i="22"/>
  <c r="L54" i="21"/>
  <c r="D42" i="22"/>
  <c r="L58" i="21"/>
  <c r="D46" i="22"/>
  <c r="L70" i="21"/>
  <c r="D58" i="22"/>
  <c r="L71" i="21"/>
  <c r="D59" i="22"/>
  <c r="L72" i="21"/>
  <c r="D60" i="22"/>
  <c r="L74" i="21"/>
  <c r="D62" i="22"/>
  <c r="L78" i="21"/>
  <c r="D66" i="22"/>
  <c r="L82" i="21"/>
  <c r="D70" i="22"/>
  <c r="L86" i="21"/>
  <c r="D74" i="22"/>
  <c r="L90" i="21"/>
  <c r="D78" i="22"/>
  <c r="L94" i="21"/>
  <c r="D82" i="22"/>
  <c r="L98" i="21"/>
  <c r="D86" i="22"/>
  <c r="L102" i="21"/>
  <c r="D90" i="22"/>
  <c r="L106" i="21"/>
  <c r="L110"/>
  <c r="L112"/>
  <c r="L114"/>
  <c r="L118"/>
  <c r="L122"/>
  <c r="L126"/>
  <c r="L128"/>
  <c r="L130"/>
  <c r="L19"/>
  <c r="D7" i="22"/>
  <c r="L23" i="21"/>
  <c r="D11" i="22"/>
  <c r="L27" i="21"/>
  <c r="D15" i="22"/>
  <c r="L31" i="21"/>
  <c r="D19" i="22"/>
  <c r="L35" i="21"/>
  <c r="D23" i="22"/>
  <c r="L39" i="21"/>
  <c r="D27" i="22"/>
  <c r="L43" i="21"/>
  <c r="D31" i="22"/>
  <c r="L47" i="21"/>
  <c r="D35" i="22"/>
  <c r="L51" i="21"/>
  <c r="D39" i="22"/>
  <c r="L55" i="21"/>
  <c r="D43" i="22"/>
  <c r="L59" i="21"/>
  <c r="D47" i="22"/>
  <c r="L63" i="21"/>
  <c r="D51" i="22"/>
  <c r="L67" i="21"/>
  <c r="D55" i="22"/>
  <c r="L75" i="21"/>
  <c r="D63" i="22"/>
  <c r="L79" i="21"/>
  <c r="D67" i="22"/>
  <c r="L83" i="21"/>
  <c r="D71" i="22"/>
  <c r="L87" i="21"/>
  <c r="D75" i="22"/>
  <c r="L91" i="21"/>
  <c r="D79" i="22"/>
  <c r="L95" i="21"/>
  <c r="D83" i="22"/>
  <c r="L97" i="21"/>
  <c r="D85" i="22"/>
  <c r="L99" i="21"/>
  <c r="D87" i="22"/>
  <c r="L103" i="21"/>
  <c r="L107"/>
  <c r="L111"/>
  <c r="L115"/>
  <c r="L119"/>
  <c r="L121"/>
  <c r="L123"/>
  <c r="L125"/>
  <c r="L127"/>
  <c r="L20"/>
  <c r="D8" i="22"/>
  <c r="L22" i="21"/>
  <c r="D10" i="22"/>
  <c r="L24" i="21"/>
  <c r="D12" i="22"/>
  <c r="L28" i="21"/>
  <c r="D16" i="22"/>
  <c r="L32" i="21"/>
  <c r="D20" i="22"/>
  <c r="L36" i="21"/>
  <c r="D24" i="22"/>
  <c r="L40" i="21"/>
  <c r="D28" i="22"/>
  <c r="L44" i="21"/>
  <c r="D32" i="22"/>
  <c r="L48" i="21"/>
  <c r="D36" i="22"/>
  <c r="L52" i="21"/>
  <c r="D40" i="22"/>
  <c r="L56" i="21"/>
  <c r="D44" i="22"/>
  <c r="L60" i="21"/>
  <c r="D48" i="22"/>
  <c r="L62" i="21"/>
  <c r="D50" i="22"/>
  <c r="L64" i="21"/>
  <c r="D52" i="22"/>
  <c r="L66" i="21"/>
  <c r="D54" i="22"/>
  <c r="L68" i="21"/>
  <c r="D56" i="22"/>
  <c r="L76" i="21"/>
  <c r="D64" i="22"/>
  <c r="L80" i="21"/>
  <c r="D68" i="22"/>
  <c r="L84" i="21"/>
  <c r="D72" i="22"/>
  <c r="L88" i="21"/>
  <c r="D76" i="22"/>
  <c r="L92" i="21"/>
  <c r="D80" i="22"/>
  <c r="L96" i="21"/>
  <c r="D84" i="22"/>
  <c r="L100" i="21"/>
  <c r="D88" i="22"/>
  <c r="L104" i="21"/>
  <c r="L108"/>
  <c r="L116"/>
  <c r="L120"/>
  <c r="L124"/>
  <c r="L17"/>
  <c r="D5" i="22"/>
  <c r="AN112" i="4"/>
  <c r="K68" i="21"/>
  <c r="K19"/>
  <c r="K23"/>
  <c r="K27"/>
  <c r="K35"/>
  <c r="K39"/>
  <c r="K43"/>
  <c r="K47"/>
  <c r="K51"/>
  <c r="K55"/>
  <c r="K59"/>
  <c r="K63"/>
  <c r="K64"/>
  <c r="K24"/>
  <c r="K28"/>
  <c r="K31"/>
  <c r="K67"/>
  <c r="K75"/>
  <c r="K79"/>
  <c r="K17"/>
  <c r="K22"/>
  <c r="K62"/>
  <c r="K66"/>
  <c r="K20"/>
  <c r="K32"/>
  <c r="K36"/>
  <c r="K40"/>
  <c r="K44"/>
  <c r="K48"/>
  <c r="K52"/>
  <c r="K56"/>
  <c r="K60"/>
  <c r="K76"/>
  <c r="K80"/>
  <c r="T29"/>
  <c r="T24"/>
  <c r="T36"/>
  <c r="T48"/>
  <c r="T27"/>
  <c r="T35"/>
  <c r="U43"/>
  <c r="U47"/>
  <c r="T51"/>
  <c r="T55"/>
  <c r="U59"/>
  <c r="T63"/>
  <c r="T67"/>
  <c r="U71"/>
  <c r="T75"/>
  <c r="U79"/>
  <c r="U95"/>
  <c r="U107"/>
  <c r="U153"/>
  <c r="U26"/>
  <c r="U34"/>
  <c r="U38"/>
  <c r="U42"/>
  <c r="U46"/>
  <c r="U54"/>
  <c r="U58"/>
  <c r="U62"/>
  <c r="T66"/>
  <c r="T70"/>
  <c r="U74"/>
  <c r="T78"/>
  <c r="U82"/>
  <c r="U90"/>
  <c r="U98"/>
  <c r="U106"/>
  <c r="U114"/>
  <c r="U118"/>
  <c r="U126"/>
  <c r="T21"/>
  <c r="U28"/>
  <c r="T22"/>
  <c r="T50"/>
  <c r="U70"/>
  <c r="U78"/>
  <c r="U94"/>
  <c r="U102"/>
  <c r="U135"/>
  <c r="U146"/>
  <c r="U151"/>
  <c r="U137"/>
  <c r="U148"/>
  <c r="S19"/>
  <c r="S22"/>
  <c r="S23"/>
  <c r="S27"/>
  <c r="S35"/>
  <c r="S39"/>
  <c r="S43"/>
  <c r="S47"/>
  <c r="S51"/>
  <c r="S55"/>
  <c r="S59"/>
  <c r="S62"/>
  <c r="S63"/>
  <c r="S66"/>
  <c r="S67"/>
  <c r="S75"/>
  <c r="S79"/>
  <c r="S83"/>
  <c r="T83" s="1"/>
  <c r="S87"/>
  <c r="T87" s="1"/>
  <c r="S91"/>
  <c r="T91" s="1"/>
  <c r="S95"/>
  <c r="T95" s="1"/>
  <c r="S99"/>
  <c r="T99" s="1"/>
  <c r="S103"/>
  <c r="T103" s="1"/>
  <c r="S107"/>
  <c r="T107" s="1"/>
  <c r="S111"/>
  <c r="T111" s="1"/>
  <c r="S115"/>
  <c r="T115" s="1"/>
  <c r="S119"/>
  <c r="T119" s="1"/>
  <c r="S123"/>
  <c r="T123" s="1"/>
  <c r="S132"/>
  <c r="T132" s="1"/>
  <c r="S136"/>
  <c r="T136" s="1"/>
  <c r="S140"/>
  <c r="T140" s="1"/>
  <c r="S144"/>
  <c r="T144" s="1"/>
  <c r="S148"/>
  <c r="T148" s="1"/>
  <c r="S152"/>
  <c r="T152" s="1"/>
  <c r="S156"/>
  <c r="T156" s="1"/>
  <c r="S160"/>
  <c r="T160" s="1"/>
  <c r="S164"/>
  <c r="T164" s="1"/>
  <c r="S168"/>
  <c r="T168" s="1"/>
  <c r="S172"/>
  <c r="T172" s="1"/>
  <c r="S176"/>
  <c r="U176" s="1"/>
  <c r="S180"/>
  <c r="T180" s="1"/>
  <c r="S184"/>
  <c r="T184" s="1"/>
  <c r="S188"/>
  <c r="U188" s="1"/>
  <c r="S192"/>
  <c r="T192" s="1"/>
  <c r="S196"/>
  <c r="T196" s="1"/>
  <c r="S200"/>
  <c r="T200" s="1"/>
  <c r="S204"/>
  <c r="U204" s="1"/>
  <c r="S208"/>
  <c r="U208" s="1"/>
  <c r="S212"/>
  <c r="U212" s="1"/>
  <c r="S216"/>
  <c r="U216" s="1"/>
  <c r="S220"/>
  <c r="T220" s="1"/>
  <c r="S224"/>
  <c r="U224" s="1"/>
  <c r="S228"/>
  <c r="T228" s="1"/>
  <c r="S232"/>
  <c r="T232" s="1"/>
  <c r="S236"/>
  <c r="T236" s="1"/>
  <c r="S240"/>
  <c r="U240" s="1"/>
  <c r="S244"/>
  <c r="T244" s="1"/>
  <c r="T20"/>
  <c r="T18"/>
  <c r="T28"/>
  <c r="T40"/>
  <c r="T52"/>
  <c r="U23"/>
  <c r="U31"/>
  <c r="U22"/>
  <c r="T26"/>
  <c r="T30"/>
  <c r="T34"/>
  <c r="T38"/>
  <c r="T42"/>
  <c r="T46"/>
  <c r="U50"/>
  <c r="T54"/>
  <c r="T58"/>
  <c r="T62"/>
  <c r="U66"/>
  <c r="T74"/>
  <c r="U86"/>
  <c r="U110"/>
  <c r="U122"/>
  <c r="U24"/>
  <c r="U37"/>
  <c r="U45"/>
  <c r="U49"/>
  <c r="T53"/>
  <c r="U57"/>
  <c r="U61"/>
  <c r="T65"/>
  <c r="U69"/>
  <c r="T73"/>
  <c r="U81"/>
  <c r="U85"/>
  <c r="U93"/>
  <c r="U97"/>
  <c r="U101"/>
  <c r="U109"/>
  <c r="U117"/>
  <c r="U121"/>
  <c r="U125"/>
  <c r="U129"/>
  <c r="U145"/>
  <c r="U19"/>
  <c r="U20"/>
  <c r="U27"/>
  <c r="U17"/>
  <c r="T41"/>
  <c r="U65"/>
  <c r="U73"/>
  <c r="T77"/>
  <c r="U89"/>
  <c r="U139"/>
  <c r="U155"/>
  <c r="U136"/>
  <c r="U141"/>
  <c r="U152"/>
  <c r="S17"/>
  <c r="S20"/>
  <c r="S24"/>
  <c r="S28"/>
  <c r="S32"/>
  <c r="S36"/>
  <c r="S40"/>
  <c r="S44"/>
  <c r="S48"/>
  <c r="S52"/>
  <c r="S56"/>
  <c r="S60"/>
  <c r="S64"/>
  <c r="S68"/>
  <c r="S71"/>
  <c r="S76"/>
  <c r="S80"/>
  <c r="S84"/>
  <c r="S88"/>
  <c r="S92"/>
  <c r="T92" s="1"/>
  <c r="S96"/>
  <c r="T96" s="1"/>
  <c r="S100"/>
  <c r="T100" s="1"/>
  <c r="S104"/>
  <c r="T104" s="1"/>
  <c r="S108"/>
  <c r="T108" s="1"/>
  <c r="S116"/>
  <c r="T116" s="1"/>
  <c r="S120"/>
  <c r="T120" s="1"/>
  <c r="S124"/>
  <c r="S131"/>
  <c r="T131" s="1"/>
  <c r="S135"/>
  <c r="T135" s="1"/>
  <c r="S139"/>
  <c r="T139" s="1"/>
  <c r="S143"/>
  <c r="T143" s="1"/>
  <c r="S147"/>
  <c r="T147" s="1"/>
  <c r="S151"/>
  <c r="T151" s="1"/>
  <c r="S155"/>
  <c r="T155" s="1"/>
  <c r="S159"/>
  <c r="T159" s="1"/>
  <c r="S163"/>
  <c r="T163" s="1"/>
  <c r="S167"/>
  <c r="U167" s="1"/>
  <c r="S171"/>
  <c r="U171" s="1"/>
  <c r="S175"/>
  <c r="T175" s="1"/>
  <c r="S179"/>
  <c r="U179" s="1"/>
  <c r="S183"/>
  <c r="U183" s="1"/>
  <c r="S187"/>
  <c r="T187" s="1"/>
  <c r="S191"/>
  <c r="U191" s="1"/>
  <c r="S195"/>
  <c r="T195" s="1"/>
  <c r="S199"/>
  <c r="T199" s="1"/>
  <c r="S203"/>
  <c r="T203" s="1"/>
  <c r="S207"/>
  <c r="U207" s="1"/>
  <c r="S211"/>
  <c r="T211" s="1"/>
  <c r="S215"/>
  <c r="U215" s="1"/>
  <c r="S219"/>
  <c r="T219" s="1"/>
  <c r="S223"/>
  <c r="U223" s="1"/>
  <c r="S227"/>
  <c r="U227" s="1"/>
  <c r="S231"/>
  <c r="U231" s="1"/>
  <c r="S235"/>
  <c r="T235" s="1"/>
  <c r="S239"/>
  <c r="T239" s="1"/>
  <c r="S243"/>
  <c r="U243" s="1"/>
  <c r="T25"/>
  <c r="T33"/>
  <c r="T37"/>
  <c r="U41"/>
  <c r="T45"/>
  <c r="T49"/>
  <c r="U53"/>
  <c r="T57"/>
  <c r="T61"/>
  <c r="T69"/>
  <c r="U77"/>
  <c r="U105"/>
  <c r="U113"/>
  <c r="U134"/>
  <c r="U150"/>
  <c r="U21"/>
  <c r="U36"/>
  <c r="U40"/>
  <c r="U44"/>
  <c r="U48"/>
  <c r="U52"/>
  <c r="U56"/>
  <c r="U60"/>
  <c r="U72"/>
  <c r="U76"/>
  <c r="U80"/>
  <c r="U84"/>
  <c r="U88"/>
  <c r="U92"/>
  <c r="U96"/>
  <c r="U100"/>
  <c r="U108"/>
  <c r="U112"/>
  <c r="U120"/>
  <c r="T124"/>
  <c r="U128"/>
  <c r="U159"/>
  <c r="T17"/>
  <c r="U18"/>
  <c r="U25"/>
  <c r="U33"/>
  <c r="T32"/>
  <c r="T64"/>
  <c r="T68"/>
  <c r="U116"/>
  <c r="U124"/>
  <c r="U132"/>
  <c r="U143"/>
  <c r="U154"/>
  <c r="U140"/>
  <c r="U156"/>
  <c r="S21"/>
  <c r="S25"/>
  <c r="S29"/>
  <c r="S33"/>
  <c r="S37"/>
  <c r="S41"/>
  <c r="S45"/>
  <c r="S49"/>
  <c r="S53"/>
  <c r="S57"/>
  <c r="S61"/>
  <c r="S65"/>
  <c r="S69"/>
  <c r="S72"/>
  <c r="S73"/>
  <c r="S77"/>
  <c r="S81"/>
  <c r="T81" s="1"/>
  <c r="S85"/>
  <c r="T85" s="1"/>
  <c r="S89"/>
  <c r="T89" s="1"/>
  <c r="S93"/>
  <c r="T93" s="1"/>
  <c r="S101"/>
  <c r="T101" s="1"/>
  <c r="S105"/>
  <c r="T105" s="1"/>
  <c r="S109"/>
  <c r="T109" s="1"/>
  <c r="S112"/>
  <c r="T112" s="1"/>
  <c r="S113"/>
  <c r="T113" s="1"/>
  <c r="S117"/>
  <c r="T117" s="1"/>
  <c r="S128"/>
  <c r="T128" s="1"/>
  <c r="S129"/>
  <c r="T129" s="1"/>
  <c r="S134"/>
  <c r="T134" s="1"/>
  <c r="S138"/>
  <c r="T138" s="1"/>
  <c r="S142"/>
  <c r="T142" s="1"/>
  <c r="S146"/>
  <c r="T146" s="1"/>
  <c r="S150"/>
  <c r="T150" s="1"/>
  <c r="S154"/>
  <c r="T154" s="1"/>
  <c r="S158"/>
  <c r="U158" s="1"/>
  <c r="S162"/>
  <c r="U162" s="1"/>
  <c r="S166"/>
  <c r="U166" s="1"/>
  <c r="S170"/>
  <c r="U170" s="1"/>
  <c r="S174"/>
  <c r="U174" s="1"/>
  <c r="S178"/>
  <c r="U178" s="1"/>
  <c r="S182"/>
  <c r="U182" s="1"/>
  <c r="S186"/>
  <c r="T186" s="1"/>
  <c r="S190"/>
  <c r="U190" s="1"/>
  <c r="S194"/>
  <c r="U194" s="1"/>
  <c r="S198"/>
  <c r="U198" s="1"/>
  <c r="S202"/>
  <c r="U202" s="1"/>
  <c r="S206"/>
  <c r="T206" s="1"/>
  <c r="S210"/>
  <c r="U210" s="1"/>
  <c r="S214"/>
  <c r="U214" s="1"/>
  <c r="S218"/>
  <c r="U218" s="1"/>
  <c r="S222"/>
  <c r="U222" s="1"/>
  <c r="S226"/>
  <c r="U226" s="1"/>
  <c r="S230"/>
  <c r="T230" s="1"/>
  <c r="S234"/>
  <c r="T234" s="1"/>
  <c r="S238"/>
  <c r="T238" s="1"/>
  <c r="S242"/>
  <c r="U242" s="1"/>
  <c r="U32"/>
  <c r="T44"/>
  <c r="T56"/>
  <c r="T60"/>
  <c r="U64"/>
  <c r="U68"/>
  <c r="T72"/>
  <c r="T76"/>
  <c r="T80"/>
  <c r="T84"/>
  <c r="T88"/>
  <c r="U104"/>
  <c r="U138"/>
  <c r="U149"/>
  <c r="T19"/>
  <c r="U29"/>
  <c r="U35"/>
  <c r="T39"/>
  <c r="U51"/>
  <c r="U55"/>
  <c r="U63"/>
  <c r="U67"/>
  <c r="T71"/>
  <c r="U75"/>
  <c r="U83"/>
  <c r="U87"/>
  <c r="U91"/>
  <c r="U99"/>
  <c r="U103"/>
  <c r="U111"/>
  <c r="U115"/>
  <c r="U119"/>
  <c r="U127"/>
  <c r="U131"/>
  <c r="U142"/>
  <c r="U30"/>
  <c r="T23"/>
  <c r="T31"/>
  <c r="U39"/>
  <c r="T43"/>
  <c r="T47"/>
  <c r="T59"/>
  <c r="T79"/>
  <c r="U123"/>
  <c r="U147"/>
  <c r="U133"/>
  <c r="U144"/>
  <c r="U160"/>
  <c r="S18"/>
  <c r="S26"/>
  <c r="S30"/>
  <c r="S31"/>
  <c r="S34"/>
  <c r="S38"/>
  <c r="S42"/>
  <c r="S46"/>
  <c r="S50"/>
  <c r="S54"/>
  <c r="S58"/>
  <c r="S70"/>
  <c r="S74"/>
  <c r="S78"/>
  <c r="S82"/>
  <c r="T82" s="1"/>
  <c r="S86"/>
  <c r="T86" s="1"/>
  <c r="S90"/>
  <c r="T90" s="1"/>
  <c r="S94"/>
  <c r="T94" s="1"/>
  <c r="S97"/>
  <c r="T97" s="1"/>
  <c r="S98"/>
  <c r="T98" s="1"/>
  <c r="S102"/>
  <c r="T102" s="1"/>
  <c r="S106"/>
  <c r="T106" s="1"/>
  <c r="S110"/>
  <c r="T110" s="1"/>
  <c r="S114"/>
  <c r="T114" s="1"/>
  <c r="S118"/>
  <c r="T118" s="1"/>
  <c r="S121"/>
  <c r="T121" s="1"/>
  <c r="S122"/>
  <c r="T122" s="1"/>
  <c r="S125"/>
  <c r="T125" s="1"/>
  <c r="S126"/>
  <c r="T126" s="1"/>
  <c r="S127"/>
  <c r="T127" s="1"/>
  <c r="S130"/>
  <c r="T130" s="1"/>
  <c r="S133"/>
  <c r="T133" s="1"/>
  <c r="S137"/>
  <c r="T137" s="1"/>
  <c r="S141"/>
  <c r="T141" s="1"/>
  <c r="S145"/>
  <c r="T145" s="1"/>
  <c r="S149"/>
  <c r="T149" s="1"/>
  <c r="S153"/>
  <c r="T153" s="1"/>
  <c r="S157"/>
  <c r="T157" s="1"/>
  <c r="S161"/>
  <c r="T161" s="1"/>
  <c r="S165"/>
  <c r="U165" s="1"/>
  <c r="S169"/>
  <c r="U169" s="1"/>
  <c r="S173"/>
  <c r="U173" s="1"/>
  <c r="S177"/>
  <c r="T177" s="1"/>
  <c r="S181"/>
  <c r="T181" s="1"/>
  <c r="S185"/>
  <c r="T185" s="1"/>
  <c r="S189"/>
  <c r="T189" s="1"/>
  <c r="S193"/>
  <c r="U193" s="1"/>
  <c r="S197"/>
  <c r="U197" s="1"/>
  <c r="S201"/>
  <c r="T201" s="1"/>
  <c r="S205"/>
  <c r="T205" s="1"/>
  <c r="S209"/>
  <c r="U209" s="1"/>
  <c r="S213"/>
  <c r="U213" s="1"/>
  <c r="S217"/>
  <c r="T217" s="1"/>
  <c r="S221"/>
  <c r="T221" s="1"/>
  <c r="S225"/>
  <c r="U225" s="1"/>
  <c r="S229"/>
  <c r="U229" s="1"/>
  <c r="S233"/>
  <c r="T233" s="1"/>
  <c r="S237"/>
  <c r="T237" s="1"/>
  <c r="S241"/>
  <c r="T241" s="1"/>
  <c r="K21"/>
  <c r="K25"/>
  <c r="K29"/>
  <c r="K33"/>
  <c r="K37"/>
  <c r="K41"/>
  <c r="K45"/>
  <c r="K49"/>
  <c r="K53"/>
  <c r="K57"/>
  <c r="K61"/>
  <c r="K65"/>
  <c r="K69"/>
  <c r="K72"/>
  <c r="K73"/>
  <c r="K77"/>
  <c r="K81"/>
  <c r="K85"/>
  <c r="K89"/>
  <c r="K18"/>
  <c r="K26"/>
  <c r="K30"/>
  <c r="K34"/>
  <c r="K38"/>
  <c r="K42"/>
  <c r="K46"/>
  <c r="K50"/>
  <c r="K54"/>
  <c r="K58"/>
  <c r="K70"/>
  <c r="K74"/>
  <c r="K78"/>
  <c r="K82"/>
  <c r="K86"/>
  <c r="K90"/>
  <c r="K71"/>
  <c r="G127" i="19"/>
  <c r="A129"/>
  <c r="B128"/>
  <c r="C128"/>
  <c r="A103" i="16"/>
  <c r="A103" i="5"/>
  <c r="A103" i="4"/>
  <c r="A103" i="3"/>
  <c r="T106" i="15"/>
  <c r="S105"/>
  <c r="F128" i="19"/>
  <c r="E128"/>
  <c r="T216" i="21" l="1"/>
  <c r="U168"/>
  <c r="AN113" i="4"/>
  <c r="U200" i="21"/>
  <c r="U196"/>
  <c r="U192"/>
  <c r="U175"/>
  <c r="T176"/>
  <c r="T207"/>
  <c r="U187"/>
  <c r="U203"/>
  <c r="T170"/>
  <c r="U228"/>
  <c r="U180"/>
  <c r="T243"/>
  <c r="U164"/>
  <c r="T227"/>
  <c r="T212"/>
  <c r="T208"/>
  <c r="T224"/>
  <c r="T183"/>
  <c r="T240"/>
  <c r="T190"/>
  <c r="T191"/>
  <c r="U186"/>
  <c r="T223"/>
  <c r="U232"/>
  <c r="U211"/>
  <c r="T158"/>
  <c r="T174"/>
  <c r="T222"/>
  <c r="T179"/>
  <c r="U238"/>
  <c r="U195"/>
  <c r="U184"/>
  <c r="U206"/>
  <c r="U163"/>
  <c r="U234"/>
  <c r="T188"/>
  <c r="U220"/>
  <c r="T167"/>
  <c r="U236"/>
  <c r="U172"/>
  <c r="T204"/>
  <c r="K16"/>
  <c r="M71" s="1"/>
  <c r="T231"/>
  <c r="U239"/>
  <c r="M86"/>
  <c r="M85"/>
  <c r="T229"/>
  <c r="T165"/>
  <c r="T197"/>
  <c r="U177"/>
  <c r="T214"/>
  <c r="T193"/>
  <c r="U235"/>
  <c r="T182"/>
  <c r="U161"/>
  <c r="U221"/>
  <c r="T194"/>
  <c r="U185"/>
  <c r="U130"/>
  <c r="T242"/>
  <c r="T210"/>
  <c r="U157"/>
  <c r="U201"/>
  <c r="S16"/>
  <c r="S15"/>
  <c r="M82"/>
  <c r="M81"/>
  <c r="T218"/>
  <c r="U181"/>
  <c r="T202"/>
  <c r="T225"/>
  <c r="T198"/>
  <c r="U219"/>
  <c r="U241"/>
  <c r="T166"/>
  <c r="T226"/>
  <c r="T173"/>
  <c r="U233"/>
  <c r="U199"/>
  <c r="T215"/>
  <c r="U189"/>
  <c r="U244"/>
  <c r="T169"/>
  <c r="T213"/>
  <c r="T171"/>
  <c r="U237"/>
  <c r="U205"/>
  <c r="T178"/>
  <c r="U217"/>
  <c r="T162"/>
  <c r="T209"/>
  <c r="U230"/>
  <c r="G128" i="19"/>
  <c r="A130"/>
  <c r="B129"/>
  <c r="C129"/>
  <c r="A104" i="16"/>
  <c r="A104" i="4"/>
  <c r="A104" i="3"/>
  <c r="A104" i="5"/>
  <c r="T107" i="15"/>
  <c r="S106"/>
  <c r="F129" i="19"/>
  <c r="E129"/>
  <c r="AN114" i="4" l="1"/>
  <c r="M26" i="21"/>
  <c r="M73"/>
  <c r="M78"/>
  <c r="M30"/>
  <c r="M25"/>
  <c r="M77"/>
  <c r="M37"/>
  <c r="M61"/>
  <c r="M21"/>
  <c r="M74"/>
  <c r="U16"/>
  <c r="T16"/>
  <c r="T15"/>
  <c r="M65"/>
  <c r="M45"/>
  <c r="M50"/>
  <c r="M41"/>
  <c r="M69"/>
  <c r="M49"/>
  <c r="M34"/>
  <c r="M53"/>
  <c r="M54"/>
  <c r="U15"/>
  <c r="L2"/>
  <c r="M17"/>
  <c r="M43"/>
  <c r="M28"/>
  <c r="M40"/>
  <c r="M56"/>
  <c r="M76"/>
  <c r="M92"/>
  <c r="M67"/>
  <c r="M24"/>
  <c r="M36"/>
  <c r="M52"/>
  <c r="M68"/>
  <c r="M88"/>
  <c r="M22"/>
  <c r="M39"/>
  <c r="M55"/>
  <c r="M66"/>
  <c r="M79"/>
  <c r="M63"/>
  <c r="M91"/>
  <c r="M31"/>
  <c r="M44"/>
  <c r="M60"/>
  <c r="M80"/>
  <c r="M47"/>
  <c r="M59"/>
  <c r="M20"/>
  <c r="M32"/>
  <c r="M48"/>
  <c r="M64"/>
  <c r="M84"/>
  <c r="M19"/>
  <c r="M35"/>
  <c r="M51"/>
  <c r="M75"/>
  <c r="M27"/>
  <c r="M62"/>
  <c r="M87"/>
  <c r="M23"/>
  <c r="M83"/>
  <c r="M33"/>
  <c r="M18"/>
  <c r="M29"/>
  <c r="M89"/>
  <c r="M90"/>
  <c r="M42"/>
  <c r="M72"/>
  <c r="M70"/>
  <c r="M38"/>
  <c r="AB244"/>
  <c r="O232" i="22" s="1"/>
  <c r="AA244" i="21"/>
  <c r="AA243"/>
  <c r="AB243"/>
  <c r="O231" i="22" s="1"/>
  <c r="AA242" i="21"/>
  <c r="AB242"/>
  <c r="O230" i="22" s="1"/>
  <c r="AA241" i="21"/>
  <c r="AB241"/>
  <c r="O229" i="22" s="1"/>
  <c r="AA240" i="21"/>
  <c r="AB240"/>
  <c r="O228" i="22" s="1"/>
  <c r="AB238" i="21"/>
  <c r="O226" i="22" s="1"/>
  <c r="AA238" i="21"/>
  <c r="AB237"/>
  <c r="O225" i="22" s="1"/>
  <c r="AA237" i="21"/>
  <c r="AB236"/>
  <c r="O224" i="22" s="1"/>
  <c r="AA236" i="21"/>
  <c r="AB235"/>
  <c r="O223" i="22" s="1"/>
  <c r="AA235" i="21"/>
  <c r="AA234"/>
  <c r="AB234"/>
  <c r="O222" i="22" s="1"/>
  <c r="AA232" i="21"/>
  <c r="AB232"/>
  <c r="O220" i="22" s="1"/>
  <c r="AA231" i="21"/>
  <c r="AB231"/>
  <c r="O219" i="22" s="1"/>
  <c r="AA230" i="21"/>
  <c r="AB230"/>
  <c r="O218" i="22" s="1"/>
  <c r="AB229" i="21"/>
  <c r="O217" i="22" s="1"/>
  <c r="AA229" i="21"/>
  <c r="AB228"/>
  <c r="O216" i="22" s="1"/>
  <c r="AA228" i="21"/>
  <c r="AB227"/>
  <c r="O215" i="22" s="1"/>
  <c r="AA227" i="21"/>
  <c r="AA226"/>
  <c r="AB226"/>
  <c r="O214" i="22" s="1"/>
  <c r="AB225" i="21"/>
  <c r="O213" i="22" s="1"/>
  <c r="AA225" i="21"/>
  <c r="AA224"/>
  <c r="AB224"/>
  <c r="O212" i="22" s="1"/>
  <c r="AB223" i="21"/>
  <c r="O211" i="22" s="1"/>
  <c r="AA223" i="21"/>
  <c r="AA222"/>
  <c r="AB222"/>
  <c r="O210" i="22" s="1"/>
  <c r="AA221" i="21"/>
  <c r="AB221"/>
  <c r="O209" i="22" s="1"/>
  <c r="AB220" i="21"/>
  <c r="O208" i="22" s="1"/>
  <c r="AA220" i="21"/>
  <c r="AB219"/>
  <c r="O207" i="22" s="1"/>
  <c r="AA219" i="21"/>
  <c r="AB218"/>
  <c r="O206" i="22" s="1"/>
  <c r="AA218" i="21"/>
  <c r="AA217"/>
  <c r="AB217"/>
  <c r="O205" i="22" s="1"/>
  <c r="AA216" i="21"/>
  <c r="AB216"/>
  <c r="O204" i="22" s="1"/>
  <c r="AB215" i="21"/>
  <c r="O203" i="22" s="1"/>
  <c r="AA215" i="21"/>
  <c r="AB214"/>
  <c r="O202" i="22" s="1"/>
  <c r="AA214" i="21"/>
  <c r="AB213"/>
  <c r="O201" i="22" s="1"/>
  <c r="AA213" i="21"/>
  <c r="AA212"/>
  <c r="AB212"/>
  <c r="O200" i="22" s="1"/>
  <c r="AB211" i="21"/>
  <c r="O199" i="22" s="1"/>
  <c r="AA211" i="21"/>
  <c r="AB210"/>
  <c r="O198" i="22" s="1"/>
  <c r="AA210" i="21"/>
  <c r="AA209"/>
  <c r="AB209"/>
  <c r="O197" i="22" s="1"/>
  <c r="AB208" i="21"/>
  <c r="O196" i="22" s="1"/>
  <c r="AA208" i="21"/>
  <c r="AA207"/>
  <c r="AB207"/>
  <c r="O195" i="22" s="1"/>
  <c r="AA206" i="21"/>
  <c r="AB206"/>
  <c r="O194" i="22" s="1"/>
  <c r="AB205" i="21"/>
  <c r="O193" i="22" s="1"/>
  <c r="AA205" i="21"/>
  <c r="AA204"/>
  <c r="AB204"/>
  <c r="O192" i="22" s="1"/>
  <c r="AA203" i="21"/>
  <c r="AB203"/>
  <c r="O191" i="22" s="1"/>
  <c r="AA202" i="21"/>
  <c r="AB202"/>
  <c r="O190" i="22" s="1"/>
  <c r="AA201" i="21"/>
  <c r="AB201"/>
  <c r="O189" i="22" s="1"/>
  <c r="AB200" i="21"/>
  <c r="O188" i="22" s="1"/>
  <c r="AA200" i="21"/>
  <c r="AB199"/>
  <c r="O187" i="22" s="1"/>
  <c r="AA199" i="21"/>
  <c r="AB198"/>
  <c r="O186" i="22" s="1"/>
  <c r="AA198" i="21"/>
  <c r="AA197"/>
  <c r="AB197"/>
  <c r="O185" i="22" s="1"/>
  <c r="AA196" i="21"/>
  <c r="AB196"/>
  <c r="O184" i="22" s="1"/>
  <c r="AB195" i="21"/>
  <c r="O183" i="22" s="1"/>
  <c r="AA195" i="21"/>
  <c r="AB194"/>
  <c r="O182" i="22" s="1"/>
  <c r="AA194" i="21"/>
  <c r="AA193"/>
  <c r="AB193"/>
  <c r="O181" i="22" s="1"/>
  <c r="AA192" i="21"/>
  <c r="AB192"/>
  <c r="O180" i="22" s="1"/>
  <c r="AA191" i="21"/>
  <c r="AB191"/>
  <c r="O179" i="22" s="1"/>
  <c r="AA190" i="21"/>
  <c r="AB190"/>
  <c r="O178" i="22" s="1"/>
  <c r="AB189" i="21"/>
  <c r="O177" i="22" s="1"/>
  <c r="AA189" i="21"/>
  <c r="AA188"/>
  <c r="AB188"/>
  <c r="O176" i="22" s="1"/>
  <c r="AB187" i="21"/>
  <c r="O175" i="22" s="1"/>
  <c r="AA187" i="21"/>
  <c r="AA186"/>
  <c r="AB186"/>
  <c r="O174" i="22" s="1"/>
  <c r="AB185" i="21"/>
  <c r="O173" i="22" s="1"/>
  <c r="AA185" i="21"/>
  <c r="AA184"/>
  <c r="AB184"/>
  <c r="O172" i="22" s="1"/>
  <c r="AB183" i="21"/>
  <c r="O171" i="22" s="1"/>
  <c r="AA183" i="21"/>
  <c r="AB182"/>
  <c r="O170" i="22" s="1"/>
  <c r="AA182" i="21"/>
  <c r="AA181"/>
  <c r="AB181"/>
  <c r="O169" i="22" s="1"/>
  <c r="AA180" i="21"/>
  <c r="AB180"/>
  <c r="O168" i="22" s="1"/>
  <c r="AB179" i="21"/>
  <c r="O167" i="22" s="1"/>
  <c r="AA179" i="21"/>
  <c r="AA178"/>
  <c r="AB178"/>
  <c r="O166" i="22" s="1"/>
  <c r="AA177" i="21"/>
  <c r="AB177"/>
  <c r="O165" i="22" s="1"/>
  <c r="AB176" i="21"/>
  <c r="O164" i="22" s="1"/>
  <c r="AA176" i="21"/>
  <c r="AA175"/>
  <c r="AB175"/>
  <c r="O163" i="22" s="1"/>
  <c r="AA174" i="21"/>
  <c r="AB174"/>
  <c r="O162" i="22" s="1"/>
  <c r="AB173" i="21"/>
  <c r="O161" i="22" s="1"/>
  <c r="AA173" i="21"/>
  <c r="AB172"/>
  <c r="O160" i="22" s="1"/>
  <c r="AA172" i="21"/>
  <c r="AA171"/>
  <c r="AB171"/>
  <c r="O159" i="22" s="1"/>
  <c r="AA170" i="21"/>
  <c r="AB170"/>
  <c r="O158" i="22" s="1"/>
  <c r="AB169" i="21"/>
  <c r="O157" i="22" s="1"/>
  <c r="AA169" i="21"/>
  <c r="AA168"/>
  <c r="AB168"/>
  <c r="O156" i="22" s="1"/>
  <c r="AB167" i="21"/>
  <c r="O155" i="22" s="1"/>
  <c r="AA167" i="21"/>
  <c r="AA166"/>
  <c r="AB166"/>
  <c r="O154" i="22" s="1"/>
  <c r="AA165" i="21"/>
  <c r="AB165"/>
  <c r="O153" i="22" s="1"/>
  <c r="AA164" i="21"/>
  <c r="AB164"/>
  <c r="O152" i="22" s="1"/>
  <c r="AB163" i="21"/>
  <c r="O151" i="22" s="1"/>
  <c r="AA163" i="21"/>
  <c r="AB162"/>
  <c r="O150" i="22" s="1"/>
  <c r="AA162" i="21"/>
  <c r="AB161"/>
  <c r="O149" i="22" s="1"/>
  <c r="AA161" i="21"/>
  <c r="AA160"/>
  <c r="AB160"/>
  <c r="O148" i="22" s="1"/>
  <c r="AA159" i="21"/>
  <c r="AB159"/>
  <c r="O147" i="22" s="1"/>
  <c r="AB158" i="21"/>
  <c r="O146" i="22" s="1"/>
  <c r="AA158" i="21"/>
  <c r="AA157"/>
  <c r="AB157"/>
  <c r="O145" i="22" s="1"/>
  <c r="AA156" i="21"/>
  <c r="AB156"/>
  <c r="O144" i="22" s="1"/>
  <c r="AA155" i="21"/>
  <c r="AB155"/>
  <c r="O143" i="22" s="1"/>
  <c r="AA154" i="21"/>
  <c r="AB154"/>
  <c r="O142" i="22" s="1"/>
  <c r="AA153" i="21"/>
  <c r="AB153"/>
  <c r="O141" i="22" s="1"/>
  <c r="AA152" i="21"/>
  <c r="AB152"/>
  <c r="O140" i="22" s="1"/>
  <c r="AA151" i="21"/>
  <c r="AB151"/>
  <c r="O139" i="22" s="1"/>
  <c r="AA150" i="21"/>
  <c r="AB150"/>
  <c r="O138" i="22" s="1"/>
  <c r="AB149" i="21"/>
  <c r="O137" i="22" s="1"/>
  <c r="AA149" i="21"/>
  <c r="AA148"/>
  <c r="AB148"/>
  <c r="O136" i="22" s="1"/>
  <c r="AA147" i="21"/>
  <c r="AB147"/>
  <c r="O135" i="22" s="1"/>
  <c r="AA146" i="21"/>
  <c r="AB146"/>
  <c r="O134" i="22" s="1"/>
  <c r="AA145" i="21"/>
  <c r="AB145"/>
  <c r="O133" i="22" s="1"/>
  <c r="AA144" i="21"/>
  <c r="AB144"/>
  <c r="O132" i="22" s="1"/>
  <c r="AA143" i="21"/>
  <c r="AB143"/>
  <c r="O131" i="22" s="1"/>
  <c r="AA142" i="21"/>
  <c r="AB142"/>
  <c r="O130" i="22" s="1"/>
  <c r="AA141" i="21"/>
  <c r="AB141"/>
  <c r="O129" i="22" s="1"/>
  <c r="AB140" i="21"/>
  <c r="O128" i="22" s="1"/>
  <c r="AA140" i="21"/>
  <c r="AA139"/>
  <c r="AB139"/>
  <c r="O127" i="22" s="1"/>
  <c r="AA138" i="21"/>
  <c r="AB138"/>
  <c r="O126" i="22" s="1"/>
  <c r="AA137" i="21"/>
  <c r="AB137"/>
  <c r="O125" i="22" s="1"/>
  <c r="AB136" i="21"/>
  <c r="O124" i="22" s="1"/>
  <c r="AA136" i="21"/>
  <c r="AA135"/>
  <c r="AB135"/>
  <c r="O123" i="22" s="1"/>
  <c r="AA134" i="21"/>
  <c r="AB134"/>
  <c r="O122" i="22" s="1"/>
  <c r="AA133" i="21"/>
  <c r="AB133"/>
  <c r="O121" i="22" s="1"/>
  <c r="AA132" i="21"/>
  <c r="AB132"/>
  <c r="O120" i="22" s="1"/>
  <c r="AB131" i="21"/>
  <c r="O119" i="22" s="1"/>
  <c r="AA131" i="21"/>
  <c r="AA130"/>
  <c r="AB130"/>
  <c r="O118" i="22" s="1"/>
  <c r="AA129" i="21"/>
  <c r="AB129"/>
  <c r="O117" i="22" s="1"/>
  <c r="AA128" i="21"/>
  <c r="AB128"/>
  <c r="O116" i="22" s="1"/>
  <c r="AB127" i="21"/>
  <c r="O115" i="22" s="1"/>
  <c r="AA127" i="21"/>
  <c r="AB126"/>
  <c r="O114" i="22" s="1"/>
  <c r="AA126" i="21"/>
  <c r="AB125"/>
  <c r="O113" i="22" s="1"/>
  <c r="AA125" i="21"/>
  <c r="AB124"/>
  <c r="O112" i="22" s="1"/>
  <c r="AA124" i="21"/>
  <c r="AA123"/>
  <c r="AB123"/>
  <c r="O111" i="22" s="1"/>
  <c r="AB122" i="21"/>
  <c r="O110" i="22" s="1"/>
  <c r="AA122" i="21"/>
  <c r="AA121"/>
  <c r="AB121"/>
  <c r="O109" i="22" s="1"/>
  <c r="AA120" i="21"/>
  <c r="AB120"/>
  <c r="O108" i="22" s="1"/>
  <c r="AA119" i="21"/>
  <c r="AB119"/>
  <c r="O107" i="22" s="1"/>
  <c r="AA118" i="21"/>
  <c r="AB118"/>
  <c r="O106" i="22" s="1"/>
  <c r="AB117" i="21"/>
  <c r="O105" i="22" s="1"/>
  <c r="AA117" i="21"/>
  <c r="AB116"/>
  <c r="O104" i="22" s="1"/>
  <c r="AA116" i="21"/>
  <c r="AA115"/>
  <c r="AB115"/>
  <c r="O103" i="22" s="1"/>
  <c r="AA114" i="21"/>
  <c r="AB114"/>
  <c r="O102" i="22" s="1"/>
  <c r="AA113" i="21"/>
  <c r="AB113"/>
  <c r="O101" i="22" s="1"/>
  <c r="AA112" i="21"/>
  <c r="AB112"/>
  <c r="O100" i="22" s="1"/>
  <c r="AA111" i="21"/>
  <c r="AB111"/>
  <c r="O99" i="22" s="1"/>
  <c r="AB110" i="21"/>
  <c r="O98" i="22" s="1"/>
  <c r="AA110" i="21"/>
  <c r="AA109"/>
  <c r="AB109"/>
  <c r="O97" i="22" s="1"/>
  <c r="AB108" i="21"/>
  <c r="O96" i="22" s="1"/>
  <c r="AA108" i="21"/>
  <c r="AA107"/>
  <c r="AB107"/>
  <c r="O95" i="22" s="1"/>
  <c r="AA106" i="21"/>
  <c r="AB106"/>
  <c r="O94" i="22" s="1"/>
  <c r="AA105" i="21"/>
  <c r="AB105"/>
  <c r="O93" i="22" s="1"/>
  <c r="AB104" i="21"/>
  <c r="O92" i="22" s="1"/>
  <c r="AA104" i="21"/>
  <c r="AA103"/>
  <c r="AB103"/>
  <c r="O91" i="22" s="1"/>
  <c r="AA102" i="21"/>
  <c r="AB102"/>
  <c r="O90" i="22" s="1"/>
  <c r="AA101" i="21"/>
  <c r="AB101"/>
  <c r="O89" i="22" s="1"/>
  <c r="AA100" i="21"/>
  <c r="AB100"/>
  <c r="O88" i="22" s="1"/>
  <c r="AA99" i="21"/>
  <c r="AB99"/>
  <c r="O87" i="22" s="1"/>
  <c r="AA98" i="21"/>
  <c r="AB98"/>
  <c r="O86" i="22" s="1"/>
  <c r="AA97" i="21"/>
  <c r="AB97"/>
  <c r="O85" i="22" s="1"/>
  <c r="AA96" i="21"/>
  <c r="AB96"/>
  <c r="O84" i="22" s="1"/>
  <c r="AA95" i="21"/>
  <c r="AB95"/>
  <c r="O83" i="22" s="1"/>
  <c r="AA94" i="21"/>
  <c r="AB94"/>
  <c r="O82" i="22" s="1"/>
  <c r="AB93" i="21"/>
  <c r="O81" i="22" s="1"/>
  <c r="AA93" i="21"/>
  <c r="AA92"/>
  <c r="AB92"/>
  <c r="O80" i="22" s="1"/>
  <c r="AA91" i="21"/>
  <c r="AB91"/>
  <c r="O79" i="22" s="1"/>
  <c r="AB90" i="21"/>
  <c r="O78" i="22" s="1"/>
  <c r="AA90" i="21"/>
  <c r="AA89"/>
  <c r="AB89"/>
  <c r="O77" i="22" s="1"/>
  <c r="AA88" i="21"/>
  <c r="AB88"/>
  <c r="O76" i="22" s="1"/>
  <c r="AA87" i="21"/>
  <c r="AB87"/>
  <c r="O75" i="22" s="1"/>
  <c r="AA86" i="21"/>
  <c r="AB86"/>
  <c r="O74" i="22" s="1"/>
  <c r="AA85" i="21"/>
  <c r="AB85"/>
  <c r="O73" i="22" s="1"/>
  <c r="AA84" i="21"/>
  <c r="AB84"/>
  <c r="O72" i="22" s="1"/>
  <c r="AA83" i="21"/>
  <c r="AB83"/>
  <c r="O71" i="22" s="1"/>
  <c r="AA82" i="21"/>
  <c r="AB82"/>
  <c r="O70" i="22" s="1"/>
  <c r="AB81" i="21"/>
  <c r="O69" i="22" s="1"/>
  <c r="AA81" i="21"/>
  <c r="AA80"/>
  <c r="AB80"/>
  <c r="O68" i="22" s="1"/>
  <c r="AA79" i="21"/>
  <c r="AB79"/>
  <c r="O67" i="22" s="1"/>
  <c r="AA78" i="21"/>
  <c r="AB78"/>
  <c r="O66" i="22" s="1"/>
  <c r="AA77" i="21"/>
  <c r="AB77"/>
  <c r="O65" i="22" s="1"/>
  <c r="AA76" i="21"/>
  <c r="AB76"/>
  <c r="O64" i="22" s="1"/>
  <c r="AA75" i="21"/>
  <c r="AB75"/>
  <c r="O63" i="22" s="1"/>
  <c r="AA74" i="21"/>
  <c r="AB74"/>
  <c r="O62" i="22" s="1"/>
  <c r="AA73" i="21"/>
  <c r="AB73"/>
  <c r="O61" i="22" s="1"/>
  <c r="AB72" i="21"/>
  <c r="O60" i="22" s="1"/>
  <c r="AA72" i="21"/>
  <c r="AA71"/>
  <c r="AB71"/>
  <c r="O59" i="22" s="1"/>
  <c r="AB70" i="21"/>
  <c r="O58" i="22" s="1"/>
  <c r="AA70" i="21"/>
  <c r="AB69"/>
  <c r="O57" i="22" s="1"/>
  <c r="AA69" i="21"/>
  <c r="AB68"/>
  <c r="O56" i="22" s="1"/>
  <c r="AA68" i="21"/>
  <c r="AA67"/>
  <c r="AB67"/>
  <c r="O55" i="22" s="1"/>
  <c r="AA66" i="21"/>
  <c r="AB66"/>
  <c r="O54" i="22" s="1"/>
  <c r="AA65" i="21"/>
  <c r="AB65"/>
  <c r="O53" i="22" s="1"/>
  <c r="AA64" i="21"/>
  <c r="AB64"/>
  <c r="O52" i="22" s="1"/>
  <c r="AA63" i="21"/>
  <c r="AB63"/>
  <c r="O51" i="22" s="1"/>
  <c r="AA62" i="21"/>
  <c r="AB62"/>
  <c r="O50" i="22" s="1"/>
  <c r="AA61" i="21"/>
  <c r="AB61"/>
  <c r="O49" i="22" s="1"/>
  <c r="AA60" i="21"/>
  <c r="AB60"/>
  <c r="O48" i="22" s="1"/>
  <c r="AA59" i="21"/>
  <c r="AB59"/>
  <c r="O47" i="22" s="1"/>
  <c r="AA58" i="21"/>
  <c r="AB58"/>
  <c r="O46" i="22" s="1"/>
  <c r="AA57" i="21"/>
  <c r="AB57"/>
  <c r="O45" i="22" s="1"/>
  <c r="AA56" i="21"/>
  <c r="AB56"/>
  <c r="O44" i="22" s="1"/>
  <c r="AA55" i="21"/>
  <c r="AB55"/>
  <c r="O43" i="22" s="1"/>
  <c r="AB54" i="21"/>
  <c r="O42" i="22" s="1"/>
  <c r="AA54" i="21"/>
  <c r="AA53"/>
  <c r="AB53"/>
  <c r="O41" i="22" s="1"/>
  <c r="AA52" i="21"/>
  <c r="AB52"/>
  <c r="O40" i="22" s="1"/>
  <c r="AA51" i="21"/>
  <c r="AB51"/>
  <c r="O39" i="22" s="1"/>
  <c r="AA50" i="21"/>
  <c r="AB50"/>
  <c r="O38" i="22" s="1"/>
  <c r="AA49" i="21"/>
  <c r="AB49"/>
  <c r="O37" i="22" s="1"/>
  <c r="AB48" i="21"/>
  <c r="O36" i="22" s="1"/>
  <c r="AA48" i="21"/>
  <c r="AB47"/>
  <c r="O35" i="22" s="1"/>
  <c r="AA47" i="21"/>
  <c r="AA46"/>
  <c r="AB46"/>
  <c r="O34" i="22" s="1"/>
  <c r="AB45" i="21"/>
  <c r="O33" i="22" s="1"/>
  <c r="AA45" i="21"/>
  <c r="AA44"/>
  <c r="AB44"/>
  <c r="O32" i="22" s="1"/>
  <c r="AA43" i="21"/>
  <c r="AB43"/>
  <c r="O31" i="22" s="1"/>
  <c r="AA42" i="21"/>
  <c r="AB42"/>
  <c r="O30" i="22" s="1"/>
  <c r="AA41" i="21"/>
  <c r="AB41"/>
  <c r="O29" i="22" s="1"/>
  <c r="AA40" i="21"/>
  <c r="AB40"/>
  <c r="O28" i="22" s="1"/>
  <c r="AA39" i="21"/>
  <c r="AB39"/>
  <c r="O27" i="22" s="1"/>
  <c r="AA38" i="21"/>
  <c r="AB38"/>
  <c r="O26" i="22" s="1"/>
  <c r="AA37" i="21"/>
  <c r="AB37"/>
  <c r="O25" i="22" s="1"/>
  <c r="AB36" i="21"/>
  <c r="O24" i="22" s="1"/>
  <c r="AA36" i="21"/>
  <c r="AA35"/>
  <c r="AB35"/>
  <c r="O23" i="22" s="1"/>
  <c r="AA34" i="21"/>
  <c r="AB34"/>
  <c r="O22" i="22" s="1"/>
  <c r="AA33" i="21"/>
  <c r="AB33"/>
  <c r="O21" i="22" s="1"/>
  <c r="AA32" i="21"/>
  <c r="AB32"/>
  <c r="O20" i="22" s="1"/>
  <c r="AB31" i="21"/>
  <c r="O19" i="22" s="1"/>
  <c r="AA31" i="21"/>
  <c r="AA30"/>
  <c r="AB30"/>
  <c r="O18" i="22" s="1"/>
  <c r="AA29" i="21"/>
  <c r="AB29"/>
  <c r="O17" i="22" s="1"/>
  <c r="AA28" i="21"/>
  <c r="AB28"/>
  <c r="O16" i="22" s="1"/>
  <c r="AB27" i="21"/>
  <c r="O15" i="22" s="1"/>
  <c r="AA27" i="21"/>
  <c r="AA26"/>
  <c r="AB26"/>
  <c r="O14" i="22" s="1"/>
  <c r="AB25" i="21"/>
  <c r="O13" i="22" s="1"/>
  <c r="AA25" i="21"/>
  <c r="AA24"/>
  <c r="AB24"/>
  <c r="O12" i="22" s="1"/>
  <c r="AA23" i="21"/>
  <c r="AB23"/>
  <c r="O11" i="22" s="1"/>
  <c r="AA22" i="21"/>
  <c r="AB22"/>
  <c r="O10" i="22" s="1"/>
  <c r="AA21" i="21"/>
  <c r="AB21"/>
  <c r="O9" i="22" s="1"/>
  <c r="AA20" i="21"/>
  <c r="AB20"/>
  <c r="O8" i="22" s="1"/>
  <c r="AA19" i="21"/>
  <c r="AB19"/>
  <c r="O7" i="22" s="1"/>
  <c r="AB18" i="21"/>
  <c r="O6" i="22" s="1"/>
  <c r="AA18" i="21"/>
  <c r="AA17"/>
  <c r="AB17"/>
  <c r="O5" i="22" s="1"/>
  <c r="M57" i="21"/>
  <c r="M46"/>
  <c r="M58"/>
  <c r="G129" i="19"/>
  <c r="A13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14" s="1"/>
  <c r="B130"/>
  <c r="C130"/>
  <c r="A105" i="16"/>
  <c r="A105" i="5"/>
  <c r="A105" i="3"/>
  <c r="A105" i="4"/>
  <c r="T108" i="15"/>
  <c r="S107"/>
  <c r="F130" i="19"/>
  <c r="E130"/>
  <c r="AL244" i="21" l="1"/>
  <c r="AM244" s="1"/>
  <c r="AN115" i="4"/>
  <c r="AL242" i="21"/>
  <c r="AL240"/>
  <c r="AL238"/>
  <c r="AL236"/>
  <c r="AL234"/>
  <c r="AL232"/>
  <c r="AL230"/>
  <c r="AL228"/>
  <c r="AL226"/>
  <c r="AL224"/>
  <c r="AL222"/>
  <c r="AL220"/>
  <c r="AL218"/>
  <c r="AL216"/>
  <c r="AL214"/>
  <c r="AL212"/>
  <c r="AL210"/>
  <c r="AL208"/>
  <c r="AL206"/>
  <c r="AL204"/>
  <c r="AL202"/>
  <c r="AL200"/>
  <c r="AL198"/>
  <c r="AL196"/>
  <c r="AL194"/>
  <c r="AL192"/>
  <c r="AL190"/>
  <c r="AL188"/>
  <c r="AL186"/>
  <c r="AL184"/>
  <c r="AL182"/>
  <c r="AL180"/>
  <c r="AL178"/>
  <c r="AL176"/>
  <c r="AL174"/>
  <c r="AL172"/>
  <c r="AL170"/>
  <c r="AL168"/>
  <c r="AL166"/>
  <c r="AL164"/>
  <c r="AL162"/>
  <c r="AL160"/>
  <c r="AL158"/>
  <c r="AL156"/>
  <c r="AL154"/>
  <c r="AL152"/>
  <c r="AL150"/>
  <c r="AL148"/>
  <c r="AL146"/>
  <c r="AL144"/>
  <c r="AL138"/>
  <c r="AL132"/>
  <c r="AL122"/>
  <c r="AL120"/>
  <c r="AL102"/>
  <c r="AC90" i="22" s="1"/>
  <c r="AL149" i="21"/>
  <c r="AL143"/>
  <c r="AL141"/>
  <c r="AL139"/>
  <c r="AL135"/>
  <c r="AL129"/>
  <c r="AL125"/>
  <c r="AL121"/>
  <c r="AL119"/>
  <c r="AL243"/>
  <c r="AL241"/>
  <c r="AL239"/>
  <c r="AL237"/>
  <c r="AL235"/>
  <c r="AL233"/>
  <c r="AL231"/>
  <c r="AL229"/>
  <c r="AL227"/>
  <c r="AL225"/>
  <c r="AL223"/>
  <c r="AL221"/>
  <c r="AL219"/>
  <c r="AL217"/>
  <c r="AL215"/>
  <c r="AL213"/>
  <c r="AL211"/>
  <c r="AL209"/>
  <c r="AL207"/>
  <c r="AL205"/>
  <c r="AL203"/>
  <c r="AL201"/>
  <c r="AL199"/>
  <c r="AL197"/>
  <c r="AL195"/>
  <c r="AL193"/>
  <c r="AL191"/>
  <c r="AL189"/>
  <c r="AL187"/>
  <c r="AL185"/>
  <c r="AL183"/>
  <c r="AL181"/>
  <c r="AL179"/>
  <c r="AL177"/>
  <c r="AL175"/>
  <c r="AL173"/>
  <c r="AL171"/>
  <c r="AL169"/>
  <c r="AL167"/>
  <c r="AL165"/>
  <c r="AL163"/>
  <c r="AL161"/>
  <c r="AL159"/>
  <c r="AL157"/>
  <c r="AL155"/>
  <c r="AL153"/>
  <c r="AL151"/>
  <c r="AL147"/>
  <c r="AL145"/>
  <c r="AL137"/>
  <c r="AL133"/>
  <c r="AL131"/>
  <c r="AL127"/>
  <c r="AL123"/>
  <c r="AL117"/>
  <c r="AL115"/>
  <c r="AL113"/>
  <c r="AL111"/>
  <c r="AL109"/>
  <c r="AL107"/>
  <c r="AC95" i="22" s="1"/>
  <c r="AL105" i="21"/>
  <c r="AC93" i="22" s="1"/>
  <c r="AL103" i="21"/>
  <c r="AC91" i="22" s="1"/>
  <c r="AL142" i="21"/>
  <c r="AL140"/>
  <c r="AL136"/>
  <c r="AL134"/>
  <c r="AL130"/>
  <c r="AL128"/>
  <c r="AL126"/>
  <c r="AL124"/>
  <c r="AL118"/>
  <c r="AL116"/>
  <c r="AL114"/>
  <c r="AL112"/>
  <c r="AL110"/>
  <c r="AL108"/>
  <c r="AL106"/>
  <c r="AC94" i="22" s="1"/>
  <c r="AL104" i="21"/>
  <c r="AC92" i="22" s="1"/>
  <c r="AL100" i="21"/>
  <c r="AC88" i="22" s="1"/>
  <c r="AL101" i="21"/>
  <c r="AC89" i="22" s="1"/>
  <c r="AF130" i="21"/>
  <c r="V118" i="22" s="1"/>
  <c r="AF128" i="21"/>
  <c r="V116" i="22" s="1"/>
  <c r="AF126" i="21"/>
  <c r="V114" i="22" s="1"/>
  <c r="AF124" i="21"/>
  <c r="V112" i="22" s="1"/>
  <c r="AF122" i="21"/>
  <c r="V110" i="22" s="1"/>
  <c r="AF120" i="21"/>
  <c r="V108" i="22" s="1"/>
  <c r="AF118" i="21"/>
  <c r="V106" i="22" s="1"/>
  <c r="AF116" i="21"/>
  <c r="AF114"/>
  <c r="V102" i="22" s="1"/>
  <c r="AF112" i="21"/>
  <c r="V100" i="22" s="1"/>
  <c r="AF110" i="21"/>
  <c r="V98" i="22" s="1"/>
  <c r="AF108" i="21"/>
  <c r="V96" i="22" s="1"/>
  <c r="AF106" i="21"/>
  <c r="V94" i="22" s="1"/>
  <c r="AF104" i="21"/>
  <c r="V92" i="22" s="1"/>
  <c r="AF102" i="21"/>
  <c r="V90" i="22" s="1"/>
  <c r="AF100" i="21"/>
  <c r="V88" i="22" s="1"/>
  <c r="AF129" i="21"/>
  <c r="V117" i="22" s="1"/>
  <c r="AF127" i="21"/>
  <c r="AF125"/>
  <c r="V113" i="22" s="1"/>
  <c r="AF123" i="21"/>
  <c r="V111" i="22" s="1"/>
  <c r="AF121" i="21"/>
  <c r="V109" i="22" s="1"/>
  <c r="AF119" i="21"/>
  <c r="V107" i="22" s="1"/>
  <c r="AF117" i="21"/>
  <c r="V105" i="22" s="1"/>
  <c r="AF115" i="21"/>
  <c r="V103" i="22" s="1"/>
  <c r="AF113" i="21"/>
  <c r="V101" i="22" s="1"/>
  <c r="AF111" i="21"/>
  <c r="V99" i="22" s="1"/>
  <c r="AF109" i="21"/>
  <c r="V97" i="22" s="1"/>
  <c r="AF107" i="21"/>
  <c r="AF105"/>
  <c r="V93" i="22" s="1"/>
  <c r="AF103" i="21"/>
  <c r="V91" i="22" s="1"/>
  <c r="AF101" i="21"/>
  <c r="V89" i="22" s="1"/>
  <c r="AF99" i="21"/>
  <c r="AF220"/>
  <c r="AF37"/>
  <c r="V25" i="22" s="1"/>
  <c r="AF76" i="21"/>
  <c r="V64" i="22" s="1"/>
  <c r="AF44" i="21"/>
  <c r="V32" i="22" s="1"/>
  <c r="AF144" i="21"/>
  <c r="AF22"/>
  <c r="V10" i="22" s="1"/>
  <c r="AF80" i="21"/>
  <c r="V68" i="22" s="1"/>
  <c r="AF165" i="21"/>
  <c r="AF65"/>
  <c r="V53" i="22" s="1"/>
  <c r="AF176" i="21"/>
  <c r="AG176" s="1"/>
  <c r="AF54"/>
  <c r="V42" i="22" s="1"/>
  <c r="AF97" i="21"/>
  <c r="V85" i="22" s="1"/>
  <c r="AF133" i="21"/>
  <c r="AF197"/>
  <c r="AJ197" s="1"/>
  <c r="AK197" s="1"/>
  <c r="AF33"/>
  <c r="V21" i="22" s="1"/>
  <c r="AF58" i="21"/>
  <c r="AF86"/>
  <c r="V74" i="22" s="1"/>
  <c r="AF148" i="21"/>
  <c r="AJ148" s="1"/>
  <c r="AF208"/>
  <c r="AG208" s="1"/>
  <c r="AF169"/>
  <c r="AF212"/>
  <c r="AL25"/>
  <c r="AC13" i="22" s="1"/>
  <c r="AF154" i="21"/>
  <c r="AJ154" s="1"/>
  <c r="AF186"/>
  <c r="AF235"/>
  <c r="AH235" s="1"/>
  <c r="AI235" s="1"/>
  <c r="AF242"/>
  <c r="AH242" s="1"/>
  <c r="AI242" s="1"/>
  <c r="AF190"/>
  <c r="AF26"/>
  <c r="V14" i="22" s="1"/>
  <c r="AF48" i="21"/>
  <c r="V36" i="22" s="1"/>
  <c r="AF69" i="21"/>
  <c r="V57" i="22" s="1"/>
  <c r="AF90" i="21"/>
  <c r="V78" i="22" s="1"/>
  <c r="AF137" i="21"/>
  <c r="AH137" s="1"/>
  <c r="AF158"/>
  <c r="AF180"/>
  <c r="AF201"/>
  <c r="AF225"/>
  <c r="AF240"/>
  <c r="AH240" s="1"/>
  <c r="AI240" s="1"/>
  <c r="AF21"/>
  <c r="V9" i="22" s="1"/>
  <c r="AF32" i="21"/>
  <c r="V20" i="22" s="1"/>
  <c r="AF42" i="21"/>
  <c r="V30" i="22" s="1"/>
  <c r="AF53" i="21"/>
  <c r="V41" i="22" s="1"/>
  <c r="AF64" i="21"/>
  <c r="V52" i="22" s="1"/>
  <c r="AF74" i="21"/>
  <c r="V62" i="22" s="1"/>
  <c r="AF85" i="21"/>
  <c r="V73" i="22" s="1"/>
  <c r="AF96" i="21"/>
  <c r="V84" i="22" s="1"/>
  <c r="AF132" i="21"/>
  <c r="AF142"/>
  <c r="AF153"/>
  <c r="AH153" s="1"/>
  <c r="AF164"/>
  <c r="AF174"/>
  <c r="AF185"/>
  <c r="AH185" s="1"/>
  <c r="AI185" s="1"/>
  <c r="AF196"/>
  <c r="AG196" s="1"/>
  <c r="AF206"/>
  <c r="AF219"/>
  <c r="AF233"/>
  <c r="AH233" s="1"/>
  <c r="AI233" s="1"/>
  <c r="AF17"/>
  <c r="AJ17" s="1"/>
  <c r="AF28"/>
  <c r="V16" i="22" s="1"/>
  <c r="AF38" i="21"/>
  <c r="V26" i="22" s="1"/>
  <c r="AF49" i="21"/>
  <c r="V37" i="22" s="1"/>
  <c r="AF60" i="21"/>
  <c r="V48" i="22" s="1"/>
  <c r="AF70" i="21"/>
  <c r="V58" i="22" s="1"/>
  <c r="AF81" i="21"/>
  <c r="V69" i="22" s="1"/>
  <c r="AF92" i="21"/>
  <c r="V80" i="22" s="1"/>
  <c r="AF138" i="21"/>
  <c r="AF149"/>
  <c r="AF160"/>
  <c r="AF170"/>
  <c r="AF181"/>
  <c r="AG181" s="1"/>
  <c r="AF192"/>
  <c r="AF202"/>
  <c r="AG202" s="1"/>
  <c r="AF213"/>
  <c r="AH213" s="1"/>
  <c r="AI213" s="1"/>
  <c r="AF228"/>
  <c r="AF241"/>
  <c r="AH241" s="1"/>
  <c r="AI241" s="1"/>
  <c r="AL81"/>
  <c r="AC69" i="22" s="1"/>
  <c r="AL89" i="21"/>
  <c r="AC77" i="22" s="1"/>
  <c r="AF20" i="21"/>
  <c r="V8" i="22" s="1"/>
  <c r="AF25" i="21"/>
  <c r="V13" i="22" s="1"/>
  <c r="AF30" i="21"/>
  <c r="V18" i="22" s="1"/>
  <c r="AF36" i="21"/>
  <c r="V24" i="22" s="1"/>
  <c r="AF41" i="21"/>
  <c r="V29" i="22" s="1"/>
  <c r="AF46" i="21"/>
  <c r="V34" i="22" s="1"/>
  <c r="AF52" i="21"/>
  <c r="V40" i="22" s="1"/>
  <c r="AF57" i="21"/>
  <c r="V45" i="22" s="1"/>
  <c r="AF62" i="21"/>
  <c r="V50" i="22" s="1"/>
  <c r="AF68" i="21"/>
  <c r="V56" i="22" s="1"/>
  <c r="AF73" i="21"/>
  <c r="V61" i="22" s="1"/>
  <c r="AF78" i="21"/>
  <c r="V66" i="22" s="1"/>
  <c r="AF84" i="21"/>
  <c r="V72" i="22" s="1"/>
  <c r="AF89" i="21"/>
  <c r="V77" i="22" s="1"/>
  <c r="AF94" i="21"/>
  <c r="V82" i="22" s="1"/>
  <c r="AF136" i="21"/>
  <c r="AF141"/>
  <c r="AF146"/>
  <c r="AF152"/>
  <c r="AH152" s="1"/>
  <c r="AF157"/>
  <c r="AF162"/>
  <c r="AF168"/>
  <c r="AF173"/>
  <c r="AH173" s="1"/>
  <c r="AF178"/>
  <c r="AF184"/>
  <c r="AF189"/>
  <c r="AF194"/>
  <c r="AF200"/>
  <c r="AF205"/>
  <c r="AF210"/>
  <c r="AF217"/>
  <c r="AF224"/>
  <c r="AF231"/>
  <c r="AF239"/>
  <c r="AH239" s="1"/>
  <c r="AI239" s="1"/>
  <c r="AL65"/>
  <c r="AC53" i="22" s="1"/>
  <c r="AF18" i="21"/>
  <c r="V6" i="22" s="1"/>
  <c r="AF24" i="21"/>
  <c r="V12" i="22" s="1"/>
  <c r="AF29" i="21"/>
  <c r="V17" i="22" s="1"/>
  <c r="AF34" i="21"/>
  <c r="V22" i="22" s="1"/>
  <c r="AF40" i="21"/>
  <c r="V28" i="22" s="1"/>
  <c r="AF45" i="21"/>
  <c r="V33" i="22" s="1"/>
  <c r="AF50" i="21"/>
  <c r="V38" i="22" s="1"/>
  <c r="AF56" i="21"/>
  <c r="V44" i="22" s="1"/>
  <c r="AF61" i="21"/>
  <c r="V49" i="22" s="1"/>
  <c r="AF66" i="21"/>
  <c r="V54" i="22" s="1"/>
  <c r="AF72" i="21"/>
  <c r="V60" i="22" s="1"/>
  <c r="AF77" i="21"/>
  <c r="V65" i="22" s="1"/>
  <c r="AF82" i="21"/>
  <c r="V70" i="22" s="1"/>
  <c r="AF88" i="21"/>
  <c r="V76" i="22" s="1"/>
  <c r="AF93" i="21"/>
  <c r="V81" i="22" s="1"/>
  <c r="AF98" i="21"/>
  <c r="V86" i="22" s="1"/>
  <c r="AF134" i="21"/>
  <c r="AF140"/>
  <c r="AF145"/>
  <c r="AF150"/>
  <c r="AJ150" s="1"/>
  <c r="AF156"/>
  <c r="AF161"/>
  <c r="AF166"/>
  <c r="AF172"/>
  <c r="AG172" s="1"/>
  <c r="AF177"/>
  <c r="AH177" s="1"/>
  <c r="AF182"/>
  <c r="AF188"/>
  <c r="AF193"/>
  <c r="AF198"/>
  <c r="AF204"/>
  <c r="AF209"/>
  <c r="AF215"/>
  <c r="AG215" s="1"/>
  <c r="AF223"/>
  <c r="AF229"/>
  <c r="AF236"/>
  <c r="AH236" s="1"/>
  <c r="AI236" s="1"/>
  <c r="AF244"/>
  <c r="AH244" s="1"/>
  <c r="AI244" s="1"/>
  <c r="AL33"/>
  <c r="AC21" i="22" s="1"/>
  <c r="AF19" i="21"/>
  <c r="V7" i="22" s="1"/>
  <c r="AF23" i="21"/>
  <c r="V11" i="22" s="1"/>
  <c r="AF27" i="21"/>
  <c r="V15" i="22" s="1"/>
  <c r="AF31" i="21"/>
  <c r="V19" i="22" s="1"/>
  <c r="AF35" i="21"/>
  <c r="V23" i="22" s="1"/>
  <c r="AF39" i="21"/>
  <c r="V27" i="22" s="1"/>
  <c r="AF43" i="21"/>
  <c r="V31" i="22" s="1"/>
  <c r="AF47" i="21"/>
  <c r="V35" i="22" s="1"/>
  <c r="AF51" i="21"/>
  <c r="V39" i="22" s="1"/>
  <c r="AF55" i="21"/>
  <c r="V43" i="22" s="1"/>
  <c r="AF59" i="21"/>
  <c r="V47" i="22" s="1"/>
  <c r="AF63" i="21"/>
  <c r="V51" i="22" s="1"/>
  <c r="AF67" i="21"/>
  <c r="V55" i="22" s="1"/>
  <c r="AF71" i="21"/>
  <c r="V59" i="22" s="1"/>
  <c r="AF75" i="21"/>
  <c r="V63" i="22" s="1"/>
  <c r="AF79" i="21"/>
  <c r="V67" i="22" s="1"/>
  <c r="AF83" i="21"/>
  <c r="V71" i="22" s="1"/>
  <c r="AF87" i="21"/>
  <c r="V75" i="22" s="1"/>
  <c r="AF91" i="21"/>
  <c r="V79" i="22" s="1"/>
  <c r="AF95" i="21"/>
  <c r="V83" i="22" s="1"/>
  <c r="AF131" i="21"/>
  <c r="AF135"/>
  <c r="AF139"/>
  <c r="AF143"/>
  <c r="AF147"/>
  <c r="AF151"/>
  <c r="AF155"/>
  <c r="AG155" s="1"/>
  <c r="AF159"/>
  <c r="AF163"/>
  <c r="AF167"/>
  <c r="AF171"/>
  <c r="AF175"/>
  <c r="AF179"/>
  <c r="AF183"/>
  <c r="AF187"/>
  <c r="AF191"/>
  <c r="AF195"/>
  <c r="AF199"/>
  <c r="AF203"/>
  <c r="AF207"/>
  <c r="AF211"/>
  <c r="AF216"/>
  <c r="AF221"/>
  <c r="AF227"/>
  <c r="AF232"/>
  <c r="AF237"/>
  <c r="AH237" s="1"/>
  <c r="AI237" s="1"/>
  <c r="AF243"/>
  <c r="AG243" s="1"/>
  <c r="AL17"/>
  <c r="AL57"/>
  <c r="AL97"/>
  <c r="AC85" i="22" s="1"/>
  <c r="AL49" i="21"/>
  <c r="AC37" i="22" s="1"/>
  <c r="AF214" i="21"/>
  <c r="AF218"/>
  <c r="AG218" s="1"/>
  <c r="AF222"/>
  <c r="AF226"/>
  <c r="AF230"/>
  <c r="AF234"/>
  <c r="AG234" s="1"/>
  <c r="AF238"/>
  <c r="AH238" s="1"/>
  <c r="AI238" s="1"/>
  <c r="AL41"/>
  <c r="AC29" i="22" s="1"/>
  <c r="AL73" i="21"/>
  <c r="AC61" i="22" s="1"/>
  <c r="AL24" i="21"/>
  <c r="AC12" i="22" s="1"/>
  <c r="AL32" i="21"/>
  <c r="AC20" i="22" s="1"/>
  <c r="AL40" i="21"/>
  <c r="AC28" i="22" s="1"/>
  <c r="AL48" i="21"/>
  <c r="AC36" i="22" s="1"/>
  <c r="AL56" i="21"/>
  <c r="AC44" i="22" s="1"/>
  <c r="AL64" i="21"/>
  <c r="AC52" i="22" s="1"/>
  <c r="AL72" i="21"/>
  <c r="AC60" i="22" s="1"/>
  <c r="AL80" i="21"/>
  <c r="AC68" i="22" s="1"/>
  <c r="AL88" i="21"/>
  <c r="AC76" i="22" s="1"/>
  <c r="AL96" i="21"/>
  <c r="AC84" i="22" s="1"/>
  <c r="AL21" i="21"/>
  <c r="AC9" i="22" s="1"/>
  <c r="AL29" i="21"/>
  <c r="AC17" i="22" s="1"/>
  <c r="AL37" i="21"/>
  <c r="AC25" i="22" s="1"/>
  <c r="AL45" i="21"/>
  <c r="AC33" i="22" s="1"/>
  <c r="AL53" i="21"/>
  <c r="AC41" i="22" s="1"/>
  <c r="AL61" i="21"/>
  <c r="AC49" i="22" s="1"/>
  <c r="AL69" i="21"/>
  <c r="AC57" i="22" s="1"/>
  <c r="AL77" i="21"/>
  <c r="AC65" i="22" s="1"/>
  <c r="AL85" i="21"/>
  <c r="AC73" i="22" s="1"/>
  <c r="AL93" i="21"/>
  <c r="AC81" i="22" s="1"/>
  <c r="AL20" i="21"/>
  <c r="AC8" i="22" s="1"/>
  <c r="AL28" i="21"/>
  <c r="AC16" i="22" s="1"/>
  <c r="AL36" i="21"/>
  <c r="AC24" i="22" s="1"/>
  <c r="AL44" i="21"/>
  <c r="AC32" i="22" s="1"/>
  <c r="AL52" i="21"/>
  <c r="AC40" i="22" s="1"/>
  <c r="AL60" i="21"/>
  <c r="AC48" i="22" s="1"/>
  <c r="AL68" i="21"/>
  <c r="AC56" i="22" s="1"/>
  <c r="AL76" i="21"/>
  <c r="AC64" i="22" s="1"/>
  <c r="AL84" i="21"/>
  <c r="AC72" i="22" s="1"/>
  <c r="AL92" i="21"/>
  <c r="AC80" i="22" s="1"/>
  <c r="AL19" i="21"/>
  <c r="AC7" i="22" s="1"/>
  <c r="AL23" i="21"/>
  <c r="AC11" i="22" s="1"/>
  <c r="AL27" i="21"/>
  <c r="AC15" i="22" s="1"/>
  <c r="AL31" i="21"/>
  <c r="AC19" i="22" s="1"/>
  <c r="AL35" i="21"/>
  <c r="AC23" i="22" s="1"/>
  <c r="AL39" i="21"/>
  <c r="AC27" i="22" s="1"/>
  <c r="AL43" i="21"/>
  <c r="AC31" i="22" s="1"/>
  <c r="AL47" i="21"/>
  <c r="AC35" i="22" s="1"/>
  <c r="AL51" i="21"/>
  <c r="AC39" i="22" s="1"/>
  <c r="AL55" i="21"/>
  <c r="AC43" i="22" s="1"/>
  <c r="AL59" i="21"/>
  <c r="AC47" i="22" s="1"/>
  <c r="AL63" i="21"/>
  <c r="AC51" i="22" s="1"/>
  <c r="AL67" i="21"/>
  <c r="AC55" i="22" s="1"/>
  <c r="AL71" i="21"/>
  <c r="AC59" i="22" s="1"/>
  <c r="AL75" i="21"/>
  <c r="AL79"/>
  <c r="AC67" i="22" s="1"/>
  <c r="AL83" i="21"/>
  <c r="AC71" i="22" s="1"/>
  <c r="AL87" i="21"/>
  <c r="AC75" i="22" s="1"/>
  <c r="AL91" i="21"/>
  <c r="AC79" i="22" s="1"/>
  <c r="AL95" i="21"/>
  <c r="AC83" i="22" s="1"/>
  <c r="AL99" i="21"/>
  <c r="AC87" i="22" s="1"/>
  <c r="AL18" i="21"/>
  <c r="AC6" i="22" s="1"/>
  <c r="AL22" i="21"/>
  <c r="AL26"/>
  <c r="AC14" i="22" s="1"/>
  <c r="AL30" i="21"/>
  <c r="AC18" i="22" s="1"/>
  <c r="AL34" i="21"/>
  <c r="AC22" i="22" s="1"/>
  <c r="AL38" i="21"/>
  <c r="AC26" i="22" s="1"/>
  <c r="AL42" i="21"/>
  <c r="AC30" i="22" s="1"/>
  <c r="AL46" i="21"/>
  <c r="AC34" i="22" s="1"/>
  <c r="AL50" i="21"/>
  <c r="AC38" i="22" s="1"/>
  <c r="AL54" i="21"/>
  <c r="AC42" i="22" s="1"/>
  <c r="AL58" i="21"/>
  <c r="AC46" i="22" s="1"/>
  <c r="AL62" i="21"/>
  <c r="AC50" i="22" s="1"/>
  <c r="AL66" i="21"/>
  <c r="AC54" i="22" s="1"/>
  <c r="AL70" i="21"/>
  <c r="AC58" i="22" s="1"/>
  <c r="AL74" i="21"/>
  <c r="AC62" i="22" s="1"/>
  <c r="AL78" i="21"/>
  <c r="AC66" i="22" s="1"/>
  <c r="AL82" i="21"/>
  <c r="AC70" i="22" s="1"/>
  <c r="AL86" i="21"/>
  <c r="AC74" i="22" s="1"/>
  <c r="AL90" i="21"/>
  <c r="AC78" i="22" s="1"/>
  <c r="AL94" i="21"/>
  <c r="AC82" i="22" s="1"/>
  <c r="AL98" i="21"/>
  <c r="AC86" i="22" s="1"/>
  <c r="AC27" i="21"/>
  <c r="AD27"/>
  <c r="AC31"/>
  <c r="AD31"/>
  <c r="AD45"/>
  <c r="AC45"/>
  <c r="AC47"/>
  <c r="AD47"/>
  <c r="AC69"/>
  <c r="AD69"/>
  <c r="AC81"/>
  <c r="AD81"/>
  <c r="AC93"/>
  <c r="AD93"/>
  <c r="AC117"/>
  <c r="AD117"/>
  <c r="AC125"/>
  <c r="AD125"/>
  <c r="AC127"/>
  <c r="AD127"/>
  <c r="AC131"/>
  <c r="AD131"/>
  <c r="AC149"/>
  <c r="AD149"/>
  <c r="AC161"/>
  <c r="AD161"/>
  <c r="AC163"/>
  <c r="AD163"/>
  <c r="AC167"/>
  <c r="AD167"/>
  <c r="AC169"/>
  <c r="AD169"/>
  <c r="AD173"/>
  <c r="AC173"/>
  <c r="AD179"/>
  <c r="AC179"/>
  <c r="AD183"/>
  <c r="AC183"/>
  <c r="AC185"/>
  <c r="AD185"/>
  <c r="AD187"/>
  <c r="AC187"/>
  <c r="AD189"/>
  <c r="AC189"/>
  <c r="AC195"/>
  <c r="AD195"/>
  <c r="AD199"/>
  <c r="AC199"/>
  <c r="AC205"/>
  <c r="AD205"/>
  <c r="AC211"/>
  <c r="AD211"/>
  <c r="AC213"/>
  <c r="AD213"/>
  <c r="AC215"/>
  <c r="AD215"/>
  <c r="AC219"/>
  <c r="AD219"/>
  <c r="AD223"/>
  <c r="AC223"/>
  <c r="AC225"/>
  <c r="AD225"/>
  <c r="AD227"/>
  <c r="AC227"/>
  <c r="AC229"/>
  <c r="AD229"/>
  <c r="AC236"/>
  <c r="AD236"/>
  <c r="AC238"/>
  <c r="AD238"/>
  <c r="AJ22"/>
  <c r="AG46"/>
  <c r="AJ146"/>
  <c r="AN72"/>
  <c r="AM96"/>
  <c r="AC25"/>
  <c r="AD25"/>
  <c r="AC17"/>
  <c r="AD17"/>
  <c r="AD19"/>
  <c r="AC19"/>
  <c r="AD21"/>
  <c r="AC21"/>
  <c r="AC23"/>
  <c r="AD23"/>
  <c r="AC29"/>
  <c r="AD29"/>
  <c r="AC33"/>
  <c r="AD33"/>
  <c r="AC35"/>
  <c r="AD35"/>
  <c r="AC37"/>
  <c r="AD37"/>
  <c r="AC39"/>
  <c r="AD39"/>
  <c r="AD41"/>
  <c r="AC41"/>
  <c r="AC43"/>
  <c r="AD43"/>
  <c r="AD49"/>
  <c r="AC49"/>
  <c r="AC51"/>
  <c r="AD51"/>
  <c r="AC53"/>
  <c r="AD53"/>
  <c r="AC55"/>
  <c r="AD55"/>
  <c r="AC57"/>
  <c r="AD57"/>
  <c r="AC59"/>
  <c r="AD59"/>
  <c r="AD61"/>
  <c r="AC61"/>
  <c r="AC63"/>
  <c r="AD63"/>
  <c r="AC65"/>
  <c r="AD65"/>
  <c r="AC67"/>
  <c r="AD67"/>
  <c r="AC71"/>
  <c r="AD71"/>
  <c r="AC73"/>
  <c r="AD73"/>
  <c r="AD75"/>
  <c r="AC75"/>
  <c r="AD77"/>
  <c r="AC77"/>
  <c r="AC79"/>
  <c r="AD79"/>
  <c r="AD83"/>
  <c r="AC83"/>
  <c r="AC85"/>
  <c r="AD85"/>
  <c r="AC87"/>
  <c r="AD87"/>
  <c r="AC89"/>
  <c r="AD89"/>
  <c r="AD91"/>
  <c r="AC91"/>
  <c r="AC95"/>
  <c r="AD95"/>
  <c r="AD97"/>
  <c r="AC97"/>
  <c r="AD99"/>
  <c r="AC99"/>
  <c r="AC101"/>
  <c r="AD101"/>
  <c r="AD103"/>
  <c r="AC103"/>
  <c r="AC105"/>
  <c r="AD105"/>
  <c r="AC107"/>
  <c r="AD107"/>
  <c r="AC109"/>
  <c r="AD109"/>
  <c r="AC111"/>
  <c r="AD111"/>
  <c r="AC113"/>
  <c r="AD113"/>
  <c r="AD115"/>
  <c r="AC115"/>
  <c r="AC119"/>
  <c r="AD119"/>
  <c r="AC121"/>
  <c r="AD121"/>
  <c r="AC123"/>
  <c r="AD123"/>
  <c r="AC129"/>
  <c r="AD129"/>
  <c r="AC133"/>
  <c r="AD133"/>
  <c r="AC135"/>
  <c r="AD135"/>
  <c r="AC137"/>
  <c r="AD137"/>
  <c r="AC139"/>
  <c r="AD139"/>
  <c r="AC141"/>
  <c r="AD141"/>
  <c r="AC143"/>
  <c r="AD143"/>
  <c r="AD145"/>
  <c r="AC145"/>
  <c r="AC147"/>
  <c r="AD147"/>
  <c r="AD151"/>
  <c r="AC151"/>
  <c r="AC153"/>
  <c r="AD153"/>
  <c r="AC155"/>
  <c r="AD155"/>
  <c r="AC157"/>
  <c r="AD157"/>
  <c r="AC159"/>
  <c r="AD159"/>
  <c r="AC165"/>
  <c r="AD165"/>
  <c r="AC171"/>
  <c r="AD171"/>
  <c r="AC175"/>
  <c r="AD175"/>
  <c r="AC177"/>
  <c r="AD177"/>
  <c r="AC181"/>
  <c r="AD181"/>
  <c r="AD191"/>
  <c r="AC191"/>
  <c r="AC193"/>
  <c r="AD193"/>
  <c r="AC197"/>
  <c r="AD197"/>
  <c r="AD201"/>
  <c r="AC201"/>
  <c r="AC203"/>
  <c r="AD203"/>
  <c r="AC207"/>
  <c r="AD207"/>
  <c r="AC209"/>
  <c r="AD209"/>
  <c r="AC217"/>
  <c r="AD217"/>
  <c r="AC221"/>
  <c r="AD221"/>
  <c r="AC231"/>
  <c r="AD231"/>
  <c r="AC234"/>
  <c r="AD234"/>
  <c r="AC241"/>
  <c r="AD241"/>
  <c r="AD243"/>
  <c r="AC243"/>
  <c r="AJ81"/>
  <c r="AH145"/>
  <c r="AH217"/>
  <c r="AI217" s="1"/>
  <c r="AC18"/>
  <c r="AD18"/>
  <c r="AC36"/>
  <c r="AD36"/>
  <c r="AC48"/>
  <c r="AD48"/>
  <c r="AC54"/>
  <c r="AD54"/>
  <c r="AC68"/>
  <c r="AD68"/>
  <c r="AC70"/>
  <c r="AD70"/>
  <c r="AC72"/>
  <c r="AD72"/>
  <c r="AC90"/>
  <c r="AD90"/>
  <c r="AD104"/>
  <c r="AC104"/>
  <c r="AC108"/>
  <c r="AD108"/>
  <c r="AD110"/>
  <c r="AC110"/>
  <c r="AC116"/>
  <c r="AD116"/>
  <c r="AD122"/>
  <c r="AC122"/>
  <c r="AC124"/>
  <c r="AD124"/>
  <c r="AC126"/>
  <c r="AD126"/>
  <c r="AD136"/>
  <c r="AC136"/>
  <c r="AC140"/>
  <c r="AD140"/>
  <c r="AC158"/>
  <c r="AD158"/>
  <c r="AC162"/>
  <c r="AD162"/>
  <c r="AC172"/>
  <c r="AD172"/>
  <c r="AC176"/>
  <c r="AD176"/>
  <c r="AD182"/>
  <c r="AC182"/>
  <c r="AC194"/>
  <c r="AD194"/>
  <c r="AC198"/>
  <c r="AD198"/>
  <c r="AC200"/>
  <c r="AD200"/>
  <c r="AC208"/>
  <c r="AD208"/>
  <c r="AC210"/>
  <c r="AD210"/>
  <c r="AC214"/>
  <c r="AD214"/>
  <c r="AD218"/>
  <c r="AC218"/>
  <c r="AC220"/>
  <c r="AD220"/>
  <c r="AC228"/>
  <c r="AD228"/>
  <c r="AC235"/>
  <c r="AD235"/>
  <c r="AC237"/>
  <c r="AD237"/>
  <c r="AC244"/>
  <c r="AD244"/>
  <c r="AC20"/>
  <c r="AD20"/>
  <c r="AD22"/>
  <c r="AC22"/>
  <c r="AD24"/>
  <c r="AC24"/>
  <c r="AC26"/>
  <c r="AD26"/>
  <c r="AD28"/>
  <c r="AC28"/>
  <c r="AC30"/>
  <c r="AD30"/>
  <c r="AC32"/>
  <c r="AD32"/>
  <c r="AC34"/>
  <c r="AD34"/>
  <c r="AC38"/>
  <c r="AD38"/>
  <c r="AD40"/>
  <c r="AC40"/>
  <c r="AC42"/>
  <c r="AD42"/>
  <c r="AC44"/>
  <c r="AD44"/>
  <c r="AD46"/>
  <c r="AC46"/>
  <c r="AC50"/>
  <c r="AD50"/>
  <c r="AC52"/>
  <c r="AD52"/>
  <c r="AC56"/>
  <c r="AD56"/>
  <c r="AC58"/>
  <c r="AD58"/>
  <c r="AC60"/>
  <c r="AD60"/>
  <c r="AD62"/>
  <c r="AC62"/>
  <c r="AC64"/>
  <c r="AD64"/>
  <c r="AC66"/>
  <c r="AD66"/>
  <c r="AC74"/>
  <c r="AD74"/>
  <c r="AC76"/>
  <c r="AD76"/>
  <c r="AD78"/>
  <c r="AC78"/>
  <c r="AC80"/>
  <c r="AD80"/>
  <c r="AC82"/>
  <c r="AD82"/>
  <c r="AD84"/>
  <c r="AC84"/>
  <c r="AC86"/>
  <c r="AD86"/>
  <c r="AC88"/>
  <c r="AD88"/>
  <c r="AC92"/>
  <c r="AD92"/>
  <c r="AC94"/>
  <c r="AD94"/>
  <c r="AC96"/>
  <c r="AD96"/>
  <c r="AD98"/>
  <c r="AC98"/>
  <c r="AC100"/>
  <c r="AD100"/>
  <c r="AC102"/>
  <c r="AD102"/>
  <c r="AC106"/>
  <c r="AD106"/>
  <c r="AC112"/>
  <c r="AD112"/>
  <c r="AC114"/>
  <c r="AD114"/>
  <c r="AC118"/>
  <c r="AD118"/>
  <c r="AC120"/>
  <c r="AD120"/>
  <c r="AC128"/>
  <c r="AD128"/>
  <c r="AC130"/>
  <c r="AD130"/>
  <c r="AC132"/>
  <c r="AD132"/>
  <c r="AC134"/>
  <c r="AD134"/>
  <c r="AC138"/>
  <c r="AD138"/>
  <c r="AD142"/>
  <c r="AC142"/>
  <c r="AC144"/>
  <c r="AD144"/>
  <c r="AC146"/>
  <c r="AD146"/>
  <c r="AC148"/>
  <c r="AD148"/>
  <c r="AC150"/>
  <c r="AD150"/>
  <c r="AD152"/>
  <c r="AC152"/>
  <c r="AC154"/>
  <c r="AD154"/>
  <c r="AC156"/>
  <c r="AD156"/>
  <c r="AC160"/>
  <c r="AD160"/>
  <c r="AC164"/>
  <c r="AD164"/>
  <c r="AC166"/>
  <c r="AD166"/>
  <c r="AD168"/>
  <c r="AC168"/>
  <c r="AC170"/>
  <c r="AD170"/>
  <c r="AC174"/>
  <c r="AD174"/>
  <c r="AC178"/>
  <c r="AD178"/>
  <c r="AC180"/>
  <c r="AD180"/>
  <c r="AD184"/>
  <c r="AC184"/>
  <c r="AD186"/>
  <c r="AC186"/>
  <c r="AC188"/>
  <c r="AD188"/>
  <c r="AD190"/>
  <c r="AC190"/>
  <c r="AD192"/>
  <c r="AC192"/>
  <c r="AC196"/>
  <c r="AD196"/>
  <c r="AD202"/>
  <c r="AC202"/>
  <c r="AC204"/>
  <c r="AD204"/>
  <c r="AD206"/>
  <c r="AC206"/>
  <c r="AC212"/>
  <c r="AD212"/>
  <c r="AC216"/>
  <c r="AD216"/>
  <c r="AC222"/>
  <c r="AD222"/>
  <c r="AC224"/>
  <c r="AD224"/>
  <c r="AC226"/>
  <c r="AD226"/>
  <c r="AC230"/>
  <c r="AD230"/>
  <c r="AC232"/>
  <c r="AD232"/>
  <c r="AD240"/>
  <c r="AC240"/>
  <c r="AC242"/>
  <c r="AD242"/>
  <c r="AJ23"/>
  <c r="AG167"/>
  <c r="D45" i="19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8"/>
  <c r="D127"/>
  <c r="D125"/>
  <c r="D126"/>
  <c r="G130"/>
  <c r="D130" s="1"/>
  <c r="D129"/>
  <c r="A106" i="5"/>
  <c r="A106" i="4"/>
  <c r="A106" i="3"/>
  <c r="A106" i="16"/>
  <c r="T109" i="15"/>
  <c r="S108"/>
  <c r="AM65" i="21" l="1"/>
  <c r="AJ44"/>
  <c r="AH85"/>
  <c r="AG42"/>
  <c r="AG83"/>
  <c r="AH26"/>
  <c r="AN81"/>
  <c r="AG56"/>
  <c r="AG37"/>
  <c r="AG98"/>
  <c r="AH30"/>
  <c r="AM41"/>
  <c r="AJ73"/>
  <c r="AM40"/>
  <c r="AG38"/>
  <c r="AH33"/>
  <c r="AM89"/>
  <c r="AN33"/>
  <c r="AJ76"/>
  <c r="AH54"/>
  <c r="AJ80"/>
  <c r="AJ92"/>
  <c r="AN244"/>
  <c r="AH230"/>
  <c r="AI230" s="1"/>
  <c r="AH214"/>
  <c r="AI214" s="1"/>
  <c r="AH227"/>
  <c r="AI227" s="1"/>
  <c r="AH207"/>
  <c r="AI207" s="1"/>
  <c r="AH191"/>
  <c r="AI191" s="1"/>
  <c r="V179" i="22"/>
  <c r="AH175" i="21"/>
  <c r="AI175" s="1"/>
  <c r="V163" i="22"/>
  <c r="AH159" i="21"/>
  <c r="V147" i="22"/>
  <c r="AH223" i="21"/>
  <c r="AI223" s="1"/>
  <c r="AH198"/>
  <c r="AI198" s="1"/>
  <c r="AG177"/>
  <c r="V165" i="22"/>
  <c r="AG156" i="21"/>
  <c r="V144" i="22"/>
  <c r="AG224" i="21"/>
  <c r="AH200"/>
  <c r="AI200" s="1"/>
  <c r="AJ178"/>
  <c r="V166" i="22"/>
  <c r="AG157" i="21"/>
  <c r="V145" i="22"/>
  <c r="AG213" i="21"/>
  <c r="AJ170"/>
  <c r="V158" i="22"/>
  <c r="AG185" i="21"/>
  <c r="V173" i="22"/>
  <c r="AG201" i="21"/>
  <c r="AH190"/>
  <c r="AI190" s="1"/>
  <c r="V178" i="22"/>
  <c r="AH154" i="21"/>
  <c r="V142" i="22"/>
  <c r="AH208" i="21"/>
  <c r="AI208" s="1"/>
  <c r="AH218"/>
  <c r="AI218" s="1"/>
  <c r="AH232"/>
  <c r="AI232" s="1"/>
  <c r="AH211"/>
  <c r="AI211" s="1"/>
  <c r="AJ195"/>
  <c r="AK195" s="1"/>
  <c r="V183" i="22"/>
  <c r="AG179" i="21"/>
  <c r="V167" i="22"/>
  <c r="AH163" i="21"/>
  <c r="V151" i="22"/>
  <c r="AG229" i="21"/>
  <c r="AH204"/>
  <c r="AI204" s="1"/>
  <c r="AH182"/>
  <c r="AI182" s="1"/>
  <c r="V170" i="22"/>
  <c r="AH161" i="21"/>
  <c r="V149" i="22"/>
  <c r="AG231" i="21"/>
  <c r="AH205"/>
  <c r="AI205" s="1"/>
  <c r="AJ184"/>
  <c r="AK184" s="1"/>
  <c r="V172" i="22"/>
  <c r="AJ162" i="21"/>
  <c r="V150" i="22"/>
  <c r="AH228" i="21"/>
  <c r="AI228" s="1"/>
  <c r="AJ181"/>
  <c r="AK181" s="1"/>
  <c r="V169" i="22"/>
  <c r="AH196" i="21"/>
  <c r="AI196" s="1"/>
  <c r="AJ153"/>
  <c r="V141" i="22"/>
  <c r="AH225" i="21"/>
  <c r="AI225" s="1"/>
  <c r="AJ186"/>
  <c r="AK186" s="1"/>
  <c r="V174" i="22"/>
  <c r="AJ169" i="21"/>
  <c r="V157" i="22"/>
  <c r="AG165" i="21"/>
  <c r="V153" i="22"/>
  <c r="AH222" i="21"/>
  <c r="AI222" s="1"/>
  <c r="AH216"/>
  <c r="AI216" s="1"/>
  <c r="AH199"/>
  <c r="AI199" s="1"/>
  <c r="AJ183"/>
  <c r="AK183" s="1"/>
  <c r="V171" i="22"/>
  <c r="AJ167" i="21"/>
  <c r="V155" i="22"/>
  <c r="AG151" i="21"/>
  <c r="V139" i="22"/>
  <c r="AG209" i="21"/>
  <c r="AJ188"/>
  <c r="AK188" s="1"/>
  <c r="V176" i="22"/>
  <c r="AH166" i="21"/>
  <c r="V154" i="22"/>
  <c r="AH210" i="21"/>
  <c r="AI210" s="1"/>
  <c r="AJ189"/>
  <c r="AK189" s="1"/>
  <c r="V177" i="22"/>
  <c r="AG168" i="21"/>
  <c r="V156" i="22"/>
  <c r="AJ192" i="21"/>
  <c r="AK192" s="1"/>
  <c r="V180" i="22"/>
  <c r="AH206" i="21"/>
  <c r="AI206" s="1"/>
  <c r="AJ164"/>
  <c r="V152" i="22"/>
  <c r="AH158" i="21"/>
  <c r="V146" i="22"/>
  <c r="AH212" i="21"/>
  <c r="AI212" s="1"/>
  <c r="AH220"/>
  <c r="AI220" s="1"/>
  <c r="AG226"/>
  <c r="AG221"/>
  <c r="AH203"/>
  <c r="AI203" s="1"/>
  <c r="AJ187"/>
  <c r="AK187" s="1"/>
  <c r="V175" i="22"/>
  <c r="AJ171" i="21"/>
  <c r="V159" i="22"/>
  <c r="AJ155" i="21"/>
  <c r="V143" i="22"/>
  <c r="AH215" i="21"/>
  <c r="AI215" s="1"/>
  <c r="AH193"/>
  <c r="AI193" s="1"/>
  <c r="V181" i="22"/>
  <c r="AJ172" i="21"/>
  <c r="V160" i="22"/>
  <c r="AG217" i="21"/>
  <c r="AH194"/>
  <c r="AI194" s="1"/>
  <c r="V182" i="22"/>
  <c r="AG173" i="21"/>
  <c r="V161" i="22"/>
  <c r="AG152" i="21"/>
  <c r="V140" i="22"/>
  <c r="AH202" i="21"/>
  <c r="AI202" s="1"/>
  <c r="AG160"/>
  <c r="V148" i="22"/>
  <c r="AH219" i="21"/>
  <c r="AI219" s="1"/>
  <c r="AG174"/>
  <c r="V162" i="22"/>
  <c r="AH180" i="21"/>
  <c r="AI180" s="1"/>
  <c r="V168" i="22"/>
  <c r="AH197" i="21"/>
  <c r="AI197" s="1"/>
  <c r="AJ176"/>
  <c r="V164" i="22"/>
  <c r="AG143" i="21"/>
  <c r="V131" i="22"/>
  <c r="AG134" i="21"/>
  <c r="V122" i="22"/>
  <c r="AH136" i="21"/>
  <c r="V124" i="22"/>
  <c r="AJ142" i="21"/>
  <c r="V130" i="22"/>
  <c r="AM22" i="21"/>
  <c r="AC10" i="22"/>
  <c r="AN75" i="21"/>
  <c r="AC63" i="22"/>
  <c r="AN57" i="21"/>
  <c r="AC45" i="22"/>
  <c r="AJ147" i="21"/>
  <c r="V135" i="22"/>
  <c r="AH131" i="21"/>
  <c r="V119" i="22"/>
  <c r="AH140" i="21"/>
  <c r="V128" i="22"/>
  <c r="AG141" i="21"/>
  <c r="V129" i="22"/>
  <c r="AH138" i="21"/>
  <c r="V126" i="22"/>
  <c r="AJ137" i="21"/>
  <c r="V125" i="22"/>
  <c r="AJ58" i="21"/>
  <c r="V46" i="22"/>
  <c r="AJ135" i="21"/>
  <c r="V123" i="22"/>
  <c r="AJ145" i="21"/>
  <c r="V133" i="22"/>
  <c r="AH146" i="21"/>
  <c r="V134" i="22"/>
  <c r="AH149" i="21"/>
  <c r="V137" i="22"/>
  <c r="AG133" i="21"/>
  <c r="V121" i="22"/>
  <c r="AG144" i="21"/>
  <c r="V132" i="22"/>
  <c r="AH139" i="21"/>
  <c r="V127" i="22"/>
  <c r="AH150" i="21"/>
  <c r="V138" i="22"/>
  <c r="AH132" i="21"/>
  <c r="V120" i="22"/>
  <c r="AH148" i="21"/>
  <c r="V136" i="22"/>
  <c r="AM54" i="21"/>
  <c r="AN91"/>
  <c r="AN43"/>
  <c r="AM84"/>
  <c r="AM69"/>
  <c r="AP24"/>
  <c r="AG51"/>
  <c r="AJ88"/>
  <c r="AH66"/>
  <c r="AJ84"/>
  <c r="AG62"/>
  <c r="AN98"/>
  <c r="AN82"/>
  <c r="AM66"/>
  <c r="AN50"/>
  <c r="AN18"/>
  <c r="AN87"/>
  <c r="AM71"/>
  <c r="AM55"/>
  <c r="AM39"/>
  <c r="AM23"/>
  <c r="AP76"/>
  <c r="AM93"/>
  <c r="AP61"/>
  <c r="AN29"/>
  <c r="AM80"/>
  <c r="AN73"/>
  <c r="AH95"/>
  <c r="AH79"/>
  <c r="AJ63"/>
  <c r="AH47"/>
  <c r="AH31"/>
  <c r="AM33"/>
  <c r="AH82"/>
  <c r="AJ61"/>
  <c r="AG40"/>
  <c r="AG18"/>
  <c r="AJ78"/>
  <c r="AH57"/>
  <c r="AH36"/>
  <c r="AH92"/>
  <c r="AJ49"/>
  <c r="AG74"/>
  <c r="AH32"/>
  <c r="AJ90"/>
  <c r="AJ33"/>
  <c r="AG54"/>
  <c r="AH80"/>
  <c r="AH76"/>
  <c r="AJ196"/>
  <c r="AK196" s="1"/>
  <c r="AG153"/>
  <c r="AG137"/>
  <c r="AG85"/>
  <c r="AG26"/>
  <c r="AN70"/>
  <c r="AN22"/>
  <c r="AN59"/>
  <c r="AM52"/>
  <c r="AN37"/>
  <c r="AN56"/>
  <c r="AG67"/>
  <c r="AH19"/>
  <c r="AG24"/>
  <c r="AG41"/>
  <c r="AG97"/>
  <c r="AN90"/>
  <c r="AM58"/>
  <c r="AM95"/>
  <c r="AN79"/>
  <c r="AM63"/>
  <c r="AM47"/>
  <c r="AN31"/>
  <c r="AN60"/>
  <c r="AN28"/>
  <c r="AN77"/>
  <c r="AM45"/>
  <c r="AN96"/>
  <c r="AN64"/>
  <c r="AM97"/>
  <c r="AJ87"/>
  <c r="AG71"/>
  <c r="AJ55"/>
  <c r="AG39"/>
  <c r="AH23"/>
  <c r="AJ93"/>
  <c r="AJ72"/>
  <c r="AG50"/>
  <c r="AG29"/>
  <c r="AH89"/>
  <c r="AH68"/>
  <c r="AH46"/>
  <c r="AJ25"/>
  <c r="AG70"/>
  <c r="AH28"/>
  <c r="AJ53"/>
  <c r="AJ48"/>
  <c r="AJ86"/>
  <c r="AH65"/>
  <c r="AG225"/>
  <c r="AH165"/>
  <c r="AJ97"/>
  <c r="AH42"/>
  <c r="AJ26"/>
  <c r="AN86"/>
  <c r="AP38"/>
  <c r="AM75"/>
  <c r="AN27"/>
  <c r="AN20"/>
  <c r="AN88"/>
  <c r="AM57"/>
  <c r="AH83"/>
  <c r="AG35"/>
  <c r="AG45"/>
  <c r="AJ20"/>
  <c r="AJ60"/>
  <c r="AH58"/>
  <c r="AH44"/>
  <c r="AP94"/>
  <c r="AM78"/>
  <c r="AM62"/>
  <c r="AP30"/>
  <c r="AN67"/>
  <c r="AN35"/>
  <c r="AN68"/>
  <c r="AM36"/>
  <c r="AN85"/>
  <c r="AN53"/>
  <c r="AN21"/>
  <c r="AM72"/>
  <c r="AN40"/>
  <c r="AN41"/>
  <c r="AM49"/>
  <c r="AJ91"/>
  <c r="AG75"/>
  <c r="AJ59"/>
  <c r="AJ43"/>
  <c r="AH27"/>
  <c r="AH98"/>
  <c r="AH77"/>
  <c r="AJ56"/>
  <c r="AH34"/>
  <c r="AN65"/>
  <c r="AH94"/>
  <c r="AG73"/>
  <c r="AH52"/>
  <c r="AG30"/>
  <c r="AM81"/>
  <c r="AH81"/>
  <c r="AJ38"/>
  <c r="AG64"/>
  <c r="AJ21"/>
  <c r="AJ69"/>
  <c r="AN25"/>
  <c r="AH22"/>
  <c r="AJ37"/>
  <c r="AG163"/>
  <c r="AJ19"/>
  <c r="AG228"/>
  <c r="AG60"/>
  <c r="AJ85"/>
  <c r="AH186"/>
  <c r="AI186" s="1"/>
  <c r="AJ42"/>
  <c r="AN17"/>
  <c r="AC5" i="22"/>
  <c r="AH17" i="21"/>
  <c r="V5" i="22"/>
  <c r="AG211" i="21"/>
  <c r="AJ51"/>
  <c r="AM43"/>
  <c r="AP44"/>
  <c r="AG131"/>
  <c r="AM70"/>
  <c r="AP42"/>
  <c r="AP26"/>
  <c r="AM37"/>
  <c r="AH179"/>
  <c r="AI179" s="1"/>
  <c r="AH147"/>
  <c r="AJ35"/>
  <c r="AN69"/>
  <c r="AG195"/>
  <c r="AJ179"/>
  <c r="AK179" s="1"/>
  <c r="AJ163"/>
  <c r="AG147"/>
  <c r="AJ131"/>
  <c r="AH67"/>
  <c r="AH51"/>
  <c r="AH35"/>
  <c r="AG19"/>
  <c r="AN54"/>
  <c r="AM27"/>
  <c r="AH234"/>
  <c r="AI234" s="1"/>
  <c r="AH195"/>
  <c r="AI195" s="1"/>
  <c r="AJ83"/>
  <c r="AJ67"/>
  <c r="AM38"/>
  <c r="AG232"/>
  <c r="AM91"/>
  <c r="AN38"/>
  <c r="AM59"/>
  <c r="AP83"/>
  <c r="AP51"/>
  <c r="AP19"/>
  <c r="AM86"/>
  <c r="AP81"/>
  <c r="AP37"/>
  <c r="AG203"/>
  <c r="AG187"/>
  <c r="AG171"/>
  <c r="AJ75"/>
  <c r="AG59"/>
  <c r="AP22"/>
  <c r="AH176"/>
  <c r="AH172"/>
  <c r="AI172" s="1"/>
  <c r="AJ160"/>
  <c r="AG148"/>
  <c r="AH56"/>
  <c r="AJ52"/>
  <c r="AP59"/>
  <c r="AP27"/>
  <c r="AG197"/>
  <c r="AJ193"/>
  <c r="AK193" s="1"/>
  <c r="AJ173"/>
  <c r="AG81"/>
  <c r="AG77"/>
  <c r="AG69"/>
  <c r="AJ194"/>
  <c r="AK194" s="1"/>
  <c r="AG150"/>
  <c r="AJ98"/>
  <c r="AJ94"/>
  <c r="AH38"/>
  <c r="AG34"/>
  <c r="AG22"/>
  <c r="AP34"/>
  <c r="AM25"/>
  <c r="AJ27"/>
  <c r="AG244"/>
  <c r="AJ180"/>
  <c r="AK180" s="1"/>
  <c r="AH160"/>
  <c r="AJ152"/>
  <c r="AG52"/>
  <c r="AG193"/>
  <c r="AJ77"/>
  <c r="AH73"/>
  <c r="AH37"/>
  <c r="AM68"/>
  <c r="AN36"/>
  <c r="AG194"/>
  <c r="AG94"/>
  <c r="AJ34"/>
  <c r="AJ30"/>
  <c r="AM61"/>
  <c r="AN93"/>
  <c r="AG80"/>
  <c r="AG76"/>
  <c r="AJ32"/>
  <c r="AG233"/>
  <c r="AH49"/>
  <c r="AG33"/>
  <c r="AP244"/>
  <c r="AQ244" s="1"/>
  <c r="AG154"/>
  <c r="AP54"/>
  <c r="AG92"/>
  <c r="AG32"/>
  <c r="AJ185"/>
  <c r="AK185" s="1"/>
  <c r="AJ57"/>
  <c r="AG142"/>
  <c r="AH74"/>
  <c r="AJ54"/>
  <c r="AN39"/>
  <c r="AN23"/>
  <c r="AG170"/>
  <c r="AH142"/>
  <c r="AJ74"/>
  <c r="AN61"/>
  <c r="AG200"/>
  <c r="AG136"/>
  <c r="AG61"/>
  <c r="AG49"/>
  <c r="AH170"/>
  <c r="AH134"/>
  <c r="AM29"/>
  <c r="AH78"/>
  <c r="AP74"/>
  <c r="AP92"/>
  <c r="AP32"/>
  <c r="AH40"/>
  <c r="AN71"/>
  <c r="AN55"/>
  <c r="AH157"/>
  <c r="AH178"/>
  <c r="AI178" s="1"/>
  <c r="AH18"/>
  <c r="AP49"/>
  <c r="AP93"/>
  <c r="AG239"/>
  <c r="AH151"/>
  <c r="AG135"/>
  <c r="AP39"/>
  <c r="AG93"/>
  <c r="AM64"/>
  <c r="AJ166"/>
  <c r="AH183"/>
  <c r="AI183" s="1"/>
  <c r="AH71"/>
  <c r="AH39"/>
  <c r="AG48"/>
  <c r="AH209"/>
  <c r="AI209" s="1"/>
  <c r="AG25"/>
  <c r="AH50"/>
  <c r="AN97"/>
  <c r="AG87"/>
  <c r="AG188"/>
  <c r="AH168"/>
  <c r="AG72"/>
  <c r="AH189"/>
  <c r="AI189" s="1"/>
  <c r="AJ89"/>
  <c r="AM32"/>
  <c r="AP68"/>
  <c r="AP97"/>
  <c r="AP29"/>
  <c r="AG199"/>
  <c r="AH167"/>
  <c r="AJ151"/>
  <c r="AH87"/>
  <c r="AJ71"/>
  <c r="AG55"/>
  <c r="AJ39"/>
  <c r="AG23"/>
  <c r="AG216"/>
  <c r="AH188"/>
  <c r="AI188" s="1"/>
  <c r="AG164"/>
  <c r="AH72"/>
  <c r="AJ68"/>
  <c r="AG237"/>
  <c r="AH93"/>
  <c r="AG89"/>
  <c r="AH29"/>
  <c r="AN32"/>
  <c r="AG238"/>
  <c r="AG222"/>
  <c r="AG210"/>
  <c r="AG166"/>
  <c r="AJ158"/>
  <c r="AG146"/>
  <c r="AJ50"/>
  <c r="AJ46"/>
  <c r="AP46"/>
  <c r="AP25"/>
  <c r="AG183"/>
  <c r="AH135"/>
  <c r="AH55"/>
  <c r="AG236"/>
  <c r="AJ168"/>
  <c r="AG68"/>
  <c r="AH48"/>
  <c r="AG189"/>
  <c r="AG145"/>
  <c r="AJ29"/>
  <c r="AH25"/>
  <c r="AP72"/>
  <c r="AG158"/>
  <c r="AP23"/>
  <c r="AP48"/>
  <c r="AP77"/>
  <c r="AM60"/>
  <c r="AM28"/>
  <c r="AM34"/>
  <c r="AM18"/>
  <c r="AM50"/>
  <c r="AN34"/>
  <c r="AP87"/>
  <c r="AM106"/>
  <c r="AN106"/>
  <c r="AO106" s="1"/>
  <c r="AP106"/>
  <c r="AQ106" s="1"/>
  <c r="AM114"/>
  <c r="AN114"/>
  <c r="AO114" s="1"/>
  <c r="AP114"/>
  <c r="AQ114" s="1"/>
  <c r="AP126"/>
  <c r="AQ126" s="1"/>
  <c r="AM126"/>
  <c r="AN126"/>
  <c r="AO126" s="1"/>
  <c r="AP136"/>
  <c r="AQ136" s="1"/>
  <c r="AM136"/>
  <c r="AN136"/>
  <c r="AO136" s="1"/>
  <c r="AN105"/>
  <c r="AO105" s="1"/>
  <c r="AP105"/>
  <c r="AQ105" s="1"/>
  <c r="AM105"/>
  <c r="AN113"/>
  <c r="AO113" s="1"/>
  <c r="AP113"/>
  <c r="AQ113" s="1"/>
  <c r="AM113"/>
  <c r="AP127"/>
  <c r="AQ127" s="1"/>
  <c r="AM127"/>
  <c r="AN127"/>
  <c r="AO127" s="1"/>
  <c r="AN145"/>
  <c r="AO145" s="1"/>
  <c r="AP145"/>
  <c r="AQ145" s="1"/>
  <c r="AM145"/>
  <c r="AN155"/>
  <c r="AO155" s="1"/>
  <c r="AP155"/>
  <c r="AQ155" s="1"/>
  <c r="AM155"/>
  <c r="AN163"/>
  <c r="AO163" s="1"/>
  <c r="AP163"/>
  <c r="AQ163" s="1"/>
  <c r="AM163"/>
  <c r="AN171"/>
  <c r="AO171" s="1"/>
  <c r="AP171"/>
  <c r="AQ171" s="1"/>
  <c r="AM171"/>
  <c r="AN179"/>
  <c r="AO179" s="1"/>
  <c r="AP179"/>
  <c r="AQ179" s="1"/>
  <c r="AM179"/>
  <c r="AN187"/>
  <c r="AO187" s="1"/>
  <c r="AP187"/>
  <c r="AQ187" s="1"/>
  <c r="AM187"/>
  <c r="AN195"/>
  <c r="AO195" s="1"/>
  <c r="AP195"/>
  <c r="AQ195" s="1"/>
  <c r="AM195"/>
  <c r="AN203"/>
  <c r="AO203" s="1"/>
  <c r="AP203"/>
  <c r="AQ203" s="1"/>
  <c r="AM203"/>
  <c r="AN211"/>
  <c r="AO211" s="1"/>
  <c r="AP211"/>
  <c r="AQ211" s="1"/>
  <c r="AM211"/>
  <c r="AN219"/>
  <c r="AO219" s="1"/>
  <c r="AP219"/>
  <c r="AQ219" s="1"/>
  <c r="AM219"/>
  <c r="AN227"/>
  <c r="AO227" s="1"/>
  <c r="AP227"/>
  <c r="AQ227" s="1"/>
  <c r="AM227"/>
  <c r="AN235"/>
  <c r="AO235" s="1"/>
  <c r="AP235"/>
  <c r="AQ235" s="1"/>
  <c r="AM235"/>
  <c r="AN243"/>
  <c r="AO243" s="1"/>
  <c r="AP243"/>
  <c r="AQ243" s="1"/>
  <c r="AM243"/>
  <c r="AP129"/>
  <c r="AQ129" s="1"/>
  <c r="AM129"/>
  <c r="AN129"/>
  <c r="AO129" s="1"/>
  <c r="AP143"/>
  <c r="AQ143" s="1"/>
  <c r="AM143"/>
  <c r="AN143"/>
  <c r="AO143" s="1"/>
  <c r="AM122"/>
  <c r="AN122"/>
  <c r="AO122" s="1"/>
  <c r="AP122"/>
  <c r="AQ122" s="1"/>
  <c r="AP146"/>
  <c r="AQ146" s="1"/>
  <c r="AM146"/>
  <c r="AN146"/>
  <c r="AO146" s="1"/>
  <c r="AP154"/>
  <c r="AQ154" s="1"/>
  <c r="AM154"/>
  <c r="AN154"/>
  <c r="AO154" s="1"/>
  <c r="AP162"/>
  <c r="AQ162" s="1"/>
  <c r="AM162"/>
  <c r="AN162"/>
  <c r="AO162" s="1"/>
  <c r="AP170"/>
  <c r="AQ170" s="1"/>
  <c r="AM170"/>
  <c r="AN170"/>
  <c r="AO170" s="1"/>
  <c r="AP178"/>
  <c r="AQ178" s="1"/>
  <c r="AM178"/>
  <c r="AN178"/>
  <c r="AO178" s="1"/>
  <c r="AP186"/>
  <c r="AQ186" s="1"/>
  <c r="AM186"/>
  <c r="AN186"/>
  <c r="AO186" s="1"/>
  <c r="AP194"/>
  <c r="AQ194" s="1"/>
  <c r="AM194"/>
  <c r="AN194"/>
  <c r="AO194" s="1"/>
  <c r="AP202"/>
  <c r="AQ202" s="1"/>
  <c r="AM202"/>
  <c r="AN202"/>
  <c r="AO202" s="1"/>
  <c r="AP210"/>
  <c r="AQ210" s="1"/>
  <c r="AM210"/>
  <c r="AN210"/>
  <c r="AO210" s="1"/>
  <c r="AP218"/>
  <c r="AQ218" s="1"/>
  <c r="AM218"/>
  <c r="AN218"/>
  <c r="AO218" s="1"/>
  <c r="AP226"/>
  <c r="AQ226" s="1"/>
  <c r="AM226"/>
  <c r="AN226"/>
  <c r="AO226" s="1"/>
  <c r="AP234"/>
  <c r="AQ234" s="1"/>
  <c r="AM234"/>
  <c r="AN234"/>
  <c r="AO234" s="1"/>
  <c r="AP242"/>
  <c r="AQ242" s="1"/>
  <c r="AM242"/>
  <c r="AN242"/>
  <c r="AO242" s="1"/>
  <c r="AM104"/>
  <c r="AN104"/>
  <c r="AO104" s="1"/>
  <c r="AP104"/>
  <c r="AQ104" s="1"/>
  <c r="AM112"/>
  <c r="AN112"/>
  <c r="AO112" s="1"/>
  <c r="AP112"/>
  <c r="AQ112" s="1"/>
  <c r="AP124"/>
  <c r="AQ124" s="1"/>
  <c r="AM124"/>
  <c r="AN124"/>
  <c r="AO124" s="1"/>
  <c r="AM134"/>
  <c r="AN134"/>
  <c r="AO134" s="1"/>
  <c r="AP134"/>
  <c r="AQ134" s="1"/>
  <c r="AN103"/>
  <c r="AO103" s="1"/>
  <c r="AP103"/>
  <c r="AQ103" s="1"/>
  <c r="AM103"/>
  <c r="AN111"/>
  <c r="AO111" s="1"/>
  <c r="AP111"/>
  <c r="AQ111" s="1"/>
  <c r="AM111"/>
  <c r="AN123"/>
  <c r="AO123" s="1"/>
  <c r="AP123"/>
  <c r="AQ123" s="1"/>
  <c r="AM123"/>
  <c r="AP137"/>
  <c r="AQ137" s="1"/>
  <c r="AM137"/>
  <c r="AN137"/>
  <c r="AO137" s="1"/>
  <c r="AN153"/>
  <c r="AO153" s="1"/>
  <c r="AP153"/>
  <c r="AQ153" s="1"/>
  <c r="AM153"/>
  <c r="AN161"/>
  <c r="AO161" s="1"/>
  <c r="AP161"/>
  <c r="AQ161" s="1"/>
  <c r="AM161"/>
  <c r="AN169"/>
  <c r="AO169" s="1"/>
  <c r="AP169"/>
  <c r="AQ169" s="1"/>
  <c r="AM169"/>
  <c r="AN177"/>
  <c r="AO177" s="1"/>
  <c r="AP177"/>
  <c r="AQ177" s="1"/>
  <c r="AM177"/>
  <c r="AN185"/>
  <c r="AO185" s="1"/>
  <c r="AP185"/>
  <c r="AQ185" s="1"/>
  <c r="AM185"/>
  <c r="AN193"/>
  <c r="AO193" s="1"/>
  <c r="AP193"/>
  <c r="AQ193" s="1"/>
  <c r="AM193"/>
  <c r="AN201"/>
  <c r="AO201" s="1"/>
  <c r="AP201"/>
  <c r="AQ201" s="1"/>
  <c r="AM201"/>
  <c r="AN209"/>
  <c r="AO209" s="1"/>
  <c r="AP209"/>
  <c r="AQ209" s="1"/>
  <c r="AM209"/>
  <c r="AN217"/>
  <c r="AO217" s="1"/>
  <c r="AP217"/>
  <c r="AQ217" s="1"/>
  <c r="AM217"/>
  <c r="AN225"/>
  <c r="AO225" s="1"/>
  <c r="AP225"/>
  <c r="AQ225" s="1"/>
  <c r="AM225"/>
  <c r="AN233"/>
  <c r="AO233" s="1"/>
  <c r="AP233"/>
  <c r="AQ233" s="1"/>
  <c r="AM233"/>
  <c r="AN241"/>
  <c r="AO241" s="1"/>
  <c r="AP241"/>
  <c r="AQ241" s="1"/>
  <c r="AM241"/>
  <c r="AP125"/>
  <c r="AQ125" s="1"/>
  <c r="AM125"/>
  <c r="AN125"/>
  <c r="AO125" s="1"/>
  <c r="AP141"/>
  <c r="AQ141" s="1"/>
  <c r="AM141"/>
  <c r="AN141"/>
  <c r="AO141" s="1"/>
  <c r="AM120"/>
  <c r="AN120"/>
  <c r="AO120" s="1"/>
  <c r="AP120"/>
  <c r="AQ120" s="1"/>
  <c r="AM144"/>
  <c r="AN144"/>
  <c r="AO144" s="1"/>
  <c r="AP144"/>
  <c r="AQ144" s="1"/>
  <c r="AP152"/>
  <c r="AQ152" s="1"/>
  <c r="AM152"/>
  <c r="AN152"/>
  <c r="AO152" s="1"/>
  <c r="AP160"/>
  <c r="AQ160" s="1"/>
  <c r="AM160"/>
  <c r="AN160"/>
  <c r="AO160" s="1"/>
  <c r="AP168"/>
  <c r="AQ168" s="1"/>
  <c r="AM168"/>
  <c r="AN168"/>
  <c r="AO168" s="1"/>
  <c r="AP176"/>
  <c r="AQ176" s="1"/>
  <c r="AM176"/>
  <c r="AN176"/>
  <c r="AO176" s="1"/>
  <c r="AP184"/>
  <c r="AQ184" s="1"/>
  <c r="AM184"/>
  <c r="AN184"/>
  <c r="AO184" s="1"/>
  <c r="AP192"/>
  <c r="AQ192" s="1"/>
  <c r="AM192"/>
  <c r="AN192"/>
  <c r="AO192" s="1"/>
  <c r="AP200"/>
  <c r="AQ200" s="1"/>
  <c r="AM200"/>
  <c r="AN200"/>
  <c r="AO200" s="1"/>
  <c r="AP208"/>
  <c r="AQ208" s="1"/>
  <c r="AM208"/>
  <c r="AN208"/>
  <c r="AO208" s="1"/>
  <c r="AP216"/>
  <c r="AQ216" s="1"/>
  <c r="AM216"/>
  <c r="AN216"/>
  <c r="AO216" s="1"/>
  <c r="AP224"/>
  <c r="AQ224" s="1"/>
  <c r="AM224"/>
  <c r="AN224"/>
  <c r="AO224" s="1"/>
  <c r="AP232"/>
  <c r="AQ232" s="1"/>
  <c r="AM232"/>
  <c r="AN232"/>
  <c r="AO232" s="1"/>
  <c r="AP240"/>
  <c r="AQ240" s="1"/>
  <c r="AM240"/>
  <c r="AN240"/>
  <c r="AO240" s="1"/>
  <c r="AM100"/>
  <c r="AN100"/>
  <c r="AO100" s="1"/>
  <c r="AP100"/>
  <c r="AQ100" s="1"/>
  <c r="AM110"/>
  <c r="AN110"/>
  <c r="AO110" s="1"/>
  <c r="AP110"/>
  <c r="AQ110" s="1"/>
  <c r="AP118"/>
  <c r="AQ118" s="1"/>
  <c r="AM118"/>
  <c r="AN118"/>
  <c r="AO118" s="1"/>
  <c r="AP130"/>
  <c r="AQ130" s="1"/>
  <c r="AM130"/>
  <c r="AN130"/>
  <c r="AO130" s="1"/>
  <c r="AP142"/>
  <c r="AQ142" s="1"/>
  <c r="AM142"/>
  <c r="AN142"/>
  <c r="AO142" s="1"/>
  <c r="AN109"/>
  <c r="AO109" s="1"/>
  <c r="AP109"/>
  <c r="AQ109" s="1"/>
  <c r="AM109"/>
  <c r="AP117"/>
  <c r="AQ117" s="1"/>
  <c r="AM117"/>
  <c r="AN117"/>
  <c r="AO117" s="1"/>
  <c r="AN133"/>
  <c r="AO133" s="1"/>
  <c r="AP133"/>
  <c r="AQ133" s="1"/>
  <c r="AM133"/>
  <c r="AN151"/>
  <c r="AO151" s="1"/>
  <c r="AP151"/>
  <c r="AQ151" s="1"/>
  <c r="AM151"/>
  <c r="AN159"/>
  <c r="AO159" s="1"/>
  <c r="AP159"/>
  <c r="AQ159" s="1"/>
  <c r="AM159"/>
  <c r="AN167"/>
  <c r="AO167" s="1"/>
  <c r="AP167"/>
  <c r="AQ167" s="1"/>
  <c r="AM167"/>
  <c r="AN175"/>
  <c r="AO175" s="1"/>
  <c r="AP175"/>
  <c r="AQ175" s="1"/>
  <c r="AM175"/>
  <c r="AN183"/>
  <c r="AO183" s="1"/>
  <c r="AP183"/>
  <c r="AQ183" s="1"/>
  <c r="AM183"/>
  <c r="AN191"/>
  <c r="AO191" s="1"/>
  <c r="AP191"/>
  <c r="AQ191" s="1"/>
  <c r="AM191"/>
  <c r="AN199"/>
  <c r="AO199" s="1"/>
  <c r="AP199"/>
  <c r="AQ199" s="1"/>
  <c r="AM199"/>
  <c r="AN207"/>
  <c r="AO207" s="1"/>
  <c r="AP207"/>
  <c r="AQ207" s="1"/>
  <c r="AM207"/>
  <c r="AN215"/>
  <c r="AO215" s="1"/>
  <c r="AP215"/>
  <c r="AQ215" s="1"/>
  <c r="AM215"/>
  <c r="AN223"/>
  <c r="AO223" s="1"/>
  <c r="AP223"/>
  <c r="AQ223" s="1"/>
  <c r="AM223"/>
  <c r="AN231"/>
  <c r="AO231" s="1"/>
  <c r="AP231"/>
  <c r="AQ231" s="1"/>
  <c r="AM231"/>
  <c r="AN239"/>
  <c r="AO239" s="1"/>
  <c r="AP239"/>
  <c r="AQ239" s="1"/>
  <c r="AM239"/>
  <c r="AP121"/>
  <c r="AQ121" s="1"/>
  <c r="AM121"/>
  <c r="AN121"/>
  <c r="AO121" s="1"/>
  <c r="AN139"/>
  <c r="AO139" s="1"/>
  <c r="AP139"/>
  <c r="AQ139" s="1"/>
  <c r="AM139"/>
  <c r="AM102"/>
  <c r="AN102"/>
  <c r="AO102" s="1"/>
  <c r="AP102"/>
  <c r="AQ102" s="1"/>
  <c r="AM138"/>
  <c r="AN138"/>
  <c r="AO138" s="1"/>
  <c r="AP138"/>
  <c r="AQ138" s="1"/>
  <c r="AP150"/>
  <c r="AQ150" s="1"/>
  <c r="AM150"/>
  <c r="AN150"/>
  <c r="AO150" s="1"/>
  <c r="AP158"/>
  <c r="AQ158" s="1"/>
  <c r="AM158"/>
  <c r="AN158"/>
  <c r="AO158" s="1"/>
  <c r="AP166"/>
  <c r="AQ166" s="1"/>
  <c r="AM166"/>
  <c r="AN166"/>
  <c r="AO166" s="1"/>
  <c r="AP174"/>
  <c r="AQ174" s="1"/>
  <c r="AM174"/>
  <c r="AN174"/>
  <c r="AO174" s="1"/>
  <c r="AP182"/>
  <c r="AQ182" s="1"/>
  <c r="AM182"/>
  <c r="AN182"/>
  <c r="AO182" s="1"/>
  <c r="AP190"/>
  <c r="AQ190" s="1"/>
  <c r="AM190"/>
  <c r="AN190"/>
  <c r="AO190" s="1"/>
  <c r="AP198"/>
  <c r="AQ198" s="1"/>
  <c r="AM198"/>
  <c r="AN198"/>
  <c r="AO198" s="1"/>
  <c r="AP206"/>
  <c r="AQ206" s="1"/>
  <c r="AM206"/>
  <c r="AN206"/>
  <c r="AO206" s="1"/>
  <c r="AP214"/>
  <c r="AQ214" s="1"/>
  <c r="AM214"/>
  <c r="AN214"/>
  <c r="AO214" s="1"/>
  <c r="AP222"/>
  <c r="AQ222" s="1"/>
  <c r="AM222"/>
  <c r="AN222"/>
  <c r="AO222" s="1"/>
  <c r="AP230"/>
  <c r="AQ230" s="1"/>
  <c r="AM230"/>
  <c r="AN230"/>
  <c r="AO230" s="1"/>
  <c r="AP238"/>
  <c r="AQ238" s="1"/>
  <c r="AM238"/>
  <c r="AN238"/>
  <c r="AO238" s="1"/>
  <c r="AP101"/>
  <c r="AQ101" s="1"/>
  <c r="AM101"/>
  <c r="AN101"/>
  <c r="AO101" s="1"/>
  <c r="AM108"/>
  <c r="AN108"/>
  <c r="AO108" s="1"/>
  <c r="AP108"/>
  <c r="AQ108" s="1"/>
  <c r="AP116"/>
  <c r="AQ116" s="1"/>
  <c r="AM116"/>
  <c r="AN116"/>
  <c r="AO116" s="1"/>
  <c r="AP128"/>
  <c r="AQ128" s="1"/>
  <c r="AM128"/>
  <c r="AN128"/>
  <c r="AO128" s="1"/>
  <c r="AP140"/>
  <c r="AQ140" s="1"/>
  <c r="AM140"/>
  <c r="AN140"/>
  <c r="AO140" s="1"/>
  <c r="AN107"/>
  <c r="AO107" s="1"/>
  <c r="AP107"/>
  <c r="AQ107" s="1"/>
  <c r="AM107"/>
  <c r="AN115"/>
  <c r="AO115" s="1"/>
  <c r="AP115"/>
  <c r="AQ115" s="1"/>
  <c r="AM115"/>
  <c r="AP131"/>
  <c r="AQ131" s="1"/>
  <c r="AM131"/>
  <c r="AN131"/>
  <c r="AO131" s="1"/>
  <c r="AN147"/>
  <c r="AO147" s="1"/>
  <c r="AP147"/>
  <c r="AQ147" s="1"/>
  <c r="AM147"/>
  <c r="AN157"/>
  <c r="AO157" s="1"/>
  <c r="AP157"/>
  <c r="AQ157" s="1"/>
  <c r="AM157"/>
  <c r="AN165"/>
  <c r="AO165" s="1"/>
  <c r="AP165"/>
  <c r="AQ165" s="1"/>
  <c r="AM165"/>
  <c r="AN173"/>
  <c r="AO173" s="1"/>
  <c r="AP173"/>
  <c r="AQ173" s="1"/>
  <c r="AM173"/>
  <c r="AN181"/>
  <c r="AO181" s="1"/>
  <c r="AP181"/>
  <c r="AQ181" s="1"/>
  <c r="AM181"/>
  <c r="AN189"/>
  <c r="AO189" s="1"/>
  <c r="AP189"/>
  <c r="AQ189" s="1"/>
  <c r="AM189"/>
  <c r="AN197"/>
  <c r="AO197" s="1"/>
  <c r="AP197"/>
  <c r="AQ197" s="1"/>
  <c r="AM197"/>
  <c r="AN205"/>
  <c r="AO205" s="1"/>
  <c r="AP205"/>
  <c r="AQ205" s="1"/>
  <c r="AM205"/>
  <c r="AN213"/>
  <c r="AO213" s="1"/>
  <c r="AP213"/>
  <c r="AQ213" s="1"/>
  <c r="AM213"/>
  <c r="AN221"/>
  <c r="AO221" s="1"/>
  <c r="AP221"/>
  <c r="AQ221" s="1"/>
  <c r="AM221"/>
  <c r="AN229"/>
  <c r="AO229" s="1"/>
  <c r="AP229"/>
  <c r="AQ229" s="1"/>
  <c r="AM229"/>
  <c r="AN237"/>
  <c r="AO237" s="1"/>
  <c r="AP237"/>
  <c r="AQ237" s="1"/>
  <c r="AM237"/>
  <c r="AP119"/>
  <c r="AQ119" s="1"/>
  <c r="AM119"/>
  <c r="AN119"/>
  <c r="AO119" s="1"/>
  <c r="AN135"/>
  <c r="AO135" s="1"/>
  <c r="AP135"/>
  <c r="AQ135" s="1"/>
  <c r="AM135"/>
  <c r="AP149"/>
  <c r="AQ149" s="1"/>
  <c r="AM149"/>
  <c r="AN149"/>
  <c r="AO149" s="1"/>
  <c r="AM132"/>
  <c r="AN132"/>
  <c r="AO132" s="1"/>
  <c r="AP132"/>
  <c r="AQ132" s="1"/>
  <c r="AP148"/>
  <c r="AQ148" s="1"/>
  <c r="AM148"/>
  <c r="AN148"/>
  <c r="AO148" s="1"/>
  <c r="AP156"/>
  <c r="AQ156" s="1"/>
  <c r="AM156"/>
  <c r="AN156"/>
  <c r="AO156" s="1"/>
  <c r="AP164"/>
  <c r="AQ164" s="1"/>
  <c r="AM164"/>
  <c r="AN164"/>
  <c r="AO164" s="1"/>
  <c r="AP172"/>
  <c r="AQ172" s="1"/>
  <c r="AM172"/>
  <c r="AN172"/>
  <c r="AO172" s="1"/>
  <c r="AP180"/>
  <c r="AQ180" s="1"/>
  <c r="AM180"/>
  <c r="AN180"/>
  <c r="AO180" s="1"/>
  <c r="AP188"/>
  <c r="AQ188" s="1"/>
  <c r="AM188"/>
  <c r="AN188"/>
  <c r="AO188" s="1"/>
  <c r="AP196"/>
  <c r="AQ196" s="1"/>
  <c r="AM196"/>
  <c r="AN196"/>
  <c r="AO196" s="1"/>
  <c r="AP204"/>
  <c r="AQ204" s="1"/>
  <c r="AM204"/>
  <c r="AN204"/>
  <c r="AO204" s="1"/>
  <c r="AP212"/>
  <c r="AQ212" s="1"/>
  <c r="AM212"/>
  <c r="AN212"/>
  <c r="AO212" s="1"/>
  <c r="AP220"/>
  <c r="AQ220" s="1"/>
  <c r="AM220"/>
  <c r="AN220"/>
  <c r="AO220" s="1"/>
  <c r="AP228"/>
  <c r="AQ228" s="1"/>
  <c r="AM228"/>
  <c r="AN228"/>
  <c r="AO228" s="1"/>
  <c r="AP236"/>
  <c r="AQ236" s="1"/>
  <c r="AM236"/>
  <c r="AN236"/>
  <c r="AO236" s="1"/>
  <c r="AN99"/>
  <c r="AP99"/>
  <c r="AG182"/>
  <c r="AG20"/>
  <c r="AG214"/>
  <c r="AJ190"/>
  <c r="AK190" s="1"/>
  <c r="AH174"/>
  <c r="AI174" s="1"/>
  <c r="AP91"/>
  <c r="AP89"/>
  <c r="AP96"/>
  <c r="AN89"/>
  <c r="AP57"/>
  <c r="AN49"/>
  <c r="AH187"/>
  <c r="AI187" s="1"/>
  <c r="AH171"/>
  <c r="AI171" s="1"/>
  <c r="AJ139"/>
  <c r="AG91"/>
  <c r="AH75"/>
  <c r="AG43"/>
  <c r="AG27"/>
  <c r="AG180"/>
  <c r="AH164"/>
  <c r="AH156"/>
  <c r="AJ136"/>
  <c r="AG96"/>
  <c r="AH60"/>
  <c r="AG44"/>
  <c r="AJ40"/>
  <c r="AJ36"/>
  <c r="AJ177"/>
  <c r="AH169"/>
  <c r="AJ157"/>
  <c r="AH97"/>
  <c r="AH61"/>
  <c r="AG57"/>
  <c r="AG53"/>
  <c r="AG17"/>
  <c r="AP40"/>
  <c r="AP36"/>
  <c r="AG206"/>
  <c r="AG198"/>
  <c r="AJ138"/>
  <c r="AJ82"/>
  <c r="AG58"/>
  <c r="AM77"/>
  <c r="AN45"/>
  <c r="AP33"/>
  <c r="AH243"/>
  <c r="AI243" s="1"/>
  <c r="AG223"/>
  <c r="AH155"/>
  <c r="AG139"/>
  <c r="AH91"/>
  <c r="AH59"/>
  <c r="AH43"/>
  <c r="AG240"/>
  <c r="AH224"/>
  <c r="AI224" s="1"/>
  <c r="AJ156"/>
  <c r="AH96"/>
  <c r="AG36"/>
  <c r="AP75"/>
  <c r="AP43"/>
  <c r="AH181"/>
  <c r="AI181" s="1"/>
  <c r="AG169"/>
  <c r="AJ165"/>
  <c r="AH69"/>
  <c r="AH53"/>
  <c r="AG242"/>
  <c r="AG186"/>
  <c r="AG178"/>
  <c r="AG138"/>
  <c r="AJ134"/>
  <c r="AG82"/>
  <c r="AG78"/>
  <c r="AJ18"/>
  <c r="AP69"/>
  <c r="AP18"/>
  <c r="AJ96"/>
  <c r="AG235"/>
  <c r="AM46"/>
  <c r="AG220"/>
  <c r="AP45"/>
  <c r="AP17"/>
  <c r="AG212"/>
  <c r="AH88"/>
  <c r="AH45"/>
  <c r="AP65"/>
  <c r="AH229"/>
  <c r="AI229" s="1"/>
  <c r="AJ133"/>
  <c r="AH144"/>
  <c r="AP73"/>
  <c r="AJ175"/>
  <c r="AK175" s="1"/>
  <c r="AH143"/>
  <c r="AG79"/>
  <c r="AJ47"/>
  <c r="AP70"/>
  <c r="AG204"/>
  <c r="AH24"/>
  <c r="AM51"/>
  <c r="AM19"/>
  <c r="AJ149"/>
  <c r="AH141"/>
  <c r="AN84"/>
  <c r="AG86"/>
  <c r="AG227"/>
  <c r="AM30"/>
  <c r="AP67"/>
  <c r="AG21"/>
  <c r="AP88"/>
  <c r="AN52"/>
  <c r="AG90"/>
  <c r="AH62"/>
  <c r="AG219"/>
  <c r="AG191"/>
  <c r="AJ159"/>
  <c r="AJ95"/>
  <c r="AG63"/>
  <c r="AJ31"/>
  <c r="AG192"/>
  <c r="AH184"/>
  <c r="AI184" s="1"/>
  <c r="AJ132"/>
  <c r="AG84"/>
  <c r="AM99"/>
  <c r="AP35"/>
  <c r="AH201"/>
  <c r="AI201" s="1"/>
  <c r="AJ41"/>
  <c r="AP56"/>
  <c r="AP20"/>
  <c r="AH70"/>
  <c r="AP64"/>
  <c r="AP85"/>
  <c r="AM73"/>
  <c r="AP53"/>
  <c r="AP21"/>
  <c r="AJ191"/>
  <c r="AK191" s="1"/>
  <c r="AG175"/>
  <c r="AG159"/>
  <c r="AJ143"/>
  <c r="AG95"/>
  <c r="AJ79"/>
  <c r="AH63"/>
  <c r="AG47"/>
  <c r="AG31"/>
  <c r="AP86"/>
  <c r="AN46"/>
  <c r="AN30"/>
  <c r="AH192"/>
  <c r="AI192" s="1"/>
  <c r="AJ144"/>
  <c r="AJ140"/>
  <c r="AG132"/>
  <c r="AH84"/>
  <c r="AH64"/>
  <c r="AJ28"/>
  <c r="AH20"/>
  <c r="AM83"/>
  <c r="AN51"/>
  <c r="AM35"/>
  <c r="AN19"/>
  <c r="AG241"/>
  <c r="AG205"/>
  <c r="AJ161"/>
  <c r="AG149"/>
  <c r="AH133"/>
  <c r="AJ65"/>
  <c r="AH41"/>
  <c r="AH21"/>
  <c r="AP84"/>
  <c r="AP52"/>
  <c r="AP28"/>
  <c r="AN24"/>
  <c r="AJ182"/>
  <c r="AK182" s="1"/>
  <c r="AG162"/>
  <c r="AH90"/>
  <c r="AH86"/>
  <c r="AJ70"/>
  <c r="AJ66"/>
  <c r="AM85"/>
  <c r="AM53"/>
  <c r="AP41"/>
  <c r="AM21"/>
  <c r="AM17"/>
  <c r="AH231"/>
  <c r="AI231" s="1"/>
  <c r="AG207"/>
  <c r="AG184"/>
  <c r="AG140"/>
  <c r="AG88"/>
  <c r="AJ64"/>
  <c r="AG28"/>
  <c r="AJ24"/>
  <c r="AN83"/>
  <c r="AM67"/>
  <c r="AG161"/>
  <c r="AJ141"/>
  <c r="AG65"/>
  <c r="AJ45"/>
  <c r="AM88"/>
  <c r="AM56"/>
  <c r="AM24"/>
  <c r="AM20"/>
  <c r="AG230"/>
  <c r="AG190"/>
  <c r="AJ174"/>
  <c r="AH162"/>
  <c r="AG66"/>
  <c r="AJ62"/>
  <c r="AP78"/>
  <c r="AN62"/>
  <c r="AN66"/>
  <c r="AM87"/>
  <c r="AP71"/>
  <c r="AP55"/>
  <c r="AN92"/>
  <c r="AP60"/>
  <c r="AM26"/>
  <c r="AH221"/>
  <c r="AI221" s="1"/>
  <c r="AH226"/>
  <c r="AI226" s="1"/>
  <c r="AM94"/>
  <c r="AP62"/>
  <c r="AN94"/>
  <c r="AN78"/>
  <c r="AN47"/>
  <c r="AM76"/>
  <c r="AP90"/>
  <c r="AM74"/>
  <c r="AN58"/>
  <c r="AM42"/>
  <c r="AP63"/>
  <c r="AM31"/>
  <c r="AN80"/>
  <c r="AM44"/>
  <c r="AP82"/>
  <c r="AP79"/>
  <c r="AP31"/>
  <c r="AM48"/>
  <c r="AG105"/>
  <c r="AH105"/>
  <c r="AJ105"/>
  <c r="AG113"/>
  <c r="AH113"/>
  <c r="AJ113"/>
  <c r="AG121"/>
  <c r="AH121"/>
  <c r="AJ121"/>
  <c r="AG129"/>
  <c r="AH129"/>
  <c r="AJ129"/>
  <c r="AJ106"/>
  <c r="AG106"/>
  <c r="AH106"/>
  <c r="AJ114"/>
  <c r="AG114"/>
  <c r="AH114"/>
  <c r="AJ122"/>
  <c r="AG122"/>
  <c r="AH122"/>
  <c r="AJ130"/>
  <c r="AG130"/>
  <c r="AH130"/>
  <c r="AG103"/>
  <c r="AH103"/>
  <c r="AJ103"/>
  <c r="AG111"/>
  <c r="AH111"/>
  <c r="AJ111"/>
  <c r="AG119"/>
  <c r="AH119"/>
  <c r="AJ119"/>
  <c r="AG127"/>
  <c r="AH127"/>
  <c r="AJ127"/>
  <c r="AJ104"/>
  <c r="AG104"/>
  <c r="AH104"/>
  <c r="AJ112"/>
  <c r="AG112"/>
  <c r="AH112"/>
  <c r="AJ120"/>
  <c r="AG120"/>
  <c r="AH120"/>
  <c r="AJ128"/>
  <c r="AG128"/>
  <c r="AH128"/>
  <c r="AG101"/>
  <c r="AH101"/>
  <c r="AJ101"/>
  <c r="AG109"/>
  <c r="AH109"/>
  <c r="AJ109"/>
  <c r="AG117"/>
  <c r="AH117"/>
  <c r="AJ117"/>
  <c r="AG125"/>
  <c r="AH125"/>
  <c r="AJ125"/>
  <c r="AJ102"/>
  <c r="AG102"/>
  <c r="AH102"/>
  <c r="AJ110"/>
  <c r="AG110"/>
  <c r="AH110"/>
  <c r="AJ118"/>
  <c r="AG118"/>
  <c r="AH118"/>
  <c r="AJ126"/>
  <c r="AG126"/>
  <c r="AH126"/>
  <c r="AG99"/>
  <c r="AH99"/>
  <c r="AJ99"/>
  <c r="AG107"/>
  <c r="AH107"/>
  <c r="AJ107"/>
  <c r="AG115"/>
  <c r="AH115"/>
  <c r="AJ115"/>
  <c r="AG123"/>
  <c r="AH123"/>
  <c r="AJ123"/>
  <c r="AJ100"/>
  <c r="AG100"/>
  <c r="AH100"/>
  <c r="AJ108"/>
  <c r="AG108"/>
  <c r="AH108"/>
  <c r="AJ116"/>
  <c r="AG116"/>
  <c r="AH116"/>
  <c r="AJ124"/>
  <c r="AG124"/>
  <c r="AH124"/>
  <c r="AD16"/>
  <c r="L4" s="1"/>
  <c r="AP98"/>
  <c r="AM82"/>
  <c r="AP66"/>
  <c r="AP50"/>
  <c r="AM92"/>
  <c r="AM98"/>
  <c r="AP95"/>
  <c r="AM90"/>
  <c r="AN74"/>
  <c r="AP58"/>
  <c r="AN42"/>
  <c r="AN26"/>
  <c r="AN95"/>
  <c r="AM79"/>
  <c r="AN63"/>
  <c r="AP47"/>
  <c r="AP80"/>
  <c r="AN76"/>
  <c r="AN48"/>
  <c r="AN44"/>
  <c r="AI173"/>
  <c r="AK172"/>
  <c r="AK173"/>
  <c r="AK176"/>
  <c r="AI177"/>
  <c r="D15" i="19"/>
  <c r="D16"/>
  <c r="A107" i="16"/>
  <c r="A107" i="5"/>
  <c r="A107" i="4"/>
  <c r="A107" i="3"/>
  <c r="T110" i="15"/>
  <c r="S109"/>
  <c r="AJ16" i="21" l="1"/>
  <c r="AK171" s="1"/>
  <c r="AH16"/>
  <c r="AI47" s="1"/>
  <c r="AN16"/>
  <c r="AO77" s="1"/>
  <c r="AP16"/>
  <c r="AQ61" s="1"/>
  <c r="AE31"/>
  <c r="AE169"/>
  <c r="AE149"/>
  <c r="AE81"/>
  <c r="AE47"/>
  <c r="AE236"/>
  <c r="AE163"/>
  <c r="AE215"/>
  <c r="AE117"/>
  <c r="AE211"/>
  <c r="AE151"/>
  <c r="AE127"/>
  <c r="AE185"/>
  <c r="AE91"/>
  <c r="AE83"/>
  <c r="AE90"/>
  <c r="AE36"/>
  <c r="AE186"/>
  <c r="AE223"/>
  <c r="AE62"/>
  <c r="AE191"/>
  <c r="AE214"/>
  <c r="AE25"/>
  <c r="AE172"/>
  <c r="AE24"/>
  <c r="AE53"/>
  <c r="AE181"/>
  <c r="AE95"/>
  <c r="AE21"/>
  <c r="AE97"/>
  <c r="AE243"/>
  <c r="AE108"/>
  <c r="AE220"/>
  <c r="AE84"/>
  <c r="AE227"/>
  <c r="AE57"/>
  <c r="AE231"/>
  <c r="AE77"/>
  <c r="AE145"/>
  <c r="AE158"/>
  <c r="AE168"/>
  <c r="AE85"/>
  <c r="AE136"/>
  <c r="AE54"/>
  <c r="AE116"/>
  <c r="AE198"/>
  <c r="AE235"/>
  <c r="AE28"/>
  <c r="AE98"/>
  <c r="AE190"/>
  <c r="AE179"/>
  <c r="AE23"/>
  <c r="AE71"/>
  <c r="AE129"/>
  <c r="AE44"/>
  <c r="AQ36"/>
  <c r="AE70"/>
  <c r="AE124"/>
  <c r="AE208"/>
  <c r="AE244"/>
  <c r="AE46"/>
  <c r="AE152"/>
  <c r="AE189"/>
  <c r="AE37"/>
  <c r="AE79"/>
  <c r="AE153"/>
  <c r="AE111"/>
  <c r="AE143"/>
  <c r="AE165"/>
  <c r="AE207"/>
  <c r="AE216"/>
  <c r="AQ88"/>
  <c r="AE107"/>
  <c r="AE135"/>
  <c r="AE157"/>
  <c r="AE193"/>
  <c r="AE241"/>
  <c r="AE182"/>
  <c r="AE146"/>
  <c r="AQ40"/>
  <c r="AE199"/>
  <c r="AE33"/>
  <c r="AE65"/>
  <c r="AE89"/>
  <c r="AE121"/>
  <c r="AE147"/>
  <c r="AE175"/>
  <c r="AE217"/>
  <c r="AE92"/>
  <c r="AE64"/>
  <c r="AE114"/>
  <c r="AE166"/>
  <c r="AE56"/>
  <c r="AE100"/>
  <c r="AE154"/>
  <c r="AE230"/>
  <c r="AE30"/>
  <c r="AE82"/>
  <c r="AE130"/>
  <c r="AE178"/>
  <c r="AE161"/>
  <c r="AE238"/>
  <c r="AE103"/>
  <c r="AE126"/>
  <c r="AE237"/>
  <c r="AE22"/>
  <c r="AE240"/>
  <c r="AE34"/>
  <c r="AE60"/>
  <c r="AE86"/>
  <c r="AE106"/>
  <c r="AE134"/>
  <c r="AE160"/>
  <c r="AE188"/>
  <c r="AE125"/>
  <c r="AE225"/>
  <c r="AE75"/>
  <c r="AE68"/>
  <c r="AE210"/>
  <c r="AE202"/>
  <c r="AE187"/>
  <c r="AE69"/>
  <c r="AE213"/>
  <c r="AE49"/>
  <c r="AE18"/>
  <c r="AE194"/>
  <c r="AE184"/>
  <c r="AE173"/>
  <c r="AE26"/>
  <c r="AE50"/>
  <c r="AE74"/>
  <c r="AE96"/>
  <c r="AE120"/>
  <c r="AE150"/>
  <c r="AE170"/>
  <c r="AE224"/>
  <c r="AE139"/>
  <c r="AE195"/>
  <c r="AE19"/>
  <c r="AE201"/>
  <c r="AE162"/>
  <c r="AE78"/>
  <c r="AE27"/>
  <c r="AE131"/>
  <c r="AE205"/>
  <c r="AE229"/>
  <c r="AE61"/>
  <c r="AE115"/>
  <c r="AE72"/>
  <c r="AE176"/>
  <c r="AE228"/>
  <c r="AE40"/>
  <c r="AE192"/>
  <c r="AE183"/>
  <c r="AE29"/>
  <c r="AE51"/>
  <c r="AE67"/>
  <c r="AE105"/>
  <c r="AE123"/>
  <c r="AE155"/>
  <c r="AE197"/>
  <c r="AE234"/>
  <c r="AE122"/>
  <c r="AE42"/>
  <c r="AE76"/>
  <c r="AE102"/>
  <c r="AE132"/>
  <c r="AE156"/>
  <c r="AE196"/>
  <c r="AE226"/>
  <c r="AE17"/>
  <c r="AE43"/>
  <c r="AE63"/>
  <c r="AE101"/>
  <c r="AE119"/>
  <c r="AE141"/>
  <c r="AE177"/>
  <c r="AE221"/>
  <c r="AE110"/>
  <c r="AE38"/>
  <c r="AE66"/>
  <c r="AE94"/>
  <c r="AE128"/>
  <c r="AE148"/>
  <c r="AE180"/>
  <c r="AE222"/>
  <c r="AE93"/>
  <c r="AE167"/>
  <c r="AE219"/>
  <c r="AE41"/>
  <c r="AE99"/>
  <c r="AE48"/>
  <c r="AE140"/>
  <c r="AE200"/>
  <c r="AE142"/>
  <c r="AE206"/>
  <c r="AE45"/>
  <c r="AK178"/>
  <c r="AE39"/>
  <c r="AE59"/>
  <c r="AE87"/>
  <c r="AE113"/>
  <c r="AE137"/>
  <c r="AE171"/>
  <c r="AE209"/>
  <c r="AK177"/>
  <c r="AE104"/>
  <c r="AI176"/>
  <c r="AE32"/>
  <c r="AE58"/>
  <c r="AE88"/>
  <c r="AE118"/>
  <c r="AE144"/>
  <c r="AE174"/>
  <c r="AE212"/>
  <c r="AE242"/>
  <c r="AK174"/>
  <c r="AE35"/>
  <c r="AE55"/>
  <c r="AE73"/>
  <c r="AE109"/>
  <c r="AE133"/>
  <c r="AE159"/>
  <c r="AE203"/>
  <c r="AE218"/>
  <c r="AE20"/>
  <c r="AE52"/>
  <c r="AE80"/>
  <c r="AE112"/>
  <c r="AE138"/>
  <c r="AE164"/>
  <c r="AE204"/>
  <c r="AE232"/>
  <c r="O244" i="19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I130"/>
  <c r="K130" s="1"/>
  <c r="M130" s="1"/>
  <c r="O130"/>
  <c r="J130"/>
  <c r="J129"/>
  <c r="I129"/>
  <c r="K129" s="1"/>
  <c r="M129" s="1"/>
  <c r="O129"/>
  <c r="I128"/>
  <c r="K128" s="1"/>
  <c r="M128" s="1"/>
  <c r="O128"/>
  <c r="J128"/>
  <c r="I127"/>
  <c r="K127" s="1"/>
  <c r="M127" s="1"/>
  <c r="O127"/>
  <c r="J127"/>
  <c r="I126"/>
  <c r="K126" s="1"/>
  <c r="M126" s="1"/>
  <c r="O126"/>
  <c r="J126"/>
  <c r="I125"/>
  <c r="K125" s="1"/>
  <c r="M125" s="1"/>
  <c r="O125"/>
  <c r="J125"/>
  <c r="I124"/>
  <c r="K124" s="1"/>
  <c r="M124" s="1"/>
  <c r="O124"/>
  <c r="J124"/>
  <c r="I123"/>
  <c r="K123" s="1"/>
  <c r="M123" s="1"/>
  <c r="O123"/>
  <c r="J123"/>
  <c r="I122"/>
  <c r="K122" s="1"/>
  <c r="M122" s="1"/>
  <c r="O122"/>
  <c r="J122"/>
  <c r="I121"/>
  <c r="K121" s="1"/>
  <c r="M121" s="1"/>
  <c r="O121"/>
  <c r="J121"/>
  <c r="I120"/>
  <c r="K120" s="1"/>
  <c r="M120" s="1"/>
  <c r="O120"/>
  <c r="J120"/>
  <c r="I119"/>
  <c r="K119" s="1"/>
  <c r="M119" s="1"/>
  <c r="O119"/>
  <c r="J119"/>
  <c r="I118"/>
  <c r="K118" s="1"/>
  <c r="M118" s="1"/>
  <c r="O118"/>
  <c r="J118"/>
  <c r="I117"/>
  <c r="K117" s="1"/>
  <c r="M117" s="1"/>
  <c r="O117"/>
  <c r="J117"/>
  <c r="I116"/>
  <c r="K116" s="1"/>
  <c r="M116" s="1"/>
  <c r="O116"/>
  <c r="J116"/>
  <c r="I115"/>
  <c r="K115" s="1"/>
  <c r="M115" s="1"/>
  <c r="O115"/>
  <c r="J115"/>
  <c r="J114"/>
  <c r="I114"/>
  <c r="K114" s="1"/>
  <c r="M114" s="1"/>
  <c r="O114"/>
  <c r="I113"/>
  <c r="K113" s="1"/>
  <c r="M113" s="1"/>
  <c r="O113"/>
  <c r="J113"/>
  <c r="I112"/>
  <c r="K112" s="1"/>
  <c r="M112" s="1"/>
  <c r="O112"/>
  <c r="J112"/>
  <c r="I111"/>
  <c r="K111" s="1"/>
  <c r="M111" s="1"/>
  <c r="O111"/>
  <c r="J111"/>
  <c r="I110"/>
  <c r="K110" s="1"/>
  <c r="M110" s="1"/>
  <c r="O110"/>
  <c r="J110"/>
  <c r="I109"/>
  <c r="K109" s="1"/>
  <c r="M109" s="1"/>
  <c r="O109"/>
  <c r="J109"/>
  <c r="O108"/>
  <c r="I108"/>
  <c r="K108" s="1"/>
  <c r="M108" s="1"/>
  <c r="J108"/>
  <c r="I107"/>
  <c r="K107" s="1"/>
  <c r="M107" s="1"/>
  <c r="O107"/>
  <c r="J107"/>
  <c r="I106"/>
  <c r="K106" s="1"/>
  <c r="M106" s="1"/>
  <c r="O106"/>
  <c r="J106"/>
  <c r="I105"/>
  <c r="K105" s="1"/>
  <c r="M105" s="1"/>
  <c r="O105"/>
  <c r="J105"/>
  <c r="I104"/>
  <c r="K104" s="1"/>
  <c r="M104" s="1"/>
  <c r="O104"/>
  <c r="J104"/>
  <c r="I103"/>
  <c r="K103" s="1"/>
  <c r="M103" s="1"/>
  <c r="O103"/>
  <c r="J103"/>
  <c r="I102"/>
  <c r="K102" s="1"/>
  <c r="O102"/>
  <c r="J102"/>
  <c r="J101"/>
  <c r="I101"/>
  <c r="K101" s="1"/>
  <c r="O101"/>
  <c r="I100"/>
  <c r="O100"/>
  <c r="J100"/>
  <c r="I99"/>
  <c r="O99"/>
  <c r="J99"/>
  <c r="I98"/>
  <c r="K98" s="1"/>
  <c r="O98"/>
  <c r="J98"/>
  <c r="I97"/>
  <c r="O97"/>
  <c r="J97"/>
  <c r="I96"/>
  <c r="O96"/>
  <c r="J96"/>
  <c r="I95"/>
  <c r="O95"/>
  <c r="J95"/>
  <c r="I94"/>
  <c r="K94" s="1"/>
  <c r="O94"/>
  <c r="J94"/>
  <c r="I93"/>
  <c r="K93" s="1"/>
  <c r="O93"/>
  <c r="J93"/>
  <c r="I92"/>
  <c r="O92"/>
  <c r="J92"/>
  <c r="I91"/>
  <c r="O91"/>
  <c r="J91"/>
  <c r="I90"/>
  <c r="O90"/>
  <c r="J90"/>
  <c r="I89"/>
  <c r="O89"/>
  <c r="J89"/>
  <c r="I88"/>
  <c r="O88"/>
  <c r="J88"/>
  <c r="I87"/>
  <c r="O87"/>
  <c r="J87"/>
  <c r="I86"/>
  <c r="O86"/>
  <c r="J86"/>
  <c r="I85"/>
  <c r="O85"/>
  <c r="J85"/>
  <c r="I84"/>
  <c r="O84"/>
  <c r="J84"/>
  <c r="I83"/>
  <c r="O83"/>
  <c r="J83"/>
  <c r="I82"/>
  <c r="O82"/>
  <c r="J82"/>
  <c r="J81"/>
  <c r="I81"/>
  <c r="O81"/>
  <c r="I80"/>
  <c r="O80"/>
  <c r="J80"/>
  <c r="I79"/>
  <c r="O79"/>
  <c r="J79"/>
  <c r="I78"/>
  <c r="O78"/>
  <c r="J78"/>
  <c r="I77"/>
  <c r="O77"/>
  <c r="J77"/>
  <c r="O76"/>
  <c r="I76"/>
  <c r="J76"/>
  <c r="I75"/>
  <c r="O75"/>
  <c r="J75"/>
  <c r="I74"/>
  <c r="O74"/>
  <c r="J74"/>
  <c r="I73"/>
  <c r="O73"/>
  <c r="J73"/>
  <c r="I72"/>
  <c r="O72"/>
  <c r="J72"/>
  <c r="O71"/>
  <c r="I71"/>
  <c r="J71"/>
  <c r="O70"/>
  <c r="I70"/>
  <c r="J70"/>
  <c r="I69"/>
  <c r="O69"/>
  <c r="J69"/>
  <c r="I68"/>
  <c r="O68"/>
  <c r="J68"/>
  <c r="I67"/>
  <c r="O67"/>
  <c r="J67"/>
  <c r="I66"/>
  <c r="O66"/>
  <c r="J66"/>
  <c r="I65"/>
  <c r="O65"/>
  <c r="J65"/>
  <c r="I64"/>
  <c r="O64"/>
  <c r="J64"/>
  <c r="I63"/>
  <c r="O63"/>
  <c r="J63"/>
  <c r="I62"/>
  <c r="O62"/>
  <c r="J62"/>
  <c r="I61"/>
  <c r="O61"/>
  <c r="J61"/>
  <c r="I60"/>
  <c r="O60"/>
  <c r="J60"/>
  <c r="I59"/>
  <c r="O59"/>
  <c r="J59"/>
  <c r="I58"/>
  <c r="O58"/>
  <c r="J58"/>
  <c r="I57"/>
  <c r="O57"/>
  <c r="J57"/>
  <c r="I56"/>
  <c r="O56"/>
  <c r="J56"/>
  <c r="I55"/>
  <c r="O55"/>
  <c r="J55"/>
  <c r="I54"/>
  <c r="O54"/>
  <c r="J54"/>
  <c r="I53"/>
  <c r="O53"/>
  <c r="J53"/>
  <c r="I52"/>
  <c r="O52"/>
  <c r="J52"/>
  <c r="I51"/>
  <c r="O51"/>
  <c r="J51"/>
  <c r="I50"/>
  <c r="O50"/>
  <c r="J50"/>
  <c r="I49"/>
  <c r="O49"/>
  <c r="J49"/>
  <c r="I48"/>
  <c r="O48"/>
  <c r="J48"/>
  <c r="I47"/>
  <c r="O47"/>
  <c r="J47"/>
  <c r="I46"/>
  <c r="O46"/>
  <c r="J46"/>
  <c r="I45"/>
  <c r="O45"/>
  <c r="J45"/>
  <c r="I44"/>
  <c r="O44"/>
  <c r="J44"/>
  <c r="I43"/>
  <c r="O43"/>
  <c r="J43"/>
  <c r="J42"/>
  <c r="I42"/>
  <c r="O42"/>
  <c r="I41"/>
  <c r="O41"/>
  <c r="J41"/>
  <c r="I40"/>
  <c r="O40"/>
  <c r="J40"/>
  <c r="I39"/>
  <c r="O39"/>
  <c r="J39"/>
  <c r="I38"/>
  <c r="O38"/>
  <c r="J38"/>
  <c r="I37"/>
  <c r="O37"/>
  <c r="J37"/>
  <c r="I36"/>
  <c r="O36"/>
  <c r="J36"/>
  <c r="O35"/>
  <c r="I35"/>
  <c r="J35"/>
  <c r="J34"/>
  <c r="I34"/>
  <c r="O34"/>
  <c r="J33"/>
  <c r="I33"/>
  <c r="O33"/>
  <c r="J32"/>
  <c r="I32"/>
  <c r="O32"/>
  <c r="I31"/>
  <c r="O31"/>
  <c r="J31"/>
  <c r="I30"/>
  <c r="O30"/>
  <c r="J30"/>
  <c r="O29"/>
  <c r="I29"/>
  <c r="J29"/>
  <c r="I28"/>
  <c r="O28"/>
  <c r="J28"/>
  <c r="I27"/>
  <c r="O27"/>
  <c r="J27"/>
  <c r="I26"/>
  <c r="O26"/>
  <c r="J26"/>
  <c r="I25"/>
  <c r="O25"/>
  <c r="J25"/>
  <c r="I24"/>
  <c r="O24"/>
  <c r="J24"/>
  <c r="I23"/>
  <c r="O23"/>
  <c r="J23"/>
  <c r="I22"/>
  <c r="O22"/>
  <c r="J22"/>
  <c r="J21"/>
  <c r="I21"/>
  <c r="O21"/>
  <c r="I20"/>
  <c r="O20"/>
  <c r="J20"/>
  <c r="I19"/>
  <c r="O19"/>
  <c r="J19"/>
  <c r="I18"/>
  <c r="O18"/>
  <c r="J18"/>
  <c r="I17"/>
  <c r="O17"/>
  <c r="J17"/>
  <c r="Q244"/>
  <c r="R243"/>
  <c r="R241"/>
  <c r="Q240"/>
  <c r="R239"/>
  <c r="P237"/>
  <c r="R236"/>
  <c r="P235"/>
  <c r="R233"/>
  <c r="P232"/>
  <c r="R231"/>
  <c r="P229"/>
  <c r="R228"/>
  <c r="P227"/>
  <c r="Q225"/>
  <c r="R224"/>
  <c r="Q223"/>
  <c r="P221"/>
  <c r="R220"/>
  <c r="R219"/>
  <c r="P217"/>
  <c r="R216"/>
  <c r="Q215"/>
  <c r="P213"/>
  <c r="Q212"/>
  <c r="P211"/>
  <c r="Q209"/>
  <c r="R208"/>
  <c r="R207"/>
  <c r="R205"/>
  <c r="Q204"/>
  <c r="P203"/>
  <c r="Q201"/>
  <c r="Q200"/>
  <c r="P199"/>
  <c r="P197"/>
  <c r="P196"/>
  <c r="R195"/>
  <c r="Q193"/>
  <c r="Q192"/>
  <c r="R191"/>
  <c r="P189"/>
  <c r="Q188"/>
  <c r="Q187"/>
  <c r="Q185"/>
  <c r="Q184"/>
  <c r="R183"/>
  <c r="Q181"/>
  <c r="Q180"/>
  <c r="P179"/>
  <c r="Q177"/>
  <c r="Q176"/>
  <c r="P175"/>
  <c r="P173"/>
  <c r="P172"/>
  <c r="Q171"/>
  <c r="R169"/>
  <c r="Q168"/>
  <c r="R167"/>
  <c r="Q165"/>
  <c r="R164"/>
  <c r="P163"/>
  <c r="P161"/>
  <c r="P160"/>
  <c r="P159"/>
  <c r="P157"/>
  <c r="Q156"/>
  <c r="R155"/>
  <c r="Q153"/>
  <c r="R152"/>
  <c r="Q151"/>
  <c r="Q149"/>
  <c r="R148"/>
  <c r="P147"/>
  <c r="R145"/>
  <c r="Q144"/>
  <c r="P143"/>
  <c r="Q141"/>
  <c r="P140"/>
  <c r="R139"/>
  <c r="Q137"/>
  <c r="P136"/>
  <c r="Q135"/>
  <c r="R133"/>
  <c r="R132"/>
  <c r="R131"/>
  <c r="P244"/>
  <c r="Q243"/>
  <c r="R242"/>
  <c r="P240"/>
  <c r="Q239"/>
  <c r="P238"/>
  <c r="Q236"/>
  <c r="R235"/>
  <c r="P234"/>
  <c r="R232"/>
  <c r="Q231"/>
  <c r="R230"/>
  <c r="Q228"/>
  <c r="R227"/>
  <c r="P226"/>
  <c r="Q224"/>
  <c r="P223"/>
  <c r="R222"/>
  <c r="Q220"/>
  <c r="Q219"/>
  <c r="R218"/>
  <c r="Q216"/>
  <c r="P215"/>
  <c r="Q214"/>
  <c r="P212"/>
  <c r="R211"/>
  <c r="P210"/>
  <c r="Q208"/>
  <c r="Q207"/>
  <c r="P206"/>
  <c r="R204"/>
  <c r="Q203"/>
  <c r="R202"/>
  <c r="P200"/>
  <c r="R199"/>
  <c r="R198"/>
  <c r="R196"/>
  <c r="Q195"/>
  <c r="R194"/>
  <c r="P192"/>
  <c r="Q191"/>
  <c r="P190"/>
  <c r="R188"/>
  <c r="P187"/>
  <c r="Q186"/>
  <c r="R184"/>
  <c r="Q183"/>
  <c r="P182"/>
  <c r="P180"/>
  <c r="R179"/>
  <c r="Q178"/>
  <c r="R176"/>
  <c r="R175"/>
  <c r="Q174"/>
  <c r="R172"/>
  <c r="P171"/>
  <c r="R170"/>
  <c r="P168"/>
  <c r="Q167"/>
  <c r="Q166"/>
  <c r="Q164"/>
  <c r="R163"/>
  <c r="R162"/>
  <c r="R160"/>
  <c r="R159"/>
  <c r="R158"/>
  <c r="R156"/>
  <c r="Q155"/>
  <c r="R154"/>
  <c r="Q152"/>
  <c r="P151"/>
  <c r="P150"/>
  <c r="Q148"/>
  <c r="R147"/>
  <c r="R146"/>
  <c r="P144"/>
  <c r="R143"/>
  <c r="Q142"/>
  <c r="R140"/>
  <c r="Q139"/>
  <c r="Q138"/>
  <c r="R136"/>
  <c r="P135"/>
  <c r="Q134"/>
  <c r="Q132"/>
  <c r="Q131"/>
  <c r="P130"/>
  <c r="P129"/>
  <c r="P128"/>
  <c r="Q127"/>
  <c r="P126"/>
  <c r="P125"/>
  <c r="P124"/>
  <c r="P123"/>
  <c r="P122"/>
  <c r="P121"/>
  <c r="P120"/>
  <c r="P119"/>
  <c r="Q118"/>
  <c r="P117"/>
  <c r="P116"/>
  <c r="Q115"/>
  <c r="P114"/>
  <c r="P113"/>
  <c r="P112"/>
  <c r="P111"/>
  <c r="P110"/>
  <c r="Q109"/>
  <c r="P108"/>
  <c r="P107"/>
  <c r="P106"/>
  <c r="P105"/>
  <c r="P104"/>
  <c r="P103"/>
  <c r="R102"/>
  <c r="P101"/>
  <c r="Q100"/>
  <c r="P99"/>
  <c r="P98"/>
  <c r="P97"/>
  <c r="P96"/>
  <c r="P95"/>
  <c r="P94"/>
  <c r="P93"/>
  <c r="P92"/>
  <c r="Q91"/>
  <c r="R90"/>
  <c r="P89"/>
  <c r="R88"/>
  <c r="P87"/>
  <c r="P86"/>
  <c r="P85"/>
  <c r="P84"/>
  <c r="P83"/>
  <c r="Q82"/>
  <c r="P81"/>
  <c r="P80"/>
  <c r="P79"/>
  <c r="Q78"/>
  <c r="P77"/>
  <c r="P76"/>
  <c r="P75"/>
  <c r="P74"/>
  <c r="Q73"/>
  <c r="R72"/>
  <c r="P71"/>
  <c r="P70"/>
  <c r="P69"/>
  <c r="P68"/>
  <c r="P67"/>
  <c r="P66"/>
  <c r="P65"/>
  <c r="Q64"/>
  <c r="P63"/>
  <c r="P62"/>
  <c r="P61"/>
  <c r="P60"/>
  <c r="Q59"/>
  <c r="P58"/>
  <c r="P57"/>
  <c r="P56"/>
  <c r="Q55"/>
  <c r="R54"/>
  <c r="P53"/>
  <c r="R52"/>
  <c r="P51"/>
  <c r="R50"/>
  <c r="P49"/>
  <c r="P48"/>
  <c r="R47"/>
  <c r="Q46"/>
  <c r="P45"/>
  <c r="P44"/>
  <c r="P43"/>
  <c r="Q42"/>
  <c r="P41"/>
  <c r="R40"/>
  <c r="R39"/>
  <c r="P38"/>
  <c r="Q37"/>
  <c r="P36"/>
  <c r="Q35"/>
  <c r="P34"/>
  <c r="P33"/>
  <c r="P32"/>
  <c r="P31"/>
  <c r="R30"/>
  <c r="P29"/>
  <c r="Q28"/>
  <c r="P27"/>
  <c r="Q26"/>
  <c r="P25"/>
  <c r="P24"/>
  <c r="P23"/>
  <c r="P22"/>
  <c r="P21"/>
  <c r="Q20"/>
  <c r="Q19"/>
  <c r="R18"/>
  <c r="Q17"/>
  <c r="P243"/>
  <c r="Q242"/>
  <c r="Q241"/>
  <c r="P239"/>
  <c r="R238"/>
  <c r="R237"/>
  <c r="Q235"/>
  <c r="R234"/>
  <c r="P233"/>
  <c r="P231"/>
  <c r="Q230"/>
  <c r="R229"/>
  <c r="Q227"/>
  <c r="R226"/>
  <c r="P225"/>
  <c r="R223"/>
  <c r="Q222"/>
  <c r="R221"/>
  <c r="P219"/>
  <c r="Q218"/>
  <c r="R217"/>
  <c r="R215"/>
  <c r="P214"/>
  <c r="R213"/>
  <c r="Q211"/>
  <c r="R210"/>
  <c r="P209"/>
  <c r="P207"/>
  <c r="R206"/>
  <c r="Q205"/>
  <c r="R203"/>
  <c r="Q202"/>
  <c r="P201"/>
  <c r="Q199"/>
  <c r="Q198"/>
  <c r="R197"/>
  <c r="P195"/>
  <c r="Q194"/>
  <c r="P193"/>
  <c r="P191"/>
  <c r="R190"/>
  <c r="R189"/>
  <c r="R187"/>
  <c r="P186"/>
  <c r="P185"/>
  <c r="P183"/>
  <c r="R182"/>
  <c r="P181"/>
  <c r="Q179"/>
  <c r="P178"/>
  <c r="P177"/>
  <c r="Q175"/>
  <c r="P174"/>
  <c r="R173"/>
  <c r="R171"/>
  <c r="Q170"/>
  <c r="Q169"/>
  <c r="P167"/>
  <c r="P166"/>
  <c r="P165"/>
  <c r="Q163"/>
  <c r="Q162"/>
  <c r="R161"/>
  <c r="Q159"/>
  <c r="Q158"/>
  <c r="R157"/>
  <c r="P155"/>
  <c r="Q154"/>
  <c r="P153"/>
  <c r="R151"/>
  <c r="R150"/>
  <c r="P149"/>
  <c r="Q147"/>
  <c r="Q146"/>
  <c r="P145"/>
  <c r="Q143"/>
  <c r="P142"/>
  <c r="P141"/>
  <c r="P139"/>
  <c r="P138"/>
  <c r="P137"/>
  <c r="R135"/>
  <c r="P134"/>
  <c r="Q133"/>
  <c r="P131"/>
  <c r="R130"/>
  <c r="R129"/>
  <c r="R128"/>
  <c r="P127"/>
  <c r="R126"/>
  <c r="R125"/>
  <c r="R124"/>
  <c r="R123"/>
  <c r="R122"/>
  <c r="R121"/>
  <c r="R120"/>
  <c r="R119"/>
  <c r="P118"/>
  <c r="R117"/>
  <c r="R116"/>
  <c r="R115"/>
  <c r="R114"/>
  <c r="Q113"/>
  <c r="R112"/>
  <c r="R111"/>
  <c r="R110"/>
  <c r="P109"/>
  <c r="R108"/>
  <c r="R107"/>
  <c r="R106"/>
  <c r="R105"/>
  <c r="R104"/>
  <c r="R103"/>
  <c r="Q102"/>
  <c r="R101"/>
  <c r="P100"/>
  <c r="R99"/>
  <c r="R98"/>
  <c r="R97"/>
  <c r="R96"/>
  <c r="R95"/>
  <c r="R94"/>
  <c r="R93"/>
  <c r="R92"/>
  <c r="P91"/>
  <c r="Q90"/>
  <c r="R89"/>
  <c r="Q88"/>
  <c r="R87"/>
  <c r="R86"/>
  <c r="R85"/>
  <c r="R84"/>
  <c r="R83"/>
  <c r="P82"/>
  <c r="R81"/>
  <c r="R80"/>
  <c r="R79"/>
  <c r="P78"/>
  <c r="R77"/>
  <c r="R76"/>
  <c r="R75"/>
  <c r="R74"/>
  <c r="P73"/>
  <c r="Q72"/>
  <c r="R71"/>
  <c r="R70"/>
  <c r="R69"/>
  <c r="R68"/>
  <c r="R67"/>
  <c r="R66"/>
  <c r="R65"/>
  <c r="P64"/>
  <c r="R63"/>
  <c r="R62"/>
  <c r="R61"/>
  <c r="R60"/>
  <c r="P59"/>
  <c r="R58"/>
  <c r="R57"/>
  <c r="R56"/>
  <c r="P55"/>
  <c r="Q54"/>
  <c r="Q53"/>
  <c r="Q52"/>
  <c r="R51"/>
  <c r="Q50"/>
  <c r="R49"/>
  <c r="R48"/>
  <c r="Q47"/>
  <c r="P46"/>
  <c r="R45"/>
  <c r="R44"/>
  <c r="R43"/>
  <c r="P42"/>
  <c r="R41"/>
  <c r="Q40"/>
  <c r="Q39"/>
  <c r="R38"/>
  <c r="P37"/>
  <c r="R36"/>
  <c r="P35"/>
  <c r="R34"/>
  <c r="R33"/>
  <c r="R32"/>
  <c r="R31"/>
  <c r="Q30"/>
  <c r="R29"/>
  <c r="P28"/>
  <c r="R27"/>
  <c r="P26"/>
  <c r="R25"/>
  <c r="R24"/>
  <c r="R23"/>
  <c r="R22"/>
  <c r="R21"/>
  <c r="P20"/>
  <c r="P19"/>
  <c r="Q18"/>
  <c r="P17"/>
  <c r="R244"/>
  <c r="P242"/>
  <c r="P241"/>
  <c r="R240"/>
  <c r="Q238"/>
  <c r="Q237"/>
  <c r="P236"/>
  <c r="Q234"/>
  <c r="Q233"/>
  <c r="Q232"/>
  <c r="P230"/>
  <c r="Q229"/>
  <c r="P228"/>
  <c r="Q226"/>
  <c r="R225"/>
  <c r="P224"/>
  <c r="P222"/>
  <c r="Q221"/>
  <c r="P220"/>
  <c r="P218"/>
  <c r="Q217"/>
  <c r="P216"/>
  <c r="R214"/>
  <c r="Q213"/>
  <c r="R212"/>
  <c r="Q210"/>
  <c r="R209"/>
  <c r="P208"/>
  <c r="Q206"/>
  <c r="P205"/>
  <c r="P204"/>
  <c r="P202"/>
  <c r="R201"/>
  <c r="R200"/>
  <c r="P198"/>
  <c r="Q197"/>
  <c r="Q196"/>
  <c r="P194"/>
  <c r="R193"/>
  <c r="R192"/>
  <c r="Q190"/>
  <c r="Q189"/>
  <c r="P188"/>
  <c r="R186"/>
  <c r="R185"/>
  <c r="P184"/>
  <c r="Q182"/>
  <c r="R181"/>
  <c r="R180"/>
  <c r="R178"/>
  <c r="R177"/>
  <c r="P176"/>
  <c r="R174"/>
  <c r="Q173"/>
  <c r="Q172"/>
  <c r="P170"/>
  <c r="P169"/>
  <c r="R168"/>
  <c r="R166"/>
  <c r="R165"/>
  <c r="P164"/>
  <c r="P162"/>
  <c r="Q161"/>
  <c r="Q160"/>
  <c r="P158"/>
  <c r="Q157"/>
  <c r="P156"/>
  <c r="P154"/>
  <c r="R153"/>
  <c r="P152"/>
  <c r="Q150"/>
  <c r="R149"/>
  <c r="P148"/>
  <c r="P146"/>
  <c r="Q145"/>
  <c r="R144"/>
  <c r="R142"/>
  <c r="R141"/>
  <c r="Q140"/>
  <c r="R138"/>
  <c r="R137"/>
  <c r="Q136"/>
  <c r="R134"/>
  <c r="P133"/>
  <c r="P132"/>
  <c r="Q130"/>
  <c r="Q129"/>
  <c r="Q128"/>
  <c r="R127"/>
  <c r="Q126"/>
  <c r="Q125"/>
  <c r="Q124"/>
  <c r="Q123"/>
  <c r="Q122"/>
  <c r="Q121"/>
  <c r="Q120"/>
  <c r="Q119"/>
  <c r="R118"/>
  <c r="Q117"/>
  <c r="Q116"/>
  <c r="P115"/>
  <c r="Q114"/>
  <c r="R113"/>
  <c r="Q112"/>
  <c r="Q111"/>
  <c r="Q110"/>
  <c r="R109"/>
  <c r="Q108"/>
  <c r="Q107"/>
  <c r="Q106"/>
  <c r="Q105"/>
  <c r="Q104"/>
  <c r="Q103"/>
  <c r="P102"/>
  <c r="Q101"/>
  <c r="R100"/>
  <c r="Q99"/>
  <c r="Q98"/>
  <c r="Q97"/>
  <c r="Q96"/>
  <c r="Q95"/>
  <c r="Q94"/>
  <c r="Q93"/>
  <c r="Q92"/>
  <c r="R91"/>
  <c r="P90"/>
  <c r="Q89"/>
  <c r="P88"/>
  <c r="Q87"/>
  <c r="Q86"/>
  <c r="Q85"/>
  <c r="Q84"/>
  <c r="Q83"/>
  <c r="R82"/>
  <c r="Q81"/>
  <c r="Q80"/>
  <c r="Q79"/>
  <c r="R78"/>
  <c r="Q77"/>
  <c r="Q76"/>
  <c r="Q75"/>
  <c r="Q74"/>
  <c r="R73"/>
  <c r="P72"/>
  <c r="Q71"/>
  <c r="Q70"/>
  <c r="Q69"/>
  <c r="Q68"/>
  <c r="Q67"/>
  <c r="Q66"/>
  <c r="Q65"/>
  <c r="R64"/>
  <c r="Q63"/>
  <c r="Q62"/>
  <c r="Q61"/>
  <c r="Q60"/>
  <c r="R59"/>
  <c r="Q58"/>
  <c r="Q57"/>
  <c r="Q56"/>
  <c r="R55"/>
  <c r="P54"/>
  <c r="R53"/>
  <c r="P52"/>
  <c r="Q51"/>
  <c r="P50"/>
  <c r="Q49"/>
  <c r="Q48"/>
  <c r="P47"/>
  <c r="R46"/>
  <c r="Q45"/>
  <c r="Q44"/>
  <c r="Q43"/>
  <c r="R42"/>
  <c r="Q41"/>
  <c r="P40"/>
  <c r="P39"/>
  <c r="Q38"/>
  <c r="R37"/>
  <c r="Q36"/>
  <c r="R35"/>
  <c r="Q34"/>
  <c r="Q33"/>
  <c r="Q32"/>
  <c r="Q31"/>
  <c r="P30"/>
  <c r="Q29"/>
  <c r="R28"/>
  <c r="Q27"/>
  <c r="R26"/>
  <c r="Q25"/>
  <c r="Q24"/>
  <c r="Q23"/>
  <c r="Q22"/>
  <c r="Q21"/>
  <c r="R20"/>
  <c r="R19"/>
  <c r="P18"/>
  <c r="R17"/>
  <c r="A108" i="5"/>
  <c r="A108" i="16"/>
  <c r="A108" i="4"/>
  <c r="A108" i="3"/>
  <c r="T111" i="15"/>
  <c r="S110"/>
  <c r="V241" i="19"/>
  <c r="AN788" i="4" s="1"/>
  <c r="V237" i="19"/>
  <c r="AN776" i="4" s="1"/>
  <c r="V233" i="19"/>
  <c r="AN764" i="4" s="1"/>
  <c r="V229" i="19"/>
  <c r="AN752" i="4" s="1"/>
  <c r="V225" i="19"/>
  <c r="AN740" i="4" s="1"/>
  <c r="V221" i="19"/>
  <c r="AN728" i="4" s="1"/>
  <c r="V217" i="19"/>
  <c r="AN716" i="4" s="1"/>
  <c r="V213" i="19"/>
  <c r="AN704" i="4" s="1"/>
  <c r="V209" i="19"/>
  <c r="AN692" i="4" s="1"/>
  <c r="V205" i="19"/>
  <c r="AN680" i="4" s="1"/>
  <c r="V201" i="19"/>
  <c r="AN668" i="4" s="1"/>
  <c r="V197" i="19"/>
  <c r="AN656" i="4" s="1"/>
  <c r="V193" i="19"/>
  <c r="AN644" i="4" s="1"/>
  <c r="V189" i="19"/>
  <c r="AN632" i="4" s="1"/>
  <c r="V185" i="19"/>
  <c r="AN620" i="4" s="1"/>
  <c r="V181" i="19"/>
  <c r="AN608" i="4" s="1"/>
  <c r="V177" i="19"/>
  <c r="AN596" i="4" s="1"/>
  <c r="V173" i="19"/>
  <c r="AN584" i="4" s="1"/>
  <c r="V169" i="19"/>
  <c r="AN572" i="4" s="1"/>
  <c r="V165" i="19"/>
  <c r="AN560" i="4" s="1"/>
  <c r="V161" i="19"/>
  <c r="AN548" i="4" s="1"/>
  <c r="V157" i="19"/>
  <c r="AN536" i="4" s="1"/>
  <c r="V153" i="19"/>
  <c r="AN524" i="4" s="1"/>
  <c r="V149" i="19"/>
  <c r="AN512" i="4" s="1"/>
  <c r="V145" i="19"/>
  <c r="AN500" i="4" s="1"/>
  <c r="V141" i="19"/>
  <c r="AN488" i="4" s="1"/>
  <c r="V137" i="19"/>
  <c r="AN476" i="4" s="1"/>
  <c r="V133" i="19"/>
  <c r="AN464" i="4" s="1"/>
  <c r="V130" i="19"/>
  <c r="AN455" i="4" s="1"/>
  <c r="V129" i="19"/>
  <c r="AN452" i="4" s="1"/>
  <c r="V126" i="19"/>
  <c r="AN443" i="4" s="1"/>
  <c r="V122" i="19"/>
  <c r="AN431" i="4" s="1"/>
  <c r="V118" i="19"/>
  <c r="AN419" i="4" s="1"/>
  <c r="V110" i="19"/>
  <c r="AN395" i="4" s="1"/>
  <c r="V106" i="19"/>
  <c r="AN383" i="4" s="1"/>
  <c r="V102" i="19"/>
  <c r="AN371" i="4" s="1"/>
  <c r="V101" i="19"/>
  <c r="AN368" i="4" s="1"/>
  <c r="V98" i="19"/>
  <c r="AN359" i="4" s="1"/>
  <c r="V94" i="19"/>
  <c r="AN347" i="4" s="1"/>
  <c r="V90" i="19"/>
  <c r="AN335" i="4" s="1"/>
  <c r="V86" i="19"/>
  <c r="AN323" i="4" s="1"/>
  <c r="V82" i="19"/>
  <c r="AN311" i="4" s="1"/>
  <c r="V81" i="19"/>
  <c r="AN308" i="4" s="1"/>
  <c r="V78" i="19"/>
  <c r="AN299" i="4" s="1"/>
  <c r="V74" i="19"/>
  <c r="AN287" i="4" s="1"/>
  <c r="V71" i="19"/>
  <c r="AN278" i="4" s="1"/>
  <c r="V66" i="19"/>
  <c r="AN263" i="4" s="1"/>
  <c r="V62" i="19"/>
  <c r="AN251" i="4" s="1"/>
  <c r="V58" i="19"/>
  <c r="AN239" i="4" s="1"/>
  <c r="V54" i="19"/>
  <c r="AN227" i="4" s="1"/>
  <c r="V50" i="19"/>
  <c r="AN215" i="4" s="1"/>
  <c r="V46" i="19"/>
  <c r="AN203" i="4" s="1"/>
  <c r="V38" i="19"/>
  <c r="AN179" i="4" s="1"/>
  <c r="V35" i="19"/>
  <c r="AN170" i="4" s="1"/>
  <c r="V33" i="19"/>
  <c r="AN164" i="4" s="1"/>
  <c r="V30" i="19"/>
  <c r="AN155" i="4" s="1"/>
  <c r="V26" i="19"/>
  <c r="AN143" i="4" s="1"/>
  <c r="V22" i="19"/>
  <c r="AN131" i="4" s="1"/>
  <c r="V21" i="19"/>
  <c r="AN128" i="4" s="1"/>
  <c r="V18" i="19"/>
  <c r="AN119" i="4" s="1"/>
  <c r="X240" i="19"/>
  <c r="W235"/>
  <c r="W229"/>
  <c r="Y224"/>
  <c r="Y219"/>
  <c r="W213"/>
  <c r="Y208"/>
  <c r="W203"/>
  <c r="W197"/>
  <c r="X192"/>
  <c r="X187"/>
  <c r="X181"/>
  <c r="X176"/>
  <c r="X171"/>
  <c r="X165"/>
  <c r="W160"/>
  <c r="Y155"/>
  <c r="X149"/>
  <c r="X144"/>
  <c r="Y139"/>
  <c r="Y133"/>
  <c r="X243"/>
  <c r="W238"/>
  <c r="Y232"/>
  <c r="Y227"/>
  <c r="Y222"/>
  <c r="X216"/>
  <c r="Y211"/>
  <c r="W206"/>
  <c r="W200"/>
  <c r="X195"/>
  <c r="W190"/>
  <c r="Y184"/>
  <c r="Y179"/>
  <c r="X174"/>
  <c r="W168"/>
  <c r="Y163"/>
  <c r="Y158"/>
  <c r="X152"/>
  <c r="Y147"/>
  <c r="X142"/>
  <c r="Y136"/>
  <c r="X131"/>
  <c r="X127"/>
  <c r="W123"/>
  <c r="W119"/>
  <c r="X115"/>
  <c r="W111"/>
  <c r="W107"/>
  <c r="W103"/>
  <c r="W99"/>
  <c r="W95"/>
  <c r="X91"/>
  <c r="W87"/>
  <c r="W83"/>
  <c r="W79"/>
  <c r="W75"/>
  <c r="W71"/>
  <c r="W67"/>
  <c r="W63"/>
  <c r="X59"/>
  <c r="X55"/>
  <c r="W51"/>
  <c r="Y47"/>
  <c r="W43"/>
  <c r="Y39"/>
  <c r="X35"/>
  <c r="W31"/>
  <c r="W27"/>
  <c r="W23"/>
  <c r="X19"/>
  <c r="X242"/>
  <c r="Y237"/>
  <c r="W231"/>
  <c r="Y226"/>
  <c r="Y221"/>
  <c r="Y215"/>
  <c r="Y210"/>
  <c r="X205"/>
  <c r="X199"/>
  <c r="X194"/>
  <c r="Y189"/>
  <c r="W183"/>
  <c r="W178"/>
  <c r="Y173"/>
  <c r="W167"/>
  <c r="X162"/>
  <c r="Y157"/>
  <c r="Y151"/>
  <c r="X146"/>
  <c r="W141"/>
  <c r="Y135"/>
  <c r="Y130"/>
  <c r="Y126"/>
  <c r="Y122"/>
  <c r="W118"/>
  <c r="Y114"/>
  <c r="Y110"/>
  <c r="Y106"/>
  <c r="X102"/>
  <c r="Y98"/>
  <c r="Y94"/>
  <c r="X90"/>
  <c r="Y86"/>
  <c r="W82"/>
  <c r="W78"/>
  <c r="Y74"/>
  <c r="Y70"/>
  <c r="Y66"/>
  <c r="Y62"/>
  <c r="Y58"/>
  <c r="X54"/>
  <c r="X50"/>
  <c r="W46"/>
  <c r="W42"/>
  <c r="Y38"/>
  <c r="Y34"/>
  <c r="X30"/>
  <c r="W26"/>
  <c r="Y22"/>
  <c r="X18"/>
  <c r="W241"/>
  <c r="W236"/>
  <c r="W230"/>
  <c r="Y225"/>
  <c r="W220"/>
  <c r="Y214"/>
  <c r="Y209"/>
  <c r="W204"/>
  <c r="W198"/>
  <c r="Y193"/>
  <c r="W188"/>
  <c r="X182"/>
  <c r="Y177"/>
  <c r="X172"/>
  <c r="Y166"/>
  <c r="X161"/>
  <c r="W156"/>
  <c r="X150"/>
  <c r="X145"/>
  <c r="X140"/>
  <c r="Y134"/>
  <c r="X129"/>
  <c r="X125"/>
  <c r="X121"/>
  <c r="X117"/>
  <c r="Y113"/>
  <c r="Y109"/>
  <c r="X105"/>
  <c r="X101"/>
  <c r="X97"/>
  <c r="X93"/>
  <c r="X89"/>
  <c r="X85"/>
  <c r="X81"/>
  <c r="X77"/>
  <c r="Y73"/>
  <c r="X69"/>
  <c r="X65"/>
  <c r="X61"/>
  <c r="X57"/>
  <c r="Y53"/>
  <c r="X49"/>
  <c r="X45"/>
  <c r="X41"/>
  <c r="Y37"/>
  <c r="X33"/>
  <c r="X29"/>
  <c r="X25"/>
  <c r="X21"/>
  <c r="X62"/>
  <c r="W50"/>
  <c r="X38"/>
  <c r="Y26"/>
  <c r="V242"/>
  <c r="AN791" i="4" s="1"/>
  <c r="V238" i="19"/>
  <c r="AN779" i="4" s="1"/>
  <c r="V234" i="19"/>
  <c r="AN767" i="4" s="1"/>
  <c r="V230" i="19"/>
  <c r="AN755" i="4" s="1"/>
  <c r="V226" i="19"/>
  <c r="AN743" i="4" s="1"/>
  <c r="V222" i="19"/>
  <c r="AN731" i="4" s="1"/>
  <c r="V218" i="19"/>
  <c r="AN719" i="4" s="1"/>
  <c r="V214" i="19"/>
  <c r="AN707" i="4" s="1"/>
  <c r="V210" i="19"/>
  <c r="AN695" i="4" s="1"/>
  <c r="V206" i="19"/>
  <c r="AN683" i="4" s="1"/>
  <c r="V202" i="19"/>
  <c r="AN671" i="4" s="1"/>
  <c r="V198" i="19"/>
  <c r="AN659" i="4" s="1"/>
  <c r="V194" i="19"/>
  <c r="AN647" i="4" s="1"/>
  <c r="V190" i="19"/>
  <c r="AN635" i="4" s="1"/>
  <c r="V186" i="19"/>
  <c r="AN623" i="4" s="1"/>
  <c r="V182" i="19"/>
  <c r="AN611" i="4" s="1"/>
  <c r="V178" i="19"/>
  <c r="AN599" i="4" s="1"/>
  <c r="V174" i="19"/>
  <c r="AN587" i="4" s="1"/>
  <c r="V170" i="19"/>
  <c r="AN575" i="4" s="1"/>
  <c r="V166" i="19"/>
  <c r="AN563" i="4" s="1"/>
  <c r="V162" i="19"/>
  <c r="AN551" i="4" s="1"/>
  <c r="V158" i="19"/>
  <c r="AN539" i="4" s="1"/>
  <c r="V154" i="19"/>
  <c r="AN527" i="4" s="1"/>
  <c r="V150" i="19"/>
  <c r="AN515" i="4" s="1"/>
  <c r="V146" i="19"/>
  <c r="AN503" i="4" s="1"/>
  <c r="V142" i="19"/>
  <c r="AN491" i="4" s="1"/>
  <c r="V138" i="19"/>
  <c r="AN479" i="4" s="1"/>
  <c r="V134" i="19"/>
  <c r="AN467" i="4" s="1"/>
  <c r="V125" i="19"/>
  <c r="AN440" i="4" s="1"/>
  <c r="V121" i="19"/>
  <c r="AN428" i="4" s="1"/>
  <c r="V117" i="19"/>
  <c r="AN416" i="4" s="1"/>
  <c r="V113" i="19"/>
  <c r="AN404" i="4" s="1"/>
  <c r="V109" i="19"/>
  <c r="AN392" i="4" s="1"/>
  <c r="V105" i="19"/>
  <c r="AN380" i="4" s="1"/>
  <c r="V97" i="19"/>
  <c r="AN356" i="4" s="1"/>
  <c r="V93" i="19"/>
  <c r="AN344" i="4" s="1"/>
  <c r="V89" i="19"/>
  <c r="AN332" i="4" s="1"/>
  <c r="V85" i="19"/>
  <c r="AN320" i="4" s="1"/>
  <c r="V77" i="19"/>
  <c r="AN296" i="4" s="1"/>
  <c r="V73" i="19"/>
  <c r="AN284" i="4" s="1"/>
  <c r="V70" i="19"/>
  <c r="AN275" i="4" s="1"/>
  <c r="V69" i="19"/>
  <c r="AN272" i="4" s="1"/>
  <c r="V65" i="19"/>
  <c r="AN260" i="4" s="1"/>
  <c r="V61" i="19"/>
  <c r="AN248" i="4" s="1"/>
  <c r="V57" i="19"/>
  <c r="AN236" i="4" s="1"/>
  <c r="V53" i="19"/>
  <c r="AN224" i="4" s="1"/>
  <c r="V49" i="19"/>
  <c r="AN212" i="4" s="1"/>
  <c r="V45" i="19"/>
  <c r="AN200" i="4" s="1"/>
  <c r="V41" i="19"/>
  <c r="AN188" i="4" s="1"/>
  <c r="V37" i="19"/>
  <c r="AN176" i="4" s="1"/>
  <c r="V32" i="19"/>
  <c r="AN161" i="4" s="1"/>
  <c r="V25" i="19"/>
  <c r="AN140" i="4" s="1"/>
  <c r="V17" i="19"/>
  <c r="AN116" i="4" s="1"/>
  <c r="Y241" i="19"/>
  <c r="Y236"/>
  <c r="Y231"/>
  <c r="X225"/>
  <c r="Y220"/>
  <c r="X215"/>
  <c r="X209"/>
  <c r="X204"/>
  <c r="W199"/>
  <c r="X193"/>
  <c r="X188"/>
  <c r="Y183"/>
  <c r="X177"/>
  <c r="W172"/>
  <c r="Y167"/>
  <c r="W161"/>
  <c r="X156"/>
  <c r="X151"/>
  <c r="Y145"/>
  <c r="W140"/>
  <c r="X135"/>
  <c r="W244"/>
  <c r="X239"/>
  <c r="W234"/>
  <c r="X228"/>
  <c r="W223"/>
  <c r="Y218"/>
  <c r="W212"/>
  <c r="X207"/>
  <c r="Y202"/>
  <c r="Y196"/>
  <c r="X191"/>
  <c r="X186"/>
  <c r="W180"/>
  <c r="Y175"/>
  <c r="Y170"/>
  <c r="X164"/>
  <c r="Y159"/>
  <c r="Y154"/>
  <c r="X148"/>
  <c r="Y143"/>
  <c r="X138"/>
  <c r="X132"/>
  <c r="W128"/>
  <c r="W124"/>
  <c r="W120"/>
  <c r="W116"/>
  <c r="W112"/>
  <c r="W108"/>
  <c r="W104"/>
  <c r="X100"/>
  <c r="W96"/>
  <c r="W92"/>
  <c r="Y88"/>
  <c r="W84"/>
  <c r="W80"/>
  <c r="W76"/>
  <c r="Y72"/>
  <c r="W68"/>
  <c r="X64"/>
  <c r="W60"/>
  <c r="W56"/>
  <c r="Y52"/>
  <c r="W48"/>
  <c r="W44"/>
  <c r="Y40"/>
  <c r="W36"/>
  <c r="W32"/>
  <c r="X28"/>
  <c r="W24"/>
  <c r="X20"/>
  <c r="W243"/>
  <c r="Y238"/>
  <c r="W233"/>
  <c r="X227"/>
  <c r="X222"/>
  <c r="Y217"/>
  <c r="X211"/>
  <c r="Y206"/>
  <c r="W201"/>
  <c r="W195"/>
  <c r="Y190"/>
  <c r="W185"/>
  <c r="X179"/>
  <c r="W174"/>
  <c r="X169"/>
  <c r="X163"/>
  <c r="X158"/>
  <c r="W153"/>
  <c r="X147"/>
  <c r="W142"/>
  <c r="W137"/>
  <c r="W131"/>
  <c r="W127"/>
  <c r="Y123"/>
  <c r="Y119"/>
  <c r="Y115"/>
  <c r="Y111"/>
  <c r="Y107"/>
  <c r="Y103"/>
  <c r="Y99"/>
  <c r="Y95"/>
  <c r="W91"/>
  <c r="Y87"/>
  <c r="Y83"/>
  <c r="Y79"/>
  <c r="Y75"/>
  <c r="Y71"/>
  <c r="Y67"/>
  <c r="Y63"/>
  <c r="W59"/>
  <c r="W55"/>
  <c r="Y51"/>
  <c r="X47"/>
  <c r="Y43"/>
  <c r="X39"/>
  <c r="W35"/>
  <c r="Y31"/>
  <c r="Y27"/>
  <c r="Y23"/>
  <c r="W19"/>
  <c r="W242"/>
  <c r="X237"/>
  <c r="X232"/>
  <c r="X226"/>
  <c r="X221"/>
  <c r="W216"/>
  <c r="X210"/>
  <c r="W205"/>
  <c r="Y200"/>
  <c r="W194"/>
  <c r="X189"/>
  <c r="W184"/>
  <c r="Y178"/>
  <c r="X173"/>
  <c r="Y168"/>
  <c r="W162"/>
  <c r="X157"/>
  <c r="W152"/>
  <c r="W146"/>
  <c r="Y141"/>
  <c r="X136"/>
  <c r="X130"/>
  <c r="X126"/>
  <c r="X122"/>
  <c r="Y118"/>
  <c r="X114"/>
  <c r="X110"/>
  <c r="X106"/>
  <c r="W102"/>
  <c r="X98"/>
  <c r="X94"/>
  <c r="W90"/>
  <c r="X86"/>
  <c r="Y82"/>
  <c r="Y78"/>
  <c r="X74"/>
  <c r="X70"/>
  <c r="X66"/>
  <c r="W54"/>
  <c r="Y42"/>
  <c r="W30"/>
  <c r="W18"/>
  <c r="V243"/>
  <c r="AN794" i="4" s="1"/>
  <c r="V239" i="19"/>
  <c r="AN782" i="4" s="1"/>
  <c r="V235" i="19"/>
  <c r="AN770" i="4" s="1"/>
  <c r="V231" i="19"/>
  <c r="AN758" i="4" s="1"/>
  <c r="V227" i="19"/>
  <c r="AN746" i="4" s="1"/>
  <c r="V223" i="19"/>
  <c r="AN734" i="4" s="1"/>
  <c r="V219" i="19"/>
  <c r="AN722" i="4" s="1"/>
  <c r="V215" i="19"/>
  <c r="AN710" i="4" s="1"/>
  <c r="V211" i="19"/>
  <c r="AN698" i="4" s="1"/>
  <c r="V207" i="19"/>
  <c r="AN686" i="4" s="1"/>
  <c r="V203" i="19"/>
  <c r="AN674" i="4" s="1"/>
  <c r="V199" i="19"/>
  <c r="AN662" i="4" s="1"/>
  <c r="V195" i="19"/>
  <c r="AN650" i="4" s="1"/>
  <c r="V191" i="19"/>
  <c r="AN638" i="4" s="1"/>
  <c r="V187" i="19"/>
  <c r="AN626" i="4" s="1"/>
  <c r="V183" i="19"/>
  <c r="AN614" i="4" s="1"/>
  <c r="V179" i="19"/>
  <c r="AN602" i="4" s="1"/>
  <c r="V175" i="19"/>
  <c r="AN590" i="4" s="1"/>
  <c r="V171" i="19"/>
  <c r="AN578" i="4" s="1"/>
  <c r="V167" i="19"/>
  <c r="AN566" i="4" s="1"/>
  <c r="V163" i="19"/>
  <c r="AN554" i="4" s="1"/>
  <c r="V159" i="19"/>
  <c r="AN542" i="4" s="1"/>
  <c r="V155" i="19"/>
  <c r="AN530" i="4" s="1"/>
  <c r="V151" i="19"/>
  <c r="AN518" i="4" s="1"/>
  <c r="V147" i="19"/>
  <c r="AN506" i="4" s="1"/>
  <c r="V143" i="19"/>
  <c r="AN494" i="4" s="1"/>
  <c r="V139" i="19"/>
  <c r="AN482" i="4" s="1"/>
  <c r="V135" i="19"/>
  <c r="AN470" i="4" s="1"/>
  <c r="V131" i="19"/>
  <c r="AN458" i="4" s="1"/>
  <c r="V128" i="19"/>
  <c r="AN449" i="4" s="1"/>
  <c r="V124" i="19"/>
  <c r="AN437" i="4" s="1"/>
  <c r="V120" i="19"/>
  <c r="AN425" i="4" s="1"/>
  <c r="V116" i="19"/>
  <c r="AN413" i="4" s="1"/>
  <c r="V112" i="19"/>
  <c r="AN401" i="4" s="1"/>
  <c r="V104" i="19"/>
  <c r="AN377" i="4" s="1"/>
  <c r="V100" i="19"/>
  <c r="AN365" i="4" s="1"/>
  <c r="V96" i="19"/>
  <c r="AN353" i="4" s="1"/>
  <c r="V92" i="19"/>
  <c r="AN341" i="4" s="1"/>
  <c r="V88" i="19"/>
  <c r="AN329" i="4" s="1"/>
  <c r="V84" i="19"/>
  <c r="AN317" i="4" s="1"/>
  <c r="V80" i="19"/>
  <c r="AN305" i="4" s="1"/>
  <c r="V72" i="19"/>
  <c r="AN281" i="4" s="1"/>
  <c r="V68" i="19"/>
  <c r="AN269" i="4" s="1"/>
  <c r="V64" i="19"/>
  <c r="AN257" i="4" s="1"/>
  <c r="V60" i="19"/>
  <c r="AN245" i="4" s="1"/>
  <c r="V56" i="19"/>
  <c r="AN233" i="4" s="1"/>
  <c r="V52" i="19"/>
  <c r="AN221" i="4" s="1"/>
  <c r="V48" i="19"/>
  <c r="AN209" i="4" s="1"/>
  <c r="V44" i="19"/>
  <c r="AN197" i="4" s="1"/>
  <c r="V40" i="19"/>
  <c r="AN185" i="4" s="1"/>
  <c r="V36" i="19"/>
  <c r="AN173" i="4" s="1"/>
  <c r="V29" i="19"/>
  <c r="AN152" i="4" s="1"/>
  <c r="V28" i="19"/>
  <c r="AN149" i="4" s="1"/>
  <c r="V24" i="19"/>
  <c r="AN137" i="4" s="1"/>
  <c r="V20" i="19"/>
  <c r="AN125" i="4" s="1"/>
  <c r="Y243" i="19"/>
  <c r="W237"/>
  <c r="W232"/>
  <c r="W227"/>
  <c r="W221"/>
  <c r="Y216"/>
  <c r="W211"/>
  <c r="Y205"/>
  <c r="X200"/>
  <c r="Y195"/>
  <c r="W189"/>
  <c r="X184"/>
  <c r="W179"/>
  <c r="W173"/>
  <c r="X168"/>
  <c r="W163"/>
  <c r="W157"/>
  <c r="Y152"/>
  <c r="W147"/>
  <c r="X141"/>
  <c r="W136"/>
  <c r="Y131"/>
  <c r="W240"/>
  <c r="Y235"/>
  <c r="Y230"/>
  <c r="X224"/>
  <c r="X219"/>
  <c r="X214"/>
  <c r="X208"/>
  <c r="X203"/>
  <c r="Y198"/>
  <c r="W192"/>
  <c r="W187"/>
  <c r="W182"/>
  <c r="Y176"/>
  <c r="W171"/>
  <c r="X166"/>
  <c r="Y160"/>
  <c r="X155"/>
  <c r="W150"/>
  <c r="W144"/>
  <c r="X139"/>
  <c r="X134"/>
  <c r="W129"/>
  <c r="W125"/>
  <c r="W121"/>
  <c r="W117"/>
  <c r="W113"/>
  <c r="X109"/>
  <c r="W105"/>
  <c r="W101"/>
  <c r="W97"/>
  <c r="W93"/>
  <c r="W89"/>
  <c r="W85"/>
  <c r="W81"/>
  <c r="W77"/>
  <c r="X73"/>
  <c r="W69"/>
  <c r="W65"/>
  <c r="W61"/>
  <c r="W57"/>
  <c r="W53"/>
  <c r="W49"/>
  <c r="W45"/>
  <c r="W41"/>
  <c r="X37"/>
  <c r="W33"/>
  <c r="W29"/>
  <c r="W25"/>
  <c r="W21"/>
  <c r="X17"/>
  <c r="W239"/>
  <c r="Y234"/>
  <c r="Y229"/>
  <c r="Y223"/>
  <c r="X218"/>
  <c r="Y213"/>
  <c r="W207"/>
  <c r="X202"/>
  <c r="Y197"/>
  <c r="W191"/>
  <c r="W186"/>
  <c r="W181"/>
  <c r="X175"/>
  <c r="X170"/>
  <c r="W165"/>
  <c r="X159"/>
  <c r="X154"/>
  <c r="W149"/>
  <c r="X143"/>
  <c r="W138"/>
  <c r="X133"/>
  <c r="Y128"/>
  <c r="Y124"/>
  <c r="Y120"/>
  <c r="Y116"/>
  <c r="Y112"/>
  <c r="Y108"/>
  <c r="Y104"/>
  <c r="W100"/>
  <c r="Y96"/>
  <c r="Y92"/>
  <c r="X88"/>
  <c r="Y84"/>
  <c r="Y80"/>
  <c r="Y76"/>
  <c r="X72"/>
  <c r="Y68"/>
  <c r="W64"/>
  <c r="Y60"/>
  <c r="Y56"/>
  <c r="X52"/>
  <c r="Y48"/>
  <c r="Y44"/>
  <c r="X40"/>
  <c r="Y36"/>
  <c r="Y32"/>
  <c r="W28"/>
  <c r="Y24"/>
  <c r="W20"/>
  <c r="Y244"/>
  <c r="X238"/>
  <c r="X233"/>
  <c r="W228"/>
  <c r="W222"/>
  <c r="X217"/>
  <c r="Y212"/>
  <c r="X206"/>
  <c r="Y201"/>
  <c r="X196"/>
  <c r="X190"/>
  <c r="Y185"/>
  <c r="Y180"/>
  <c r="Y174"/>
  <c r="W169"/>
  <c r="W164"/>
  <c r="W158"/>
  <c r="Y153"/>
  <c r="W148"/>
  <c r="Y142"/>
  <c r="Y137"/>
  <c r="W132"/>
  <c r="Y127"/>
  <c r="X123"/>
  <c r="X119"/>
  <c r="W115"/>
  <c r="X111"/>
  <c r="X107"/>
  <c r="X103"/>
  <c r="X99"/>
  <c r="X95"/>
  <c r="Y91"/>
  <c r="X87"/>
  <c r="X83"/>
  <c r="X79"/>
  <c r="X75"/>
  <c r="X71"/>
  <c r="X67"/>
  <c r="X63"/>
  <c r="Y59"/>
  <c r="Y55"/>
  <c r="X51"/>
  <c r="W47"/>
  <c r="X43"/>
  <c r="W39"/>
  <c r="Y35"/>
  <c r="X31"/>
  <c r="X27"/>
  <c r="X23"/>
  <c r="Y19"/>
  <c r="V244"/>
  <c r="AN797" i="4" s="1"/>
  <c r="V240" i="19"/>
  <c r="AN785" i="4" s="1"/>
  <c r="V236" i="19"/>
  <c r="AN773" i="4" s="1"/>
  <c r="V232" i="19"/>
  <c r="AN761" i="4" s="1"/>
  <c r="V228" i="19"/>
  <c r="AN749" i="4" s="1"/>
  <c r="V224" i="19"/>
  <c r="AN737" i="4" s="1"/>
  <c r="V220" i="19"/>
  <c r="AN725" i="4" s="1"/>
  <c r="V216" i="19"/>
  <c r="AN713" i="4" s="1"/>
  <c r="V212" i="19"/>
  <c r="AN701" i="4" s="1"/>
  <c r="V208" i="19"/>
  <c r="AN689" i="4" s="1"/>
  <c r="V204" i="19"/>
  <c r="AN677" i="4" s="1"/>
  <c r="V200" i="19"/>
  <c r="AN665" i="4" s="1"/>
  <c r="V196" i="19"/>
  <c r="AN653" i="4" s="1"/>
  <c r="V192" i="19"/>
  <c r="AN641" i="4" s="1"/>
  <c r="V188" i="19"/>
  <c r="AN629" i="4" s="1"/>
  <c r="V184" i="19"/>
  <c r="AN617" i="4" s="1"/>
  <c r="V180" i="19"/>
  <c r="AN605" i="4" s="1"/>
  <c r="V176" i="19"/>
  <c r="AN593" i="4" s="1"/>
  <c r="V172" i="19"/>
  <c r="AN581" i="4" s="1"/>
  <c r="V168" i="19"/>
  <c r="AN569" i="4" s="1"/>
  <c r="V164" i="19"/>
  <c r="AN557" i="4" s="1"/>
  <c r="V160" i="19"/>
  <c r="AN545" i="4" s="1"/>
  <c r="V156" i="19"/>
  <c r="AN533" i="4" s="1"/>
  <c r="V152" i="19"/>
  <c r="AN521" i="4" s="1"/>
  <c r="V148" i="19"/>
  <c r="AN509" i="4" s="1"/>
  <c r="V144" i="19"/>
  <c r="AN497" i="4" s="1"/>
  <c r="V140" i="19"/>
  <c r="AN485" i="4" s="1"/>
  <c r="V136" i="19"/>
  <c r="AN473" i="4" s="1"/>
  <c r="V132" i="19"/>
  <c r="AN461" i="4" s="1"/>
  <c r="V127" i="19"/>
  <c r="AN446" i="4" s="1"/>
  <c r="V123" i="19"/>
  <c r="AN434" i="4" s="1"/>
  <c r="V119" i="19"/>
  <c r="AN422" i="4" s="1"/>
  <c r="V115" i="19"/>
  <c r="AN410" i="4" s="1"/>
  <c r="V114" i="19"/>
  <c r="AN407" i="4" s="1"/>
  <c r="V111" i="19"/>
  <c r="AN398" i="4" s="1"/>
  <c r="V108" i="19"/>
  <c r="AN389" i="4" s="1"/>
  <c r="V107" i="19"/>
  <c r="AN386" i="4" s="1"/>
  <c r="V103" i="19"/>
  <c r="AN374" i="4" s="1"/>
  <c r="V99" i="19"/>
  <c r="AN362" i="4" s="1"/>
  <c r="V95" i="19"/>
  <c r="AN350" i="4" s="1"/>
  <c r="V91" i="19"/>
  <c r="AN338" i="4" s="1"/>
  <c r="V87" i="19"/>
  <c r="AN326" i="4" s="1"/>
  <c r="V83" i="19"/>
  <c r="AN314" i="4" s="1"/>
  <c r="V79" i="19"/>
  <c r="AN302" i="4" s="1"/>
  <c r="V76" i="19"/>
  <c r="AN293" i="4" s="1"/>
  <c r="V75" i="19"/>
  <c r="AN290" i="4" s="1"/>
  <c r="V67" i="19"/>
  <c r="AN266" i="4" s="1"/>
  <c r="V63" i="19"/>
  <c r="AN254" i="4" s="1"/>
  <c r="V59" i="19"/>
  <c r="AN242" i="4" s="1"/>
  <c r="V55" i="19"/>
  <c r="AN230" i="4" s="1"/>
  <c r="V51" i="19"/>
  <c r="AN218" i="4" s="1"/>
  <c r="V47" i="19"/>
  <c r="AN206" i="4" s="1"/>
  <c r="V43" i="19"/>
  <c r="AN194" i="4" s="1"/>
  <c r="V42" i="19"/>
  <c r="AN191" i="4" s="1"/>
  <c r="V39" i="19"/>
  <c r="AN182" i="4" s="1"/>
  <c r="V34" i="19"/>
  <c r="AN167" i="4" s="1"/>
  <c r="V31" i="19"/>
  <c r="AN158" i="4" s="1"/>
  <c r="V27" i="19"/>
  <c r="AN146" i="4" s="1"/>
  <c r="V23" i="19"/>
  <c r="AN134" i="4" s="1"/>
  <c r="V19" i="19"/>
  <c r="AN122" i="4" s="1"/>
  <c r="X244" i="19"/>
  <c r="Y239"/>
  <c r="Y233"/>
  <c r="Y228"/>
  <c r="X223"/>
  <c r="W217"/>
  <c r="X212"/>
  <c r="Y207"/>
  <c r="X201"/>
  <c r="W196"/>
  <c r="Y191"/>
  <c r="X185"/>
  <c r="X180"/>
  <c r="W175"/>
  <c r="Y169"/>
  <c r="Y164"/>
  <c r="W159"/>
  <c r="X153"/>
  <c r="Y148"/>
  <c r="W143"/>
  <c r="X137"/>
  <c r="Y132"/>
  <c r="Y242"/>
  <c r="X236"/>
  <c r="X231"/>
  <c r="W226"/>
  <c r="X220"/>
  <c r="W215"/>
  <c r="W210"/>
  <c r="Y204"/>
  <c r="Y199"/>
  <c r="Y194"/>
  <c r="Y188"/>
  <c r="X183"/>
  <c r="X178"/>
  <c r="Y172"/>
  <c r="X167"/>
  <c r="Y162"/>
  <c r="Y156"/>
  <c r="W151"/>
  <c r="Y146"/>
  <c r="Y140"/>
  <c r="W135"/>
  <c r="W130"/>
  <c r="W126"/>
  <c r="W122"/>
  <c r="X118"/>
  <c r="W114"/>
  <c r="W110"/>
  <c r="W106"/>
  <c r="Y102"/>
  <c r="W98"/>
  <c r="W94"/>
  <c r="Y90"/>
  <c r="W86"/>
  <c r="X82"/>
  <c r="X78"/>
  <c r="W74"/>
  <c r="W70"/>
  <c r="W66"/>
  <c r="W62"/>
  <c r="W58"/>
  <c r="Y54"/>
  <c r="Y50"/>
  <c r="X46"/>
  <c r="X42"/>
  <c r="W38"/>
  <c r="W34"/>
  <c r="Y30"/>
  <c r="X26"/>
  <c r="W22"/>
  <c r="Y18"/>
  <c r="X241"/>
  <c r="X235"/>
  <c r="X230"/>
  <c r="W225"/>
  <c r="W219"/>
  <c r="W214"/>
  <c r="W209"/>
  <c r="Y203"/>
  <c r="X198"/>
  <c r="W193"/>
  <c r="Y187"/>
  <c r="Y182"/>
  <c r="W177"/>
  <c r="Y171"/>
  <c r="W166"/>
  <c r="Y161"/>
  <c r="W155"/>
  <c r="Y150"/>
  <c r="W145"/>
  <c r="W139"/>
  <c r="W134"/>
  <c r="Y129"/>
  <c r="Y125"/>
  <c r="Y121"/>
  <c r="Y117"/>
  <c r="X113"/>
  <c r="W109"/>
  <c r="Y105"/>
  <c r="Y101"/>
  <c r="Y97"/>
  <c r="Y93"/>
  <c r="Y89"/>
  <c r="Y85"/>
  <c r="Y81"/>
  <c r="Y77"/>
  <c r="W73"/>
  <c r="Y69"/>
  <c r="Y65"/>
  <c r="Y61"/>
  <c r="Y57"/>
  <c r="X53"/>
  <c r="Y49"/>
  <c r="Y45"/>
  <c r="Y41"/>
  <c r="W37"/>
  <c r="Y33"/>
  <c r="Y29"/>
  <c r="Y25"/>
  <c r="Y21"/>
  <c r="W17"/>
  <c r="Y240"/>
  <c r="X234"/>
  <c r="X229"/>
  <c r="W224"/>
  <c r="W218"/>
  <c r="X213"/>
  <c r="W208"/>
  <c r="W202"/>
  <c r="X197"/>
  <c r="Y192"/>
  <c r="Y186"/>
  <c r="Y181"/>
  <c r="W176"/>
  <c r="W170"/>
  <c r="Y165"/>
  <c r="X160"/>
  <c r="W154"/>
  <c r="Y149"/>
  <c r="Y144"/>
  <c r="Y138"/>
  <c r="W133"/>
  <c r="X128"/>
  <c r="X124"/>
  <c r="X120"/>
  <c r="X116"/>
  <c r="X112"/>
  <c r="X108"/>
  <c r="X104"/>
  <c r="Y100"/>
  <c r="X96"/>
  <c r="X92"/>
  <c r="W88"/>
  <c r="X84"/>
  <c r="X80"/>
  <c r="X76"/>
  <c r="W72"/>
  <c r="X68"/>
  <c r="Y64"/>
  <c r="X60"/>
  <c r="X56"/>
  <c r="W52"/>
  <c r="X48"/>
  <c r="X44"/>
  <c r="W40"/>
  <c r="X36"/>
  <c r="X32"/>
  <c r="Y28"/>
  <c r="X24"/>
  <c r="Y20"/>
  <c r="Y17"/>
  <c r="X58"/>
  <c r="Y46"/>
  <c r="X34"/>
  <c r="X22"/>
  <c r="AQ28" i="21" l="1"/>
  <c r="AQ18"/>
  <c r="AQ42"/>
  <c r="AQ91"/>
  <c r="AQ52"/>
  <c r="AK46"/>
  <c r="L25" i="19"/>
  <c r="C13" i="22"/>
  <c r="L29" i="19"/>
  <c r="C17" i="22"/>
  <c r="L37" i="19"/>
  <c r="C25" i="22"/>
  <c r="L41" i="19"/>
  <c r="C29" i="22"/>
  <c r="L45" i="19"/>
  <c r="C33" i="22"/>
  <c r="L49" i="19"/>
  <c r="C37" i="22"/>
  <c r="L53" i="19"/>
  <c r="C41" i="22"/>
  <c r="L57" i="19"/>
  <c r="C45" i="22"/>
  <c r="L61" i="19"/>
  <c r="C49" i="22"/>
  <c r="L65" i="19"/>
  <c r="C53" i="22"/>
  <c r="L69" i="19"/>
  <c r="C57" i="22"/>
  <c r="L73" i="19"/>
  <c r="C61" i="22"/>
  <c r="L77" i="19"/>
  <c r="C65" i="22"/>
  <c r="L85" i="19"/>
  <c r="C73" i="22"/>
  <c r="L89" i="19"/>
  <c r="C77" i="22"/>
  <c r="L93" i="19"/>
  <c r="C81" i="22"/>
  <c r="L97" i="19"/>
  <c r="C85" i="22"/>
  <c r="L105" i="19"/>
  <c r="L109"/>
  <c r="L113"/>
  <c r="L117"/>
  <c r="L121"/>
  <c r="L125"/>
  <c r="AQ80" i="21"/>
  <c r="L18" i="19"/>
  <c r="C6" i="22"/>
  <c r="L22" i="19"/>
  <c r="C10" i="22"/>
  <c r="L26" i="19"/>
  <c r="C14" i="22"/>
  <c r="L30" i="19"/>
  <c r="C18" i="22"/>
  <c r="L32" i="19"/>
  <c r="C20" i="22"/>
  <c r="L38" i="19"/>
  <c r="C26" i="22"/>
  <c r="L46" i="19"/>
  <c r="C34" i="22"/>
  <c r="L50" i="19"/>
  <c r="C38" i="22"/>
  <c r="L54" i="19"/>
  <c r="C42" i="22"/>
  <c r="L58" i="19"/>
  <c r="C46" i="22"/>
  <c r="L62" i="19"/>
  <c r="C50" i="22"/>
  <c r="L66" i="19"/>
  <c r="C54" i="22"/>
  <c r="L70" i="19"/>
  <c r="C58" i="22"/>
  <c r="L74" i="19"/>
  <c r="C62" i="22"/>
  <c r="L78" i="19"/>
  <c r="C66" i="22"/>
  <c r="L82" i="19"/>
  <c r="C70" i="22"/>
  <c r="L86" i="19"/>
  <c r="C74" i="22"/>
  <c r="L90" i="19"/>
  <c r="C78" i="22"/>
  <c r="L94" i="19"/>
  <c r="C82" i="22"/>
  <c r="L98" i="19"/>
  <c r="C86" i="22"/>
  <c r="L102" i="19"/>
  <c r="C90" i="22"/>
  <c r="L106" i="19"/>
  <c r="L110"/>
  <c r="L118"/>
  <c r="L122"/>
  <c r="L126"/>
  <c r="L130"/>
  <c r="AQ20" i="21"/>
  <c r="L19" i="19"/>
  <c r="C7" i="22"/>
  <c r="L21" i="19"/>
  <c r="C9" i="22"/>
  <c r="L23" i="19"/>
  <c r="C11" i="22"/>
  <c r="L27" i="19"/>
  <c r="C15" i="22"/>
  <c r="L31" i="19"/>
  <c r="C19" i="22"/>
  <c r="L33" i="19"/>
  <c r="C21" i="22"/>
  <c r="L35" i="19"/>
  <c r="C23" i="22"/>
  <c r="L39" i="19"/>
  <c r="C27" i="22"/>
  <c r="L43" i="19"/>
  <c r="C31" i="22"/>
  <c r="L47" i="19"/>
  <c r="C35" i="22"/>
  <c r="L51" i="19"/>
  <c r="C39" i="22"/>
  <c r="L55" i="19"/>
  <c r="C43" i="22"/>
  <c r="L59" i="19"/>
  <c r="C47" i="22"/>
  <c r="L63" i="19"/>
  <c r="C51" i="22"/>
  <c r="L67" i="19"/>
  <c r="C55" i="22"/>
  <c r="L71" i="19"/>
  <c r="C59" i="22"/>
  <c r="L75" i="19"/>
  <c r="C63" i="22"/>
  <c r="L79" i="19"/>
  <c r="C67" i="22"/>
  <c r="L81" i="19"/>
  <c r="C69" i="22"/>
  <c r="L83" i="19"/>
  <c r="C71" i="22"/>
  <c r="L87" i="19"/>
  <c r="C75" i="22"/>
  <c r="L91" i="19"/>
  <c r="C79" i="22"/>
  <c r="L95" i="19"/>
  <c r="C83" i="22"/>
  <c r="L99" i="19"/>
  <c r="C87" i="22"/>
  <c r="L101" i="19"/>
  <c r="C89" i="22"/>
  <c r="L103" i="19"/>
  <c r="L107"/>
  <c r="L111"/>
  <c r="L115"/>
  <c r="L119"/>
  <c r="L123"/>
  <c r="L127"/>
  <c r="L129"/>
  <c r="L20"/>
  <c r="C8" i="22"/>
  <c r="L24" i="19"/>
  <c r="C12" i="22"/>
  <c r="L28" i="19"/>
  <c r="C16" i="22"/>
  <c r="L34" i="19"/>
  <c r="C22" i="22"/>
  <c r="L36" i="19"/>
  <c r="C24" i="22"/>
  <c r="L40" i="19"/>
  <c r="C28" i="22"/>
  <c r="L42" i="19"/>
  <c r="C30" i="22"/>
  <c r="L44" i="19"/>
  <c r="C32" i="22"/>
  <c r="L48" i="19"/>
  <c r="C36" i="22"/>
  <c r="L52" i="19"/>
  <c r="C40" i="22"/>
  <c r="L56" i="19"/>
  <c r="C44" i="22"/>
  <c r="L60" i="19"/>
  <c r="C48" i="22"/>
  <c r="L64" i="19"/>
  <c r="C52" i="22"/>
  <c r="L68" i="19"/>
  <c r="C56" i="22"/>
  <c r="L72" i="19"/>
  <c r="C60" i="22"/>
  <c r="L76" i="19"/>
  <c r="C64" i="22"/>
  <c r="L80" i="19"/>
  <c r="C68" i="22"/>
  <c r="L84" i="19"/>
  <c r="C72" i="22"/>
  <c r="L88" i="19"/>
  <c r="C76" i="22"/>
  <c r="L92" i="19"/>
  <c r="C80" i="22"/>
  <c r="L96" i="19"/>
  <c r="C84" i="22"/>
  <c r="L100" i="19"/>
  <c r="C88" i="22"/>
  <c r="L104" i="19"/>
  <c r="L108"/>
  <c r="L112"/>
  <c r="L114"/>
  <c r="L116"/>
  <c r="L120"/>
  <c r="L124"/>
  <c r="L128"/>
  <c r="L17"/>
  <c r="C5" i="22"/>
  <c r="AO68" i="21"/>
  <c r="AO63"/>
  <c r="AK168"/>
  <c r="AK167"/>
  <c r="AQ49"/>
  <c r="AQ92"/>
  <c r="AQ57"/>
  <c r="AQ21"/>
  <c r="AQ47"/>
  <c r="AQ77"/>
  <c r="AQ82"/>
  <c r="AQ76"/>
  <c r="AQ83"/>
  <c r="AQ27"/>
  <c r="AQ31"/>
  <c r="AQ66"/>
  <c r="AQ44"/>
  <c r="AQ38"/>
  <c r="AQ69"/>
  <c r="AQ85"/>
  <c r="AQ67"/>
  <c r="AQ29"/>
  <c r="AQ19"/>
  <c r="AQ55"/>
  <c r="AQ22"/>
  <c r="AQ84"/>
  <c r="AQ41"/>
  <c r="AQ71"/>
  <c r="AQ32"/>
  <c r="AQ68"/>
  <c r="AQ74"/>
  <c r="AQ30"/>
  <c r="AQ58"/>
  <c r="AQ39"/>
  <c r="AQ51"/>
  <c r="AQ37"/>
  <c r="AQ50"/>
  <c r="AQ33"/>
  <c r="AQ53"/>
  <c r="AQ54"/>
  <c r="AQ59"/>
  <c r="AQ89"/>
  <c r="AQ95"/>
  <c r="AQ75"/>
  <c r="AQ93"/>
  <c r="AQ86"/>
  <c r="AQ70"/>
  <c r="AQ43"/>
  <c r="AQ81"/>
  <c r="AQ26"/>
  <c r="AQ97"/>
  <c r="AQ65"/>
  <c r="AQ63"/>
  <c r="AQ34"/>
  <c r="AQ94"/>
  <c r="AQ90"/>
  <c r="AK135"/>
  <c r="AK52"/>
  <c r="AK31"/>
  <c r="AK139"/>
  <c r="AK157"/>
  <c r="AQ72"/>
  <c r="AQ73"/>
  <c r="AQ78"/>
  <c r="AQ62"/>
  <c r="AQ23"/>
  <c r="AQ64"/>
  <c r="AQ24"/>
  <c r="AQ60"/>
  <c r="AQ98"/>
  <c r="AQ17"/>
  <c r="AQ46"/>
  <c r="AQ45"/>
  <c r="AQ25"/>
  <c r="AQ79"/>
  <c r="AQ35"/>
  <c r="AQ87"/>
  <c r="AQ56"/>
  <c r="AQ96"/>
  <c r="AQ99"/>
  <c r="AO76"/>
  <c r="AO42"/>
  <c r="AO73"/>
  <c r="AO49"/>
  <c r="AO72"/>
  <c r="AO94"/>
  <c r="AO51"/>
  <c r="AI37"/>
  <c r="AI135"/>
  <c r="AI55"/>
  <c r="AI30"/>
  <c r="AI62"/>
  <c r="AI84"/>
  <c r="AI82"/>
  <c r="AI142"/>
  <c r="AK40"/>
  <c r="AK153"/>
  <c r="AK22"/>
  <c r="AK90"/>
  <c r="AK54"/>
  <c r="AK147"/>
  <c r="AK136"/>
  <c r="AK78"/>
  <c r="AK156"/>
  <c r="AK33"/>
  <c r="AK60"/>
  <c r="AK75"/>
  <c r="AK155"/>
  <c r="AK37"/>
  <c r="AK162"/>
  <c r="AK161"/>
  <c r="AK160"/>
  <c r="AK45"/>
  <c r="AK70"/>
  <c r="AK29"/>
  <c r="AK86"/>
  <c r="AK101"/>
  <c r="AK126"/>
  <c r="AK102"/>
  <c r="AK92"/>
  <c r="AK152"/>
  <c r="AK58"/>
  <c r="AK73"/>
  <c r="AK74"/>
  <c r="AK95"/>
  <c r="AK142"/>
  <c r="AK65"/>
  <c r="AK138"/>
  <c r="AK69"/>
  <c r="AK132"/>
  <c r="AK83"/>
  <c r="AK76"/>
  <c r="AK61"/>
  <c r="AK18"/>
  <c r="AK51"/>
  <c r="AK24"/>
  <c r="AK82"/>
  <c r="AK27"/>
  <c r="AK42"/>
  <c r="AK141"/>
  <c r="AK77"/>
  <c r="AK34"/>
  <c r="AK103"/>
  <c r="AK111"/>
  <c r="AK119"/>
  <c r="AK127"/>
  <c r="AK68"/>
  <c r="AK149"/>
  <c r="AK131"/>
  <c r="AK23"/>
  <c r="AK41"/>
  <c r="AK87"/>
  <c r="AK36"/>
  <c r="AK133"/>
  <c r="AK35"/>
  <c r="AK32"/>
  <c r="AK43"/>
  <c r="AK154"/>
  <c r="AK19"/>
  <c r="AK56"/>
  <c r="AK49"/>
  <c r="AK148"/>
  <c r="AK169"/>
  <c r="AK26"/>
  <c r="AK21"/>
  <c r="AK150"/>
  <c r="AK166"/>
  <c r="AK64"/>
  <c r="AK79"/>
  <c r="AK44"/>
  <c r="AK53"/>
  <c r="AK134"/>
  <c r="AK145"/>
  <c r="AK62"/>
  <c r="AK94"/>
  <c r="AK98"/>
  <c r="AK114"/>
  <c r="AK122"/>
  <c r="AK130"/>
  <c r="AK106"/>
  <c r="AK91"/>
  <c r="AK144"/>
  <c r="AK57"/>
  <c r="AK110"/>
  <c r="AK25"/>
  <c r="AK50"/>
  <c r="AK20"/>
  <c r="AK158"/>
  <c r="AK71"/>
  <c r="AK164"/>
  <c r="AK151"/>
  <c r="AK59"/>
  <c r="AK84"/>
  <c r="AK137"/>
  <c r="AK143"/>
  <c r="AK63"/>
  <c r="AK88"/>
  <c r="AK85"/>
  <c r="AK165"/>
  <c r="AK67"/>
  <c r="AK55"/>
  <c r="AK17"/>
  <c r="AK47"/>
  <c r="AK81"/>
  <c r="AK39"/>
  <c r="AK93"/>
  <c r="AK28"/>
  <c r="AK97"/>
  <c r="AK66"/>
  <c r="AK80"/>
  <c r="AK163"/>
  <c r="AK140"/>
  <c r="AK159"/>
  <c r="AK96"/>
  <c r="AK48"/>
  <c r="AK72"/>
  <c r="AK146"/>
  <c r="AK38"/>
  <c r="AK89"/>
  <c r="AK30"/>
  <c r="AK116"/>
  <c r="AK107"/>
  <c r="AK115"/>
  <c r="AK123"/>
  <c r="AI77"/>
  <c r="AI140"/>
  <c r="AI87"/>
  <c r="AI85"/>
  <c r="AI164"/>
  <c r="AI64"/>
  <c r="AI143"/>
  <c r="AI25"/>
  <c r="AI97"/>
  <c r="AI125"/>
  <c r="AI43"/>
  <c r="AI91"/>
  <c r="AI152"/>
  <c r="AI149"/>
  <c r="AI53"/>
  <c r="AK170"/>
  <c r="AK129"/>
  <c r="AK120"/>
  <c r="AK99"/>
  <c r="AI129"/>
  <c r="AK109"/>
  <c r="AK113"/>
  <c r="AK117"/>
  <c r="AK121"/>
  <c r="AK125"/>
  <c r="AI154"/>
  <c r="AI123"/>
  <c r="AI161"/>
  <c r="AI93"/>
  <c r="AI78"/>
  <c r="AI57"/>
  <c r="AI96"/>
  <c r="AI33"/>
  <c r="AI158"/>
  <c r="AI127"/>
  <c r="AK118"/>
  <c r="AK105"/>
  <c r="AK128"/>
  <c r="AK124"/>
  <c r="AK104"/>
  <c r="AK100"/>
  <c r="AK112"/>
  <c r="AK108"/>
  <c r="AI76"/>
  <c r="AI69"/>
  <c r="AI95"/>
  <c r="AI145"/>
  <c r="AI166"/>
  <c r="AI17"/>
  <c r="AI68"/>
  <c r="AI79"/>
  <c r="AI151"/>
  <c r="AI28"/>
  <c r="AI72"/>
  <c r="AI27"/>
  <c r="AI41"/>
  <c r="AI155"/>
  <c r="AI141"/>
  <c r="AI80"/>
  <c r="AI26"/>
  <c r="AI94"/>
  <c r="AI144"/>
  <c r="AI139"/>
  <c r="AI23"/>
  <c r="AI51"/>
  <c r="AI63"/>
  <c r="AI137"/>
  <c r="AI58"/>
  <c r="AI83"/>
  <c r="AI160"/>
  <c r="AI73"/>
  <c r="AI136"/>
  <c r="AI40"/>
  <c r="AI50"/>
  <c r="AI121"/>
  <c r="AI103"/>
  <c r="AI101"/>
  <c r="AI99"/>
  <c r="AI105"/>
  <c r="AI111"/>
  <c r="AI109"/>
  <c r="AI107"/>
  <c r="AI113"/>
  <c r="AI119"/>
  <c r="AI117"/>
  <c r="AI115"/>
  <c r="AI157"/>
  <c r="AI18"/>
  <c r="AI39"/>
  <c r="AI147"/>
  <c r="AI60"/>
  <c r="AI169"/>
  <c r="AI74"/>
  <c r="AI66"/>
  <c r="AI71"/>
  <c r="AI134"/>
  <c r="AI35"/>
  <c r="AI34"/>
  <c r="AI159"/>
  <c r="AI24"/>
  <c r="AI48"/>
  <c r="AI46"/>
  <c r="AI70"/>
  <c r="AI89"/>
  <c r="AI168"/>
  <c r="AI163"/>
  <c r="AI52"/>
  <c r="AI29"/>
  <c r="AI153"/>
  <c r="AI36"/>
  <c r="AI86"/>
  <c r="AI20"/>
  <c r="AI32"/>
  <c r="AI67"/>
  <c r="AI54"/>
  <c r="AI165"/>
  <c r="AI138"/>
  <c r="AI65"/>
  <c r="AI130"/>
  <c r="AI120"/>
  <c r="AI118"/>
  <c r="AI116"/>
  <c r="AI122"/>
  <c r="AI128"/>
  <c r="AI126"/>
  <c r="AI124"/>
  <c r="AI131"/>
  <c r="AI31"/>
  <c r="AI45"/>
  <c r="AI98"/>
  <c r="AI56"/>
  <c r="AI61"/>
  <c r="AI75"/>
  <c r="AI150"/>
  <c r="AI162"/>
  <c r="AI88"/>
  <c r="AI42"/>
  <c r="AI148"/>
  <c r="AI21"/>
  <c r="AI146"/>
  <c r="AI132"/>
  <c r="AI44"/>
  <c r="AI90"/>
  <c r="AI167"/>
  <c r="AI38"/>
  <c r="AI133"/>
  <c r="AI170"/>
  <c r="AI19"/>
  <c r="AI156"/>
  <c r="AI81"/>
  <c r="AI59"/>
  <c r="AI22"/>
  <c r="AI49"/>
  <c r="AI92"/>
  <c r="AI104"/>
  <c r="AI102"/>
  <c r="AI100"/>
  <c r="AI106"/>
  <c r="AI112"/>
  <c r="AI110"/>
  <c r="AI108"/>
  <c r="AI114"/>
  <c r="AO21"/>
  <c r="AO93"/>
  <c r="AO96"/>
  <c r="AO45"/>
  <c r="AO27"/>
  <c r="AO44"/>
  <c r="AO26"/>
  <c r="AO92"/>
  <c r="AQ48"/>
  <c r="AO74"/>
  <c r="AO32"/>
  <c r="AO80"/>
  <c r="AO91"/>
  <c r="AO28"/>
  <c r="AO17"/>
  <c r="AO37"/>
  <c r="AO82"/>
  <c r="AO53"/>
  <c r="AO90"/>
  <c r="AO46"/>
  <c r="AO35"/>
  <c r="AO50"/>
  <c r="AO34"/>
  <c r="AO43"/>
  <c r="AO24"/>
  <c r="AO18"/>
  <c r="AO95"/>
  <c r="AO57"/>
  <c r="AO66"/>
  <c r="AO65"/>
  <c r="AO81"/>
  <c r="AO98"/>
  <c r="AO60"/>
  <c r="AO62"/>
  <c r="AO69"/>
  <c r="AO59"/>
  <c r="AO31"/>
  <c r="AO29"/>
  <c r="AO25"/>
  <c r="AO78"/>
  <c r="AO79"/>
  <c r="AO48"/>
  <c r="AO19"/>
  <c r="AO86"/>
  <c r="AO64"/>
  <c r="AO70"/>
  <c r="AO41"/>
  <c r="AO89"/>
  <c r="AO38"/>
  <c r="AO75"/>
  <c r="AO30"/>
  <c r="AO36"/>
  <c r="AO87"/>
  <c r="AO85"/>
  <c r="AO99"/>
  <c r="AO52"/>
  <c r="AO67"/>
  <c r="AO61"/>
  <c r="AO23"/>
  <c r="AO40"/>
  <c r="AO56"/>
  <c r="AO54"/>
  <c r="AO58"/>
  <c r="AO71"/>
  <c r="AO33"/>
  <c r="AO55"/>
  <c r="AO84"/>
  <c r="AO20"/>
  <c r="AO97"/>
  <c r="AO22"/>
  <c r="AO39"/>
  <c r="AO47"/>
  <c r="AO83"/>
  <c r="AO88"/>
  <c r="K17" i="19"/>
  <c r="K21"/>
  <c r="K29"/>
  <c r="K25"/>
  <c r="K57"/>
  <c r="K61"/>
  <c r="K65"/>
  <c r="K69"/>
  <c r="K73"/>
  <c r="K81"/>
  <c r="K77"/>
  <c r="K33"/>
  <c r="K32"/>
  <c r="K37"/>
  <c r="K41"/>
  <c r="K45"/>
  <c r="K49"/>
  <c r="K53"/>
  <c r="K18"/>
  <c r="K22"/>
  <c r="K26"/>
  <c r="K30"/>
  <c r="K38"/>
  <c r="K46"/>
  <c r="K50"/>
  <c r="K54"/>
  <c r="K58"/>
  <c r="K62"/>
  <c r="K66"/>
  <c r="K74"/>
  <c r="K78"/>
  <c r="K82"/>
  <c r="K86"/>
  <c r="K85"/>
  <c r="K89"/>
  <c r="K90"/>
  <c r="T22"/>
  <c r="T34"/>
  <c r="U46"/>
  <c r="T58"/>
  <c r="U17"/>
  <c r="U20"/>
  <c r="T24"/>
  <c r="U28"/>
  <c r="T32"/>
  <c r="T36"/>
  <c r="T44"/>
  <c r="T48"/>
  <c r="T56"/>
  <c r="T60"/>
  <c r="U64"/>
  <c r="U100"/>
  <c r="U138"/>
  <c r="U144"/>
  <c r="U149"/>
  <c r="U21"/>
  <c r="U25"/>
  <c r="U29"/>
  <c r="U33"/>
  <c r="U41"/>
  <c r="U45"/>
  <c r="U49"/>
  <c r="T53"/>
  <c r="U57"/>
  <c r="U61"/>
  <c r="U65"/>
  <c r="U69"/>
  <c r="U77"/>
  <c r="U81"/>
  <c r="U85"/>
  <c r="U89"/>
  <c r="U93"/>
  <c r="U97"/>
  <c r="U101"/>
  <c r="U105"/>
  <c r="U117"/>
  <c r="U121"/>
  <c r="U125"/>
  <c r="U150"/>
  <c r="U18"/>
  <c r="T26"/>
  <c r="U30"/>
  <c r="T42"/>
  <c r="T46"/>
  <c r="U50"/>
  <c r="U54"/>
  <c r="U90"/>
  <c r="U102"/>
  <c r="U140"/>
  <c r="U146"/>
  <c r="U132"/>
  <c r="U148"/>
  <c r="S19"/>
  <c r="S23"/>
  <c r="S27"/>
  <c r="S31"/>
  <c r="S34"/>
  <c r="S39"/>
  <c r="S42"/>
  <c r="S43"/>
  <c r="S47"/>
  <c r="S51"/>
  <c r="S55"/>
  <c r="S59"/>
  <c r="S63"/>
  <c r="S67"/>
  <c r="S75"/>
  <c r="S76"/>
  <c r="T76" s="1"/>
  <c r="S79"/>
  <c r="S83"/>
  <c r="S87"/>
  <c r="S91"/>
  <c r="S95"/>
  <c r="S99"/>
  <c r="S103"/>
  <c r="S107"/>
  <c r="S108"/>
  <c r="T108" s="1"/>
  <c r="S111"/>
  <c r="T111" s="1"/>
  <c r="S114"/>
  <c r="T114" s="1"/>
  <c r="S115"/>
  <c r="T115" s="1"/>
  <c r="S119"/>
  <c r="S123"/>
  <c r="T123" s="1"/>
  <c r="S127"/>
  <c r="T127" s="1"/>
  <c r="S132"/>
  <c r="T132" s="1"/>
  <c r="S136"/>
  <c r="T136" s="1"/>
  <c r="S140"/>
  <c r="T140" s="1"/>
  <c r="S144"/>
  <c r="T144" s="1"/>
  <c r="S148"/>
  <c r="T148" s="1"/>
  <c r="S152"/>
  <c r="T152" s="1"/>
  <c r="S156"/>
  <c r="U156" s="1"/>
  <c r="S160"/>
  <c r="T160" s="1"/>
  <c r="S164"/>
  <c r="U164" s="1"/>
  <c r="S168"/>
  <c r="U168" s="1"/>
  <c r="S172"/>
  <c r="U172" s="1"/>
  <c r="S176"/>
  <c r="T176" s="1"/>
  <c r="S180"/>
  <c r="T180" s="1"/>
  <c r="S184"/>
  <c r="T184" s="1"/>
  <c r="S188"/>
  <c r="U188" s="1"/>
  <c r="S192"/>
  <c r="U192" s="1"/>
  <c r="S196"/>
  <c r="T196" s="1"/>
  <c r="S200"/>
  <c r="T200" s="1"/>
  <c r="S204"/>
  <c r="U204" s="1"/>
  <c r="S208"/>
  <c r="T208" s="1"/>
  <c r="S212"/>
  <c r="T212" s="1"/>
  <c r="S216"/>
  <c r="U216" s="1"/>
  <c r="S220"/>
  <c r="T220" s="1"/>
  <c r="S224"/>
  <c r="T224" s="1"/>
  <c r="S228"/>
  <c r="U228" s="1"/>
  <c r="S232"/>
  <c r="U232" s="1"/>
  <c r="S236"/>
  <c r="T236" s="1"/>
  <c r="S240"/>
  <c r="U240" s="1"/>
  <c r="S244"/>
  <c r="T244" s="1"/>
  <c r="U19"/>
  <c r="T23"/>
  <c r="T27"/>
  <c r="T31"/>
  <c r="U35"/>
  <c r="T43"/>
  <c r="T51"/>
  <c r="U55"/>
  <c r="U59"/>
  <c r="T63"/>
  <c r="T67"/>
  <c r="T75"/>
  <c r="T79"/>
  <c r="T83"/>
  <c r="T87"/>
  <c r="U91"/>
  <c r="T95"/>
  <c r="T99"/>
  <c r="T103"/>
  <c r="T107"/>
  <c r="T119"/>
  <c r="U127"/>
  <c r="U137"/>
  <c r="U142"/>
  <c r="U153"/>
  <c r="U24"/>
  <c r="U32"/>
  <c r="U36"/>
  <c r="T40"/>
  <c r="U44"/>
  <c r="U48"/>
  <c r="T52"/>
  <c r="U56"/>
  <c r="U60"/>
  <c r="U68"/>
  <c r="U76"/>
  <c r="U80"/>
  <c r="U84"/>
  <c r="U92"/>
  <c r="U96"/>
  <c r="U104"/>
  <c r="U108"/>
  <c r="U112"/>
  <c r="U116"/>
  <c r="U120"/>
  <c r="U124"/>
  <c r="T17"/>
  <c r="T37"/>
  <c r="U131"/>
  <c r="U152"/>
  <c r="S20"/>
  <c r="S24"/>
  <c r="S28"/>
  <c r="S29"/>
  <c r="S36"/>
  <c r="S40"/>
  <c r="S44"/>
  <c r="S48"/>
  <c r="S52"/>
  <c r="S56"/>
  <c r="S60"/>
  <c r="S64"/>
  <c r="S68"/>
  <c r="T68" s="1"/>
  <c r="S72"/>
  <c r="T72" s="1"/>
  <c r="S80"/>
  <c r="T80" s="1"/>
  <c r="S84"/>
  <c r="T84" s="1"/>
  <c r="S88"/>
  <c r="T88" s="1"/>
  <c r="S92"/>
  <c r="T92" s="1"/>
  <c r="S96"/>
  <c r="T96" s="1"/>
  <c r="S100"/>
  <c r="T100" s="1"/>
  <c r="S104"/>
  <c r="T104" s="1"/>
  <c r="S112"/>
  <c r="T112" s="1"/>
  <c r="S116"/>
  <c r="T116" s="1"/>
  <c r="S120"/>
  <c r="T120" s="1"/>
  <c r="S124"/>
  <c r="T124" s="1"/>
  <c r="S128"/>
  <c r="U128" s="1"/>
  <c r="S131"/>
  <c r="T131" s="1"/>
  <c r="S135"/>
  <c r="T135" s="1"/>
  <c r="S139"/>
  <c r="T139" s="1"/>
  <c r="S143"/>
  <c r="T143" s="1"/>
  <c r="S147"/>
  <c r="T147" s="1"/>
  <c r="S151"/>
  <c r="T151" s="1"/>
  <c r="S155"/>
  <c r="T155" s="1"/>
  <c r="S159"/>
  <c r="T159" s="1"/>
  <c r="S163"/>
  <c r="T163" s="1"/>
  <c r="S167"/>
  <c r="T167" s="1"/>
  <c r="S171"/>
  <c r="U171" s="1"/>
  <c r="S175"/>
  <c r="T175" s="1"/>
  <c r="S179"/>
  <c r="U179" s="1"/>
  <c r="S183"/>
  <c r="T183" s="1"/>
  <c r="S187"/>
  <c r="U187" s="1"/>
  <c r="S191"/>
  <c r="U191" s="1"/>
  <c r="S195"/>
  <c r="U195" s="1"/>
  <c r="S199"/>
  <c r="U199" s="1"/>
  <c r="S203"/>
  <c r="T203" s="1"/>
  <c r="S207"/>
  <c r="U207" s="1"/>
  <c r="S211"/>
  <c r="T211" s="1"/>
  <c r="S215"/>
  <c r="T215" s="1"/>
  <c r="S219"/>
  <c r="T219" s="1"/>
  <c r="S223"/>
  <c r="T223" s="1"/>
  <c r="S227"/>
  <c r="T227" s="1"/>
  <c r="S231"/>
  <c r="T231" s="1"/>
  <c r="S235"/>
  <c r="T235" s="1"/>
  <c r="S239"/>
  <c r="U239" s="1"/>
  <c r="S243"/>
  <c r="U243" s="1"/>
  <c r="U42"/>
  <c r="U78"/>
  <c r="U82"/>
  <c r="U118"/>
  <c r="U141"/>
  <c r="U23"/>
  <c r="U27"/>
  <c r="U31"/>
  <c r="T39"/>
  <c r="U43"/>
  <c r="T47"/>
  <c r="U51"/>
  <c r="U63"/>
  <c r="U67"/>
  <c r="U71"/>
  <c r="U75"/>
  <c r="U79"/>
  <c r="U83"/>
  <c r="U87"/>
  <c r="U95"/>
  <c r="U99"/>
  <c r="U103"/>
  <c r="U107"/>
  <c r="U111"/>
  <c r="U115"/>
  <c r="U119"/>
  <c r="U123"/>
  <c r="T20"/>
  <c r="T28"/>
  <c r="U40"/>
  <c r="U52"/>
  <c r="T64"/>
  <c r="U72"/>
  <c r="U88"/>
  <c r="U143"/>
  <c r="U154"/>
  <c r="U145"/>
  <c r="S17"/>
  <c r="S25"/>
  <c r="S32"/>
  <c r="S37"/>
  <c r="S41"/>
  <c r="S45"/>
  <c r="S49"/>
  <c r="S53"/>
  <c r="S57"/>
  <c r="S61"/>
  <c r="S65"/>
  <c r="S69"/>
  <c r="S70"/>
  <c r="T70" s="1"/>
  <c r="S73"/>
  <c r="T73" s="1"/>
  <c r="S77"/>
  <c r="S85"/>
  <c r="S89"/>
  <c r="S93"/>
  <c r="S97"/>
  <c r="S105"/>
  <c r="S109"/>
  <c r="T109" s="1"/>
  <c r="S113"/>
  <c r="T113" s="1"/>
  <c r="S117"/>
  <c r="S121"/>
  <c r="S125"/>
  <c r="S134"/>
  <c r="T134" s="1"/>
  <c r="S138"/>
  <c r="T138" s="1"/>
  <c r="S142"/>
  <c r="T142" s="1"/>
  <c r="S146"/>
  <c r="T146" s="1"/>
  <c r="S150"/>
  <c r="T150" s="1"/>
  <c r="S154"/>
  <c r="T154" s="1"/>
  <c r="S158"/>
  <c r="T158" s="1"/>
  <c r="S162"/>
  <c r="U162" s="1"/>
  <c r="S166"/>
  <c r="T166" s="1"/>
  <c r="S170"/>
  <c r="T170" s="1"/>
  <c r="S174"/>
  <c r="U174" s="1"/>
  <c r="S178"/>
  <c r="T178" s="1"/>
  <c r="S182"/>
  <c r="U182" s="1"/>
  <c r="S186"/>
  <c r="U186" s="1"/>
  <c r="S190"/>
  <c r="U190" s="1"/>
  <c r="S194"/>
  <c r="U194" s="1"/>
  <c r="S198"/>
  <c r="U198" s="1"/>
  <c r="S202"/>
  <c r="T202" s="1"/>
  <c r="S206"/>
  <c r="U206" s="1"/>
  <c r="S210"/>
  <c r="T210" s="1"/>
  <c r="S214"/>
  <c r="T214" s="1"/>
  <c r="S218"/>
  <c r="T218" s="1"/>
  <c r="S222"/>
  <c r="T222" s="1"/>
  <c r="S226"/>
  <c r="T226" s="1"/>
  <c r="S230"/>
  <c r="U230" s="1"/>
  <c r="S234"/>
  <c r="U234" s="1"/>
  <c r="S238"/>
  <c r="T238" s="1"/>
  <c r="S242"/>
  <c r="T242" s="1"/>
  <c r="U26"/>
  <c r="T38"/>
  <c r="T62"/>
  <c r="T21"/>
  <c r="T25"/>
  <c r="T29"/>
  <c r="T33"/>
  <c r="U37"/>
  <c r="T41"/>
  <c r="T45"/>
  <c r="T49"/>
  <c r="U53"/>
  <c r="T57"/>
  <c r="T61"/>
  <c r="T65"/>
  <c r="T69"/>
  <c r="U73"/>
  <c r="T77"/>
  <c r="T85"/>
  <c r="T89"/>
  <c r="T93"/>
  <c r="T97"/>
  <c r="T105"/>
  <c r="U109"/>
  <c r="U113"/>
  <c r="T117"/>
  <c r="T121"/>
  <c r="T125"/>
  <c r="U134"/>
  <c r="T18"/>
  <c r="U22"/>
  <c r="T30"/>
  <c r="U34"/>
  <c r="U38"/>
  <c r="T50"/>
  <c r="T54"/>
  <c r="U58"/>
  <c r="U62"/>
  <c r="U66"/>
  <c r="U70"/>
  <c r="U74"/>
  <c r="U86"/>
  <c r="U94"/>
  <c r="U98"/>
  <c r="U106"/>
  <c r="U110"/>
  <c r="U114"/>
  <c r="U122"/>
  <c r="U135"/>
  <c r="U151"/>
  <c r="T19"/>
  <c r="T35"/>
  <c r="U39"/>
  <c r="U47"/>
  <c r="T55"/>
  <c r="T59"/>
  <c r="T91"/>
  <c r="U136"/>
  <c r="U147"/>
  <c r="U133"/>
  <c r="U139"/>
  <c r="U155"/>
  <c r="S18"/>
  <c r="S21"/>
  <c r="S22"/>
  <c r="S26"/>
  <c r="S30"/>
  <c r="S33"/>
  <c r="S35"/>
  <c r="S38"/>
  <c r="S46"/>
  <c r="S50"/>
  <c r="S54"/>
  <c r="S58"/>
  <c r="S62"/>
  <c r="S66"/>
  <c r="T66" s="1"/>
  <c r="S71"/>
  <c r="T71" s="1"/>
  <c r="S74"/>
  <c r="T74" s="1"/>
  <c r="S78"/>
  <c r="T78" s="1"/>
  <c r="S81"/>
  <c r="T81" s="1"/>
  <c r="S82"/>
  <c r="T82" s="1"/>
  <c r="S86"/>
  <c r="T86" s="1"/>
  <c r="S90"/>
  <c r="T90" s="1"/>
  <c r="S94"/>
  <c r="T94" s="1"/>
  <c r="S98"/>
  <c r="T98" s="1"/>
  <c r="S101"/>
  <c r="T101" s="1"/>
  <c r="S102"/>
  <c r="T102" s="1"/>
  <c r="S106"/>
  <c r="T106" s="1"/>
  <c r="S110"/>
  <c r="T110" s="1"/>
  <c r="S118"/>
  <c r="T118" s="1"/>
  <c r="S122"/>
  <c r="T122" s="1"/>
  <c r="S126"/>
  <c r="U126" s="1"/>
  <c r="S129"/>
  <c r="U129" s="1"/>
  <c r="S130"/>
  <c r="U130" s="1"/>
  <c r="S133"/>
  <c r="T133" s="1"/>
  <c r="S137"/>
  <c r="T137" s="1"/>
  <c r="S141"/>
  <c r="T141" s="1"/>
  <c r="S145"/>
  <c r="T145" s="1"/>
  <c r="S149"/>
  <c r="T149" s="1"/>
  <c r="S153"/>
  <c r="T153" s="1"/>
  <c r="S157"/>
  <c r="T157" s="1"/>
  <c r="S161"/>
  <c r="T161" s="1"/>
  <c r="S165"/>
  <c r="T165" s="1"/>
  <c r="S169"/>
  <c r="U169" s="1"/>
  <c r="S173"/>
  <c r="T173" s="1"/>
  <c r="S177"/>
  <c r="T177" s="1"/>
  <c r="S181"/>
  <c r="U181" s="1"/>
  <c r="S185"/>
  <c r="T185" s="1"/>
  <c r="S189"/>
  <c r="U189" s="1"/>
  <c r="S193"/>
  <c r="T193" s="1"/>
  <c r="S197"/>
  <c r="T197" s="1"/>
  <c r="S201"/>
  <c r="U201" s="1"/>
  <c r="S205"/>
  <c r="U205" s="1"/>
  <c r="S209"/>
  <c r="U209" s="1"/>
  <c r="S213"/>
  <c r="T213" s="1"/>
  <c r="S217"/>
  <c r="T217" s="1"/>
  <c r="S221"/>
  <c r="T221" s="1"/>
  <c r="S225"/>
  <c r="T225" s="1"/>
  <c r="S229"/>
  <c r="T229" s="1"/>
  <c r="S233"/>
  <c r="U233" s="1"/>
  <c r="S237"/>
  <c r="T237" s="1"/>
  <c r="S241"/>
  <c r="U241" s="1"/>
  <c r="K20"/>
  <c r="K24"/>
  <c r="K28"/>
  <c r="K35"/>
  <c r="K36"/>
  <c r="K40"/>
  <c r="K44"/>
  <c r="K48"/>
  <c r="K52"/>
  <c r="K56"/>
  <c r="K60"/>
  <c r="K64"/>
  <c r="K68"/>
  <c r="K71"/>
  <c r="K72"/>
  <c r="K80"/>
  <c r="K84"/>
  <c r="K88"/>
  <c r="K92"/>
  <c r="K96"/>
  <c r="K100"/>
  <c r="K76"/>
  <c r="K97"/>
  <c r="K19"/>
  <c r="K23"/>
  <c r="K27"/>
  <c r="K31"/>
  <c r="K34"/>
  <c r="K39"/>
  <c r="K42"/>
  <c r="K43"/>
  <c r="K47"/>
  <c r="K51"/>
  <c r="K55"/>
  <c r="K59"/>
  <c r="K63"/>
  <c r="K67"/>
  <c r="K70"/>
  <c r="K75"/>
  <c r="K79"/>
  <c r="K83"/>
  <c r="K87"/>
  <c r="K91"/>
  <c r="K95"/>
  <c r="K99"/>
  <c r="T112" i="15"/>
  <c r="S111"/>
  <c r="A109" i="16"/>
  <c r="A109" i="5"/>
  <c r="A109" i="3"/>
  <c r="A109" i="4"/>
  <c r="T240" i="19" l="1"/>
  <c r="T187"/>
  <c r="T182"/>
  <c r="U176"/>
  <c r="T192"/>
  <c r="U200"/>
  <c r="U219"/>
  <c r="T171"/>
  <c r="U184"/>
  <c r="T168"/>
  <c r="U180"/>
  <c r="T164"/>
  <c r="T216"/>
  <c r="U215"/>
  <c r="T232"/>
  <c r="U183"/>
  <c r="T243"/>
  <c r="U158"/>
  <c r="U211"/>
  <c r="U220"/>
  <c r="U163"/>
  <c r="U166"/>
  <c r="U224"/>
  <c r="T195"/>
  <c r="T179"/>
  <c r="U160"/>
  <c r="U208"/>
  <c r="U227"/>
  <c r="U236"/>
  <c r="T188"/>
  <c r="T204"/>
  <c r="T156"/>
  <c r="T199"/>
  <c r="T172"/>
  <c r="U167"/>
  <c r="T207"/>
  <c r="U222"/>
  <c r="T194"/>
  <c r="T174"/>
  <c r="T162"/>
  <c r="T191"/>
  <c r="U196"/>
  <c r="U159"/>
  <c r="T228"/>
  <c r="U175"/>
  <c r="T239"/>
  <c r="U244"/>
  <c r="K16"/>
  <c r="M80" s="1"/>
  <c r="U157"/>
  <c r="U214"/>
  <c r="U212"/>
  <c r="U226"/>
  <c r="T205"/>
  <c r="U173"/>
  <c r="U193"/>
  <c r="U231"/>
  <c r="T209"/>
  <c r="U170"/>
  <c r="U238"/>
  <c r="T169"/>
  <c r="T189"/>
  <c r="T126"/>
  <c r="U235"/>
  <c r="U223"/>
  <c r="U197"/>
  <c r="T206"/>
  <c r="U185"/>
  <c r="U242"/>
  <c r="T241"/>
  <c r="T198"/>
  <c r="U161"/>
  <c r="T234"/>
  <c r="T128"/>
  <c r="T181"/>
  <c r="U237"/>
  <c r="U210"/>
  <c r="U202"/>
  <c r="U217"/>
  <c r="T130"/>
  <c r="U229"/>
  <c r="T190"/>
  <c r="U203"/>
  <c r="U165"/>
  <c r="U177"/>
  <c r="T129"/>
  <c r="T186"/>
  <c r="U213"/>
  <c r="T201"/>
  <c r="T230"/>
  <c r="S16"/>
  <c r="S15"/>
  <c r="U221"/>
  <c r="U225"/>
  <c r="U218"/>
  <c r="U178"/>
  <c r="T233"/>
  <c r="A110" i="16"/>
  <c r="A110" i="5"/>
  <c r="A110" i="4"/>
  <c r="A110" i="3"/>
  <c r="T113" i="15"/>
  <c r="S112"/>
  <c r="AB234" i="19" l="1"/>
  <c r="N222" i="22" s="1"/>
  <c r="AA234" i="19"/>
  <c r="AB240"/>
  <c r="N228" i="22" s="1"/>
  <c r="AA237" i="19"/>
  <c r="AB236"/>
  <c r="N224" i="22" s="1"/>
  <c r="AA238" i="19"/>
  <c r="AB237"/>
  <c r="N225" i="22" s="1"/>
  <c r="AB238" i="19"/>
  <c r="N226" i="22" s="1"/>
  <c r="AA235" i="19"/>
  <c r="AA240"/>
  <c r="AA236"/>
  <c r="AB235"/>
  <c r="N223" i="22" s="1"/>
  <c r="M67" i="19"/>
  <c r="T15"/>
  <c r="M60"/>
  <c r="T16"/>
  <c r="U15"/>
  <c r="L2"/>
  <c r="M25"/>
  <c r="M45"/>
  <c r="M93"/>
  <c r="M22"/>
  <c r="M54"/>
  <c r="M101"/>
  <c r="M98"/>
  <c r="M41"/>
  <c r="M57"/>
  <c r="M73"/>
  <c r="M89"/>
  <c r="M21"/>
  <c r="M30"/>
  <c r="M82"/>
  <c r="M17"/>
  <c r="M37"/>
  <c r="M53"/>
  <c r="M69"/>
  <c r="M85"/>
  <c r="M18"/>
  <c r="M29"/>
  <c r="M46"/>
  <c r="M62"/>
  <c r="M81"/>
  <c r="M94"/>
  <c r="M74"/>
  <c r="M50"/>
  <c r="M32"/>
  <c r="M49"/>
  <c r="M65"/>
  <c r="M77"/>
  <c r="M26"/>
  <c r="M38"/>
  <c r="M58"/>
  <c r="M78"/>
  <c r="M90"/>
  <c r="M102"/>
  <c r="M61"/>
  <c r="M33"/>
  <c r="M86"/>
  <c r="M66"/>
  <c r="M88"/>
  <c r="M55"/>
  <c r="M28"/>
  <c r="M92"/>
  <c r="M71"/>
  <c r="M47"/>
  <c r="M76"/>
  <c r="M99"/>
  <c r="M36"/>
  <c r="M100"/>
  <c r="M59"/>
  <c r="M87"/>
  <c r="U16"/>
  <c r="AA244"/>
  <c r="AB244"/>
  <c r="N232" i="22" s="1"/>
  <c r="AA243" i="19"/>
  <c r="AB243"/>
  <c r="N231" i="22" s="1"/>
  <c r="AA242" i="19"/>
  <c r="AB242"/>
  <c r="N230" i="22" s="1"/>
  <c r="AA241" i="19"/>
  <c r="AB241"/>
  <c r="N229" i="22" s="1"/>
  <c r="AA232" i="19"/>
  <c r="AB232"/>
  <c r="N220" i="22" s="1"/>
  <c r="AA231" i="19"/>
  <c r="AB231"/>
  <c r="N219" i="22" s="1"/>
  <c r="AB230" i="19"/>
  <c r="N218" i="22" s="1"/>
  <c r="AA230" i="19"/>
  <c r="AA229"/>
  <c r="AB229"/>
  <c r="N217" i="22" s="1"/>
  <c r="AA228" i="19"/>
  <c r="AB228"/>
  <c r="N216" i="22" s="1"/>
  <c r="AB227" i="19"/>
  <c r="N215" i="22" s="1"/>
  <c r="AA227" i="19"/>
  <c r="AB226"/>
  <c r="N214" i="22" s="1"/>
  <c r="AA226" i="19"/>
  <c r="AB225"/>
  <c r="N213" i="22" s="1"/>
  <c r="AA225" i="19"/>
  <c r="AA224"/>
  <c r="AB224"/>
  <c r="N212" i="22" s="1"/>
  <c r="AB223" i="19"/>
  <c r="N211" i="22" s="1"/>
  <c r="AA223" i="19"/>
  <c r="AA222"/>
  <c r="AB222"/>
  <c r="N210" i="22" s="1"/>
  <c r="AA221" i="19"/>
  <c r="AB221"/>
  <c r="N209" i="22" s="1"/>
  <c r="AA220" i="19"/>
  <c r="AB220"/>
  <c r="N208" i="22" s="1"/>
  <c r="AA219" i="19"/>
  <c r="AB219"/>
  <c r="N207" i="22" s="1"/>
  <c r="AA218" i="19"/>
  <c r="AB218"/>
  <c r="N206" i="22" s="1"/>
  <c r="AA217" i="19"/>
  <c r="AB217"/>
  <c r="N205" i="22" s="1"/>
  <c r="AA216" i="19"/>
  <c r="AB216"/>
  <c r="N204" i="22" s="1"/>
  <c r="AA215" i="19"/>
  <c r="AB215"/>
  <c r="N203" i="22" s="1"/>
  <c r="AA214" i="19"/>
  <c r="AB214"/>
  <c r="N202" i="22" s="1"/>
  <c r="AA213" i="19"/>
  <c r="AB213"/>
  <c r="N201" i="22" s="1"/>
  <c r="AB212" i="19"/>
  <c r="N200" i="22" s="1"/>
  <c r="AA212" i="19"/>
  <c r="AB211"/>
  <c r="N199" i="22" s="1"/>
  <c r="AA211" i="19"/>
  <c r="AB210"/>
  <c r="N198" i="22" s="1"/>
  <c r="AA210" i="19"/>
  <c r="AB209"/>
  <c r="N197" i="22" s="1"/>
  <c r="AA209" i="19"/>
  <c r="AB208"/>
  <c r="N196" i="22" s="1"/>
  <c r="AA208" i="19"/>
  <c r="AA207"/>
  <c r="AB207"/>
  <c r="N195" i="22" s="1"/>
  <c r="AA206" i="19"/>
  <c r="AB206"/>
  <c r="N194" i="22" s="1"/>
  <c r="AB205" i="19"/>
  <c r="N193" i="22" s="1"/>
  <c r="AA205" i="19"/>
  <c r="AA204"/>
  <c r="AB204"/>
  <c r="N192" i="22" s="1"/>
  <c r="AB203" i="19"/>
  <c r="N191" i="22" s="1"/>
  <c r="AA203" i="19"/>
  <c r="AB202"/>
  <c r="N190" i="22" s="1"/>
  <c r="AA202" i="19"/>
  <c r="AB201"/>
  <c r="N189" i="22" s="1"/>
  <c r="AA201" i="19"/>
  <c r="AA200"/>
  <c r="AB200"/>
  <c r="N188" i="22" s="1"/>
  <c r="AA199" i="19"/>
  <c r="AB199"/>
  <c r="N187" i="22" s="1"/>
  <c r="AA198" i="19"/>
  <c r="AB198"/>
  <c r="N186" i="22" s="1"/>
  <c r="AA197" i="19"/>
  <c r="AB197"/>
  <c r="N185" i="22" s="1"/>
  <c r="AA196" i="19"/>
  <c r="AB196"/>
  <c r="N184" i="22" s="1"/>
  <c r="AB195" i="19"/>
  <c r="N183" i="22" s="1"/>
  <c r="AA195" i="19"/>
  <c r="AA194"/>
  <c r="AB194"/>
  <c r="N182" i="22" s="1"/>
  <c r="AA193" i="19"/>
  <c r="AB193"/>
  <c r="N181" i="22" s="1"/>
  <c r="AA192" i="19"/>
  <c r="AB192"/>
  <c r="N180" i="22" s="1"/>
  <c r="AA191" i="19"/>
  <c r="AB191"/>
  <c r="N179" i="22" s="1"/>
  <c r="AB190" i="19"/>
  <c r="N178" i="22" s="1"/>
  <c r="AA190" i="19"/>
  <c r="AA189"/>
  <c r="AB189"/>
  <c r="N177" i="22" s="1"/>
  <c r="AA188" i="19"/>
  <c r="AB188"/>
  <c r="N176" i="22" s="1"/>
  <c r="AA187" i="19"/>
  <c r="AB187"/>
  <c r="N175" i="22" s="1"/>
  <c r="AB186" i="19"/>
  <c r="N174" i="22" s="1"/>
  <c r="AA186" i="19"/>
  <c r="AA185"/>
  <c r="AB185"/>
  <c r="N173" i="22" s="1"/>
  <c r="AA184" i="19"/>
  <c r="AB184"/>
  <c r="N172" i="22" s="1"/>
  <c r="AA183" i="19"/>
  <c r="AB183"/>
  <c r="N171" i="22" s="1"/>
  <c r="AA182" i="19"/>
  <c r="AB182"/>
  <c r="N170" i="22" s="1"/>
  <c r="AB181" i="19"/>
  <c r="N169" i="22" s="1"/>
  <c r="AA181" i="19"/>
  <c r="AA180"/>
  <c r="AB180"/>
  <c r="N168" i="22" s="1"/>
  <c r="AB179" i="19"/>
  <c r="N167" i="22" s="1"/>
  <c r="AA179" i="19"/>
  <c r="AB178"/>
  <c r="N166" i="22" s="1"/>
  <c r="AA178" i="19"/>
  <c r="AB177"/>
  <c r="N165" i="22" s="1"/>
  <c r="AA177" i="19"/>
  <c r="AA176"/>
  <c r="AB176"/>
  <c r="N164" i="22" s="1"/>
  <c r="AA175" i="19"/>
  <c r="AB175"/>
  <c r="N163" i="22" s="1"/>
  <c r="AB174" i="19"/>
  <c r="N162" i="22" s="1"/>
  <c r="AA174" i="19"/>
  <c r="AB173"/>
  <c r="N161" i="22" s="1"/>
  <c r="AA173" i="19"/>
  <c r="AA172"/>
  <c r="AB172"/>
  <c r="N160" i="22" s="1"/>
  <c r="AA171" i="19"/>
  <c r="AB171"/>
  <c r="N159" i="22" s="1"/>
  <c r="AB170" i="19"/>
  <c r="N158" i="22" s="1"/>
  <c r="AA170" i="19"/>
  <c r="AA169"/>
  <c r="AB169"/>
  <c r="N157" i="22" s="1"/>
  <c r="AB168" i="19"/>
  <c r="N156" i="22" s="1"/>
  <c r="AA168" i="19"/>
  <c r="AA167"/>
  <c r="AB167"/>
  <c r="N155" i="22" s="1"/>
  <c r="AA166" i="19"/>
  <c r="AB166"/>
  <c r="N154" i="22" s="1"/>
  <c r="AB165" i="19"/>
  <c r="N153" i="22" s="1"/>
  <c r="AA165" i="19"/>
  <c r="AA164"/>
  <c r="AB164"/>
  <c r="N152" i="22" s="1"/>
  <c r="AA163" i="19"/>
  <c r="AB163"/>
  <c r="N151" i="22" s="1"/>
  <c r="AA162" i="19"/>
  <c r="AB162"/>
  <c r="N150" i="22" s="1"/>
  <c r="AA161" i="19"/>
  <c r="AB161"/>
  <c r="N149" i="22" s="1"/>
  <c r="AB160" i="19"/>
  <c r="N148" i="22" s="1"/>
  <c r="AA160" i="19"/>
  <c r="AB159"/>
  <c r="N147" i="22" s="1"/>
  <c r="AA159" i="19"/>
  <c r="AA158"/>
  <c r="AB158"/>
  <c r="N146" i="22" s="1"/>
  <c r="AA157" i="19"/>
  <c r="AB157"/>
  <c r="N145" i="22" s="1"/>
  <c r="AA156" i="19"/>
  <c r="AB156"/>
  <c r="N144" i="22" s="1"/>
  <c r="AA155" i="19"/>
  <c r="AB155"/>
  <c r="N143" i="22" s="1"/>
  <c r="AA154" i="19"/>
  <c r="AB154"/>
  <c r="N142" i="22" s="1"/>
  <c r="AA153" i="19"/>
  <c r="AB153"/>
  <c r="N141" i="22" s="1"/>
  <c r="AA152" i="19"/>
  <c r="AB152"/>
  <c r="N140" i="22" s="1"/>
  <c r="AA151" i="19"/>
  <c r="AB151"/>
  <c r="N139" i="22" s="1"/>
  <c r="AB150" i="19"/>
  <c r="N138" i="22" s="1"/>
  <c r="AA150" i="19"/>
  <c r="AA149"/>
  <c r="AB149"/>
  <c r="N137" i="22" s="1"/>
  <c r="AA148" i="19"/>
  <c r="AB148"/>
  <c r="N136" i="22" s="1"/>
  <c r="AA147" i="19"/>
  <c r="AB147"/>
  <c r="N135" i="22" s="1"/>
  <c r="AA146" i="19"/>
  <c r="AB146"/>
  <c r="N134" i="22" s="1"/>
  <c r="AA145" i="19"/>
  <c r="AB145"/>
  <c r="N133" i="22" s="1"/>
  <c r="AA144" i="19"/>
  <c r="AB144"/>
  <c r="N132" i="22" s="1"/>
  <c r="AA143" i="19"/>
  <c r="AB143"/>
  <c r="N131" i="22" s="1"/>
  <c r="AA142" i="19"/>
  <c r="AB142"/>
  <c r="N130" i="22" s="1"/>
  <c r="AB141" i="19"/>
  <c r="N129" i="22" s="1"/>
  <c r="AA141" i="19"/>
  <c r="AA140"/>
  <c r="AB140"/>
  <c r="N128" i="22" s="1"/>
  <c r="AB139" i="19"/>
  <c r="N127" i="22" s="1"/>
  <c r="AA139" i="19"/>
  <c r="AA138"/>
  <c r="AB138"/>
  <c r="N126" i="22" s="1"/>
  <c r="AA137" i="19"/>
  <c r="AB137"/>
  <c r="N125" i="22" s="1"/>
  <c r="AA136" i="19"/>
  <c r="AB136"/>
  <c r="N124" i="22" s="1"/>
  <c r="AA135" i="19"/>
  <c r="AB135"/>
  <c r="N123" i="22" s="1"/>
  <c r="AA134" i="19"/>
  <c r="AB134"/>
  <c r="N122" i="22" s="1"/>
  <c r="AB133" i="19"/>
  <c r="N121" i="22" s="1"/>
  <c r="AA133" i="19"/>
  <c r="AB132"/>
  <c r="N120" i="22" s="1"/>
  <c r="AA132" i="19"/>
  <c r="AA131"/>
  <c r="AB131"/>
  <c r="N119" i="22" s="1"/>
  <c r="AA130" i="19"/>
  <c r="AB130"/>
  <c r="N118" i="22" s="1"/>
  <c r="AA129" i="19"/>
  <c r="AB129"/>
  <c r="N117" i="22" s="1"/>
  <c r="AA128" i="19"/>
  <c r="AB128"/>
  <c r="N116" i="22" s="1"/>
  <c r="AA127" i="19"/>
  <c r="AB127"/>
  <c r="N115" i="22" s="1"/>
  <c r="AA126" i="19"/>
  <c r="AB126"/>
  <c r="N114" i="22" s="1"/>
  <c r="AA125" i="19"/>
  <c r="AB125"/>
  <c r="N113" i="22" s="1"/>
  <c r="AA124" i="19"/>
  <c r="AB124"/>
  <c r="N112" i="22" s="1"/>
  <c r="AA123" i="19"/>
  <c r="AB123"/>
  <c r="N111" i="22" s="1"/>
  <c r="AB122" i="19"/>
  <c r="N110" i="22" s="1"/>
  <c r="AA122" i="19"/>
  <c r="AA121"/>
  <c r="AB121"/>
  <c r="N109" i="22" s="1"/>
  <c r="AA120" i="19"/>
  <c r="AB120"/>
  <c r="N108" i="22" s="1"/>
  <c r="AA119" i="19"/>
  <c r="AB119"/>
  <c r="N107" i="22" s="1"/>
  <c r="AA118" i="19"/>
  <c r="AB118"/>
  <c r="N106" i="22" s="1"/>
  <c r="AB117" i="19"/>
  <c r="N105" i="22" s="1"/>
  <c r="AA117" i="19"/>
  <c r="AA116"/>
  <c r="AB116"/>
  <c r="N104" i="22" s="1"/>
  <c r="AA115" i="19"/>
  <c r="AB115"/>
  <c r="N103" i="22" s="1"/>
  <c r="AA114" i="19"/>
  <c r="AB114"/>
  <c r="N102" i="22" s="1"/>
  <c r="AB113" i="19"/>
  <c r="N101" i="22" s="1"/>
  <c r="AA113" i="19"/>
  <c r="AA112"/>
  <c r="AB112"/>
  <c r="N100" i="22" s="1"/>
  <c r="AB111" i="19"/>
  <c r="N99" i="22" s="1"/>
  <c r="AA111" i="19"/>
  <c r="AA110"/>
  <c r="AB110"/>
  <c r="N98" i="22" s="1"/>
  <c r="AA109" i="19"/>
  <c r="AB109"/>
  <c r="N97" i="22" s="1"/>
  <c r="AA108" i="19"/>
  <c r="AB108"/>
  <c r="N96" i="22" s="1"/>
  <c r="AA107" i="19"/>
  <c r="AB107"/>
  <c r="N95" i="22" s="1"/>
  <c r="AB106" i="19"/>
  <c r="N94" i="22" s="1"/>
  <c r="AA106" i="19"/>
  <c r="AA105"/>
  <c r="AB105"/>
  <c r="N93" i="22" s="1"/>
  <c r="AB104" i="19"/>
  <c r="N92" i="22" s="1"/>
  <c r="AA104" i="19"/>
  <c r="AA103"/>
  <c r="AB103"/>
  <c r="N91" i="22" s="1"/>
  <c r="AA102" i="19"/>
  <c r="AB102"/>
  <c r="N90" i="22" s="1"/>
  <c r="AA101" i="19"/>
  <c r="AB101"/>
  <c r="N89" i="22" s="1"/>
  <c r="AA100" i="19"/>
  <c r="AB100"/>
  <c r="N88" i="22" s="1"/>
  <c r="AA99" i="19"/>
  <c r="AB99"/>
  <c r="N87" i="22" s="1"/>
  <c r="AA98" i="19"/>
  <c r="AB98"/>
  <c r="N86" i="22" s="1"/>
  <c r="AA97" i="19"/>
  <c r="AB97"/>
  <c r="N85" i="22" s="1"/>
  <c r="AA96" i="19"/>
  <c r="AB96"/>
  <c r="N84" i="22" s="1"/>
  <c r="AB95" i="19"/>
  <c r="N83" i="22" s="1"/>
  <c r="AA95" i="19"/>
  <c r="AB94"/>
  <c r="N82" i="22" s="1"/>
  <c r="AA94" i="19"/>
  <c r="AB93"/>
  <c r="N81" i="22" s="1"/>
  <c r="AA93" i="19"/>
  <c r="AA92"/>
  <c r="AB92"/>
  <c r="N80" i="22" s="1"/>
  <c r="AA91" i="19"/>
  <c r="AB91"/>
  <c r="N79" i="22" s="1"/>
  <c r="AA90" i="19"/>
  <c r="AB90"/>
  <c r="N78" i="22" s="1"/>
  <c r="AA89" i="19"/>
  <c r="AB89"/>
  <c r="N77" i="22" s="1"/>
  <c r="AA88" i="19"/>
  <c r="AB88"/>
  <c r="N76" i="22" s="1"/>
  <c r="AA87" i="19"/>
  <c r="AB87"/>
  <c r="N75" i="22" s="1"/>
  <c r="AB86" i="19"/>
  <c r="N74" i="22" s="1"/>
  <c r="AA86" i="19"/>
  <c r="AA85"/>
  <c r="AB85"/>
  <c r="N73" i="22" s="1"/>
  <c r="AA84" i="19"/>
  <c r="AB84"/>
  <c r="N72" i="22" s="1"/>
  <c r="AA83" i="19"/>
  <c r="AB83"/>
  <c r="N71" i="22" s="1"/>
  <c r="AB82" i="19"/>
  <c r="N70" i="22" s="1"/>
  <c r="AA82" i="19"/>
  <c r="AA81"/>
  <c r="AB81"/>
  <c r="N69" i="22" s="1"/>
  <c r="AA80" i="19"/>
  <c r="AB80"/>
  <c r="N68" i="22" s="1"/>
  <c r="AB79" i="19"/>
  <c r="N67" i="22" s="1"/>
  <c r="AA79" i="19"/>
  <c r="AA78"/>
  <c r="AB78"/>
  <c r="N66" i="22" s="1"/>
  <c r="AB77" i="19"/>
  <c r="N65" i="22" s="1"/>
  <c r="AA77" i="19"/>
  <c r="AA76"/>
  <c r="AB76"/>
  <c r="N64" i="22" s="1"/>
  <c r="AA75" i="19"/>
  <c r="AB75"/>
  <c r="N63" i="22" s="1"/>
  <c r="AB74" i="19"/>
  <c r="N62" i="22" s="1"/>
  <c r="AA74" i="19"/>
  <c r="AB73"/>
  <c r="N61" i="22" s="1"/>
  <c r="AA73" i="19"/>
  <c r="AA72"/>
  <c r="AB72"/>
  <c r="N60" i="22" s="1"/>
  <c r="AA71" i="19"/>
  <c r="AB71"/>
  <c r="N59" i="22" s="1"/>
  <c r="AA70" i="19"/>
  <c r="AB70"/>
  <c r="N58" i="22" s="1"/>
  <c r="AA69" i="19"/>
  <c r="AB69"/>
  <c r="N57" i="22" s="1"/>
  <c r="AB68" i="19"/>
  <c r="N56" i="22" s="1"/>
  <c r="AA68" i="19"/>
  <c r="AA67"/>
  <c r="AB67"/>
  <c r="N55" i="22" s="1"/>
  <c r="AA66" i="19"/>
  <c r="AB66"/>
  <c r="N54" i="22" s="1"/>
  <c r="AA65" i="19"/>
  <c r="AB65"/>
  <c r="N53" i="22" s="1"/>
  <c r="AA64" i="19"/>
  <c r="AB64"/>
  <c r="N52" i="22" s="1"/>
  <c r="AB63" i="19"/>
  <c r="N51" i="22" s="1"/>
  <c r="AA63" i="19"/>
  <c r="AA62"/>
  <c r="AB62"/>
  <c r="N50" i="22" s="1"/>
  <c r="AA61" i="19"/>
  <c r="AB61"/>
  <c r="N49" i="22" s="1"/>
  <c r="AB60" i="19"/>
  <c r="N48" i="22" s="1"/>
  <c r="AA60" i="19"/>
  <c r="AB59"/>
  <c r="N47" i="22" s="1"/>
  <c r="AA59" i="19"/>
  <c r="AA58"/>
  <c r="AB58"/>
  <c r="N46" i="22" s="1"/>
  <c r="AB57" i="19"/>
  <c r="N45" i="22" s="1"/>
  <c r="AA57" i="19"/>
  <c r="AA56"/>
  <c r="AB56"/>
  <c r="N44" i="22" s="1"/>
  <c r="AA55" i="19"/>
  <c r="AB55"/>
  <c r="N43" i="22" s="1"/>
  <c r="AA54" i="19"/>
  <c r="AB54"/>
  <c r="N42" i="22" s="1"/>
  <c r="AA53" i="19"/>
  <c r="AB53"/>
  <c r="N41" i="22" s="1"/>
  <c r="AA52" i="19"/>
  <c r="AB52"/>
  <c r="N40" i="22" s="1"/>
  <c r="AA51" i="19"/>
  <c r="AB51"/>
  <c r="N39" i="22" s="1"/>
  <c r="AB50" i="19"/>
  <c r="N38" i="22" s="1"/>
  <c r="AA50" i="19"/>
  <c r="AA49"/>
  <c r="AB49"/>
  <c r="N37" i="22" s="1"/>
  <c r="AB48" i="19"/>
  <c r="N36" i="22" s="1"/>
  <c r="AA48" i="19"/>
  <c r="AB47"/>
  <c r="N35" i="22" s="1"/>
  <c r="AA47" i="19"/>
  <c r="AA46"/>
  <c r="AB46"/>
  <c r="N34" i="22" s="1"/>
  <c r="AA45" i="19"/>
  <c r="AB45"/>
  <c r="N33" i="22" s="1"/>
  <c r="AA44" i="19"/>
  <c r="AB44"/>
  <c r="N32" i="22" s="1"/>
  <c r="AA43" i="19"/>
  <c r="AB43"/>
  <c r="N31" i="22" s="1"/>
  <c r="AA42" i="19"/>
  <c r="AB42"/>
  <c r="N30" i="22" s="1"/>
  <c r="AB41" i="19"/>
  <c r="N29" i="22" s="1"/>
  <c r="AA41" i="19"/>
  <c r="AA40"/>
  <c r="AB40"/>
  <c r="N28" i="22" s="1"/>
  <c r="AB39" i="19"/>
  <c r="N27" i="22" s="1"/>
  <c r="AA39" i="19"/>
  <c r="AA38"/>
  <c r="AB38"/>
  <c r="N26" i="22" s="1"/>
  <c r="AA37" i="19"/>
  <c r="AB37"/>
  <c r="N25" i="22" s="1"/>
  <c r="AA36" i="19"/>
  <c r="AB36"/>
  <c r="N24" i="22" s="1"/>
  <c r="AA35" i="19"/>
  <c r="AB35"/>
  <c r="N23" i="22" s="1"/>
  <c r="AA34" i="19"/>
  <c r="AB34"/>
  <c r="N22" i="22" s="1"/>
  <c r="AA33" i="19"/>
  <c r="AB33"/>
  <c r="N21" i="22" s="1"/>
  <c r="AB32" i="19"/>
  <c r="N20" i="22" s="1"/>
  <c r="AA32" i="19"/>
  <c r="AA31"/>
  <c r="AB31"/>
  <c r="N19" i="22" s="1"/>
  <c r="AB30" i="19"/>
  <c r="N18" i="22" s="1"/>
  <c r="AA30" i="19"/>
  <c r="AA29"/>
  <c r="AB29"/>
  <c r="N17" i="22" s="1"/>
  <c r="AA28" i="19"/>
  <c r="AB28"/>
  <c r="N16" i="22" s="1"/>
  <c r="AA27" i="19"/>
  <c r="AB27"/>
  <c r="N15" i="22" s="1"/>
  <c r="AA26" i="19"/>
  <c r="AB26"/>
  <c r="N14" i="22" s="1"/>
  <c r="AB25" i="19"/>
  <c r="N13" i="22" s="1"/>
  <c r="AA25" i="19"/>
  <c r="AB24"/>
  <c r="N12" i="22" s="1"/>
  <c r="AA24" i="19"/>
  <c r="AB23"/>
  <c r="N11" i="22" s="1"/>
  <c r="AA23" i="19"/>
  <c r="AA22"/>
  <c r="AB22"/>
  <c r="N10" i="22" s="1"/>
  <c r="AA21" i="19"/>
  <c r="AB21"/>
  <c r="N9" i="22" s="1"/>
  <c r="AA20" i="19"/>
  <c r="AB20"/>
  <c r="N8" i="22" s="1"/>
  <c r="AA19" i="19"/>
  <c r="AB19"/>
  <c r="N7" i="22" s="1"/>
  <c r="AA18" i="19"/>
  <c r="AB18"/>
  <c r="N6" i="22" s="1"/>
  <c r="AA17" i="19"/>
  <c r="AB17"/>
  <c r="N5" i="22" s="1"/>
  <c r="M24" i="19"/>
  <c r="M27"/>
  <c r="M48"/>
  <c r="M35"/>
  <c r="M96"/>
  <c r="M72"/>
  <c r="M56"/>
  <c r="M34"/>
  <c r="M95"/>
  <c r="M39"/>
  <c r="M20"/>
  <c r="M84"/>
  <c r="M43"/>
  <c r="M42"/>
  <c r="M40"/>
  <c r="M19"/>
  <c r="M79"/>
  <c r="M70"/>
  <c r="M68"/>
  <c r="M31"/>
  <c r="M91"/>
  <c r="M83"/>
  <c r="M64"/>
  <c r="M51"/>
  <c r="M44"/>
  <c r="M63"/>
  <c r="M52"/>
  <c r="M97"/>
  <c r="M75"/>
  <c r="M23"/>
  <c r="T114" i="15"/>
  <c r="S113"/>
  <c r="A111" i="16"/>
  <c r="A111" i="5"/>
  <c r="A111" i="4"/>
  <c r="A111" i="3"/>
  <c r="AC234" i="19" l="1"/>
  <c r="AD234"/>
  <c r="AD98"/>
  <c r="AC98"/>
  <c r="AC240"/>
  <c r="AD240"/>
  <c r="AD238"/>
  <c r="AC238"/>
  <c r="AC237"/>
  <c r="AD237"/>
  <c r="AC236"/>
  <c r="AD236"/>
  <c r="AC235"/>
  <c r="AD235"/>
  <c r="AF233"/>
  <c r="AH233" s="1"/>
  <c r="AI233" s="1"/>
  <c r="AF217"/>
  <c r="AF17"/>
  <c r="AF28"/>
  <c r="U16" i="22" s="1"/>
  <c r="AF40" i="19"/>
  <c r="U28" i="22" s="1"/>
  <c r="AF55" i="19"/>
  <c r="U43" i="22" s="1"/>
  <c r="AF77" i="19"/>
  <c r="U65" i="22" s="1"/>
  <c r="AJ99" i="19"/>
  <c r="AF121"/>
  <c r="AF150"/>
  <c r="AF179"/>
  <c r="AF206"/>
  <c r="AF235"/>
  <c r="AH235" s="1"/>
  <c r="AI235" s="1"/>
  <c r="AF27"/>
  <c r="U15" i="22" s="1"/>
  <c r="AF37" i="19"/>
  <c r="U25" i="22" s="1"/>
  <c r="AF53" i="19"/>
  <c r="U41" i="22" s="1"/>
  <c r="AF75" i="19"/>
  <c r="U63" i="22" s="1"/>
  <c r="AF95" i="19"/>
  <c r="U83" i="22" s="1"/>
  <c r="AF118" i="19"/>
  <c r="AF147"/>
  <c r="AF174"/>
  <c r="AF203"/>
  <c r="AF23"/>
  <c r="U11" i="22" s="1"/>
  <c r="AF33" i="19"/>
  <c r="U21" i="22" s="1"/>
  <c r="AF47" i="19"/>
  <c r="U35" i="22" s="1"/>
  <c r="AF67" i="19"/>
  <c r="U55" i="22" s="1"/>
  <c r="AF87" i="19"/>
  <c r="U75" i="22" s="1"/>
  <c r="AF109" i="19"/>
  <c r="AF137"/>
  <c r="AF163"/>
  <c r="AF193"/>
  <c r="AF222"/>
  <c r="AF244"/>
  <c r="AG244" s="1"/>
  <c r="AF21"/>
  <c r="U9" i="22" s="1"/>
  <c r="AF32" i="19"/>
  <c r="U20" i="22" s="1"/>
  <c r="AF45" i="19"/>
  <c r="U33" i="22" s="1"/>
  <c r="AF63" i="19"/>
  <c r="U51" i="22" s="1"/>
  <c r="AF85" i="19"/>
  <c r="U73" i="22" s="1"/>
  <c r="AF131" i="19"/>
  <c r="AF161"/>
  <c r="AF190"/>
  <c r="AF20"/>
  <c r="U8" i="22" s="1"/>
  <c r="AF25" i="19"/>
  <c r="U13" i="22" s="1"/>
  <c r="AF31" i="19"/>
  <c r="U19" i="22" s="1"/>
  <c r="AF36" i="19"/>
  <c r="U24" i="22" s="1"/>
  <c r="AF43" i="19"/>
  <c r="U31" i="22" s="1"/>
  <c r="AF51" i="19"/>
  <c r="U39" i="22" s="1"/>
  <c r="AF61" i="19"/>
  <c r="U49" i="22" s="1"/>
  <c r="AF71" i="19"/>
  <c r="U59" i="22" s="1"/>
  <c r="AF83" i="19"/>
  <c r="U71" i="22" s="1"/>
  <c r="AF93" i="19"/>
  <c r="U81" i="22" s="1"/>
  <c r="AF103" i="19"/>
  <c r="AF115"/>
  <c r="AF129"/>
  <c r="AF142"/>
  <c r="AF158"/>
  <c r="AF171"/>
  <c r="AF185"/>
  <c r="AF201"/>
  <c r="AF214"/>
  <c r="AF227"/>
  <c r="AF243"/>
  <c r="AG243" s="1"/>
  <c r="AF19"/>
  <c r="U7" i="22" s="1"/>
  <c r="AF24" i="19"/>
  <c r="U12" i="22" s="1"/>
  <c r="AF29" i="19"/>
  <c r="U17" i="22" s="1"/>
  <c r="AF35" i="19"/>
  <c r="U23" i="22" s="1"/>
  <c r="AF41" i="19"/>
  <c r="U29" i="22" s="1"/>
  <c r="AF48" i="19"/>
  <c r="U36" i="22" s="1"/>
  <c r="AF59" i="19"/>
  <c r="U47" i="22" s="1"/>
  <c r="AF69" i="19"/>
  <c r="U57" i="22" s="1"/>
  <c r="AF79" i="19"/>
  <c r="U67" i="22" s="1"/>
  <c r="AF91" i="19"/>
  <c r="U79" i="22" s="1"/>
  <c r="AF101" i="19"/>
  <c r="U89" i="22" s="1"/>
  <c r="AF111" i="19"/>
  <c r="AF126"/>
  <c r="AF139"/>
  <c r="AF153"/>
  <c r="AF169"/>
  <c r="AF182"/>
  <c r="AF195"/>
  <c r="AF211"/>
  <c r="AF225"/>
  <c r="AF238"/>
  <c r="AH238" s="1"/>
  <c r="AI238" s="1"/>
  <c r="AF18"/>
  <c r="U6" i="22" s="1"/>
  <c r="AF22" i="19"/>
  <c r="U10" i="22" s="1"/>
  <c r="AF26" i="19"/>
  <c r="U14" i="22" s="1"/>
  <c r="AF30" i="19"/>
  <c r="U18" i="22" s="1"/>
  <c r="AF34" i="19"/>
  <c r="U22" i="22" s="1"/>
  <c r="AF39" i="19"/>
  <c r="U27" i="22" s="1"/>
  <c r="AF44" i="19"/>
  <c r="U32" i="22" s="1"/>
  <c r="AF49" i="19"/>
  <c r="U37" i="22" s="1"/>
  <c r="AF57" i="19"/>
  <c r="U45" i="22" s="1"/>
  <c r="AF65" i="19"/>
  <c r="U53" i="22" s="1"/>
  <c r="AF73" i="19"/>
  <c r="U61" i="22" s="1"/>
  <c r="AF81" i="19"/>
  <c r="U69" i="22" s="1"/>
  <c r="AF89" i="19"/>
  <c r="U77" i="22" s="1"/>
  <c r="AF97" i="19"/>
  <c r="U85" i="22" s="1"/>
  <c r="AF105" i="19"/>
  <c r="AF113"/>
  <c r="AF123"/>
  <c r="AF134"/>
  <c r="AF145"/>
  <c r="AF155"/>
  <c r="AF166"/>
  <c r="AF177"/>
  <c r="AF187"/>
  <c r="AF198"/>
  <c r="AF209"/>
  <c r="AF219"/>
  <c r="AF230"/>
  <c r="AF241"/>
  <c r="AH241" s="1"/>
  <c r="AI241" s="1"/>
  <c r="AF52"/>
  <c r="U40" i="22" s="1"/>
  <c r="AF56" i="19"/>
  <c r="U44" i="22" s="1"/>
  <c r="AF60" i="19"/>
  <c r="U48" i="22" s="1"/>
  <c r="AF64" i="19"/>
  <c r="U52" i="22" s="1"/>
  <c r="AF68" i="19"/>
  <c r="U56" i="22" s="1"/>
  <c r="AF72" i="19"/>
  <c r="U60" i="22" s="1"/>
  <c r="AF76" i="19"/>
  <c r="U64" i="22" s="1"/>
  <c r="AF80" i="19"/>
  <c r="U68" i="22" s="1"/>
  <c r="AF84" i="19"/>
  <c r="U72" i="22" s="1"/>
  <c r="AF88" i="19"/>
  <c r="U76" i="22" s="1"/>
  <c r="AF92" i="19"/>
  <c r="U80" i="22" s="1"/>
  <c r="AF96" i="19"/>
  <c r="U84" i="22" s="1"/>
  <c r="AF100" i="19"/>
  <c r="U88" i="22" s="1"/>
  <c r="AF104" i="19"/>
  <c r="AF108"/>
  <c r="AF112"/>
  <c r="AF117"/>
  <c r="AF122"/>
  <c r="AF133"/>
  <c r="AF138"/>
  <c r="AF143"/>
  <c r="AF149"/>
  <c r="AF154"/>
  <c r="AF159"/>
  <c r="AF165"/>
  <c r="AF170"/>
  <c r="AF175"/>
  <c r="AF181"/>
  <c r="AF186"/>
  <c r="AF191"/>
  <c r="AF197"/>
  <c r="AH197" s="1"/>
  <c r="AI197" s="1"/>
  <c r="AF202"/>
  <c r="AF207"/>
  <c r="AF213"/>
  <c r="AF218"/>
  <c r="AH218" s="1"/>
  <c r="AI218" s="1"/>
  <c r="AF223"/>
  <c r="AF229"/>
  <c r="AF234"/>
  <c r="AH234" s="1"/>
  <c r="AI234" s="1"/>
  <c r="AF239"/>
  <c r="AH239" s="1"/>
  <c r="AI239" s="1"/>
  <c r="AF38"/>
  <c r="U26" i="22" s="1"/>
  <c r="AF42" i="19"/>
  <c r="U30" i="22" s="1"/>
  <c r="AF46" i="19"/>
  <c r="U34" i="22" s="1"/>
  <c r="AF50" i="19"/>
  <c r="U38" i="22" s="1"/>
  <c r="AF54" i="19"/>
  <c r="U42" i="22" s="1"/>
  <c r="AF58" i="19"/>
  <c r="U46" i="22" s="1"/>
  <c r="AF62" i="19"/>
  <c r="U50" i="22" s="1"/>
  <c r="AF66" i="19"/>
  <c r="U54" i="22" s="1"/>
  <c r="AF70" i="19"/>
  <c r="U58" i="22" s="1"/>
  <c r="AF74" i="19"/>
  <c r="U62" i="22" s="1"/>
  <c r="AF78" i="19"/>
  <c r="U66" i="22" s="1"/>
  <c r="AF82" i="19"/>
  <c r="U70" i="22" s="1"/>
  <c r="AF86" i="19"/>
  <c r="U74" i="22" s="1"/>
  <c r="AF90" i="19"/>
  <c r="U78" i="22" s="1"/>
  <c r="AF94" i="19"/>
  <c r="U82" i="22" s="1"/>
  <c r="AF98" i="19"/>
  <c r="U86" i="22" s="1"/>
  <c r="AF102" i="19"/>
  <c r="U90" i="22" s="1"/>
  <c r="AF106" i="19"/>
  <c r="AF110"/>
  <c r="AF114"/>
  <c r="AF119"/>
  <c r="AF125"/>
  <c r="AF130"/>
  <c r="AF135"/>
  <c r="AF141"/>
  <c r="AF146"/>
  <c r="AF151"/>
  <c r="AF157"/>
  <c r="AF162"/>
  <c r="AF167"/>
  <c r="AF173"/>
  <c r="AF178"/>
  <c r="AF183"/>
  <c r="AF189"/>
  <c r="AF194"/>
  <c r="AF199"/>
  <c r="AF205"/>
  <c r="AF210"/>
  <c r="AF215"/>
  <c r="AF221"/>
  <c r="AF226"/>
  <c r="AF231"/>
  <c r="AF237"/>
  <c r="AH237" s="1"/>
  <c r="AI237" s="1"/>
  <c r="AF242"/>
  <c r="AG242" s="1"/>
  <c r="AF120"/>
  <c r="AF124"/>
  <c r="AF128"/>
  <c r="AF132"/>
  <c r="AF136"/>
  <c r="AF140"/>
  <c r="AF144"/>
  <c r="AF148"/>
  <c r="AF152"/>
  <c r="AF156"/>
  <c r="AF160"/>
  <c r="AF164"/>
  <c r="AF168"/>
  <c r="AF172"/>
  <c r="AF176"/>
  <c r="AF180"/>
  <c r="AF184"/>
  <c r="AF188"/>
  <c r="AF192"/>
  <c r="AF196"/>
  <c r="AF200"/>
  <c r="AF204"/>
  <c r="AF208"/>
  <c r="AF212"/>
  <c r="AF216"/>
  <c r="AF220"/>
  <c r="AF224"/>
  <c r="AF228"/>
  <c r="AF232"/>
  <c r="AF236"/>
  <c r="AH236" s="1"/>
  <c r="AI236" s="1"/>
  <c r="AF240"/>
  <c r="AH240" s="1"/>
  <c r="AI240" s="1"/>
  <c r="AC18"/>
  <c r="AD18"/>
  <c r="AC20"/>
  <c r="AD20"/>
  <c r="AD22"/>
  <c r="AC22"/>
  <c r="AC26"/>
  <c r="AD26"/>
  <c r="AC28"/>
  <c r="AD28"/>
  <c r="AC34"/>
  <c r="AD34"/>
  <c r="AC36"/>
  <c r="AD36"/>
  <c r="AC38"/>
  <c r="AD38"/>
  <c r="AC40"/>
  <c r="AD40"/>
  <c r="AD42"/>
  <c r="AC42"/>
  <c r="AD44"/>
  <c r="AC44"/>
  <c r="AD46"/>
  <c r="AC46"/>
  <c r="AD52"/>
  <c r="AC52"/>
  <c r="AD54"/>
  <c r="AC54"/>
  <c r="AC56"/>
  <c r="AD56"/>
  <c r="AC58"/>
  <c r="AD58"/>
  <c r="AC62"/>
  <c r="AD62"/>
  <c r="AD64"/>
  <c r="AC64"/>
  <c r="AC66"/>
  <c r="AD66"/>
  <c r="AD70"/>
  <c r="AC70"/>
  <c r="AC72"/>
  <c r="AD72"/>
  <c r="AC76"/>
  <c r="AD76"/>
  <c r="AD78"/>
  <c r="AC78"/>
  <c r="AC80"/>
  <c r="AD80"/>
  <c r="AC84"/>
  <c r="AD84"/>
  <c r="AD88"/>
  <c r="AC88"/>
  <c r="AD90"/>
  <c r="AC90"/>
  <c r="AD92"/>
  <c r="AC92"/>
  <c r="AC96"/>
  <c r="AD96"/>
  <c r="AD100"/>
  <c r="AC100"/>
  <c r="AD102"/>
  <c r="AC102"/>
  <c r="AC108"/>
  <c r="AD108"/>
  <c r="AC110"/>
  <c r="AD110"/>
  <c r="AD112"/>
  <c r="AC112"/>
  <c r="AD114"/>
  <c r="AC114"/>
  <c r="AC116"/>
  <c r="AD116"/>
  <c r="AD118"/>
  <c r="AC118"/>
  <c r="AD120"/>
  <c r="AC120"/>
  <c r="AC124"/>
  <c r="AD124"/>
  <c r="AC126"/>
  <c r="AD126"/>
  <c r="AC128"/>
  <c r="AD128"/>
  <c r="AC130"/>
  <c r="AD130"/>
  <c r="AC134"/>
  <c r="AD134"/>
  <c r="AC136"/>
  <c r="AD136"/>
  <c r="AC138"/>
  <c r="AD138"/>
  <c r="AC140"/>
  <c r="AD140"/>
  <c r="AD142"/>
  <c r="AC142"/>
  <c r="AC144"/>
  <c r="AD144"/>
  <c r="AC146"/>
  <c r="AD146"/>
  <c r="AC148"/>
  <c r="AD148"/>
  <c r="AD152"/>
  <c r="AC152"/>
  <c r="AC154"/>
  <c r="AD154"/>
  <c r="AC156"/>
  <c r="AD156"/>
  <c r="AC158"/>
  <c r="AD158"/>
  <c r="AD162"/>
  <c r="AC162"/>
  <c r="AC164"/>
  <c r="AD164"/>
  <c r="AC166"/>
  <c r="AD166"/>
  <c r="AC172"/>
  <c r="AD172"/>
  <c r="AC176"/>
  <c r="AD176"/>
  <c r="AC180"/>
  <c r="AD180"/>
  <c r="AC182"/>
  <c r="AD182"/>
  <c r="AC184"/>
  <c r="AD184"/>
  <c r="AC188"/>
  <c r="AD188"/>
  <c r="AC192"/>
  <c r="AD192"/>
  <c r="AC194"/>
  <c r="AD194"/>
  <c r="AC196"/>
  <c r="AD196"/>
  <c r="AC198"/>
  <c r="AD198"/>
  <c r="AC200"/>
  <c r="AD200"/>
  <c r="AC204"/>
  <c r="AD204"/>
  <c r="AC206"/>
  <c r="AD206"/>
  <c r="AD214"/>
  <c r="AC214"/>
  <c r="AC216"/>
  <c r="AD216"/>
  <c r="AC218"/>
  <c r="AD218"/>
  <c r="AC220"/>
  <c r="AD220"/>
  <c r="AC222"/>
  <c r="AD222"/>
  <c r="AC224"/>
  <c r="AD224"/>
  <c r="AC228"/>
  <c r="AD228"/>
  <c r="AC232"/>
  <c r="AD232"/>
  <c r="AC242"/>
  <c r="AD242"/>
  <c r="AD244"/>
  <c r="AC244"/>
  <c r="AD21"/>
  <c r="AC21"/>
  <c r="AC23"/>
  <c r="AD23"/>
  <c r="AD25"/>
  <c r="AC25"/>
  <c r="AC39"/>
  <c r="AD39"/>
  <c r="AD41"/>
  <c r="AC41"/>
  <c r="AC47"/>
  <c r="AD47"/>
  <c r="AC57"/>
  <c r="AD57"/>
  <c r="AC59"/>
  <c r="AD59"/>
  <c r="AC63"/>
  <c r="AD63"/>
  <c r="AC73"/>
  <c r="AD73"/>
  <c r="AC77"/>
  <c r="AD77"/>
  <c r="AC79"/>
  <c r="AD79"/>
  <c r="AD93"/>
  <c r="AC93"/>
  <c r="AC95"/>
  <c r="AD95"/>
  <c r="AD111"/>
  <c r="AC111"/>
  <c r="AC113"/>
  <c r="AD113"/>
  <c r="AC117"/>
  <c r="AD117"/>
  <c r="AC133"/>
  <c r="AD133"/>
  <c r="AD139"/>
  <c r="AC139"/>
  <c r="AC141"/>
  <c r="AD141"/>
  <c r="AC159"/>
  <c r="AD159"/>
  <c r="AD165"/>
  <c r="AC165"/>
  <c r="AC173"/>
  <c r="AD173"/>
  <c r="AC177"/>
  <c r="AD177"/>
  <c r="AC179"/>
  <c r="AD179"/>
  <c r="AD181"/>
  <c r="AC181"/>
  <c r="AC195"/>
  <c r="AD195"/>
  <c r="AD201"/>
  <c r="AC201"/>
  <c r="AC203"/>
  <c r="AD203"/>
  <c r="AC205"/>
  <c r="AD205"/>
  <c r="AC209"/>
  <c r="AD209"/>
  <c r="AD211"/>
  <c r="AC211"/>
  <c r="AC223"/>
  <c r="AD223"/>
  <c r="AC225"/>
  <c r="AD225"/>
  <c r="AC227"/>
  <c r="AD227"/>
  <c r="AC19"/>
  <c r="AD19"/>
  <c r="AD27"/>
  <c r="AC27"/>
  <c r="AC29"/>
  <c r="AD29"/>
  <c r="AC31"/>
  <c r="AD31"/>
  <c r="AC33"/>
  <c r="AD33"/>
  <c r="AC35"/>
  <c r="AD35"/>
  <c r="AC37"/>
  <c r="AD37"/>
  <c r="AC43"/>
  <c r="AD43"/>
  <c r="AC45"/>
  <c r="AD45"/>
  <c r="AC49"/>
  <c r="AD49"/>
  <c r="AC51"/>
  <c r="AD51"/>
  <c r="AC53"/>
  <c r="AD53"/>
  <c r="AC55"/>
  <c r="AD55"/>
  <c r="AD61"/>
  <c r="AC61"/>
  <c r="AD65"/>
  <c r="AC65"/>
  <c r="AC67"/>
  <c r="AD67"/>
  <c r="AC69"/>
  <c r="AD69"/>
  <c r="AC71"/>
  <c r="AD71"/>
  <c r="AD75"/>
  <c r="AC75"/>
  <c r="AD81"/>
  <c r="AC81"/>
  <c r="AC83"/>
  <c r="AD83"/>
  <c r="AC85"/>
  <c r="AD85"/>
  <c r="AD87"/>
  <c r="AC87"/>
  <c r="AC89"/>
  <c r="AD89"/>
  <c r="AC91"/>
  <c r="AD91"/>
  <c r="AC97"/>
  <c r="AD97"/>
  <c r="AD99"/>
  <c r="AC99"/>
  <c r="AC101"/>
  <c r="AD101"/>
  <c r="AD103"/>
  <c r="AC103"/>
  <c r="AC105"/>
  <c r="AD105"/>
  <c r="AD107"/>
  <c r="AC107"/>
  <c r="AD109"/>
  <c r="AC109"/>
  <c r="AC115"/>
  <c r="AD115"/>
  <c r="AC119"/>
  <c r="AD119"/>
  <c r="AC121"/>
  <c r="AD121"/>
  <c r="AC123"/>
  <c r="AD123"/>
  <c r="AC125"/>
  <c r="AD125"/>
  <c r="AD127"/>
  <c r="AC127"/>
  <c r="AC129"/>
  <c r="AD129"/>
  <c r="AC131"/>
  <c r="AD131"/>
  <c r="AC135"/>
  <c r="AD135"/>
  <c r="AD137"/>
  <c r="AC137"/>
  <c r="AC143"/>
  <c r="AD143"/>
  <c r="AC145"/>
  <c r="AD145"/>
  <c r="AC147"/>
  <c r="AD147"/>
  <c r="AC149"/>
  <c r="AD149"/>
  <c r="AD151"/>
  <c r="AC151"/>
  <c r="AD153"/>
  <c r="AC153"/>
  <c r="AD155"/>
  <c r="AC155"/>
  <c r="AC157"/>
  <c r="AD157"/>
  <c r="AC161"/>
  <c r="AD161"/>
  <c r="AD163"/>
  <c r="AC163"/>
  <c r="AC167"/>
  <c r="AD167"/>
  <c r="AC169"/>
  <c r="AD169"/>
  <c r="AD171"/>
  <c r="AC171"/>
  <c r="AC175"/>
  <c r="AD175"/>
  <c r="AC183"/>
  <c r="AD183"/>
  <c r="AD185"/>
  <c r="AC185"/>
  <c r="AD187"/>
  <c r="AC187"/>
  <c r="AC189"/>
  <c r="AD189"/>
  <c r="AC191"/>
  <c r="AD191"/>
  <c r="AC193"/>
  <c r="AD193"/>
  <c r="AC197"/>
  <c r="AD197"/>
  <c r="AC199"/>
  <c r="AD199"/>
  <c r="AC207"/>
  <c r="AD207"/>
  <c r="AC213"/>
  <c r="AD213"/>
  <c r="AC215"/>
  <c r="AD215"/>
  <c r="AC217"/>
  <c r="AD217"/>
  <c r="AC219"/>
  <c r="AD219"/>
  <c r="AC221"/>
  <c r="AD221"/>
  <c r="AD229"/>
  <c r="AC229"/>
  <c r="AC231"/>
  <c r="AD231"/>
  <c r="AC241"/>
  <c r="AD241"/>
  <c r="AD243"/>
  <c r="AC243"/>
  <c r="AL244"/>
  <c r="AL243"/>
  <c r="AL242"/>
  <c r="AL241"/>
  <c r="AL240"/>
  <c r="AL239"/>
  <c r="AL238"/>
  <c r="AL237"/>
  <c r="AL236"/>
  <c r="AL235"/>
  <c r="AL234"/>
  <c r="AL233"/>
  <c r="AL232"/>
  <c r="AL231"/>
  <c r="AL230"/>
  <c r="AL229"/>
  <c r="AL228"/>
  <c r="AL227"/>
  <c r="AL226"/>
  <c r="AL225"/>
  <c r="AL224"/>
  <c r="AL223"/>
  <c r="AL222"/>
  <c r="AL221"/>
  <c r="AL220"/>
  <c r="AL219"/>
  <c r="AL218"/>
  <c r="AL217"/>
  <c r="AL216"/>
  <c r="AL215"/>
  <c r="AL214"/>
  <c r="AL213"/>
  <c r="AL212"/>
  <c r="AL211"/>
  <c r="AL210"/>
  <c r="AL209"/>
  <c r="AL208"/>
  <c r="AL207"/>
  <c r="AL206"/>
  <c r="AL205"/>
  <c r="AL204"/>
  <c r="AL203"/>
  <c r="AL202"/>
  <c r="AL201"/>
  <c r="AL200"/>
  <c r="AL199"/>
  <c r="AL198"/>
  <c r="AL197"/>
  <c r="AL196"/>
  <c r="AL195"/>
  <c r="AL194"/>
  <c r="AL193"/>
  <c r="AL192"/>
  <c r="AL191"/>
  <c r="AL190"/>
  <c r="AL189"/>
  <c r="AL188"/>
  <c r="AL187"/>
  <c r="AL186"/>
  <c r="AL185"/>
  <c r="AL184"/>
  <c r="AL183"/>
  <c r="AL182"/>
  <c r="AL181"/>
  <c r="AL180"/>
  <c r="AL179"/>
  <c r="AL178"/>
  <c r="AL177"/>
  <c r="AL176"/>
  <c r="AL175"/>
  <c r="AL174"/>
  <c r="AL173"/>
  <c r="AL172"/>
  <c r="AL171"/>
  <c r="AL170"/>
  <c r="AL169"/>
  <c r="AL168"/>
  <c r="AL167"/>
  <c r="AL166"/>
  <c r="AL165"/>
  <c r="AL164"/>
  <c r="AL163"/>
  <c r="AL162"/>
  <c r="AL161"/>
  <c r="AL160"/>
  <c r="AL159"/>
  <c r="AL158"/>
  <c r="AL157"/>
  <c r="AL156"/>
  <c r="AL155"/>
  <c r="AL154"/>
  <c r="AL153"/>
  <c r="AL152"/>
  <c r="AL151"/>
  <c r="AL150"/>
  <c r="AL149"/>
  <c r="AL148"/>
  <c r="AL147"/>
  <c r="AL146"/>
  <c r="AL145"/>
  <c r="AL144"/>
  <c r="AL143"/>
  <c r="AL142"/>
  <c r="AL141"/>
  <c r="AL140"/>
  <c r="AL139"/>
  <c r="AL138"/>
  <c r="AL137"/>
  <c r="AL136"/>
  <c r="AL135"/>
  <c r="AL134"/>
  <c r="AL133"/>
  <c r="AL132"/>
  <c r="AL131"/>
  <c r="AL130"/>
  <c r="AL129"/>
  <c r="AL128"/>
  <c r="AL127"/>
  <c r="AL126"/>
  <c r="AL125"/>
  <c r="AL124"/>
  <c r="AL123"/>
  <c r="AL122"/>
  <c r="AL121"/>
  <c r="AL120"/>
  <c r="AL119"/>
  <c r="AL118"/>
  <c r="AL117"/>
  <c r="AL116"/>
  <c r="AL115"/>
  <c r="AL114"/>
  <c r="AL113"/>
  <c r="AL112"/>
  <c r="AL111"/>
  <c r="AL110"/>
  <c r="AL109"/>
  <c r="AL108"/>
  <c r="AL107"/>
  <c r="AB95" i="22" s="1"/>
  <c r="AL106" i="19"/>
  <c r="AB94" i="22" s="1"/>
  <c r="AL105" i="19"/>
  <c r="AB93" i="22" s="1"/>
  <c r="AL104" i="19"/>
  <c r="AB92" i="22" s="1"/>
  <c r="AL103" i="19"/>
  <c r="AB91" i="22" s="1"/>
  <c r="AL102" i="19"/>
  <c r="AB90" i="22" s="1"/>
  <c r="AL101" i="19"/>
  <c r="AB89" i="22" s="1"/>
  <c r="AL100" i="19"/>
  <c r="AB88" i="22" s="1"/>
  <c r="AL99" i="19"/>
  <c r="AB87" i="22" s="1"/>
  <c r="AL98" i="19"/>
  <c r="AB86" i="22" s="1"/>
  <c r="AL97" i="19"/>
  <c r="AB85" i="22" s="1"/>
  <c r="AL96" i="19"/>
  <c r="AB84" i="22" s="1"/>
  <c r="AL95" i="19"/>
  <c r="AB83" i="22" s="1"/>
  <c r="AL94" i="19"/>
  <c r="AB82" i="22" s="1"/>
  <c r="AL93" i="19"/>
  <c r="AB81" i="22" s="1"/>
  <c r="AL92" i="19"/>
  <c r="AB80" i="22" s="1"/>
  <c r="AL91" i="19"/>
  <c r="AB79" i="22" s="1"/>
  <c r="AL90" i="19"/>
  <c r="AB78" i="22" s="1"/>
  <c r="AL89" i="19"/>
  <c r="AB77" i="22" s="1"/>
  <c r="AL88" i="19"/>
  <c r="AB76" i="22" s="1"/>
  <c r="AL87" i="19"/>
  <c r="AB75" i="22" s="1"/>
  <c r="AL86" i="19"/>
  <c r="AB74" i="22" s="1"/>
  <c r="AL85" i="19"/>
  <c r="AB73" i="22" s="1"/>
  <c r="AL84" i="19"/>
  <c r="AB72" i="22" s="1"/>
  <c r="AL83" i="19"/>
  <c r="AB71" i="22" s="1"/>
  <c r="AL82" i="19"/>
  <c r="AB70" i="22" s="1"/>
  <c r="AL81" i="19"/>
  <c r="AB69" i="22" s="1"/>
  <c r="AL80" i="19"/>
  <c r="AB68" i="22" s="1"/>
  <c r="AL79" i="19"/>
  <c r="AB67" i="22" s="1"/>
  <c r="AL78" i="19"/>
  <c r="AB66" i="22" s="1"/>
  <c r="AL77" i="19"/>
  <c r="AB65" i="22" s="1"/>
  <c r="AL76" i="19"/>
  <c r="AB64" i="22" s="1"/>
  <c r="AL75" i="19"/>
  <c r="AB63" i="22" s="1"/>
  <c r="AL74" i="19"/>
  <c r="AB62" i="22" s="1"/>
  <c r="AL73" i="19"/>
  <c r="AB61" i="22" s="1"/>
  <c r="AL72" i="19"/>
  <c r="AB60" i="22" s="1"/>
  <c r="AL71" i="19"/>
  <c r="AB59" i="22" s="1"/>
  <c r="AL70" i="19"/>
  <c r="AB58" i="22" s="1"/>
  <c r="AL69" i="19"/>
  <c r="AB57" i="22" s="1"/>
  <c r="AL68" i="19"/>
  <c r="AB56" i="22" s="1"/>
  <c r="AL67" i="19"/>
  <c r="AB55" i="22" s="1"/>
  <c r="AL66" i="19"/>
  <c r="AB54" i="22" s="1"/>
  <c r="AL65" i="19"/>
  <c r="AB53" i="22" s="1"/>
  <c r="AL64" i="19"/>
  <c r="AB52" i="22" s="1"/>
  <c r="AL63" i="19"/>
  <c r="AB51" i="22" s="1"/>
  <c r="AL62" i="19"/>
  <c r="AB50" i="22" s="1"/>
  <c r="AL61" i="19"/>
  <c r="AB49" i="22" s="1"/>
  <c r="AL60" i="19"/>
  <c r="AB48" i="22" s="1"/>
  <c r="AL59" i="19"/>
  <c r="AB47" i="22" s="1"/>
  <c r="AL58" i="19"/>
  <c r="AB46" i="22" s="1"/>
  <c r="AL57" i="19"/>
  <c r="AB45" i="22" s="1"/>
  <c r="AL56" i="19"/>
  <c r="AB44" i="22" s="1"/>
  <c r="AL55" i="19"/>
  <c r="AB43" i="22" s="1"/>
  <c r="AL54" i="19"/>
  <c r="AB42" i="22" s="1"/>
  <c r="AL53" i="19"/>
  <c r="AB41" i="22" s="1"/>
  <c r="AL52" i="19"/>
  <c r="AB40" i="22" s="1"/>
  <c r="AL51" i="19"/>
  <c r="AB39" i="22" s="1"/>
  <c r="AL50" i="19"/>
  <c r="AB38" i="22" s="1"/>
  <c r="AL49" i="19"/>
  <c r="AB37" i="22" s="1"/>
  <c r="AL48" i="19"/>
  <c r="AB36" i="22" s="1"/>
  <c r="AL47" i="19"/>
  <c r="AB35" i="22" s="1"/>
  <c r="AL46" i="19"/>
  <c r="AB34" i="22" s="1"/>
  <c r="AL45" i="19"/>
  <c r="AB33" i="22" s="1"/>
  <c r="AL44" i="19"/>
  <c r="AB32" i="22" s="1"/>
  <c r="AL43" i="19"/>
  <c r="AB31" i="22" s="1"/>
  <c r="AL42" i="19"/>
  <c r="AB30" i="22" s="1"/>
  <c r="AL41" i="19"/>
  <c r="AB29" i="22" s="1"/>
  <c r="AL40" i="19"/>
  <c r="AB28" i="22" s="1"/>
  <c r="AL39" i="19"/>
  <c r="AB27" i="22" s="1"/>
  <c r="AL38" i="19"/>
  <c r="AB26" i="22" s="1"/>
  <c r="AL37" i="19"/>
  <c r="AB25" i="22" s="1"/>
  <c r="AL36" i="19"/>
  <c r="AB24" i="22" s="1"/>
  <c r="AL35" i="19"/>
  <c r="AB23" i="22" s="1"/>
  <c r="AL34" i="19"/>
  <c r="AB22" i="22" s="1"/>
  <c r="AL33" i="19"/>
  <c r="AB21" i="22" s="1"/>
  <c r="AL32" i="19"/>
  <c r="AB20" i="22" s="1"/>
  <c r="AL31" i="19"/>
  <c r="AB19" i="22" s="1"/>
  <c r="AL30" i="19"/>
  <c r="AB18" i="22" s="1"/>
  <c r="AL29" i="19"/>
  <c r="AB17" i="22" s="1"/>
  <c r="AL28" i="19"/>
  <c r="AB16" i="22" s="1"/>
  <c r="AL27" i="19"/>
  <c r="AB15" i="22" s="1"/>
  <c r="AL26" i="19"/>
  <c r="AB14" i="22" s="1"/>
  <c r="AL25" i="19"/>
  <c r="AB13" i="22" s="1"/>
  <c r="AL24" i="19"/>
  <c r="AB12" i="22" s="1"/>
  <c r="AL23" i="19"/>
  <c r="AB11" i="22" s="1"/>
  <c r="AL22" i="19"/>
  <c r="AB10" i="22" s="1"/>
  <c r="AL21" i="19"/>
  <c r="AB9" i="22" s="1"/>
  <c r="AL20" i="19"/>
  <c r="AB8" i="22" s="1"/>
  <c r="AL19" i="19"/>
  <c r="AB7" i="22" s="1"/>
  <c r="AL18" i="19"/>
  <c r="AB6" i="22" s="1"/>
  <c r="AL17" i="19"/>
  <c r="AB5" i="22" s="1"/>
  <c r="AC17" i="19"/>
  <c r="AD17"/>
  <c r="AC24"/>
  <c r="AD24"/>
  <c r="AC30"/>
  <c r="AD30"/>
  <c r="AC32"/>
  <c r="AD32"/>
  <c r="AC48"/>
  <c r="AD48"/>
  <c r="AC50"/>
  <c r="AD50"/>
  <c r="AC60"/>
  <c r="AD60"/>
  <c r="AC68"/>
  <c r="AD68"/>
  <c r="AC74"/>
  <c r="AD74"/>
  <c r="AC82"/>
  <c r="AD82"/>
  <c r="AC86"/>
  <c r="AD86"/>
  <c r="AD94"/>
  <c r="AC94"/>
  <c r="AC104"/>
  <c r="AD104"/>
  <c r="AC106"/>
  <c r="AD106"/>
  <c r="AC122"/>
  <c r="AD122"/>
  <c r="AC132"/>
  <c r="AD132"/>
  <c r="AC150"/>
  <c r="AD150"/>
  <c r="AC160"/>
  <c r="AD160"/>
  <c r="AC168"/>
  <c r="AD168"/>
  <c r="AC170"/>
  <c r="AD170"/>
  <c r="AD174"/>
  <c r="AC174"/>
  <c r="AD178"/>
  <c r="AC178"/>
  <c r="AC186"/>
  <c r="AD186"/>
  <c r="AC190"/>
  <c r="AD190"/>
  <c r="AD202"/>
  <c r="AC202"/>
  <c r="AC208"/>
  <c r="AD208"/>
  <c r="AC210"/>
  <c r="AD210"/>
  <c r="AD212"/>
  <c r="AC212"/>
  <c r="AC226"/>
  <c r="AD226"/>
  <c r="AD230"/>
  <c r="AC230"/>
  <c r="AJ133"/>
  <c r="A112" i="16"/>
  <c r="A112" i="4"/>
  <c r="A112" i="3"/>
  <c r="A112" i="5"/>
  <c r="T115" i="15"/>
  <c r="S114"/>
  <c r="AJ82" i="19" l="1"/>
  <c r="AJ53"/>
  <c r="AH224"/>
  <c r="AI224" s="1"/>
  <c r="AH208"/>
  <c r="AI208" s="1"/>
  <c r="AH192"/>
  <c r="U180" i="22"/>
  <c r="AG176" i="19"/>
  <c r="U164" i="22"/>
  <c r="AG160" i="19"/>
  <c r="U148" i="22"/>
  <c r="AG215" i="19"/>
  <c r="AJ194"/>
  <c r="AK194" s="1"/>
  <c r="U182" i="22"/>
  <c r="AJ173" i="19"/>
  <c r="U161" i="22"/>
  <c r="AJ151" i="19"/>
  <c r="U139" i="22"/>
  <c r="AH213" i="19"/>
  <c r="AI213" s="1"/>
  <c r="AG191"/>
  <c r="U179" i="22"/>
  <c r="AG170" i="19"/>
  <c r="U158" i="22"/>
  <c r="AH219" i="19"/>
  <c r="AI219" s="1"/>
  <c r="AH177"/>
  <c r="U165" i="22"/>
  <c r="AH211" i="19"/>
  <c r="AI211" s="1"/>
  <c r="AH153"/>
  <c r="U141" i="22"/>
  <c r="AH227" i="19"/>
  <c r="AI227" s="1"/>
  <c r="AG171"/>
  <c r="U159" i="22"/>
  <c r="AG190" i="19"/>
  <c r="U178" i="22"/>
  <c r="AJ174" i="19"/>
  <c r="U162" i="22"/>
  <c r="AH228" i="19"/>
  <c r="AI228" s="1"/>
  <c r="AH212"/>
  <c r="AI212" s="1"/>
  <c r="AG196"/>
  <c r="AJ180"/>
  <c r="U168" i="22"/>
  <c r="AJ164" i="19"/>
  <c r="U152" i="22"/>
  <c r="AH221" i="19"/>
  <c r="AI221" s="1"/>
  <c r="AH199"/>
  <c r="AI199" s="1"/>
  <c r="AH178"/>
  <c r="U166" i="22"/>
  <c r="AJ157" i="19"/>
  <c r="U145" i="22"/>
  <c r="AG218" i="19"/>
  <c r="AG197"/>
  <c r="AJ175"/>
  <c r="U163" i="22"/>
  <c r="AH154" i="19"/>
  <c r="U142" i="22"/>
  <c r="AH230" i="19"/>
  <c r="AI230" s="1"/>
  <c r="AJ187"/>
  <c r="AK187" s="1"/>
  <c r="U175" i="22"/>
  <c r="AH225" i="19"/>
  <c r="AI225" s="1"/>
  <c r="AG169"/>
  <c r="U157" i="22"/>
  <c r="AH185" i="19"/>
  <c r="U173" i="22"/>
  <c r="AH163" i="19"/>
  <c r="U151" i="22"/>
  <c r="AG203" i="19"/>
  <c r="AH217"/>
  <c r="AI217" s="1"/>
  <c r="AH232"/>
  <c r="AI232" s="1"/>
  <c r="AH216"/>
  <c r="AI216" s="1"/>
  <c r="AH200"/>
  <c r="AI200" s="1"/>
  <c r="AJ184"/>
  <c r="AK184" s="1"/>
  <c r="U172" i="22"/>
  <c r="AH168" i="19"/>
  <c r="U156" i="22"/>
  <c r="AG152" i="19"/>
  <c r="U140" i="22"/>
  <c r="AG226" i="19"/>
  <c r="AG205"/>
  <c r="AG183"/>
  <c r="U171" i="22"/>
  <c r="AH162" i="19"/>
  <c r="U150" i="22"/>
  <c r="AG223" i="19"/>
  <c r="AH202"/>
  <c r="AI202" s="1"/>
  <c r="AJ181"/>
  <c r="U169" i="22"/>
  <c r="AH159" i="19"/>
  <c r="U147" i="22"/>
  <c r="AG198" i="19"/>
  <c r="AH155"/>
  <c r="U143" i="22"/>
  <c r="AH182" i="19"/>
  <c r="U170" i="22"/>
  <c r="AH201" i="19"/>
  <c r="AI201" s="1"/>
  <c r="AJ193"/>
  <c r="AK193" s="1"/>
  <c r="U181" i="22"/>
  <c r="AG179" i="19"/>
  <c r="U167" i="22"/>
  <c r="AG220" i="19"/>
  <c r="AH204"/>
  <c r="AI204" s="1"/>
  <c r="AH188"/>
  <c r="AI188" s="1"/>
  <c r="U176" i="22"/>
  <c r="AH172" i="19"/>
  <c r="U160" i="22"/>
  <c r="AH156" i="19"/>
  <c r="U144" i="22"/>
  <c r="AG231" i="19"/>
  <c r="AH210"/>
  <c r="AI210" s="1"/>
  <c r="AG189"/>
  <c r="U177" i="22"/>
  <c r="AG167" i="19"/>
  <c r="U155" i="22"/>
  <c r="AG229" i="19"/>
  <c r="AG207"/>
  <c r="AJ186"/>
  <c r="AK186" s="1"/>
  <c r="U174" i="22"/>
  <c r="AJ165" i="19"/>
  <c r="U153" i="22"/>
  <c r="AH209" i="19"/>
  <c r="AI209" s="1"/>
  <c r="AH166"/>
  <c r="U154" i="22"/>
  <c r="AJ195" i="19"/>
  <c r="AK195" s="1"/>
  <c r="U183" i="22"/>
  <c r="AG214" i="19"/>
  <c r="AJ158"/>
  <c r="U146" i="22"/>
  <c r="AJ161" i="19"/>
  <c r="U149" i="22"/>
  <c r="AH222" i="19"/>
  <c r="AI222" s="1"/>
  <c r="AH206"/>
  <c r="AI206" s="1"/>
  <c r="AJ148"/>
  <c r="U136" i="22"/>
  <c r="AG132" i="19"/>
  <c r="U120" i="22"/>
  <c r="AH135" i="19"/>
  <c r="U123" i="22"/>
  <c r="AH114" i="19"/>
  <c r="U102" i="22"/>
  <c r="AH133" i="19"/>
  <c r="U121" i="22"/>
  <c r="AG108" i="19"/>
  <c r="U96" i="22"/>
  <c r="AG145" i="19"/>
  <c r="U133" i="22"/>
  <c r="AG105" i="19"/>
  <c r="U93" i="22"/>
  <c r="AG111" i="19"/>
  <c r="U99" i="22"/>
  <c r="AJ129" i="19"/>
  <c r="U117" i="22"/>
  <c r="AG150" i="19"/>
  <c r="U138" i="22"/>
  <c r="AJ136" i="19"/>
  <c r="U124" i="22"/>
  <c r="AH120" i="19"/>
  <c r="U108" i="22"/>
  <c r="AH141" i="19"/>
  <c r="U129" i="22"/>
  <c r="AG119" i="19"/>
  <c r="U107" i="22"/>
  <c r="AH138" i="19"/>
  <c r="U126" i="22"/>
  <c r="AH112" i="19"/>
  <c r="U100" i="22"/>
  <c r="AH113" i="19"/>
  <c r="U101" i="22"/>
  <c r="AH126" i="19"/>
  <c r="U114" i="22"/>
  <c r="AG142" i="19"/>
  <c r="U130" i="22"/>
  <c r="AJ131" i="19"/>
  <c r="U119" i="22"/>
  <c r="AJ118" i="19"/>
  <c r="U106" i="22"/>
  <c r="AG140" i="19"/>
  <c r="U128" i="22"/>
  <c r="AG124" i="19"/>
  <c r="U112" i="22"/>
  <c r="AJ146" i="19"/>
  <c r="U134" i="22"/>
  <c r="AG125" i="19"/>
  <c r="U113" i="22"/>
  <c r="AJ106" i="19"/>
  <c r="U94" i="22"/>
  <c r="AJ143" i="19"/>
  <c r="U131" i="22"/>
  <c r="AG117" i="19"/>
  <c r="U105" i="22"/>
  <c r="AJ123" i="19"/>
  <c r="U111" i="22"/>
  <c r="AJ139" i="19"/>
  <c r="U127" i="22"/>
  <c r="AH103" i="19"/>
  <c r="U91" i="22"/>
  <c r="AH109" i="19"/>
  <c r="U97" i="22"/>
  <c r="AG147" i="19"/>
  <c r="U135" i="22"/>
  <c r="AJ144" i="19"/>
  <c r="U132" i="22"/>
  <c r="AG128" i="19"/>
  <c r="U116" i="22"/>
  <c r="AG130" i="19"/>
  <c r="U118" i="22"/>
  <c r="AG110" i="19"/>
  <c r="U98" i="22"/>
  <c r="AG149" i="19"/>
  <c r="U137" i="22"/>
  <c r="AG122" i="19"/>
  <c r="U110" i="22"/>
  <c r="AJ104" i="19"/>
  <c r="U92" i="22"/>
  <c r="AH134" i="19"/>
  <c r="U122" i="22"/>
  <c r="AG115" i="19"/>
  <c r="U103" i="22"/>
  <c r="AJ137" i="19"/>
  <c r="U125" i="22"/>
  <c r="AH121" i="19"/>
  <c r="U109" i="22"/>
  <c r="AJ62" i="19"/>
  <c r="AG72"/>
  <c r="AJ65"/>
  <c r="AG101"/>
  <c r="AJ63"/>
  <c r="AH98"/>
  <c r="AH82"/>
  <c r="AJ66"/>
  <c r="AH50"/>
  <c r="AH92"/>
  <c r="AG76"/>
  <c r="AG60"/>
  <c r="AG73"/>
  <c r="AH44"/>
  <c r="AG26"/>
  <c r="AG69"/>
  <c r="AH35"/>
  <c r="AH83"/>
  <c r="AJ43"/>
  <c r="AJ20"/>
  <c r="AH85"/>
  <c r="AG21"/>
  <c r="AJ67"/>
  <c r="AG95"/>
  <c r="AJ27"/>
  <c r="AG55"/>
  <c r="AH94"/>
  <c r="AH78"/>
  <c r="AH88"/>
  <c r="AG97"/>
  <c r="AH22"/>
  <c r="AG29"/>
  <c r="AG36"/>
  <c r="AH75"/>
  <c r="AJ102"/>
  <c r="AH86"/>
  <c r="AG70"/>
  <c r="AJ54"/>
  <c r="AG38"/>
  <c r="AG96"/>
  <c r="AJ80"/>
  <c r="AH64"/>
  <c r="AG81"/>
  <c r="AH49"/>
  <c r="AH30"/>
  <c r="AG79"/>
  <c r="AG41"/>
  <c r="AJ19"/>
  <c r="AJ93"/>
  <c r="AG51"/>
  <c r="AJ25"/>
  <c r="AJ32"/>
  <c r="AG87"/>
  <c r="AJ23"/>
  <c r="AJ37"/>
  <c r="AJ77"/>
  <c r="AJ46"/>
  <c r="AG56"/>
  <c r="AG39"/>
  <c r="AH59"/>
  <c r="AH71"/>
  <c r="AH47"/>
  <c r="AJ40"/>
  <c r="AH90"/>
  <c r="AG74"/>
  <c r="AH58"/>
  <c r="AH42"/>
  <c r="AH100"/>
  <c r="AH84"/>
  <c r="AH68"/>
  <c r="AH52"/>
  <c r="AG89"/>
  <c r="AG57"/>
  <c r="AG34"/>
  <c r="AH18"/>
  <c r="AG91"/>
  <c r="AH48"/>
  <c r="AG24"/>
  <c r="AG61"/>
  <c r="AH31"/>
  <c r="AH45"/>
  <c r="AJ33"/>
  <c r="AH53"/>
  <c r="AG28"/>
  <c r="AH33"/>
  <c r="AG109"/>
  <c r="AG222"/>
  <c r="AH17"/>
  <c r="U5" i="22"/>
  <c r="AG173" i="19"/>
  <c r="AG78"/>
  <c r="AG32"/>
  <c r="AJ109"/>
  <c r="AJ45"/>
  <c r="AG33"/>
  <c r="AG53"/>
  <c r="AG45"/>
  <c r="AG206"/>
  <c r="AH147"/>
  <c r="AH28"/>
  <c r="AG193"/>
  <c r="AG25"/>
  <c r="AG126"/>
  <c r="AH81"/>
  <c r="AG182"/>
  <c r="AH25"/>
  <c r="AH198"/>
  <c r="AI198" s="1"/>
  <c r="AJ126"/>
  <c r="AJ30"/>
  <c r="AG201"/>
  <c r="AJ49"/>
  <c r="AH41"/>
  <c r="AH142"/>
  <c r="AG113"/>
  <c r="AG93"/>
  <c r="AJ41"/>
  <c r="AG241"/>
  <c r="AJ81"/>
  <c r="AG49"/>
  <c r="AG238"/>
  <c r="AJ182"/>
  <c r="AK182" s="1"/>
  <c r="AG19"/>
  <c r="AJ113"/>
  <c r="AH93"/>
  <c r="AJ142"/>
  <c r="AG30"/>
  <c r="AJ87"/>
  <c r="AJ96"/>
  <c r="AG133"/>
  <c r="AJ105"/>
  <c r="AJ154"/>
  <c r="AJ114"/>
  <c r="AG66"/>
  <c r="AG154"/>
  <c r="AJ35"/>
  <c r="AJ197"/>
  <c r="AK197" s="1"/>
  <c r="AH145"/>
  <c r="AG129"/>
  <c r="AH242"/>
  <c r="AI242" s="1"/>
  <c r="AJ98"/>
  <c r="AH187"/>
  <c r="AI187" s="1"/>
  <c r="AG92"/>
  <c r="AJ97"/>
  <c r="AG233"/>
  <c r="AH165"/>
  <c r="AH146"/>
  <c r="AJ134"/>
  <c r="AG219"/>
  <c r="AJ189"/>
  <c r="AK189" s="1"/>
  <c r="AJ153"/>
  <c r="AH186"/>
  <c r="AI186" s="1"/>
  <c r="AJ74"/>
  <c r="AH115"/>
  <c r="AG67"/>
  <c r="AJ88"/>
  <c r="AJ58"/>
  <c r="AJ22"/>
  <c r="AJ163"/>
  <c r="AH55"/>
  <c r="AJ36"/>
  <c r="AJ125"/>
  <c r="AH101"/>
  <c r="AG217"/>
  <c r="AG177"/>
  <c r="AJ29"/>
  <c r="AG90"/>
  <c r="AJ171"/>
  <c r="AG59"/>
  <c r="AH104"/>
  <c r="AH72"/>
  <c r="AJ178"/>
  <c r="AJ155"/>
  <c r="AG80"/>
  <c r="AH79"/>
  <c r="AJ51"/>
  <c r="AG144"/>
  <c r="AG131"/>
  <c r="AH176"/>
  <c r="AJ192"/>
  <c r="AK192" s="1"/>
  <c r="AG112"/>
  <c r="AG224"/>
  <c r="AH128"/>
  <c r="AH73"/>
  <c r="AJ44"/>
  <c r="AG20"/>
  <c r="AJ185"/>
  <c r="AK185" s="1"/>
  <c r="AJ17"/>
  <c r="AG234"/>
  <c r="AG225"/>
  <c r="AH169"/>
  <c r="AG77"/>
  <c r="AH130"/>
  <c r="AH118"/>
  <c r="AJ94"/>
  <c r="AG46"/>
  <c r="AH179"/>
  <c r="AG151"/>
  <c r="AJ83"/>
  <c r="AG23"/>
  <c r="AJ108"/>
  <c r="AH60"/>
  <c r="AG194"/>
  <c r="AH110"/>
  <c r="AG62"/>
  <c r="AH215"/>
  <c r="AI215" s="1"/>
  <c r="AG43"/>
  <c r="AH76"/>
  <c r="AG221"/>
  <c r="AG157"/>
  <c r="AG178"/>
  <c r="AG114"/>
  <c r="AG98"/>
  <c r="AG82"/>
  <c r="AJ50"/>
  <c r="AG175"/>
  <c r="AG155"/>
  <c r="AJ147"/>
  <c r="AJ135"/>
  <c r="AJ79"/>
  <c r="AH19"/>
  <c r="AG192"/>
  <c r="AJ176"/>
  <c r="AH160"/>
  <c r="AJ128"/>
  <c r="AJ112"/>
  <c r="AH96"/>
  <c r="AJ64"/>
  <c r="AH157"/>
  <c r="AH66"/>
  <c r="AG50"/>
  <c r="AG239"/>
  <c r="AG199"/>
  <c r="AH175"/>
  <c r="AG135"/>
  <c r="AH131"/>
  <c r="AH51"/>
  <c r="AG240"/>
  <c r="AG208"/>
  <c r="AJ160"/>
  <c r="AH144"/>
  <c r="AH80"/>
  <c r="AG64"/>
  <c r="AJ28"/>
  <c r="AH207"/>
  <c r="AI207" s="1"/>
  <c r="AH152"/>
  <c r="AH231"/>
  <c r="AI231" s="1"/>
  <c r="AD16"/>
  <c r="AE207" s="1"/>
  <c r="AG40"/>
  <c r="AG158"/>
  <c r="AH229"/>
  <c r="AI229" s="1"/>
  <c r="AG165"/>
  <c r="AH125"/>
  <c r="AJ101"/>
  <c r="AH189"/>
  <c r="AI189" s="1"/>
  <c r="AJ177"/>
  <c r="AH97"/>
  <c r="AJ85"/>
  <c r="AH65"/>
  <c r="AH29"/>
  <c r="AH21"/>
  <c r="AH190"/>
  <c r="AI190" s="1"/>
  <c r="AG186"/>
  <c r="AH150"/>
  <c r="AG146"/>
  <c r="AH122"/>
  <c r="AG106"/>
  <c r="AJ90"/>
  <c r="AH74"/>
  <c r="AG42"/>
  <c r="AG22"/>
  <c r="AG227"/>
  <c r="AH171"/>
  <c r="AG163"/>
  <c r="AH143"/>
  <c r="AH95"/>
  <c r="AJ71"/>
  <c r="AH67"/>
  <c r="AJ59"/>
  <c r="AH39"/>
  <c r="AH27"/>
  <c r="AG184"/>
  <c r="AG104"/>
  <c r="AG88"/>
  <c r="AH56"/>
  <c r="AG153"/>
  <c r="AG85"/>
  <c r="AG65"/>
  <c r="AJ21"/>
  <c r="AG210"/>
  <c r="AJ190"/>
  <c r="AK190" s="1"/>
  <c r="AJ150"/>
  <c r="AG134"/>
  <c r="AJ122"/>
  <c r="AH106"/>
  <c r="AG58"/>
  <c r="AJ42"/>
  <c r="AG211"/>
  <c r="AH203"/>
  <c r="AI203" s="1"/>
  <c r="AG143"/>
  <c r="AJ115"/>
  <c r="AJ95"/>
  <c r="AG71"/>
  <c r="AJ55"/>
  <c r="AJ39"/>
  <c r="AG27"/>
  <c r="AJ120"/>
  <c r="AJ72"/>
  <c r="AJ56"/>
  <c r="AH36"/>
  <c r="AH167"/>
  <c r="AG102"/>
  <c r="AJ86"/>
  <c r="AH70"/>
  <c r="AG54"/>
  <c r="AH38"/>
  <c r="AG123"/>
  <c r="AJ18"/>
  <c r="AH91"/>
  <c r="AH89"/>
  <c r="AH61"/>
  <c r="AG166"/>
  <c r="AH183"/>
  <c r="AI183" s="1"/>
  <c r="AJ47"/>
  <c r="AH137"/>
  <c r="AJ121"/>
  <c r="AG174"/>
  <c r="AG75"/>
  <c r="AG164"/>
  <c r="AJ48"/>
  <c r="AH205"/>
  <c r="AI205" s="1"/>
  <c r="AG161"/>
  <c r="AH214"/>
  <c r="AI214" s="1"/>
  <c r="AG181"/>
  <c r="AJ138"/>
  <c r="AH34"/>
  <c r="AG195"/>
  <c r="AG139"/>
  <c r="AH119"/>
  <c r="AG63"/>
  <c r="AJ31"/>
  <c r="AG100"/>
  <c r="AJ84"/>
  <c r="AJ68"/>
  <c r="AJ52"/>
  <c r="AG209"/>
  <c r="AH161"/>
  <c r="AJ141"/>
  <c r="AG121"/>
  <c r="AH117"/>
  <c r="AJ61"/>
  <c r="AH57"/>
  <c r="AH226"/>
  <c r="AI226" s="1"/>
  <c r="AG202"/>
  <c r="AH174"/>
  <c r="AJ166"/>
  <c r="AJ162"/>
  <c r="AG138"/>
  <c r="AG86"/>
  <c r="AH54"/>
  <c r="AJ34"/>
  <c r="AH223"/>
  <c r="AI223" s="1"/>
  <c r="AH195"/>
  <c r="AJ183"/>
  <c r="AK183" s="1"/>
  <c r="AJ159"/>
  <c r="AH139"/>
  <c r="AH123"/>
  <c r="AJ119"/>
  <c r="AJ103"/>
  <c r="AJ91"/>
  <c r="AJ75"/>
  <c r="AH63"/>
  <c r="AG47"/>
  <c r="AG31"/>
  <c r="AJ132"/>
  <c r="AH124"/>
  <c r="AJ100"/>
  <c r="AG68"/>
  <c r="AG48"/>
  <c r="AH40"/>
  <c r="AH24"/>
  <c r="AJ57"/>
  <c r="AG162"/>
  <c r="AH158"/>
  <c r="AH102"/>
  <c r="AJ70"/>
  <c r="AJ38"/>
  <c r="AG18"/>
  <c r="AG235"/>
  <c r="AG159"/>
  <c r="AG103"/>
  <c r="AH244"/>
  <c r="AI244" s="1"/>
  <c r="AH148"/>
  <c r="AH132"/>
  <c r="AG84"/>
  <c r="AG52"/>
  <c r="AJ24"/>
  <c r="AH181"/>
  <c r="AG141"/>
  <c r="AG137"/>
  <c r="AJ117"/>
  <c r="AJ89"/>
  <c r="AG148"/>
  <c r="AJ116"/>
  <c r="AH140"/>
  <c r="AG136"/>
  <c r="AJ156"/>
  <c r="AG180"/>
  <c r="AH164"/>
  <c r="AJ167"/>
  <c r="AH184"/>
  <c r="AJ168"/>
  <c r="AJ152"/>
  <c r="AG120"/>
  <c r="AG232"/>
  <c r="AG216"/>
  <c r="AG200"/>
  <c r="AG168"/>
  <c r="AH136"/>
  <c r="AG212"/>
  <c r="AJ196"/>
  <c r="AK196" s="1"/>
  <c r="AH196"/>
  <c r="AI196" s="1"/>
  <c r="AH180"/>
  <c r="AG228"/>
  <c r="AG204"/>
  <c r="AJ188"/>
  <c r="AK188" s="1"/>
  <c r="AG172"/>
  <c r="AH220"/>
  <c r="AI220" s="1"/>
  <c r="AG185"/>
  <c r="AH105"/>
  <c r="AH77"/>
  <c r="AJ73"/>
  <c r="AH69"/>
  <c r="AG37"/>
  <c r="AH194"/>
  <c r="AH170"/>
  <c r="AJ130"/>
  <c r="AJ110"/>
  <c r="AG94"/>
  <c r="AJ78"/>
  <c r="AH62"/>
  <c r="AH46"/>
  <c r="AH26"/>
  <c r="AH243"/>
  <c r="AI243" s="1"/>
  <c r="AJ191"/>
  <c r="AK191" s="1"/>
  <c r="AJ179"/>
  <c r="AH151"/>
  <c r="AJ127"/>
  <c r="AH111"/>
  <c r="AH87"/>
  <c r="AG83"/>
  <c r="AG35"/>
  <c r="AH23"/>
  <c r="AJ172"/>
  <c r="AG156"/>
  <c r="AJ140"/>
  <c r="AJ124"/>
  <c r="AH108"/>
  <c r="AJ92"/>
  <c r="AJ76"/>
  <c r="AJ60"/>
  <c r="AG44"/>
  <c r="AH32"/>
  <c r="AH173"/>
  <c r="AJ169"/>
  <c r="AH149"/>
  <c r="AG237"/>
  <c r="AG213"/>
  <c r="AH193"/>
  <c r="AJ149"/>
  <c r="AJ145"/>
  <c r="AH129"/>
  <c r="AJ69"/>
  <c r="AH37"/>
  <c r="AG17"/>
  <c r="AG230"/>
  <c r="AJ170"/>
  <c r="AG118"/>
  <c r="AJ26"/>
  <c r="AH191"/>
  <c r="AG187"/>
  <c r="AJ111"/>
  <c r="AJ107"/>
  <c r="AH43"/>
  <c r="AG236"/>
  <c r="AG188"/>
  <c r="AH20"/>
  <c r="AP18"/>
  <c r="AM18"/>
  <c r="AN18"/>
  <c r="AM22"/>
  <c r="AN22"/>
  <c r="AP22"/>
  <c r="AP26"/>
  <c r="AM26"/>
  <c r="AN26"/>
  <c r="AM30"/>
  <c r="AN30"/>
  <c r="AP30"/>
  <c r="AP34"/>
  <c r="AM34"/>
  <c r="AN34"/>
  <c r="AN38"/>
  <c r="AM38"/>
  <c r="AP38"/>
  <c r="AP42"/>
  <c r="AM42"/>
  <c r="AN42"/>
  <c r="AM46"/>
  <c r="AN46"/>
  <c r="AP46"/>
  <c r="AN50"/>
  <c r="AP50"/>
  <c r="AM50"/>
  <c r="AP54"/>
  <c r="AM54"/>
  <c r="AN54"/>
  <c r="AN58"/>
  <c r="AM58"/>
  <c r="AP58"/>
  <c r="AN62"/>
  <c r="AP62"/>
  <c r="AM62"/>
  <c r="AM66"/>
  <c r="AN66"/>
  <c r="AP66"/>
  <c r="AP70"/>
  <c r="AM70"/>
  <c r="AN70"/>
  <c r="AP74"/>
  <c r="AM74"/>
  <c r="AN74"/>
  <c r="AM78"/>
  <c r="AN78"/>
  <c r="AP78"/>
  <c r="AP82"/>
  <c r="AM82"/>
  <c r="AN82"/>
  <c r="AN86"/>
  <c r="AP86"/>
  <c r="AM86"/>
  <c r="AP90"/>
  <c r="AM90"/>
  <c r="AN90"/>
  <c r="AM94"/>
  <c r="AN94"/>
  <c r="AP94"/>
  <c r="AM98"/>
  <c r="AN98"/>
  <c r="AP98"/>
  <c r="AP102"/>
  <c r="AM102"/>
  <c r="AN102"/>
  <c r="AP106"/>
  <c r="AM106"/>
  <c r="AN106"/>
  <c r="AP110"/>
  <c r="AM110"/>
  <c r="AN110"/>
  <c r="AM114"/>
  <c r="AN114"/>
  <c r="AO114" s="1"/>
  <c r="AP114"/>
  <c r="AQ114" s="1"/>
  <c r="AN118"/>
  <c r="AO118" s="1"/>
  <c r="AM118"/>
  <c r="AP118"/>
  <c r="AQ118" s="1"/>
  <c r="AN122"/>
  <c r="AO122" s="1"/>
  <c r="AP122"/>
  <c r="AQ122" s="1"/>
  <c r="AM122"/>
  <c r="AP126"/>
  <c r="AQ126" s="1"/>
  <c r="AM126"/>
  <c r="AN126"/>
  <c r="AO126" s="1"/>
  <c r="AM130"/>
  <c r="AN130"/>
  <c r="AO130" s="1"/>
  <c r="AP130"/>
  <c r="AQ130" s="1"/>
  <c r="AM134"/>
  <c r="AN134"/>
  <c r="AO134" s="1"/>
  <c r="AP134"/>
  <c r="AQ134" s="1"/>
  <c r="AM138"/>
  <c r="AN138"/>
  <c r="AO138" s="1"/>
  <c r="AP138"/>
  <c r="AQ138" s="1"/>
  <c r="AP142"/>
  <c r="AQ142" s="1"/>
  <c r="AM142"/>
  <c r="AN142"/>
  <c r="AO142" s="1"/>
  <c r="AP146"/>
  <c r="AQ146" s="1"/>
  <c r="AM146"/>
  <c r="AN146"/>
  <c r="AO146" s="1"/>
  <c r="AN150"/>
  <c r="AO150" s="1"/>
  <c r="AP150"/>
  <c r="AQ150" s="1"/>
  <c r="AM150"/>
  <c r="AM154"/>
  <c r="AN154"/>
  <c r="AO154" s="1"/>
  <c r="AP154"/>
  <c r="AQ154" s="1"/>
  <c r="AN158"/>
  <c r="AO158" s="1"/>
  <c r="AP158"/>
  <c r="AQ158" s="1"/>
  <c r="AM158"/>
  <c r="AP162"/>
  <c r="AQ162" s="1"/>
  <c r="AM162"/>
  <c r="AN162"/>
  <c r="AO162" s="1"/>
  <c r="AN166"/>
  <c r="AO166" s="1"/>
  <c r="AM166"/>
  <c r="AP166"/>
  <c r="AQ166" s="1"/>
  <c r="AN170"/>
  <c r="AO170" s="1"/>
  <c r="AP170"/>
  <c r="AQ170" s="1"/>
  <c r="AM170"/>
  <c r="AP174"/>
  <c r="AQ174" s="1"/>
  <c r="AM174"/>
  <c r="AN174"/>
  <c r="AO174" s="1"/>
  <c r="AP178"/>
  <c r="AQ178" s="1"/>
  <c r="AM178"/>
  <c r="AN178"/>
  <c r="AO178" s="1"/>
  <c r="AP182"/>
  <c r="AQ182" s="1"/>
  <c r="AM182"/>
  <c r="AN182"/>
  <c r="AO182" s="1"/>
  <c r="AN186"/>
  <c r="AO186" s="1"/>
  <c r="AP186"/>
  <c r="AQ186" s="1"/>
  <c r="AM186"/>
  <c r="AM190"/>
  <c r="AN190"/>
  <c r="AO190" s="1"/>
  <c r="AP190"/>
  <c r="AQ190" s="1"/>
  <c r="AN194"/>
  <c r="AO194" s="1"/>
  <c r="AM194"/>
  <c r="AP194"/>
  <c r="AQ194" s="1"/>
  <c r="AN198"/>
  <c r="AM198"/>
  <c r="AP198"/>
  <c r="AQ198" s="1"/>
  <c r="AP202"/>
  <c r="AQ202" s="1"/>
  <c r="AM202"/>
  <c r="AN202"/>
  <c r="AM206"/>
  <c r="AN206"/>
  <c r="AP206"/>
  <c r="AQ206" s="1"/>
  <c r="AN210"/>
  <c r="AP210"/>
  <c r="AQ210" s="1"/>
  <c r="AM210"/>
  <c r="AN214"/>
  <c r="AM214"/>
  <c r="AP214"/>
  <c r="AQ214" s="1"/>
  <c r="AM218"/>
  <c r="AN218"/>
  <c r="AP218"/>
  <c r="AQ218" s="1"/>
  <c r="AM222"/>
  <c r="AN222"/>
  <c r="AP222"/>
  <c r="AQ222" s="1"/>
  <c r="AM226"/>
  <c r="AN226"/>
  <c r="AP226"/>
  <c r="AQ226" s="1"/>
  <c r="AP230"/>
  <c r="AQ230" s="1"/>
  <c r="AM230"/>
  <c r="AN230"/>
  <c r="AN234"/>
  <c r="AM234"/>
  <c r="AP234"/>
  <c r="AQ234" s="1"/>
  <c r="AP238"/>
  <c r="AQ238" s="1"/>
  <c r="AM238"/>
  <c r="AN238"/>
  <c r="AP242"/>
  <c r="AQ242" s="1"/>
  <c r="AM242"/>
  <c r="AN242"/>
  <c r="AP17"/>
  <c r="AM17"/>
  <c r="AN17"/>
  <c r="AM21"/>
  <c r="AN21"/>
  <c r="AP21"/>
  <c r="AP25"/>
  <c r="AM25"/>
  <c r="AN25"/>
  <c r="AP29"/>
  <c r="AM29"/>
  <c r="AN29"/>
  <c r="AM33"/>
  <c r="AN33"/>
  <c r="AP33"/>
  <c r="AP37"/>
  <c r="AM37"/>
  <c r="AN37"/>
  <c r="AN41"/>
  <c r="AP41"/>
  <c r="AM41"/>
  <c r="AN45"/>
  <c r="AM45"/>
  <c r="AP45"/>
  <c r="AP49"/>
  <c r="AM49"/>
  <c r="AN49"/>
  <c r="AM53"/>
  <c r="AN53"/>
  <c r="AP53"/>
  <c r="AP57"/>
  <c r="AM57"/>
  <c r="AN57"/>
  <c r="AP61"/>
  <c r="AM61"/>
  <c r="AN61"/>
  <c r="AN65"/>
  <c r="AM65"/>
  <c r="AP65"/>
  <c r="AP69"/>
  <c r="AM69"/>
  <c r="AN69"/>
  <c r="AP73"/>
  <c r="AM73"/>
  <c r="AN73"/>
  <c r="AN77"/>
  <c r="AP77"/>
  <c r="AM77"/>
  <c r="AM81"/>
  <c r="AN81"/>
  <c r="AP81"/>
  <c r="AP85"/>
  <c r="AM85"/>
  <c r="AN85"/>
  <c r="AP89"/>
  <c r="AM89"/>
  <c r="AN89"/>
  <c r="AM93"/>
  <c r="AN93"/>
  <c r="AP93"/>
  <c r="AP97"/>
  <c r="AM97"/>
  <c r="AN97"/>
  <c r="AM101"/>
  <c r="AN101"/>
  <c r="AP101"/>
  <c r="AP105"/>
  <c r="AM105"/>
  <c r="AN105"/>
  <c r="AM109"/>
  <c r="AN109"/>
  <c r="AP109"/>
  <c r="AN113"/>
  <c r="AO113" s="1"/>
  <c r="AP113"/>
  <c r="AQ113" s="1"/>
  <c r="AM113"/>
  <c r="AP117"/>
  <c r="AQ117" s="1"/>
  <c r="AM117"/>
  <c r="AN117"/>
  <c r="AO117" s="1"/>
  <c r="AP121"/>
  <c r="AQ121" s="1"/>
  <c r="AM121"/>
  <c r="AN121"/>
  <c r="AO121" s="1"/>
  <c r="AN125"/>
  <c r="AO125" s="1"/>
  <c r="AP125"/>
  <c r="AQ125" s="1"/>
  <c r="AM125"/>
  <c r="AP129"/>
  <c r="AQ129" s="1"/>
  <c r="AM129"/>
  <c r="AN129"/>
  <c r="AO129" s="1"/>
  <c r="AN133"/>
  <c r="AO133" s="1"/>
  <c r="AM133"/>
  <c r="AP133"/>
  <c r="AQ133" s="1"/>
  <c r="AM137"/>
  <c r="AN137"/>
  <c r="AO137" s="1"/>
  <c r="AP137"/>
  <c r="AQ137" s="1"/>
  <c r="AN141"/>
  <c r="AO141" s="1"/>
  <c r="AP141"/>
  <c r="AQ141" s="1"/>
  <c r="AM141"/>
  <c r="AM145"/>
  <c r="AN145"/>
  <c r="AO145" s="1"/>
  <c r="AP145"/>
  <c r="AQ145" s="1"/>
  <c r="AP149"/>
  <c r="AQ149" s="1"/>
  <c r="AM149"/>
  <c r="AN149"/>
  <c r="AO149" s="1"/>
  <c r="AM153"/>
  <c r="AN153"/>
  <c r="AO153" s="1"/>
  <c r="AP153"/>
  <c r="AQ153" s="1"/>
  <c r="AN157"/>
  <c r="AO157" s="1"/>
  <c r="AM157"/>
  <c r="AP157"/>
  <c r="AQ157" s="1"/>
  <c r="AP161"/>
  <c r="AQ161" s="1"/>
  <c r="AM161"/>
  <c r="AN161"/>
  <c r="AO161" s="1"/>
  <c r="AM165"/>
  <c r="AN165"/>
  <c r="AO165" s="1"/>
  <c r="AP165"/>
  <c r="AQ165" s="1"/>
  <c r="AM169"/>
  <c r="AN169"/>
  <c r="AO169" s="1"/>
  <c r="AP169"/>
  <c r="AQ169" s="1"/>
  <c r="AN173"/>
  <c r="AO173" s="1"/>
  <c r="AP173"/>
  <c r="AQ173" s="1"/>
  <c r="AM173"/>
  <c r="AN177"/>
  <c r="AO177" s="1"/>
  <c r="AP177"/>
  <c r="AQ177" s="1"/>
  <c r="AM177"/>
  <c r="AP181"/>
  <c r="AQ181" s="1"/>
  <c r="AM181"/>
  <c r="AN181"/>
  <c r="AO181" s="1"/>
  <c r="AM185"/>
  <c r="AN185"/>
  <c r="AO185" s="1"/>
  <c r="AP185"/>
  <c r="AQ185" s="1"/>
  <c r="AM189"/>
  <c r="AN189"/>
  <c r="AO189" s="1"/>
  <c r="AP189"/>
  <c r="AQ189" s="1"/>
  <c r="AM193"/>
  <c r="AN193"/>
  <c r="AO193" s="1"/>
  <c r="AP193"/>
  <c r="AQ193" s="1"/>
  <c r="AP197"/>
  <c r="AQ197" s="1"/>
  <c r="AM197"/>
  <c r="AN197"/>
  <c r="AO197" s="1"/>
  <c r="AM201"/>
  <c r="AN201"/>
  <c r="AP201"/>
  <c r="AQ201" s="1"/>
  <c r="AP205"/>
  <c r="AQ205" s="1"/>
  <c r="AM205"/>
  <c r="AN205"/>
  <c r="AP209"/>
  <c r="AQ209" s="1"/>
  <c r="AM209"/>
  <c r="AN209"/>
  <c r="AM213"/>
  <c r="AN213"/>
  <c r="AP213"/>
  <c r="AQ213" s="1"/>
  <c r="AM217"/>
  <c r="AN217"/>
  <c r="AP217"/>
  <c r="AQ217" s="1"/>
  <c r="AM221"/>
  <c r="AN221"/>
  <c r="AP221"/>
  <c r="AQ221" s="1"/>
  <c r="AM225"/>
  <c r="AN225"/>
  <c r="AP225"/>
  <c r="AQ225" s="1"/>
  <c r="AM229"/>
  <c r="AN229"/>
  <c r="AP229"/>
  <c r="AQ229" s="1"/>
  <c r="AN233"/>
  <c r="AM233"/>
  <c r="AP233"/>
  <c r="AQ233" s="1"/>
  <c r="AP237"/>
  <c r="AQ237" s="1"/>
  <c r="AM237"/>
  <c r="AN237"/>
  <c r="AP241"/>
  <c r="AQ241" s="1"/>
  <c r="AM241"/>
  <c r="AN241"/>
  <c r="AP20"/>
  <c r="AM20"/>
  <c r="AN20"/>
  <c r="AN24"/>
  <c r="AM24"/>
  <c r="AP24"/>
  <c r="AM28"/>
  <c r="AN28"/>
  <c r="AP28"/>
  <c r="AN32"/>
  <c r="AM32"/>
  <c r="AP32"/>
  <c r="AN36"/>
  <c r="AP36"/>
  <c r="AM36"/>
  <c r="AP40"/>
  <c r="AM40"/>
  <c r="AN40"/>
  <c r="AM44"/>
  <c r="AN44"/>
  <c r="AP44"/>
  <c r="AP48"/>
  <c r="AM48"/>
  <c r="AN48"/>
  <c r="AN52"/>
  <c r="AP52"/>
  <c r="AM52"/>
  <c r="AM56"/>
  <c r="AN56"/>
  <c r="AP56"/>
  <c r="AP60"/>
  <c r="AM60"/>
  <c r="AN60"/>
  <c r="AM64"/>
  <c r="AN64"/>
  <c r="AP64"/>
  <c r="AN68"/>
  <c r="AP68"/>
  <c r="AM68"/>
  <c r="AM72"/>
  <c r="AN72"/>
  <c r="AP72"/>
  <c r="AP76"/>
  <c r="AM76"/>
  <c r="AN76"/>
  <c r="AM80"/>
  <c r="AN80"/>
  <c r="AP80"/>
  <c r="AM84"/>
  <c r="AN84"/>
  <c r="AP84"/>
  <c r="AM88"/>
  <c r="AN88"/>
  <c r="AP88"/>
  <c r="AM92"/>
  <c r="AN92"/>
  <c r="AP92"/>
  <c r="AM96"/>
  <c r="AN96"/>
  <c r="AP96"/>
  <c r="AN100"/>
  <c r="AM100"/>
  <c r="AP100"/>
  <c r="AN104"/>
  <c r="AP104"/>
  <c r="AM104"/>
  <c r="AP108"/>
  <c r="AM108"/>
  <c r="AN108"/>
  <c r="AM112"/>
  <c r="AN112"/>
  <c r="AO112" s="1"/>
  <c r="AP112"/>
  <c r="AQ112" s="1"/>
  <c r="AN116"/>
  <c r="AO116" s="1"/>
  <c r="AP116"/>
  <c r="AQ116" s="1"/>
  <c r="AM116"/>
  <c r="AM120"/>
  <c r="AN120"/>
  <c r="AO120" s="1"/>
  <c r="AP120"/>
  <c r="AQ120" s="1"/>
  <c r="AP124"/>
  <c r="AQ124" s="1"/>
  <c r="AM124"/>
  <c r="AN124"/>
  <c r="AO124" s="1"/>
  <c r="AN128"/>
  <c r="AO128" s="1"/>
  <c r="AP128"/>
  <c r="AQ128" s="1"/>
  <c r="AM128"/>
  <c r="AN132"/>
  <c r="AO132" s="1"/>
  <c r="AP132"/>
  <c r="AQ132" s="1"/>
  <c r="AM132"/>
  <c r="AN136"/>
  <c r="AO136" s="1"/>
  <c r="AP136"/>
  <c r="AQ136" s="1"/>
  <c r="AM136"/>
  <c r="AN140"/>
  <c r="AO140" s="1"/>
  <c r="AP140"/>
  <c r="AQ140" s="1"/>
  <c r="AM140"/>
  <c r="AN144"/>
  <c r="AO144" s="1"/>
  <c r="AP144"/>
  <c r="AQ144" s="1"/>
  <c r="AM144"/>
  <c r="AP148"/>
  <c r="AQ148" s="1"/>
  <c r="AM148"/>
  <c r="AN148"/>
  <c r="AO148" s="1"/>
  <c r="AP152"/>
  <c r="AQ152" s="1"/>
  <c r="AM152"/>
  <c r="AN152"/>
  <c r="AO152" s="1"/>
  <c r="AM156"/>
  <c r="AN156"/>
  <c r="AO156" s="1"/>
  <c r="AP156"/>
  <c r="AQ156" s="1"/>
  <c r="AM160"/>
  <c r="AN160"/>
  <c r="AO160" s="1"/>
  <c r="AP160"/>
  <c r="AQ160" s="1"/>
  <c r="AP164"/>
  <c r="AQ164" s="1"/>
  <c r="AM164"/>
  <c r="AN164"/>
  <c r="AO164" s="1"/>
  <c r="AN168"/>
  <c r="AO168" s="1"/>
  <c r="AP168"/>
  <c r="AQ168" s="1"/>
  <c r="AM168"/>
  <c r="AN172"/>
  <c r="AO172" s="1"/>
  <c r="AM172"/>
  <c r="AP172"/>
  <c r="AQ172" s="1"/>
  <c r="AN176"/>
  <c r="AO176" s="1"/>
  <c r="AP176"/>
  <c r="AQ176" s="1"/>
  <c r="AM176"/>
  <c r="AN180"/>
  <c r="AO180" s="1"/>
  <c r="AM180"/>
  <c r="AP180"/>
  <c r="AQ180" s="1"/>
  <c r="AN184"/>
  <c r="AO184" s="1"/>
  <c r="AP184"/>
  <c r="AQ184" s="1"/>
  <c r="AM184"/>
  <c r="AM188"/>
  <c r="AN188"/>
  <c r="AO188" s="1"/>
  <c r="AP188"/>
  <c r="AQ188" s="1"/>
  <c r="AP192"/>
  <c r="AQ192" s="1"/>
  <c r="AM192"/>
  <c r="AN192"/>
  <c r="AO192" s="1"/>
  <c r="AP196"/>
  <c r="AQ196" s="1"/>
  <c r="AM196"/>
  <c r="AN196"/>
  <c r="AO196" s="1"/>
  <c r="AP200"/>
  <c r="AQ200" s="1"/>
  <c r="AM200"/>
  <c r="AN200"/>
  <c r="AM204"/>
  <c r="AN204"/>
  <c r="AP204"/>
  <c r="AQ204" s="1"/>
  <c r="AM208"/>
  <c r="AN208"/>
  <c r="AP208"/>
  <c r="AQ208" s="1"/>
  <c r="AM212"/>
  <c r="AP212"/>
  <c r="AQ212" s="1"/>
  <c r="AN212"/>
  <c r="AM216"/>
  <c r="AN216"/>
  <c r="AP216"/>
  <c r="AQ216" s="1"/>
  <c r="AM220"/>
  <c r="AN220"/>
  <c r="AP220"/>
  <c r="AQ220" s="1"/>
  <c r="AN224"/>
  <c r="AM224"/>
  <c r="AP224"/>
  <c r="AQ224" s="1"/>
  <c r="AM228"/>
  <c r="AN228"/>
  <c r="AP228"/>
  <c r="AQ228" s="1"/>
  <c r="AP232"/>
  <c r="AQ232" s="1"/>
  <c r="AM232"/>
  <c r="AN232"/>
  <c r="AM236"/>
  <c r="AN236"/>
  <c r="AP236"/>
  <c r="AQ236" s="1"/>
  <c r="AM240"/>
  <c r="AN240"/>
  <c r="AP240"/>
  <c r="AQ240" s="1"/>
  <c r="AP244"/>
  <c r="AQ244" s="1"/>
  <c r="AM244"/>
  <c r="AN244"/>
  <c r="AP19"/>
  <c r="AM19"/>
  <c r="AN19"/>
  <c r="AN23"/>
  <c r="AP23"/>
  <c r="AM23"/>
  <c r="AP27"/>
  <c r="AM27"/>
  <c r="AN27"/>
  <c r="AP31"/>
  <c r="AN31"/>
  <c r="AM31"/>
  <c r="AM35"/>
  <c r="AN35"/>
  <c r="AP35"/>
  <c r="AN39"/>
  <c r="AP39"/>
  <c r="AM39"/>
  <c r="AN43"/>
  <c r="AP43"/>
  <c r="AM43"/>
  <c r="AP47"/>
  <c r="AM47"/>
  <c r="AN47"/>
  <c r="AN51"/>
  <c r="AP51"/>
  <c r="AM51"/>
  <c r="AP55"/>
  <c r="AM55"/>
  <c r="AN55"/>
  <c r="AN59"/>
  <c r="AM59"/>
  <c r="AP59"/>
  <c r="AN63"/>
  <c r="AP63"/>
  <c r="AM63"/>
  <c r="AP67"/>
  <c r="AM67"/>
  <c r="AN67"/>
  <c r="AM71"/>
  <c r="AN71"/>
  <c r="AP71"/>
  <c r="AM75"/>
  <c r="AN75"/>
  <c r="AP75"/>
  <c r="AM79"/>
  <c r="AN79"/>
  <c r="AP79"/>
  <c r="AP83"/>
  <c r="AM83"/>
  <c r="AN83"/>
  <c r="AM87"/>
  <c r="AN87"/>
  <c r="AP87"/>
  <c r="AN91"/>
  <c r="AP91"/>
  <c r="AM91"/>
  <c r="AN95"/>
  <c r="AP95"/>
  <c r="AM95"/>
  <c r="AN99"/>
  <c r="AM99"/>
  <c r="AM103"/>
  <c r="AN103"/>
  <c r="AP103"/>
  <c r="AM107"/>
  <c r="AN107"/>
  <c r="AP107"/>
  <c r="AP111"/>
  <c r="AQ111" s="1"/>
  <c r="AM111"/>
  <c r="AN111"/>
  <c r="AO111" s="1"/>
  <c r="AP115"/>
  <c r="AQ115" s="1"/>
  <c r="AM115"/>
  <c r="AN115"/>
  <c r="AO115" s="1"/>
  <c r="AN119"/>
  <c r="AO119" s="1"/>
  <c r="AP119"/>
  <c r="AQ119" s="1"/>
  <c r="AM119"/>
  <c r="AM123"/>
  <c r="AN123"/>
  <c r="AO123" s="1"/>
  <c r="AP123"/>
  <c r="AQ123" s="1"/>
  <c r="AM127"/>
  <c r="AN127"/>
  <c r="AO127" s="1"/>
  <c r="AP127"/>
  <c r="AQ127" s="1"/>
  <c r="AN131"/>
  <c r="AO131" s="1"/>
  <c r="AP131"/>
  <c r="AQ131" s="1"/>
  <c r="AM131"/>
  <c r="AM135"/>
  <c r="AN135"/>
  <c r="AO135" s="1"/>
  <c r="AP135"/>
  <c r="AQ135" s="1"/>
  <c r="AP139"/>
  <c r="AQ139" s="1"/>
  <c r="AM139"/>
  <c r="AN139"/>
  <c r="AO139" s="1"/>
  <c r="AN143"/>
  <c r="AO143" s="1"/>
  <c r="AM143"/>
  <c r="AP143"/>
  <c r="AQ143" s="1"/>
  <c r="AP147"/>
  <c r="AQ147" s="1"/>
  <c r="AM147"/>
  <c r="AN147"/>
  <c r="AO147" s="1"/>
  <c r="AM151"/>
  <c r="AN151"/>
  <c r="AO151" s="1"/>
  <c r="AP151"/>
  <c r="AQ151" s="1"/>
  <c r="AP155"/>
  <c r="AQ155" s="1"/>
  <c r="AM155"/>
  <c r="AN155"/>
  <c r="AO155" s="1"/>
  <c r="AN159"/>
  <c r="AO159" s="1"/>
  <c r="AP159"/>
  <c r="AQ159" s="1"/>
  <c r="AM159"/>
  <c r="AP163"/>
  <c r="AQ163" s="1"/>
  <c r="AM163"/>
  <c r="AN163"/>
  <c r="AO163" s="1"/>
  <c r="AN167"/>
  <c r="AO167" s="1"/>
  <c r="AM167"/>
  <c r="AP167"/>
  <c r="AQ167" s="1"/>
  <c r="AN171"/>
  <c r="AO171" s="1"/>
  <c r="AP171"/>
  <c r="AQ171" s="1"/>
  <c r="AM171"/>
  <c r="AN175"/>
  <c r="AO175" s="1"/>
  <c r="AP175"/>
  <c r="AQ175" s="1"/>
  <c r="AM175"/>
  <c r="AM179"/>
  <c r="AN179"/>
  <c r="AO179" s="1"/>
  <c r="AP179"/>
  <c r="AQ179" s="1"/>
  <c r="AM183"/>
  <c r="AN183"/>
  <c r="AO183" s="1"/>
  <c r="AP183"/>
  <c r="AQ183" s="1"/>
  <c r="AM187"/>
  <c r="AN187"/>
  <c r="AO187" s="1"/>
  <c r="AP187"/>
  <c r="AQ187" s="1"/>
  <c r="AP191"/>
  <c r="AQ191" s="1"/>
  <c r="AM191"/>
  <c r="AN191"/>
  <c r="AO191" s="1"/>
  <c r="AN195"/>
  <c r="AO195" s="1"/>
  <c r="AP195"/>
  <c r="AQ195" s="1"/>
  <c r="AM195"/>
  <c r="AM199"/>
  <c r="AN199"/>
  <c r="AP199"/>
  <c r="AQ199" s="1"/>
  <c r="AP203"/>
  <c r="AQ203" s="1"/>
  <c r="AM203"/>
  <c r="AN203"/>
  <c r="AN207"/>
  <c r="AM207"/>
  <c r="AP207"/>
  <c r="AQ207" s="1"/>
  <c r="AM211"/>
  <c r="AN211"/>
  <c r="AP211"/>
  <c r="AQ211" s="1"/>
  <c r="AM215"/>
  <c r="AN215"/>
  <c r="AP215"/>
  <c r="AQ215" s="1"/>
  <c r="AN219"/>
  <c r="AM219"/>
  <c r="AP219"/>
  <c r="AQ219" s="1"/>
  <c r="AM223"/>
  <c r="AN223"/>
  <c r="AP223"/>
  <c r="AQ223" s="1"/>
  <c r="AM227"/>
  <c r="AN227"/>
  <c r="AP227"/>
  <c r="AQ227" s="1"/>
  <c r="AM231"/>
  <c r="AN231"/>
  <c r="AP231"/>
  <c r="AQ231" s="1"/>
  <c r="AN235"/>
  <c r="AM235"/>
  <c r="AP235"/>
  <c r="AQ235" s="1"/>
  <c r="AM239"/>
  <c r="AN239"/>
  <c r="AP239"/>
  <c r="AQ239" s="1"/>
  <c r="AP243"/>
  <c r="AQ243" s="1"/>
  <c r="AN243"/>
  <c r="AM243"/>
  <c r="T116" i="15"/>
  <c r="S115"/>
  <c r="A113" i="16"/>
  <c r="A113" i="5"/>
  <c r="A113" i="3"/>
  <c r="A113" i="4"/>
  <c r="AE234" i="19" l="1"/>
  <c r="AE98"/>
  <c r="AE194"/>
  <c r="AE55"/>
  <c r="AE235"/>
  <c r="AE238"/>
  <c r="AE237"/>
  <c r="AE236"/>
  <c r="AE240"/>
  <c r="AE34"/>
  <c r="AE60"/>
  <c r="L4"/>
  <c r="AE113"/>
  <c r="AE102"/>
  <c r="AE103"/>
  <c r="AE166"/>
  <c r="AE93"/>
  <c r="AE33"/>
  <c r="AE167"/>
  <c r="AE70"/>
  <c r="AE59"/>
  <c r="AE65"/>
  <c r="AE134"/>
  <c r="AE135"/>
  <c r="AE42"/>
  <c r="AE210"/>
  <c r="AE80"/>
  <c r="AE222"/>
  <c r="AE115"/>
  <c r="AE152"/>
  <c r="AE205"/>
  <c r="AE171"/>
  <c r="AE122"/>
  <c r="AE20"/>
  <c r="AE124"/>
  <c r="AE182"/>
  <c r="AE25"/>
  <c r="AE139"/>
  <c r="AE19"/>
  <c r="AE45"/>
  <c r="AE83"/>
  <c r="AE125"/>
  <c r="AE147"/>
  <c r="AE191"/>
  <c r="AE219"/>
  <c r="AE178"/>
  <c r="AE54"/>
  <c r="AE92"/>
  <c r="AE118"/>
  <c r="AE214"/>
  <c r="AE39"/>
  <c r="AE79"/>
  <c r="AE141"/>
  <c r="AE87"/>
  <c r="AE151"/>
  <c r="AE229"/>
  <c r="AE30"/>
  <c r="AE86"/>
  <c r="AE168"/>
  <c r="AE26"/>
  <c r="AE76"/>
  <c r="AE58"/>
  <c r="AE146"/>
  <c r="AE204"/>
  <c r="AE38"/>
  <c r="AE110"/>
  <c r="AE138"/>
  <c r="AE176"/>
  <c r="AE198"/>
  <c r="AE228"/>
  <c r="AE21"/>
  <c r="AE111"/>
  <c r="AE37"/>
  <c r="AE69"/>
  <c r="AE121"/>
  <c r="AE143"/>
  <c r="AE183"/>
  <c r="AE215"/>
  <c r="AE94"/>
  <c r="AE46"/>
  <c r="AE88"/>
  <c r="AE114"/>
  <c r="AE162"/>
  <c r="AE23"/>
  <c r="AE73"/>
  <c r="AE133"/>
  <c r="AE225"/>
  <c r="AE75"/>
  <c r="AE107"/>
  <c r="AE187"/>
  <c r="AE17"/>
  <c r="AE74"/>
  <c r="AE150"/>
  <c r="AE226"/>
  <c r="AE202"/>
  <c r="AE128"/>
  <c r="AE156"/>
  <c r="AE188"/>
  <c r="AE218"/>
  <c r="AE41"/>
  <c r="AE29"/>
  <c r="AE51"/>
  <c r="AE91"/>
  <c r="AE129"/>
  <c r="AE161"/>
  <c r="AE197"/>
  <c r="AE241"/>
  <c r="AE230"/>
  <c r="AE64"/>
  <c r="AE142"/>
  <c r="AE244"/>
  <c r="AE47"/>
  <c r="AE95"/>
  <c r="AE177"/>
  <c r="AE99"/>
  <c r="AE155"/>
  <c r="AE48"/>
  <c r="AE104"/>
  <c r="AE186"/>
  <c r="AJ16"/>
  <c r="AK17" s="1"/>
  <c r="AH16"/>
  <c r="AI133" s="1"/>
  <c r="AE28"/>
  <c r="AE126"/>
  <c r="AE184"/>
  <c r="AE181"/>
  <c r="AE71"/>
  <c r="AE242"/>
  <c r="AE72"/>
  <c r="AE148"/>
  <c r="AE216"/>
  <c r="AE175"/>
  <c r="AE62"/>
  <c r="AE144"/>
  <c r="AE206"/>
  <c r="AE85"/>
  <c r="AE18"/>
  <c r="AE116"/>
  <c r="AE172"/>
  <c r="AE165"/>
  <c r="AE169"/>
  <c r="AE56"/>
  <c r="AE96"/>
  <c r="AE140"/>
  <c r="AE164"/>
  <c r="AE196"/>
  <c r="AE232"/>
  <c r="AE43"/>
  <c r="AE123"/>
  <c r="AE217"/>
  <c r="AE40"/>
  <c r="AE84"/>
  <c r="AE130"/>
  <c r="AE158"/>
  <c r="AE192"/>
  <c r="AE220"/>
  <c r="AE211"/>
  <c r="AE35"/>
  <c r="AE105"/>
  <c r="AE213"/>
  <c r="AE36"/>
  <c r="AE66"/>
  <c r="AE108"/>
  <c r="AE136"/>
  <c r="AE154"/>
  <c r="AE180"/>
  <c r="AE200"/>
  <c r="AE224"/>
  <c r="AE201"/>
  <c r="AE67"/>
  <c r="AE101"/>
  <c r="AE149"/>
  <c r="AE199"/>
  <c r="AE174"/>
  <c r="AE49"/>
  <c r="AE97"/>
  <c r="AE131"/>
  <c r="AE189"/>
  <c r="AE231"/>
  <c r="AE145"/>
  <c r="AN16"/>
  <c r="AO95" s="1"/>
  <c r="AI182"/>
  <c r="AE31"/>
  <c r="AE53"/>
  <c r="AE89"/>
  <c r="AE119"/>
  <c r="AE157"/>
  <c r="AE193"/>
  <c r="AE221"/>
  <c r="AE44"/>
  <c r="AE100"/>
  <c r="AE57"/>
  <c r="AE159"/>
  <c r="AE203"/>
  <c r="AE81"/>
  <c r="AE153"/>
  <c r="AI194"/>
  <c r="AE68"/>
  <c r="AE160"/>
  <c r="AI195"/>
  <c r="AE22"/>
  <c r="AE90"/>
  <c r="AE117"/>
  <c r="AE195"/>
  <c r="AE227"/>
  <c r="AE61"/>
  <c r="AE137"/>
  <c r="AE243"/>
  <c r="AE50"/>
  <c r="AE132"/>
  <c r="AE208"/>
  <c r="AP16"/>
  <c r="AQ31" s="1"/>
  <c r="AI185"/>
  <c r="AI192"/>
  <c r="AI191"/>
  <c r="AE78"/>
  <c r="AE120"/>
  <c r="AI184"/>
  <c r="AE77"/>
  <c r="AE179"/>
  <c r="AE223"/>
  <c r="AE27"/>
  <c r="AE127"/>
  <c r="AE185"/>
  <c r="AE32"/>
  <c r="AE106"/>
  <c r="AE190"/>
  <c r="AI193"/>
  <c r="AE52"/>
  <c r="AE112"/>
  <c r="AE63"/>
  <c r="AE173"/>
  <c r="AE209"/>
  <c r="AE109"/>
  <c r="AE163"/>
  <c r="AE24"/>
  <c r="AE82"/>
  <c r="AE170"/>
  <c r="AE212"/>
  <c r="A114" i="5"/>
  <c r="A114" i="4"/>
  <c r="A114" i="3"/>
  <c r="A114" i="16"/>
  <c r="T117" i="15"/>
  <c r="S116"/>
  <c r="AI141" i="19" l="1"/>
  <c r="AI114"/>
  <c r="AI56"/>
  <c r="AI26"/>
  <c r="AI161"/>
  <c r="AI50"/>
  <c r="AI67"/>
  <c r="AI126"/>
  <c r="AI35"/>
  <c r="AI111"/>
  <c r="AI102"/>
  <c r="AO100"/>
  <c r="AI46"/>
  <c r="AI135"/>
  <c r="AI85"/>
  <c r="AI88"/>
  <c r="AO106"/>
  <c r="AI154"/>
  <c r="AI43"/>
  <c r="AI40"/>
  <c r="AI173"/>
  <c r="AI146"/>
  <c r="AI69"/>
  <c r="AI170"/>
  <c r="AI74"/>
  <c r="AI23"/>
  <c r="AI28"/>
  <c r="AI137"/>
  <c r="AI175"/>
  <c r="AI120"/>
  <c r="AO87"/>
  <c r="AI105"/>
  <c r="AI178"/>
  <c r="AI148"/>
  <c r="AI144"/>
  <c r="AI125"/>
  <c r="AI106"/>
  <c r="AI87"/>
  <c r="AI78"/>
  <c r="AI164"/>
  <c r="AI36"/>
  <c r="AI81"/>
  <c r="AI31"/>
  <c r="AI97"/>
  <c r="AI168"/>
  <c r="AO93"/>
  <c r="AI83"/>
  <c r="AI160"/>
  <c r="AI90"/>
  <c r="AI151"/>
  <c r="AI176"/>
  <c r="AI17"/>
  <c r="AI117"/>
  <c r="AI62"/>
  <c r="AI19"/>
  <c r="AI156"/>
  <c r="AI129"/>
  <c r="AI91"/>
  <c r="AI181"/>
  <c r="AI47"/>
  <c r="AI121"/>
  <c r="AI177"/>
  <c r="AI77"/>
  <c r="AI138"/>
  <c r="AI20"/>
  <c r="AI163"/>
  <c r="AI48"/>
  <c r="AI142"/>
  <c r="AI79"/>
  <c r="AI42"/>
  <c r="AI171"/>
  <c r="AI84"/>
  <c r="AI58"/>
  <c r="AI109"/>
  <c r="AI39"/>
  <c r="AI92"/>
  <c r="AI80"/>
  <c r="AI93"/>
  <c r="AI162"/>
  <c r="AI94"/>
  <c r="AI38"/>
  <c r="AI53"/>
  <c r="AI145"/>
  <c r="AI57"/>
  <c r="AI130"/>
  <c r="AI167"/>
  <c r="AI45"/>
  <c r="AK169"/>
  <c r="AI112"/>
  <c r="AI174"/>
  <c r="AK47"/>
  <c r="AK130"/>
  <c r="AI24"/>
  <c r="AI122"/>
  <c r="AK40"/>
  <c r="AI32"/>
  <c r="AI54"/>
  <c r="AI18"/>
  <c r="AI132"/>
  <c r="AI64"/>
  <c r="AI179"/>
  <c r="AK86"/>
  <c r="AI115"/>
  <c r="AI63"/>
  <c r="AI155"/>
  <c r="AI113"/>
  <c r="AI89"/>
  <c r="AI110"/>
  <c r="AK160"/>
  <c r="AO26"/>
  <c r="AO57"/>
  <c r="AO27"/>
  <c r="AI44"/>
  <c r="AI104"/>
  <c r="AI149"/>
  <c r="AI98"/>
  <c r="AI103"/>
  <c r="AI41"/>
  <c r="AI180"/>
  <c r="AI52"/>
  <c r="AI21"/>
  <c r="AK60"/>
  <c r="AI139"/>
  <c r="AI136"/>
  <c r="AI158"/>
  <c r="AI95"/>
  <c r="AI30"/>
  <c r="AI59"/>
  <c r="AK66"/>
  <c r="AK139"/>
  <c r="AI124"/>
  <c r="AI165"/>
  <c r="AI128"/>
  <c r="AQ61"/>
  <c r="AI55"/>
  <c r="AI29"/>
  <c r="AI153"/>
  <c r="AI51"/>
  <c r="AI22"/>
  <c r="AI140"/>
  <c r="AI147"/>
  <c r="AI150"/>
  <c r="AI25"/>
  <c r="AI65"/>
  <c r="AI172"/>
  <c r="AQ50"/>
  <c r="AI96"/>
  <c r="AI68"/>
  <c r="AI101"/>
  <c r="AI123"/>
  <c r="AI118"/>
  <c r="AI60"/>
  <c r="AI159"/>
  <c r="AI37"/>
  <c r="AI134"/>
  <c r="AI131"/>
  <c r="AI166"/>
  <c r="AI27"/>
  <c r="AI70"/>
  <c r="AI169"/>
  <c r="AI61"/>
  <c r="AI152"/>
  <c r="AI100"/>
  <c r="AI49"/>
  <c r="AK53"/>
  <c r="AK176"/>
  <c r="AI71"/>
  <c r="AI86"/>
  <c r="AI108"/>
  <c r="AI34"/>
  <c r="AI33"/>
  <c r="AI82"/>
  <c r="AI72"/>
  <c r="AI157"/>
  <c r="AI66"/>
  <c r="AK49"/>
  <c r="AK115"/>
  <c r="AK82"/>
  <c r="AK31"/>
  <c r="AK101"/>
  <c r="AK76"/>
  <c r="AI143"/>
  <c r="AI73"/>
  <c r="AK164"/>
  <c r="AK165"/>
  <c r="AK67"/>
  <c r="AK97"/>
  <c r="AK30"/>
  <c r="AK62"/>
  <c r="AK162"/>
  <c r="AI75"/>
  <c r="AI76"/>
  <c r="AI119"/>
  <c r="AK54"/>
  <c r="AK90"/>
  <c r="AK92"/>
  <c r="AK50"/>
  <c r="AK132"/>
  <c r="AK102"/>
  <c r="AK38"/>
  <c r="AQ21"/>
  <c r="AQ36"/>
  <c r="AO90"/>
  <c r="AK140"/>
  <c r="AK37"/>
  <c r="AK155"/>
  <c r="AK136"/>
  <c r="AK41"/>
  <c r="AK87"/>
  <c r="AK112"/>
  <c r="AK135"/>
  <c r="AK65"/>
  <c r="AK100"/>
  <c r="AK46"/>
  <c r="AK36"/>
  <c r="AK179"/>
  <c r="AK45"/>
  <c r="AK55"/>
  <c r="AK171"/>
  <c r="AK107"/>
  <c r="AK56"/>
  <c r="AK156"/>
  <c r="AK123"/>
  <c r="AK94"/>
  <c r="AK84"/>
  <c r="AK23"/>
  <c r="AK178"/>
  <c r="AK173"/>
  <c r="AK143"/>
  <c r="AK149"/>
  <c r="AK147"/>
  <c r="AK158"/>
  <c r="AK104"/>
  <c r="AK96"/>
  <c r="AK113"/>
  <c r="AK34"/>
  <c r="AK119"/>
  <c r="AK125"/>
  <c r="AK95"/>
  <c r="AK152"/>
  <c r="AO70"/>
  <c r="AO85"/>
  <c r="AK124"/>
  <c r="AK116"/>
  <c r="AK20"/>
  <c r="AK138"/>
  <c r="AK110"/>
  <c r="AK35"/>
  <c r="AK28"/>
  <c r="AK180"/>
  <c r="AK98"/>
  <c r="AK129"/>
  <c r="AK79"/>
  <c r="AK134"/>
  <c r="AK99"/>
  <c r="AK78"/>
  <c r="AK29"/>
  <c r="AK44"/>
  <c r="AK133"/>
  <c r="AK159"/>
  <c r="AK83"/>
  <c r="AK93"/>
  <c r="AK172"/>
  <c r="AK111"/>
  <c r="AO67"/>
  <c r="AK105"/>
  <c r="AK114"/>
  <c r="AK51"/>
  <c r="AK72"/>
  <c r="AK121"/>
  <c r="AK120"/>
  <c r="AK103"/>
  <c r="AK77"/>
  <c r="AK148"/>
  <c r="AK63"/>
  <c r="AK153"/>
  <c r="AK168"/>
  <c r="AK52"/>
  <c r="AK22"/>
  <c r="AK64"/>
  <c r="AK117"/>
  <c r="AK58"/>
  <c r="AK39"/>
  <c r="AK69"/>
  <c r="AK150"/>
  <c r="AK157"/>
  <c r="AK27"/>
  <c r="AK146"/>
  <c r="AK161"/>
  <c r="AK68"/>
  <c r="AK137"/>
  <c r="AK128"/>
  <c r="AK89"/>
  <c r="AK151"/>
  <c r="AK145"/>
  <c r="AK154"/>
  <c r="AK18"/>
  <c r="AK144"/>
  <c r="AK141"/>
  <c r="AK106"/>
  <c r="AK42"/>
  <c r="AK80"/>
  <c r="AK43"/>
  <c r="AK118"/>
  <c r="AK142"/>
  <c r="AK19"/>
  <c r="AK74"/>
  <c r="AK24"/>
  <c r="AK131"/>
  <c r="AK25"/>
  <c r="AK174"/>
  <c r="AK75"/>
  <c r="AK85"/>
  <c r="AK181"/>
  <c r="AK26"/>
  <c r="AK33"/>
  <c r="AK71"/>
  <c r="AK122"/>
  <c r="AK61"/>
  <c r="AK170"/>
  <c r="AK163"/>
  <c r="AK57"/>
  <c r="AK108"/>
  <c r="AK91"/>
  <c r="AK166"/>
  <c r="AK81"/>
  <c r="AK59"/>
  <c r="AK126"/>
  <c r="AK88"/>
  <c r="AK167"/>
  <c r="AK73"/>
  <c r="AK48"/>
  <c r="AK175"/>
  <c r="AK109"/>
  <c r="AK32"/>
  <c r="AK70"/>
  <c r="AK177"/>
  <c r="AK127"/>
  <c r="AK21"/>
  <c r="AQ38"/>
  <c r="AO66"/>
  <c r="AO45"/>
  <c r="AO81"/>
  <c r="AO32"/>
  <c r="AQ23"/>
  <c r="AO71"/>
  <c r="AO22"/>
  <c r="AO74"/>
  <c r="AO53"/>
  <c r="AO72"/>
  <c r="AO107"/>
  <c r="AO19"/>
  <c r="AO94"/>
  <c r="AQ22"/>
  <c r="AO102"/>
  <c r="AO37"/>
  <c r="AO77"/>
  <c r="AO84"/>
  <c r="AQ59"/>
  <c r="AO103"/>
  <c r="AO50"/>
  <c r="AO56"/>
  <c r="AO23"/>
  <c r="AO104"/>
  <c r="AO34"/>
  <c r="AO62"/>
  <c r="AO54"/>
  <c r="AO98"/>
  <c r="AO33"/>
  <c r="AO69"/>
  <c r="AQ101"/>
  <c r="AO40"/>
  <c r="AO51"/>
  <c r="AO99"/>
  <c r="AO42"/>
  <c r="AO89"/>
  <c r="AO52"/>
  <c r="AO38"/>
  <c r="AO44"/>
  <c r="AO18"/>
  <c r="AQ56"/>
  <c r="AO76"/>
  <c r="AO75"/>
  <c r="AO86"/>
  <c r="AO28"/>
  <c r="AO59"/>
  <c r="AO82"/>
  <c r="AQ72"/>
  <c r="AO41"/>
  <c r="AQ29"/>
  <c r="AQ53"/>
  <c r="AQ24"/>
  <c r="AQ48"/>
  <c r="AQ88"/>
  <c r="AQ39"/>
  <c r="AQ86"/>
  <c r="AQ68"/>
  <c r="AQ19"/>
  <c r="AQ75"/>
  <c r="AQ18"/>
  <c r="AQ52"/>
  <c r="AQ67"/>
  <c r="AQ82"/>
  <c r="AQ97"/>
  <c r="AO25"/>
  <c r="AO73"/>
  <c r="AO105"/>
  <c r="AO36"/>
  <c r="AO68"/>
  <c r="AO47"/>
  <c r="AO61"/>
  <c r="AO24"/>
  <c r="AO92"/>
  <c r="AO43"/>
  <c r="AO83"/>
  <c r="AO58"/>
  <c r="AO97"/>
  <c r="AO21"/>
  <c r="AO65"/>
  <c r="AO101"/>
  <c r="AO60"/>
  <c r="AO88"/>
  <c r="AO39"/>
  <c r="AO91"/>
  <c r="AO29"/>
  <c r="AO48"/>
  <c r="AO31"/>
  <c r="AO79"/>
  <c r="AO46"/>
  <c r="AQ83"/>
  <c r="AQ107"/>
  <c r="AQ34"/>
  <c r="AQ49"/>
  <c r="AQ20"/>
  <c r="AO30"/>
  <c r="AO78"/>
  <c r="AQ110"/>
  <c r="AO109"/>
  <c r="AO110"/>
  <c r="AQ58"/>
  <c r="AQ91"/>
  <c r="AO49"/>
  <c r="AQ108"/>
  <c r="AO108"/>
  <c r="AQ109"/>
  <c r="AQ28"/>
  <c r="AQ104"/>
  <c r="AQ43"/>
  <c r="AQ79"/>
  <c r="AQ78"/>
  <c r="AQ96"/>
  <c r="AQ63"/>
  <c r="AQ95"/>
  <c r="AQ62"/>
  <c r="AQ106"/>
  <c r="AQ25"/>
  <c r="AQ57"/>
  <c r="AQ81"/>
  <c r="AQ105"/>
  <c r="AO20"/>
  <c r="AO80"/>
  <c r="AQ51"/>
  <c r="AQ87"/>
  <c r="AO17"/>
  <c r="AQ30"/>
  <c r="AQ70"/>
  <c r="AQ102"/>
  <c r="AQ45"/>
  <c r="AQ93"/>
  <c r="AQ27"/>
  <c r="AQ98"/>
  <c r="AQ77"/>
  <c r="AQ76"/>
  <c r="AQ100"/>
  <c r="AQ47"/>
  <c r="AQ71"/>
  <c r="AQ44"/>
  <c r="AQ92"/>
  <c r="AQ55"/>
  <c r="AQ17"/>
  <c r="AQ54"/>
  <c r="AQ94"/>
  <c r="AQ41"/>
  <c r="AQ85"/>
  <c r="AQ40"/>
  <c r="AQ80"/>
  <c r="AQ26"/>
  <c r="AQ74"/>
  <c r="AQ73"/>
  <c r="AO64"/>
  <c r="AO96"/>
  <c r="AO35"/>
  <c r="AO63"/>
  <c r="AQ103"/>
  <c r="AQ46"/>
  <c r="AQ37"/>
  <c r="AQ69"/>
  <c r="AQ32"/>
  <c r="AQ64"/>
  <c r="AQ35"/>
  <c r="AQ42"/>
  <c r="AQ66"/>
  <c r="AQ90"/>
  <c r="AQ33"/>
  <c r="AQ65"/>
  <c r="AQ89"/>
  <c r="AQ60"/>
  <c r="AQ84"/>
  <c r="AO55"/>
  <c r="A115" i="16"/>
  <c r="A115" i="5"/>
  <c r="A115" i="4"/>
  <c r="A115" i="3"/>
  <c r="S117" i="15"/>
  <c r="T118"/>
  <c r="T119" l="1"/>
  <c r="S118"/>
  <c r="A116" i="5"/>
  <c r="A116" i="16"/>
  <c r="A116" i="4"/>
  <c r="A116" i="3"/>
  <c r="A117" i="16" l="1"/>
  <c r="A117" i="5"/>
  <c r="A117" i="3"/>
  <c r="A117" i="4"/>
  <c r="T120" i="15"/>
  <c r="S119"/>
  <c r="A118" i="16" l="1"/>
  <c r="A118" i="5"/>
  <c r="A118" i="4"/>
  <c r="A118" i="3"/>
  <c r="T121" i="15"/>
  <c r="S120"/>
  <c r="A119" i="16" l="1"/>
  <c r="A119" i="5"/>
  <c r="A119" i="3"/>
  <c r="A119" i="4"/>
  <c r="T122" i="15"/>
  <c r="S121"/>
  <c r="A120" i="16" l="1"/>
  <c r="A120" i="4"/>
  <c r="A120" i="3"/>
  <c r="A120" i="5"/>
  <c r="T123" i="15"/>
  <c r="S122"/>
  <c r="A121" i="16" l="1"/>
  <c r="A121" i="5"/>
  <c r="A121" i="4"/>
  <c r="A121" i="3"/>
  <c r="T124" i="15"/>
  <c r="S123"/>
  <c r="A122" i="5" l="1"/>
  <c r="A122" i="4"/>
  <c r="A122" i="3"/>
  <c r="A122" i="16"/>
  <c r="T125" i="15"/>
  <c r="S124"/>
  <c r="A123" i="16" l="1"/>
  <c r="A123" i="5"/>
  <c r="A123" i="3"/>
  <c r="A123" i="4"/>
  <c r="T126" i="15"/>
  <c r="S125"/>
  <c r="A124" i="5" l="1"/>
  <c r="A124" i="16"/>
  <c r="A124" i="4"/>
  <c r="A124" i="3"/>
  <c r="T127" i="15"/>
  <c r="S126"/>
  <c r="T128" l="1"/>
  <c r="S127"/>
  <c r="A125" i="16"/>
  <c r="A125" i="5"/>
  <c r="A125" i="4"/>
  <c r="A125" i="3"/>
  <c r="A126" i="16" l="1"/>
  <c r="A126" i="5"/>
  <c r="A126" i="4"/>
  <c r="A126" i="3"/>
  <c r="T129" i="15"/>
  <c r="S128"/>
  <c r="A127" i="16" l="1"/>
  <c r="A127" i="5"/>
  <c r="A127" i="3"/>
  <c r="A127" i="4"/>
  <c r="T130" i="15"/>
  <c r="S129"/>
  <c r="A128" i="16" l="1"/>
  <c r="A128" i="4"/>
  <c r="A128" i="3"/>
  <c r="A128" i="5"/>
  <c r="T131" i="15"/>
  <c r="S130"/>
  <c r="A129" i="16" l="1"/>
  <c r="A129" i="5"/>
  <c r="A129" i="4"/>
  <c r="A129" i="3"/>
  <c r="T132" i="15"/>
  <c r="S131"/>
  <c r="A130" i="16" l="1"/>
  <c r="A130" i="5"/>
  <c r="A130" i="4"/>
  <c r="A130" i="3"/>
  <c r="T133" i="15"/>
  <c r="S132"/>
  <c r="A131" i="16" l="1"/>
  <c r="A131" i="5"/>
  <c r="A131" i="3"/>
  <c r="A131" i="4"/>
  <c r="T134" i="15"/>
  <c r="S133"/>
  <c r="A132" i="16" l="1"/>
  <c r="A132" i="4"/>
  <c r="A132" i="3"/>
  <c r="A132" i="5"/>
  <c r="T135" i="15"/>
  <c r="S134"/>
  <c r="A133" i="16" l="1"/>
  <c r="A133" i="5"/>
  <c r="A133" i="4"/>
  <c r="A133" i="3"/>
  <c r="T136" i="15"/>
  <c r="S135"/>
  <c r="A134" i="5" l="1"/>
  <c r="A134" i="4"/>
  <c r="A134" i="3"/>
  <c r="A134" i="16"/>
  <c r="T137" i="15"/>
  <c r="S136"/>
  <c r="T138" l="1"/>
  <c r="S137"/>
  <c r="A135" i="16"/>
  <c r="A135" i="5"/>
  <c r="A135" i="3"/>
  <c r="A135" i="4"/>
  <c r="A136" i="5" l="1"/>
  <c r="A136" i="16"/>
  <c r="A136" i="4"/>
  <c r="A136" i="3"/>
  <c r="T139" i="15"/>
  <c r="S138"/>
  <c r="T140" l="1"/>
  <c r="S139"/>
  <c r="A137" i="16"/>
  <c r="A137" i="5"/>
  <c r="A137" i="4"/>
  <c r="A137" i="3"/>
  <c r="A138" i="16" l="1"/>
  <c r="A138" i="5"/>
  <c r="A138" i="4"/>
  <c r="A138" i="3"/>
  <c r="T141" i="15"/>
  <c r="S140"/>
  <c r="A139" i="16" l="1"/>
  <c r="A139" i="5"/>
  <c r="A139" i="3"/>
  <c r="A139" i="4"/>
  <c r="T142" i="15"/>
  <c r="S141"/>
  <c r="A140" i="16" l="1"/>
  <c r="A140" i="4"/>
  <c r="A140" i="3"/>
  <c r="A140" i="5"/>
  <c r="T143" i="15"/>
  <c r="S142"/>
  <c r="A141" i="16" l="1"/>
  <c r="A141" i="5"/>
  <c r="A141" i="4"/>
  <c r="A141" i="3"/>
  <c r="T144" i="15"/>
  <c r="S143"/>
  <c r="A142" i="5" l="1"/>
  <c r="A142" i="4"/>
  <c r="A142" i="3"/>
  <c r="A142" i="16"/>
  <c r="T145" i="15"/>
  <c r="S144"/>
  <c r="A143" i="16" l="1"/>
  <c r="A143" i="5"/>
  <c r="A143" i="3"/>
  <c r="A143" i="4"/>
  <c r="T146" i="15"/>
  <c r="S145"/>
  <c r="A144" i="5" l="1"/>
  <c r="A144" i="16"/>
  <c r="A144" i="4"/>
  <c r="A144" i="3"/>
  <c r="T147" i="15"/>
  <c r="S146"/>
  <c r="A145" i="16" l="1"/>
  <c r="A145" i="5"/>
  <c r="A145" i="4"/>
  <c r="A145" i="3"/>
  <c r="T148" i="15"/>
  <c r="S147"/>
  <c r="A146" i="5" l="1"/>
  <c r="A146" i="4"/>
  <c r="A146" i="3"/>
  <c r="A146" i="16"/>
  <c r="T149" i="15"/>
  <c r="S148"/>
  <c r="A147" i="16" l="1"/>
  <c r="A147" i="5"/>
  <c r="A147" i="3"/>
  <c r="A147" i="4"/>
  <c r="T150" i="15"/>
  <c r="S149"/>
  <c r="A148" i="16" l="1"/>
  <c r="A148" i="4"/>
  <c r="A148" i="3"/>
  <c r="A148" i="5"/>
  <c r="T151" i="15"/>
  <c r="S150"/>
  <c r="A149" i="16" l="1"/>
  <c r="A149" i="5"/>
  <c r="A149" i="4"/>
  <c r="A149" i="3"/>
  <c r="T152" i="15"/>
  <c r="S151"/>
  <c r="A18" i="11"/>
  <c r="B18" s="1"/>
  <c r="E18"/>
  <c r="AN3" i="3" l="1"/>
  <c r="A150" i="16"/>
  <c r="A150" i="5"/>
  <c r="A150" i="4"/>
  <c r="A150" i="3"/>
  <c r="T153" i="15"/>
  <c r="S152"/>
  <c r="A151" i="16" l="1"/>
  <c r="A151" i="5"/>
  <c r="A151" i="3"/>
  <c r="A151" i="4"/>
  <c r="T154" i="15"/>
  <c r="S153"/>
  <c r="A152" i="5" l="1"/>
  <c r="A152" i="16"/>
  <c r="A152" i="4"/>
  <c r="A152" i="3"/>
  <c r="T155" i="15"/>
  <c r="S154"/>
  <c r="A153" i="16" l="1"/>
  <c r="A153" i="5"/>
  <c r="A153" i="4"/>
  <c r="A153" i="3"/>
  <c r="T156" i="15"/>
  <c r="S155"/>
  <c r="A19" i="11"/>
  <c r="B19" s="1"/>
  <c r="E19"/>
  <c r="AN4" i="3" l="1"/>
  <c r="A154" i="5"/>
  <c r="A154" i="4"/>
  <c r="A154" i="3"/>
  <c r="A154" i="16"/>
  <c r="A20" i="11"/>
  <c r="T157" i="15"/>
  <c r="S156"/>
  <c r="A21" i="11" l="1"/>
  <c r="B20"/>
  <c r="Y15"/>
  <c r="X15"/>
  <c r="C17"/>
  <c r="C18"/>
  <c r="C19"/>
  <c r="C21"/>
  <c r="C20"/>
  <c r="A155" i="16"/>
  <c r="A155" i="5"/>
  <c r="A155" i="3"/>
  <c r="A155" i="4"/>
  <c r="T158" i="15"/>
  <c r="S157"/>
  <c r="E20" i="11"/>
  <c r="F18"/>
  <c r="F20"/>
  <c r="F21"/>
  <c r="F19"/>
  <c r="F17"/>
  <c r="AN5" i="3" l="1"/>
  <c r="A22" i="11"/>
  <c r="B21"/>
  <c r="G17"/>
  <c r="D17" s="1"/>
  <c r="G18"/>
  <c r="D18" s="1"/>
  <c r="G19"/>
  <c r="D19" s="1"/>
  <c r="G21"/>
  <c r="D21" s="1"/>
  <c r="G20"/>
  <c r="D20" s="1"/>
  <c r="A156" i="16"/>
  <c r="A156" i="4"/>
  <c r="A156" i="3"/>
  <c r="A156" i="5"/>
  <c r="T159" i="15"/>
  <c r="S158"/>
  <c r="E21" i="11"/>
  <c r="AN6" i="3" l="1"/>
  <c r="A23" i="11"/>
  <c r="B22"/>
  <c r="C22"/>
  <c r="A157" i="16"/>
  <c r="A157" i="5"/>
  <c r="A157" i="4"/>
  <c r="A157" i="3"/>
  <c r="T160" i="15"/>
  <c r="S159"/>
  <c r="F22" i="11"/>
  <c r="E22"/>
  <c r="AN7" i="3" l="1"/>
  <c r="G22" i="11"/>
  <c r="D22" s="1"/>
  <c r="A24"/>
  <c r="B23"/>
  <c r="C23"/>
  <c r="A158" i="16"/>
  <c r="A158" i="5"/>
  <c r="A158" i="4"/>
  <c r="A158" i="3"/>
  <c r="T161" i="15"/>
  <c r="S160"/>
  <c r="F23" i="11"/>
  <c r="E23"/>
  <c r="AN8" i="3" l="1"/>
  <c r="G23" i="11"/>
  <c r="D23" s="1"/>
  <c r="A25"/>
  <c r="B24"/>
  <c r="C24"/>
  <c r="A159" i="16"/>
  <c r="A159" i="5"/>
  <c r="A159" i="3"/>
  <c r="A159" i="4"/>
  <c r="T162" i="15"/>
  <c r="S161"/>
  <c r="F24" i="11"/>
  <c r="E24"/>
  <c r="AN9" i="3" l="1"/>
  <c r="G24" i="11"/>
  <c r="D24" s="1"/>
  <c r="A26"/>
  <c r="B25"/>
  <c r="C25"/>
  <c r="A160" i="5"/>
  <c r="A160" i="16"/>
  <c r="A160" i="4"/>
  <c r="A160" i="3"/>
  <c r="T163" i="15"/>
  <c r="S162"/>
  <c r="E25" i="11"/>
  <c r="F25"/>
  <c r="AN10" i="3" l="1"/>
  <c r="G25" i="11"/>
  <c r="D25" s="1"/>
  <c r="A27"/>
  <c r="B26"/>
  <c r="C26"/>
  <c r="A161" i="16"/>
  <c r="A161" i="5"/>
  <c r="A161" i="4"/>
  <c r="A161" i="3"/>
  <c r="T164" i="15"/>
  <c r="S163"/>
  <c r="E26" i="11"/>
  <c r="F26"/>
  <c r="AN11" i="3" l="1"/>
  <c r="G26" i="11"/>
  <c r="D26" s="1"/>
  <c r="A28"/>
  <c r="B27"/>
  <c r="C27"/>
  <c r="A162" i="5"/>
  <c r="A162" i="4"/>
  <c r="A162" i="3"/>
  <c r="A162" i="16"/>
  <c r="T165" i="15"/>
  <c r="S164"/>
  <c r="E27" i="11"/>
  <c r="F27"/>
  <c r="AN12" i="3" l="1"/>
  <c r="G27" i="11"/>
  <c r="D27" s="1"/>
  <c r="A29"/>
  <c r="B28"/>
  <c r="C28"/>
  <c r="A163" i="16"/>
  <c r="A163" i="5"/>
  <c r="A163" i="3"/>
  <c r="A163" i="4"/>
  <c r="T166" i="15"/>
  <c r="S165"/>
  <c r="F28" i="11"/>
  <c r="E28"/>
  <c r="AN13" i="3" l="1"/>
  <c r="G28" i="11"/>
  <c r="D28" s="1"/>
  <c r="A30"/>
  <c r="B29"/>
  <c r="C29"/>
  <c r="A164" i="16"/>
  <c r="A164" i="4"/>
  <c r="A164" i="3"/>
  <c r="A164" i="5"/>
  <c r="T167" i="15"/>
  <c r="S166"/>
  <c r="F29" i="11"/>
  <c r="E29"/>
  <c r="AN14" i="3" l="1"/>
  <c r="G29" i="11"/>
  <c r="D29" s="1"/>
  <c r="A31"/>
  <c r="B30"/>
  <c r="C30"/>
  <c r="A165" i="16"/>
  <c r="A165" i="5"/>
  <c r="A165" i="4"/>
  <c r="A165" i="3"/>
  <c r="T168" i="15"/>
  <c r="S167"/>
  <c r="F30" i="11"/>
  <c r="E30"/>
  <c r="AN15" i="3" l="1"/>
  <c r="G30" i="11"/>
  <c r="D30" s="1"/>
  <c r="A32"/>
  <c r="B31"/>
  <c r="C31"/>
  <c r="M6" i="17"/>
  <c r="T169" i="15"/>
  <c r="S168"/>
  <c r="A166" i="16"/>
  <c r="A166" i="5"/>
  <c r="A166" i="4"/>
  <c r="A166" i="3"/>
  <c r="F31" i="11"/>
  <c r="E31"/>
  <c r="AN16" i="3" l="1"/>
  <c r="G31" i="11"/>
  <c r="D31" s="1"/>
  <c r="A33"/>
  <c r="B32"/>
  <c r="C32"/>
  <c r="T170" i="15"/>
  <c r="S169"/>
  <c r="A167" i="16"/>
  <c r="A167" i="5"/>
  <c r="A167" i="3"/>
  <c r="A167" i="4"/>
  <c r="F32" i="11"/>
  <c r="E32"/>
  <c r="AN17" i="3" l="1"/>
  <c r="G32" i="11"/>
  <c r="D32" s="1"/>
  <c r="A34"/>
  <c r="B33"/>
  <c r="C33"/>
  <c r="T171" i="15"/>
  <c r="S170"/>
  <c r="A168" i="5"/>
  <c r="A168" i="16"/>
  <c r="A168" i="4"/>
  <c r="A168" i="3"/>
  <c r="F33" i="11"/>
  <c r="E33"/>
  <c r="AN18" i="3" l="1"/>
  <c r="G33" i="11"/>
  <c r="D33" s="1"/>
  <c r="A35"/>
  <c r="B34"/>
  <c r="C34"/>
  <c r="A169" i="16"/>
  <c r="A169" i="5"/>
  <c r="A169" i="4"/>
  <c r="A169" i="3"/>
  <c r="T172" i="15"/>
  <c r="S171"/>
  <c r="F34" i="11"/>
  <c r="E34"/>
  <c r="AN19" i="3" l="1"/>
  <c r="G34" i="11"/>
  <c r="D34" s="1"/>
  <c r="A36"/>
  <c r="B35"/>
  <c r="C35"/>
  <c r="A170" i="5"/>
  <c r="A170" i="4"/>
  <c r="A170" i="3"/>
  <c r="A170" i="16"/>
  <c r="T173" i="15"/>
  <c r="S172"/>
  <c r="F35" i="11"/>
  <c r="E35"/>
  <c r="AN20" i="3" l="1"/>
  <c r="G35" i="11"/>
  <c r="D35" s="1"/>
  <c r="A37"/>
  <c r="B36"/>
  <c r="C36"/>
  <c r="A171" i="16"/>
  <c r="A171" i="5"/>
  <c r="A171" i="3"/>
  <c r="A171" i="4"/>
  <c r="T174" i="15"/>
  <c r="S173"/>
  <c r="F36" i="11"/>
  <c r="E36"/>
  <c r="AN21" i="3" l="1"/>
  <c r="G36" i="11"/>
  <c r="D36" s="1"/>
  <c r="A38"/>
  <c r="B37"/>
  <c r="C37"/>
  <c r="A172" i="16"/>
  <c r="A172" i="4"/>
  <c r="A172" i="3"/>
  <c r="A172" i="5"/>
  <c r="T175" i="15"/>
  <c r="S174"/>
  <c r="F37" i="11"/>
  <c r="E37"/>
  <c r="AN22" i="3" l="1"/>
  <c r="G37" i="11"/>
  <c r="D37" s="1"/>
  <c r="A39"/>
  <c r="B38"/>
  <c r="C38"/>
  <c r="A173" i="16"/>
  <c r="A173" i="5"/>
  <c r="A173" i="4"/>
  <c r="A173" i="3"/>
  <c r="T176" i="15"/>
  <c r="S175"/>
  <c r="F38" i="11"/>
  <c r="E38"/>
  <c r="AN23" i="3" l="1"/>
  <c r="G38" i="11"/>
  <c r="D38" s="1"/>
  <c r="A40"/>
  <c r="B39"/>
  <c r="C39"/>
  <c r="A174" i="16"/>
  <c r="A174" i="5"/>
  <c r="A174" i="4"/>
  <c r="A174" i="3"/>
  <c r="T177" i="15"/>
  <c r="S176"/>
  <c r="F39" i="11"/>
  <c r="E39"/>
  <c r="AN24" i="3" l="1"/>
  <c r="G39" i="11"/>
  <c r="D39" s="1"/>
  <c r="A41"/>
  <c r="B40"/>
  <c r="C40"/>
  <c r="A175" i="16"/>
  <c r="A175" i="5"/>
  <c r="A175" i="3"/>
  <c r="A175" i="4"/>
  <c r="T178" i="15"/>
  <c r="S177"/>
  <c r="F40" i="11"/>
  <c r="E40"/>
  <c r="AN25" i="3" l="1"/>
  <c r="G40" i="11"/>
  <c r="D40" s="1"/>
  <c r="A42"/>
  <c r="B41"/>
  <c r="C41"/>
  <c r="A176" i="5"/>
  <c r="A176" i="16"/>
  <c r="A176" i="4"/>
  <c r="A176" i="3"/>
  <c r="T179" i="15"/>
  <c r="S178"/>
  <c r="F41" i="11"/>
  <c r="E41"/>
  <c r="AN26" i="3" l="1"/>
  <c r="G41" i="11"/>
  <c r="D41" s="1"/>
  <c r="A43"/>
  <c r="B42"/>
  <c r="C42"/>
  <c r="A177" i="16"/>
  <c r="A177" i="5"/>
  <c r="A177" i="4"/>
  <c r="A177" i="3"/>
  <c r="T180" i="15"/>
  <c r="S179"/>
  <c r="F42" i="11"/>
  <c r="E42"/>
  <c r="AN27" i="3" l="1"/>
  <c r="G42" i="11"/>
  <c r="D42" s="1"/>
  <c r="A44"/>
  <c r="B43"/>
  <c r="C43"/>
  <c r="T181" i="15"/>
  <c r="S180"/>
  <c r="A178" i="5"/>
  <c r="A178" i="4"/>
  <c r="A178" i="3"/>
  <c r="A178" i="16"/>
  <c r="F43" i="11"/>
  <c r="E43"/>
  <c r="AN28" i="3" l="1"/>
  <c r="G43" i="11"/>
  <c r="A45"/>
  <c r="B44"/>
  <c r="C44"/>
  <c r="A179" i="16"/>
  <c r="A179" i="5"/>
  <c r="A179" i="4"/>
  <c r="A179" i="3"/>
  <c r="T182" i="15"/>
  <c r="S181"/>
  <c r="F44" i="11"/>
  <c r="E44"/>
  <c r="AN29" i="3" l="1"/>
  <c r="G44" i="11"/>
  <c r="A46"/>
  <c r="B45"/>
  <c r="C45"/>
  <c r="A180" i="16"/>
  <c r="A180" i="4"/>
  <c r="A180" i="3"/>
  <c r="A180" i="5"/>
  <c r="T183" i="15"/>
  <c r="S182"/>
  <c r="F45" i="11"/>
  <c r="E45"/>
  <c r="AN30" i="3" l="1"/>
  <c r="G45" i="11"/>
  <c r="A47"/>
  <c r="B46"/>
  <c r="C46"/>
  <c r="A181" i="16"/>
  <c r="A181" i="5"/>
  <c r="A181" i="3"/>
  <c r="A181" i="4"/>
  <c r="T184" i="15"/>
  <c r="S183"/>
  <c r="F46" i="11"/>
  <c r="E46"/>
  <c r="AN31" i="3" l="1"/>
  <c r="G46" i="11"/>
  <c r="A48"/>
  <c r="B47"/>
  <c r="C47"/>
  <c r="A182" i="16"/>
  <c r="A182" i="5"/>
  <c r="A182" i="4"/>
  <c r="A182" i="3"/>
  <c r="T185" i="15"/>
  <c r="S184"/>
  <c r="F47" i="11"/>
  <c r="E47"/>
  <c r="AN32" i="3" l="1"/>
  <c r="G47" i="11"/>
  <c r="A49"/>
  <c r="B48"/>
  <c r="C48"/>
  <c r="A183" i="16"/>
  <c r="A183" i="5"/>
  <c r="A183" i="4"/>
  <c r="A183" i="3"/>
  <c r="T186" i="15"/>
  <c r="S185"/>
  <c r="E48" i="11"/>
  <c r="F48"/>
  <c r="AN33" i="3" l="1"/>
  <c r="G48" i="11"/>
  <c r="A50"/>
  <c r="B49"/>
  <c r="C49"/>
  <c r="A184" i="5"/>
  <c r="A184" i="16"/>
  <c r="A184" i="4"/>
  <c r="A184" i="3"/>
  <c r="T187" i="15"/>
  <c r="S186"/>
  <c r="F49" i="11"/>
  <c r="E49"/>
  <c r="AN34" i="3" l="1"/>
  <c r="G49" i="11"/>
  <c r="A51"/>
  <c r="B50"/>
  <c r="C50"/>
  <c r="A185" i="16"/>
  <c r="A185" i="5"/>
  <c r="A185" i="4"/>
  <c r="A185" i="3"/>
  <c r="T188" i="15"/>
  <c r="S187"/>
  <c r="F50" i="11"/>
  <c r="E50"/>
  <c r="AN35" i="3" l="1"/>
  <c r="G50" i="11"/>
  <c r="A52"/>
  <c r="B51"/>
  <c r="C51"/>
  <c r="A186" i="5"/>
  <c r="A186" i="4"/>
  <c r="A186" i="3"/>
  <c r="A186" i="16"/>
  <c r="T189" i="15"/>
  <c r="S188"/>
  <c r="F51" i="11"/>
  <c r="E51"/>
  <c r="AN36" i="3" l="1"/>
  <c r="G51" i="11"/>
  <c r="A53"/>
  <c r="B52"/>
  <c r="C52"/>
  <c r="T190" i="15"/>
  <c r="S189"/>
  <c r="A187" i="16"/>
  <c r="A187" i="5"/>
  <c r="A187" i="4"/>
  <c r="A187" i="3"/>
  <c r="F52" i="11"/>
  <c r="E52"/>
  <c r="AN37" i="3" l="1"/>
  <c r="G52" i="11"/>
  <c r="A54"/>
  <c r="B53"/>
  <c r="C53"/>
  <c r="A188" i="16"/>
  <c r="A188" i="4"/>
  <c r="A188" i="3"/>
  <c r="A188" i="5"/>
  <c r="T191" i="15"/>
  <c r="S190"/>
  <c r="F53" i="11"/>
  <c r="E53"/>
  <c r="AN38" i="3" l="1"/>
  <c r="G53" i="11"/>
  <c r="A55"/>
  <c r="B54"/>
  <c r="C54"/>
  <c r="A189" i="16"/>
  <c r="A189" i="5"/>
  <c r="A189" i="3"/>
  <c r="A189" i="4"/>
  <c r="T192" i="15"/>
  <c r="S191"/>
  <c r="F54" i="11"/>
  <c r="E54"/>
  <c r="AN39" i="3" l="1"/>
  <c r="G54" i="11"/>
  <c r="A56"/>
  <c r="B55"/>
  <c r="C55"/>
  <c r="A190" i="16"/>
  <c r="A190" i="5"/>
  <c r="A190" i="4"/>
  <c r="A190" i="3"/>
  <c r="T193" i="15"/>
  <c r="S192"/>
  <c r="F55" i="11"/>
  <c r="E55"/>
  <c r="AN40" i="3" l="1"/>
  <c r="G55" i="11"/>
  <c r="A57"/>
  <c r="B56"/>
  <c r="C56"/>
  <c r="A191" i="16"/>
  <c r="A191" i="5"/>
  <c r="A191" i="4"/>
  <c r="A191" i="3"/>
  <c r="T194" i="15"/>
  <c r="S193"/>
  <c r="E56" i="11"/>
  <c r="F56"/>
  <c r="AN41" i="3" l="1"/>
  <c r="G56" i="11"/>
  <c r="A58"/>
  <c r="B57"/>
  <c r="C57"/>
  <c r="T195" i="15"/>
  <c r="S194"/>
  <c r="A192" i="5"/>
  <c r="A192" i="16"/>
  <c r="A192" i="4"/>
  <c r="A192" i="3"/>
  <c r="F57" i="11"/>
  <c r="E57"/>
  <c r="AN42" i="3" l="1"/>
  <c r="G57" i="11"/>
  <c r="A59"/>
  <c r="B58"/>
  <c r="C58"/>
  <c r="A193" i="16"/>
  <c r="A193" i="5"/>
  <c r="A193" i="3"/>
  <c r="A193" i="4"/>
  <c r="T196" i="15"/>
  <c r="S195"/>
  <c r="F58" i="11"/>
  <c r="E58"/>
  <c r="AN43" i="3" l="1"/>
  <c r="G58" i="11"/>
  <c r="A60"/>
  <c r="B59"/>
  <c r="C59"/>
  <c r="A194" i="5"/>
  <c r="A194" i="4"/>
  <c r="A194" i="3"/>
  <c r="A194" i="16"/>
  <c r="T197" i="15"/>
  <c r="S196"/>
  <c r="F59" i="11"/>
  <c r="E59"/>
  <c r="AN44" i="3" l="1"/>
  <c r="G59" i="11"/>
  <c r="A61"/>
  <c r="B60"/>
  <c r="C60"/>
  <c r="A195" i="16"/>
  <c r="A195" i="5"/>
  <c r="A195" i="4"/>
  <c r="A195" i="3"/>
  <c r="T198" i="15"/>
  <c r="S197"/>
  <c r="F60" i="11"/>
  <c r="E60"/>
  <c r="AN45" i="3" l="1"/>
  <c r="G60" i="11"/>
  <c r="A62"/>
  <c r="B61"/>
  <c r="C61"/>
  <c r="T199" i="15"/>
  <c r="S198"/>
  <c r="A196" i="16"/>
  <c r="A196" i="4"/>
  <c r="A196" i="3"/>
  <c r="A196" i="5"/>
  <c r="F61" i="11"/>
  <c r="E61"/>
  <c r="AN46" i="3" l="1"/>
  <c r="G61" i="11"/>
  <c r="A63"/>
  <c r="B62"/>
  <c r="C62"/>
  <c r="A197" i="16"/>
  <c r="A197" i="5"/>
  <c r="A197" i="3"/>
  <c r="A197" i="4"/>
  <c r="T200" i="15"/>
  <c r="S199"/>
  <c r="F62" i="11"/>
  <c r="E62"/>
  <c r="AN47" i="3" l="1"/>
  <c r="G62" i="11"/>
  <c r="A64"/>
  <c r="B63"/>
  <c r="C63"/>
  <c r="A198" i="16"/>
  <c r="A198" i="5"/>
  <c r="A198" i="4"/>
  <c r="A198" i="3"/>
  <c r="T201" i="15"/>
  <c r="S200"/>
  <c r="E63" i="11"/>
  <c r="F63"/>
  <c r="AN48" i="3" l="1"/>
  <c r="G63" i="11"/>
  <c r="A65"/>
  <c r="B64"/>
  <c r="C64"/>
  <c r="T202" i="15"/>
  <c r="S201"/>
  <c r="A199" i="16"/>
  <c r="A199" i="5"/>
  <c r="A199" i="3"/>
  <c r="A199" i="4"/>
  <c r="F64" i="11"/>
  <c r="E64"/>
  <c r="AN49" i="3" l="1"/>
  <c r="G64" i="11"/>
  <c r="A66"/>
  <c r="B65"/>
  <c r="C65"/>
  <c r="A200" i="5"/>
  <c r="A200" i="16"/>
  <c r="A200" i="4"/>
  <c r="A200" i="3"/>
  <c r="T203" i="15"/>
  <c r="S202"/>
  <c r="F65" i="11"/>
  <c r="E65"/>
  <c r="AN50" i="3" l="1"/>
  <c r="G65" i="11"/>
  <c r="A67"/>
  <c r="B66"/>
  <c r="C66"/>
  <c r="T204" i="15"/>
  <c r="S203"/>
  <c r="A201" i="16"/>
  <c r="A201" i="5"/>
  <c r="A201" i="4"/>
  <c r="A201" i="3"/>
  <c r="F66" i="11"/>
  <c r="E66"/>
  <c r="AN51" i="3" l="1"/>
  <c r="G66" i="11"/>
  <c r="A68"/>
  <c r="B67"/>
  <c r="C67"/>
  <c r="A202" i="5"/>
  <c r="A202" i="4"/>
  <c r="A202" i="3"/>
  <c r="A202" i="16"/>
  <c r="T205" i="15"/>
  <c r="S204"/>
  <c r="F67" i="11"/>
  <c r="E67"/>
  <c r="AN52" i="3" l="1"/>
  <c r="G67" i="11"/>
  <c r="A69"/>
  <c r="B68"/>
  <c r="C68"/>
  <c r="T206" i="15"/>
  <c r="S205"/>
  <c r="A203" i="16"/>
  <c r="A203" i="5"/>
  <c r="A203" i="3"/>
  <c r="A203" i="4"/>
  <c r="F68" i="11"/>
  <c r="E68"/>
  <c r="AN53" i="3" l="1"/>
  <c r="G68" i="11"/>
  <c r="A70"/>
  <c r="B69"/>
  <c r="C69"/>
  <c r="A204" i="16"/>
  <c r="A204" i="4"/>
  <c r="A204" i="3"/>
  <c r="A204" i="5"/>
  <c r="T207" i="15"/>
  <c r="S206"/>
  <c r="F69" i="11"/>
  <c r="E69"/>
  <c r="AN54" i="3" l="1"/>
  <c r="G69" i="11"/>
  <c r="A71"/>
  <c r="B70"/>
  <c r="C70"/>
  <c r="A205" i="16"/>
  <c r="A205" i="5"/>
  <c r="A205" i="4"/>
  <c r="A205" i="3"/>
  <c r="T208" i="15"/>
  <c r="S207"/>
  <c r="F70" i="11"/>
  <c r="E70"/>
  <c r="AN55" i="3" l="1"/>
  <c r="G70" i="11"/>
  <c r="A72"/>
  <c r="B71"/>
  <c r="C71"/>
  <c r="T209" i="15"/>
  <c r="S208"/>
  <c r="A206" i="16"/>
  <c r="A206" i="5"/>
  <c r="A206" i="4"/>
  <c r="A206" i="3"/>
  <c r="F71" i="11"/>
  <c r="E71"/>
  <c r="AN56" i="3" l="1"/>
  <c r="G71" i="11"/>
  <c r="A73"/>
  <c r="B72"/>
  <c r="C72"/>
  <c r="A207" i="16"/>
  <c r="A207" i="5"/>
  <c r="A207" i="3"/>
  <c r="A207" i="4"/>
  <c r="T210" i="15"/>
  <c r="S209"/>
  <c r="F72" i="11"/>
  <c r="E72"/>
  <c r="AN57" i="3" l="1"/>
  <c r="G72" i="11"/>
  <c r="A74"/>
  <c r="B73"/>
  <c r="C73"/>
  <c r="A208" i="5"/>
  <c r="A208" i="16"/>
  <c r="A208" i="4"/>
  <c r="A208" i="3"/>
  <c r="T211" i="15"/>
  <c r="S210"/>
  <c r="F73" i="11"/>
  <c r="E73"/>
  <c r="AN58" i="3" l="1"/>
  <c r="G73" i="11"/>
  <c r="B74"/>
  <c r="C74"/>
  <c r="A75"/>
  <c r="T212" i="15"/>
  <c r="S211"/>
  <c r="A209" i="16"/>
  <c r="A209" i="5"/>
  <c r="A209" i="4"/>
  <c r="A209" i="3"/>
  <c r="E74" i="11"/>
  <c r="F74"/>
  <c r="AN59" i="3" l="1"/>
  <c r="G74" i="11"/>
  <c r="B75"/>
  <c r="C75"/>
  <c r="A76"/>
  <c r="A210" i="5"/>
  <c r="A210" i="4"/>
  <c r="A210" i="3"/>
  <c r="A210" i="16"/>
  <c r="T213" i="15"/>
  <c r="S212"/>
  <c r="E75" i="11"/>
  <c r="F75"/>
  <c r="AN60" i="3" l="1"/>
  <c r="G75" i="11"/>
  <c r="B76"/>
  <c r="A77"/>
  <c r="C76"/>
  <c r="A211" i="16"/>
  <c r="A211" i="5"/>
  <c r="A211" i="3"/>
  <c r="A211" i="4"/>
  <c r="T214" i="15"/>
  <c r="S213"/>
  <c r="E76" i="11"/>
  <c r="F76"/>
  <c r="AN61" i="3" l="1"/>
  <c r="G76" i="11"/>
  <c r="B77"/>
  <c r="A78"/>
  <c r="C77"/>
  <c r="D43"/>
  <c r="D44"/>
  <c r="A212" i="16"/>
  <c r="A212" i="4"/>
  <c r="A212" i="3"/>
  <c r="A212" i="5"/>
  <c r="T215" i="15"/>
  <c r="S214"/>
  <c r="F77" i="11"/>
  <c r="E77"/>
  <c r="AN62" i="3" l="1"/>
  <c r="G77" i="11"/>
  <c r="B78"/>
  <c r="C78"/>
  <c r="A79"/>
  <c r="T216" i="15"/>
  <c r="S215"/>
  <c r="A213" i="16"/>
  <c r="A213" i="5"/>
  <c r="A213" i="4"/>
  <c r="A213" i="3"/>
  <c r="F78" i="11"/>
  <c r="E78"/>
  <c r="AN63" i="3" l="1"/>
  <c r="G78" i="11"/>
  <c r="B79"/>
  <c r="A80"/>
  <c r="C79"/>
  <c r="A214" i="16"/>
  <c r="A214" i="5"/>
  <c r="A214" i="4"/>
  <c r="A214" i="3"/>
  <c r="T217" i="15"/>
  <c r="S216"/>
  <c r="E79" i="11"/>
  <c r="F79"/>
  <c r="AN64" i="3" l="1"/>
  <c r="G79" i="11"/>
  <c r="B80"/>
  <c r="A81"/>
  <c r="C80"/>
  <c r="T218" i="15"/>
  <c r="S217"/>
  <c r="A215" i="16"/>
  <c r="A215" i="5"/>
  <c r="A215" i="3"/>
  <c r="A215" i="4"/>
  <c r="F80" i="11"/>
  <c r="E80"/>
  <c r="AN65" i="3" l="1"/>
  <c r="G80" i="11"/>
  <c r="B81"/>
  <c r="A82"/>
  <c r="C81"/>
  <c r="A216" i="5"/>
  <c r="A216" i="16"/>
  <c r="A216" i="4"/>
  <c r="A216" i="3"/>
  <c r="T219" i="15"/>
  <c r="S218"/>
  <c r="E81" i="11"/>
  <c r="F81"/>
  <c r="AN66" i="3" l="1"/>
  <c r="G81" i="11"/>
  <c r="B82"/>
  <c r="A83"/>
  <c r="C82"/>
  <c r="T220" i="15"/>
  <c r="S219"/>
  <c r="A217" i="16"/>
  <c r="A217" i="5"/>
  <c r="A217" i="4"/>
  <c r="A217" i="3"/>
  <c r="F82" i="11"/>
  <c r="E82"/>
  <c r="AN67" i="3" l="1"/>
  <c r="G82" i="11"/>
  <c r="B83"/>
  <c r="C83"/>
  <c r="A84"/>
  <c r="A218" i="5"/>
  <c r="A218" i="4"/>
  <c r="A218" i="3"/>
  <c r="A218" i="16"/>
  <c r="T221" i="15"/>
  <c r="S220"/>
  <c r="F83" i="11"/>
  <c r="E83"/>
  <c r="AN68" i="3" l="1"/>
  <c r="G83" i="11"/>
  <c r="B84"/>
  <c r="A85"/>
  <c r="C84"/>
  <c r="A219" i="16"/>
  <c r="A219" i="5"/>
  <c r="A219" i="3"/>
  <c r="A219" i="4"/>
  <c r="T222" i="15"/>
  <c r="S221"/>
  <c r="F84" i="11"/>
  <c r="E84"/>
  <c r="AN69" i="3" l="1"/>
  <c r="G84" i="11"/>
  <c r="B85"/>
  <c r="C85"/>
  <c r="A86"/>
  <c r="A220" i="16"/>
  <c r="A220" i="4"/>
  <c r="A220" i="3"/>
  <c r="A220" i="5"/>
  <c r="T223" i="15"/>
  <c r="S222"/>
  <c r="F85" i="11"/>
  <c r="E85"/>
  <c r="AN70" i="3" l="1"/>
  <c r="G85" i="11"/>
  <c r="B86"/>
  <c r="A87"/>
  <c r="C86"/>
  <c r="A221" i="16"/>
  <c r="A221" i="5"/>
  <c r="A221" i="4"/>
  <c r="A221" i="3"/>
  <c r="T224" i="15"/>
  <c r="S223"/>
  <c r="F86" i="11"/>
  <c r="E86"/>
  <c r="AN71" i="3" l="1"/>
  <c r="G86" i="11"/>
  <c r="B87"/>
  <c r="C87"/>
  <c r="A88"/>
  <c r="T225" i="15"/>
  <c r="S224"/>
  <c r="A222" i="16"/>
  <c r="A222" i="5"/>
  <c r="A222" i="4"/>
  <c r="A222" i="3"/>
  <c r="F87" i="11"/>
  <c r="E87"/>
  <c r="AN72" i="3" l="1"/>
  <c r="G87" i="11"/>
  <c r="B88"/>
  <c r="C88"/>
  <c r="A89"/>
  <c r="A223" i="16"/>
  <c r="A223" i="5"/>
  <c r="A223" i="3"/>
  <c r="A223" i="4"/>
  <c r="T226" i="15"/>
  <c r="S225"/>
  <c r="F88" i="11"/>
  <c r="E88"/>
  <c r="AN73" i="3" l="1"/>
  <c r="G88" i="11"/>
  <c r="B89"/>
  <c r="C89"/>
  <c r="A90"/>
  <c r="A224" i="5"/>
  <c r="A224" i="16"/>
  <c r="A224" i="4"/>
  <c r="A224" i="3"/>
  <c r="T227" i="15"/>
  <c r="S226"/>
  <c r="F89" i="11"/>
  <c r="E89"/>
  <c r="AN74" i="3" l="1"/>
  <c r="G89" i="11"/>
  <c r="B90"/>
  <c r="C90"/>
  <c r="A91"/>
  <c r="T228" i="15"/>
  <c r="S227"/>
  <c r="A225" i="16"/>
  <c r="A225" i="5"/>
  <c r="A225" i="4"/>
  <c r="A225" i="3"/>
  <c r="F90" i="11"/>
  <c r="E90"/>
  <c r="AN75" i="3" l="1"/>
  <c r="G90" i="11"/>
  <c r="B91"/>
  <c r="A92"/>
  <c r="C91"/>
  <c r="A226" i="5"/>
  <c r="A226" i="4"/>
  <c r="A226" i="3"/>
  <c r="A226" i="16"/>
  <c r="T229" i="15"/>
  <c r="S228"/>
  <c r="F91" i="11"/>
  <c r="E91"/>
  <c r="AN76" i="3" l="1"/>
  <c r="G91" i="11"/>
  <c r="B92"/>
  <c r="A93"/>
  <c r="C92"/>
  <c r="A227" i="16"/>
  <c r="A227" i="5"/>
  <c r="A227" i="3"/>
  <c r="A227" i="4"/>
  <c r="T230" i="15"/>
  <c r="S229"/>
  <c r="E92" i="11"/>
  <c r="F92"/>
  <c r="AN77" i="3" l="1"/>
  <c r="G92" i="11"/>
  <c r="B93"/>
  <c r="A94"/>
  <c r="C93"/>
  <c r="A228" i="16"/>
  <c r="A228" i="4"/>
  <c r="A228" i="3"/>
  <c r="A228" i="5"/>
  <c r="T231" i="15"/>
  <c r="S230"/>
  <c r="F93" i="11"/>
  <c r="E93"/>
  <c r="AN78" i="3" l="1"/>
  <c r="G93" i="11"/>
  <c r="B94"/>
  <c r="A95"/>
  <c r="C94"/>
  <c r="A229" i="16"/>
  <c r="A229" i="5"/>
  <c r="A229" i="4"/>
  <c r="A229" i="3"/>
  <c r="T232" i="15"/>
  <c r="S231"/>
  <c r="F94" i="11"/>
  <c r="E94"/>
  <c r="AN79" i="3" l="1"/>
  <c r="G94" i="11"/>
  <c r="B95"/>
  <c r="C95"/>
  <c r="A96"/>
  <c r="A230" i="16"/>
  <c r="A230" i="5"/>
  <c r="A230" i="4"/>
  <c r="A230" i="3"/>
  <c r="T233" i="15"/>
  <c r="S232"/>
  <c r="F95" i="11"/>
  <c r="E95"/>
  <c r="AN80" i="3" l="1"/>
  <c r="G95" i="11"/>
  <c r="B96"/>
  <c r="C96"/>
  <c r="A97"/>
  <c r="T234" i="15"/>
  <c r="S233"/>
  <c r="A231" i="16"/>
  <c r="A231" i="5"/>
  <c r="A231" i="3"/>
  <c r="A231" i="4"/>
  <c r="E96" i="11"/>
  <c r="F96"/>
  <c r="AN81" i="3" l="1"/>
  <c r="G96" i="11"/>
  <c r="B97"/>
  <c r="A98"/>
  <c r="C97"/>
  <c r="A232" i="5"/>
  <c r="A232" i="16"/>
  <c r="A232" i="4"/>
  <c r="A232" i="3"/>
  <c r="T235" i="15"/>
  <c r="S234"/>
  <c r="F97" i="11"/>
  <c r="E97"/>
  <c r="AN82" i="3" l="1"/>
  <c r="G97" i="11"/>
  <c r="B98"/>
  <c r="C98"/>
  <c r="A99"/>
  <c r="T236" i="15"/>
  <c r="S235"/>
  <c r="A233" i="16"/>
  <c r="A233" i="5"/>
  <c r="A233" i="4"/>
  <c r="A233" i="3"/>
  <c r="E98" i="11"/>
  <c r="F98"/>
  <c r="AN83" i="3" l="1"/>
  <c r="G98" i="11"/>
  <c r="B99"/>
  <c r="C99"/>
  <c r="A100"/>
  <c r="A234" i="5"/>
  <c r="A234" i="4"/>
  <c r="A234" i="3"/>
  <c r="A234" i="16"/>
  <c r="T237" i="15"/>
  <c r="S236"/>
  <c r="F99" i="11"/>
  <c r="E99"/>
  <c r="AN84" i="3" l="1"/>
  <c r="G99" i="11"/>
  <c r="B100"/>
  <c r="C100"/>
  <c r="A101"/>
  <c r="T238" i="15"/>
  <c r="S237"/>
  <c r="A235" i="16"/>
  <c r="A235" i="5"/>
  <c r="A235" i="3"/>
  <c r="A235" i="4"/>
  <c r="F100" i="11"/>
  <c r="E100"/>
  <c r="AN85" i="3" l="1"/>
  <c r="G100" i="11"/>
  <c r="B101"/>
  <c r="C101"/>
  <c r="A102"/>
  <c r="A236" i="16"/>
  <c r="A236" i="4"/>
  <c r="A236" i="3"/>
  <c r="A236" i="5"/>
  <c r="T239" i="15"/>
  <c r="S238"/>
  <c r="F101" i="11"/>
  <c r="E101"/>
  <c r="AN86" i="3" l="1"/>
  <c r="G101" i="11"/>
  <c r="B102"/>
  <c r="A103"/>
  <c r="C102"/>
  <c r="A237" i="16"/>
  <c r="A237" i="5"/>
  <c r="A237" i="4"/>
  <c r="A237" i="3"/>
  <c r="T240" i="15"/>
  <c r="S239"/>
  <c r="E102" i="11"/>
  <c r="F102"/>
  <c r="AN87" i="3" l="1"/>
  <c r="G102" i="11"/>
  <c r="B103"/>
  <c r="C103"/>
  <c r="A104"/>
  <c r="T241" i="15"/>
  <c r="S240"/>
  <c r="A238" i="16"/>
  <c r="A238" i="5"/>
  <c r="A238" i="4"/>
  <c r="A238" i="3"/>
  <c r="F103" i="11"/>
  <c r="E103"/>
  <c r="AN88" i="3" l="1"/>
  <c r="G103" i="11"/>
  <c r="B104"/>
  <c r="C104"/>
  <c r="A105"/>
  <c r="A239" i="16"/>
  <c r="A239" i="5"/>
  <c r="A239" i="3"/>
  <c r="A239" i="4"/>
  <c r="T242" i="15"/>
  <c r="S241"/>
  <c r="F104" i="11"/>
  <c r="E104"/>
  <c r="AN89" i="3" l="1"/>
  <c r="G104" i="11"/>
  <c r="B105"/>
  <c r="C105"/>
  <c r="A106"/>
  <c r="A240" i="5"/>
  <c r="A240" i="16"/>
  <c r="A240" i="4"/>
  <c r="A240" i="3"/>
  <c r="T243" i="15"/>
  <c r="S242"/>
  <c r="F105" i="11"/>
  <c r="E105"/>
  <c r="AN90" i="3" l="1"/>
  <c r="G105" i="11"/>
  <c r="B106"/>
  <c r="C106"/>
  <c r="A107"/>
  <c r="A241" i="16"/>
  <c r="A241" i="5"/>
  <c r="A241" i="4"/>
  <c r="A241" i="3"/>
  <c r="T244" i="15"/>
  <c r="S243"/>
  <c r="F106" i="11"/>
  <c r="E106"/>
  <c r="AN91" i="3" l="1"/>
  <c r="G106" i="11"/>
  <c r="B107"/>
  <c r="C107"/>
  <c r="A108"/>
  <c r="T245" i="15"/>
  <c r="S244"/>
  <c r="A242" i="5"/>
  <c r="A242" i="4"/>
  <c r="A242" i="3"/>
  <c r="A242" i="16"/>
  <c r="F107" i="11"/>
  <c r="E107"/>
  <c r="AN92" i="3" l="1"/>
  <c r="G107" i="11"/>
  <c r="B108"/>
  <c r="C108"/>
  <c r="A109"/>
  <c r="A243" i="16"/>
  <c r="A243" i="5"/>
  <c r="A243" i="3"/>
  <c r="A243" i="4"/>
  <c r="T246" i="15"/>
  <c r="S245"/>
  <c r="F108" i="11"/>
  <c r="E108"/>
  <c r="AN93" i="3" l="1"/>
  <c r="G108" i="11"/>
  <c r="B109"/>
  <c r="C109"/>
  <c r="A110"/>
  <c r="T247" i="15"/>
  <c r="S246"/>
  <c r="A244" i="16"/>
  <c r="A244" i="4"/>
  <c r="A244" i="3"/>
  <c r="A244" i="5"/>
  <c r="F109" i="11"/>
  <c r="E109"/>
  <c r="AN94" i="3" l="1"/>
  <c r="G109" i="11"/>
  <c r="B110"/>
  <c r="C110"/>
  <c r="A111"/>
  <c r="A245" i="16"/>
  <c r="A245" i="5"/>
  <c r="A245" i="4"/>
  <c r="A245" i="3"/>
  <c r="T248" i="15"/>
  <c r="S247"/>
  <c r="F110" i="11"/>
  <c r="E110"/>
  <c r="AN95" i="3" l="1"/>
  <c r="G110" i="11"/>
  <c r="B111"/>
  <c r="C111"/>
  <c r="A112"/>
  <c r="T249" i="15"/>
  <c r="S248"/>
  <c r="A246" i="16"/>
  <c r="A246" i="5"/>
  <c r="A246" i="4"/>
  <c r="A246" i="3"/>
  <c r="F111" i="11"/>
  <c r="E111"/>
  <c r="AN96" i="3" l="1"/>
  <c r="G111" i="11"/>
  <c r="B112"/>
  <c r="A113"/>
  <c r="C112"/>
  <c r="A247" i="16"/>
  <c r="A247" i="5"/>
  <c r="A247" i="3"/>
  <c r="A247" i="4"/>
  <c r="T250" i="15"/>
  <c r="S249"/>
  <c r="F112" i="11"/>
  <c r="E112"/>
  <c r="AN97" i="3" l="1"/>
  <c r="G112" i="11"/>
  <c r="B113"/>
  <c r="C113"/>
  <c r="A114"/>
  <c r="A248" i="5"/>
  <c r="A248" i="16"/>
  <c r="A248" i="4"/>
  <c r="A248" i="3"/>
  <c r="T251" i="15"/>
  <c r="S250"/>
  <c r="F113" i="11"/>
  <c r="E113"/>
  <c r="AN98" i="3" l="1"/>
  <c r="G113" i="11"/>
  <c r="B114"/>
  <c r="A115"/>
  <c r="C114"/>
  <c r="A249" i="16"/>
  <c r="A249" i="5"/>
  <c r="A249" i="4"/>
  <c r="A249" i="3"/>
  <c r="T252" i="15"/>
  <c r="S251"/>
  <c r="F114" i="11"/>
  <c r="E114"/>
  <c r="AN99" i="3" l="1"/>
  <c r="G114" i="11"/>
  <c r="B115"/>
  <c r="C115"/>
  <c r="A116"/>
  <c r="T253" i="15"/>
  <c r="S252"/>
  <c r="A250" i="5"/>
  <c r="A250" i="4"/>
  <c r="A250" i="3"/>
  <c r="A250" i="16"/>
  <c r="F115" i="11"/>
  <c r="E115"/>
  <c r="AN100" i="3" l="1"/>
  <c r="G115" i="11"/>
  <c r="B116"/>
  <c r="A117"/>
  <c r="C116"/>
  <c r="A251" i="16"/>
  <c r="A251" i="5"/>
  <c r="A251" i="3"/>
  <c r="A251" i="4"/>
  <c r="T254" i="15"/>
  <c r="S253"/>
  <c r="E116" i="11"/>
  <c r="F116"/>
  <c r="AN101" i="3" l="1"/>
  <c r="G116" i="11"/>
  <c r="B117"/>
  <c r="C117"/>
  <c r="A118"/>
  <c r="T255" i="15"/>
  <c r="S254"/>
  <c r="A252" i="16"/>
  <c r="A252" i="4"/>
  <c r="A252" i="3"/>
  <c r="A252" i="5"/>
  <c r="F117" i="11"/>
  <c r="E117"/>
  <c r="AN102" i="3" l="1"/>
  <c r="G117" i="11"/>
  <c r="B118"/>
  <c r="A119"/>
  <c r="C118"/>
  <c r="A253" i="16"/>
  <c r="A253" i="5"/>
  <c r="A253" i="4"/>
  <c r="A253" i="3"/>
  <c r="T256" i="15"/>
  <c r="S255"/>
  <c r="F118" i="11"/>
  <c r="E118"/>
  <c r="AN103" i="3" l="1"/>
  <c r="G118" i="11"/>
  <c r="B119"/>
  <c r="C119"/>
  <c r="A120"/>
  <c r="T257" i="15"/>
  <c r="S256"/>
  <c r="A254" i="16"/>
  <c r="A254" i="5"/>
  <c r="A254" i="4"/>
  <c r="A254" i="3"/>
  <c r="F119" i="11"/>
  <c r="E119"/>
  <c r="AN104" i="3" l="1"/>
  <c r="G119" i="11"/>
  <c r="B120"/>
  <c r="C120"/>
  <c r="A121"/>
  <c r="A255" i="16"/>
  <c r="A255" i="5"/>
  <c r="A255" i="3"/>
  <c r="A255" i="4"/>
  <c r="T258" i="15"/>
  <c r="S257"/>
  <c r="F120" i="11"/>
  <c r="E120"/>
  <c r="AN105" i="3" l="1"/>
  <c r="G120" i="11"/>
  <c r="B121"/>
  <c r="C121"/>
  <c r="A122"/>
  <c r="T259" i="15"/>
  <c r="S258"/>
  <c r="A256" i="16"/>
  <c r="A256" i="4"/>
  <c r="A256" i="3"/>
  <c r="A256" i="5"/>
  <c r="F121" i="11"/>
  <c r="E121"/>
  <c r="AN106" i="3" l="1"/>
  <c r="G121" i="11"/>
  <c r="B122"/>
  <c r="C122"/>
  <c r="A123"/>
  <c r="A257" i="16"/>
  <c r="A257" i="5"/>
  <c r="A257" i="4"/>
  <c r="A257" i="3"/>
  <c r="T260" i="15"/>
  <c r="S259"/>
  <c r="F122" i="11"/>
  <c r="E122"/>
  <c r="AN107" i="3" l="1"/>
  <c r="G122" i="11"/>
  <c r="B123"/>
  <c r="C123"/>
  <c r="A124"/>
  <c r="T261" i="15"/>
  <c r="S260"/>
  <c r="A258" i="5"/>
  <c r="A258" i="4"/>
  <c r="A258" i="3"/>
  <c r="A258" i="16"/>
  <c r="F123" i="11"/>
  <c r="E123"/>
  <c r="AN108" i="3" l="1"/>
  <c r="G123" i="11"/>
  <c r="B124"/>
  <c r="C124"/>
  <c r="A125"/>
  <c r="A259" i="16"/>
  <c r="A259" i="5"/>
  <c r="A259" i="3"/>
  <c r="A259" i="4"/>
  <c r="T262" i="15"/>
  <c r="S261"/>
  <c r="F124" i="11"/>
  <c r="E124"/>
  <c r="AN109" i="3" l="1"/>
  <c r="G124" i="11"/>
  <c r="B125"/>
  <c r="C125"/>
  <c r="A126"/>
  <c r="A260" i="5"/>
  <c r="A260" i="16"/>
  <c r="A260" i="4"/>
  <c r="A260" i="3"/>
  <c r="T263" i="15"/>
  <c r="S262"/>
  <c r="F125" i="11"/>
  <c r="E125"/>
  <c r="AN110" i="3" l="1"/>
  <c r="G125" i="11"/>
  <c r="B126"/>
  <c r="C126"/>
  <c r="A127"/>
  <c r="A261" i="16"/>
  <c r="A261" i="5"/>
  <c r="A261" i="4"/>
  <c r="A261" i="3"/>
  <c r="T264" i="15"/>
  <c r="S263"/>
  <c r="F126" i="11"/>
  <c r="E126"/>
  <c r="AN111" i="3" l="1"/>
  <c r="G126" i="11"/>
  <c r="B127"/>
  <c r="A128"/>
  <c r="C127"/>
  <c r="A262" i="16"/>
  <c r="A262" i="5"/>
  <c r="A262" i="4"/>
  <c r="A262" i="3"/>
  <c r="T265" i="15"/>
  <c r="S264"/>
  <c r="E127" i="11"/>
  <c r="F127"/>
  <c r="AN112" i="3" l="1"/>
  <c r="G127" i="11"/>
  <c r="B128"/>
  <c r="C128"/>
  <c r="A129"/>
  <c r="T266" i="15"/>
  <c r="S265"/>
  <c r="A263" i="16"/>
  <c r="A263" i="5"/>
  <c r="A263" i="3"/>
  <c r="A263" i="4"/>
  <c r="F128" i="11"/>
  <c r="E128"/>
  <c r="AN113" i="3" l="1"/>
  <c r="G128" i="11"/>
  <c r="B129"/>
  <c r="C129"/>
  <c r="A130"/>
  <c r="A264" i="16"/>
  <c r="A264" i="4"/>
  <c r="A264" i="3"/>
  <c r="A264" i="5"/>
  <c r="T267" i="15"/>
  <c r="S266"/>
  <c r="F129" i="11"/>
  <c r="E129"/>
  <c r="AN114" i="3" l="1"/>
  <c r="G129" i="11"/>
  <c r="B130"/>
  <c r="C130"/>
  <c r="A131"/>
  <c r="A132" s="1"/>
  <c r="A133" s="1"/>
  <c r="A134" s="1"/>
  <c r="A265" i="16"/>
  <c r="A265" i="5"/>
  <c r="A265" i="4"/>
  <c r="A265" i="3"/>
  <c r="T268" i="15"/>
  <c r="S267"/>
  <c r="F130" i="11"/>
  <c r="E130"/>
  <c r="AN115" i="3" l="1"/>
  <c r="A1" s="1"/>
  <c r="L6" i="17"/>
  <c r="D51" i="11"/>
  <c r="D48"/>
  <c r="D54"/>
  <c r="D65"/>
  <c r="D49"/>
  <c r="D72"/>
  <c r="D64"/>
  <c r="D46"/>
  <c r="D73"/>
  <c r="D66"/>
  <c r="D70"/>
  <c r="D55"/>
  <c r="D62"/>
  <c r="D71"/>
  <c r="D59"/>
  <c r="D57"/>
  <c r="D69"/>
  <c r="D47"/>
  <c r="D53"/>
  <c r="D74"/>
  <c r="D63"/>
  <c r="D60"/>
  <c r="D75"/>
  <c r="N6" i="17"/>
  <c r="N7" s="1"/>
  <c r="N8" s="1"/>
  <c r="D61" i="11"/>
  <c r="D77"/>
  <c r="D76"/>
  <c r="D67"/>
  <c r="D56"/>
  <c r="D50"/>
  <c r="D52"/>
  <c r="D68"/>
  <c r="D58"/>
  <c r="D45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8"/>
  <c r="D127"/>
  <c r="D126"/>
  <c r="D125"/>
  <c r="G130"/>
  <c r="D130" s="1"/>
  <c r="A135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D129"/>
  <c r="T269" i="15"/>
  <c r="S268"/>
  <c r="A266" i="5"/>
  <c r="A266" i="4"/>
  <c r="A266" i="3"/>
  <c r="A266" i="16"/>
  <c r="O6" i="17" l="1"/>
  <c r="P6" s="1"/>
  <c r="D15" i="11"/>
  <c r="D16"/>
  <c r="A187"/>
  <c r="A267" i="16"/>
  <c r="A267" i="5"/>
  <c r="A267" i="4"/>
  <c r="A267" i="3"/>
  <c r="T270" i="15"/>
  <c r="S269"/>
  <c r="O173" i="11" l="1"/>
  <c r="O62"/>
  <c r="O186"/>
  <c r="O138"/>
  <c r="O74"/>
  <c r="O175"/>
  <c r="O159"/>
  <c r="O143"/>
  <c r="O127"/>
  <c r="O111"/>
  <c r="O95"/>
  <c r="O79"/>
  <c r="O63"/>
  <c r="O47"/>
  <c r="O31"/>
  <c r="O177"/>
  <c r="O141"/>
  <c r="O105"/>
  <c r="O69"/>
  <c r="O37"/>
  <c r="O174"/>
  <c r="O134"/>
  <c r="O82"/>
  <c r="O22"/>
  <c r="O184"/>
  <c r="O168"/>
  <c r="O152"/>
  <c r="O136"/>
  <c r="O120"/>
  <c r="O104"/>
  <c r="O88"/>
  <c r="O72"/>
  <c r="O56"/>
  <c r="O40"/>
  <c r="O24"/>
  <c r="O153"/>
  <c r="O125"/>
  <c r="O89"/>
  <c r="O57"/>
  <c r="O25"/>
  <c r="O158"/>
  <c r="O106"/>
  <c r="O58"/>
  <c r="R117"/>
  <c r="R123"/>
  <c r="R121"/>
  <c r="R127"/>
  <c r="R77"/>
  <c r="R19"/>
  <c r="R33"/>
  <c r="R39"/>
  <c r="Q53"/>
  <c r="Q63"/>
  <c r="Q57"/>
  <c r="Q67"/>
  <c r="Q110"/>
  <c r="Q120"/>
  <c r="Q130"/>
  <c r="Q76"/>
  <c r="I105"/>
  <c r="I73"/>
  <c r="A61" i="22" s="1"/>
  <c r="I25" i="11"/>
  <c r="A13" i="22" s="1"/>
  <c r="J99" i="11"/>
  <c r="J67"/>
  <c r="J35"/>
  <c r="I26"/>
  <c r="A14" i="22" s="1"/>
  <c r="I106" i="11"/>
  <c r="I74"/>
  <c r="A62" i="22" s="1"/>
  <c r="I28" i="11"/>
  <c r="A16" i="22" s="1"/>
  <c r="J102" i="11"/>
  <c r="J70"/>
  <c r="J38"/>
  <c r="I33"/>
  <c r="A21" i="22" s="1"/>
  <c r="P82" i="11"/>
  <c r="P127"/>
  <c r="P125"/>
  <c r="P27"/>
  <c r="P106"/>
  <c r="P52"/>
  <c r="P62"/>
  <c r="P105"/>
  <c r="R38"/>
  <c r="R73"/>
  <c r="R116"/>
  <c r="R126"/>
  <c r="R72"/>
  <c r="R18"/>
  <c r="R28"/>
  <c r="Q38"/>
  <c r="Q73"/>
  <c r="Q116"/>
  <c r="Q126"/>
  <c r="Q72"/>
  <c r="Q18"/>
  <c r="Q28"/>
  <c r="I99"/>
  <c r="A87" i="22" s="1"/>
  <c r="I65" i="11"/>
  <c r="A53" i="22" s="1"/>
  <c r="J125" i="11"/>
  <c r="J93"/>
  <c r="J61"/>
  <c r="J29"/>
  <c r="I18"/>
  <c r="A6" i="22" s="1"/>
  <c r="I100" i="11"/>
  <c r="A88" i="22" s="1"/>
  <c r="I68" i="11"/>
  <c r="A56" i="22" s="1"/>
  <c r="J128" i="11"/>
  <c r="J96"/>
  <c r="J64"/>
  <c r="J32"/>
  <c r="I23"/>
  <c r="A11" i="22" s="1"/>
  <c r="P43" i="11"/>
  <c r="P102"/>
  <c r="P48"/>
  <c r="P58"/>
  <c r="P68"/>
  <c r="P119"/>
  <c r="P24"/>
  <c r="R21"/>
  <c r="R27"/>
  <c r="R25"/>
  <c r="R31"/>
  <c r="R45"/>
  <c r="R88"/>
  <c r="R98"/>
  <c r="R44"/>
  <c r="Q54"/>
  <c r="Q64"/>
  <c r="Q58"/>
  <c r="Q68"/>
  <c r="Q19"/>
  <c r="Q24"/>
  <c r="Q34"/>
  <c r="I125"/>
  <c r="I93"/>
  <c r="A81" i="22" s="1"/>
  <c r="I59" i="11"/>
  <c r="A47" i="22" s="1"/>
  <c r="J119" i="11"/>
  <c r="J87"/>
  <c r="J55"/>
  <c r="J23"/>
  <c r="I126"/>
  <c r="I94"/>
  <c r="A82" i="22" s="1"/>
  <c r="I60" i="11"/>
  <c r="A48" i="22" s="1"/>
  <c r="J122" i="11"/>
  <c r="J90"/>
  <c r="J58"/>
  <c r="J26"/>
  <c r="J17"/>
  <c r="P47"/>
  <c r="P29"/>
  <c r="P59"/>
  <c r="P89"/>
  <c r="P84"/>
  <c r="P94"/>
  <c r="P40"/>
  <c r="R70"/>
  <c r="R105"/>
  <c r="R47"/>
  <c r="R61"/>
  <c r="R67"/>
  <c r="R114"/>
  <c r="R124"/>
  <c r="Q70"/>
  <c r="Q105"/>
  <c r="Q51"/>
  <c r="Q61"/>
  <c r="Q104"/>
  <c r="Q50"/>
  <c r="Q60"/>
  <c r="I103"/>
  <c r="I71"/>
  <c r="A59" i="22" s="1"/>
  <c r="J129" i="11"/>
  <c r="J97"/>
  <c r="J65"/>
  <c r="J33"/>
  <c r="I24"/>
  <c r="A12" i="22" s="1"/>
  <c r="I104" i="11"/>
  <c r="I72"/>
  <c r="A60" i="22" s="1"/>
  <c r="I20" i="11"/>
  <c r="A8" i="22" s="1"/>
  <c r="J100" i="11"/>
  <c r="J68"/>
  <c r="J36"/>
  <c r="I29"/>
  <c r="P66"/>
  <c r="P109"/>
  <c r="P99"/>
  <c r="P133"/>
  <c r="P100"/>
  <c r="P46"/>
  <c r="P56"/>
  <c r="O17"/>
  <c r="O78"/>
  <c r="O18"/>
  <c r="O150"/>
  <c r="O90"/>
  <c r="O179"/>
  <c r="O163"/>
  <c r="O147"/>
  <c r="O131"/>
  <c r="O115"/>
  <c r="O99"/>
  <c r="O83"/>
  <c r="O67"/>
  <c r="O51"/>
  <c r="O35"/>
  <c r="O19"/>
  <c r="O185"/>
  <c r="O149"/>
  <c r="O113"/>
  <c r="O77"/>
  <c r="O45"/>
  <c r="O142"/>
  <c r="O94"/>
  <c r="O42"/>
  <c r="O172"/>
  <c r="O156"/>
  <c r="O140"/>
  <c r="O124"/>
  <c r="O108"/>
  <c r="O92"/>
  <c r="O76"/>
  <c r="O60"/>
  <c r="O44"/>
  <c r="O28"/>
  <c r="O161"/>
  <c r="O129"/>
  <c r="O101"/>
  <c r="O65"/>
  <c r="O33"/>
  <c r="O170"/>
  <c r="O118"/>
  <c r="O70"/>
  <c r="R17"/>
  <c r="R22"/>
  <c r="R32"/>
  <c r="R26"/>
  <c r="R36"/>
  <c r="R83"/>
  <c r="R97"/>
  <c r="R103"/>
  <c r="Q117"/>
  <c r="Q127"/>
  <c r="Q121"/>
  <c r="Q131"/>
  <c r="Q77"/>
  <c r="Q23"/>
  <c r="Q33"/>
  <c r="Q43"/>
  <c r="I113"/>
  <c r="I81"/>
  <c r="A69" i="22" s="1"/>
  <c r="I45" i="11"/>
  <c r="A33" i="22" s="1"/>
  <c r="J107" i="11"/>
  <c r="J75"/>
  <c r="J43"/>
  <c r="I40"/>
  <c r="A28" i="22" s="1"/>
  <c r="I114" i="11"/>
  <c r="I82"/>
  <c r="A70" i="22" s="1"/>
  <c r="I46" i="11"/>
  <c r="A34" i="22" s="1"/>
  <c r="J110" i="11"/>
  <c r="J78"/>
  <c r="J46"/>
  <c r="I49"/>
  <c r="A37" i="22" s="1"/>
  <c r="P113" i="11"/>
  <c r="P23"/>
  <c r="P37"/>
  <c r="P131"/>
  <c r="P41"/>
  <c r="P116"/>
  <c r="P126"/>
  <c r="P72"/>
  <c r="R102"/>
  <c r="R48"/>
  <c r="R79"/>
  <c r="R29"/>
  <c r="R35"/>
  <c r="R82"/>
  <c r="R92"/>
  <c r="Q102"/>
  <c r="Q48"/>
  <c r="Q83"/>
  <c r="Q29"/>
  <c r="Q39"/>
  <c r="Q82"/>
  <c r="Q92"/>
  <c r="I107"/>
  <c r="I75"/>
  <c r="A63" i="22" s="1"/>
  <c r="I31" i="11"/>
  <c r="A19" i="22" s="1"/>
  <c r="J101" i="11"/>
  <c r="J69"/>
  <c r="J37"/>
  <c r="I30"/>
  <c r="A18" i="22" s="1"/>
  <c r="I108" i="11"/>
  <c r="I76"/>
  <c r="A64" i="22" s="1"/>
  <c r="I34" i="11"/>
  <c r="A22" i="22" s="1"/>
  <c r="J104" i="11"/>
  <c r="J72"/>
  <c r="J40"/>
  <c r="I37"/>
  <c r="P34"/>
  <c r="P61"/>
  <c r="P112"/>
  <c r="P122"/>
  <c r="P132"/>
  <c r="P78"/>
  <c r="P88"/>
  <c r="R85"/>
  <c r="R91"/>
  <c r="R89"/>
  <c r="R95"/>
  <c r="R109"/>
  <c r="R51"/>
  <c r="R65"/>
  <c r="R108"/>
  <c r="Q118"/>
  <c r="Q128"/>
  <c r="Q122"/>
  <c r="Q132"/>
  <c r="Q78"/>
  <c r="Q88"/>
  <c r="Q98"/>
  <c r="Q44"/>
  <c r="I101"/>
  <c r="A89" i="22" s="1"/>
  <c r="I69" i="11"/>
  <c r="A57" i="22" s="1"/>
  <c r="J127" i="11"/>
  <c r="J95"/>
  <c r="J63"/>
  <c r="J31"/>
  <c r="I22"/>
  <c r="A10" i="22" s="1"/>
  <c r="I102" i="11"/>
  <c r="A90" i="22" s="1"/>
  <c r="I70" i="11"/>
  <c r="A58" i="22" s="1"/>
  <c r="J130" i="11"/>
  <c r="J98"/>
  <c r="J66"/>
  <c r="J34"/>
  <c r="I27"/>
  <c r="A15" i="22" s="1"/>
  <c r="P71" i="11"/>
  <c r="P85"/>
  <c r="P75"/>
  <c r="P93"/>
  <c r="P107"/>
  <c r="P25"/>
  <c r="P104"/>
  <c r="R37"/>
  <c r="R80"/>
  <c r="R111"/>
  <c r="R125"/>
  <c r="R131"/>
  <c r="R81"/>
  <c r="R23"/>
  <c r="Q37"/>
  <c r="Q80"/>
  <c r="Q115"/>
  <c r="Q125"/>
  <c r="Q71"/>
  <c r="Q114"/>
  <c r="Q124"/>
  <c r="I111"/>
  <c r="I79"/>
  <c r="A67" i="22" s="1"/>
  <c r="I41" i="11"/>
  <c r="A29" i="22" s="1"/>
  <c r="J105" i="11"/>
  <c r="J73"/>
  <c r="J41"/>
  <c r="I36"/>
  <c r="A24" i="22" s="1"/>
  <c r="I112" i="11"/>
  <c r="I80"/>
  <c r="A68" i="22" s="1"/>
  <c r="I42" i="11"/>
  <c r="A30" i="22" s="1"/>
  <c r="J108" i="11"/>
  <c r="J76"/>
  <c r="J44"/>
  <c r="I43"/>
  <c r="P130"/>
  <c r="P76"/>
  <c r="P103"/>
  <c r="P21"/>
  <c r="P35"/>
  <c r="P110"/>
  <c r="P120"/>
  <c r="O114"/>
  <c r="O30"/>
  <c r="O166"/>
  <c r="O102"/>
  <c r="O34"/>
  <c r="O183"/>
  <c r="O167"/>
  <c r="O151"/>
  <c r="O135"/>
  <c r="O119"/>
  <c r="O103"/>
  <c r="O87"/>
  <c r="O71"/>
  <c r="O55"/>
  <c r="O39"/>
  <c r="O23"/>
  <c r="O157"/>
  <c r="O121"/>
  <c r="O85"/>
  <c r="O53"/>
  <c r="O21"/>
  <c r="O154"/>
  <c r="O110"/>
  <c r="O50"/>
  <c r="O176"/>
  <c r="O160"/>
  <c r="O144"/>
  <c r="O128"/>
  <c r="O112"/>
  <c r="O96"/>
  <c r="O80"/>
  <c r="O64"/>
  <c r="O48"/>
  <c r="O32"/>
  <c r="O169"/>
  <c r="O137"/>
  <c r="O109"/>
  <c r="O73"/>
  <c r="O41"/>
  <c r="O182"/>
  <c r="O130"/>
  <c r="O86"/>
  <c r="O26"/>
  <c r="R86"/>
  <c r="R96"/>
  <c r="R90"/>
  <c r="R100"/>
  <c r="R46"/>
  <c r="R56"/>
  <c r="R66"/>
  <c r="Q17"/>
  <c r="Q22"/>
  <c r="Q32"/>
  <c r="Q26"/>
  <c r="Q36"/>
  <c r="Q87"/>
  <c r="Q97"/>
  <c r="Q107"/>
  <c r="I121"/>
  <c r="I89"/>
  <c r="A77" i="22" s="1"/>
  <c r="I55" i="11"/>
  <c r="A43" i="22" s="1"/>
  <c r="J115" i="11"/>
  <c r="J83"/>
  <c r="J51"/>
  <c r="J19"/>
  <c r="I122"/>
  <c r="I90"/>
  <c r="A78" i="22" s="1"/>
  <c r="I56" i="11"/>
  <c r="A44" i="22" s="1"/>
  <c r="J118" i="11"/>
  <c r="J86"/>
  <c r="J54"/>
  <c r="J22"/>
  <c r="P17"/>
  <c r="P123"/>
  <c r="P28"/>
  <c r="P22"/>
  <c r="P32"/>
  <c r="P55"/>
  <c r="P57"/>
  <c r="P79"/>
  <c r="R69"/>
  <c r="R112"/>
  <c r="R42"/>
  <c r="R93"/>
  <c r="R99"/>
  <c r="R49"/>
  <c r="R55"/>
  <c r="Q69"/>
  <c r="Q112"/>
  <c r="Q42"/>
  <c r="Q93"/>
  <c r="Q103"/>
  <c r="Q49"/>
  <c r="Q59"/>
  <c r="I115"/>
  <c r="I83"/>
  <c r="A71" i="22" s="1"/>
  <c r="I47" i="11"/>
  <c r="A35" i="22" s="1"/>
  <c r="J109" i="11"/>
  <c r="J77"/>
  <c r="J45"/>
  <c r="I44"/>
  <c r="A32" i="22" s="1"/>
  <c r="I116" i="11"/>
  <c r="I84"/>
  <c r="A72" i="22" s="1"/>
  <c r="I50" i="11"/>
  <c r="A38" i="22" s="1"/>
  <c r="J112" i="11"/>
  <c r="J80"/>
  <c r="J48"/>
  <c r="I67"/>
  <c r="A55" i="22" s="1"/>
  <c r="P98" i="11"/>
  <c r="P44"/>
  <c r="P51"/>
  <c r="P45"/>
  <c r="P67"/>
  <c r="P101"/>
  <c r="P115"/>
  <c r="P33"/>
  <c r="R54"/>
  <c r="R64"/>
  <c r="R58"/>
  <c r="R68"/>
  <c r="R115"/>
  <c r="R129"/>
  <c r="R71"/>
  <c r="Q21"/>
  <c r="Q31"/>
  <c r="Q25"/>
  <c r="Q35"/>
  <c r="Q45"/>
  <c r="Q55"/>
  <c r="Q65"/>
  <c r="Q108"/>
  <c r="I109"/>
  <c r="I77"/>
  <c r="A65" i="22" s="1"/>
  <c r="I35" i="11"/>
  <c r="J103"/>
  <c r="J71"/>
  <c r="J39"/>
  <c r="I32"/>
  <c r="A20" i="22" s="1"/>
  <c r="I110" i="11"/>
  <c r="I78"/>
  <c r="A66" i="22" s="1"/>
  <c r="I38" i="11"/>
  <c r="J106"/>
  <c r="J74"/>
  <c r="J42"/>
  <c r="I39"/>
  <c r="P50"/>
  <c r="P60"/>
  <c r="P54"/>
  <c r="P64"/>
  <c r="P111"/>
  <c r="P121"/>
  <c r="P39"/>
  <c r="R101"/>
  <c r="R43"/>
  <c r="R74"/>
  <c r="R20"/>
  <c r="R30"/>
  <c r="R40"/>
  <c r="R87"/>
  <c r="Q101"/>
  <c r="Q47"/>
  <c r="Q74"/>
  <c r="Q20"/>
  <c r="Q30"/>
  <c r="Q81"/>
  <c r="Q27"/>
  <c r="I119"/>
  <c r="I87"/>
  <c r="A75" i="22" s="1"/>
  <c r="I53" i="11"/>
  <c r="A41" i="22" s="1"/>
  <c r="J113" i="11"/>
  <c r="J81"/>
  <c r="J49"/>
  <c r="I66"/>
  <c r="A54" i="22" s="1"/>
  <c r="I120" i="11"/>
  <c r="I88"/>
  <c r="A76" i="22" s="1"/>
  <c r="I54" i="11"/>
  <c r="A42" i="22" s="1"/>
  <c r="J116" i="11"/>
  <c r="J84"/>
  <c r="J52"/>
  <c r="J20"/>
  <c r="P65"/>
  <c r="P87"/>
  <c r="P70"/>
  <c r="P117"/>
  <c r="P26"/>
  <c r="P49"/>
  <c r="P31"/>
  <c r="O93"/>
  <c r="O46"/>
  <c r="O178"/>
  <c r="O122"/>
  <c r="O54"/>
  <c r="O187"/>
  <c r="O171"/>
  <c r="O155"/>
  <c r="O139"/>
  <c r="O123"/>
  <c r="O107"/>
  <c r="O91"/>
  <c r="O75"/>
  <c r="O59"/>
  <c r="O43"/>
  <c r="O27"/>
  <c r="O165"/>
  <c r="O133"/>
  <c r="O97"/>
  <c r="O61"/>
  <c r="O29"/>
  <c r="O162"/>
  <c r="O126"/>
  <c r="O66"/>
  <c r="O180"/>
  <c r="O164"/>
  <c r="O148"/>
  <c r="O132"/>
  <c r="O116"/>
  <c r="O100"/>
  <c r="O84"/>
  <c r="O68"/>
  <c r="O52"/>
  <c r="O36"/>
  <c r="O20"/>
  <c r="O181"/>
  <c r="O145"/>
  <c r="O117"/>
  <c r="O81"/>
  <c r="O49"/>
  <c r="O146"/>
  <c r="O98"/>
  <c r="O38"/>
  <c r="R53"/>
  <c r="R59"/>
  <c r="R57"/>
  <c r="R63"/>
  <c r="R110"/>
  <c r="R120"/>
  <c r="R130"/>
  <c r="R76"/>
  <c r="Q86"/>
  <c r="Q96"/>
  <c r="Q90"/>
  <c r="Q100"/>
  <c r="Q46"/>
  <c r="Q56"/>
  <c r="Q66"/>
  <c r="I129"/>
  <c r="I97"/>
  <c r="A85" i="22" s="1"/>
  <c r="I63" i="11"/>
  <c r="A51" i="22" s="1"/>
  <c r="J123" i="11"/>
  <c r="J91"/>
  <c r="J59"/>
  <c r="J27"/>
  <c r="I130"/>
  <c r="I98"/>
  <c r="A86" i="22" s="1"/>
  <c r="I64" i="11"/>
  <c r="A52" i="22" s="1"/>
  <c r="J126" i="11"/>
  <c r="J94"/>
  <c r="J62"/>
  <c r="J30"/>
  <c r="I21"/>
  <c r="A9" i="22" s="1"/>
  <c r="P18" i="11"/>
  <c r="P92"/>
  <c r="P86"/>
  <c r="P96"/>
  <c r="P42"/>
  <c r="P73"/>
  <c r="P91"/>
  <c r="R133"/>
  <c r="R75"/>
  <c r="R106"/>
  <c r="R52"/>
  <c r="R62"/>
  <c r="R113"/>
  <c r="R119"/>
  <c r="Q133"/>
  <c r="Q79"/>
  <c r="Q106"/>
  <c r="Q52"/>
  <c r="Q62"/>
  <c r="Q113"/>
  <c r="Q123"/>
  <c r="I123"/>
  <c r="I91"/>
  <c r="A79" i="22" s="1"/>
  <c r="I57" i="11"/>
  <c r="A45" i="22" s="1"/>
  <c r="J117" i="11"/>
  <c r="J85"/>
  <c r="J53"/>
  <c r="J21"/>
  <c r="I124"/>
  <c r="I92"/>
  <c r="A80" i="22" s="1"/>
  <c r="I58" i="11"/>
  <c r="A46" i="22" s="1"/>
  <c r="J120" i="11"/>
  <c r="J88"/>
  <c r="J56"/>
  <c r="J24"/>
  <c r="I17"/>
  <c r="A5" i="22" s="1"/>
  <c r="P108" i="11"/>
  <c r="P38"/>
  <c r="P69"/>
  <c r="P83"/>
  <c r="P97"/>
  <c r="P19"/>
  <c r="P129"/>
  <c r="R118"/>
  <c r="R128"/>
  <c r="R122"/>
  <c r="R132"/>
  <c r="R78"/>
  <c r="R24"/>
  <c r="R34"/>
  <c r="Q85"/>
  <c r="Q95"/>
  <c r="Q89"/>
  <c r="Q99"/>
  <c r="Q109"/>
  <c r="Q119"/>
  <c r="Q129"/>
  <c r="Q75"/>
  <c r="I117"/>
  <c r="I85"/>
  <c r="A73" i="22" s="1"/>
  <c r="I51" i="11"/>
  <c r="A39" i="22" s="1"/>
  <c r="J111" i="11"/>
  <c r="J79"/>
  <c r="J47"/>
  <c r="I48"/>
  <c r="A36" i="22" s="1"/>
  <c r="I118" i="11"/>
  <c r="I86"/>
  <c r="A74" i="22" s="1"/>
  <c r="I52" i="11"/>
  <c r="A40" i="22" s="1"/>
  <c r="J114" i="11"/>
  <c r="J82"/>
  <c r="J50"/>
  <c r="J18"/>
  <c r="P114"/>
  <c r="P124"/>
  <c r="P118"/>
  <c r="P128"/>
  <c r="P74"/>
  <c r="P20"/>
  <c r="P30"/>
  <c r="P53"/>
  <c r="R107"/>
  <c r="R41"/>
  <c r="R84"/>
  <c r="R94"/>
  <c r="R104"/>
  <c r="R50"/>
  <c r="R60"/>
  <c r="Q111"/>
  <c r="Q41"/>
  <c r="Q84"/>
  <c r="Q94"/>
  <c r="Q40"/>
  <c r="Q91"/>
  <c r="I127"/>
  <c r="I95"/>
  <c r="A83" i="22" s="1"/>
  <c r="I61" i="11"/>
  <c r="A49" i="22" s="1"/>
  <c r="J121" i="11"/>
  <c r="J89"/>
  <c r="J57"/>
  <c r="J25"/>
  <c r="I128"/>
  <c r="I96"/>
  <c r="A84" i="22" s="1"/>
  <c r="I62" i="11"/>
  <c r="A50" i="22" s="1"/>
  <c r="J124" i="11"/>
  <c r="J92"/>
  <c r="J60"/>
  <c r="J28"/>
  <c r="I19"/>
  <c r="A7" i="22" s="1"/>
  <c r="P95" i="11"/>
  <c r="P77"/>
  <c r="P80"/>
  <c r="P90"/>
  <c r="P36"/>
  <c r="P63"/>
  <c r="P81"/>
  <c r="P134"/>
  <c r="R134"/>
  <c r="Q135"/>
  <c r="P135"/>
  <c r="R135"/>
  <c r="P136"/>
  <c r="R136"/>
  <c r="Q136"/>
  <c r="P137"/>
  <c r="Q137"/>
  <c r="R137"/>
  <c r="P138"/>
  <c r="R138"/>
  <c r="Q138"/>
  <c r="R139"/>
  <c r="Q139"/>
  <c r="P139"/>
  <c r="P140"/>
  <c r="Q140"/>
  <c r="R140"/>
  <c r="P141"/>
  <c r="R141"/>
  <c r="Q141"/>
  <c r="Q142"/>
  <c r="R142"/>
  <c r="P142"/>
  <c r="Q143"/>
  <c r="P143"/>
  <c r="R143"/>
  <c r="Q144"/>
  <c r="P144"/>
  <c r="R144"/>
  <c r="P145"/>
  <c r="Q145"/>
  <c r="R145"/>
  <c r="P146"/>
  <c r="Q146"/>
  <c r="R146"/>
  <c r="Q147"/>
  <c r="P147"/>
  <c r="R147"/>
  <c r="R148"/>
  <c r="Q148"/>
  <c r="P148"/>
  <c r="R149"/>
  <c r="P149"/>
  <c r="Q149"/>
  <c r="P150"/>
  <c r="Q150"/>
  <c r="R150"/>
  <c r="R151"/>
  <c r="Q151"/>
  <c r="P151"/>
  <c r="Q152"/>
  <c r="P152"/>
  <c r="R152"/>
  <c r="Q153"/>
  <c r="P153"/>
  <c r="R153"/>
  <c r="Q154"/>
  <c r="P154"/>
  <c r="R154"/>
  <c r="P155"/>
  <c r="R155"/>
  <c r="Q155"/>
  <c r="P156"/>
  <c r="Q156"/>
  <c r="R156"/>
  <c r="Q157"/>
  <c r="R157"/>
  <c r="P157"/>
  <c r="R158"/>
  <c r="Q158"/>
  <c r="P158"/>
  <c r="Q159"/>
  <c r="P159"/>
  <c r="R159"/>
  <c r="Q160"/>
  <c r="R160"/>
  <c r="P160"/>
  <c r="P161"/>
  <c r="R161"/>
  <c r="Q161"/>
  <c r="R162"/>
  <c r="P162"/>
  <c r="Q162"/>
  <c r="R163"/>
  <c r="Q163"/>
  <c r="P163"/>
  <c r="P164"/>
  <c r="R164"/>
  <c r="Q164"/>
  <c r="R165"/>
  <c r="Q165"/>
  <c r="P165"/>
  <c r="R166"/>
  <c r="Q166"/>
  <c r="P166"/>
  <c r="P167"/>
  <c r="R167"/>
  <c r="Q167"/>
  <c r="R168"/>
  <c r="Q168"/>
  <c r="P168"/>
  <c r="P169"/>
  <c r="R169"/>
  <c r="Q169"/>
  <c r="Q170"/>
  <c r="P170"/>
  <c r="R170"/>
  <c r="P171"/>
  <c r="Q171"/>
  <c r="R171"/>
  <c r="Q172"/>
  <c r="R172"/>
  <c r="P172"/>
  <c r="R173"/>
  <c r="P173"/>
  <c r="Q173"/>
  <c r="R174"/>
  <c r="Q174"/>
  <c r="P174"/>
  <c r="Q175"/>
  <c r="R175"/>
  <c r="P175"/>
  <c r="R176"/>
  <c r="Q176"/>
  <c r="P176"/>
  <c r="P177"/>
  <c r="R177"/>
  <c r="Q177"/>
  <c r="R178"/>
  <c r="P178"/>
  <c r="Q178"/>
  <c r="P179"/>
  <c r="R179"/>
  <c r="Q179"/>
  <c r="R180"/>
  <c r="Q180"/>
  <c r="P180"/>
  <c r="R181"/>
  <c r="Q181"/>
  <c r="P181"/>
  <c r="R182"/>
  <c r="P182"/>
  <c r="Q182"/>
  <c r="R183"/>
  <c r="Q183"/>
  <c r="P183"/>
  <c r="R184"/>
  <c r="Q184"/>
  <c r="P184"/>
  <c r="Q134"/>
  <c r="R185"/>
  <c r="Q185"/>
  <c r="P185"/>
  <c r="R186"/>
  <c r="P186"/>
  <c r="Q186"/>
  <c r="A188"/>
  <c r="O188" s="1"/>
  <c r="P187"/>
  <c r="Q187"/>
  <c r="R187"/>
  <c r="A268" i="5"/>
  <c r="A268" i="16"/>
  <c r="A268" i="4"/>
  <c r="A268" i="3"/>
  <c r="T271" i="15"/>
  <c r="S270"/>
  <c r="V74" i="11"/>
  <c r="V127"/>
  <c r="V63"/>
  <c r="V69"/>
  <c r="V82"/>
  <c r="V136"/>
  <c r="V72"/>
  <c r="V89"/>
  <c r="V106"/>
  <c r="Y121"/>
  <c r="Y33"/>
  <c r="X57"/>
  <c r="X130"/>
  <c r="W82"/>
  <c r="W106"/>
  <c r="Y38"/>
  <c r="Y72"/>
  <c r="X73"/>
  <c r="X18"/>
  <c r="W43"/>
  <c r="W68"/>
  <c r="Y27"/>
  <c r="Y88"/>
  <c r="X64"/>
  <c r="X24"/>
  <c r="W89"/>
  <c r="Y70"/>
  <c r="Y67"/>
  <c r="X105"/>
  <c r="X50"/>
  <c r="W66"/>
  <c r="W100"/>
  <c r="V78"/>
  <c r="V163"/>
  <c r="V99"/>
  <c r="V35"/>
  <c r="V149"/>
  <c r="V172"/>
  <c r="V108"/>
  <c r="V44"/>
  <c r="V161"/>
  <c r="V33"/>
  <c r="Y17"/>
  <c r="Y36"/>
  <c r="X117"/>
  <c r="X77"/>
  <c r="W37"/>
  <c r="W126"/>
  <c r="Y79"/>
  <c r="Y92"/>
  <c r="X29"/>
  <c r="W112"/>
  <c r="W88"/>
  <c r="Y95"/>
  <c r="Y108"/>
  <c r="X132"/>
  <c r="X44"/>
  <c r="W85"/>
  <c r="W25"/>
  <c r="Y111"/>
  <c r="Y23"/>
  <c r="X125"/>
  <c r="W103"/>
  <c r="W120"/>
  <c r="V34"/>
  <c r="V183"/>
  <c r="V119"/>
  <c r="V55"/>
  <c r="V53"/>
  <c r="V50"/>
  <c r="V128"/>
  <c r="V64"/>
  <c r="V73"/>
  <c r="V86"/>
  <c r="Y90"/>
  <c r="Y66"/>
  <c r="X26"/>
  <c r="X107"/>
  <c r="W123"/>
  <c r="W55"/>
  <c r="Y112"/>
  <c r="Y49"/>
  <c r="X42"/>
  <c r="X59"/>
  <c r="W44"/>
  <c r="W101"/>
  <c r="Y64"/>
  <c r="Y129"/>
  <c r="X25"/>
  <c r="X65"/>
  <c r="W50"/>
  <c r="W111"/>
  <c r="Y43"/>
  <c r="Y40"/>
  <c r="X74"/>
  <c r="X27"/>
  <c r="W87"/>
  <c r="W49"/>
  <c r="V122"/>
  <c r="V139"/>
  <c r="V75"/>
  <c r="V97"/>
  <c r="V126"/>
  <c r="V148"/>
  <c r="V84"/>
  <c r="V20"/>
  <c r="V117"/>
  <c r="V146"/>
  <c r="Y59"/>
  <c r="Y120"/>
  <c r="X96"/>
  <c r="X56"/>
  <c r="W96"/>
  <c r="Y133"/>
  <c r="Y62"/>
  <c r="X79"/>
  <c r="X113"/>
  <c r="W83"/>
  <c r="Y118"/>
  <c r="Y78"/>
  <c r="X95"/>
  <c r="X119"/>
  <c r="W128"/>
  <c r="W53"/>
  <c r="Y94"/>
  <c r="X111"/>
  <c r="X40"/>
  <c r="W90"/>
  <c r="W134"/>
  <c r="Y135"/>
  <c r="W137"/>
  <c r="Y138"/>
  <c r="W139"/>
  <c r="W141"/>
  <c r="Y142"/>
  <c r="Y143"/>
  <c r="W145"/>
  <c r="X146"/>
  <c r="Y147"/>
  <c r="Y149"/>
  <c r="X150"/>
  <c r="W151"/>
  <c r="X153"/>
  <c r="W154"/>
  <c r="X157"/>
  <c r="X158"/>
  <c r="W161"/>
  <c r="W163"/>
  <c r="X166"/>
  <c r="W169"/>
  <c r="Y171"/>
  <c r="X174"/>
  <c r="W178"/>
  <c r="Y181"/>
  <c r="W183"/>
  <c r="Y186"/>
  <c r="X170"/>
  <c r="Y174"/>
  <c r="Y178"/>
  <c r="Y182"/>
  <c r="W185"/>
  <c r="X184"/>
  <c r="V138"/>
  <c r="V143"/>
  <c r="V79"/>
  <c r="V105"/>
  <c r="V134"/>
  <c r="V152"/>
  <c r="V88"/>
  <c r="V24"/>
  <c r="V125"/>
  <c r="V158"/>
  <c r="Y123"/>
  <c r="Y19"/>
  <c r="X63"/>
  <c r="X120"/>
  <c r="W27"/>
  <c r="W105"/>
  <c r="Y126"/>
  <c r="X38"/>
  <c r="X72"/>
  <c r="W58"/>
  <c r="Y21"/>
  <c r="Y45"/>
  <c r="X54"/>
  <c r="X19"/>
  <c r="W59"/>
  <c r="W40"/>
  <c r="Y61"/>
  <c r="X70"/>
  <c r="X104"/>
  <c r="W133"/>
  <c r="V17"/>
  <c r="V179"/>
  <c r="V115"/>
  <c r="V51"/>
  <c r="V185"/>
  <c r="V45"/>
  <c r="V42"/>
  <c r="V124"/>
  <c r="V60"/>
  <c r="V65"/>
  <c r="V70"/>
  <c r="Y26"/>
  <c r="Y103"/>
  <c r="X131"/>
  <c r="X43"/>
  <c r="W23"/>
  <c r="W116"/>
  <c r="Y48"/>
  <c r="Y82"/>
  <c r="X83"/>
  <c r="X92"/>
  <c r="W61"/>
  <c r="W78"/>
  <c r="Y89"/>
  <c r="Y65"/>
  <c r="X122"/>
  <c r="X98"/>
  <c r="W71"/>
  <c r="W107"/>
  <c r="Y80"/>
  <c r="Y81"/>
  <c r="X115"/>
  <c r="X124"/>
  <c r="W76"/>
  <c r="W110"/>
  <c r="V102"/>
  <c r="V135"/>
  <c r="V71"/>
  <c r="V85"/>
  <c r="V110"/>
  <c r="V144"/>
  <c r="V80"/>
  <c r="V109"/>
  <c r="V130"/>
  <c r="Y96"/>
  <c r="Y56"/>
  <c r="X32"/>
  <c r="X97"/>
  <c r="W17"/>
  <c r="W32"/>
  <c r="Y69"/>
  <c r="Y99"/>
  <c r="X112"/>
  <c r="X49"/>
  <c r="W98"/>
  <c r="W67"/>
  <c r="Y54"/>
  <c r="Y115"/>
  <c r="X31"/>
  <c r="X55"/>
  <c r="W64"/>
  <c r="Y101"/>
  <c r="Y30"/>
  <c r="X47"/>
  <c r="X81"/>
  <c r="W65"/>
  <c r="W26"/>
  <c r="V46"/>
  <c r="V178"/>
  <c r="V155"/>
  <c r="V91"/>
  <c r="V27"/>
  <c r="V133"/>
  <c r="V162"/>
  <c r="V164"/>
  <c r="V100"/>
  <c r="V36"/>
  <c r="V145"/>
  <c r="Y53"/>
  <c r="Y110"/>
  <c r="X86"/>
  <c r="X46"/>
  <c r="W86"/>
  <c r="W91"/>
  <c r="Y52"/>
  <c r="X133"/>
  <c r="X62"/>
  <c r="W69"/>
  <c r="W129"/>
  <c r="Y132"/>
  <c r="X85"/>
  <c r="X109"/>
  <c r="W118"/>
  <c r="W30"/>
  <c r="Y84"/>
  <c r="Y60"/>
  <c r="X94"/>
  <c r="W80"/>
  <c r="W81"/>
  <c r="W135"/>
  <c r="X136"/>
  <c r="W138"/>
  <c r="X139"/>
  <c r="Y140"/>
  <c r="X142"/>
  <c r="W143"/>
  <c r="Y144"/>
  <c r="W146"/>
  <c r="W147"/>
  <c r="W148"/>
  <c r="W150"/>
  <c r="X151"/>
  <c r="Y152"/>
  <c r="X154"/>
  <c r="Y155"/>
  <c r="Y156"/>
  <c r="Y158"/>
  <c r="W159"/>
  <c r="W160"/>
  <c r="Y162"/>
  <c r="X163"/>
  <c r="X164"/>
  <c r="Y166"/>
  <c r="Y167"/>
  <c r="W168"/>
  <c r="W172"/>
  <c r="Y175"/>
  <c r="Y179"/>
  <c r="X183"/>
  <c r="Y183"/>
  <c r="V62"/>
  <c r="V186"/>
  <c r="V159"/>
  <c r="V95"/>
  <c r="V31"/>
  <c r="V141"/>
  <c r="V174"/>
  <c r="V168"/>
  <c r="V104"/>
  <c r="V40"/>
  <c r="V153"/>
  <c r="V25"/>
  <c r="Y117"/>
  <c r="Y77"/>
  <c r="X53"/>
  <c r="X110"/>
  <c r="W125"/>
  <c r="W62"/>
  <c r="Y116"/>
  <c r="Y28"/>
  <c r="X126"/>
  <c r="W48"/>
  <c r="W24"/>
  <c r="Y31"/>
  <c r="Y44"/>
  <c r="X68"/>
  <c r="W29"/>
  <c r="W94"/>
  <c r="Y47"/>
  <c r="Y124"/>
  <c r="X61"/>
  <c r="W99"/>
  <c r="W56"/>
  <c r="V90"/>
  <c r="V131"/>
  <c r="V67"/>
  <c r="V77"/>
  <c r="V94"/>
  <c r="V140"/>
  <c r="V76"/>
  <c r="V101"/>
  <c r="V118"/>
  <c r="Y32"/>
  <c r="Y97"/>
  <c r="X121"/>
  <c r="X33"/>
  <c r="W113"/>
  <c r="W41"/>
  <c r="Y102"/>
  <c r="Y35"/>
  <c r="X48"/>
  <c r="X82"/>
  <c r="W34"/>
  <c r="W132"/>
  <c r="Y91"/>
  <c r="Y51"/>
  <c r="X128"/>
  <c r="X88"/>
  <c r="W93"/>
  <c r="Y37"/>
  <c r="Y131"/>
  <c r="X80"/>
  <c r="X114"/>
  <c r="W130"/>
  <c r="W35"/>
  <c r="V30"/>
  <c r="V166"/>
  <c r="V151"/>
  <c r="V87"/>
  <c r="V23"/>
  <c r="V121"/>
  <c r="V154"/>
  <c r="V160"/>
  <c r="V96"/>
  <c r="V32"/>
  <c r="V137"/>
  <c r="V182"/>
  <c r="Y86"/>
  <c r="Y46"/>
  <c r="X22"/>
  <c r="X87"/>
  <c r="W22"/>
  <c r="W79"/>
  <c r="Y93"/>
  <c r="X69"/>
  <c r="X103"/>
  <c r="W45"/>
  <c r="W33"/>
  <c r="Y68"/>
  <c r="X21"/>
  <c r="X45"/>
  <c r="W54"/>
  <c r="W39"/>
  <c r="Y20"/>
  <c r="X101"/>
  <c r="X30"/>
  <c r="W117"/>
  <c r="V93"/>
  <c r="V171"/>
  <c r="V107"/>
  <c r="V43"/>
  <c r="V165"/>
  <c r="V29"/>
  <c r="V180"/>
  <c r="V116"/>
  <c r="V52"/>
  <c r="V181"/>
  <c r="V49"/>
  <c r="V38"/>
  <c r="Y63"/>
  <c r="Y76"/>
  <c r="X100"/>
  <c r="W92"/>
  <c r="W73"/>
  <c r="Y106"/>
  <c r="Y119"/>
  <c r="X52"/>
  <c r="W38"/>
  <c r="W19"/>
  <c r="Y122"/>
  <c r="Y34"/>
  <c r="X99"/>
  <c r="X75"/>
  <c r="W124"/>
  <c r="W20"/>
  <c r="Y41"/>
  <c r="Y50"/>
  <c r="X84"/>
  <c r="W77"/>
  <c r="W63"/>
  <c r="X135"/>
  <c r="Y136"/>
  <c r="Y137"/>
  <c r="Y139"/>
  <c r="X140"/>
  <c r="X141"/>
  <c r="X143"/>
  <c r="W144"/>
  <c r="Y145"/>
  <c r="X147"/>
  <c r="X148"/>
  <c r="X149"/>
  <c r="Y151"/>
  <c r="W152"/>
  <c r="Y153"/>
  <c r="W155"/>
  <c r="X156"/>
  <c r="W157"/>
  <c r="X159"/>
  <c r="Y160"/>
  <c r="X161"/>
  <c r="Y163"/>
  <c r="Y164"/>
  <c r="W165"/>
  <c r="W167"/>
  <c r="X168"/>
  <c r="X169"/>
  <c r="W171"/>
  <c r="Y172"/>
  <c r="X173"/>
  <c r="X175"/>
  <c r="X176"/>
  <c r="X177"/>
  <c r="W179"/>
  <c r="X180"/>
  <c r="X185"/>
  <c r="V173"/>
  <c r="V175"/>
  <c r="V111"/>
  <c r="V47"/>
  <c r="V177"/>
  <c r="V37"/>
  <c r="V22"/>
  <c r="V184"/>
  <c r="V120"/>
  <c r="V56"/>
  <c r="V57"/>
  <c r="V58"/>
  <c r="Y127"/>
  <c r="Y39"/>
  <c r="X67"/>
  <c r="X76"/>
  <c r="W127"/>
  <c r="W52"/>
  <c r="Y73"/>
  <c r="Y18"/>
  <c r="X116"/>
  <c r="X28"/>
  <c r="W102"/>
  <c r="W119"/>
  <c r="Y25"/>
  <c r="Y98"/>
  <c r="X58"/>
  <c r="X34"/>
  <c r="W47"/>
  <c r="W84"/>
  <c r="Y105"/>
  <c r="Y114"/>
  <c r="X51"/>
  <c r="X60"/>
  <c r="W109"/>
  <c r="W46"/>
  <c r="V18"/>
  <c r="V150"/>
  <c r="V147"/>
  <c r="V83"/>
  <c r="V19"/>
  <c r="V113"/>
  <c r="V142"/>
  <c r="V156"/>
  <c r="V92"/>
  <c r="V28"/>
  <c r="V129"/>
  <c r="V170"/>
  <c r="Y22"/>
  <c r="Y83"/>
  <c r="X127"/>
  <c r="X23"/>
  <c r="W131"/>
  <c r="W72"/>
  <c r="Y29"/>
  <c r="X102"/>
  <c r="X39"/>
  <c r="W122"/>
  <c r="Y85"/>
  <c r="Y109"/>
  <c r="X118"/>
  <c r="X78"/>
  <c r="W75"/>
  <c r="W104"/>
  <c r="Y125"/>
  <c r="X37"/>
  <c r="X71"/>
  <c r="W21"/>
  <c r="V114"/>
  <c r="V167"/>
  <c r="V103"/>
  <c r="V39"/>
  <c r="V157"/>
  <c r="V21"/>
  <c r="V176"/>
  <c r="V112"/>
  <c r="V48"/>
  <c r="V169"/>
  <c r="V41"/>
  <c r="V26"/>
  <c r="Y100"/>
  <c r="X17"/>
  <c r="X36"/>
  <c r="W28"/>
  <c r="W57"/>
  <c r="Y42"/>
  <c r="Y55"/>
  <c r="X93"/>
  <c r="W51"/>
  <c r="W115"/>
  <c r="Y58"/>
  <c r="Y71"/>
  <c r="X35"/>
  <c r="X108"/>
  <c r="W60"/>
  <c r="W121"/>
  <c r="Y74"/>
  <c r="Y87"/>
  <c r="X20"/>
  <c r="W70"/>
  <c r="W31"/>
  <c r="V54"/>
  <c r="V187"/>
  <c r="V123"/>
  <c r="V59"/>
  <c r="V61"/>
  <c r="V66"/>
  <c r="V132"/>
  <c r="V68"/>
  <c r="V81"/>
  <c r="V98"/>
  <c r="Y57"/>
  <c r="Y130"/>
  <c r="X90"/>
  <c r="X66"/>
  <c r="W18"/>
  <c r="W42"/>
  <c r="Y75"/>
  <c r="Y113"/>
  <c r="X106"/>
  <c r="X123"/>
  <c r="W108"/>
  <c r="W97"/>
  <c r="Y128"/>
  <c r="Y24"/>
  <c r="X89"/>
  <c r="X129"/>
  <c r="W114"/>
  <c r="W74"/>
  <c r="Y107"/>
  <c r="Y104"/>
  <c r="X41"/>
  <c r="X91"/>
  <c r="W95"/>
  <c r="W36"/>
  <c r="Y134"/>
  <c r="W136"/>
  <c r="X137"/>
  <c r="X138"/>
  <c r="W140"/>
  <c r="Y141"/>
  <c r="W142"/>
  <c r="X144"/>
  <c r="X145"/>
  <c r="Y146"/>
  <c r="Y148"/>
  <c r="W149"/>
  <c r="Y150"/>
  <c r="X152"/>
  <c r="W153"/>
  <c r="Y154"/>
  <c r="W156"/>
  <c r="Y157"/>
  <c r="W158"/>
  <c r="X160"/>
  <c r="Y161"/>
  <c r="X162"/>
  <c r="W164"/>
  <c r="X165"/>
  <c r="W166"/>
  <c r="Y168"/>
  <c r="Y169"/>
  <c r="Y170"/>
  <c r="X172"/>
  <c r="W173"/>
  <c r="W174"/>
  <c r="Y176"/>
  <c r="Y177"/>
  <c r="X178"/>
  <c r="Y180"/>
  <c r="X181"/>
  <c r="X182"/>
  <c r="Y184"/>
  <c r="Y185"/>
  <c r="W186"/>
  <c r="X155"/>
  <c r="Y159"/>
  <c r="W162"/>
  <c r="Y165"/>
  <c r="X167"/>
  <c r="W170"/>
  <c r="Y173"/>
  <c r="W175"/>
  <c r="W177"/>
  <c r="X179"/>
  <c r="W182"/>
  <c r="X134"/>
  <c r="X171"/>
  <c r="W176"/>
  <c r="W180"/>
  <c r="W184"/>
  <c r="W181"/>
  <c r="X186"/>
  <c r="V188"/>
  <c r="W187"/>
  <c r="X187"/>
  <c r="Y187"/>
  <c r="AN287" i="3"/>
  <c r="AN446"/>
  <c r="AN254"/>
  <c r="AN272"/>
  <c r="AN311"/>
  <c r="AN473"/>
  <c r="AN281"/>
  <c r="AN332"/>
  <c r="AN383"/>
  <c r="AN299"/>
  <c r="AN554"/>
  <c r="AN362"/>
  <c r="AN170"/>
  <c r="AN512"/>
  <c r="AN581"/>
  <c r="AN389"/>
  <c r="AN197"/>
  <c r="AN548"/>
  <c r="AN164"/>
  <c r="AN167"/>
  <c r="AN614"/>
  <c r="AN422"/>
  <c r="AN230"/>
  <c r="AN224"/>
  <c r="AN215"/>
  <c r="AN449"/>
  <c r="AN257"/>
  <c r="AN284"/>
  <c r="AN323"/>
  <c r="AN431"/>
  <c r="AN482"/>
  <c r="AN290"/>
  <c r="AN356"/>
  <c r="AN443"/>
  <c r="AN509"/>
  <c r="AN317"/>
  <c r="AN125"/>
  <c r="AN416"/>
  <c r="AN503"/>
  <c r="AN479"/>
  <c r="AN494"/>
  <c r="AN302"/>
  <c r="AN380"/>
  <c r="AN467"/>
  <c r="AN521"/>
  <c r="AN329"/>
  <c r="AN137"/>
  <c r="AN440"/>
  <c r="AN539"/>
  <c r="AN116"/>
  <c r="AN602"/>
  <c r="AN410"/>
  <c r="AN218"/>
  <c r="AN620"/>
  <c r="AN200"/>
  <c r="AN191"/>
  <c r="AN437"/>
  <c r="AN245"/>
  <c r="AN260"/>
  <c r="AN275"/>
  <c r="AN371"/>
  <c r="AN470"/>
  <c r="AN278"/>
  <c r="AN320"/>
  <c r="AN395"/>
  <c r="AN497"/>
  <c r="AN305"/>
  <c r="AN392"/>
  <c r="AN455"/>
  <c r="AN203"/>
  <c r="AN599"/>
  <c r="AN530"/>
  <c r="AN338"/>
  <c r="AN146"/>
  <c r="AN464"/>
  <c r="AN551"/>
  <c r="AN557"/>
  <c r="AN365"/>
  <c r="AN173"/>
  <c r="AN500"/>
  <c r="AN251"/>
  <c r="AN623"/>
  <c r="AN542"/>
  <c r="AN350"/>
  <c r="AN158"/>
  <c r="AN488"/>
  <c r="AN587"/>
  <c r="AN569"/>
  <c r="AN377"/>
  <c r="AN185"/>
  <c r="AN524"/>
  <c r="AN140"/>
  <c r="AN335"/>
  <c r="AN458"/>
  <c r="AN266"/>
  <c r="AN296"/>
  <c r="AN347"/>
  <c r="AN485"/>
  <c r="AN293"/>
  <c r="AN368"/>
  <c r="AN419"/>
  <c r="AN155"/>
  <c r="AN563"/>
  <c r="AN518"/>
  <c r="AN326"/>
  <c r="AN134"/>
  <c r="AN428"/>
  <c r="AN527"/>
  <c r="AN545"/>
  <c r="AN353"/>
  <c r="AN161"/>
  <c r="AN476"/>
  <c r="AN611"/>
  <c r="AN344"/>
  <c r="AN578"/>
  <c r="AN386"/>
  <c r="AN194"/>
  <c r="AN560"/>
  <c r="AN152"/>
  <c r="AN605"/>
  <c r="AN413"/>
  <c r="AN221"/>
  <c r="AN608"/>
  <c r="AN212"/>
  <c r="AN179"/>
  <c r="AN584"/>
  <c r="AN590"/>
  <c r="AN398"/>
  <c r="AN206"/>
  <c r="AN596"/>
  <c r="AN176"/>
  <c r="AN131"/>
  <c r="AN617"/>
  <c r="AN425"/>
  <c r="AN233"/>
  <c r="AN236"/>
  <c r="AN239"/>
  <c r="AN119"/>
  <c r="AN515"/>
  <c r="AN506"/>
  <c r="AN314"/>
  <c r="AN122"/>
  <c r="AN404"/>
  <c r="AN491"/>
  <c r="AN533"/>
  <c r="AN341"/>
  <c r="AN149"/>
  <c r="AN452"/>
  <c r="AN575"/>
  <c r="AN407"/>
  <c r="AN566"/>
  <c r="AN374"/>
  <c r="AN182"/>
  <c r="AN536"/>
  <c r="AN128"/>
  <c r="AN593"/>
  <c r="AN401"/>
  <c r="AN209"/>
  <c r="AN572"/>
  <c r="AN188"/>
  <c r="AN143"/>
  <c r="AN227"/>
  <c r="AN626"/>
  <c r="AN434"/>
  <c r="AN242"/>
  <c r="AN248"/>
  <c r="AN263"/>
  <c r="AN461"/>
  <c r="AN269"/>
  <c r="AN308"/>
  <c r="AN359"/>
  <c r="AN629"/>
  <c r="L60" i="11" l="1"/>
  <c r="B48" i="22"/>
  <c r="E48" s="1"/>
  <c r="L89" i="11"/>
  <c r="B77" i="22"/>
  <c r="K127" i="11"/>
  <c r="M127" s="1"/>
  <c r="L82"/>
  <c r="B70" i="22"/>
  <c r="K118" i="11"/>
  <c r="M118" s="1"/>
  <c r="L111"/>
  <c r="L56"/>
  <c r="B44" i="22"/>
  <c r="E44" s="1"/>
  <c r="L85" i="11"/>
  <c r="B73" i="22"/>
  <c r="K123" i="11"/>
  <c r="M123" s="1"/>
  <c r="L62"/>
  <c r="B50" i="22"/>
  <c r="E50" s="1"/>
  <c r="L91" i="11"/>
  <c r="B79" i="22"/>
  <c r="K129" i="11"/>
  <c r="M129" s="1"/>
  <c r="L84"/>
  <c r="B72" i="22"/>
  <c r="K120" i="11"/>
  <c r="M120" s="1"/>
  <c r="L113"/>
  <c r="L106"/>
  <c r="K35"/>
  <c r="A23" i="22"/>
  <c r="L80" i="11"/>
  <c r="B68" i="22"/>
  <c r="E68" s="1"/>
  <c r="K116" i="11"/>
  <c r="M116" s="1"/>
  <c r="L109"/>
  <c r="L86"/>
  <c r="B74" i="22"/>
  <c r="K122" i="11"/>
  <c r="M122" s="1"/>
  <c r="L115"/>
  <c r="L108"/>
  <c r="L130"/>
  <c r="L31"/>
  <c r="B19" i="22"/>
  <c r="E19" s="1"/>
  <c r="L104" i="11"/>
  <c r="L110"/>
  <c r="K29"/>
  <c r="A17" i="22"/>
  <c r="L33" i="11"/>
  <c r="B21" i="22"/>
  <c r="E21" s="1"/>
  <c r="L26" i="11"/>
  <c r="B14" i="22"/>
  <c r="E14" s="1"/>
  <c r="L55" i="11"/>
  <c r="B43" i="22"/>
  <c r="E43" s="1"/>
  <c r="L128" i="11"/>
  <c r="L29"/>
  <c r="B17" i="22"/>
  <c r="E17" s="1"/>
  <c r="L35" i="11"/>
  <c r="B23" i="22"/>
  <c r="E23" s="1"/>
  <c r="L28" i="11"/>
  <c r="B16" i="22"/>
  <c r="E16" s="1"/>
  <c r="L57" i="11"/>
  <c r="B45" i="22"/>
  <c r="E45" s="1"/>
  <c r="L50" i="11"/>
  <c r="B38" i="22"/>
  <c r="E38" s="1"/>
  <c r="L79" i="11"/>
  <c r="B67" i="22"/>
  <c r="E67" s="1"/>
  <c r="K117" i="11"/>
  <c r="M117" s="1"/>
  <c r="L24"/>
  <c r="B12" i="22"/>
  <c r="E12" s="1"/>
  <c r="L53" i="11"/>
  <c r="B41" i="22"/>
  <c r="E41" s="1"/>
  <c r="L30" i="11"/>
  <c r="B18" i="22"/>
  <c r="E18" s="1"/>
  <c r="L59" i="11"/>
  <c r="B47" i="22"/>
  <c r="E47" s="1"/>
  <c r="L52" i="11"/>
  <c r="B40" i="22"/>
  <c r="E40" s="1"/>
  <c r="L81" i="11"/>
  <c r="B69" i="22"/>
  <c r="K119" i="11"/>
  <c r="M119" s="1"/>
  <c r="L74"/>
  <c r="B62" i="22"/>
  <c r="E62" s="1"/>
  <c r="K110" i="11"/>
  <c r="M110" s="1"/>
  <c r="L103"/>
  <c r="L48"/>
  <c r="B36" i="22"/>
  <c r="E36" s="1"/>
  <c r="L77" i="11"/>
  <c r="B65" i="22"/>
  <c r="E65" s="1"/>
  <c r="K115" i="11"/>
  <c r="M115" s="1"/>
  <c r="L54"/>
  <c r="B42" i="22"/>
  <c r="E42" s="1"/>
  <c r="L83" i="11"/>
  <c r="B71" i="22"/>
  <c r="K121" i="11"/>
  <c r="M121" s="1"/>
  <c r="L76"/>
  <c r="B64" i="22"/>
  <c r="E64" s="1"/>
  <c r="K112" i="11"/>
  <c r="M112" s="1"/>
  <c r="L105"/>
  <c r="L98"/>
  <c r="B86" i="22"/>
  <c r="L127" i="11"/>
  <c r="L72"/>
  <c r="B60" i="22"/>
  <c r="E60" s="1"/>
  <c r="K108" i="11"/>
  <c r="M108" s="1"/>
  <c r="L101"/>
  <c r="B89" i="22"/>
  <c r="L78" i="11"/>
  <c r="B66" i="22"/>
  <c r="E66" s="1"/>
  <c r="K114" i="11"/>
  <c r="M114" s="1"/>
  <c r="L107"/>
  <c r="L100"/>
  <c r="B88" i="22"/>
  <c r="L129" i="11"/>
  <c r="L122"/>
  <c r="L23"/>
  <c r="B11" i="22"/>
  <c r="E11" s="1"/>
  <c r="L96" i="11"/>
  <c r="B84" i="22"/>
  <c r="L125" i="11"/>
  <c r="L102"/>
  <c r="B90" i="22"/>
  <c r="L124" i="11"/>
  <c r="L25"/>
  <c r="B13" i="22"/>
  <c r="E13" s="1"/>
  <c r="L18" i="11"/>
  <c r="B6" i="22"/>
  <c r="E6" s="1"/>
  <c r="L47" i="11"/>
  <c r="B35" i="22"/>
  <c r="E35" s="1"/>
  <c r="L120" i="11"/>
  <c r="L21"/>
  <c r="B9" i="22"/>
  <c r="E9" s="1"/>
  <c r="L126" i="11"/>
  <c r="L27"/>
  <c r="B15" i="22"/>
  <c r="E15" s="1"/>
  <c r="L20" i="11"/>
  <c r="B8" i="22"/>
  <c r="E8" s="1"/>
  <c r="L49" i="11"/>
  <c r="B37" i="22"/>
  <c r="E37" s="1"/>
  <c r="L42" i="11"/>
  <c r="B30" i="22"/>
  <c r="E30" s="1"/>
  <c r="L71" i="11"/>
  <c r="B59" i="22"/>
  <c r="E59" s="1"/>
  <c r="K109" i="11"/>
  <c r="M109" s="1"/>
  <c r="L45"/>
  <c r="B33" i="22"/>
  <c r="E33" s="1"/>
  <c r="L22" i="11"/>
  <c r="B10" i="22"/>
  <c r="E10" s="1"/>
  <c r="L51" i="11"/>
  <c r="B39" i="22"/>
  <c r="E39" s="1"/>
  <c r="L44" i="11"/>
  <c r="B32" i="22"/>
  <c r="E32" s="1"/>
  <c r="L73" i="11"/>
  <c r="B61" i="22"/>
  <c r="E61" s="1"/>
  <c r="K111" i="11"/>
  <c r="M111" s="1"/>
  <c r="L66"/>
  <c r="B54" i="22"/>
  <c r="E54" s="1"/>
  <c r="L95" i="11"/>
  <c r="B83" i="22"/>
  <c r="L40" i="11"/>
  <c r="B28" i="22"/>
  <c r="E28" s="1"/>
  <c r="L69" i="11"/>
  <c r="B57" i="22"/>
  <c r="E57" s="1"/>
  <c r="K107" i="11"/>
  <c r="M107" s="1"/>
  <c r="L46"/>
  <c r="B34" i="22"/>
  <c r="E34" s="1"/>
  <c r="L75" i="11"/>
  <c r="B63" i="22"/>
  <c r="E63" s="1"/>
  <c r="K113" i="11"/>
  <c r="M113" s="1"/>
  <c r="L68"/>
  <c r="B56" i="22"/>
  <c r="E56" s="1"/>
  <c r="K104" i="11"/>
  <c r="M104" s="1"/>
  <c r="L97"/>
  <c r="B85" i="22"/>
  <c r="L90" i="11"/>
  <c r="B78" i="22"/>
  <c r="K126" i="11"/>
  <c r="M126" s="1"/>
  <c r="L119"/>
  <c r="L64"/>
  <c r="B52" i="22"/>
  <c r="E52" s="1"/>
  <c r="L93" i="11"/>
  <c r="B81" i="22"/>
  <c r="L70" i="11"/>
  <c r="B58" i="22"/>
  <c r="E58" s="1"/>
  <c r="K106" i="11"/>
  <c r="M106" s="1"/>
  <c r="L99"/>
  <c r="B87" i="22"/>
  <c r="L92" i="11"/>
  <c r="B80" i="22"/>
  <c r="K128" i="11"/>
  <c r="M128" s="1"/>
  <c r="L121"/>
  <c r="L114"/>
  <c r="L88"/>
  <c r="B76" i="22"/>
  <c r="K124" i="11"/>
  <c r="M124" s="1"/>
  <c r="L117"/>
  <c r="L94"/>
  <c r="B82" i="22"/>
  <c r="K130" i="11"/>
  <c r="M130" s="1"/>
  <c r="L123"/>
  <c r="L116"/>
  <c r="K39"/>
  <c r="A27" i="22"/>
  <c r="K38" i="11"/>
  <c r="A26" i="22"/>
  <c r="L39" i="11"/>
  <c r="B27" i="22"/>
  <c r="E27" s="1"/>
  <c r="L112" i="11"/>
  <c r="L118"/>
  <c r="L19"/>
  <c r="B7" i="22"/>
  <c r="E7" s="1"/>
  <c r="K43" i="11"/>
  <c r="A31" i="22"/>
  <c r="L41" i="11"/>
  <c r="B29" i="22"/>
  <c r="E29" s="1"/>
  <c r="L34" i="11"/>
  <c r="B22" i="22"/>
  <c r="E22" s="1"/>
  <c r="L63" i="11"/>
  <c r="B51" i="22"/>
  <c r="E51" s="1"/>
  <c r="K37" i="11"/>
  <c r="A25" i="22"/>
  <c r="L37" i="11"/>
  <c r="B25" i="22"/>
  <c r="E25" s="1"/>
  <c r="L43" i="11"/>
  <c r="B31" i="22"/>
  <c r="E31" s="1"/>
  <c r="L36" i="11"/>
  <c r="B24" i="22"/>
  <c r="E24" s="1"/>
  <c r="L65" i="11"/>
  <c r="B53" i="22"/>
  <c r="E53" s="1"/>
  <c r="K103" i="11"/>
  <c r="M103" s="1"/>
  <c r="L58"/>
  <c r="B46" i="22"/>
  <c r="E46" s="1"/>
  <c r="L87" i="11"/>
  <c r="B75" i="22"/>
  <c r="K125" i="11"/>
  <c r="M125" s="1"/>
  <c r="L32"/>
  <c r="B20" i="22"/>
  <c r="E20" s="1"/>
  <c r="L61" i="11"/>
  <c r="B49" i="22"/>
  <c r="E49" s="1"/>
  <c r="L38" i="11"/>
  <c r="B26" i="22"/>
  <c r="E26" s="1"/>
  <c r="L67" i="11"/>
  <c r="B55" i="22"/>
  <c r="E55" s="1"/>
  <c r="K105" i="11"/>
  <c r="M105" s="1"/>
  <c r="L17"/>
  <c r="B5" i="22"/>
  <c r="E5" s="1"/>
  <c r="AO631" i="5"/>
  <c r="AO629"/>
  <c r="AO630"/>
  <c r="AO361"/>
  <c r="AO359"/>
  <c r="AO360"/>
  <c r="AO310"/>
  <c r="AO308"/>
  <c r="AO309"/>
  <c r="AO271"/>
  <c r="AO269"/>
  <c r="AO270"/>
  <c r="AO462"/>
  <c r="AO463"/>
  <c r="AO461"/>
  <c r="AO265"/>
  <c r="AO263"/>
  <c r="AO264"/>
  <c r="AO250"/>
  <c r="AO248"/>
  <c r="AO249"/>
  <c r="AO244"/>
  <c r="AO242"/>
  <c r="AO243"/>
  <c r="AO436"/>
  <c r="AO434"/>
  <c r="AO435"/>
  <c r="AO628"/>
  <c r="AO626"/>
  <c r="AO627"/>
  <c r="AO229"/>
  <c r="AO227"/>
  <c r="AO228"/>
  <c r="AO145"/>
  <c r="AO143"/>
  <c r="AO144"/>
  <c r="AO190"/>
  <c r="AO188"/>
  <c r="AO189"/>
  <c r="AO574"/>
  <c r="AO572"/>
  <c r="AO573"/>
  <c r="AO211"/>
  <c r="AO209"/>
  <c r="AO210"/>
  <c r="AO403"/>
  <c r="AO401"/>
  <c r="AO402"/>
  <c r="AO595"/>
  <c r="AO593"/>
  <c r="AO594"/>
  <c r="AO130"/>
  <c r="AO128"/>
  <c r="AO129"/>
  <c r="AO538"/>
  <c r="AO536"/>
  <c r="AO537"/>
  <c r="AO184"/>
  <c r="AO182"/>
  <c r="AO183"/>
  <c r="AO376"/>
  <c r="AO374"/>
  <c r="AO375"/>
  <c r="AO568"/>
  <c r="AO566"/>
  <c r="AO567"/>
  <c r="AO409"/>
  <c r="AO407"/>
  <c r="AO408"/>
  <c r="AO577"/>
  <c r="AO575"/>
  <c r="AO576"/>
  <c r="AO454"/>
  <c r="AO452"/>
  <c r="AO453"/>
  <c r="AO151"/>
  <c r="AO149"/>
  <c r="AO150"/>
  <c r="AO343"/>
  <c r="AO341"/>
  <c r="AO342"/>
  <c r="AO535"/>
  <c r="AO533"/>
  <c r="AO534"/>
  <c r="AO493"/>
  <c r="AO491"/>
  <c r="AO492"/>
  <c r="AO406"/>
  <c r="AO404"/>
  <c r="AO405"/>
  <c r="AO124"/>
  <c r="AO122"/>
  <c r="AO123"/>
  <c r="AO316"/>
  <c r="AO314"/>
  <c r="AO315"/>
  <c r="AO508"/>
  <c r="AO506"/>
  <c r="AO507"/>
  <c r="AO517"/>
  <c r="AO515"/>
  <c r="AO516"/>
  <c r="AO121"/>
  <c r="AO119"/>
  <c r="AO120"/>
  <c r="AO241"/>
  <c r="AO239"/>
  <c r="AO240"/>
  <c r="AO238"/>
  <c r="AO236"/>
  <c r="AO237"/>
  <c r="AO235"/>
  <c r="AO233"/>
  <c r="AO234"/>
  <c r="AO427"/>
  <c r="AO425"/>
  <c r="AO426"/>
  <c r="AO619"/>
  <c r="AO617"/>
  <c r="AO618"/>
  <c r="AO133"/>
  <c r="AO131"/>
  <c r="AO132"/>
  <c r="AO178"/>
  <c r="AO176"/>
  <c r="AO177"/>
  <c r="AO598"/>
  <c r="AO596"/>
  <c r="AO597"/>
  <c r="AO208"/>
  <c r="AO206"/>
  <c r="AO207"/>
  <c r="AO400"/>
  <c r="AO398"/>
  <c r="AO399"/>
  <c r="AO592"/>
  <c r="AO590"/>
  <c r="AO591"/>
  <c r="AO586"/>
  <c r="AO584"/>
  <c r="AO585"/>
  <c r="AO181"/>
  <c r="AO179"/>
  <c r="AO180"/>
  <c r="AO214"/>
  <c r="AO212"/>
  <c r="AO213"/>
  <c r="AO610"/>
  <c r="AO608"/>
  <c r="AO609"/>
  <c r="AO223"/>
  <c r="AO221"/>
  <c r="AO222"/>
  <c r="AO415"/>
  <c r="AO413"/>
  <c r="AO414"/>
  <c r="AO607"/>
  <c r="AO605"/>
  <c r="AO606"/>
  <c r="AO154"/>
  <c r="AO152"/>
  <c r="AO153"/>
  <c r="AO562"/>
  <c r="AO560"/>
  <c r="AO561"/>
  <c r="AO196"/>
  <c r="AO194"/>
  <c r="AO195"/>
  <c r="AO388"/>
  <c r="AO386"/>
  <c r="AO387"/>
  <c r="AO580"/>
  <c r="AO578"/>
  <c r="AO579"/>
  <c r="AO346"/>
  <c r="AO344"/>
  <c r="AO345"/>
  <c r="AO612"/>
  <c r="AO613"/>
  <c r="AO611"/>
  <c r="AO478"/>
  <c r="AO476"/>
  <c r="AO477"/>
  <c r="AO163"/>
  <c r="AO161"/>
  <c r="AO162"/>
  <c r="AO355"/>
  <c r="AO353"/>
  <c r="AO354"/>
  <c r="AO547"/>
  <c r="AO545"/>
  <c r="AO546"/>
  <c r="AO529"/>
  <c r="AO527"/>
  <c r="AO528"/>
  <c r="AO430"/>
  <c r="AO428"/>
  <c r="AO429"/>
  <c r="AO136"/>
  <c r="AO134"/>
  <c r="AO135"/>
  <c r="AO328"/>
  <c r="AO326"/>
  <c r="AO327"/>
  <c r="AO520"/>
  <c r="AO518"/>
  <c r="AO519"/>
  <c r="AO565"/>
  <c r="AO563"/>
  <c r="AO564"/>
  <c r="AO157"/>
  <c r="AO155"/>
  <c r="AO156"/>
  <c r="AO421"/>
  <c r="AO419"/>
  <c r="AO420"/>
  <c r="AO370"/>
  <c r="AO368"/>
  <c r="AO369"/>
  <c r="AO295"/>
  <c r="AO293"/>
  <c r="AO294"/>
  <c r="AO487"/>
  <c r="AO485"/>
  <c r="AO486"/>
  <c r="AO349"/>
  <c r="AO347"/>
  <c r="AO348"/>
  <c r="AO298"/>
  <c r="AO296"/>
  <c r="AO297"/>
  <c r="AO268"/>
  <c r="AO266"/>
  <c r="AO267"/>
  <c r="AO460"/>
  <c r="AO458"/>
  <c r="AO459"/>
  <c r="AO337"/>
  <c r="AO335"/>
  <c r="AO336"/>
  <c r="AO142"/>
  <c r="AO140"/>
  <c r="AO141"/>
  <c r="AO526"/>
  <c r="AO524"/>
  <c r="AO525"/>
  <c r="AO187"/>
  <c r="AO185"/>
  <c r="AO186"/>
  <c r="AO379"/>
  <c r="AO377"/>
  <c r="AO378"/>
  <c r="AO571"/>
  <c r="AO569"/>
  <c r="AO570"/>
  <c r="AO589"/>
  <c r="AO587"/>
  <c r="AO588"/>
  <c r="AO490"/>
  <c r="AO488"/>
  <c r="AO489"/>
  <c r="AO160"/>
  <c r="AO158"/>
  <c r="AO159"/>
  <c r="AO352"/>
  <c r="AO350"/>
  <c r="AO351"/>
  <c r="AO544"/>
  <c r="AO542"/>
  <c r="AO543"/>
  <c r="AO625"/>
  <c r="AO623"/>
  <c r="AO624"/>
  <c r="AO253"/>
  <c r="AO251"/>
  <c r="AO252"/>
  <c r="AO502"/>
  <c r="AO500"/>
  <c r="AO501"/>
  <c r="AO175"/>
  <c r="AO173"/>
  <c r="AO174"/>
  <c r="AO367"/>
  <c r="AO365"/>
  <c r="AO366"/>
  <c r="AO557"/>
  <c r="AO558"/>
  <c r="AO559"/>
  <c r="AO553"/>
  <c r="AO551"/>
  <c r="AO552"/>
  <c r="AO466"/>
  <c r="AO464"/>
  <c r="AO465"/>
  <c r="AO148"/>
  <c r="AO146"/>
  <c r="AO147"/>
  <c r="AO340"/>
  <c r="AO338"/>
  <c r="AO339"/>
  <c r="AO532"/>
  <c r="AO530"/>
  <c r="AO531"/>
  <c r="AO601"/>
  <c r="AO599"/>
  <c r="AO600"/>
  <c r="AO205"/>
  <c r="AO203"/>
  <c r="AO204"/>
  <c r="AO457"/>
  <c r="AO455"/>
  <c r="AO456"/>
  <c r="AO394"/>
  <c r="AO392"/>
  <c r="AO393"/>
  <c r="AO307"/>
  <c r="AO305"/>
  <c r="AO306"/>
  <c r="AO499"/>
  <c r="AO497"/>
  <c r="AO498"/>
  <c r="AO397"/>
  <c r="AO395"/>
  <c r="AO396"/>
  <c r="AO322"/>
  <c r="AO320"/>
  <c r="AO321"/>
  <c r="AO280"/>
  <c r="AO278"/>
  <c r="AO279"/>
  <c r="AO472"/>
  <c r="AO470"/>
  <c r="AO471"/>
  <c r="AO373"/>
  <c r="AO371"/>
  <c r="AO372"/>
  <c r="AO277"/>
  <c r="AO275"/>
  <c r="AO276"/>
  <c r="AO262"/>
  <c r="AO260"/>
  <c r="AO261"/>
  <c r="AO247"/>
  <c r="AO245"/>
  <c r="AO246"/>
  <c r="AO439"/>
  <c r="AO437"/>
  <c r="AO438"/>
  <c r="AO193"/>
  <c r="AO191"/>
  <c r="AO192"/>
  <c r="AO202"/>
  <c r="AO200"/>
  <c r="AO201"/>
  <c r="AO622"/>
  <c r="AO620"/>
  <c r="AO621"/>
  <c r="AO220"/>
  <c r="AO218"/>
  <c r="AO219"/>
  <c r="AO412"/>
  <c r="AO410"/>
  <c r="AO411"/>
  <c r="AO604"/>
  <c r="AO602"/>
  <c r="AO603"/>
  <c r="AO118"/>
  <c r="AO116"/>
  <c r="AO117"/>
  <c r="AO541"/>
  <c r="AO539"/>
  <c r="AO540"/>
  <c r="AO442"/>
  <c r="AO440"/>
  <c r="AO441"/>
  <c r="AO139"/>
  <c r="AO137"/>
  <c r="AO138"/>
  <c r="AO331"/>
  <c r="AO329"/>
  <c r="AO330"/>
  <c r="AO523"/>
  <c r="AO521"/>
  <c r="AO522"/>
  <c r="AO469"/>
  <c r="AO467"/>
  <c r="AO468"/>
  <c r="AO382"/>
  <c r="AO380"/>
  <c r="AO381"/>
  <c r="AO304"/>
  <c r="AO302"/>
  <c r="AO303"/>
  <c r="AO496"/>
  <c r="AO494"/>
  <c r="AO495"/>
  <c r="AO481"/>
  <c r="AO479"/>
  <c r="AO480"/>
  <c r="AO505"/>
  <c r="AO503"/>
  <c r="AO504"/>
  <c r="AO418"/>
  <c r="AO416"/>
  <c r="AO417"/>
  <c r="AO127"/>
  <c r="AO125"/>
  <c r="AO126"/>
  <c r="AO319"/>
  <c r="AO317"/>
  <c r="AO318"/>
  <c r="AO511"/>
  <c r="AO509"/>
  <c r="AO510"/>
  <c r="AO445"/>
  <c r="AO443"/>
  <c r="AO444"/>
  <c r="AO358"/>
  <c r="AO356"/>
  <c r="AO357"/>
  <c r="AO292"/>
  <c r="AO290"/>
  <c r="AO291"/>
  <c r="AO484"/>
  <c r="AO482"/>
  <c r="AO483"/>
  <c r="AO433"/>
  <c r="AO431"/>
  <c r="AO432"/>
  <c r="AO325"/>
  <c r="AO323"/>
  <c r="AO324"/>
  <c r="AO286"/>
  <c r="AO284"/>
  <c r="AO285"/>
  <c r="AO259"/>
  <c r="AO257"/>
  <c r="AO258"/>
  <c r="AO451"/>
  <c r="AO449"/>
  <c r="AO450"/>
  <c r="AO217"/>
  <c r="AO215"/>
  <c r="AO216"/>
  <c r="AO226"/>
  <c r="AO224"/>
  <c r="AO225"/>
  <c r="AO232"/>
  <c r="AO230"/>
  <c r="AO231"/>
  <c r="AO424"/>
  <c r="AO422"/>
  <c r="AO423"/>
  <c r="AO616"/>
  <c r="AO614"/>
  <c r="AO615"/>
  <c r="AO169"/>
  <c r="AO167"/>
  <c r="AO168"/>
  <c r="AO166"/>
  <c r="AO164"/>
  <c r="AO165"/>
  <c r="AO550"/>
  <c r="AO548"/>
  <c r="AO549"/>
  <c r="AO199"/>
  <c r="AO197"/>
  <c r="AO198"/>
  <c r="AO391"/>
  <c r="AO389"/>
  <c r="AO390"/>
  <c r="AO583"/>
  <c r="AO581"/>
  <c r="AO582"/>
  <c r="AO514"/>
  <c r="AO512"/>
  <c r="AO513"/>
  <c r="AO172"/>
  <c r="AO170"/>
  <c r="AO171"/>
  <c r="AO364"/>
  <c r="AO362"/>
  <c r="AO363"/>
  <c r="AO556"/>
  <c r="AO554"/>
  <c r="AO555"/>
  <c r="AO301"/>
  <c r="AO299"/>
  <c r="AO300"/>
  <c r="AO385"/>
  <c r="AO383"/>
  <c r="AO384"/>
  <c r="AO334"/>
  <c r="AO332"/>
  <c r="AO333"/>
  <c r="AO283"/>
  <c r="AO281"/>
  <c r="AO282"/>
  <c r="AO475"/>
  <c r="AO473"/>
  <c r="AO474"/>
  <c r="AO313"/>
  <c r="AO311"/>
  <c r="AO312"/>
  <c r="AO273"/>
  <c r="AO274"/>
  <c r="AO272"/>
  <c r="AO256"/>
  <c r="AO254"/>
  <c r="AO255"/>
  <c r="AO448"/>
  <c r="AO446"/>
  <c r="AO447"/>
  <c r="AO289"/>
  <c r="AO287"/>
  <c r="AO288"/>
  <c r="AO631" i="4"/>
  <c r="AO629"/>
  <c r="AO630"/>
  <c r="AO361"/>
  <c r="AO359"/>
  <c r="AO360"/>
  <c r="AO310"/>
  <c r="AO308"/>
  <c r="AO309"/>
  <c r="AO271"/>
  <c r="AO269"/>
  <c r="AO270"/>
  <c r="AO463"/>
  <c r="AO461"/>
  <c r="AO462"/>
  <c r="AO265"/>
  <c r="AO263"/>
  <c r="AO264"/>
  <c r="AO250"/>
  <c r="AO248"/>
  <c r="AO249"/>
  <c r="AO244"/>
  <c r="AO242"/>
  <c r="AO243"/>
  <c r="AO436"/>
  <c r="AO434"/>
  <c r="AO435"/>
  <c r="AO628"/>
  <c r="AO626"/>
  <c r="AO627"/>
  <c r="AO229"/>
  <c r="AO227"/>
  <c r="AO228"/>
  <c r="AO144"/>
  <c r="AO145"/>
  <c r="AO143"/>
  <c r="AO190"/>
  <c r="AO188"/>
  <c r="AO189"/>
  <c r="AO574"/>
  <c r="AO572"/>
  <c r="AO573"/>
  <c r="AO210"/>
  <c r="AO211"/>
  <c r="AO209"/>
  <c r="AO403"/>
  <c r="AO401"/>
  <c r="AO402"/>
  <c r="AO595"/>
  <c r="AO593"/>
  <c r="AO594"/>
  <c r="AO130"/>
  <c r="AO128"/>
  <c r="AO129"/>
  <c r="AO536"/>
  <c r="AO537"/>
  <c r="AO538"/>
  <c r="AO184"/>
  <c r="AO182"/>
  <c r="AO183"/>
  <c r="AO376"/>
  <c r="AO374"/>
  <c r="AO375"/>
  <c r="AO566"/>
  <c r="AO567"/>
  <c r="AO568"/>
  <c r="AO409"/>
  <c r="AO407"/>
  <c r="AO408"/>
  <c r="AO577"/>
  <c r="AO575"/>
  <c r="AO576"/>
  <c r="AO454"/>
  <c r="AO452"/>
  <c r="AO453"/>
  <c r="AO151"/>
  <c r="AO149"/>
  <c r="AO150"/>
  <c r="AO342"/>
  <c r="AO343"/>
  <c r="AO341"/>
  <c r="AO534"/>
  <c r="AO535"/>
  <c r="AO533"/>
  <c r="AO493"/>
  <c r="AO491"/>
  <c r="AO492"/>
  <c r="AO406"/>
  <c r="AO404"/>
  <c r="AO405"/>
  <c r="AO124"/>
  <c r="AO122"/>
  <c r="AO123"/>
  <c r="AO316"/>
  <c r="AO314"/>
  <c r="AO315"/>
  <c r="AO508"/>
  <c r="AO506"/>
  <c r="AO507"/>
  <c r="AO517"/>
  <c r="AO515"/>
  <c r="AO516"/>
  <c r="AO121"/>
  <c r="AO119"/>
  <c r="AO120"/>
  <c r="AO241"/>
  <c r="AO239"/>
  <c r="AO240"/>
  <c r="AO238"/>
  <c r="AO236"/>
  <c r="AO237"/>
  <c r="AO235"/>
  <c r="AO233"/>
  <c r="AO234"/>
  <c r="AO427"/>
  <c r="AO425"/>
  <c r="AO426"/>
  <c r="AO619"/>
  <c r="AO617"/>
  <c r="AO618"/>
  <c r="AO133"/>
  <c r="AO131"/>
  <c r="AO132"/>
  <c r="AO178"/>
  <c r="AO176"/>
  <c r="AO177"/>
  <c r="AO598"/>
  <c r="AO596"/>
  <c r="AO597"/>
  <c r="AO208"/>
  <c r="AO206"/>
  <c r="AO207"/>
  <c r="AO400"/>
  <c r="AO398"/>
  <c r="AO399"/>
  <c r="AO592"/>
  <c r="AO590"/>
  <c r="AO591"/>
  <c r="AO586"/>
  <c r="AO584"/>
  <c r="AO585"/>
  <c r="AO181"/>
  <c r="AO179"/>
  <c r="AO180"/>
  <c r="AO214"/>
  <c r="AO212"/>
  <c r="AO213"/>
  <c r="AO610"/>
  <c r="AO608"/>
  <c r="AO609"/>
  <c r="AO223"/>
  <c r="AO221"/>
  <c r="AO222"/>
  <c r="AO415"/>
  <c r="AO413"/>
  <c r="AO414"/>
  <c r="AO607"/>
  <c r="AO605"/>
  <c r="AO606"/>
  <c r="AO154"/>
  <c r="AO152"/>
  <c r="AO153"/>
  <c r="AO561"/>
  <c r="AO562"/>
  <c r="AO560"/>
  <c r="AO196"/>
  <c r="AO194"/>
  <c r="AO195"/>
  <c r="AO388"/>
  <c r="AO386"/>
  <c r="AO387"/>
  <c r="AO580"/>
  <c r="AO578"/>
  <c r="AO579"/>
  <c r="AO344"/>
  <c r="AO345"/>
  <c r="AO346"/>
  <c r="AO613"/>
  <c r="AO611"/>
  <c r="AO612"/>
  <c r="AO478"/>
  <c r="AO476"/>
  <c r="AO477"/>
  <c r="AO163"/>
  <c r="AO161"/>
  <c r="AO162"/>
  <c r="AO353"/>
  <c r="AO355"/>
  <c r="AO354"/>
  <c r="AO545"/>
  <c r="AO546"/>
  <c r="AO547"/>
  <c r="AO529"/>
  <c r="AO527"/>
  <c r="AO528"/>
  <c r="AO430"/>
  <c r="AO428"/>
  <c r="AO429"/>
  <c r="AO136"/>
  <c r="AO134"/>
  <c r="AO135"/>
  <c r="AO328"/>
  <c r="AO326"/>
  <c r="AO327"/>
  <c r="AO520"/>
  <c r="AO518"/>
  <c r="AO519"/>
  <c r="AO565"/>
  <c r="AO563"/>
  <c r="AO564"/>
  <c r="AO157"/>
  <c r="AO155"/>
  <c r="AO156"/>
  <c r="AO421"/>
  <c r="AO419"/>
  <c r="AO420"/>
  <c r="AO370"/>
  <c r="AO368"/>
  <c r="AO369"/>
  <c r="AO295"/>
  <c r="AO293"/>
  <c r="AO294"/>
  <c r="AO487"/>
  <c r="AO485"/>
  <c r="AO486"/>
  <c r="AO349"/>
  <c r="AO347"/>
  <c r="AO348"/>
  <c r="AO298"/>
  <c r="AO296"/>
  <c r="AO297"/>
  <c r="AO268"/>
  <c r="AO266"/>
  <c r="AO267"/>
  <c r="AO460"/>
  <c r="AO458"/>
  <c r="AO459"/>
  <c r="AO337"/>
  <c r="AO335"/>
  <c r="AO336"/>
  <c r="AO142"/>
  <c r="AO140"/>
  <c r="AO141"/>
  <c r="AO526"/>
  <c r="AO524"/>
  <c r="AO525"/>
  <c r="AO187"/>
  <c r="AO185"/>
  <c r="AO186"/>
  <c r="AO379"/>
  <c r="AO377"/>
  <c r="AO378"/>
  <c r="AO571"/>
  <c r="AO569"/>
  <c r="AO570"/>
  <c r="AO589"/>
  <c r="AO587"/>
  <c r="AO588"/>
  <c r="AO490"/>
  <c r="AO488"/>
  <c r="AO489"/>
  <c r="AO160"/>
  <c r="AO158"/>
  <c r="AO159"/>
  <c r="AO352"/>
  <c r="AO350"/>
  <c r="AO351"/>
  <c r="AO544"/>
  <c r="AO542"/>
  <c r="AO543"/>
  <c r="AO625"/>
  <c r="AO623"/>
  <c r="AO624"/>
  <c r="AO253"/>
  <c r="AO251"/>
  <c r="AO252"/>
  <c r="AO501"/>
  <c r="AO502"/>
  <c r="AO500"/>
  <c r="AO175"/>
  <c r="AO173"/>
  <c r="AO174"/>
  <c r="AO367"/>
  <c r="AO365"/>
  <c r="AO366"/>
  <c r="AO557"/>
  <c r="AO558"/>
  <c r="AO559"/>
  <c r="AO551"/>
  <c r="AO553"/>
  <c r="AO552"/>
  <c r="AO466"/>
  <c r="AO464"/>
  <c r="AO465"/>
  <c r="AO148"/>
  <c r="AO146"/>
  <c r="AO147"/>
  <c r="AO340"/>
  <c r="AO338"/>
  <c r="AO339"/>
  <c r="AO532"/>
  <c r="AO530"/>
  <c r="AO531"/>
  <c r="AO601"/>
  <c r="AO599"/>
  <c r="AO600"/>
  <c r="AO205"/>
  <c r="AO203"/>
  <c r="AO204"/>
  <c r="AO457"/>
  <c r="AO455"/>
  <c r="AO456"/>
  <c r="AO394"/>
  <c r="AO392"/>
  <c r="AO393"/>
  <c r="AO307"/>
  <c r="AO305"/>
  <c r="AO306"/>
  <c r="AO499"/>
  <c r="AO497"/>
  <c r="AO498"/>
  <c r="AO397"/>
  <c r="AO395"/>
  <c r="AO396"/>
  <c r="AO322"/>
  <c r="AO320"/>
  <c r="AO321"/>
  <c r="AO280"/>
  <c r="AO278"/>
  <c r="AO279"/>
  <c r="AO472"/>
  <c r="AO470"/>
  <c r="AO471"/>
  <c r="AO373"/>
  <c r="AO371"/>
  <c r="AO372"/>
  <c r="AO277"/>
  <c r="AO275"/>
  <c r="AO276"/>
  <c r="AO262"/>
  <c r="AO260"/>
  <c r="AO261"/>
  <c r="AO247"/>
  <c r="AO245"/>
  <c r="AO246"/>
  <c r="AO439"/>
  <c r="AO437"/>
  <c r="AO438"/>
  <c r="AO193"/>
  <c r="AO191"/>
  <c r="AO192"/>
  <c r="AO202"/>
  <c r="AO200"/>
  <c r="AO201"/>
  <c r="AO622"/>
  <c r="AO620"/>
  <c r="AO621"/>
  <c r="AO219"/>
  <c r="AO220"/>
  <c r="AO218"/>
  <c r="AO412"/>
  <c r="AO410"/>
  <c r="AO411"/>
  <c r="AO604"/>
  <c r="AO602"/>
  <c r="AO603"/>
  <c r="AO118"/>
  <c r="AO116"/>
  <c r="AO117"/>
  <c r="AO541"/>
  <c r="AO539"/>
  <c r="AO540"/>
  <c r="AO442"/>
  <c r="AO440"/>
  <c r="AO441"/>
  <c r="AO139"/>
  <c r="AO137"/>
  <c r="AO138"/>
  <c r="AO331"/>
  <c r="AO329"/>
  <c r="AO330"/>
  <c r="AO523"/>
  <c r="AO521"/>
  <c r="AO522"/>
  <c r="AO469"/>
  <c r="AO467"/>
  <c r="AO468"/>
  <c r="AO382"/>
  <c r="AO380"/>
  <c r="AO381"/>
  <c r="AO304"/>
  <c r="AO302"/>
  <c r="AO303"/>
  <c r="AO496"/>
  <c r="AO494"/>
  <c r="AO495"/>
  <c r="AO481"/>
  <c r="AO479"/>
  <c r="AO480"/>
  <c r="AO505"/>
  <c r="AO503"/>
  <c r="AO504"/>
  <c r="AO418"/>
  <c r="AO416"/>
  <c r="AO417"/>
  <c r="AO127"/>
  <c r="AO125"/>
  <c r="AO126"/>
  <c r="AO319"/>
  <c r="AO317"/>
  <c r="AO318"/>
  <c r="AO511"/>
  <c r="AO509"/>
  <c r="AO510"/>
  <c r="AO445"/>
  <c r="AO443"/>
  <c r="AO444"/>
  <c r="AO358"/>
  <c r="AO356"/>
  <c r="AO357"/>
  <c r="AO292"/>
  <c r="AO290"/>
  <c r="AO291"/>
  <c r="AO484"/>
  <c r="AO482"/>
  <c r="AO483"/>
  <c r="AO433"/>
  <c r="AO431"/>
  <c r="AO432"/>
  <c r="AO325"/>
  <c r="AO323"/>
  <c r="AO324"/>
  <c r="AO286"/>
  <c r="AO284"/>
  <c r="AO285"/>
  <c r="AO259"/>
  <c r="AO257"/>
  <c r="AO258"/>
  <c r="AO451"/>
  <c r="AO449"/>
  <c r="AO450"/>
  <c r="AO217"/>
  <c r="AO215"/>
  <c r="AO216"/>
  <c r="AO225"/>
  <c r="AO226"/>
  <c r="AO224"/>
  <c r="AO232"/>
  <c r="AO230"/>
  <c r="AO231"/>
  <c r="AO424"/>
  <c r="AO422"/>
  <c r="AO423"/>
  <c r="AO616"/>
  <c r="AO614"/>
  <c r="AO615"/>
  <c r="AO169"/>
  <c r="AO167"/>
  <c r="AO168"/>
  <c r="AO166"/>
  <c r="AO164"/>
  <c r="AO165"/>
  <c r="AO549"/>
  <c r="AO550"/>
  <c r="AO548"/>
  <c r="AO199"/>
  <c r="AO197"/>
  <c r="AO198"/>
  <c r="AO391"/>
  <c r="AO389"/>
  <c r="AO390"/>
  <c r="AO583"/>
  <c r="AO581"/>
  <c r="AO582"/>
  <c r="AO514"/>
  <c r="AO512"/>
  <c r="AO513"/>
  <c r="AO172"/>
  <c r="AO170"/>
  <c r="AO171"/>
  <c r="AO364"/>
  <c r="AO362"/>
  <c r="AO363"/>
  <c r="AO556"/>
  <c r="AO554"/>
  <c r="AO555"/>
  <c r="AO301"/>
  <c r="AO299"/>
  <c r="AO300"/>
  <c r="AO385"/>
  <c r="AO383"/>
  <c r="AO384"/>
  <c r="AO334"/>
  <c r="AO332"/>
  <c r="AO333"/>
  <c r="AO283"/>
  <c r="AO281"/>
  <c r="AO282"/>
  <c r="AO475"/>
  <c r="AO473"/>
  <c r="AO474"/>
  <c r="AO313"/>
  <c r="AO311"/>
  <c r="AO312"/>
  <c r="AO273"/>
  <c r="AO274"/>
  <c r="AO272"/>
  <c r="AO256"/>
  <c r="AO254"/>
  <c r="AO255"/>
  <c r="AO446"/>
  <c r="AO447"/>
  <c r="AO448"/>
  <c r="AO289"/>
  <c r="AO287"/>
  <c r="AO288"/>
  <c r="AO629" i="3"/>
  <c r="AO631"/>
  <c r="AO630"/>
  <c r="AO359"/>
  <c r="AO360"/>
  <c r="AO361"/>
  <c r="AO308"/>
  <c r="AO309"/>
  <c r="AO310"/>
  <c r="AO269"/>
  <c r="AO271"/>
  <c r="AO270"/>
  <c r="AO461"/>
  <c r="AO463"/>
  <c r="AO462"/>
  <c r="AO263"/>
  <c r="AO264"/>
  <c r="AO265"/>
  <c r="AO248"/>
  <c r="AO249"/>
  <c r="AO250"/>
  <c r="AO242"/>
  <c r="AO244"/>
  <c r="AO243"/>
  <c r="AO434"/>
  <c r="AO436"/>
  <c r="AO435"/>
  <c r="AO626"/>
  <c r="AO628"/>
  <c r="AO627"/>
  <c r="AO227"/>
  <c r="AO228"/>
  <c r="AO229"/>
  <c r="AO143"/>
  <c r="AO144"/>
  <c r="AO145"/>
  <c r="AO188"/>
  <c r="AO189"/>
  <c r="AO190"/>
  <c r="AO572"/>
  <c r="AO573"/>
  <c r="AO574"/>
  <c r="AO209"/>
  <c r="AO211"/>
  <c r="AO210"/>
  <c r="AO401"/>
  <c r="AO403"/>
  <c r="AO402"/>
  <c r="AO593"/>
  <c r="AO595"/>
  <c r="AO594"/>
  <c r="AO128"/>
  <c r="AO129"/>
  <c r="AO130"/>
  <c r="AO536"/>
  <c r="AO537"/>
  <c r="AO538"/>
  <c r="AO182"/>
  <c r="AO184"/>
  <c r="AO183"/>
  <c r="AO374"/>
  <c r="AO376"/>
  <c r="AO375"/>
  <c r="AO566"/>
  <c r="AO568"/>
  <c r="AO567"/>
  <c r="AO407"/>
  <c r="AO408"/>
  <c r="AO409"/>
  <c r="AO575"/>
  <c r="AO576"/>
  <c r="AO577"/>
  <c r="AO452"/>
  <c r="AO453"/>
  <c r="AO454"/>
  <c r="AO149"/>
  <c r="AO151"/>
  <c r="AO150"/>
  <c r="AO341"/>
  <c r="AO343"/>
  <c r="AO342"/>
  <c r="AO533"/>
  <c r="AO535"/>
  <c r="AO534"/>
  <c r="AO491"/>
  <c r="AO492"/>
  <c r="AO493"/>
  <c r="AO404"/>
  <c r="AO405"/>
  <c r="AO406"/>
  <c r="AO122"/>
  <c r="AO124"/>
  <c r="AO123"/>
  <c r="AO314"/>
  <c r="AO316"/>
  <c r="AO315"/>
  <c r="AO506"/>
  <c r="AO508"/>
  <c r="AO507"/>
  <c r="AO515"/>
  <c r="AO516"/>
  <c r="AO517"/>
  <c r="AO239"/>
  <c r="AO240"/>
  <c r="AO241"/>
  <c r="AO236"/>
  <c r="AO237"/>
  <c r="AO238"/>
  <c r="AO233"/>
  <c r="AO235"/>
  <c r="AO234"/>
  <c r="AO425"/>
  <c r="AO427"/>
  <c r="AO426"/>
  <c r="AO617"/>
  <c r="AO619"/>
  <c r="AO618"/>
  <c r="AO131"/>
  <c r="AO132"/>
  <c r="AO133"/>
  <c r="AO176"/>
  <c r="AO177"/>
  <c r="AO178"/>
  <c r="AO596"/>
  <c r="AO597"/>
  <c r="AO598"/>
  <c r="AO206"/>
  <c r="AO208"/>
  <c r="AO207"/>
  <c r="AO398"/>
  <c r="AO400"/>
  <c r="AO399"/>
  <c r="AO590"/>
  <c r="AO592"/>
  <c r="AO591"/>
  <c r="AO584"/>
  <c r="AO585"/>
  <c r="AO586"/>
  <c r="AO179"/>
  <c r="AO180"/>
  <c r="AO181"/>
  <c r="AO212"/>
  <c r="AO213"/>
  <c r="AO214"/>
  <c r="AO608"/>
  <c r="AO609"/>
  <c r="AO610"/>
  <c r="AO221"/>
  <c r="AO223"/>
  <c r="AO222"/>
  <c r="AO413"/>
  <c r="AO415"/>
  <c r="AO414"/>
  <c r="AO605"/>
  <c r="AO607"/>
  <c r="AO606"/>
  <c r="AO152"/>
  <c r="AO153"/>
  <c r="AO154"/>
  <c r="AO560"/>
  <c r="AO561"/>
  <c r="AO562"/>
  <c r="AO194"/>
  <c r="AO196"/>
  <c r="AO195"/>
  <c r="AO386"/>
  <c r="AO388"/>
  <c r="AO387"/>
  <c r="AO578"/>
  <c r="AO580"/>
  <c r="AO579"/>
  <c r="AO344"/>
  <c r="AO345"/>
  <c r="AO346"/>
  <c r="AO611"/>
  <c r="AO612"/>
  <c r="AO613"/>
  <c r="AO476"/>
  <c r="AO477"/>
  <c r="AO478"/>
  <c r="AO161"/>
  <c r="AO163"/>
  <c r="AO162"/>
  <c r="AO353"/>
  <c r="AO355"/>
  <c r="AO354"/>
  <c r="AO545"/>
  <c r="AO547"/>
  <c r="AO546"/>
  <c r="AO527"/>
  <c r="AO528"/>
  <c r="AO529"/>
  <c r="AO428"/>
  <c r="AO429"/>
  <c r="AO430"/>
  <c r="AO134"/>
  <c r="AO136"/>
  <c r="AO135"/>
  <c r="AO326"/>
  <c r="AO328"/>
  <c r="AO327"/>
  <c r="AO518"/>
  <c r="AO520"/>
  <c r="AO519"/>
  <c r="AO563"/>
  <c r="AO564"/>
  <c r="AO565"/>
  <c r="AO155"/>
  <c r="AO156"/>
  <c r="AO157"/>
  <c r="AO419"/>
  <c r="AO420"/>
  <c r="AO421"/>
  <c r="AO368"/>
  <c r="AO369"/>
  <c r="AO370"/>
  <c r="AO293"/>
  <c r="AO295"/>
  <c r="AO294"/>
  <c r="AO485"/>
  <c r="AO487"/>
  <c r="AO486"/>
  <c r="AO347"/>
  <c r="AO348"/>
  <c r="AO349"/>
  <c r="AO296"/>
  <c r="AO297"/>
  <c r="AO298"/>
  <c r="AO266"/>
  <c r="AO268"/>
  <c r="AO267"/>
  <c r="AO458"/>
  <c r="AO460"/>
  <c r="AO459"/>
  <c r="M8" i="17"/>
  <c r="AO335" i="3"/>
  <c r="AO336"/>
  <c r="AO337"/>
  <c r="AO140"/>
  <c r="AO141"/>
  <c r="AO142"/>
  <c r="AO524"/>
  <c r="AO525"/>
  <c r="AO526"/>
  <c r="AO185"/>
  <c r="AO187"/>
  <c r="AO186"/>
  <c r="AO377"/>
  <c r="AO379"/>
  <c r="AO378"/>
  <c r="AO569"/>
  <c r="AO571"/>
  <c r="AO570"/>
  <c r="AO587"/>
  <c r="AO588"/>
  <c r="AO589"/>
  <c r="AO488"/>
  <c r="AO489"/>
  <c r="AO490"/>
  <c r="AO158"/>
  <c r="AO160"/>
  <c r="AO159"/>
  <c r="AO350"/>
  <c r="AO352"/>
  <c r="AO351"/>
  <c r="AO542"/>
  <c r="AO544"/>
  <c r="AO543"/>
  <c r="AO623"/>
  <c r="AO624"/>
  <c r="AO625"/>
  <c r="AO251"/>
  <c r="AO252"/>
  <c r="AO253"/>
  <c r="AO500"/>
  <c r="AO501"/>
  <c r="AO502"/>
  <c r="AO173"/>
  <c r="AO175"/>
  <c r="AO174"/>
  <c r="AO365"/>
  <c r="AO367"/>
  <c r="AO366"/>
  <c r="AO557"/>
  <c r="AO559"/>
  <c r="AO558"/>
  <c r="AO551"/>
  <c r="AO552"/>
  <c r="AO553"/>
  <c r="AO464"/>
  <c r="AO465"/>
  <c r="AO466"/>
  <c r="AO146"/>
  <c r="AO148"/>
  <c r="AO147"/>
  <c r="AO338"/>
  <c r="AO340"/>
  <c r="AO339"/>
  <c r="AO530"/>
  <c r="AO532"/>
  <c r="AO531"/>
  <c r="AO599"/>
  <c r="AO600"/>
  <c r="AO601"/>
  <c r="AO203"/>
  <c r="AO204"/>
  <c r="AO205"/>
  <c r="AO455"/>
  <c r="AO456"/>
  <c r="AO457"/>
  <c r="L7" i="17"/>
  <c r="AO392" i="3"/>
  <c r="AO393"/>
  <c r="AO394"/>
  <c r="AO305"/>
  <c r="AO307"/>
  <c r="AO306"/>
  <c r="AO497"/>
  <c r="AO499"/>
  <c r="AO498"/>
  <c r="AO395"/>
  <c r="AO396"/>
  <c r="AO397"/>
  <c r="AO320"/>
  <c r="AO321"/>
  <c r="AO322"/>
  <c r="AO278"/>
  <c r="AO280"/>
  <c r="AO279"/>
  <c r="AO470"/>
  <c r="AO472"/>
  <c r="AO471"/>
  <c r="AO371"/>
  <c r="AO372"/>
  <c r="AO373"/>
  <c r="AO275"/>
  <c r="AO276"/>
  <c r="AO277"/>
  <c r="AO260"/>
  <c r="AO261"/>
  <c r="AO262"/>
  <c r="AO245"/>
  <c r="AO247"/>
  <c r="AO246"/>
  <c r="AO437"/>
  <c r="AO439"/>
  <c r="AO438"/>
  <c r="AO191"/>
  <c r="AO192"/>
  <c r="AO193"/>
  <c r="AO200"/>
  <c r="AO201"/>
  <c r="AO202"/>
  <c r="AO620"/>
  <c r="AO621"/>
  <c r="AO622"/>
  <c r="AO218"/>
  <c r="AO220"/>
  <c r="AO219"/>
  <c r="AO410"/>
  <c r="AO412"/>
  <c r="AO411"/>
  <c r="AO602"/>
  <c r="AO604"/>
  <c r="AO603"/>
  <c r="AO539"/>
  <c r="AO540"/>
  <c r="AO541"/>
  <c r="AO440"/>
  <c r="AO441"/>
  <c r="AO442"/>
  <c r="AO137"/>
  <c r="AO139"/>
  <c r="AO138"/>
  <c r="AO329"/>
  <c r="AO331"/>
  <c r="AO330"/>
  <c r="AO521"/>
  <c r="AO523"/>
  <c r="AO522"/>
  <c r="AO467"/>
  <c r="AO468"/>
  <c r="AO469"/>
  <c r="AO380"/>
  <c r="AO381"/>
  <c r="AO382"/>
  <c r="AO302"/>
  <c r="AO304"/>
  <c r="AO303"/>
  <c r="AO494"/>
  <c r="AO496"/>
  <c r="AO495"/>
  <c r="AO479"/>
  <c r="AO480"/>
  <c r="AO481"/>
  <c r="AO503"/>
  <c r="AO504"/>
  <c r="AO505"/>
  <c r="AO416"/>
  <c r="AO417"/>
  <c r="AO418"/>
  <c r="AO125"/>
  <c r="AO127"/>
  <c r="AO126"/>
  <c r="AO317"/>
  <c r="AO319"/>
  <c r="AO318"/>
  <c r="AO509"/>
  <c r="AO511"/>
  <c r="AO510"/>
  <c r="AO443"/>
  <c r="AO444"/>
  <c r="AO445"/>
  <c r="AO356"/>
  <c r="AO357"/>
  <c r="AO358"/>
  <c r="AO290"/>
  <c r="AO292"/>
  <c r="AO291"/>
  <c r="AO482"/>
  <c r="AO484"/>
  <c r="AO483"/>
  <c r="AO431"/>
  <c r="AO432"/>
  <c r="AO433"/>
  <c r="AO323"/>
  <c r="AO324"/>
  <c r="AO325"/>
  <c r="AO284"/>
  <c r="AO285"/>
  <c r="AO286"/>
  <c r="AO257"/>
  <c r="AO259"/>
  <c r="AO258"/>
  <c r="AO449"/>
  <c r="AO451"/>
  <c r="AO450"/>
  <c r="AO215"/>
  <c r="AO216"/>
  <c r="AO217"/>
  <c r="AO224"/>
  <c r="AO225"/>
  <c r="AO226"/>
  <c r="AO230"/>
  <c r="AO232"/>
  <c r="AO231"/>
  <c r="AO422"/>
  <c r="AO424"/>
  <c r="AO423"/>
  <c r="AO614"/>
  <c r="AO616"/>
  <c r="AO615"/>
  <c r="AO167"/>
  <c r="AO168"/>
  <c r="AO169"/>
  <c r="AO164"/>
  <c r="AO165"/>
  <c r="AO166"/>
  <c r="AO548"/>
  <c r="AO549"/>
  <c r="AO550"/>
  <c r="AO197"/>
  <c r="AO199"/>
  <c r="AO198"/>
  <c r="AO389"/>
  <c r="AO391"/>
  <c r="AO390"/>
  <c r="AO581"/>
  <c r="AO583"/>
  <c r="AO582"/>
  <c r="AO512"/>
  <c r="AO513"/>
  <c r="AO514"/>
  <c r="AO170"/>
  <c r="AO172"/>
  <c r="AO171"/>
  <c r="AO362"/>
  <c r="AO364"/>
  <c r="AO363"/>
  <c r="AO554"/>
  <c r="AO556"/>
  <c r="AO555"/>
  <c r="AO299"/>
  <c r="AO300"/>
  <c r="AO301"/>
  <c r="AO383"/>
  <c r="AO384"/>
  <c r="AO385"/>
  <c r="AO332"/>
  <c r="AO333"/>
  <c r="AO334"/>
  <c r="AO281"/>
  <c r="AO283"/>
  <c r="AO282"/>
  <c r="AO473"/>
  <c r="AO475"/>
  <c r="AO474"/>
  <c r="AO311"/>
  <c r="AO312"/>
  <c r="AO313"/>
  <c r="AO272"/>
  <c r="AO273"/>
  <c r="AO274"/>
  <c r="AO254"/>
  <c r="AO256"/>
  <c r="AO255"/>
  <c r="AO446"/>
  <c r="AO448"/>
  <c r="AO447"/>
  <c r="AO287"/>
  <c r="AO288"/>
  <c r="AO289"/>
  <c r="AO121"/>
  <c r="AO119"/>
  <c r="AO120"/>
  <c r="AO116"/>
  <c r="AO117"/>
  <c r="AO118"/>
  <c r="K95" i="11"/>
  <c r="K64"/>
  <c r="K97"/>
  <c r="K90"/>
  <c r="P3" i="14"/>
  <c r="K70" i="11"/>
  <c r="K51"/>
  <c r="K66"/>
  <c r="K44"/>
  <c r="K32"/>
  <c r="K36"/>
  <c r="K58"/>
  <c r="K19"/>
  <c r="K61"/>
  <c r="K63"/>
  <c r="K87"/>
  <c r="K67"/>
  <c r="K69"/>
  <c r="K93"/>
  <c r="K75"/>
  <c r="K99"/>
  <c r="K96"/>
  <c r="K98"/>
  <c r="K52"/>
  <c r="K17"/>
  <c r="K54"/>
  <c r="K78"/>
  <c r="K83"/>
  <c r="K102"/>
  <c r="K48"/>
  <c r="K77"/>
  <c r="K62"/>
  <c r="K86"/>
  <c r="K85"/>
  <c r="K55"/>
  <c r="K91"/>
  <c r="K41"/>
  <c r="T41"/>
  <c r="U104"/>
  <c r="U107"/>
  <c r="U24"/>
  <c r="U113"/>
  <c r="U75"/>
  <c r="U57"/>
  <c r="T20"/>
  <c r="U87"/>
  <c r="U74"/>
  <c r="T35"/>
  <c r="U71"/>
  <c r="U58"/>
  <c r="U55"/>
  <c r="U42"/>
  <c r="T36"/>
  <c r="T17"/>
  <c r="U100"/>
  <c r="T37"/>
  <c r="U109"/>
  <c r="U85"/>
  <c r="T39"/>
  <c r="U29"/>
  <c r="T23"/>
  <c r="U83"/>
  <c r="U22"/>
  <c r="T60"/>
  <c r="T51"/>
  <c r="U114"/>
  <c r="U105"/>
  <c r="T34"/>
  <c r="T58"/>
  <c r="U98"/>
  <c r="U25"/>
  <c r="T28"/>
  <c r="U18"/>
  <c r="U73"/>
  <c r="U39"/>
  <c r="U50"/>
  <c r="U41"/>
  <c r="U34"/>
  <c r="T52"/>
  <c r="U106"/>
  <c r="U76"/>
  <c r="U63"/>
  <c r="T30"/>
  <c r="U20"/>
  <c r="T45"/>
  <c r="T21"/>
  <c r="U68"/>
  <c r="U93"/>
  <c r="T22"/>
  <c r="U46"/>
  <c r="U86"/>
  <c r="U37"/>
  <c r="U51"/>
  <c r="U91"/>
  <c r="T48"/>
  <c r="U35"/>
  <c r="U102"/>
  <c r="T33"/>
  <c r="U97"/>
  <c r="U32"/>
  <c r="T61"/>
  <c r="U47"/>
  <c r="U44"/>
  <c r="U31"/>
  <c r="U28"/>
  <c r="U116"/>
  <c r="T53"/>
  <c r="U77"/>
  <c r="U117"/>
  <c r="U60"/>
  <c r="U84"/>
  <c r="U52"/>
  <c r="T46"/>
  <c r="U110"/>
  <c r="U53"/>
  <c r="T47"/>
  <c r="U30"/>
  <c r="U101"/>
  <c r="T55"/>
  <c r="T31"/>
  <c r="U115"/>
  <c r="U54"/>
  <c r="T49"/>
  <c r="U99"/>
  <c r="U69"/>
  <c r="T32"/>
  <c r="U56"/>
  <c r="U96"/>
  <c r="U81"/>
  <c r="U80"/>
  <c r="U65"/>
  <c r="U89"/>
  <c r="U82"/>
  <c r="U48"/>
  <c r="T43"/>
  <c r="U103"/>
  <c r="U26"/>
  <c r="M7" i="17"/>
  <c r="U61" i="11"/>
  <c r="T19"/>
  <c r="T54"/>
  <c r="U45"/>
  <c r="U21"/>
  <c r="T38"/>
  <c r="U19"/>
  <c r="T40"/>
  <c r="U94"/>
  <c r="U78"/>
  <c r="U118"/>
  <c r="U62"/>
  <c r="T56"/>
  <c r="U59"/>
  <c r="T27"/>
  <c r="U40"/>
  <c r="U43"/>
  <c r="T25"/>
  <c r="U64"/>
  <c r="T59"/>
  <c r="T42"/>
  <c r="U49"/>
  <c r="U112"/>
  <c r="T26"/>
  <c r="U66"/>
  <c r="U90"/>
  <c r="U23"/>
  <c r="U111"/>
  <c r="T44"/>
  <c r="U108"/>
  <c r="U95"/>
  <c r="T29"/>
  <c r="U92"/>
  <c r="U79"/>
  <c r="U36"/>
  <c r="U17"/>
  <c r="T50"/>
  <c r="U67"/>
  <c r="U70"/>
  <c r="T24"/>
  <c r="U88"/>
  <c r="U27"/>
  <c r="T18"/>
  <c r="U72"/>
  <c r="U38"/>
  <c r="T57"/>
  <c r="U33"/>
  <c r="K88"/>
  <c r="K84"/>
  <c r="K42"/>
  <c r="K79"/>
  <c r="K101"/>
  <c r="K34"/>
  <c r="K49"/>
  <c r="K46"/>
  <c r="K81"/>
  <c r="K100"/>
  <c r="K92"/>
  <c r="K50"/>
  <c r="K56"/>
  <c r="K89"/>
  <c r="K27"/>
  <c r="K30"/>
  <c r="K31"/>
  <c r="K40"/>
  <c r="K45"/>
  <c r="K72"/>
  <c r="K94"/>
  <c r="K68"/>
  <c r="K74"/>
  <c r="K53"/>
  <c r="K47"/>
  <c r="K22"/>
  <c r="K20"/>
  <c r="K71"/>
  <c r="K60"/>
  <c r="K23"/>
  <c r="K65"/>
  <c r="K33"/>
  <c r="K28"/>
  <c r="K73"/>
  <c r="K57"/>
  <c r="K21"/>
  <c r="K80"/>
  <c r="K76"/>
  <c r="K82"/>
  <c r="K24"/>
  <c r="K59"/>
  <c r="K18"/>
  <c r="K26"/>
  <c r="K25"/>
  <c r="A189"/>
  <c r="O189" s="1"/>
  <c r="Q188"/>
  <c r="P188"/>
  <c r="R188"/>
  <c r="T272" i="15"/>
  <c r="S271"/>
  <c r="A269" i="16"/>
  <c r="A269" i="5"/>
  <c r="A269" i="3"/>
  <c r="A269" i="4"/>
  <c r="V189" i="11"/>
  <c r="Y188"/>
  <c r="X188"/>
  <c r="W188"/>
  <c r="AN632" i="3"/>
  <c r="O7" i="17" l="1"/>
  <c r="R7" s="1"/>
  <c r="F55" i="22"/>
  <c r="G55"/>
  <c r="F49"/>
  <c r="G49"/>
  <c r="F25"/>
  <c r="G25"/>
  <c r="F7"/>
  <c r="G7"/>
  <c r="F56"/>
  <c r="G56"/>
  <c r="F57"/>
  <c r="G57"/>
  <c r="F59"/>
  <c r="G59"/>
  <c r="F37"/>
  <c r="G37"/>
  <c r="F6"/>
  <c r="G6"/>
  <c r="F62"/>
  <c r="G62"/>
  <c r="F45"/>
  <c r="G45"/>
  <c r="F23"/>
  <c r="G23"/>
  <c r="F46"/>
  <c r="G46"/>
  <c r="F58"/>
  <c r="G58"/>
  <c r="F52"/>
  <c r="G52"/>
  <c r="F63"/>
  <c r="G63"/>
  <c r="F32"/>
  <c r="G32"/>
  <c r="F10"/>
  <c r="G10"/>
  <c r="F9"/>
  <c r="G9"/>
  <c r="F60"/>
  <c r="G60"/>
  <c r="F42"/>
  <c r="G42"/>
  <c r="F47"/>
  <c r="G47"/>
  <c r="F41"/>
  <c r="G41"/>
  <c r="F14"/>
  <c r="G14"/>
  <c r="F19"/>
  <c r="G19"/>
  <c r="F48"/>
  <c r="G48"/>
  <c r="F24"/>
  <c r="G24"/>
  <c r="F29"/>
  <c r="G29"/>
  <c r="F27"/>
  <c r="G27"/>
  <c r="F15"/>
  <c r="G15"/>
  <c r="F36"/>
  <c r="G36"/>
  <c r="F67"/>
  <c r="G67"/>
  <c r="F26"/>
  <c r="G26"/>
  <c r="F20"/>
  <c r="G20"/>
  <c r="F53"/>
  <c r="G53"/>
  <c r="F31"/>
  <c r="G31"/>
  <c r="F22"/>
  <c r="G22"/>
  <c r="F28"/>
  <c r="G28"/>
  <c r="F54"/>
  <c r="G54"/>
  <c r="F30"/>
  <c r="G30"/>
  <c r="F8"/>
  <c r="G8"/>
  <c r="F35"/>
  <c r="G35"/>
  <c r="F13"/>
  <c r="G13"/>
  <c r="F11"/>
  <c r="G11"/>
  <c r="F66"/>
  <c r="G66"/>
  <c r="F64"/>
  <c r="G64"/>
  <c r="F65"/>
  <c r="G65"/>
  <c r="F38"/>
  <c r="G38"/>
  <c r="F16"/>
  <c r="G16"/>
  <c r="F17"/>
  <c r="G17"/>
  <c r="F44"/>
  <c r="G44"/>
  <c r="F51"/>
  <c r="G51"/>
  <c r="F34"/>
  <c r="G34"/>
  <c r="F61"/>
  <c r="G61"/>
  <c r="F39"/>
  <c r="G39"/>
  <c r="F33"/>
  <c r="G33"/>
  <c r="F40"/>
  <c r="G40"/>
  <c r="F18"/>
  <c r="G18"/>
  <c r="F12"/>
  <c r="G12"/>
  <c r="F43"/>
  <c r="G43"/>
  <c r="F21"/>
  <c r="G21"/>
  <c r="F68"/>
  <c r="G68"/>
  <c r="F50"/>
  <c r="G50"/>
  <c r="F5"/>
  <c r="G5"/>
  <c r="AO634" i="5"/>
  <c r="AO632"/>
  <c r="AO633"/>
  <c r="AO634" i="4"/>
  <c r="AO632"/>
  <c r="AO633"/>
  <c r="AO632" i="3"/>
  <c r="AO633"/>
  <c r="AO634"/>
  <c r="K16" i="11"/>
  <c r="M81" s="1"/>
  <c r="A190"/>
  <c r="O190" s="1"/>
  <c r="Q189"/>
  <c r="P189"/>
  <c r="R189"/>
  <c r="A270" i="16"/>
  <c r="A270" i="5"/>
  <c r="A270" i="4"/>
  <c r="A270" i="3"/>
  <c r="T273" i="15"/>
  <c r="S272"/>
  <c r="V190" i="11"/>
  <c r="X189"/>
  <c r="Y189"/>
  <c r="W189"/>
  <c r="AN635" i="3"/>
  <c r="P7" i="17" l="1"/>
  <c r="Q7"/>
  <c r="F4" i="22"/>
  <c r="G4"/>
  <c r="AO637" i="5"/>
  <c r="AO635"/>
  <c r="AO636"/>
  <c r="AO636" i="4"/>
  <c r="AO637"/>
  <c r="AO635"/>
  <c r="AO635" i="3"/>
  <c r="AO636"/>
  <c r="AO637"/>
  <c r="C6" i="14"/>
  <c r="C7"/>
  <c r="C5"/>
  <c r="D7"/>
  <c r="D5"/>
  <c r="D6"/>
  <c r="M82" i="11"/>
  <c r="M24"/>
  <c r="M80"/>
  <c r="M73"/>
  <c r="M33"/>
  <c r="M47"/>
  <c r="M25"/>
  <c r="M26"/>
  <c r="M76"/>
  <c r="M101"/>
  <c r="M21"/>
  <c r="M92"/>
  <c r="M53"/>
  <c r="M59"/>
  <c r="M72"/>
  <c r="M71"/>
  <c r="M79"/>
  <c r="M46"/>
  <c r="M94"/>
  <c r="M65"/>
  <c r="M30"/>
  <c r="M60"/>
  <c r="L2"/>
  <c r="M39"/>
  <c r="M37"/>
  <c r="M78"/>
  <c r="M95"/>
  <c r="M64"/>
  <c r="M61"/>
  <c r="M51"/>
  <c r="M43"/>
  <c r="M96"/>
  <c r="M87"/>
  <c r="M83"/>
  <c r="M41"/>
  <c r="M62"/>
  <c r="M91"/>
  <c r="M44"/>
  <c r="M29"/>
  <c r="M93"/>
  <c r="M19"/>
  <c r="M35"/>
  <c r="M98"/>
  <c r="M97"/>
  <c r="M55"/>
  <c r="M63"/>
  <c r="M48"/>
  <c r="M90"/>
  <c r="M70"/>
  <c r="M75"/>
  <c r="M54"/>
  <c r="M36"/>
  <c r="M58"/>
  <c r="M66"/>
  <c r="M77"/>
  <c r="M17"/>
  <c r="M85"/>
  <c r="M32"/>
  <c r="M67"/>
  <c r="M69"/>
  <c r="M99"/>
  <c r="M86"/>
  <c r="M38"/>
  <c r="M52"/>
  <c r="M102"/>
  <c r="M42"/>
  <c r="M20"/>
  <c r="M31"/>
  <c r="M57"/>
  <c r="M89"/>
  <c r="M40"/>
  <c r="M50"/>
  <c r="M22"/>
  <c r="M84"/>
  <c r="M23"/>
  <c r="M45"/>
  <c r="M88"/>
  <c r="M27"/>
  <c r="M49"/>
  <c r="M28"/>
  <c r="M34"/>
  <c r="M56"/>
  <c r="M100"/>
  <c r="M74"/>
  <c r="M18"/>
  <c r="M68"/>
  <c r="A191"/>
  <c r="O191" s="1"/>
  <c r="R190"/>
  <c r="P190"/>
  <c r="Q190"/>
  <c r="T274" i="15"/>
  <c r="S273"/>
  <c r="A271" i="16"/>
  <c r="A271" i="5"/>
  <c r="A271" i="4"/>
  <c r="A271" i="3"/>
  <c r="V191" i="11"/>
  <c r="W190"/>
  <c r="Y190"/>
  <c r="X190"/>
  <c r="AN638" i="3"/>
  <c r="H5" i="22" l="1"/>
  <c r="H48"/>
  <c r="H62"/>
  <c r="H35"/>
  <c r="H45"/>
  <c r="H13"/>
  <c r="H49"/>
  <c r="H20"/>
  <c r="H25"/>
  <c r="H53"/>
  <c r="H18"/>
  <c r="H24"/>
  <c r="H10"/>
  <c r="H17"/>
  <c r="H9"/>
  <c r="H14"/>
  <c r="H30"/>
  <c r="H33"/>
  <c r="H6"/>
  <c r="H19"/>
  <c r="H8"/>
  <c r="H40"/>
  <c r="H57"/>
  <c r="H58"/>
  <c r="H47"/>
  <c r="H15"/>
  <c r="H28"/>
  <c r="H64"/>
  <c r="H61"/>
  <c r="H68"/>
  <c r="H59"/>
  <c r="H52"/>
  <c r="H41"/>
  <c r="H36"/>
  <c r="H54"/>
  <c r="H65"/>
  <c r="H39"/>
  <c r="H50"/>
  <c r="H63"/>
  <c r="H67"/>
  <c r="H38"/>
  <c r="H55"/>
  <c r="H32"/>
  <c r="H26"/>
  <c r="H16"/>
  <c r="H7"/>
  <c r="H23"/>
  <c r="H60"/>
  <c r="H29"/>
  <c r="H31"/>
  <c r="H11"/>
  <c r="H51"/>
  <c r="H43"/>
  <c r="H56"/>
  <c r="H46"/>
  <c r="H42"/>
  <c r="H27"/>
  <c r="H22"/>
  <c r="H66"/>
  <c r="H34"/>
  <c r="H21"/>
  <c r="H44"/>
  <c r="H12"/>
  <c r="H37"/>
  <c r="AO640" i="5"/>
  <c r="AO638"/>
  <c r="AO639"/>
  <c r="AO640" i="4"/>
  <c r="AO638"/>
  <c r="AO639"/>
  <c r="AO638" i="3"/>
  <c r="AO640"/>
  <c r="AO639"/>
  <c r="A192" i="11"/>
  <c r="O192" s="1"/>
  <c r="P191"/>
  <c r="R191"/>
  <c r="Q191"/>
  <c r="A272" i="16"/>
  <c r="A272" i="4"/>
  <c r="A272" i="3"/>
  <c r="A272" i="5"/>
  <c r="T275" i="15"/>
  <c r="S274"/>
  <c r="V192" i="11"/>
  <c r="Y191"/>
  <c r="W191"/>
  <c r="X191"/>
  <c r="AN641" i="3"/>
  <c r="AO643" i="5" l="1"/>
  <c r="AO641"/>
  <c r="AO642"/>
  <c r="AO643" i="4"/>
  <c r="AO641"/>
  <c r="AO642"/>
  <c r="AO641" i="3"/>
  <c r="AO643"/>
  <c r="AO642"/>
  <c r="A193" i="11"/>
  <c r="O193" s="1"/>
  <c r="P192"/>
  <c r="Q192"/>
  <c r="R192"/>
  <c r="A273" i="16"/>
  <c r="A273" i="5"/>
  <c r="A273" i="3"/>
  <c r="A273" i="4"/>
  <c r="T276" i="15"/>
  <c r="S275"/>
  <c r="V193" i="11"/>
  <c r="Y192"/>
  <c r="W192"/>
  <c r="X192"/>
  <c r="AN644" i="3"/>
  <c r="AO646" i="5" l="1"/>
  <c r="AO644"/>
  <c r="AO645"/>
  <c r="AO646" i="4"/>
  <c r="AO644"/>
  <c r="AO645"/>
  <c r="AO644" i="3"/>
  <c r="AO645"/>
  <c r="AO646"/>
  <c r="A194" i="11"/>
  <c r="O194" s="1"/>
  <c r="Q193"/>
  <c r="R193"/>
  <c r="P193"/>
  <c r="A274" i="5"/>
  <c r="A274" i="4"/>
  <c r="A274" i="3"/>
  <c r="A274" i="16"/>
  <c r="T277" i="15"/>
  <c r="S276"/>
  <c r="V194" i="11"/>
  <c r="Y193"/>
  <c r="W193"/>
  <c r="X193"/>
  <c r="AN647" i="3"/>
  <c r="AO649" i="5" l="1"/>
  <c r="AO647"/>
  <c r="AO648"/>
  <c r="AO649" i="4"/>
  <c r="AO647"/>
  <c r="AO648"/>
  <c r="AO647" i="3"/>
  <c r="AO648"/>
  <c r="AO649"/>
  <c r="A195" i="11"/>
  <c r="O195" s="1"/>
  <c r="R194"/>
  <c r="Q194"/>
  <c r="P194"/>
  <c r="A275" i="16"/>
  <c r="A275" i="5"/>
  <c r="A275" i="4"/>
  <c r="A275" i="3"/>
  <c r="T278" i="15"/>
  <c r="S277"/>
  <c r="V195" i="11"/>
  <c r="W194"/>
  <c r="Y194"/>
  <c r="X194"/>
  <c r="AN650" i="3"/>
  <c r="AO652" i="5" l="1"/>
  <c r="AO650"/>
  <c r="AO651"/>
  <c r="AO652" i="4"/>
  <c r="AO650"/>
  <c r="AO651"/>
  <c r="AO650" i="3"/>
  <c r="AO652"/>
  <c r="AO651"/>
  <c r="A196" i="11"/>
  <c r="O196" s="1"/>
  <c r="Q195"/>
  <c r="R195"/>
  <c r="P195"/>
  <c r="A276" i="5"/>
  <c r="A276" i="16"/>
  <c r="A276" i="4"/>
  <c r="A276" i="3"/>
  <c r="T279" i="15"/>
  <c r="S278"/>
  <c r="V196" i="11"/>
  <c r="Y195"/>
  <c r="W195"/>
  <c r="X195"/>
  <c r="AN653" i="3"/>
  <c r="AO655" i="5" l="1"/>
  <c r="AO653"/>
  <c r="AO654"/>
  <c r="AO655" i="4"/>
  <c r="AO653"/>
  <c r="AO654"/>
  <c r="AO653" i="3"/>
  <c r="AO655"/>
  <c r="AO654"/>
  <c r="A197" i="11"/>
  <c r="O197" s="1"/>
  <c r="P196"/>
  <c r="Q196"/>
  <c r="R196"/>
  <c r="T280" i="15"/>
  <c r="S279"/>
  <c r="A277" i="16"/>
  <c r="A277" i="5"/>
  <c r="A277" i="3"/>
  <c r="A277" i="4"/>
  <c r="V197" i="11"/>
  <c r="Y196"/>
  <c r="X196"/>
  <c r="W196"/>
  <c r="AN656" i="3"/>
  <c r="AO658" i="5" l="1"/>
  <c r="AO656"/>
  <c r="AO657"/>
  <c r="AO658" i="4"/>
  <c r="AO656"/>
  <c r="AO657"/>
  <c r="AO656" i="3"/>
  <c r="AO657"/>
  <c r="AO658"/>
  <c r="A198" i="11"/>
  <c r="O198" s="1"/>
  <c r="R197"/>
  <c r="P197"/>
  <c r="Q197"/>
  <c r="A278" i="16"/>
  <c r="A278" i="5"/>
  <c r="A278" i="4"/>
  <c r="A278" i="3"/>
  <c r="T281" i="15"/>
  <c r="S280"/>
  <c r="V198" i="11"/>
  <c r="W197"/>
  <c r="Y197"/>
  <c r="X197"/>
  <c r="AN659" i="3"/>
  <c r="AO661" i="5" l="1"/>
  <c r="AO659"/>
  <c r="AO660"/>
  <c r="AO661" i="4"/>
  <c r="AO659"/>
  <c r="AO660"/>
  <c r="AO659" i="3"/>
  <c r="AO660"/>
  <c r="AO661"/>
  <c r="A199" i="11"/>
  <c r="O199" s="1"/>
  <c r="R198"/>
  <c r="P198"/>
  <c r="Q198"/>
  <c r="A279" i="16"/>
  <c r="A279" i="5"/>
  <c r="A279" i="4"/>
  <c r="A279" i="3"/>
  <c r="T282" i="15"/>
  <c r="S281"/>
  <c r="V199" i="11"/>
  <c r="Y198"/>
  <c r="W198"/>
  <c r="X198"/>
  <c r="AN662" i="3"/>
  <c r="AO664" i="5" l="1"/>
  <c r="AO662"/>
  <c r="AO663"/>
  <c r="AO664" i="4"/>
  <c r="AO662"/>
  <c r="AO663"/>
  <c r="AO662" i="3"/>
  <c r="AO664"/>
  <c r="AO663"/>
  <c r="A200" i="11"/>
  <c r="O200" s="1"/>
  <c r="P199"/>
  <c r="R199"/>
  <c r="Q199"/>
  <c r="A280" i="16"/>
  <c r="A280" i="4"/>
  <c r="A280" i="3"/>
  <c r="A280" i="5"/>
  <c r="T283" i="15"/>
  <c r="S282"/>
  <c r="V200" i="11"/>
  <c r="W199"/>
  <c r="X199"/>
  <c r="Y199"/>
  <c r="AN665" i="3"/>
  <c r="AO667" i="5" l="1"/>
  <c r="AO665"/>
  <c r="AO666"/>
  <c r="AO667" i="4"/>
  <c r="AO665"/>
  <c r="AO666"/>
  <c r="AO665" i="3"/>
  <c r="AO667"/>
  <c r="AO666"/>
  <c r="A201" i="11"/>
  <c r="O201" s="1"/>
  <c r="P200"/>
  <c r="Q200"/>
  <c r="R200"/>
  <c r="A281" i="16"/>
  <c r="A281" i="5"/>
  <c r="A281" i="3"/>
  <c r="A281" i="4"/>
  <c r="T284" i="15"/>
  <c r="S283"/>
  <c r="V201" i="11"/>
  <c r="Y200"/>
  <c r="W200"/>
  <c r="X200"/>
  <c r="AN668" i="3"/>
  <c r="AO670" i="5" l="1"/>
  <c r="AO668"/>
  <c r="AO669"/>
  <c r="AO670" i="4"/>
  <c r="AO668"/>
  <c r="AO669"/>
  <c r="AO668" i="3"/>
  <c r="AO669"/>
  <c r="AO670"/>
  <c r="A202" i="11"/>
  <c r="O202" s="1"/>
  <c r="Q201"/>
  <c r="P201"/>
  <c r="R201"/>
  <c r="A282" i="5"/>
  <c r="A282" i="4"/>
  <c r="A282" i="3"/>
  <c r="A282" i="16"/>
  <c r="T285" i="15"/>
  <c r="S284"/>
  <c r="V202" i="11"/>
  <c r="W201"/>
  <c r="X201"/>
  <c r="Y201"/>
  <c r="AN671" i="3"/>
  <c r="AO673" i="5" l="1"/>
  <c r="AO671"/>
  <c r="AO672"/>
  <c r="AO673" i="4"/>
  <c r="AO671"/>
  <c r="AO672"/>
  <c r="AO671" i="3"/>
  <c r="AO672"/>
  <c r="AO673"/>
  <c r="A203" i="11"/>
  <c r="O203" s="1"/>
  <c r="P202"/>
  <c r="Q202"/>
  <c r="R202"/>
  <c r="A283" i="16"/>
  <c r="A283" i="5"/>
  <c r="A283" i="4"/>
  <c r="A283" i="3"/>
  <c r="T286" i="15"/>
  <c r="S285"/>
  <c r="V203" i="11"/>
  <c r="Y202"/>
  <c r="W202"/>
  <c r="X202"/>
  <c r="AN674" i="3"/>
  <c r="AO676" i="5" l="1"/>
  <c r="AO674"/>
  <c r="AO675"/>
  <c r="AO676" i="4"/>
  <c r="AO674"/>
  <c r="AO675"/>
  <c r="AO674" i="3"/>
  <c r="AO676"/>
  <c r="AO675"/>
  <c r="A204" i="11"/>
  <c r="O204" s="1"/>
  <c r="P203"/>
  <c r="R203"/>
  <c r="Q203"/>
  <c r="A284" i="5"/>
  <c r="A284" i="16"/>
  <c r="A284" i="4"/>
  <c r="A284" i="3"/>
  <c r="T287" i="15"/>
  <c r="S286"/>
  <c r="V204" i="11"/>
  <c r="Y203"/>
  <c r="X203"/>
  <c r="W203"/>
  <c r="AN677" i="3"/>
  <c r="AO679" i="5" l="1"/>
  <c r="AO677"/>
  <c r="AO678"/>
  <c r="AO679" i="4"/>
  <c r="AO677"/>
  <c r="AO678"/>
  <c r="AO677" i="3"/>
  <c r="AO679"/>
  <c r="AO678"/>
  <c r="A205" i="11"/>
  <c r="O205" s="1"/>
  <c r="Q204"/>
  <c r="P204"/>
  <c r="R204"/>
  <c r="A285" i="16"/>
  <c r="A285" i="5"/>
  <c r="A285" i="3"/>
  <c r="A285" i="4"/>
  <c r="T288" i="15"/>
  <c r="S287"/>
  <c r="V205" i="11"/>
  <c r="X204"/>
  <c r="W204"/>
  <c r="Y204"/>
  <c r="AN680" i="3"/>
  <c r="AO682" i="5" l="1"/>
  <c r="AO680"/>
  <c r="AO681"/>
  <c r="AO682" i="4"/>
  <c r="AO680"/>
  <c r="AO681"/>
  <c r="AO680" i="3"/>
  <c r="AO681"/>
  <c r="AO682"/>
  <c r="A206" i="11"/>
  <c r="O206" s="1"/>
  <c r="Q205"/>
  <c r="P205"/>
  <c r="R205"/>
  <c r="A286" i="16"/>
  <c r="A286" i="5"/>
  <c r="A286" i="4"/>
  <c r="A286" i="3"/>
  <c r="T289" i="15"/>
  <c r="S288"/>
  <c r="V206" i="11"/>
  <c r="W205"/>
  <c r="Y205"/>
  <c r="X205"/>
  <c r="AN683" i="3"/>
  <c r="AO685" i="5" l="1"/>
  <c r="AO683"/>
  <c r="AO684"/>
  <c r="AO685" i="4"/>
  <c r="AO683"/>
  <c r="AO684"/>
  <c r="AO683" i="3"/>
  <c r="AO684"/>
  <c r="AO685"/>
  <c r="A207" i="11"/>
  <c r="O207" s="1"/>
  <c r="P206"/>
  <c r="Q206"/>
  <c r="R206"/>
  <c r="T290" i="15"/>
  <c r="S289"/>
  <c r="A287" i="16"/>
  <c r="A287" i="5"/>
  <c r="A287" i="4"/>
  <c r="A287" i="3"/>
  <c r="V207" i="11"/>
  <c r="Y206"/>
  <c r="W206"/>
  <c r="X206"/>
  <c r="AN686" i="3"/>
  <c r="AO688" i="5" l="1"/>
  <c r="AO686"/>
  <c r="AO687"/>
  <c r="AO688" i="4"/>
  <c r="AO686"/>
  <c r="AO687"/>
  <c r="AO686" i="3"/>
  <c r="AO688"/>
  <c r="AO687"/>
  <c r="A208" i="11"/>
  <c r="O208" s="1"/>
  <c r="Q207"/>
  <c r="P207"/>
  <c r="R207"/>
  <c r="A288" i="16"/>
  <c r="A288" i="4"/>
  <c r="A288" i="3"/>
  <c r="A288" i="5"/>
  <c r="T291" i="15"/>
  <c r="S290"/>
  <c r="V208" i="11"/>
  <c r="X207"/>
  <c r="W207"/>
  <c r="Y207"/>
  <c r="AN689" i="3"/>
  <c r="AO691" i="5" l="1"/>
  <c r="AO689"/>
  <c r="AO690"/>
  <c r="AO691" i="4"/>
  <c r="AO689"/>
  <c r="AO690"/>
  <c r="AO689" i="3"/>
  <c r="AO691"/>
  <c r="AO690"/>
  <c r="A209" i="11"/>
  <c r="O209" s="1"/>
  <c r="Q208"/>
  <c r="R208"/>
  <c r="P208"/>
  <c r="A289" i="16"/>
  <c r="A289" i="5"/>
  <c r="A289" i="3"/>
  <c r="A289" i="4"/>
  <c r="T292" i="15"/>
  <c r="S291"/>
  <c r="V209" i="11"/>
  <c r="Y208"/>
  <c r="X208"/>
  <c r="W208"/>
  <c r="AN692" i="3"/>
  <c r="AO694" i="5" l="1"/>
  <c r="AO692"/>
  <c r="AO693"/>
  <c r="AO694" i="4"/>
  <c r="AO692"/>
  <c r="AO693"/>
  <c r="AO692" i="3"/>
  <c r="AO693"/>
  <c r="AO694"/>
  <c r="A210" i="11"/>
  <c r="O210" s="1"/>
  <c r="Q209"/>
  <c r="P209"/>
  <c r="R209"/>
  <c r="A290" i="5"/>
  <c r="A290" i="4"/>
  <c r="A290" i="3"/>
  <c r="A290" i="16"/>
  <c r="T293" i="15"/>
  <c r="S292"/>
  <c r="V210" i="11"/>
  <c r="W209"/>
  <c r="X209"/>
  <c r="Y209"/>
  <c r="AN695" i="3"/>
  <c r="AO697" i="5" l="1"/>
  <c r="AO695"/>
  <c r="AO696"/>
  <c r="AO697" i="4"/>
  <c r="AO695"/>
  <c r="AO696"/>
  <c r="AO695" i="3"/>
  <c r="AO696"/>
  <c r="AO697"/>
  <c r="A211" i="11"/>
  <c r="O211" s="1"/>
  <c r="Q210"/>
  <c r="P210"/>
  <c r="R210"/>
  <c r="A291" i="16"/>
  <c r="A291" i="5"/>
  <c r="A291" i="3"/>
  <c r="A291" i="4"/>
  <c r="T294" i="15"/>
  <c r="S293"/>
  <c r="V211" i="11"/>
  <c r="X210"/>
  <c r="W210"/>
  <c r="Y210"/>
  <c r="AN698" i="3"/>
  <c r="AO700" i="5" l="1"/>
  <c r="AO698"/>
  <c r="AO699"/>
  <c r="AO700" i="4"/>
  <c r="AO698"/>
  <c r="AO699"/>
  <c r="AO698" i="3"/>
  <c r="AO700"/>
  <c r="AO699"/>
  <c r="A212" i="11"/>
  <c r="O212" s="1"/>
  <c r="Q211"/>
  <c r="P211"/>
  <c r="R211"/>
  <c r="A292" i="5"/>
  <c r="A292" i="16"/>
  <c r="A292" i="4"/>
  <c r="A292" i="3"/>
  <c r="T295" i="15"/>
  <c r="S294"/>
  <c r="V212" i="11"/>
  <c r="Y211"/>
  <c r="X211"/>
  <c r="W211"/>
  <c r="AN701" i="3"/>
  <c r="AO703" i="5" l="1"/>
  <c r="AO701"/>
  <c r="AO702"/>
  <c r="AO703" i="4"/>
  <c r="AO701"/>
  <c r="AO702"/>
  <c r="AO701" i="3"/>
  <c r="AO703"/>
  <c r="AO702"/>
  <c r="A213" i="11"/>
  <c r="O213" s="1"/>
  <c r="P212"/>
  <c r="Q212"/>
  <c r="R212"/>
  <c r="T296" i="15"/>
  <c r="S295"/>
  <c r="A293" i="16"/>
  <c r="A293" i="5"/>
  <c r="A293" i="4"/>
  <c r="A293" i="3"/>
  <c r="V213" i="11"/>
  <c r="X212"/>
  <c r="Y212"/>
  <c r="W212"/>
  <c r="AN704" i="3"/>
  <c r="AO706" i="5" l="1"/>
  <c r="AO704"/>
  <c r="AO705"/>
  <c r="AO706" i="4"/>
  <c r="AO704"/>
  <c r="AO705"/>
  <c r="AO704" i="3"/>
  <c r="AO705"/>
  <c r="AO706"/>
  <c r="A214" i="11"/>
  <c r="O214" s="1"/>
  <c r="P213"/>
  <c r="Q213"/>
  <c r="R213"/>
  <c r="A294" i="16"/>
  <c r="A294" i="5"/>
  <c r="A294" i="4"/>
  <c r="A294" i="3"/>
  <c r="T297" i="15"/>
  <c r="S296"/>
  <c r="V214" i="11"/>
  <c r="Y213"/>
  <c r="X213"/>
  <c r="W213"/>
  <c r="AN707" i="3"/>
  <c r="AO709" i="5" l="1"/>
  <c r="AO707"/>
  <c r="AO708"/>
  <c r="AO709" i="4"/>
  <c r="AO707"/>
  <c r="AO708"/>
  <c r="AO707" i="3"/>
  <c r="AO708"/>
  <c r="AO709"/>
  <c r="A215" i="11"/>
  <c r="O215" s="1"/>
  <c r="P214"/>
  <c r="Q214"/>
  <c r="R214"/>
  <c r="A295" i="16"/>
  <c r="A295" i="5"/>
  <c r="A295" i="3"/>
  <c r="A295" i="4"/>
  <c r="T298" i="15"/>
  <c r="S297"/>
  <c r="V215" i="11"/>
  <c r="X214"/>
  <c r="W214"/>
  <c r="Y214"/>
  <c r="AN710" i="3"/>
  <c r="AO712" i="5" l="1"/>
  <c r="AO710"/>
  <c r="AO711"/>
  <c r="AO712" i="4"/>
  <c r="AO710"/>
  <c r="AO711"/>
  <c r="AO710" i="3"/>
  <c r="AO712"/>
  <c r="AO711"/>
  <c r="A216" i="11"/>
  <c r="O216" s="1"/>
  <c r="Q215"/>
  <c r="R215"/>
  <c r="P215"/>
  <c r="A296" i="16"/>
  <c r="A296" i="4"/>
  <c r="A296" i="3"/>
  <c r="A296" i="5"/>
  <c r="T299" i="15"/>
  <c r="S298"/>
  <c r="V216" i="11"/>
  <c r="Y215"/>
  <c r="W215"/>
  <c r="X215"/>
  <c r="AN713" i="3"/>
  <c r="AO715" i="5" l="1"/>
  <c r="AO713"/>
  <c r="AO714"/>
  <c r="AO715" i="4"/>
  <c r="AO713"/>
  <c r="AO714"/>
  <c r="AO713" i="3"/>
  <c r="AO715"/>
  <c r="AO714"/>
  <c r="A217" i="11"/>
  <c r="O217" s="1"/>
  <c r="P216"/>
  <c r="Q216"/>
  <c r="R216"/>
  <c r="A297" i="16"/>
  <c r="A297" i="5"/>
  <c r="A297" i="4"/>
  <c r="A297" i="3"/>
  <c r="T300" i="15"/>
  <c r="S299"/>
  <c r="V217" i="11"/>
  <c r="X216"/>
  <c r="W216"/>
  <c r="Y216"/>
  <c r="AN716" i="3"/>
  <c r="AO718" i="5" l="1"/>
  <c r="AO716"/>
  <c r="AO717"/>
  <c r="AO718" i="4"/>
  <c r="AO716"/>
  <c r="AO717"/>
  <c r="AO716" i="3"/>
  <c r="AO717"/>
  <c r="AO718"/>
  <c r="A218" i="11"/>
  <c r="O218" s="1"/>
  <c r="R217"/>
  <c r="P217"/>
  <c r="Q217"/>
  <c r="T301" i="15"/>
  <c r="S300"/>
  <c r="A298" i="5"/>
  <c r="A298" i="4"/>
  <c r="A298" i="3"/>
  <c r="A298" i="16"/>
  <c r="V218" i="11"/>
  <c r="W217"/>
  <c r="Y217"/>
  <c r="X217"/>
  <c r="AN719" i="3"/>
  <c r="AO721" i="5" l="1"/>
  <c r="AO719"/>
  <c r="AO720"/>
  <c r="AO721" i="4"/>
  <c r="AO719"/>
  <c r="AO720"/>
  <c r="AO719" i="3"/>
  <c r="AO720"/>
  <c r="AO721"/>
  <c r="A219" i="11"/>
  <c r="O219" s="1"/>
  <c r="Q218"/>
  <c r="R218"/>
  <c r="P218"/>
  <c r="A299" i="16"/>
  <c r="A299" i="5"/>
  <c r="A299" i="3"/>
  <c r="A299" i="4"/>
  <c r="T302" i="15"/>
  <c r="S301"/>
  <c r="V219" i="11"/>
  <c r="X218"/>
  <c r="Y218"/>
  <c r="W218"/>
  <c r="AN722" i="3"/>
  <c r="AO724" i="5" l="1"/>
  <c r="AO722"/>
  <c r="AO723"/>
  <c r="AO724" i="4"/>
  <c r="AO722"/>
  <c r="AO723"/>
  <c r="AO722" i="3"/>
  <c r="AO724"/>
  <c r="AO723"/>
  <c r="A220" i="11"/>
  <c r="O220" s="1"/>
  <c r="Q219"/>
  <c r="P219"/>
  <c r="R219"/>
  <c r="A300" i="5"/>
  <c r="A300" i="16"/>
  <c r="A300" i="4"/>
  <c r="A300" i="3"/>
  <c r="T303" i="15"/>
  <c r="S302"/>
  <c r="V220" i="11"/>
  <c r="W219"/>
  <c r="X219"/>
  <c r="Y219"/>
  <c r="AN725" i="3"/>
  <c r="AO727" i="5" l="1"/>
  <c r="AO725"/>
  <c r="AO726"/>
  <c r="AO727" i="4"/>
  <c r="AO725"/>
  <c r="AO726"/>
  <c r="AO725" i="3"/>
  <c r="AO727"/>
  <c r="AO726"/>
  <c r="A221" i="11"/>
  <c r="O221" s="1"/>
  <c r="Q220"/>
  <c r="P220"/>
  <c r="R220"/>
  <c r="T304" i="15"/>
  <c r="S303"/>
  <c r="A301" i="16"/>
  <c r="A301" i="5"/>
  <c r="A301" i="4"/>
  <c r="A301" i="3"/>
  <c r="V221" i="11"/>
  <c r="Y220"/>
  <c r="X220"/>
  <c r="W220"/>
  <c r="AN728" i="3"/>
  <c r="AO730" i="5" l="1"/>
  <c r="AO728"/>
  <c r="AO729"/>
  <c r="AO730" i="4"/>
  <c r="AO728"/>
  <c r="AO729"/>
  <c r="AO728" i="3"/>
  <c r="AO729"/>
  <c r="AO730"/>
  <c r="A222" i="11"/>
  <c r="O222" s="1"/>
  <c r="R221"/>
  <c r="P221"/>
  <c r="Q221"/>
  <c r="A302" i="16"/>
  <c r="A302" i="5"/>
  <c r="A302" i="4"/>
  <c r="A302" i="3"/>
  <c r="T305" i="15"/>
  <c r="S304"/>
  <c r="V222" i="11"/>
  <c r="X221"/>
  <c r="W221"/>
  <c r="Y221"/>
  <c r="AN731" i="3"/>
  <c r="AO733" i="5" l="1"/>
  <c r="AO731"/>
  <c r="AO732"/>
  <c r="AO733" i="4"/>
  <c r="AO731"/>
  <c r="AO732"/>
  <c r="AO731" i="3"/>
  <c r="AO732"/>
  <c r="AO733"/>
  <c r="A223" i="11"/>
  <c r="O223" s="1"/>
  <c r="R222"/>
  <c r="P222"/>
  <c r="Q222"/>
  <c r="T306" i="15"/>
  <c r="S305"/>
  <c r="A303" i="16"/>
  <c r="A303" i="5"/>
  <c r="A303" i="3"/>
  <c r="A303" i="4"/>
  <c r="V223" i="11"/>
  <c r="W222"/>
  <c r="Y222"/>
  <c r="X222"/>
  <c r="AN734" i="3"/>
  <c r="AO736" i="5" l="1"/>
  <c r="AO734"/>
  <c r="AO735"/>
  <c r="AO736" i="4"/>
  <c r="AO734"/>
  <c r="AO735"/>
  <c r="AO734" i="3"/>
  <c r="AO736"/>
  <c r="AO735"/>
  <c r="A224" i="11"/>
  <c r="O224" s="1"/>
  <c r="R223"/>
  <c r="Q223"/>
  <c r="P223"/>
  <c r="A304" i="16"/>
  <c r="A304" i="4"/>
  <c r="A304" i="3"/>
  <c r="A304" i="5"/>
  <c r="T307" i="15"/>
  <c r="S306"/>
  <c r="V224" i="11"/>
  <c r="W223"/>
  <c r="Y223"/>
  <c r="X223"/>
  <c r="AN737" i="3"/>
  <c r="AO739" i="5" l="1"/>
  <c r="AO737"/>
  <c r="AO738"/>
  <c r="AO739" i="4"/>
  <c r="AO737"/>
  <c r="AO738"/>
  <c r="AO737" i="3"/>
  <c r="AO739"/>
  <c r="AO738"/>
  <c r="A225" i="11"/>
  <c r="O225" s="1"/>
  <c r="R224"/>
  <c r="P224"/>
  <c r="Q224"/>
  <c r="A305" i="16"/>
  <c r="A305" i="5"/>
  <c r="A305" i="4"/>
  <c r="A305" i="3"/>
  <c r="T308" i="15"/>
  <c r="S307"/>
  <c r="V225" i="11"/>
  <c r="Y224"/>
  <c r="W224"/>
  <c r="X224"/>
  <c r="AN740" i="3"/>
  <c r="AO742" i="5" l="1"/>
  <c r="AO740"/>
  <c r="AO741"/>
  <c r="AO742" i="4"/>
  <c r="AO740"/>
  <c r="AO741"/>
  <c r="AO740" i="3"/>
  <c r="AO741"/>
  <c r="AO742"/>
  <c r="A226" i="11"/>
  <c r="O226" s="1"/>
  <c r="R225"/>
  <c r="P225"/>
  <c r="Q225"/>
  <c r="A306" i="5"/>
  <c r="A306" i="4"/>
  <c r="A306" i="3"/>
  <c r="A306" i="16"/>
  <c r="T309" i="15"/>
  <c r="S308"/>
  <c r="V226" i="11"/>
  <c r="W225"/>
  <c r="Y225"/>
  <c r="X225"/>
  <c r="AN743" i="3"/>
  <c r="AO745" i="5" l="1"/>
  <c r="AO743"/>
  <c r="AO744"/>
  <c r="AO745" i="4"/>
  <c r="AO743"/>
  <c r="AO744"/>
  <c r="AO743" i="3"/>
  <c r="AO744"/>
  <c r="AO745"/>
  <c r="A227" i="11"/>
  <c r="O227" s="1"/>
  <c r="P226"/>
  <c r="R226"/>
  <c r="Q226"/>
  <c r="T310" i="15"/>
  <c r="S309"/>
  <c r="A307" i="16"/>
  <c r="A307" i="5"/>
  <c r="A307" i="3"/>
  <c r="A307" i="4"/>
  <c r="V227" i="11"/>
  <c r="W226"/>
  <c r="X226"/>
  <c r="Y226"/>
  <c r="AN746" i="3"/>
  <c r="AO748" i="5" l="1"/>
  <c r="AO746"/>
  <c r="AO747"/>
  <c r="AO748" i="4"/>
  <c r="AO746"/>
  <c r="AO747"/>
  <c r="AO746" i="3"/>
  <c r="AO748"/>
  <c r="AO747"/>
  <c r="A228" i="11"/>
  <c r="O228" s="1"/>
  <c r="Q227"/>
  <c r="R227"/>
  <c r="P227"/>
  <c r="A308" i="5"/>
  <c r="A308" i="16"/>
  <c r="A308" i="4"/>
  <c r="A308" i="3"/>
  <c r="T311" i="15"/>
  <c r="S310"/>
  <c r="V228" i="11"/>
  <c r="Y227"/>
  <c r="X227"/>
  <c r="W227"/>
  <c r="AN749" i="3"/>
  <c r="AO751" i="5" l="1"/>
  <c r="AO749"/>
  <c r="AO750"/>
  <c r="AO751" i="4"/>
  <c r="AO749"/>
  <c r="AO750"/>
  <c r="AO749" i="3"/>
  <c r="AO751"/>
  <c r="AO750"/>
  <c r="A229" i="11"/>
  <c r="O229" s="1"/>
  <c r="P228"/>
  <c r="Q228"/>
  <c r="R228"/>
  <c r="T312" i="15"/>
  <c r="S311"/>
  <c r="A309" i="16"/>
  <c r="A309" i="5"/>
  <c r="A309" i="4"/>
  <c r="A309" i="3"/>
  <c r="V229" i="11"/>
  <c r="Y228"/>
  <c r="W228"/>
  <c r="X228"/>
  <c r="AN752" i="3"/>
  <c r="AO754" i="5" l="1"/>
  <c r="AO752"/>
  <c r="AO753"/>
  <c r="AO752" i="4"/>
  <c r="AO754"/>
  <c r="AO753"/>
  <c r="AO752" i="3"/>
  <c r="AO753"/>
  <c r="AO754"/>
  <c r="A230" i="11"/>
  <c r="O230" s="1"/>
  <c r="R229"/>
  <c r="Q229"/>
  <c r="P229"/>
  <c r="A310" i="16"/>
  <c r="A310" i="5"/>
  <c r="A310" i="4"/>
  <c r="A310" i="3"/>
  <c r="T313" i="15"/>
  <c r="S312"/>
  <c r="V230" i="11"/>
  <c r="X229"/>
  <c r="Y229"/>
  <c r="W229"/>
  <c r="AN755" i="3"/>
  <c r="AO757" i="5" l="1"/>
  <c r="AO755"/>
  <c r="AO756"/>
  <c r="AO755" i="4"/>
  <c r="AO757"/>
  <c r="AO756"/>
  <c r="AO755" i="3"/>
  <c r="AO756"/>
  <c r="AO757"/>
  <c r="A231" i="11"/>
  <c r="O231" s="1"/>
  <c r="Q230"/>
  <c r="R230"/>
  <c r="P230"/>
  <c r="A311" i="16"/>
  <c r="A311" i="5"/>
  <c r="A311" i="3"/>
  <c r="A311" i="4"/>
  <c r="T314" i="15"/>
  <c r="S313"/>
  <c r="V231" i="11"/>
  <c r="W230"/>
  <c r="Y230"/>
  <c r="X230"/>
  <c r="AN758" i="3"/>
  <c r="AO760" i="5" l="1"/>
  <c r="AO758"/>
  <c r="AO759"/>
  <c r="AO760" i="4"/>
  <c r="AO758"/>
  <c r="AO759"/>
  <c r="AO758" i="3"/>
  <c r="AO760"/>
  <c r="AO759"/>
  <c r="A232" i="11"/>
  <c r="O232" s="1"/>
  <c r="Q231"/>
  <c r="R231"/>
  <c r="P231"/>
  <c r="A312" i="16"/>
  <c r="A312" i="4"/>
  <c r="A312" i="3"/>
  <c r="A312" i="5"/>
  <c r="T315" i="15"/>
  <c r="S314"/>
  <c r="V232" i="11"/>
  <c r="W231"/>
  <c r="X231"/>
  <c r="Y231"/>
  <c r="AN761" i="3"/>
  <c r="AO763" i="5" l="1"/>
  <c r="AO761"/>
  <c r="AO762"/>
  <c r="AO762" i="4"/>
  <c r="AO763"/>
  <c r="AO761"/>
  <c r="AO761" i="3"/>
  <c r="AO763"/>
  <c r="AO762"/>
  <c r="A233" i="11"/>
  <c r="O233" s="1"/>
  <c r="P232"/>
  <c r="Q232"/>
  <c r="R232"/>
  <c r="A313" i="16"/>
  <c r="A313" i="5"/>
  <c r="A313" i="4"/>
  <c r="A313" i="3"/>
  <c r="T316" i="15"/>
  <c r="S315"/>
  <c r="V233" i="11"/>
  <c r="Y232"/>
  <c r="W232"/>
  <c r="X232"/>
  <c r="AN764" i="3"/>
  <c r="AO765" i="5" l="1"/>
  <c r="AO766"/>
  <c r="AO764"/>
  <c r="AO765" i="4"/>
  <c r="AO766"/>
  <c r="AO764"/>
  <c r="AO764" i="3"/>
  <c r="AO765"/>
  <c r="AO766"/>
  <c r="A234" i="11"/>
  <c r="O234" s="1"/>
  <c r="Q233"/>
  <c r="R233"/>
  <c r="P233"/>
  <c r="A314" i="5"/>
  <c r="A314" i="4"/>
  <c r="A314" i="3"/>
  <c r="A314" i="16"/>
  <c r="T317" i="15"/>
  <c r="S316"/>
  <c r="V234" i="11"/>
  <c r="Y233"/>
  <c r="X233"/>
  <c r="W233"/>
  <c r="AN767" i="3"/>
  <c r="AO769" i="5" l="1"/>
  <c r="AO767"/>
  <c r="AO768"/>
  <c r="AO767" i="4"/>
  <c r="AO768"/>
  <c r="AO769"/>
  <c r="AO767" i="3"/>
  <c r="AO768"/>
  <c r="AO769"/>
  <c r="A235" i="11"/>
  <c r="O235" s="1"/>
  <c r="P234"/>
  <c r="Q234"/>
  <c r="R234"/>
  <c r="A315" i="16"/>
  <c r="A315" i="5"/>
  <c r="A315" i="3"/>
  <c r="A315" i="4"/>
  <c r="T318" i="15"/>
  <c r="S317"/>
  <c r="V235" i="11"/>
  <c r="Y234"/>
  <c r="W234"/>
  <c r="X234"/>
  <c r="AN770" i="3"/>
  <c r="AO770" i="5" l="1"/>
  <c r="AO772"/>
  <c r="AO771"/>
  <c r="AO772" i="4"/>
  <c r="AO770"/>
  <c r="AO771"/>
  <c r="AO770" i="3"/>
  <c r="AO772"/>
  <c r="AO771"/>
  <c r="A236" i="11"/>
  <c r="O236" s="1"/>
  <c r="Q235"/>
  <c r="P235"/>
  <c r="R235"/>
  <c r="A316" i="5"/>
  <c r="A316" i="16"/>
  <c r="A316" i="4"/>
  <c r="A316" i="3"/>
  <c r="T319" i="15"/>
  <c r="S318"/>
  <c r="V236" i="11"/>
  <c r="Y235"/>
  <c r="X235"/>
  <c r="W235"/>
  <c r="AN773" i="3"/>
  <c r="AO775" i="5" l="1"/>
  <c r="AO773"/>
  <c r="AO774"/>
  <c r="AO775" i="4"/>
  <c r="AO773"/>
  <c r="AO774"/>
  <c r="AO773" i="3"/>
  <c r="AO775"/>
  <c r="AO774"/>
  <c r="A237" i="11"/>
  <c r="O237" s="1"/>
  <c r="Q236"/>
  <c r="P236"/>
  <c r="R236"/>
  <c r="T320" i="15"/>
  <c r="S319"/>
  <c r="A317" i="16"/>
  <c r="A317" i="5"/>
  <c r="A317" i="4"/>
  <c r="A317" i="3"/>
  <c r="V237" i="11"/>
  <c r="W236"/>
  <c r="Y236"/>
  <c r="X236"/>
  <c r="AN776" i="3"/>
  <c r="AO778" i="5" l="1"/>
  <c r="AO776"/>
  <c r="AO777"/>
  <c r="AO778" i="4"/>
  <c r="AO776"/>
  <c r="AO777"/>
  <c r="AO776" i="3"/>
  <c r="AO777"/>
  <c r="AO778"/>
  <c r="A238" i="11"/>
  <c r="O238" s="1"/>
  <c r="Q237"/>
  <c r="R237"/>
  <c r="P237"/>
  <c r="A318" i="16"/>
  <c r="A318" i="5"/>
  <c r="A318" i="4"/>
  <c r="A318" i="3"/>
  <c r="T321" i="15"/>
  <c r="S320"/>
  <c r="V238" i="11"/>
  <c r="Y237"/>
  <c r="W237"/>
  <c r="X237"/>
  <c r="AN779" i="3"/>
  <c r="AO779" i="5" l="1"/>
  <c r="AO781"/>
  <c r="AO780"/>
  <c r="AO781" i="4"/>
  <c r="AO779"/>
  <c r="AO780"/>
  <c r="AO779" i="3"/>
  <c r="AO780"/>
  <c r="AO781"/>
  <c r="A239" i="11"/>
  <c r="O239" s="1"/>
  <c r="P238"/>
  <c r="Q238"/>
  <c r="R238"/>
  <c r="A319" i="16"/>
  <c r="A319" i="5"/>
  <c r="A319" i="4"/>
  <c r="A319" i="3"/>
  <c r="T322" i="15"/>
  <c r="S321"/>
  <c r="V239" i="11"/>
  <c r="X238"/>
  <c r="W238"/>
  <c r="Y238"/>
  <c r="AN782" i="3"/>
  <c r="AO784" i="5" l="1"/>
  <c r="AO782"/>
  <c r="AO783"/>
  <c r="AO784" i="4"/>
  <c r="AO782"/>
  <c r="AO783"/>
  <c r="AO782" i="3"/>
  <c r="AO784"/>
  <c r="AO783"/>
  <c r="A240" i="11"/>
  <c r="O240" s="1"/>
  <c r="P239"/>
  <c r="Q239"/>
  <c r="R239"/>
  <c r="T323" i="15"/>
  <c r="S322"/>
  <c r="A320" i="16"/>
  <c r="A320" i="4"/>
  <c r="A320" i="3"/>
  <c r="A320" i="5"/>
  <c r="V240" i="11"/>
  <c r="W239"/>
  <c r="Y239"/>
  <c r="X239"/>
  <c r="AN785" i="3"/>
  <c r="AO787" i="5" l="1"/>
  <c r="AO785"/>
  <c r="AO786"/>
  <c r="AO787" i="4"/>
  <c r="AO785"/>
  <c r="AO786"/>
  <c r="AO785" i="3"/>
  <c r="AO787"/>
  <c r="AO786"/>
  <c r="A241" i="11"/>
  <c r="O241" s="1"/>
  <c r="Q240"/>
  <c r="R240"/>
  <c r="P240"/>
  <c r="A321" i="16"/>
  <c r="A321" i="5"/>
  <c r="A321" i="4"/>
  <c r="A321" i="3"/>
  <c r="T324" i="15"/>
  <c r="S323"/>
  <c r="V241" i="11"/>
  <c r="Y240"/>
  <c r="X240"/>
  <c r="W240"/>
  <c r="AN788" i="3"/>
  <c r="AO790" i="5" l="1"/>
  <c r="AO788"/>
  <c r="AO789"/>
  <c r="AO790" i="4"/>
  <c r="AO788"/>
  <c r="AO789"/>
  <c r="AO788" i="3"/>
  <c r="AO789"/>
  <c r="AO790"/>
  <c r="A242" i="11"/>
  <c r="O242" s="1"/>
  <c r="Q241"/>
  <c r="R241"/>
  <c r="P241"/>
  <c r="A322" i="5"/>
  <c r="A322" i="4"/>
  <c r="A322" i="3"/>
  <c r="A322" i="16"/>
  <c r="T325" i="15"/>
  <c r="S324"/>
  <c r="V242" i="11"/>
  <c r="X241"/>
  <c r="W241"/>
  <c r="Y241"/>
  <c r="AN791" i="3"/>
  <c r="AO793" i="5" l="1"/>
  <c r="AO791"/>
  <c r="AO792"/>
  <c r="AO793" i="4"/>
  <c r="AO791"/>
  <c r="AO792"/>
  <c r="AO791" i="3"/>
  <c r="AO792"/>
  <c r="AO793"/>
  <c r="A243" i="11"/>
  <c r="O243" s="1"/>
  <c r="Q242"/>
  <c r="P242"/>
  <c r="R242"/>
  <c r="A323" i="16"/>
  <c r="A323" i="5"/>
  <c r="A323" i="3"/>
  <c r="A323" i="4"/>
  <c r="T326" i="15"/>
  <c r="S325"/>
  <c r="V243" i="11"/>
  <c r="W242"/>
  <c r="X242"/>
  <c r="Y242"/>
  <c r="AN794" i="3"/>
  <c r="AO796" i="5" l="1"/>
  <c r="AO794"/>
  <c r="AO795"/>
  <c r="AO795" i="4"/>
  <c r="AO796"/>
  <c r="AO794"/>
  <c r="AO794" i="3"/>
  <c r="AO796"/>
  <c r="AO795"/>
  <c r="A244" i="11"/>
  <c r="O244" s="1"/>
  <c r="P243"/>
  <c r="Q243"/>
  <c r="R243"/>
  <c r="A324" i="5"/>
  <c r="A324" i="16"/>
  <c r="A324" i="4"/>
  <c r="A324" i="3"/>
  <c r="T327" i="15"/>
  <c r="S326"/>
  <c r="V244" i="11"/>
  <c r="X243"/>
  <c r="W243"/>
  <c r="Y243"/>
  <c r="AN797" i="3"/>
  <c r="AO798" i="5" l="1"/>
  <c r="AO799"/>
  <c r="AO797"/>
  <c r="AO797" i="4"/>
  <c r="AO799"/>
  <c r="AO798"/>
  <c r="AO797" i="3"/>
  <c r="AO799"/>
  <c r="AO798"/>
  <c r="A245" i="11"/>
  <c r="R244"/>
  <c r="P244"/>
  <c r="Q244"/>
  <c r="T328" i="15"/>
  <c r="S327"/>
  <c r="A325" i="16"/>
  <c r="A325" i="5"/>
  <c r="A325" i="4"/>
  <c r="A325" i="3"/>
  <c r="W244" i="11"/>
  <c r="Y244"/>
  <c r="X244"/>
  <c r="L8" i="17" l="1"/>
  <c r="O8" s="1"/>
  <c r="S244" i="11"/>
  <c r="T244" s="1"/>
  <c r="S75"/>
  <c r="T75" s="1"/>
  <c r="S44"/>
  <c r="S60"/>
  <c r="S105"/>
  <c r="T105" s="1"/>
  <c r="S24"/>
  <c r="S61"/>
  <c r="S42"/>
  <c r="S36"/>
  <c r="S130"/>
  <c r="S66"/>
  <c r="T66" s="1"/>
  <c r="S48"/>
  <c r="S40"/>
  <c r="S28"/>
  <c r="S132"/>
  <c r="S33"/>
  <c r="S37"/>
  <c r="S64"/>
  <c r="T64" s="1"/>
  <c r="S59"/>
  <c r="S38"/>
  <c r="S112"/>
  <c r="T112" s="1"/>
  <c r="S56"/>
  <c r="S57"/>
  <c r="S120"/>
  <c r="S65"/>
  <c r="T65" s="1"/>
  <c r="S83"/>
  <c r="T83" s="1"/>
  <c r="S110"/>
  <c r="T110" s="1"/>
  <c r="S21"/>
  <c r="S25"/>
  <c r="S124"/>
  <c r="S86"/>
  <c r="T86" s="1"/>
  <c r="S67"/>
  <c r="T67" s="1"/>
  <c r="S46"/>
  <c r="S100"/>
  <c r="T100" s="1"/>
  <c r="S51"/>
  <c r="S70"/>
  <c r="T70" s="1"/>
  <c r="S128"/>
  <c r="S19"/>
  <c r="S93"/>
  <c r="T93" s="1"/>
  <c r="S52"/>
  <c r="S97"/>
  <c r="T97" s="1"/>
  <c r="S23"/>
  <c r="S91"/>
  <c r="T91" s="1"/>
  <c r="S26"/>
  <c r="S127"/>
  <c r="S129"/>
  <c r="S41"/>
  <c r="S35"/>
  <c r="S88"/>
  <c r="T88" s="1"/>
  <c r="S71"/>
  <c r="T71" s="1"/>
  <c r="S89"/>
  <c r="T89" s="1"/>
  <c r="S98"/>
  <c r="T98" s="1"/>
  <c r="S125"/>
  <c r="S116"/>
  <c r="T116" s="1"/>
  <c r="S32"/>
  <c r="S20"/>
  <c r="S29"/>
  <c r="S99"/>
  <c r="T99" s="1"/>
  <c r="S113"/>
  <c r="T113" s="1"/>
  <c r="S81"/>
  <c r="T81" s="1"/>
  <c r="S76"/>
  <c r="T76" s="1"/>
  <c r="S18"/>
  <c r="S114"/>
  <c r="T114" s="1"/>
  <c r="S103"/>
  <c r="T103" s="1"/>
  <c r="S84"/>
  <c r="T84" s="1"/>
  <c r="S122"/>
  <c r="S53"/>
  <c r="S108"/>
  <c r="T108" s="1"/>
  <c r="S87"/>
  <c r="T87" s="1"/>
  <c r="S109"/>
  <c r="T109" s="1"/>
  <c r="S78"/>
  <c r="T78" s="1"/>
  <c r="S54"/>
  <c r="S55"/>
  <c r="S80"/>
  <c r="T80" s="1"/>
  <c r="S111"/>
  <c r="T111" s="1"/>
  <c r="S63"/>
  <c r="T63" s="1"/>
  <c r="S58"/>
  <c r="S79"/>
  <c r="T79" s="1"/>
  <c r="S17"/>
  <c r="S68"/>
  <c r="T68" s="1"/>
  <c r="S39"/>
  <c r="S43"/>
  <c r="S95"/>
  <c r="T95" s="1"/>
  <c r="S45"/>
  <c r="S34"/>
  <c r="S96"/>
  <c r="T96" s="1"/>
  <c r="S90"/>
  <c r="T90" s="1"/>
  <c r="S92"/>
  <c r="T92" s="1"/>
  <c r="S62"/>
  <c r="T62" s="1"/>
  <c r="S74"/>
  <c r="T74" s="1"/>
  <c r="S82"/>
  <c r="T82" s="1"/>
  <c r="S106"/>
  <c r="T106" s="1"/>
  <c r="S31"/>
  <c r="S50"/>
  <c r="S101"/>
  <c r="T101" s="1"/>
  <c r="S118"/>
  <c r="T118" s="1"/>
  <c r="S102"/>
  <c r="T102" s="1"/>
  <c r="S49"/>
  <c r="S126"/>
  <c r="S77"/>
  <c r="T77" s="1"/>
  <c r="S22"/>
  <c r="S119"/>
  <c r="S121"/>
  <c r="S104"/>
  <c r="T104" s="1"/>
  <c r="S123"/>
  <c r="S27"/>
  <c r="S69"/>
  <c r="T69" s="1"/>
  <c r="S117"/>
  <c r="T117" s="1"/>
  <c r="S30"/>
  <c r="S85"/>
  <c r="T85" s="1"/>
  <c r="S47"/>
  <c r="S73"/>
  <c r="T73" s="1"/>
  <c r="S133"/>
  <c r="S107"/>
  <c r="T107" s="1"/>
  <c r="S94"/>
  <c r="T94" s="1"/>
  <c r="S131"/>
  <c r="S72"/>
  <c r="T72" s="1"/>
  <c r="S115"/>
  <c r="T115" s="1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40"/>
  <c r="S239"/>
  <c r="S243"/>
  <c r="S242"/>
  <c r="S241"/>
  <c r="A246"/>
  <c r="A326" i="5"/>
  <c r="A326" i="4"/>
  <c r="A326" i="3"/>
  <c r="A326" i="16"/>
  <c r="T329" i="15"/>
  <c r="S328"/>
  <c r="T151" i="11" l="1"/>
  <c r="U151"/>
  <c r="T147"/>
  <c r="U147"/>
  <c r="T143"/>
  <c r="U143"/>
  <c r="T139"/>
  <c r="U139"/>
  <c r="T135"/>
  <c r="U135"/>
  <c r="T131"/>
  <c r="U131"/>
  <c r="T120"/>
  <c r="U120"/>
  <c r="T152"/>
  <c r="U152"/>
  <c r="T148"/>
  <c r="U148"/>
  <c r="T144"/>
  <c r="U144"/>
  <c r="T140"/>
  <c r="U140"/>
  <c r="T136"/>
  <c r="U136"/>
  <c r="T133"/>
  <c r="U133"/>
  <c r="T123"/>
  <c r="U123"/>
  <c r="T153"/>
  <c r="U153"/>
  <c r="T149"/>
  <c r="U149"/>
  <c r="T145"/>
  <c r="U145"/>
  <c r="T141"/>
  <c r="U141"/>
  <c r="T137"/>
  <c r="U137"/>
  <c r="T119"/>
  <c r="U119"/>
  <c r="T122"/>
  <c r="U122"/>
  <c r="T124"/>
  <c r="U124"/>
  <c r="T150"/>
  <c r="U150"/>
  <c r="T146"/>
  <c r="U146"/>
  <c r="T142"/>
  <c r="U142"/>
  <c r="T138"/>
  <c r="U138"/>
  <c r="T134"/>
  <c r="U134"/>
  <c r="T121"/>
  <c r="U121"/>
  <c r="T132"/>
  <c r="U132"/>
  <c r="P8" i="17"/>
  <c r="Q8"/>
  <c r="R8"/>
  <c r="T241" i="11"/>
  <c r="U241"/>
  <c r="T240"/>
  <c r="U240"/>
  <c r="T235"/>
  <c r="U235"/>
  <c r="T231"/>
  <c r="U231"/>
  <c r="T227"/>
  <c r="U227"/>
  <c r="T223"/>
  <c r="U223"/>
  <c r="T219"/>
  <c r="U219"/>
  <c r="T215"/>
  <c r="U215"/>
  <c r="T211"/>
  <c r="U211"/>
  <c r="T207"/>
  <c r="U207"/>
  <c r="T203"/>
  <c r="U203"/>
  <c r="T199"/>
  <c r="U199"/>
  <c r="T195"/>
  <c r="U195"/>
  <c r="T191"/>
  <c r="U191"/>
  <c r="T187"/>
  <c r="U187"/>
  <c r="T183"/>
  <c r="U183"/>
  <c r="T179"/>
  <c r="U179"/>
  <c r="T175"/>
  <c r="U175"/>
  <c r="T171"/>
  <c r="U171"/>
  <c r="T167"/>
  <c r="U167"/>
  <c r="T163"/>
  <c r="U163"/>
  <c r="T159"/>
  <c r="U159"/>
  <c r="T155"/>
  <c r="U155"/>
  <c r="U244"/>
  <c r="T239"/>
  <c r="U239"/>
  <c r="T236"/>
  <c r="U236"/>
  <c r="T232"/>
  <c r="U232"/>
  <c r="T228"/>
  <c r="U228"/>
  <c r="T224"/>
  <c r="U224"/>
  <c r="T220"/>
  <c r="U220"/>
  <c r="T216"/>
  <c r="U216"/>
  <c r="T212"/>
  <c r="U212"/>
  <c r="T208"/>
  <c r="U208"/>
  <c r="T204"/>
  <c r="U204"/>
  <c r="T200"/>
  <c r="U200"/>
  <c r="T196"/>
  <c r="U196"/>
  <c r="T192"/>
  <c r="U192"/>
  <c r="T188"/>
  <c r="U188"/>
  <c r="T184"/>
  <c r="U184"/>
  <c r="T180"/>
  <c r="U180"/>
  <c r="T176"/>
  <c r="U176"/>
  <c r="T172"/>
  <c r="U172"/>
  <c r="T168"/>
  <c r="U168"/>
  <c r="T164"/>
  <c r="U164"/>
  <c r="T160"/>
  <c r="U160"/>
  <c r="T156"/>
  <c r="U156"/>
  <c r="T125"/>
  <c r="U125"/>
  <c r="T127"/>
  <c r="U127"/>
  <c r="T128"/>
  <c r="U128"/>
  <c r="T243"/>
  <c r="U243"/>
  <c r="T237"/>
  <c r="U237"/>
  <c r="T233"/>
  <c r="U233"/>
  <c r="T229"/>
  <c r="U229"/>
  <c r="T225"/>
  <c r="U225"/>
  <c r="T221"/>
  <c r="U221"/>
  <c r="T217"/>
  <c r="U217"/>
  <c r="T213"/>
  <c r="U213"/>
  <c r="T209"/>
  <c r="U209"/>
  <c r="T205"/>
  <c r="U205"/>
  <c r="T201"/>
  <c r="U201"/>
  <c r="T197"/>
  <c r="U197"/>
  <c r="T193"/>
  <c r="U193"/>
  <c r="T189"/>
  <c r="U189"/>
  <c r="T185"/>
  <c r="U185"/>
  <c r="T181"/>
  <c r="U181"/>
  <c r="T177"/>
  <c r="U177"/>
  <c r="T173"/>
  <c r="U173"/>
  <c r="T169"/>
  <c r="U169"/>
  <c r="T165"/>
  <c r="U165"/>
  <c r="T161"/>
  <c r="U161"/>
  <c r="T157"/>
  <c r="U157"/>
  <c r="T129"/>
  <c r="U129"/>
  <c r="T130"/>
  <c r="U130"/>
  <c r="T242"/>
  <c r="U242"/>
  <c r="T238"/>
  <c r="U238"/>
  <c r="T234"/>
  <c r="U234"/>
  <c r="T230"/>
  <c r="U230"/>
  <c r="T226"/>
  <c r="U226"/>
  <c r="T222"/>
  <c r="U222"/>
  <c r="T218"/>
  <c r="U218"/>
  <c r="T214"/>
  <c r="U214"/>
  <c r="T210"/>
  <c r="U210"/>
  <c r="T206"/>
  <c r="U206"/>
  <c r="T202"/>
  <c r="U202"/>
  <c r="T198"/>
  <c r="U198"/>
  <c r="T194"/>
  <c r="U194"/>
  <c r="T190"/>
  <c r="U190"/>
  <c r="T186"/>
  <c r="U186"/>
  <c r="T182"/>
  <c r="U182"/>
  <c r="T178"/>
  <c r="U178"/>
  <c r="T174"/>
  <c r="U174"/>
  <c r="T170"/>
  <c r="U170"/>
  <c r="T166"/>
  <c r="U166"/>
  <c r="T162"/>
  <c r="U162"/>
  <c r="T158"/>
  <c r="U158"/>
  <c r="T154"/>
  <c r="U154"/>
  <c r="T126"/>
  <c r="U126"/>
  <c r="S15"/>
  <c r="S16"/>
  <c r="A247"/>
  <c r="A327" i="16"/>
  <c r="A327" i="5"/>
  <c r="A327" i="4"/>
  <c r="A327" i="3"/>
  <c r="T330" i="15"/>
  <c r="S329"/>
  <c r="T16" i="11" l="1"/>
  <c r="U15"/>
  <c r="U16"/>
  <c r="T15"/>
  <c r="AA135"/>
  <c r="J123" i="22" s="1"/>
  <c r="AA128" i="11"/>
  <c r="J116" i="22" s="1"/>
  <c r="AA120" i="11"/>
  <c r="J108" i="22" s="1"/>
  <c r="AA112" i="11"/>
  <c r="J100" i="22" s="1"/>
  <c r="AA104" i="11"/>
  <c r="J92" i="22" s="1"/>
  <c r="AA96" i="11"/>
  <c r="J84" i="22" s="1"/>
  <c r="AA127" i="11"/>
  <c r="J115" i="22" s="1"/>
  <c r="AA119" i="11"/>
  <c r="J107" i="22" s="1"/>
  <c r="AA111" i="11"/>
  <c r="J99" i="22" s="1"/>
  <c r="AA103" i="11"/>
  <c r="J91" i="22" s="1"/>
  <c r="AB131" i="11"/>
  <c r="M119" i="22" s="1"/>
  <c r="AB123" i="11"/>
  <c r="M111" i="22" s="1"/>
  <c r="AB115" i="11"/>
  <c r="M103" i="22" s="1"/>
  <c r="AB107" i="11"/>
  <c r="M95" i="22" s="1"/>
  <c r="AB99" i="11"/>
  <c r="M87" i="22" s="1"/>
  <c r="AA129" i="11"/>
  <c r="J117" i="22" s="1"/>
  <c r="AA121" i="11"/>
  <c r="J109" i="22" s="1"/>
  <c r="AA101" i="11"/>
  <c r="J89" i="22" s="1"/>
  <c r="AA97" i="11"/>
  <c r="J85" i="22" s="1"/>
  <c r="AB102" i="11"/>
  <c r="M90" i="22" s="1"/>
  <c r="AA237" i="11"/>
  <c r="J225" i="22" s="1"/>
  <c r="AA229" i="11"/>
  <c r="J217" i="22" s="1"/>
  <c r="AA221" i="11"/>
  <c r="J209" i="22" s="1"/>
  <c r="AA213" i="11"/>
  <c r="J201" i="22" s="1"/>
  <c r="AA205" i="11"/>
  <c r="J193" i="22" s="1"/>
  <c r="AA197" i="11"/>
  <c r="J185" i="22" s="1"/>
  <c r="AA189" i="11"/>
  <c r="J177" i="22" s="1"/>
  <c r="AA181" i="11"/>
  <c r="J169" i="22" s="1"/>
  <c r="AA173" i="11"/>
  <c r="J161" i="22" s="1"/>
  <c r="AA165" i="11"/>
  <c r="J153" i="22" s="1"/>
  <c r="AA157" i="11"/>
  <c r="J145" i="22" s="1"/>
  <c r="AA149" i="11"/>
  <c r="J137" i="22" s="1"/>
  <c r="AA141" i="11"/>
  <c r="J129" i="22" s="1"/>
  <c r="AA93" i="11"/>
  <c r="J81" i="22" s="1"/>
  <c r="AA85" i="11"/>
  <c r="J73" i="22" s="1"/>
  <c r="AA77" i="11"/>
  <c r="J65" i="22" s="1"/>
  <c r="AA69" i="11"/>
  <c r="J57" i="22" s="1"/>
  <c r="AA61" i="11"/>
  <c r="J49" i="22" s="1"/>
  <c r="AA53" i="11"/>
  <c r="J41" i="22" s="1"/>
  <c r="AA45" i="11"/>
  <c r="J33" i="22" s="1"/>
  <c r="AA37" i="11"/>
  <c r="J25" i="22" s="1"/>
  <c r="AA29" i="11"/>
  <c r="J17" i="22" s="1"/>
  <c r="AA21" i="11"/>
  <c r="J9" i="22" s="1"/>
  <c r="AB239" i="11"/>
  <c r="AB231"/>
  <c r="M219" i="22" s="1"/>
  <c r="AB223" i="11"/>
  <c r="M211" i="22" s="1"/>
  <c r="AB215" i="11"/>
  <c r="M203" i="22" s="1"/>
  <c r="AB207" i="11"/>
  <c r="M195" i="22" s="1"/>
  <c r="AB199" i="11"/>
  <c r="M187" i="22" s="1"/>
  <c r="AB191" i="11"/>
  <c r="M179" i="22" s="1"/>
  <c r="AB183" i="11"/>
  <c r="M171" i="22" s="1"/>
  <c r="AB175" i="11"/>
  <c r="M163" i="22" s="1"/>
  <c r="AB167" i="11"/>
  <c r="M155" i="22" s="1"/>
  <c r="AB159" i="11"/>
  <c r="M147" i="22" s="1"/>
  <c r="AB151" i="11"/>
  <c r="M139" i="22" s="1"/>
  <c r="AB143" i="11"/>
  <c r="M131" i="22" s="1"/>
  <c r="AB135" i="11"/>
  <c r="M123" i="22" s="1"/>
  <c r="AB89" i="11"/>
  <c r="M77" i="22" s="1"/>
  <c r="AB81" i="11"/>
  <c r="M69" i="22" s="1"/>
  <c r="AB73" i="11"/>
  <c r="M61" i="22" s="1"/>
  <c r="AB65" i="11"/>
  <c r="M53" i="22" s="1"/>
  <c r="AB57" i="11"/>
  <c r="M45" i="22" s="1"/>
  <c r="AB49" i="11"/>
  <c r="M37" i="22" s="1"/>
  <c r="AB41" i="11"/>
  <c r="M29" i="22" s="1"/>
  <c r="AB33" i="11"/>
  <c r="M21" i="22" s="1"/>
  <c r="AB25" i="11"/>
  <c r="M13" i="22" s="1"/>
  <c r="AA244" i="11"/>
  <c r="J232" i="22" s="1"/>
  <c r="AA236" i="11"/>
  <c r="J224" i="22" s="1"/>
  <c r="AA228" i="11"/>
  <c r="J216" i="22" s="1"/>
  <c r="AA220" i="11"/>
  <c r="J208" i="22" s="1"/>
  <c r="AA212" i="11"/>
  <c r="J200" i="22" s="1"/>
  <c r="AA204" i="11"/>
  <c r="J192" i="22" s="1"/>
  <c r="AA196" i="11"/>
  <c r="J184" i="22" s="1"/>
  <c r="AA188" i="11"/>
  <c r="J176" i="22" s="1"/>
  <c r="AA180" i="11"/>
  <c r="J168" i="22" s="1"/>
  <c r="AA172" i="11"/>
  <c r="J160" i="22" s="1"/>
  <c r="AA164" i="11"/>
  <c r="J152" i="22" s="1"/>
  <c r="AA156" i="11"/>
  <c r="J144" i="22" s="1"/>
  <c r="AA148" i="11"/>
  <c r="J136" i="22" s="1"/>
  <c r="AA140" i="11"/>
  <c r="J128" i="22" s="1"/>
  <c r="AA94" i="11"/>
  <c r="J82" i="22" s="1"/>
  <c r="AA86" i="11"/>
  <c r="J74" i="22" s="1"/>
  <c r="AA78" i="11"/>
  <c r="J66" i="22" s="1"/>
  <c r="AA70" i="11"/>
  <c r="J58" i="22" s="1"/>
  <c r="AA62" i="11"/>
  <c r="J50" i="22" s="1"/>
  <c r="AA54" i="11"/>
  <c r="J42" i="22" s="1"/>
  <c r="AA46" i="11"/>
  <c r="J34" i="22" s="1"/>
  <c r="AA38" i="11"/>
  <c r="J26" i="22" s="1"/>
  <c r="AA30" i="11"/>
  <c r="J18" i="22" s="1"/>
  <c r="AA22" i="11"/>
  <c r="J10" i="22" s="1"/>
  <c r="AB242" i="11"/>
  <c r="M230" i="22" s="1"/>
  <c r="AB234" i="11"/>
  <c r="M222" i="22" s="1"/>
  <c r="AB226" i="11"/>
  <c r="M214" i="22" s="1"/>
  <c r="AB218" i="11"/>
  <c r="M206" i="22" s="1"/>
  <c r="AB210" i="11"/>
  <c r="M198" i="22" s="1"/>
  <c r="AB202" i="11"/>
  <c r="M190" i="22" s="1"/>
  <c r="AB194" i="11"/>
  <c r="M182" i="22" s="1"/>
  <c r="AB186" i="11"/>
  <c r="M174" i="22" s="1"/>
  <c r="AB178" i="11"/>
  <c r="M166" i="22" s="1"/>
  <c r="AB154" i="11"/>
  <c r="M142" i="22" s="1"/>
  <c r="AB146" i="11"/>
  <c r="M134" i="22" s="1"/>
  <c r="AB138" i="11"/>
  <c r="M126" i="22" s="1"/>
  <c r="AB76" i="11"/>
  <c r="M64" i="22" s="1"/>
  <c r="AB52" i="11"/>
  <c r="M40" i="22" s="1"/>
  <c r="AB28" i="11"/>
  <c r="M16" i="22" s="1"/>
  <c r="AB129" i="11"/>
  <c r="M117" i="22" s="1"/>
  <c r="AB121" i="11"/>
  <c r="M109" i="22" s="1"/>
  <c r="AB113" i="11"/>
  <c r="M101" i="22" s="1"/>
  <c r="AB105" i="11"/>
  <c r="M93" i="22" s="1"/>
  <c r="AB97" i="11"/>
  <c r="M85" i="22" s="1"/>
  <c r="AB128" i="11"/>
  <c r="M116" i="22" s="1"/>
  <c r="AB120" i="11"/>
  <c r="M108" i="22" s="1"/>
  <c r="AB112" i="11"/>
  <c r="M100" i="22" s="1"/>
  <c r="AB104" i="11"/>
  <c r="M92" i="22" s="1"/>
  <c r="AB96" i="11"/>
  <c r="M84" i="22" s="1"/>
  <c r="AA126" i="11"/>
  <c r="J114" i="22" s="1"/>
  <c r="AA118" i="11"/>
  <c r="J106" i="22" s="1"/>
  <c r="AA110" i="11"/>
  <c r="J98" i="22" s="1"/>
  <c r="AA102" i="11"/>
  <c r="J90" i="22" s="1"/>
  <c r="AB130" i="11"/>
  <c r="M118" i="22" s="1"/>
  <c r="AB122" i="11"/>
  <c r="M110" i="22" s="1"/>
  <c r="AB114" i="11"/>
  <c r="M102" i="22" s="1"/>
  <c r="AB110" i="11"/>
  <c r="M98" i="22" s="1"/>
  <c r="AA105" i="11"/>
  <c r="J93" i="22" s="1"/>
  <c r="AA239" i="11"/>
  <c r="J227" i="22" s="1"/>
  <c r="AA231" i="11"/>
  <c r="J219" i="22" s="1"/>
  <c r="AA223" i="11"/>
  <c r="J211" i="22" s="1"/>
  <c r="AA215" i="11"/>
  <c r="J203" i="22" s="1"/>
  <c r="AA207" i="11"/>
  <c r="J195" i="22" s="1"/>
  <c r="AA199" i="11"/>
  <c r="J187" i="22" s="1"/>
  <c r="AA191" i="11"/>
  <c r="J179" i="22" s="1"/>
  <c r="AA183" i="11"/>
  <c r="J171" i="22" s="1"/>
  <c r="AA175" i="11"/>
  <c r="J163" i="22" s="1"/>
  <c r="AA167" i="11"/>
  <c r="J155" i="22" s="1"/>
  <c r="AA159" i="11"/>
  <c r="J147" i="22" s="1"/>
  <c r="AA151" i="11"/>
  <c r="J139" i="22" s="1"/>
  <c r="AA143" i="11"/>
  <c r="J131" i="22" s="1"/>
  <c r="AA95" i="11"/>
  <c r="J83" i="22" s="1"/>
  <c r="AA87" i="11"/>
  <c r="J75" i="22" s="1"/>
  <c r="AA79" i="11"/>
  <c r="J67" i="22" s="1"/>
  <c r="AA71" i="11"/>
  <c r="J59" i="22" s="1"/>
  <c r="AA63" i="11"/>
  <c r="J51" i="22" s="1"/>
  <c r="AA55" i="11"/>
  <c r="J43" i="22" s="1"/>
  <c r="AA47" i="11"/>
  <c r="J35" i="22" s="1"/>
  <c r="AA39" i="11"/>
  <c r="J27" i="22" s="1"/>
  <c r="AA31" i="11"/>
  <c r="J19" i="22" s="1"/>
  <c r="AA23" i="11"/>
  <c r="J11" i="22" s="1"/>
  <c r="AB241" i="11"/>
  <c r="M229" i="22" s="1"/>
  <c r="AB233" i="11"/>
  <c r="AB225"/>
  <c r="M213" i="22" s="1"/>
  <c r="AB217" i="11"/>
  <c r="M205" i="22" s="1"/>
  <c r="AB209" i="11"/>
  <c r="M197" i="22" s="1"/>
  <c r="AB201" i="11"/>
  <c r="M189" i="22" s="1"/>
  <c r="AB193" i="11"/>
  <c r="M181" i="22" s="1"/>
  <c r="AB185" i="11"/>
  <c r="M173" i="22" s="1"/>
  <c r="AB177" i="11"/>
  <c r="M165" i="22" s="1"/>
  <c r="AB169" i="11"/>
  <c r="M157" i="22" s="1"/>
  <c r="AB161" i="11"/>
  <c r="M149" i="22" s="1"/>
  <c r="AB153" i="11"/>
  <c r="M141" i="22" s="1"/>
  <c r="AB145" i="11"/>
  <c r="M133" i="22" s="1"/>
  <c r="AB137" i="11"/>
  <c r="M125" i="22" s="1"/>
  <c r="AB91" i="11"/>
  <c r="M79" i="22" s="1"/>
  <c r="AB83" i="11"/>
  <c r="M71" i="22" s="1"/>
  <c r="AB75" i="11"/>
  <c r="M63" i="22" s="1"/>
  <c r="AB67" i="11"/>
  <c r="M55" i="22" s="1"/>
  <c r="AB59" i="11"/>
  <c r="M47" i="22" s="1"/>
  <c r="AB51" i="11"/>
  <c r="M39" i="22" s="1"/>
  <c r="AB43" i="11"/>
  <c r="M31" i="22" s="1"/>
  <c r="AB35" i="11"/>
  <c r="M23" i="22" s="1"/>
  <c r="AB27" i="11"/>
  <c r="M15" i="22" s="1"/>
  <c r="AB19" i="11"/>
  <c r="M7" i="22" s="1"/>
  <c r="AA238" i="11"/>
  <c r="J226" i="22" s="1"/>
  <c r="AA230" i="11"/>
  <c r="J218" i="22" s="1"/>
  <c r="AA222" i="11"/>
  <c r="J210" i="22" s="1"/>
  <c r="AA214" i="11"/>
  <c r="J202" i="22" s="1"/>
  <c r="AA206" i="11"/>
  <c r="J194" i="22" s="1"/>
  <c r="AA198" i="11"/>
  <c r="J186" i="22" s="1"/>
  <c r="AA190" i="11"/>
  <c r="J178" i="22" s="1"/>
  <c r="AA182" i="11"/>
  <c r="J170" i="22" s="1"/>
  <c r="AA174" i="11"/>
  <c r="J162" i="22" s="1"/>
  <c r="AA166" i="11"/>
  <c r="J154" i="22" s="1"/>
  <c r="AA158" i="11"/>
  <c r="J146" i="22" s="1"/>
  <c r="AA150" i="11"/>
  <c r="J138" i="22" s="1"/>
  <c r="AA142" i="11"/>
  <c r="J130" i="22" s="1"/>
  <c r="AA134" i="11"/>
  <c r="J122" i="22" s="1"/>
  <c r="AA88" i="11"/>
  <c r="J76" i="22" s="1"/>
  <c r="AA80" i="11"/>
  <c r="J68" i="22" s="1"/>
  <c r="AA72" i="11"/>
  <c r="J60" i="22" s="1"/>
  <c r="AA64" i="11"/>
  <c r="J52" i="22" s="1"/>
  <c r="AA56" i="11"/>
  <c r="J44" i="22" s="1"/>
  <c r="AA48" i="11"/>
  <c r="J36" i="22" s="1"/>
  <c r="AA40" i="11"/>
  <c r="J28" i="22" s="1"/>
  <c r="AA32" i="11"/>
  <c r="J20" i="22" s="1"/>
  <c r="AA24" i="11"/>
  <c r="J12" i="22" s="1"/>
  <c r="AB244" i="11"/>
  <c r="M232" i="22" s="1"/>
  <c r="AB236" i="11"/>
  <c r="M224" i="22" s="1"/>
  <c r="AB228" i="11"/>
  <c r="M216" i="22" s="1"/>
  <c r="AB220" i="11"/>
  <c r="M208" i="22" s="1"/>
  <c r="AB212" i="11"/>
  <c r="M200" i="22" s="1"/>
  <c r="AB204" i="11"/>
  <c r="M192" i="22" s="1"/>
  <c r="AB196" i="11"/>
  <c r="M184" i="22" s="1"/>
  <c r="AB188" i="11"/>
  <c r="M176" i="22" s="1"/>
  <c r="AB180" i="11"/>
  <c r="M168" i="22" s="1"/>
  <c r="AB172" i="11"/>
  <c r="M160" i="22" s="1"/>
  <c r="AB164" i="11"/>
  <c r="M152" i="22" s="1"/>
  <c r="AB156" i="11"/>
  <c r="M144" i="22" s="1"/>
  <c r="AB148" i="11"/>
  <c r="M136" i="22" s="1"/>
  <c r="AB140" i="11"/>
  <c r="M128" i="22" s="1"/>
  <c r="AB94" i="11"/>
  <c r="M82" i="22" s="1"/>
  <c r="AB86" i="11"/>
  <c r="M74" i="22" s="1"/>
  <c r="AB78" i="11"/>
  <c r="M66" i="22" s="1"/>
  <c r="AB70" i="11"/>
  <c r="M58" i="22" s="1"/>
  <c r="AB62" i="11"/>
  <c r="M50" i="22" s="1"/>
  <c r="AB54" i="11"/>
  <c r="M42" i="22" s="1"/>
  <c r="AB46" i="11"/>
  <c r="M34" i="22" s="1"/>
  <c r="AB38" i="11"/>
  <c r="M26" i="22" s="1"/>
  <c r="AB30" i="11"/>
  <c r="M18" i="22" s="1"/>
  <c r="AB22" i="11"/>
  <c r="M10" i="22" s="1"/>
  <c r="AA17" i="11"/>
  <c r="J5" i="22" s="1"/>
  <c r="AA132" i="11"/>
  <c r="J120" i="22" s="1"/>
  <c r="AA124" i="11"/>
  <c r="J112" i="22" s="1"/>
  <c r="AA116" i="11"/>
  <c r="J104" i="22" s="1"/>
  <c r="AA108" i="11"/>
  <c r="J96" i="22" s="1"/>
  <c r="AA100" i="11"/>
  <c r="J88" i="22" s="1"/>
  <c r="AA131" i="11"/>
  <c r="J119" i="22" s="1"/>
  <c r="AA123" i="11"/>
  <c r="J111" i="22" s="1"/>
  <c r="AA115" i="11"/>
  <c r="J103" i="22" s="1"/>
  <c r="AA107" i="11"/>
  <c r="J95" i="22" s="1"/>
  <c r="AA99" i="11"/>
  <c r="J87" i="22" s="1"/>
  <c r="AB127" i="11"/>
  <c r="M115" i="22" s="1"/>
  <c r="AB119" i="11"/>
  <c r="M107" i="22" s="1"/>
  <c r="AB111" i="11"/>
  <c r="M99" i="22" s="1"/>
  <c r="AB103" i="11"/>
  <c r="M91" i="22" s="1"/>
  <c r="AA133" i="11"/>
  <c r="J121" i="22" s="1"/>
  <c r="AA125" i="11"/>
  <c r="J113" i="22" s="1"/>
  <c r="AA117" i="11"/>
  <c r="J105" i="22" s="1"/>
  <c r="AA113" i="11"/>
  <c r="J101" i="22" s="1"/>
  <c r="AB106" i="11"/>
  <c r="M94" i="22" s="1"/>
  <c r="AA241" i="11"/>
  <c r="J229" i="22" s="1"/>
  <c r="AA233" i="11"/>
  <c r="J221" i="22" s="1"/>
  <c r="AA225" i="11"/>
  <c r="J213" i="22" s="1"/>
  <c r="AA217" i="11"/>
  <c r="J205" i="22" s="1"/>
  <c r="AA209" i="11"/>
  <c r="J197" i="22" s="1"/>
  <c r="AA201" i="11"/>
  <c r="J189" i="22" s="1"/>
  <c r="AA193" i="11"/>
  <c r="J181" i="22" s="1"/>
  <c r="AA185" i="11"/>
  <c r="J173" i="22" s="1"/>
  <c r="AA177" i="11"/>
  <c r="J165" i="22" s="1"/>
  <c r="AA169" i="11"/>
  <c r="J157" i="22" s="1"/>
  <c r="AA161" i="11"/>
  <c r="J149" i="22" s="1"/>
  <c r="AA153" i="11"/>
  <c r="J141" i="22" s="1"/>
  <c r="AA145" i="11"/>
  <c r="J133" i="22" s="1"/>
  <c r="AA137" i="11"/>
  <c r="J125" i="22" s="1"/>
  <c r="AA89" i="11"/>
  <c r="J77" i="22" s="1"/>
  <c r="AA81" i="11"/>
  <c r="J69" i="22" s="1"/>
  <c r="AA73" i="11"/>
  <c r="J61" i="22" s="1"/>
  <c r="AA65" i="11"/>
  <c r="J53" i="22" s="1"/>
  <c r="AA57" i="11"/>
  <c r="J45" i="22" s="1"/>
  <c r="AA49" i="11"/>
  <c r="J37" i="22" s="1"/>
  <c r="AA41" i="11"/>
  <c r="J29" i="22" s="1"/>
  <c r="AA33" i="11"/>
  <c r="J21" i="22" s="1"/>
  <c r="AA25" i="11"/>
  <c r="J13" i="22" s="1"/>
  <c r="AB243" i="11"/>
  <c r="M231" i="22" s="1"/>
  <c r="AB235" i="11"/>
  <c r="M223" i="22" s="1"/>
  <c r="AB227" i="11"/>
  <c r="M215" i="22" s="1"/>
  <c r="AB219" i="11"/>
  <c r="M207" i="22" s="1"/>
  <c r="AB211" i="11"/>
  <c r="M199" i="22" s="1"/>
  <c r="AB203" i="11"/>
  <c r="M191" i="22" s="1"/>
  <c r="AB195" i="11"/>
  <c r="M183" i="22" s="1"/>
  <c r="AB187" i="11"/>
  <c r="M175" i="22" s="1"/>
  <c r="AB179" i="11"/>
  <c r="M167" i="22" s="1"/>
  <c r="AB171" i="11"/>
  <c r="M159" i="22" s="1"/>
  <c r="AB163" i="11"/>
  <c r="M151" i="22" s="1"/>
  <c r="AB155" i="11"/>
  <c r="M143" i="22" s="1"/>
  <c r="AB147" i="11"/>
  <c r="M135" i="22" s="1"/>
  <c r="AB139" i="11"/>
  <c r="M127" i="22" s="1"/>
  <c r="AB93" i="11"/>
  <c r="M81" i="22" s="1"/>
  <c r="AB85" i="11"/>
  <c r="M73" i="22" s="1"/>
  <c r="AB77" i="11"/>
  <c r="M65" i="22" s="1"/>
  <c r="AB69" i="11"/>
  <c r="M57" i="22" s="1"/>
  <c r="AB61" i="11"/>
  <c r="M49" i="22" s="1"/>
  <c r="AB53" i="11"/>
  <c r="M41" i="22" s="1"/>
  <c r="AB45" i="11"/>
  <c r="M33" i="22" s="1"/>
  <c r="AB37" i="11"/>
  <c r="M25" i="22" s="1"/>
  <c r="AB29" i="11"/>
  <c r="M17" i="22" s="1"/>
  <c r="AB21" i="11"/>
  <c r="M9" i="22" s="1"/>
  <c r="AA240" i="11"/>
  <c r="J228" i="22" s="1"/>
  <c r="AA232" i="11"/>
  <c r="J220" i="22" s="1"/>
  <c r="AA224" i="11"/>
  <c r="J212" i="22" s="1"/>
  <c r="AA216" i="11"/>
  <c r="J204" i="22" s="1"/>
  <c r="AA208" i="11"/>
  <c r="J196" i="22" s="1"/>
  <c r="AA200" i="11"/>
  <c r="J188" i="22" s="1"/>
  <c r="AA192" i="11"/>
  <c r="J180" i="22" s="1"/>
  <c r="AA184" i="11"/>
  <c r="J172" i="22" s="1"/>
  <c r="AA176" i="11"/>
  <c r="J164" i="22" s="1"/>
  <c r="AA168" i="11"/>
  <c r="J156" i="22" s="1"/>
  <c r="AA160" i="11"/>
  <c r="J148" i="22" s="1"/>
  <c r="AA152" i="11"/>
  <c r="J140" i="22" s="1"/>
  <c r="AA144" i="11"/>
  <c r="J132" i="22" s="1"/>
  <c r="AA136" i="11"/>
  <c r="J124" i="22" s="1"/>
  <c r="AA90" i="11"/>
  <c r="J78" i="22" s="1"/>
  <c r="AA82" i="11"/>
  <c r="J70" i="22" s="1"/>
  <c r="AA74" i="11"/>
  <c r="J62" i="22" s="1"/>
  <c r="AA66" i="11"/>
  <c r="J54" i="22" s="1"/>
  <c r="AA58" i="11"/>
  <c r="J46" i="22" s="1"/>
  <c r="AA50" i="11"/>
  <c r="J38" i="22" s="1"/>
  <c r="AA42" i="11"/>
  <c r="J30" i="22" s="1"/>
  <c r="AA34" i="11"/>
  <c r="J22" i="22" s="1"/>
  <c r="AA26" i="11"/>
  <c r="J14" i="22" s="1"/>
  <c r="AA18" i="11"/>
  <c r="J6" i="22" s="1"/>
  <c r="AB238" i="11"/>
  <c r="M226" i="22" s="1"/>
  <c r="AB230" i="11"/>
  <c r="M218" i="22" s="1"/>
  <c r="AB222" i="11"/>
  <c r="M210" i="22" s="1"/>
  <c r="AB214" i="11"/>
  <c r="M202" i="22" s="1"/>
  <c r="AB206" i="11"/>
  <c r="M194" i="22" s="1"/>
  <c r="AB198" i="11"/>
  <c r="M186" i="22" s="1"/>
  <c r="AB190" i="11"/>
  <c r="M178" i="22" s="1"/>
  <c r="AB182" i="11"/>
  <c r="M170" i="22" s="1"/>
  <c r="AB174" i="11"/>
  <c r="M162" i="22" s="1"/>
  <c r="AB166" i="11"/>
  <c r="M154" i="22" s="1"/>
  <c r="AB158" i="11"/>
  <c r="M146" i="22" s="1"/>
  <c r="AB150" i="11"/>
  <c r="M138" i="22" s="1"/>
  <c r="AB142" i="11"/>
  <c r="M130" i="22" s="1"/>
  <c r="AB134" i="11"/>
  <c r="M122" i="22" s="1"/>
  <c r="AB88" i="11"/>
  <c r="M76" i="22" s="1"/>
  <c r="AB80" i="11"/>
  <c r="M68" i="22" s="1"/>
  <c r="AB72" i="11"/>
  <c r="M60" i="22" s="1"/>
  <c r="AB64" i="11"/>
  <c r="M52" i="22" s="1"/>
  <c r="AB56" i="11"/>
  <c r="M44" i="22" s="1"/>
  <c r="AB48" i="11"/>
  <c r="M36" i="22" s="1"/>
  <c r="AB40" i="11"/>
  <c r="M28" i="22" s="1"/>
  <c r="AB32" i="11"/>
  <c r="M20" i="22" s="1"/>
  <c r="AB24" i="11"/>
  <c r="M12" i="22" s="1"/>
  <c r="AB17" i="11"/>
  <c r="M5" i="22" s="1"/>
  <c r="AB162" i="11"/>
  <c r="M150" i="22" s="1"/>
  <c r="AB84" i="11"/>
  <c r="M72" i="22" s="1"/>
  <c r="AB60" i="11"/>
  <c r="M48" i="22" s="1"/>
  <c r="AB36" i="11"/>
  <c r="M24" i="22" s="1"/>
  <c r="AB133" i="11"/>
  <c r="M121" i="22" s="1"/>
  <c r="AB125" i="11"/>
  <c r="M113" i="22" s="1"/>
  <c r="AB117" i="11"/>
  <c r="M105" i="22" s="1"/>
  <c r="AB109" i="11"/>
  <c r="M97" i="22" s="1"/>
  <c r="AB101" i="11"/>
  <c r="M89" i="22" s="1"/>
  <c r="AB132" i="11"/>
  <c r="M120" i="22" s="1"/>
  <c r="AB124" i="11"/>
  <c r="M112" i="22" s="1"/>
  <c r="AB116" i="11"/>
  <c r="M104" i="22" s="1"/>
  <c r="AB108" i="11"/>
  <c r="M96" i="22" s="1"/>
  <c r="AB100" i="11"/>
  <c r="M88" i="22" s="1"/>
  <c r="AA130" i="11"/>
  <c r="J118" i="22" s="1"/>
  <c r="AA122" i="11"/>
  <c r="J110" i="22" s="1"/>
  <c r="AA114" i="11"/>
  <c r="J102" i="22" s="1"/>
  <c r="AA106" i="11"/>
  <c r="J94" i="22" s="1"/>
  <c r="AA98" i="11"/>
  <c r="J86" i="22" s="1"/>
  <c r="AB126" i="11"/>
  <c r="M114" i="22" s="1"/>
  <c r="AB118" i="11"/>
  <c r="M106" i="22" s="1"/>
  <c r="AB98" i="11"/>
  <c r="M86" i="22" s="1"/>
  <c r="AA109" i="11"/>
  <c r="J97" i="22" s="1"/>
  <c r="AA243" i="11"/>
  <c r="J231" i="22" s="1"/>
  <c r="AA235" i="11"/>
  <c r="J223" i="22" s="1"/>
  <c r="AA227" i="11"/>
  <c r="J215" i="22" s="1"/>
  <c r="AA219" i="11"/>
  <c r="J207" i="22" s="1"/>
  <c r="AA211" i="11"/>
  <c r="J199" i="22" s="1"/>
  <c r="AA203" i="11"/>
  <c r="J191" i="22" s="1"/>
  <c r="AA195" i="11"/>
  <c r="J183" i="22" s="1"/>
  <c r="AA187" i="11"/>
  <c r="J175" i="22" s="1"/>
  <c r="AA179" i="11"/>
  <c r="J167" i="22" s="1"/>
  <c r="AA171" i="11"/>
  <c r="J159" i="22" s="1"/>
  <c r="AA163" i="11"/>
  <c r="J151" i="22" s="1"/>
  <c r="AA155" i="11"/>
  <c r="J143" i="22" s="1"/>
  <c r="AA147" i="11"/>
  <c r="J135" i="22" s="1"/>
  <c r="AA139" i="11"/>
  <c r="J127" i="22" s="1"/>
  <c r="AA91" i="11"/>
  <c r="J79" i="22" s="1"/>
  <c r="AA83" i="11"/>
  <c r="J71" i="22" s="1"/>
  <c r="AA75" i="11"/>
  <c r="J63" i="22" s="1"/>
  <c r="AA67" i="11"/>
  <c r="J55" i="22" s="1"/>
  <c r="AA59" i="11"/>
  <c r="J47" i="22" s="1"/>
  <c r="AA51" i="11"/>
  <c r="J39" i="22" s="1"/>
  <c r="AA43" i="11"/>
  <c r="J31" i="22" s="1"/>
  <c r="AA35" i="11"/>
  <c r="J23" i="22" s="1"/>
  <c r="AA27" i="11"/>
  <c r="J15" i="22" s="1"/>
  <c r="AA19" i="11"/>
  <c r="J7" i="22" s="1"/>
  <c r="AB237" i="11"/>
  <c r="M225" i="22" s="1"/>
  <c r="AB229" i="11"/>
  <c r="M217" i="22" s="1"/>
  <c r="AB221" i="11"/>
  <c r="M209" i="22" s="1"/>
  <c r="AB213" i="11"/>
  <c r="M201" i="22" s="1"/>
  <c r="AB205" i="11"/>
  <c r="M193" i="22" s="1"/>
  <c r="AB197" i="11"/>
  <c r="M185" i="22" s="1"/>
  <c r="AB189" i="11"/>
  <c r="M177" i="22" s="1"/>
  <c r="AB181" i="11"/>
  <c r="M169" i="22" s="1"/>
  <c r="AB173" i="11"/>
  <c r="M161" i="22" s="1"/>
  <c r="AB165" i="11"/>
  <c r="M153" i="22" s="1"/>
  <c r="AB157" i="11"/>
  <c r="M145" i="22" s="1"/>
  <c r="AB149" i="11"/>
  <c r="M137" i="22" s="1"/>
  <c r="AB141" i="11"/>
  <c r="M129" i="22" s="1"/>
  <c r="AB95" i="11"/>
  <c r="M83" i="22" s="1"/>
  <c r="AB87" i="11"/>
  <c r="M75" i="22" s="1"/>
  <c r="AB79" i="11"/>
  <c r="M67" i="22" s="1"/>
  <c r="AB71" i="11"/>
  <c r="M59" i="22" s="1"/>
  <c r="AB63" i="11"/>
  <c r="M51" i="22" s="1"/>
  <c r="AB55" i="11"/>
  <c r="M43" i="22" s="1"/>
  <c r="AB47" i="11"/>
  <c r="M35" i="22" s="1"/>
  <c r="AB39" i="11"/>
  <c r="M27" i="22" s="1"/>
  <c r="AB31" i="11"/>
  <c r="M19" i="22" s="1"/>
  <c r="AB23" i="11"/>
  <c r="M11" i="22" s="1"/>
  <c r="AA242" i="11"/>
  <c r="J230" i="22" s="1"/>
  <c r="AA234" i="11"/>
  <c r="J222" i="22" s="1"/>
  <c r="AA226" i="11"/>
  <c r="J214" i="22" s="1"/>
  <c r="AA218" i="11"/>
  <c r="J206" i="22" s="1"/>
  <c r="AA210" i="11"/>
  <c r="J198" i="22" s="1"/>
  <c r="AA202" i="11"/>
  <c r="J190" i="22" s="1"/>
  <c r="AA194" i="11"/>
  <c r="J182" i="22" s="1"/>
  <c r="AA186" i="11"/>
  <c r="J174" i="22" s="1"/>
  <c r="AA178" i="11"/>
  <c r="J166" i="22" s="1"/>
  <c r="AA170" i="11"/>
  <c r="J158" i="22" s="1"/>
  <c r="AA162" i="11"/>
  <c r="J150" i="22" s="1"/>
  <c r="AA154" i="11"/>
  <c r="J142" i="22" s="1"/>
  <c r="AA146" i="11"/>
  <c r="J134" i="22" s="1"/>
  <c r="AA138" i="11"/>
  <c r="J126" i="22" s="1"/>
  <c r="AA92" i="11"/>
  <c r="J80" i="22" s="1"/>
  <c r="AA84" i="11"/>
  <c r="J72" i="22" s="1"/>
  <c r="AA76" i="11"/>
  <c r="J64" i="22" s="1"/>
  <c r="AA68" i="11"/>
  <c r="J56" i="22" s="1"/>
  <c r="AA60" i="11"/>
  <c r="J48" i="22" s="1"/>
  <c r="AA52" i="11"/>
  <c r="J40" i="22" s="1"/>
  <c r="AA44" i="11"/>
  <c r="J32" i="22" s="1"/>
  <c r="AA36" i="11"/>
  <c r="J24" i="22" s="1"/>
  <c r="AA28" i="11"/>
  <c r="J16" i="22" s="1"/>
  <c r="AA20" i="11"/>
  <c r="J8" i="22" s="1"/>
  <c r="AB240" i="11"/>
  <c r="M228" i="22" s="1"/>
  <c r="AB232" i="11"/>
  <c r="M220" i="22" s="1"/>
  <c r="AB224" i="11"/>
  <c r="M212" i="22" s="1"/>
  <c r="AB216" i="11"/>
  <c r="M204" i="22" s="1"/>
  <c r="AB208" i="11"/>
  <c r="M196" i="22" s="1"/>
  <c r="AB200" i="11"/>
  <c r="M188" i="22" s="1"/>
  <c r="AB192" i="11"/>
  <c r="M180" i="22" s="1"/>
  <c r="AB184" i="11"/>
  <c r="M172" i="22" s="1"/>
  <c r="AB176" i="11"/>
  <c r="M164" i="22" s="1"/>
  <c r="AB168" i="11"/>
  <c r="M156" i="22" s="1"/>
  <c r="AB160" i="11"/>
  <c r="M148" i="22" s="1"/>
  <c r="AB152" i="11"/>
  <c r="M140" i="22" s="1"/>
  <c r="AB144" i="11"/>
  <c r="M132" i="22" s="1"/>
  <c r="AB136" i="11"/>
  <c r="M124" i="22" s="1"/>
  <c r="AB90" i="11"/>
  <c r="M78" i="22" s="1"/>
  <c r="AB82" i="11"/>
  <c r="M70" i="22" s="1"/>
  <c r="AB74" i="11"/>
  <c r="M62" i="22" s="1"/>
  <c r="AB66" i="11"/>
  <c r="M54" i="22" s="1"/>
  <c r="AB58" i="11"/>
  <c r="M46" i="22" s="1"/>
  <c r="AB50" i="11"/>
  <c r="M38" i="22" s="1"/>
  <c r="AB42" i="11"/>
  <c r="M30" i="22" s="1"/>
  <c r="AB34" i="11"/>
  <c r="M22" i="22" s="1"/>
  <c r="AB26" i="11"/>
  <c r="M14" i="22" s="1"/>
  <c r="AB18" i="11"/>
  <c r="M6" i="22" s="1"/>
  <c r="AB170" i="11"/>
  <c r="M158" i="22" s="1"/>
  <c r="AB92" i="11"/>
  <c r="M80" i="22" s="1"/>
  <c r="AB68" i="11"/>
  <c r="M56" i="22" s="1"/>
  <c r="AB44" i="11"/>
  <c r="M32" i="22" s="1"/>
  <c r="AB20" i="11"/>
  <c r="M8" i="22" s="1"/>
  <c r="A248" i="11"/>
  <c r="A328" i="16"/>
  <c r="A328" i="4"/>
  <c r="A328" i="3"/>
  <c r="A328" i="5"/>
  <c r="T331" i="15"/>
  <c r="S330"/>
  <c r="BB40" i="22" l="1"/>
  <c r="BB39"/>
  <c r="Q225"/>
  <c r="P225"/>
  <c r="R225"/>
  <c r="P226"/>
  <c r="Q226"/>
  <c r="R226"/>
  <c r="Q231"/>
  <c r="P231"/>
  <c r="R231"/>
  <c r="P223"/>
  <c r="Q223"/>
  <c r="R223"/>
  <c r="Q232"/>
  <c r="P232"/>
  <c r="R232"/>
  <c r="P230"/>
  <c r="Q230"/>
  <c r="R230"/>
  <c r="Q228"/>
  <c r="P228"/>
  <c r="R228"/>
  <c r="Q224"/>
  <c r="P224"/>
  <c r="R224"/>
  <c r="Q229"/>
  <c r="P229"/>
  <c r="R229"/>
  <c r="Q222"/>
  <c r="P222"/>
  <c r="R222"/>
  <c r="P156"/>
  <c r="Q156"/>
  <c r="R156"/>
  <c r="P188"/>
  <c r="Q188"/>
  <c r="R188"/>
  <c r="P220"/>
  <c r="Q220"/>
  <c r="R220"/>
  <c r="Q161"/>
  <c r="P161"/>
  <c r="R161"/>
  <c r="P193"/>
  <c r="Q193"/>
  <c r="R193"/>
  <c r="P170"/>
  <c r="Q170"/>
  <c r="R170"/>
  <c r="P202"/>
  <c r="Q202"/>
  <c r="R202"/>
  <c r="P143"/>
  <c r="Q143"/>
  <c r="R143"/>
  <c r="P175"/>
  <c r="Q175"/>
  <c r="R175"/>
  <c r="P207"/>
  <c r="Q207"/>
  <c r="R207"/>
  <c r="P152"/>
  <c r="Q152"/>
  <c r="R152"/>
  <c r="P184"/>
  <c r="Q184"/>
  <c r="R184"/>
  <c r="P216"/>
  <c r="Q216"/>
  <c r="R216"/>
  <c r="Q157"/>
  <c r="P157"/>
  <c r="R157"/>
  <c r="P189"/>
  <c r="Q189"/>
  <c r="R189"/>
  <c r="P182"/>
  <c r="Q182"/>
  <c r="R182"/>
  <c r="P214"/>
  <c r="Q214"/>
  <c r="R214"/>
  <c r="P155"/>
  <c r="Q155"/>
  <c r="R155"/>
  <c r="P187"/>
  <c r="Q187"/>
  <c r="R187"/>
  <c r="P219"/>
  <c r="Q219"/>
  <c r="R219"/>
  <c r="P148"/>
  <c r="Q148"/>
  <c r="R148"/>
  <c r="P180"/>
  <c r="Q180"/>
  <c r="R180"/>
  <c r="P212"/>
  <c r="Q212"/>
  <c r="R212"/>
  <c r="P153"/>
  <c r="Q153"/>
  <c r="R153"/>
  <c r="P185"/>
  <c r="Q185"/>
  <c r="R185"/>
  <c r="P217"/>
  <c r="Q217"/>
  <c r="R217"/>
  <c r="P150"/>
  <c r="Q150"/>
  <c r="R150"/>
  <c r="P162"/>
  <c r="Q162"/>
  <c r="R162"/>
  <c r="P194"/>
  <c r="Q194"/>
  <c r="R194"/>
  <c r="P167"/>
  <c r="Q167"/>
  <c r="R167"/>
  <c r="P199"/>
  <c r="Q199"/>
  <c r="R199"/>
  <c r="P144"/>
  <c r="Q144"/>
  <c r="R144"/>
  <c r="P176"/>
  <c r="Q176"/>
  <c r="R176"/>
  <c r="P208"/>
  <c r="Q208"/>
  <c r="R208"/>
  <c r="Q149"/>
  <c r="P149"/>
  <c r="R149"/>
  <c r="P181"/>
  <c r="Q181"/>
  <c r="R181"/>
  <c r="P213"/>
  <c r="Q213"/>
  <c r="R213"/>
  <c r="P174"/>
  <c r="Q174"/>
  <c r="R174"/>
  <c r="P206"/>
  <c r="Q206"/>
  <c r="R206"/>
  <c r="P147"/>
  <c r="Q147"/>
  <c r="R147"/>
  <c r="P179"/>
  <c r="Q179"/>
  <c r="R179"/>
  <c r="P211"/>
  <c r="Q211"/>
  <c r="R211"/>
  <c r="P140"/>
  <c r="Q140"/>
  <c r="R140"/>
  <c r="P172"/>
  <c r="Q172"/>
  <c r="R172"/>
  <c r="P204"/>
  <c r="Q204"/>
  <c r="R204"/>
  <c r="P145"/>
  <c r="Q145"/>
  <c r="R145"/>
  <c r="P177"/>
  <c r="Q177"/>
  <c r="R177"/>
  <c r="P209"/>
  <c r="Q209"/>
  <c r="R209"/>
  <c r="P154"/>
  <c r="Q154"/>
  <c r="R154"/>
  <c r="P186"/>
  <c r="Q186"/>
  <c r="R186"/>
  <c r="P218"/>
  <c r="Q218"/>
  <c r="R218"/>
  <c r="P159"/>
  <c r="Q159"/>
  <c r="R159"/>
  <c r="P191"/>
  <c r="Q191"/>
  <c r="R191"/>
  <c r="P168"/>
  <c r="Q168"/>
  <c r="R168"/>
  <c r="P200"/>
  <c r="Q200"/>
  <c r="R200"/>
  <c r="P141"/>
  <c r="Q141"/>
  <c r="R141"/>
  <c r="P173"/>
  <c r="Q173"/>
  <c r="R173"/>
  <c r="P205"/>
  <c r="Q205"/>
  <c r="R205"/>
  <c r="P166"/>
  <c r="Q166"/>
  <c r="R166"/>
  <c r="P198"/>
  <c r="Q198"/>
  <c r="R198"/>
  <c r="P139"/>
  <c r="Q139"/>
  <c r="R139"/>
  <c r="P171"/>
  <c r="Q171"/>
  <c r="R171"/>
  <c r="P203"/>
  <c r="Q203"/>
  <c r="R203"/>
  <c r="P158"/>
  <c r="Q158"/>
  <c r="R158"/>
  <c r="P164"/>
  <c r="Q164"/>
  <c r="R164"/>
  <c r="P196"/>
  <c r="Q196"/>
  <c r="R196"/>
  <c r="P169"/>
  <c r="Q169"/>
  <c r="R169"/>
  <c r="P201"/>
  <c r="Q201"/>
  <c r="R201"/>
  <c r="P146"/>
  <c r="Q146"/>
  <c r="R146"/>
  <c r="P178"/>
  <c r="Q178"/>
  <c r="R178"/>
  <c r="P210"/>
  <c r="Q210"/>
  <c r="R210"/>
  <c r="P151"/>
  <c r="Q151"/>
  <c r="R151"/>
  <c r="P183"/>
  <c r="Q183"/>
  <c r="R183"/>
  <c r="P215"/>
  <c r="Q215"/>
  <c r="R215"/>
  <c r="P160"/>
  <c r="Q160"/>
  <c r="R160"/>
  <c r="P192"/>
  <c r="Q192"/>
  <c r="R192"/>
  <c r="Q165"/>
  <c r="P165"/>
  <c r="R165"/>
  <c r="P197"/>
  <c r="Q197"/>
  <c r="R197"/>
  <c r="P142"/>
  <c r="Q142"/>
  <c r="R142"/>
  <c r="P190"/>
  <c r="Q190"/>
  <c r="R190"/>
  <c r="P163"/>
  <c r="Q163"/>
  <c r="R163"/>
  <c r="P195"/>
  <c r="Q195"/>
  <c r="R195"/>
  <c r="P22"/>
  <c r="Q22"/>
  <c r="R22"/>
  <c r="Q54"/>
  <c r="P54"/>
  <c r="R54"/>
  <c r="P124"/>
  <c r="Q124"/>
  <c r="R124"/>
  <c r="P27"/>
  <c r="Q27"/>
  <c r="R27"/>
  <c r="P59"/>
  <c r="Q59"/>
  <c r="R59"/>
  <c r="P129"/>
  <c r="Q129"/>
  <c r="R129"/>
  <c r="P114"/>
  <c r="Q114"/>
  <c r="R114"/>
  <c r="P104"/>
  <c r="Q104"/>
  <c r="R104"/>
  <c r="P97"/>
  <c r="Q97"/>
  <c r="R97"/>
  <c r="P24"/>
  <c r="Q24"/>
  <c r="R24"/>
  <c r="P36"/>
  <c r="Q36"/>
  <c r="R36"/>
  <c r="Q68"/>
  <c r="P68"/>
  <c r="R68"/>
  <c r="P138"/>
  <c r="Q138"/>
  <c r="R138"/>
  <c r="P9"/>
  <c r="Q9"/>
  <c r="R9"/>
  <c r="Q41"/>
  <c r="P41"/>
  <c r="R41"/>
  <c r="P73"/>
  <c r="Q73"/>
  <c r="R73"/>
  <c r="P91"/>
  <c r="Q91"/>
  <c r="R91"/>
  <c r="P18"/>
  <c r="Q18"/>
  <c r="R18"/>
  <c r="Q50"/>
  <c r="P50"/>
  <c r="R50"/>
  <c r="Q82"/>
  <c r="P82"/>
  <c r="R82"/>
  <c r="P23"/>
  <c r="Q23"/>
  <c r="R23"/>
  <c r="P55"/>
  <c r="Q55"/>
  <c r="R55"/>
  <c r="P125"/>
  <c r="Q125"/>
  <c r="R125"/>
  <c r="P110"/>
  <c r="Q110"/>
  <c r="R110"/>
  <c r="P100"/>
  <c r="Q100"/>
  <c r="R100"/>
  <c r="P93"/>
  <c r="Q93"/>
  <c r="R93"/>
  <c r="P16"/>
  <c r="Q16"/>
  <c r="R16"/>
  <c r="P134"/>
  <c r="Q134"/>
  <c r="R134"/>
  <c r="P21"/>
  <c r="Q21"/>
  <c r="R21"/>
  <c r="P53"/>
  <c r="Q53"/>
  <c r="R53"/>
  <c r="P123"/>
  <c r="Q123"/>
  <c r="R123"/>
  <c r="P103"/>
  <c r="Q103"/>
  <c r="R103"/>
  <c r="P14"/>
  <c r="Q14"/>
  <c r="R14"/>
  <c r="P46"/>
  <c r="Q46"/>
  <c r="R46"/>
  <c r="Q78"/>
  <c r="P78"/>
  <c r="R78"/>
  <c r="P19"/>
  <c r="Q19"/>
  <c r="R19"/>
  <c r="P51"/>
  <c r="Q51"/>
  <c r="R51"/>
  <c r="P83"/>
  <c r="Q83"/>
  <c r="R83"/>
  <c r="P106"/>
  <c r="Q106"/>
  <c r="R106"/>
  <c r="P96"/>
  <c r="Q96"/>
  <c r="R96"/>
  <c r="P89"/>
  <c r="Q89"/>
  <c r="R89"/>
  <c r="P121"/>
  <c r="Q121"/>
  <c r="R121"/>
  <c r="P28"/>
  <c r="Q28"/>
  <c r="R28"/>
  <c r="Q60"/>
  <c r="P60"/>
  <c r="R60"/>
  <c r="P130"/>
  <c r="Q130"/>
  <c r="R130"/>
  <c r="P33"/>
  <c r="Q33"/>
  <c r="R33"/>
  <c r="P65"/>
  <c r="Q65"/>
  <c r="R65"/>
  <c r="P135"/>
  <c r="Q135"/>
  <c r="R135"/>
  <c r="P94"/>
  <c r="Q94"/>
  <c r="R94"/>
  <c r="P115"/>
  <c r="Q115"/>
  <c r="R115"/>
  <c r="P10"/>
  <c r="Q10"/>
  <c r="R10"/>
  <c r="P42"/>
  <c r="Q42"/>
  <c r="R42"/>
  <c r="Q74"/>
  <c r="P74"/>
  <c r="R74"/>
  <c r="P15"/>
  <c r="Q15"/>
  <c r="R15"/>
  <c r="Q47"/>
  <c r="P47"/>
  <c r="R47"/>
  <c r="P79"/>
  <c r="Q79"/>
  <c r="R79"/>
  <c r="P102"/>
  <c r="Q102"/>
  <c r="R102"/>
  <c r="Q92"/>
  <c r="P92"/>
  <c r="R92"/>
  <c r="P85"/>
  <c r="Q85"/>
  <c r="R85"/>
  <c r="P117"/>
  <c r="Q117"/>
  <c r="R117"/>
  <c r="P126"/>
  <c r="Q126"/>
  <c r="R126"/>
  <c r="P13"/>
  <c r="Q13"/>
  <c r="R13"/>
  <c r="Q45"/>
  <c r="P45"/>
  <c r="R45"/>
  <c r="P77"/>
  <c r="Q77"/>
  <c r="R77"/>
  <c r="P95"/>
  <c r="Q95"/>
  <c r="R95"/>
  <c r="Q56"/>
  <c r="P56"/>
  <c r="R56"/>
  <c r="P32"/>
  <c r="Q32"/>
  <c r="R32"/>
  <c r="P6"/>
  <c r="Q6"/>
  <c r="R6"/>
  <c r="P38"/>
  <c r="Q38"/>
  <c r="R38"/>
  <c r="Q70"/>
  <c r="P70"/>
  <c r="R70"/>
  <c r="P11"/>
  <c r="Q11"/>
  <c r="R11"/>
  <c r="Q43"/>
  <c r="P43"/>
  <c r="R43"/>
  <c r="P75"/>
  <c r="Q75"/>
  <c r="R75"/>
  <c r="Q86"/>
  <c r="P86"/>
  <c r="R86"/>
  <c r="Q88"/>
  <c r="P88"/>
  <c r="R88"/>
  <c r="P120"/>
  <c r="Q120"/>
  <c r="R120"/>
  <c r="P113"/>
  <c r="Q113"/>
  <c r="R113"/>
  <c r="Q72"/>
  <c r="P72"/>
  <c r="R72"/>
  <c r="P20"/>
  <c r="Q20"/>
  <c r="R20"/>
  <c r="Q52"/>
  <c r="P52"/>
  <c r="R52"/>
  <c r="P122"/>
  <c r="Q122"/>
  <c r="R122"/>
  <c r="P25"/>
  <c r="Q25"/>
  <c r="R25"/>
  <c r="P57"/>
  <c r="Q57"/>
  <c r="R57"/>
  <c r="P127"/>
  <c r="Q127"/>
  <c r="R127"/>
  <c r="P107"/>
  <c r="Q107"/>
  <c r="R107"/>
  <c r="P34"/>
  <c r="Q34"/>
  <c r="R34"/>
  <c r="Q66"/>
  <c r="P66"/>
  <c r="R66"/>
  <c r="P136"/>
  <c r="Q136"/>
  <c r="R136"/>
  <c r="P7"/>
  <c r="Q7"/>
  <c r="R7"/>
  <c r="Q39"/>
  <c r="P39"/>
  <c r="R39"/>
  <c r="P71"/>
  <c r="Q71"/>
  <c r="R71"/>
  <c r="P98"/>
  <c r="Q98"/>
  <c r="R98"/>
  <c r="Q84"/>
  <c r="P84"/>
  <c r="R84"/>
  <c r="P116"/>
  <c r="Q116"/>
  <c r="R116"/>
  <c r="P109"/>
  <c r="Q109"/>
  <c r="R109"/>
  <c r="Q64"/>
  <c r="P64"/>
  <c r="R64"/>
  <c r="Q37"/>
  <c r="P37"/>
  <c r="R37"/>
  <c r="P69"/>
  <c r="Q69"/>
  <c r="R69"/>
  <c r="P87"/>
  <c r="Q87"/>
  <c r="R87"/>
  <c r="P119"/>
  <c r="Q119"/>
  <c r="R119"/>
  <c r="Q80"/>
  <c r="P80"/>
  <c r="R80"/>
  <c r="Q8"/>
  <c r="P8"/>
  <c r="R8"/>
  <c r="P30"/>
  <c r="Q30"/>
  <c r="R30"/>
  <c r="Q62"/>
  <c r="P62"/>
  <c r="R62"/>
  <c r="P132"/>
  <c r="Q132"/>
  <c r="R132"/>
  <c r="P35"/>
  <c r="Q35"/>
  <c r="R35"/>
  <c r="P67"/>
  <c r="Q67"/>
  <c r="R67"/>
  <c r="P137"/>
  <c r="Q137"/>
  <c r="R137"/>
  <c r="P112"/>
  <c r="Q112"/>
  <c r="R112"/>
  <c r="P105"/>
  <c r="Q105"/>
  <c r="R105"/>
  <c r="P48"/>
  <c r="Q48"/>
  <c r="R48"/>
  <c r="P12"/>
  <c r="Q12"/>
  <c r="R12"/>
  <c r="P44"/>
  <c r="Q44"/>
  <c r="R44"/>
  <c r="Q76"/>
  <c r="P76"/>
  <c r="R76"/>
  <c r="P17"/>
  <c r="Q17"/>
  <c r="R17"/>
  <c r="Q49"/>
  <c r="P49"/>
  <c r="R49"/>
  <c r="P81"/>
  <c r="Q81"/>
  <c r="R81"/>
  <c r="P99"/>
  <c r="Q99"/>
  <c r="R99"/>
  <c r="P26"/>
  <c r="Q26"/>
  <c r="R26"/>
  <c r="Q58"/>
  <c r="P58"/>
  <c r="R58"/>
  <c r="P128"/>
  <c r="Q128"/>
  <c r="R128"/>
  <c r="P31"/>
  <c r="Q31"/>
  <c r="R31"/>
  <c r="P63"/>
  <c r="Q63"/>
  <c r="R63"/>
  <c r="P133"/>
  <c r="Q133"/>
  <c r="R133"/>
  <c r="P118"/>
  <c r="Q118"/>
  <c r="R118"/>
  <c r="P108"/>
  <c r="Q108"/>
  <c r="R108"/>
  <c r="P101"/>
  <c r="Q101"/>
  <c r="R101"/>
  <c r="P40"/>
  <c r="Q40"/>
  <c r="R40"/>
  <c r="P29"/>
  <c r="Q29"/>
  <c r="R29"/>
  <c r="P61"/>
  <c r="Q61"/>
  <c r="R61"/>
  <c r="P131"/>
  <c r="Q131"/>
  <c r="R131"/>
  <c r="Q90"/>
  <c r="P90"/>
  <c r="R90"/>
  <c r="P111"/>
  <c r="Q111"/>
  <c r="R111"/>
  <c r="Q5"/>
  <c r="P5"/>
  <c r="R5"/>
  <c r="AD237" i="11"/>
  <c r="AC237"/>
  <c r="AC238"/>
  <c r="AD238"/>
  <c r="AC236"/>
  <c r="AD236"/>
  <c r="AL17"/>
  <c r="AA5" i="22" s="1"/>
  <c r="AL241" i="11"/>
  <c r="AP241" s="1"/>
  <c r="AQ241" s="1"/>
  <c r="AL237"/>
  <c r="AP237" s="1"/>
  <c r="AQ237" s="1"/>
  <c r="AL233"/>
  <c r="AP233" s="1"/>
  <c r="AQ233" s="1"/>
  <c r="AL229"/>
  <c r="AP229" s="1"/>
  <c r="AQ229" s="1"/>
  <c r="AL225"/>
  <c r="AP225" s="1"/>
  <c r="AQ225" s="1"/>
  <c r="AL221"/>
  <c r="AP221" s="1"/>
  <c r="AQ221" s="1"/>
  <c r="AL217"/>
  <c r="AP217" s="1"/>
  <c r="AQ217" s="1"/>
  <c r="AL213"/>
  <c r="AP213" s="1"/>
  <c r="AQ213" s="1"/>
  <c r="AL209"/>
  <c r="AP209" s="1"/>
  <c r="AQ209" s="1"/>
  <c r="AL205"/>
  <c r="AP205" s="1"/>
  <c r="AQ205" s="1"/>
  <c r="AL201"/>
  <c r="AP201" s="1"/>
  <c r="AQ201" s="1"/>
  <c r="AL197"/>
  <c r="AP197" s="1"/>
  <c r="AQ197" s="1"/>
  <c r="AL193"/>
  <c r="AP193" s="1"/>
  <c r="AQ193" s="1"/>
  <c r="AL189"/>
  <c r="AP189" s="1"/>
  <c r="AQ189" s="1"/>
  <c r="AL185"/>
  <c r="AP185" s="1"/>
  <c r="AQ185" s="1"/>
  <c r="AL181"/>
  <c r="AP181" s="1"/>
  <c r="AQ181" s="1"/>
  <c r="AL177"/>
  <c r="AP177" s="1"/>
  <c r="AQ177" s="1"/>
  <c r="AL173"/>
  <c r="AP173" s="1"/>
  <c r="AQ173" s="1"/>
  <c r="AL169"/>
  <c r="AP169" s="1"/>
  <c r="AQ169" s="1"/>
  <c r="AL165"/>
  <c r="AP165" s="1"/>
  <c r="AQ165" s="1"/>
  <c r="AL161"/>
  <c r="AP161" s="1"/>
  <c r="AQ161" s="1"/>
  <c r="AL157"/>
  <c r="AP157" s="1"/>
  <c r="AQ157" s="1"/>
  <c r="AL153"/>
  <c r="AP153" s="1"/>
  <c r="AQ153" s="1"/>
  <c r="AL149"/>
  <c r="AL145"/>
  <c r="AL141"/>
  <c r="AL137"/>
  <c r="AL133"/>
  <c r="AL129"/>
  <c r="AL125"/>
  <c r="AL121"/>
  <c r="AL117"/>
  <c r="AL113"/>
  <c r="AL109"/>
  <c r="AL105"/>
  <c r="AA93" i="22" s="1"/>
  <c r="AL101" i="11"/>
  <c r="AA89" i="22" s="1"/>
  <c r="AL97" i="11"/>
  <c r="AA85" i="22" s="1"/>
  <c r="AL93" i="11"/>
  <c r="AA81" i="22" s="1"/>
  <c r="AL89" i="11"/>
  <c r="AA77" i="22" s="1"/>
  <c r="AL85" i="11"/>
  <c r="AA73" i="22" s="1"/>
  <c r="AL81" i="11"/>
  <c r="AA69" i="22" s="1"/>
  <c r="AL77" i="11"/>
  <c r="AA65" i="22" s="1"/>
  <c r="AL73" i="11"/>
  <c r="AA61" i="22" s="1"/>
  <c r="AL69" i="11"/>
  <c r="AA57" i="22" s="1"/>
  <c r="AL65" i="11"/>
  <c r="AA53" i="22" s="1"/>
  <c r="AL61" i="11"/>
  <c r="AA49" i="22" s="1"/>
  <c r="AL57" i="11"/>
  <c r="AA45" i="22" s="1"/>
  <c r="AL53" i="11"/>
  <c r="AA41" i="22" s="1"/>
  <c r="AL49" i="11"/>
  <c r="AA37" i="22" s="1"/>
  <c r="AL45" i="11"/>
  <c r="AA33" i="22" s="1"/>
  <c r="AL41" i="11"/>
  <c r="AA29" i="22" s="1"/>
  <c r="AL37" i="11"/>
  <c r="AA25" i="22" s="1"/>
  <c r="AL33" i="11"/>
  <c r="AA21" i="22" s="1"/>
  <c r="AL29" i="11"/>
  <c r="AA17" i="22" s="1"/>
  <c r="AL25" i="11"/>
  <c r="AA13" i="22" s="1"/>
  <c r="AL21" i="11"/>
  <c r="AA9" i="22" s="1"/>
  <c r="AL242" i="11"/>
  <c r="AP242" s="1"/>
  <c r="AQ242" s="1"/>
  <c r="AL238"/>
  <c r="AP238" s="1"/>
  <c r="AQ238" s="1"/>
  <c r="AL234"/>
  <c r="AP234" s="1"/>
  <c r="AQ234" s="1"/>
  <c r="AL230"/>
  <c r="AP230" s="1"/>
  <c r="AQ230" s="1"/>
  <c r="AL226"/>
  <c r="AP226" s="1"/>
  <c r="AQ226" s="1"/>
  <c r="AL222"/>
  <c r="AP222" s="1"/>
  <c r="AQ222" s="1"/>
  <c r="AL218"/>
  <c r="AP218" s="1"/>
  <c r="AQ218" s="1"/>
  <c r="AL214"/>
  <c r="AP214" s="1"/>
  <c r="AQ214" s="1"/>
  <c r="AL210"/>
  <c r="AP210" s="1"/>
  <c r="AQ210" s="1"/>
  <c r="AL206"/>
  <c r="AP206" s="1"/>
  <c r="AQ206" s="1"/>
  <c r="AL202"/>
  <c r="AP202" s="1"/>
  <c r="AQ202" s="1"/>
  <c r="AL198"/>
  <c r="AP198" s="1"/>
  <c r="AQ198" s="1"/>
  <c r="AL194"/>
  <c r="AP194" s="1"/>
  <c r="AQ194" s="1"/>
  <c r="AL190"/>
  <c r="AP190" s="1"/>
  <c r="AQ190" s="1"/>
  <c r="AL186"/>
  <c r="AP186" s="1"/>
  <c r="AQ186" s="1"/>
  <c r="AL182"/>
  <c r="AP182" s="1"/>
  <c r="AQ182" s="1"/>
  <c r="AL178"/>
  <c r="AP178" s="1"/>
  <c r="AQ178" s="1"/>
  <c r="AL174"/>
  <c r="AP174" s="1"/>
  <c r="AQ174" s="1"/>
  <c r="AL170"/>
  <c r="AP170" s="1"/>
  <c r="AQ170" s="1"/>
  <c r="AL166"/>
  <c r="AP166" s="1"/>
  <c r="AQ166" s="1"/>
  <c r="AL162"/>
  <c r="AP162" s="1"/>
  <c r="AQ162" s="1"/>
  <c r="AL158"/>
  <c r="AP158" s="1"/>
  <c r="AQ158" s="1"/>
  <c r="AL154"/>
  <c r="AP154" s="1"/>
  <c r="AQ154" s="1"/>
  <c r="AL150"/>
  <c r="AL146"/>
  <c r="AL142"/>
  <c r="AL138"/>
  <c r="AL134"/>
  <c r="AL130"/>
  <c r="AL126"/>
  <c r="AL122"/>
  <c r="AL118"/>
  <c r="AL114"/>
  <c r="AL110"/>
  <c r="AL106"/>
  <c r="AA94" i="22" s="1"/>
  <c r="AL102" i="11"/>
  <c r="AA90" i="22" s="1"/>
  <c r="AL98" i="11"/>
  <c r="AA86" i="22" s="1"/>
  <c r="AL94" i="11"/>
  <c r="AA82" i="22" s="1"/>
  <c r="AL90" i="11"/>
  <c r="AA78" i="22" s="1"/>
  <c r="AL86" i="11"/>
  <c r="AA74" i="22" s="1"/>
  <c r="AL82" i="11"/>
  <c r="AA70" i="22" s="1"/>
  <c r="AL78" i="11"/>
  <c r="AA66" i="22" s="1"/>
  <c r="AL74" i="11"/>
  <c r="AA62" i="22" s="1"/>
  <c r="AL70" i="11"/>
  <c r="AA58" i="22" s="1"/>
  <c r="AL66" i="11"/>
  <c r="AA54" i="22" s="1"/>
  <c r="AL62" i="11"/>
  <c r="AA50" i="22" s="1"/>
  <c r="AL58" i="11"/>
  <c r="AA46" i="22" s="1"/>
  <c r="AL54" i="11"/>
  <c r="AA42" i="22" s="1"/>
  <c r="AL50" i="11"/>
  <c r="AA38" i="22" s="1"/>
  <c r="AL46" i="11"/>
  <c r="AA34" i="22" s="1"/>
  <c r="AL42" i="11"/>
  <c r="AA30" i="22" s="1"/>
  <c r="AL38" i="11"/>
  <c r="AA26" i="22" s="1"/>
  <c r="AL34" i="11"/>
  <c r="AA22" i="22" s="1"/>
  <c r="AL30" i="11"/>
  <c r="AA18" i="22" s="1"/>
  <c r="AL26" i="11"/>
  <c r="AA14" i="22" s="1"/>
  <c r="AL22" i="11"/>
  <c r="AA10" i="22" s="1"/>
  <c r="AL18" i="11"/>
  <c r="AA6" i="22" s="1"/>
  <c r="AL243" i="11"/>
  <c r="AP243" s="1"/>
  <c r="AQ243" s="1"/>
  <c r="AL239"/>
  <c r="AP239" s="1"/>
  <c r="AQ239" s="1"/>
  <c r="AL235"/>
  <c r="AP235" s="1"/>
  <c r="AQ235" s="1"/>
  <c r="AL231"/>
  <c r="AP231" s="1"/>
  <c r="AQ231" s="1"/>
  <c r="AL227"/>
  <c r="AP227" s="1"/>
  <c r="AQ227" s="1"/>
  <c r="AL223"/>
  <c r="AP223" s="1"/>
  <c r="AQ223" s="1"/>
  <c r="AL219"/>
  <c r="AP219" s="1"/>
  <c r="AQ219" s="1"/>
  <c r="AL215"/>
  <c r="AP215" s="1"/>
  <c r="AQ215" s="1"/>
  <c r="AL211"/>
  <c r="AP211" s="1"/>
  <c r="AQ211" s="1"/>
  <c r="AL207"/>
  <c r="AP207" s="1"/>
  <c r="AQ207" s="1"/>
  <c r="AL203"/>
  <c r="AP203" s="1"/>
  <c r="AQ203" s="1"/>
  <c r="AL199"/>
  <c r="AP199" s="1"/>
  <c r="AQ199" s="1"/>
  <c r="AL195"/>
  <c r="AP195" s="1"/>
  <c r="AQ195" s="1"/>
  <c r="AL191"/>
  <c r="AP191" s="1"/>
  <c r="AQ191" s="1"/>
  <c r="AL187"/>
  <c r="AP187" s="1"/>
  <c r="AQ187" s="1"/>
  <c r="AL183"/>
  <c r="AP183" s="1"/>
  <c r="AQ183" s="1"/>
  <c r="AL179"/>
  <c r="AP179" s="1"/>
  <c r="AQ179" s="1"/>
  <c r="AL175"/>
  <c r="AP175" s="1"/>
  <c r="AQ175" s="1"/>
  <c r="AL171"/>
  <c r="AP171" s="1"/>
  <c r="AQ171" s="1"/>
  <c r="AL167"/>
  <c r="AP167" s="1"/>
  <c r="AQ167" s="1"/>
  <c r="AL163"/>
  <c r="AP163" s="1"/>
  <c r="AQ163" s="1"/>
  <c r="AL159"/>
  <c r="AP159" s="1"/>
  <c r="AQ159" s="1"/>
  <c r="AL155"/>
  <c r="AP155" s="1"/>
  <c r="AQ155" s="1"/>
  <c r="AL151"/>
  <c r="AP151" s="1"/>
  <c r="AQ151" s="1"/>
  <c r="AL147"/>
  <c r="AL143"/>
  <c r="AL139"/>
  <c r="AL135"/>
  <c r="AL131"/>
  <c r="AL127"/>
  <c r="AL123"/>
  <c r="AL119"/>
  <c r="AL115"/>
  <c r="AL111"/>
  <c r="AL107"/>
  <c r="AA95" i="22" s="1"/>
  <c r="AL103" i="11"/>
  <c r="AA91" i="22" s="1"/>
  <c r="AL99" i="11"/>
  <c r="AA87" i="22" s="1"/>
  <c r="AL95" i="11"/>
  <c r="AA83" i="22" s="1"/>
  <c r="AL91" i="11"/>
  <c r="AA79" i="22" s="1"/>
  <c r="AL87" i="11"/>
  <c r="AA75" i="22" s="1"/>
  <c r="AL83" i="11"/>
  <c r="AA71" i="22" s="1"/>
  <c r="AL79" i="11"/>
  <c r="AA67" i="22" s="1"/>
  <c r="AL75" i="11"/>
  <c r="AA63" i="22" s="1"/>
  <c r="AL71" i="11"/>
  <c r="AA59" i="22" s="1"/>
  <c r="AL67" i="11"/>
  <c r="AA55" i="22" s="1"/>
  <c r="AL63" i="11"/>
  <c r="AA51" i="22" s="1"/>
  <c r="AL59" i="11"/>
  <c r="AA47" i="22" s="1"/>
  <c r="AL55" i="11"/>
  <c r="AA43" i="22" s="1"/>
  <c r="AL51" i="11"/>
  <c r="AA39" i="22" s="1"/>
  <c r="AL47" i="11"/>
  <c r="AA35" i="22" s="1"/>
  <c r="AL43" i="11"/>
  <c r="AA31" i="22" s="1"/>
  <c r="AL39" i="11"/>
  <c r="AA27" i="22" s="1"/>
  <c r="AL35" i="11"/>
  <c r="AA23" i="22" s="1"/>
  <c r="AL31" i="11"/>
  <c r="AA19" i="22" s="1"/>
  <c r="AL27" i="11"/>
  <c r="AA15" i="22" s="1"/>
  <c r="AL23" i="11"/>
  <c r="AA11" i="22" s="1"/>
  <c r="AL19" i="11"/>
  <c r="AA7" i="22" s="1"/>
  <c r="AL244" i="11"/>
  <c r="AP244" s="1"/>
  <c r="AQ244" s="1"/>
  <c r="AL240"/>
  <c r="AP240" s="1"/>
  <c r="AQ240" s="1"/>
  <c r="AL236"/>
  <c r="AP236" s="1"/>
  <c r="AQ236" s="1"/>
  <c r="AL232"/>
  <c r="AP232" s="1"/>
  <c r="AQ232" s="1"/>
  <c r="AL228"/>
  <c r="AP228" s="1"/>
  <c r="AQ228" s="1"/>
  <c r="AL224"/>
  <c r="AP224" s="1"/>
  <c r="AQ224" s="1"/>
  <c r="AL220"/>
  <c r="AP220" s="1"/>
  <c r="AQ220" s="1"/>
  <c r="AL216"/>
  <c r="AP216" s="1"/>
  <c r="AQ216" s="1"/>
  <c r="AL212"/>
  <c r="AP212" s="1"/>
  <c r="AQ212" s="1"/>
  <c r="AL208"/>
  <c r="AP208" s="1"/>
  <c r="AQ208" s="1"/>
  <c r="AL204"/>
  <c r="AP204" s="1"/>
  <c r="AQ204" s="1"/>
  <c r="AL200"/>
  <c r="AP200" s="1"/>
  <c r="AQ200" s="1"/>
  <c r="AL196"/>
  <c r="AP196" s="1"/>
  <c r="AQ196" s="1"/>
  <c r="AL192"/>
  <c r="AP192" s="1"/>
  <c r="AQ192" s="1"/>
  <c r="AL188"/>
  <c r="AP188" s="1"/>
  <c r="AQ188" s="1"/>
  <c r="AL184"/>
  <c r="AP184" s="1"/>
  <c r="AQ184" s="1"/>
  <c r="AL180"/>
  <c r="AP180" s="1"/>
  <c r="AQ180" s="1"/>
  <c r="AL176"/>
  <c r="AP176" s="1"/>
  <c r="AQ176" s="1"/>
  <c r="AL172"/>
  <c r="AP172" s="1"/>
  <c r="AQ172" s="1"/>
  <c r="AL168"/>
  <c r="AP168" s="1"/>
  <c r="AQ168" s="1"/>
  <c r="AL164"/>
  <c r="AP164" s="1"/>
  <c r="AQ164" s="1"/>
  <c r="AL160"/>
  <c r="AP160" s="1"/>
  <c r="AQ160" s="1"/>
  <c r="AL156"/>
  <c r="AP156" s="1"/>
  <c r="AQ156" s="1"/>
  <c r="AL152"/>
  <c r="AP152" s="1"/>
  <c r="AQ152" s="1"/>
  <c r="AL148"/>
  <c r="AL144"/>
  <c r="AL140"/>
  <c r="AL136"/>
  <c r="AL132"/>
  <c r="AL128"/>
  <c r="AL124"/>
  <c r="AL120"/>
  <c r="AL116"/>
  <c r="AL112"/>
  <c r="AL108"/>
  <c r="AL104"/>
  <c r="AA92" i="22" s="1"/>
  <c r="AL100" i="11"/>
  <c r="AA88" i="22" s="1"/>
  <c r="AL96" i="11"/>
  <c r="AA84" i="22" s="1"/>
  <c r="AL92" i="11"/>
  <c r="AA80" i="22" s="1"/>
  <c r="AL88" i="11"/>
  <c r="AA76" i="22" s="1"/>
  <c r="AL84" i="11"/>
  <c r="AA72" i="22" s="1"/>
  <c r="AL80" i="11"/>
  <c r="AA68" i="22" s="1"/>
  <c r="AL76" i="11"/>
  <c r="AA64" i="22" s="1"/>
  <c r="AL72" i="11"/>
  <c r="AA60" i="22" s="1"/>
  <c r="AL68" i="11"/>
  <c r="AA56" i="22" s="1"/>
  <c r="AL64" i="11"/>
  <c r="AA52" i="22" s="1"/>
  <c r="AL60" i="11"/>
  <c r="AA48" i="22" s="1"/>
  <c r="AL56" i="11"/>
  <c r="AA44" i="22" s="1"/>
  <c r="AL52" i="11"/>
  <c r="AA40" i="22" s="1"/>
  <c r="AL48" i="11"/>
  <c r="AA36" i="22" s="1"/>
  <c r="AL44" i="11"/>
  <c r="AA32" i="22" s="1"/>
  <c r="AL40" i="11"/>
  <c r="AA28" i="22" s="1"/>
  <c r="AL36" i="11"/>
  <c r="AA24" i="22" s="1"/>
  <c r="AL32" i="11"/>
  <c r="AA20" i="22" s="1"/>
  <c r="AL28" i="11"/>
  <c r="AA16" i="22" s="1"/>
  <c r="AL24" i="11"/>
  <c r="AA12" i="22" s="1"/>
  <c r="AL20" i="11"/>
  <c r="AA8" i="22" s="1"/>
  <c r="AF138" i="11"/>
  <c r="AF80"/>
  <c r="T68" i="22" s="1"/>
  <c r="AF19" i="11"/>
  <c r="T7" i="22" s="1"/>
  <c r="AF183" i="11"/>
  <c r="AF82"/>
  <c r="T70" i="22" s="1"/>
  <c r="AF21" i="11"/>
  <c r="T9" i="22" s="1"/>
  <c r="AF85" i="11"/>
  <c r="T73" i="22" s="1"/>
  <c r="AF110" i="11"/>
  <c r="AF117"/>
  <c r="T105" i="22" s="1"/>
  <c r="AF164" i="11"/>
  <c r="AF163"/>
  <c r="AF62"/>
  <c r="T50" i="22" s="1"/>
  <c r="AF226" i="11"/>
  <c r="AF169"/>
  <c r="AF111"/>
  <c r="AF40"/>
  <c r="T28" i="22" s="1"/>
  <c r="AF208" i="11"/>
  <c r="AF159"/>
  <c r="AF142"/>
  <c r="AF93"/>
  <c r="T81" i="22" s="1"/>
  <c r="AF39" i="11"/>
  <c r="T27" i="22" s="1"/>
  <c r="AF209" i="11"/>
  <c r="AF64"/>
  <c r="T52" i="22" s="1"/>
  <c r="AF168" i="11"/>
  <c r="AF232"/>
  <c r="AF67"/>
  <c r="T55" i="22" s="1"/>
  <c r="AF167" i="11"/>
  <c r="AF231"/>
  <c r="AF66"/>
  <c r="T54" i="22" s="1"/>
  <c r="AF166" i="11"/>
  <c r="AF230"/>
  <c r="AF69"/>
  <c r="T57" i="22" s="1"/>
  <c r="AF173" i="11"/>
  <c r="T161" i="22" s="1"/>
  <c r="AF237" i="11"/>
  <c r="AH237" s="1"/>
  <c r="AF115"/>
  <c r="AF101"/>
  <c r="T89" i="22" s="1"/>
  <c r="AF44" i="11"/>
  <c r="T32" i="22" s="1"/>
  <c r="AF148" i="11"/>
  <c r="AF212"/>
  <c r="AF47"/>
  <c r="T35" i="22" s="1"/>
  <c r="AF147" i="11"/>
  <c r="T135" i="22" s="1"/>
  <c r="AF211" i="11"/>
  <c r="AF46"/>
  <c r="T34" i="22" s="1"/>
  <c r="AF146" i="11"/>
  <c r="AF210"/>
  <c r="AF49"/>
  <c r="T37" i="22" s="1"/>
  <c r="AF153" i="11"/>
  <c r="AF217"/>
  <c r="AF130"/>
  <c r="AF120"/>
  <c r="AF24"/>
  <c r="T12" i="22" s="1"/>
  <c r="AF88" i="11"/>
  <c r="T76" i="22" s="1"/>
  <c r="AF192" i="11"/>
  <c r="AF27"/>
  <c r="T15" i="22" s="1"/>
  <c r="AF143" i="11"/>
  <c r="AF223"/>
  <c r="AF90"/>
  <c r="T78" i="22" s="1"/>
  <c r="AF206" i="11"/>
  <c r="AF61"/>
  <c r="T49" i="22" s="1"/>
  <c r="AF197" i="11"/>
  <c r="AF123"/>
  <c r="T111" i="22" s="1"/>
  <c r="AF172" i="11"/>
  <c r="AF203"/>
  <c r="AF234"/>
  <c r="AF48"/>
  <c r="T36" i="22" s="1"/>
  <c r="AF152" i="11"/>
  <c r="AF216"/>
  <c r="AF51"/>
  <c r="T39" i="22" s="1"/>
  <c r="AF151" i="11"/>
  <c r="T139" i="22" s="1"/>
  <c r="AF215" i="11"/>
  <c r="AF50"/>
  <c r="T38" i="22" s="1"/>
  <c r="AF150" i="11"/>
  <c r="AF214"/>
  <c r="AF53"/>
  <c r="T41" i="22" s="1"/>
  <c r="AF157" i="11"/>
  <c r="AF221"/>
  <c r="AF99"/>
  <c r="AF124"/>
  <c r="AF28"/>
  <c r="T16" i="22" s="1"/>
  <c r="AF92" i="11"/>
  <c r="T80" i="22" s="1"/>
  <c r="AF196" i="11"/>
  <c r="AF31"/>
  <c r="T19" i="22" s="1"/>
  <c r="AF95" i="11"/>
  <c r="T83" i="22" s="1"/>
  <c r="AF195" i="11"/>
  <c r="AF30"/>
  <c r="T18" i="22" s="1"/>
  <c r="AF94" i="11"/>
  <c r="T82" i="22" s="1"/>
  <c r="AF194" i="11"/>
  <c r="AF33"/>
  <c r="T21" i="22" s="1"/>
  <c r="AF137" i="11"/>
  <c r="T125" i="22" s="1"/>
  <c r="AF201" i="11"/>
  <c r="AF102"/>
  <c r="T90" i="22" s="1"/>
  <c r="AF104" i="11"/>
  <c r="AF129"/>
  <c r="T117" i="22" s="1"/>
  <c r="AF72" i="11"/>
  <c r="T60" i="22" s="1"/>
  <c r="AF176" i="11"/>
  <c r="AF240"/>
  <c r="AF91"/>
  <c r="T79" i="22" s="1"/>
  <c r="AF207" i="11"/>
  <c r="AF58"/>
  <c r="T46" i="22" s="1"/>
  <c r="AF190" i="11"/>
  <c r="AF45"/>
  <c r="T33" i="22" s="1"/>
  <c r="AF165" i="11"/>
  <c r="AF107"/>
  <c r="AF140"/>
  <c r="AF171"/>
  <c r="T159" i="22" s="1"/>
  <c r="AF218" i="11"/>
  <c r="AF184"/>
  <c r="AF83"/>
  <c r="T71" i="22" s="1"/>
  <c r="AF18" i="11"/>
  <c r="T6" i="22" s="1"/>
  <c r="AF182" i="11"/>
  <c r="AF189"/>
  <c r="AF131"/>
  <c r="AF60"/>
  <c r="T48" i="22" s="1"/>
  <c r="AF228" i="11"/>
  <c r="AF63"/>
  <c r="T51" i="22" s="1"/>
  <c r="AF227" i="11"/>
  <c r="AF162"/>
  <c r="AF65"/>
  <c r="T53" i="22" s="1"/>
  <c r="AF233" i="11"/>
  <c r="AF97"/>
  <c r="T85" i="22" s="1"/>
  <c r="AF144" i="11"/>
  <c r="AF43"/>
  <c r="T31" i="22" s="1"/>
  <c r="AF26" i="11"/>
  <c r="T14" i="22" s="1"/>
  <c r="AF222" i="11"/>
  <c r="AF229"/>
  <c r="AF109"/>
  <c r="AF54"/>
  <c r="T42" i="22" s="1"/>
  <c r="AF32" i="11"/>
  <c r="T20" i="22" s="1"/>
  <c r="AF136" i="11"/>
  <c r="AF200"/>
  <c r="AF35"/>
  <c r="T23" i="22" s="1"/>
  <c r="AF135" i="11"/>
  <c r="AF199"/>
  <c r="AF34"/>
  <c r="T22" i="22" s="1"/>
  <c r="AF134" i="11"/>
  <c r="AF198"/>
  <c r="AF37"/>
  <c r="T25" i="22" s="1"/>
  <c r="AF141" i="11"/>
  <c r="AF205"/>
  <c r="AF118"/>
  <c r="AF108"/>
  <c r="T96" i="22" s="1"/>
  <c r="AF133" i="11"/>
  <c r="T121" i="22" s="1"/>
  <c r="AF76" i="11"/>
  <c r="T64" i="22" s="1"/>
  <c r="AF180" i="11"/>
  <c r="AF244"/>
  <c r="AH244" s="1"/>
  <c r="AF79"/>
  <c r="T67" i="22" s="1"/>
  <c r="AF179" i="11"/>
  <c r="AF243"/>
  <c r="AF78"/>
  <c r="T66" i="22" s="1"/>
  <c r="AF178" i="11"/>
  <c r="AF242"/>
  <c r="AF81"/>
  <c r="T69" i="22" s="1"/>
  <c r="AF185" i="11"/>
  <c r="T173" i="22" s="1"/>
  <c r="AF106" i="11"/>
  <c r="AF127"/>
  <c r="AF113"/>
  <c r="AF56"/>
  <c r="T44" i="22" s="1"/>
  <c r="AF160" i="11"/>
  <c r="AF224"/>
  <c r="AF59"/>
  <c r="T47" i="22" s="1"/>
  <c r="AF191" i="11"/>
  <c r="AF42"/>
  <c r="T30" i="22" s="1"/>
  <c r="AF158" i="11"/>
  <c r="AF29"/>
  <c r="T17" i="22" s="1"/>
  <c r="AF149" i="11"/>
  <c r="AF17"/>
  <c r="T5" i="22" s="1"/>
  <c r="AF125" i="11"/>
  <c r="AF55"/>
  <c r="T43" i="22" s="1"/>
  <c r="AF121" i="11"/>
  <c r="AF100"/>
  <c r="T88" i="22" s="1"/>
  <c r="AF52" i="11"/>
  <c r="T40" i="22" s="1"/>
  <c r="AF204" i="11"/>
  <c r="AF71"/>
  <c r="T59" i="22" s="1"/>
  <c r="AF235" i="11"/>
  <c r="AH235" s="1"/>
  <c r="AF154"/>
  <c r="AF73"/>
  <c r="T61" i="22" s="1"/>
  <c r="AF103" i="11"/>
  <c r="AF225"/>
  <c r="AF75"/>
  <c r="T63" i="22" s="1"/>
  <c r="AF175" i="11"/>
  <c r="AF239"/>
  <c r="AF74"/>
  <c r="T62" i="22" s="1"/>
  <c r="AF174" i="11"/>
  <c r="AF238"/>
  <c r="AF77"/>
  <c r="T65" i="22" s="1"/>
  <c r="AF181" i="11"/>
  <c r="AF114"/>
  <c r="AF132"/>
  <c r="AF68"/>
  <c r="T56" i="22" s="1"/>
  <c r="AF220" i="11"/>
  <c r="AF155"/>
  <c r="AF38"/>
  <c r="T26" i="22" s="1"/>
  <c r="AF170" i="11"/>
  <c r="AF145"/>
  <c r="AF119"/>
  <c r="AF41"/>
  <c r="T29" i="22" s="1"/>
  <c r="AF161" i="11"/>
  <c r="AF241"/>
  <c r="AH241" s="1"/>
  <c r="AF112"/>
  <c r="AF36"/>
  <c r="T24" i="22" s="1"/>
  <c r="AF156" i="11"/>
  <c r="T144" i="22" s="1"/>
  <c r="AF236" i="11"/>
  <c r="AH236" s="1"/>
  <c r="AF139"/>
  <c r="AF219"/>
  <c r="AF70"/>
  <c r="T58" i="22" s="1"/>
  <c r="AF202" i="11"/>
  <c r="AF57"/>
  <c r="T45" i="22" s="1"/>
  <c r="AF177" i="11"/>
  <c r="AF122"/>
  <c r="AF128"/>
  <c r="AF105"/>
  <c r="AF213"/>
  <c r="AF126"/>
  <c r="AF116"/>
  <c r="AF20"/>
  <c r="T8" i="22" s="1"/>
  <c r="AF84" i="11"/>
  <c r="T72" i="22" s="1"/>
  <c r="AF188" i="11"/>
  <c r="T176" i="22" s="1"/>
  <c r="AF23" i="11"/>
  <c r="T11" i="22" s="1"/>
  <c r="AF87" i="11"/>
  <c r="T75" i="22" s="1"/>
  <c r="AF187" i="11"/>
  <c r="AF22"/>
  <c r="T10" i="22" s="1"/>
  <c r="AF86" i="11"/>
  <c r="T74" i="22" s="1"/>
  <c r="AF186" i="11"/>
  <c r="AF25"/>
  <c r="T13" i="22" s="1"/>
  <c r="AF89" i="11"/>
  <c r="T77" i="22" s="1"/>
  <c r="AF193" i="11"/>
  <c r="AF98"/>
  <c r="T86" i="22" s="1"/>
  <c r="AF96" i="11"/>
  <c r="T84" i="22" s="1"/>
  <c r="AC66" i="11"/>
  <c r="AD66"/>
  <c r="AC39"/>
  <c r="AD39"/>
  <c r="AC71"/>
  <c r="AD71"/>
  <c r="AC141"/>
  <c r="AD141"/>
  <c r="AC173"/>
  <c r="AD173"/>
  <c r="AC205"/>
  <c r="AD205"/>
  <c r="AC126"/>
  <c r="AD126"/>
  <c r="AC116"/>
  <c r="AD116"/>
  <c r="AD109"/>
  <c r="AC109"/>
  <c r="AC36"/>
  <c r="AD36"/>
  <c r="AC17"/>
  <c r="AD17"/>
  <c r="AC48"/>
  <c r="AD48"/>
  <c r="AC80"/>
  <c r="AD80"/>
  <c r="AC150"/>
  <c r="AD150"/>
  <c r="AC182"/>
  <c r="AD182"/>
  <c r="AC214"/>
  <c r="AD214"/>
  <c r="AD21"/>
  <c r="AC21"/>
  <c r="AD53"/>
  <c r="AC53"/>
  <c r="AD85"/>
  <c r="AC85"/>
  <c r="AC155"/>
  <c r="AD155"/>
  <c r="AC187"/>
  <c r="AD187"/>
  <c r="AC219"/>
  <c r="AD219"/>
  <c r="AD103"/>
  <c r="AC103"/>
  <c r="AC30"/>
  <c r="AD30"/>
  <c r="AD62"/>
  <c r="AC62"/>
  <c r="AD94"/>
  <c r="AC94"/>
  <c r="AC164"/>
  <c r="AD164"/>
  <c r="AC196"/>
  <c r="AD196"/>
  <c r="AC228"/>
  <c r="AD228"/>
  <c r="AC35"/>
  <c r="AD35"/>
  <c r="AC67"/>
  <c r="AD67"/>
  <c r="AC137"/>
  <c r="AD137"/>
  <c r="AC169"/>
  <c r="AD169"/>
  <c r="AC201"/>
  <c r="AD201"/>
  <c r="AD122"/>
  <c r="AC122"/>
  <c r="AD112"/>
  <c r="AC112"/>
  <c r="AD105"/>
  <c r="AC105"/>
  <c r="AC28"/>
  <c r="AD28"/>
  <c r="AC146"/>
  <c r="AD146"/>
  <c r="AC194"/>
  <c r="AD194"/>
  <c r="AC226"/>
  <c r="AD226"/>
  <c r="AC33"/>
  <c r="AD33"/>
  <c r="AC65"/>
  <c r="AD65"/>
  <c r="AC135"/>
  <c r="AD135"/>
  <c r="AC167"/>
  <c r="AD167"/>
  <c r="AC199"/>
  <c r="AD199"/>
  <c r="AC231"/>
  <c r="AD231"/>
  <c r="AC115"/>
  <c r="AD115"/>
  <c r="A249"/>
  <c r="AC26"/>
  <c r="AD26"/>
  <c r="AC58"/>
  <c r="AD58"/>
  <c r="AC90"/>
  <c r="AD90"/>
  <c r="AC160"/>
  <c r="AD160"/>
  <c r="AC192"/>
  <c r="AD192"/>
  <c r="AC224"/>
  <c r="AD224"/>
  <c r="AC31"/>
  <c r="AD31"/>
  <c r="AC63"/>
  <c r="AD63"/>
  <c r="AC95"/>
  <c r="AD95"/>
  <c r="AC165"/>
  <c r="AD165"/>
  <c r="AC197"/>
  <c r="AD197"/>
  <c r="AC229"/>
  <c r="AD229"/>
  <c r="AC118"/>
  <c r="AD118"/>
  <c r="AC108"/>
  <c r="AD108"/>
  <c r="AD101"/>
  <c r="AC101"/>
  <c r="AD133"/>
  <c r="AC133"/>
  <c r="AC162"/>
  <c r="AD162"/>
  <c r="AC40"/>
  <c r="AD40"/>
  <c r="AC72"/>
  <c r="AD72"/>
  <c r="AC142"/>
  <c r="AD142"/>
  <c r="AC174"/>
  <c r="AD174"/>
  <c r="AC206"/>
  <c r="AD206"/>
  <c r="AD45"/>
  <c r="AC45"/>
  <c r="AD77"/>
  <c r="AC77"/>
  <c r="AC147"/>
  <c r="AD147"/>
  <c r="AC179"/>
  <c r="AD179"/>
  <c r="AC211"/>
  <c r="AD211"/>
  <c r="AC243"/>
  <c r="AD243"/>
  <c r="AC106"/>
  <c r="AD106"/>
  <c r="AC127"/>
  <c r="AD127"/>
  <c r="AD22"/>
  <c r="AC22"/>
  <c r="AD54"/>
  <c r="AC54"/>
  <c r="AD86"/>
  <c r="AC86"/>
  <c r="AD156"/>
  <c r="AC156"/>
  <c r="AD188"/>
  <c r="AC188"/>
  <c r="AD220"/>
  <c r="AC220"/>
  <c r="AC27"/>
  <c r="AD27"/>
  <c r="AC59"/>
  <c r="AD59"/>
  <c r="AC91"/>
  <c r="AD91"/>
  <c r="AC161"/>
  <c r="AD161"/>
  <c r="AC193"/>
  <c r="AD193"/>
  <c r="AC225"/>
  <c r="AD225"/>
  <c r="AD114"/>
  <c r="AC114"/>
  <c r="AD104"/>
  <c r="AC104"/>
  <c r="AD97"/>
  <c r="AC97"/>
  <c r="AD129"/>
  <c r="AC129"/>
  <c r="AC138"/>
  <c r="AD138"/>
  <c r="AC186"/>
  <c r="AD186"/>
  <c r="AC218"/>
  <c r="AD218"/>
  <c r="AC25"/>
  <c r="AD25"/>
  <c r="AC57"/>
  <c r="AD57"/>
  <c r="AC89"/>
  <c r="AD89"/>
  <c r="AC159"/>
  <c r="AD159"/>
  <c r="AC191"/>
  <c r="AD191"/>
  <c r="AC223"/>
  <c r="AD223"/>
  <c r="AC107"/>
  <c r="AD107"/>
  <c r="AC92"/>
  <c r="AD92"/>
  <c r="AC136"/>
  <c r="AD136"/>
  <c r="AC200"/>
  <c r="AD200"/>
  <c r="AC68"/>
  <c r="AD68"/>
  <c r="AC44"/>
  <c r="AD44"/>
  <c r="AC50"/>
  <c r="AD50"/>
  <c r="AC82"/>
  <c r="AD82"/>
  <c r="AC152"/>
  <c r="AD152"/>
  <c r="AC184"/>
  <c r="AD184"/>
  <c r="AC216"/>
  <c r="AD216"/>
  <c r="AC23"/>
  <c r="AD23"/>
  <c r="AC55"/>
  <c r="AD55"/>
  <c r="AC87"/>
  <c r="AD87"/>
  <c r="AD157"/>
  <c r="AC157"/>
  <c r="AD189"/>
  <c r="AC189"/>
  <c r="AD221"/>
  <c r="AC221"/>
  <c r="AC98"/>
  <c r="AD98"/>
  <c r="AC100"/>
  <c r="AD100"/>
  <c r="AC132"/>
  <c r="AD132"/>
  <c r="AC125"/>
  <c r="AD125"/>
  <c r="AC84"/>
  <c r="AD84"/>
  <c r="AC32"/>
  <c r="AD32"/>
  <c r="AC64"/>
  <c r="AD64"/>
  <c r="AC134"/>
  <c r="AD134"/>
  <c r="AC166"/>
  <c r="AD166"/>
  <c r="AC198"/>
  <c r="AD198"/>
  <c r="AC230"/>
  <c r="AD230"/>
  <c r="AC37"/>
  <c r="AD37"/>
  <c r="AC69"/>
  <c r="AD69"/>
  <c r="AC139"/>
  <c r="AD139"/>
  <c r="AC171"/>
  <c r="AD171"/>
  <c r="AC203"/>
  <c r="AD203"/>
  <c r="AC119"/>
  <c r="AD119"/>
  <c r="AC46"/>
  <c r="AD46"/>
  <c r="AC78"/>
  <c r="AD78"/>
  <c r="AC148"/>
  <c r="AD148"/>
  <c r="AC180"/>
  <c r="AD180"/>
  <c r="AC212"/>
  <c r="AD212"/>
  <c r="AC244"/>
  <c r="AD244"/>
  <c r="AC19"/>
  <c r="AD19"/>
  <c r="AC51"/>
  <c r="AD51"/>
  <c r="AC83"/>
  <c r="AD83"/>
  <c r="AC153"/>
  <c r="AD153"/>
  <c r="AC185"/>
  <c r="AD185"/>
  <c r="AC217"/>
  <c r="AD217"/>
  <c r="AC110"/>
  <c r="AD110"/>
  <c r="AC96"/>
  <c r="AD96"/>
  <c r="AC128"/>
  <c r="AD128"/>
  <c r="AD121"/>
  <c r="AC121"/>
  <c r="AC76"/>
  <c r="AD76"/>
  <c r="AC178"/>
  <c r="AD178"/>
  <c r="AC210"/>
  <c r="AD210"/>
  <c r="AC242"/>
  <c r="AD242"/>
  <c r="AC49"/>
  <c r="AD49"/>
  <c r="AC81"/>
  <c r="AD81"/>
  <c r="AC151"/>
  <c r="AD151"/>
  <c r="AC183"/>
  <c r="AD183"/>
  <c r="AC215"/>
  <c r="AD215"/>
  <c r="AC99"/>
  <c r="AD99"/>
  <c r="AC131"/>
  <c r="AD131"/>
  <c r="AC34"/>
  <c r="AD34"/>
  <c r="AC168"/>
  <c r="AD168"/>
  <c r="AC232"/>
  <c r="AD232"/>
  <c r="AC18"/>
  <c r="AD18"/>
  <c r="AC20"/>
  <c r="AD20"/>
  <c r="AC170"/>
  <c r="AD170"/>
  <c r="AC42"/>
  <c r="AD42"/>
  <c r="AC74"/>
  <c r="AD74"/>
  <c r="AC144"/>
  <c r="AD144"/>
  <c r="AC176"/>
  <c r="AD176"/>
  <c r="AC208"/>
  <c r="AD208"/>
  <c r="AC240"/>
  <c r="AD240"/>
  <c r="AC47"/>
  <c r="AD47"/>
  <c r="AC79"/>
  <c r="AD79"/>
  <c r="AD149"/>
  <c r="AC149"/>
  <c r="AD181"/>
  <c r="AC181"/>
  <c r="AD213"/>
  <c r="AC213"/>
  <c r="AC124"/>
  <c r="AD124"/>
  <c r="AC117"/>
  <c r="AD117"/>
  <c r="AC60"/>
  <c r="AD60"/>
  <c r="AC24"/>
  <c r="AD24"/>
  <c r="AC56"/>
  <c r="AD56"/>
  <c r="AC88"/>
  <c r="AD88"/>
  <c r="AC158"/>
  <c r="AD158"/>
  <c r="AC190"/>
  <c r="AD190"/>
  <c r="AC222"/>
  <c r="AD222"/>
  <c r="AC29"/>
  <c r="AD29"/>
  <c r="AC61"/>
  <c r="AD61"/>
  <c r="AC93"/>
  <c r="AD93"/>
  <c r="AC163"/>
  <c r="AD163"/>
  <c r="AC195"/>
  <c r="AD195"/>
  <c r="AC227"/>
  <c r="AD227"/>
  <c r="AD111"/>
  <c r="AC111"/>
  <c r="AC38"/>
  <c r="AD38"/>
  <c r="AC70"/>
  <c r="AD70"/>
  <c r="AC140"/>
  <c r="AD140"/>
  <c r="AC172"/>
  <c r="AD172"/>
  <c r="AC204"/>
  <c r="AD204"/>
  <c r="AC43"/>
  <c r="AD43"/>
  <c r="AC75"/>
  <c r="AD75"/>
  <c r="AC145"/>
  <c r="AD145"/>
  <c r="AC177"/>
  <c r="AD177"/>
  <c r="AC209"/>
  <c r="AD209"/>
  <c r="AC241"/>
  <c r="AD241"/>
  <c r="AC130"/>
  <c r="AD130"/>
  <c r="AC120"/>
  <c r="AD120"/>
  <c r="AC113"/>
  <c r="AD113"/>
  <c r="AC52"/>
  <c r="AD52"/>
  <c r="AC154"/>
  <c r="AD154"/>
  <c r="AC202"/>
  <c r="AD202"/>
  <c r="AC41"/>
  <c r="AD41"/>
  <c r="AC73"/>
  <c r="AD73"/>
  <c r="AC143"/>
  <c r="AD143"/>
  <c r="AC175"/>
  <c r="AD175"/>
  <c r="AC207"/>
  <c r="AD207"/>
  <c r="AC102"/>
  <c r="AD102"/>
  <c r="AC123"/>
  <c r="AD123"/>
  <c r="A329" i="16"/>
  <c r="A329" i="5"/>
  <c r="A329" i="4"/>
  <c r="A329" i="3"/>
  <c r="T332" i="15"/>
  <c r="S331"/>
  <c r="BB43" i="22" l="1"/>
  <c r="K13" i="17"/>
  <c r="K16" s="1"/>
  <c r="BB42" i="22"/>
  <c r="K12" i="17"/>
  <c r="K15" s="1"/>
  <c r="BE39" i="22"/>
  <c r="N12" i="17" s="1"/>
  <c r="BI21" i="22"/>
  <c r="BC40"/>
  <c r="L13" i="17" s="1"/>
  <c r="BD40" i="22"/>
  <c r="BE40"/>
  <c r="BD39"/>
  <c r="BC39"/>
  <c r="R4"/>
  <c r="Q4"/>
  <c r="AH186" i="11"/>
  <c r="T174" i="22"/>
  <c r="AJ155" i="11"/>
  <c r="T143" i="22"/>
  <c r="AJ174" i="11"/>
  <c r="T162" i="22"/>
  <c r="AJ154" i="11"/>
  <c r="T142" i="22"/>
  <c r="AJ158" i="11"/>
  <c r="T146" i="22"/>
  <c r="AJ179" i="11"/>
  <c r="T167" i="22"/>
  <c r="AJ189" i="11"/>
  <c r="T177" i="22"/>
  <c r="AJ184" i="11"/>
  <c r="T172" i="22"/>
  <c r="AJ176" i="11"/>
  <c r="T164" i="22"/>
  <c r="AJ194" i="11"/>
  <c r="T182" i="22"/>
  <c r="AJ157" i="11"/>
  <c r="T145" i="22"/>
  <c r="AJ153" i="11"/>
  <c r="T141" i="22"/>
  <c r="AJ167" i="11"/>
  <c r="T155" i="22"/>
  <c r="AJ163" i="11"/>
  <c r="T151" i="22"/>
  <c r="AJ187" i="11"/>
  <c r="T175" i="22"/>
  <c r="AJ177" i="11"/>
  <c r="T165" i="22"/>
  <c r="AJ175" i="11"/>
  <c r="T163" i="22"/>
  <c r="AJ180" i="11"/>
  <c r="T168" i="22"/>
  <c r="AJ190" i="11"/>
  <c r="T178" i="22"/>
  <c r="AJ195" i="11"/>
  <c r="T183" i="22"/>
  <c r="AJ197" i="11"/>
  <c r="AJ168"/>
  <c r="T156" i="22"/>
  <c r="AJ183" i="11"/>
  <c r="T171" i="22"/>
  <c r="X144"/>
  <c r="W144"/>
  <c r="Y144"/>
  <c r="AH161" i="11"/>
  <c r="T149" i="22"/>
  <c r="AJ170" i="11"/>
  <c r="T158" i="22"/>
  <c r="AH191" i="11"/>
  <c r="T179" i="22"/>
  <c r="AH199" i="11"/>
  <c r="AI199" s="1"/>
  <c r="AH229"/>
  <c r="AI229" s="1"/>
  <c r="AH162"/>
  <c r="T150" i="22"/>
  <c r="AJ196" i="11"/>
  <c r="W139" i="22"/>
  <c r="X139"/>
  <c r="Y139"/>
  <c r="AJ192" i="11"/>
  <c r="T180" i="22"/>
  <c r="AH193" i="11"/>
  <c r="T181" i="22"/>
  <c r="AH181" i="11"/>
  <c r="T169" i="22"/>
  <c r="AH160" i="11"/>
  <c r="T148" i="22"/>
  <c r="AJ178" i="11"/>
  <c r="T166" i="22"/>
  <c r="AH200" i="11"/>
  <c r="AI200" s="1"/>
  <c r="AH182"/>
  <c r="T170" i="22"/>
  <c r="AH165" i="11"/>
  <c r="T153" i="22"/>
  <c r="AH207" i="11"/>
  <c r="AI207" s="1"/>
  <c r="AH215"/>
  <c r="AI215" s="1"/>
  <c r="AH152"/>
  <c r="T140" i="22"/>
  <c r="AJ172" i="11"/>
  <c r="T160" i="22"/>
  <c r="AH206" i="11"/>
  <c r="AI206" s="1"/>
  <c r="AJ166"/>
  <c r="T154" i="22"/>
  <c r="AH159" i="11"/>
  <c r="T147" i="22"/>
  <c r="AH169" i="11"/>
  <c r="T157" i="22"/>
  <c r="AH164" i="11"/>
  <c r="T152" i="22"/>
  <c r="W77"/>
  <c r="X77"/>
  <c r="Y77"/>
  <c r="W10"/>
  <c r="X10"/>
  <c r="Y10"/>
  <c r="AH126" i="11"/>
  <c r="T114" i="22"/>
  <c r="AH122" i="11"/>
  <c r="T110" i="22"/>
  <c r="W58"/>
  <c r="X58"/>
  <c r="Y58"/>
  <c r="W56"/>
  <c r="X56"/>
  <c r="Y56"/>
  <c r="W65"/>
  <c r="X65"/>
  <c r="Y65"/>
  <c r="AH103" i="11"/>
  <c r="T91" i="22"/>
  <c r="W59"/>
  <c r="X59"/>
  <c r="Y59"/>
  <c r="AH121" i="11"/>
  <c r="T109" i="22"/>
  <c r="AH149" i="11"/>
  <c r="T137" i="22"/>
  <c r="W44"/>
  <c r="X44"/>
  <c r="Y44"/>
  <c r="W66"/>
  <c r="X66"/>
  <c r="Y66"/>
  <c r="X96"/>
  <c r="W96"/>
  <c r="Y96"/>
  <c r="X25"/>
  <c r="W25"/>
  <c r="Y25"/>
  <c r="AH136" i="11"/>
  <c r="T124" i="22"/>
  <c r="AH144" i="11"/>
  <c r="T132" i="22"/>
  <c r="W48"/>
  <c r="X48"/>
  <c r="Y48"/>
  <c r="X6"/>
  <c r="W6"/>
  <c r="Y6"/>
  <c r="X33"/>
  <c r="W33"/>
  <c r="Y33"/>
  <c r="W79"/>
  <c r="X79"/>
  <c r="Y79"/>
  <c r="X117"/>
  <c r="W117"/>
  <c r="Y117"/>
  <c r="X125"/>
  <c r="W125"/>
  <c r="Y125"/>
  <c r="W18"/>
  <c r="X18"/>
  <c r="Y18"/>
  <c r="W36"/>
  <c r="X36"/>
  <c r="Y36"/>
  <c r="X111"/>
  <c r="W111"/>
  <c r="Y111"/>
  <c r="W78"/>
  <c r="X78"/>
  <c r="Y78"/>
  <c r="AJ130" i="11"/>
  <c r="T118" i="22"/>
  <c r="X135"/>
  <c r="W135"/>
  <c r="Y135"/>
  <c r="W32"/>
  <c r="X32"/>
  <c r="Y32"/>
  <c r="W54"/>
  <c r="X54"/>
  <c r="Y54"/>
  <c r="X27"/>
  <c r="W27"/>
  <c r="Y27"/>
  <c r="X105"/>
  <c r="W105"/>
  <c r="Y105"/>
  <c r="W70"/>
  <c r="X70"/>
  <c r="Y70"/>
  <c r="AJ138" i="11"/>
  <c r="T126" i="22"/>
  <c r="AD20"/>
  <c r="AE20"/>
  <c r="AF20"/>
  <c r="AD36"/>
  <c r="AE36"/>
  <c r="AF36"/>
  <c r="AD52"/>
  <c r="AE52"/>
  <c r="AF52"/>
  <c r="AD68"/>
  <c r="AE68"/>
  <c r="AF68"/>
  <c r="AD84"/>
  <c r="AE84"/>
  <c r="AF84"/>
  <c r="AP144" i="11"/>
  <c r="AQ144" s="1"/>
  <c r="AD15" i="22"/>
  <c r="AE15"/>
  <c r="AF15"/>
  <c r="AD31"/>
  <c r="AE31"/>
  <c r="AF31"/>
  <c r="AD47"/>
  <c r="AE47"/>
  <c r="AF47"/>
  <c r="AE63"/>
  <c r="AD63"/>
  <c r="AF63"/>
  <c r="AE79"/>
  <c r="AD79"/>
  <c r="AF79"/>
  <c r="AD10"/>
  <c r="AE10"/>
  <c r="AF10"/>
  <c r="AD26"/>
  <c r="AE26"/>
  <c r="AF26"/>
  <c r="AE42"/>
  <c r="AD42"/>
  <c r="AF42"/>
  <c r="AD58"/>
  <c r="AE58"/>
  <c r="AF58"/>
  <c r="AD74"/>
  <c r="AE74"/>
  <c r="AF74"/>
  <c r="AP150" i="11"/>
  <c r="AQ150" s="1"/>
  <c r="AE9" i="22"/>
  <c r="AD9"/>
  <c r="AF9"/>
  <c r="AD25"/>
  <c r="AE25"/>
  <c r="AF25"/>
  <c r="AD41"/>
  <c r="AE41"/>
  <c r="AF41"/>
  <c r="AE57"/>
  <c r="AD57"/>
  <c r="AF57"/>
  <c r="AE73"/>
  <c r="AD73"/>
  <c r="AF73"/>
  <c r="AP149" i="11"/>
  <c r="AQ149" s="1"/>
  <c r="W74" i="22"/>
  <c r="X74"/>
  <c r="Y74"/>
  <c r="X11"/>
  <c r="W11"/>
  <c r="Y11"/>
  <c r="AH128" i="11"/>
  <c r="T116" i="22"/>
  <c r="AH145" i="11"/>
  <c r="T133" i="22"/>
  <c r="W62"/>
  <c r="X62"/>
  <c r="Y62"/>
  <c r="W88"/>
  <c r="X88"/>
  <c r="Y88"/>
  <c r="W30"/>
  <c r="X30"/>
  <c r="Y30"/>
  <c r="AH106" i="11"/>
  <c r="T94" i="22"/>
  <c r="W67"/>
  <c r="X67"/>
  <c r="Y67"/>
  <c r="X121"/>
  <c r="W121"/>
  <c r="Y121"/>
  <c r="AH141" i="11"/>
  <c r="T129" i="22"/>
  <c r="W22"/>
  <c r="X22"/>
  <c r="Y22"/>
  <c r="AH109" i="11"/>
  <c r="T97" i="22"/>
  <c r="X31"/>
  <c r="W31"/>
  <c r="Y31"/>
  <c r="W53"/>
  <c r="X53"/>
  <c r="Y53"/>
  <c r="W60"/>
  <c r="X60"/>
  <c r="Y60"/>
  <c r="W82"/>
  <c r="X82"/>
  <c r="Y82"/>
  <c r="X19"/>
  <c r="W19"/>
  <c r="Y19"/>
  <c r="AJ124" i="11"/>
  <c r="T112" i="22"/>
  <c r="W41"/>
  <c r="X41"/>
  <c r="Y41"/>
  <c r="X15"/>
  <c r="W15"/>
  <c r="Y15"/>
  <c r="AH120" i="11"/>
  <c r="T108" i="22"/>
  <c r="W37"/>
  <c r="X37"/>
  <c r="Y37"/>
  <c r="AH148" i="11"/>
  <c r="T136" i="22"/>
  <c r="W55"/>
  <c r="X55"/>
  <c r="Y55"/>
  <c r="X9"/>
  <c r="W9"/>
  <c r="Y9"/>
  <c r="W68"/>
  <c r="X68"/>
  <c r="Y68"/>
  <c r="AD16"/>
  <c r="AE16"/>
  <c r="AF16"/>
  <c r="AD32"/>
  <c r="AE32"/>
  <c r="AF32"/>
  <c r="AE48"/>
  <c r="AD48"/>
  <c r="AF48"/>
  <c r="AD64"/>
  <c r="AE64"/>
  <c r="AF64"/>
  <c r="AD80"/>
  <c r="AE80"/>
  <c r="AF80"/>
  <c r="AD11"/>
  <c r="AE11"/>
  <c r="AF11"/>
  <c r="AD27"/>
  <c r="AE27"/>
  <c r="AF27"/>
  <c r="AD43"/>
  <c r="AE43"/>
  <c r="AF43"/>
  <c r="AE59"/>
  <c r="AD59"/>
  <c r="AF59"/>
  <c r="AE75"/>
  <c r="AD75"/>
  <c r="AF75"/>
  <c r="AP135" i="11"/>
  <c r="AQ135" s="1"/>
  <c r="AD6" i="22"/>
  <c r="AE6"/>
  <c r="AF6"/>
  <c r="AD22"/>
  <c r="AE22"/>
  <c r="AF22"/>
  <c r="AE38"/>
  <c r="AD38"/>
  <c r="AF38"/>
  <c r="AD54"/>
  <c r="AE54"/>
  <c r="AF54"/>
  <c r="AD70"/>
  <c r="AE70"/>
  <c r="AF70"/>
  <c r="AD86"/>
  <c r="AE86"/>
  <c r="AF86"/>
  <c r="AP146" i="11"/>
  <c r="AQ146" s="1"/>
  <c r="AD21" i="22"/>
  <c r="AE21"/>
  <c r="AF21"/>
  <c r="AD37"/>
  <c r="AE37"/>
  <c r="AF37"/>
  <c r="AE53"/>
  <c r="AD53"/>
  <c r="AF53"/>
  <c r="AE69"/>
  <c r="AD69"/>
  <c r="AF69"/>
  <c r="AE85"/>
  <c r="AD85"/>
  <c r="AF85"/>
  <c r="AP145" i="11"/>
  <c r="AQ145" s="1"/>
  <c r="W86" i="22"/>
  <c r="X86"/>
  <c r="Y86"/>
  <c r="W75"/>
  <c r="X75"/>
  <c r="Y75"/>
  <c r="W8"/>
  <c r="X8"/>
  <c r="Y8"/>
  <c r="AJ105" i="11"/>
  <c r="T93" i="22"/>
  <c r="W45"/>
  <c r="X45"/>
  <c r="Y45"/>
  <c r="AJ139" i="11"/>
  <c r="T127" i="22"/>
  <c r="AJ112" i="11"/>
  <c r="T100" i="22"/>
  <c r="AJ119" i="11"/>
  <c r="T107" i="22"/>
  <c r="AJ114" i="11"/>
  <c r="T102" i="22"/>
  <c r="W63"/>
  <c r="X63"/>
  <c r="Y63"/>
  <c r="W40"/>
  <c r="X40"/>
  <c r="Y40"/>
  <c r="AJ125" i="11"/>
  <c r="T113" i="22"/>
  <c r="AJ127" i="11"/>
  <c r="W64" i="22"/>
  <c r="X64"/>
  <c r="Y64"/>
  <c r="AJ134" i="11"/>
  <c r="T122" i="22"/>
  <c r="X23"/>
  <c r="W23"/>
  <c r="Y23"/>
  <c r="W42"/>
  <c r="X42"/>
  <c r="Y42"/>
  <c r="W14"/>
  <c r="X14"/>
  <c r="Y14"/>
  <c r="W51"/>
  <c r="X51"/>
  <c r="Y51"/>
  <c r="AJ107" i="11"/>
  <c r="W46" i="22"/>
  <c r="X46"/>
  <c r="Y46"/>
  <c r="W90"/>
  <c r="X90"/>
  <c r="Y90"/>
  <c r="W83"/>
  <c r="X83"/>
  <c r="Y83"/>
  <c r="X16"/>
  <c r="W16"/>
  <c r="Y16"/>
  <c r="W38"/>
  <c r="X38"/>
  <c r="Y38"/>
  <c r="W49"/>
  <c r="X49"/>
  <c r="Y49"/>
  <c r="AJ143" i="11"/>
  <c r="T131" i="22"/>
  <c r="W12"/>
  <c r="X12"/>
  <c r="Y12"/>
  <c r="W34"/>
  <c r="X34"/>
  <c r="Y34"/>
  <c r="AJ115" i="11"/>
  <c r="T103" i="22"/>
  <c r="W52"/>
  <c r="X52"/>
  <c r="Y52"/>
  <c r="AJ142" i="11"/>
  <c r="T130" i="22"/>
  <c r="AJ111" i="11"/>
  <c r="T99" i="22"/>
  <c r="W73"/>
  <c r="X73"/>
  <c r="Y73"/>
  <c r="X7"/>
  <c r="W7"/>
  <c r="Y7"/>
  <c r="AD12"/>
  <c r="AE12"/>
  <c r="AF12"/>
  <c r="AD28"/>
  <c r="AE28"/>
  <c r="AF28"/>
  <c r="AE44"/>
  <c r="AD44"/>
  <c r="AF44"/>
  <c r="AD60"/>
  <c r="AE60"/>
  <c r="AF60"/>
  <c r="AD76"/>
  <c r="AE76"/>
  <c r="AF76"/>
  <c r="AD7"/>
  <c r="AE7"/>
  <c r="AF7"/>
  <c r="AD23"/>
  <c r="AE23"/>
  <c r="AF23"/>
  <c r="AD39"/>
  <c r="AE39"/>
  <c r="AF39"/>
  <c r="AE55"/>
  <c r="AD55"/>
  <c r="AF55"/>
  <c r="AE71"/>
  <c r="AD71"/>
  <c r="AF71"/>
  <c r="AE87"/>
  <c r="AD87"/>
  <c r="AF87"/>
  <c r="AP147" i="11"/>
  <c r="AQ147" s="1"/>
  <c r="AD18" i="22"/>
  <c r="AE18"/>
  <c r="AF18"/>
  <c r="AD34"/>
  <c r="AE34"/>
  <c r="AF34"/>
  <c r="AD50"/>
  <c r="AE50"/>
  <c r="AF50"/>
  <c r="AD66"/>
  <c r="AE66"/>
  <c r="AF66"/>
  <c r="AD82"/>
  <c r="AE82"/>
  <c r="AF82"/>
  <c r="AD17"/>
  <c r="AE17"/>
  <c r="AF17"/>
  <c r="AD33"/>
  <c r="AE33"/>
  <c r="AF33"/>
  <c r="AE49"/>
  <c r="AD49"/>
  <c r="AF49"/>
  <c r="AE65"/>
  <c r="AD65"/>
  <c r="AF65"/>
  <c r="AE81"/>
  <c r="AD81"/>
  <c r="AF81"/>
  <c r="W84"/>
  <c r="X84"/>
  <c r="Y84"/>
  <c r="X13"/>
  <c r="W13"/>
  <c r="Y13"/>
  <c r="W72"/>
  <c r="X72"/>
  <c r="Y72"/>
  <c r="W24"/>
  <c r="X24"/>
  <c r="Y24"/>
  <c r="X29"/>
  <c r="W29"/>
  <c r="Y29"/>
  <c r="W26"/>
  <c r="X26"/>
  <c r="Y26"/>
  <c r="AJ132" i="11"/>
  <c r="T120" i="22"/>
  <c r="W61"/>
  <c r="X61"/>
  <c r="Y61"/>
  <c r="X43"/>
  <c r="W43"/>
  <c r="Y43"/>
  <c r="X17"/>
  <c r="W17"/>
  <c r="Y17"/>
  <c r="X47"/>
  <c r="W47"/>
  <c r="Y47"/>
  <c r="AJ113" i="11"/>
  <c r="T101" i="22"/>
  <c r="W69"/>
  <c r="X69"/>
  <c r="Y69"/>
  <c r="AJ118" i="11"/>
  <c r="T106" i="22"/>
  <c r="AJ135" i="11"/>
  <c r="T123" i="22"/>
  <c r="W20"/>
  <c r="X20"/>
  <c r="Y20"/>
  <c r="W85"/>
  <c r="X85"/>
  <c r="Y85"/>
  <c r="AJ131" i="11"/>
  <c r="T119" i="22"/>
  <c r="W71"/>
  <c r="X71"/>
  <c r="Y71"/>
  <c r="AJ140" i="11"/>
  <c r="T128" i="22"/>
  <c r="AJ104" i="11"/>
  <c r="T92" i="22"/>
  <c r="X21"/>
  <c r="W21"/>
  <c r="Y21"/>
  <c r="W80"/>
  <c r="X80"/>
  <c r="Y80"/>
  <c r="AJ150" i="11"/>
  <c r="T138" i="22"/>
  <c r="X39"/>
  <c r="W39"/>
  <c r="Y39"/>
  <c r="W76"/>
  <c r="X76"/>
  <c r="Y76"/>
  <c r="AJ146" i="11"/>
  <c r="T134" i="22"/>
  <c r="X35"/>
  <c r="W35"/>
  <c r="Y35"/>
  <c r="W89"/>
  <c r="X89"/>
  <c r="Y89"/>
  <c r="W57"/>
  <c r="X57"/>
  <c r="Y57"/>
  <c r="W81"/>
  <c r="X81"/>
  <c r="Y81"/>
  <c r="W28"/>
  <c r="X28"/>
  <c r="Y28"/>
  <c r="W50"/>
  <c r="X50"/>
  <c r="Y50"/>
  <c r="AJ110" i="11"/>
  <c r="T98" i="22"/>
  <c r="AD8"/>
  <c r="AE8"/>
  <c r="AF8"/>
  <c r="AD24"/>
  <c r="AE24"/>
  <c r="AF24"/>
  <c r="AE40"/>
  <c r="AD40"/>
  <c r="AF40"/>
  <c r="AD56"/>
  <c r="AE56"/>
  <c r="AF56"/>
  <c r="AD72"/>
  <c r="AE72"/>
  <c r="AF72"/>
  <c r="AP148" i="11"/>
  <c r="AQ148" s="1"/>
  <c r="AD19" i="22"/>
  <c r="AE19"/>
  <c r="AF19"/>
  <c r="AD35"/>
  <c r="AE35"/>
  <c r="AF35"/>
  <c r="AE51"/>
  <c r="AD51"/>
  <c r="AF51"/>
  <c r="AE67"/>
  <c r="AD67"/>
  <c r="AF67"/>
  <c r="AE83"/>
  <c r="AD83"/>
  <c r="AF83"/>
  <c r="AP143" i="11"/>
  <c r="AQ143" s="1"/>
  <c r="AD14" i="22"/>
  <c r="AE14"/>
  <c r="AF14"/>
  <c r="AD30"/>
  <c r="AE30"/>
  <c r="AF30"/>
  <c r="AE46"/>
  <c r="AD46"/>
  <c r="AF46"/>
  <c r="AD62"/>
  <c r="AE62"/>
  <c r="AF62"/>
  <c r="AD78"/>
  <c r="AE78"/>
  <c r="AF78"/>
  <c r="AD13"/>
  <c r="AE13"/>
  <c r="AF13"/>
  <c r="AD29"/>
  <c r="AE29"/>
  <c r="AF29"/>
  <c r="AD45"/>
  <c r="AE45"/>
  <c r="AF45"/>
  <c r="AE61"/>
  <c r="AD61"/>
  <c r="AF61"/>
  <c r="AE77"/>
  <c r="AD77"/>
  <c r="AF77"/>
  <c r="AH89" i="11"/>
  <c r="AH22"/>
  <c r="AH70"/>
  <c r="AH68"/>
  <c r="AH71"/>
  <c r="AH56"/>
  <c r="AH78"/>
  <c r="AH45"/>
  <c r="AJ44"/>
  <c r="AJ66"/>
  <c r="AH74"/>
  <c r="AH100"/>
  <c r="AH42"/>
  <c r="AH79"/>
  <c r="AH65"/>
  <c r="AH72"/>
  <c r="AJ94"/>
  <c r="AJ31"/>
  <c r="AH53"/>
  <c r="AH27"/>
  <c r="AH49"/>
  <c r="AJ67"/>
  <c r="AJ21"/>
  <c r="AH80"/>
  <c r="AH98"/>
  <c r="AJ57"/>
  <c r="AJ75"/>
  <c r="AJ52"/>
  <c r="AJ76"/>
  <c r="AJ35"/>
  <c r="AJ54"/>
  <c r="AJ26"/>
  <c r="AJ63"/>
  <c r="AJ58"/>
  <c r="AJ102"/>
  <c r="AJ95"/>
  <c r="AJ28"/>
  <c r="AJ50"/>
  <c r="AJ61"/>
  <c r="AJ24"/>
  <c r="AJ46"/>
  <c r="AJ64"/>
  <c r="AJ85"/>
  <c r="AJ19"/>
  <c r="AJ25"/>
  <c r="AJ84"/>
  <c r="AJ36"/>
  <c r="AJ41"/>
  <c r="AJ38"/>
  <c r="AJ73"/>
  <c r="AJ55"/>
  <c r="AJ29"/>
  <c r="AJ59"/>
  <c r="AJ81"/>
  <c r="AJ32"/>
  <c r="AJ97"/>
  <c r="AJ83"/>
  <c r="AJ33"/>
  <c r="AJ92"/>
  <c r="AJ51"/>
  <c r="AJ88"/>
  <c r="AJ47"/>
  <c r="AJ101"/>
  <c r="AJ69"/>
  <c r="AJ93"/>
  <c r="AJ40"/>
  <c r="AJ62"/>
  <c r="AE5" i="22"/>
  <c r="AD5"/>
  <c r="AF5"/>
  <c r="W5"/>
  <c r="X5"/>
  <c r="Y5"/>
  <c r="AP128" i="11"/>
  <c r="AP123"/>
  <c r="AP139"/>
  <c r="AP118"/>
  <c r="AP134"/>
  <c r="AP117"/>
  <c r="AP133"/>
  <c r="AP124"/>
  <c r="AP140"/>
  <c r="AP119"/>
  <c r="AP114"/>
  <c r="AP130"/>
  <c r="AP129"/>
  <c r="AP120"/>
  <c r="AP136"/>
  <c r="AP115"/>
  <c r="AP131"/>
  <c r="AP126"/>
  <c r="AP142"/>
  <c r="AP125"/>
  <c r="AP141"/>
  <c r="AP116"/>
  <c r="AP132"/>
  <c r="AP127"/>
  <c r="AP122"/>
  <c r="AP138"/>
  <c r="AP121"/>
  <c r="AP137"/>
  <c r="AP32"/>
  <c r="AP48"/>
  <c r="AP64"/>
  <c r="AP80"/>
  <c r="AP96"/>
  <c r="AP112"/>
  <c r="AP27"/>
  <c r="AP43"/>
  <c r="AP59"/>
  <c r="AP75"/>
  <c r="AP91"/>
  <c r="AP107"/>
  <c r="AP22"/>
  <c r="AP38"/>
  <c r="AP54"/>
  <c r="AP70"/>
  <c r="AP86"/>
  <c r="AP102"/>
  <c r="AP21"/>
  <c r="AP37"/>
  <c r="AP53"/>
  <c r="AP69"/>
  <c r="AP85"/>
  <c r="AP101"/>
  <c r="AP28"/>
  <c r="AP44"/>
  <c r="AP60"/>
  <c r="AP76"/>
  <c r="AP92"/>
  <c r="AP108"/>
  <c r="AP23"/>
  <c r="AP39"/>
  <c r="AP55"/>
  <c r="AP71"/>
  <c r="AP87"/>
  <c r="AP103"/>
  <c r="AP18"/>
  <c r="AP34"/>
  <c r="AP50"/>
  <c r="AP66"/>
  <c r="AP82"/>
  <c r="AP98"/>
  <c r="AP33"/>
  <c r="AP49"/>
  <c r="AP65"/>
  <c r="AP81"/>
  <c r="AP97"/>
  <c r="AP113"/>
  <c r="AP24"/>
  <c r="AP40"/>
  <c r="AP56"/>
  <c r="AP72"/>
  <c r="AP88"/>
  <c r="AP104"/>
  <c r="AP19"/>
  <c r="AP35"/>
  <c r="AP51"/>
  <c r="AP67"/>
  <c r="AP83"/>
  <c r="AP99"/>
  <c r="AP30"/>
  <c r="AP46"/>
  <c r="AP62"/>
  <c r="AP78"/>
  <c r="AP94"/>
  <c r="AP110"/>
  <c r="AP29"/>
  <c r="AP45"/>
  <c r="AP61"/>
  <c r="AP77"/>
  <c r="AP93"/>
  <c r="AP109"/>
  <c r="AP20"/>
  <c r="AP36"/>
  <c r="AP52"/>
  <c r="AP68"/>
  <c r="AP84"/>
  <c r="AP100"/>
  <c r="AP31"/>
  <c r="AP47"/>
  <c r="AP63"/>
  <c r="AP79"/>
  <c r="AP95"/>
  <c r="AP111"/>
  <c r="AP26"/>
  <c r="AP42"/>
  <c r="AP58"/>
  <c r="AP74"/>
  <c r="AP90"/>
  <c r="AP106"/>
  <c r="AP25"/>
  <c r="AP41"/>
  <c r="AP57"/>
  <c r="AP73"/>
  <c r="AP89"/>
  <c r="AP105"/>
  <c r="AP17"/>
  <c r="AN17"/>
  <c r="AH17"/>
  <c r="AJ17"/>
  <c r="AM32"/>
  <c r="AN32"/>
  <c r="AM48"/>
  <c r="AN48"/>
  <c r="AM64"/>
  <c r="AN64"/>
  <c r="AM80"/>
  <c r="AN80"/>
  <c r="AM96"/>
  <c r="AN96"/>
  <c r="AM112"/>
  <c r="AN112"/>
  <c r="AM128"/>
  <c r="AN128"/>
  <c r="AM144"/>
  <c r="AN144"/>
  <c r="AO144" s="1"/>
  <c r="AM160"/>
  <c r="AN160"/>
  <c r="AO160" s="1"/>
  <c r="AM176"/>
  <c r="AN176"/>
  <c r="AO176" s="1"/>
  <c r="AM192"/>
  <c r="AN192"/>
  <c r="AO192" s="1"/>
  <c r="AM208"/>
  <c r="AN208"/>
  <c r="AM224"/>
  <c r="AN224"/>
  <c r="AM240"/>
  <c r="AN240"/>
  <c r="AM27"/>
  <c r="AN27"/>
  <c r="AM43"/>
  <c r="AN43"/>
  <c r="AM59"/>
  <c r="AN59"/>
  <c r="AM75"/>
  <c r="AN75"/>
  <c r="AM91"/>
  <c r="AN91"/>
  <c r="AM107"/>
  <c r="AN107"/>
  <c r="AM123"/>
  <c r="AN123"/>
  <c r="AM139"/>
  <c r="AN139"/>
  <c r="AM155"/>
  <c r="AN155"/>
  <c r="AO155" s="1"/>
  <c r="AM171"/>
  <c r="AN171"/>
  <c r="AO171" s="1"/>
  <c r="AM187"/>
  <c r="AN187"/>
  <c r="AO187" s="1"/>
  <c r="AM203"/>
  <c r="AN203"/>
  <c r="AM219"/>
  <c r="AN219"/>
  <c r="AM235"/>
  <c r="AN235"/>
  <c r="AM22"/>
  <c r="AN22"/>
  <c r="AM38"/>
  <c r="AN38"/>
  <c r="AM54"/>
  <c r="AN54"/>
  <c r="AM70"/>
  <c r="AN70"/>
  <c r="AM86"/>
  <c r="AN86"/>
  <c r="AM102"/>
  <c r="AN102"/>
  <c r="AM118"/>
  <c r="AN118"/>
  <c r="AM134"/>
  <c r="AN134"/>
  <c r="AM150"/>
  <c r="AN150"/>
  <c r="AO150" s="1"/>
  <c r="AM166"/>
  <c r="AN166"/>
  <c r="AO166" s="1"/>
  <c r="AM182"/>
  <c r="AN182"/>
  <c r="AO182" s="1"/>
  <c r="AM198"/>
  <c r="AN198"/>
  <c r="AM214"/>
  <c r="AN214"/>
  <c r="AM230"/>
  <c r="AN230"/>
  <c r="AM21"/>
  <c r="AN21"/>
  <c r="AM37"/>
  <c r="AN37"/>
  <c r="AM53"/>
  <c r="AN53"/>
  <c r="AM69"/>
  <c r="AN69"/>
  <c r="AM85"/>
  <c r="AN85"/>
  <c r="AM101"/>
  <c r="AN101"/>
  <c r="AM117"/>
  <c r="AN117"/>
  <c r="AM133"/>
  <c r="AN133"/>
  <c r="AM149"/>
  <c r="AN149"/>
  <c r="AO149" s="1"/>
  <c r="AM165"/>
  <c r="AN165"/>
  <c r="AO165" s="1"/>
  <c r="AM181"/>
  <c r="AN181"/>
  <c r="AO181" s="1"/>
  <c r="AM197"/>
  <c r="AN197"/>
  <c r="AO197" s="1"/>
  <c r="AM213"/>
  <c r="AN213"/>
  <c r="AM229"/>
  <c r="AN229"/>
  <c r="AM28"/>
  <c r="AN28"/>
  <c r="AM44"/>
  <c r="AN44"/>
  <c r="AM60"/>
  <c r="AN60"/>
  <c r="AM76"/>
  <c r="AN76"/>
  <c r="AM92"/>
  <c r="AN92"/>
  <c r="AM108"/>
  <c r="AN108"/>
  <c r="AM124"/>
  <c r="AN124"/>
  <c r="AM140"/>
  <c r="AN140"/>
  <c r="AM156"/>
  <c r="AN156"/>
  <c r="AO156" s="1"/>
  <c r="AM172"/>
  <c r="AN172"/>
  <c r="AO172" s="1"/>
  <c r="AM188"/>
  <c r="AN188"/>
  <c r="AO188" s="1"/>
  <c r="AM204"/>
  <c r="AN204"/>
  <c r="AM220"/>
  <c r="AN220"/>
  <c r="AM236"/>
  <c r="AN236"/>
  <c r="AM23"/>
  <c r="AN23"/>
  <c r="AM39"/>
  <c r="AN39"/>
  <c r="AM55"/>
  <c r="AN55"/>
  <c r="AM71"/>
  <c r="AN71"/>
  <c r="AM87"/>
  <c r="AN87"/>
  <c r="AM103"/>
  <c r="AN103"/>
  <c r="AM119"/>
  <c r="AN119"/>
  <c r="AM135"/>
  <c r="AN135"/>
  <c r="AO135" s="1"/>
  <c r="AM151"/>
  <c r="AN151"/>
  <c r="AO151" s="1"/>
  <c r="AM167"/>
  <c r="AN167"/>
  <c r="AO167" s="1"/>
  <c r="AM183"/>
  <c r="AN183"/>
  <c r="AO183" s="1"/>
  <c r="AM199"/>
  <c r="AN199"/>
  <c r="AM215"/>
  <c r="AN215"/>
  <c r="AM231"/>
  <c r="AN231"/>
  <c r="AM18"/>
  <c r="AN18"/>
  <c r="AM34"/>
  <c r="AN34"/>
  <c r="AM50"/>
  <c r="AN50"/>
  <c r="AM66"/>
  <c r="AN66"/>
  <c r="AM82"/>
  <c r="AN82"/>
  <c r="AM98"/>
  <c r="AN98"/>
  <c r="AM114"/>
  <c r="AN114"/>
  <c r="AM130"/>
  <c r="AN130"/>
  <c r="AM146"/>
  <c r="AN146"/>
  <c r="AO146" s="1"/>
  <c r="AM162"/>
  <c r="AN162"/>
  <c r="AO162" s="1"/>
  <c r="AM178"/>
  <c r="AN178"/>
  <c r="AO178" s="1"/>
  <c r="AM194"/>
  <c r="AN194"/>
  <c r="AO194" s="1"/>
  <c r="AM210"/>
  <c r="AN210"/>
  <c r="AM226"/>
  <c r="AN226"/>
  <c r="AM242"/>
  <c r="AN242"/>
  <c r="AM33"/>
  <c r="AN33"/>
  <c r="AM49"/>
  <c r="AN49"/>
  <c r="AM65"/>
  <c r="AN65"/>
  <c r="AM81"/>
  <c r="AN81"/>
  <c r="AM97"/>
  <c r="AN97"/>
  <c r="AM113"/>
  <c r="AN113"/>
  <c r="AM129"/>
  <c r="AN129"/>
  <c r="AM145"/>
  <c r="AN145"/>
  <c r="AO145" s="1"/>
  <c r="AM161"/>
  <c r="AN161"/>
  <c r="AO161" s="1"/>
  <c r="AM177"/>
  <c r="AN177"/>
  <c r="AO177" s="1"/>
  <c r="AM193"/>
  <c r="AN193"/>
  <c r="AO193" s="1"/>
  <c r="AM209"/>
  <c r="AN209"/>
  <c r="AM225"/>
  <c r="AN225"/>
  <c r="AM241"/>
  <c r="AN241"/>
  <c r="AM24"/>
  <c r="AN24"/>
  <c r="AM40"/>
  <c r="AN40"/>
  <c r="AM56"/>
  <c r="AN56"/>
  <c r="AM72"/>
  <c r="AN72"/>
  <c r="AM88"/>
  <c r="AN88"/>
  <c r="AM104"/>
  <c r="AN104"/>
  <c r="AM120"/>
  <c r="AN120"/>
  <c r="AM136"/>
  <c r="AN136"/>
  <c r="AM152"/>
  <c r="AN152"/>
  <c r="AO152" s="1"/>
  <c r="AM168"/>
  <c r="AN168"/>
  <c r="AO168" s="1"/>
  <c r="AM184"/>
  <c r="AN184"/>
  <c r="AO184" s="1"/>
  <c r="AM200"/>
  <c r="AN200"/>
  <c r="AM216"/>
  <c r="AN216"/>
  <c r="AM232"/>
  <c r="AN232"/>
  <c r="AM19"/>
  <c r="AN19"/>
  <c r="AM35"/>
  <c r="AN35"/>
  <c r="AM51"/>
  <c r="AN51"/>
  <c r="AM67"/>
  <c r="AN67"/>
  <c r="AM83"/>
  <c r="AN83"/>
  <c r="AM99"/>
  <c r="AN99"/>
  <c r="AM115"/>
  <c r="AN115"/>
  <c r="AM131"/>
  <c r="AN131"/>
  <c r="AM147"/>
  <c r="AN147"/>
  <c r="AO147" s="1"/>
  <c r="AM163"/>
  <c r="AN163"/>
  <c r="AO163" s="1"/>
  <c r="AM179"/>
  <c r="AN179"/>
  <c r="AO179" s="1"/>
  <c r="AM195"/>
  <c r="AN195"/>
  <c r="AO195" s="1"/>
  <c r="AM211"/>
  <c r="AN211"/>
  <c r="AM227"/>
  <c r="AN227"/>
  <c r="AM243"/>
  <c r="AN243"/>
  <c r="AM30"/>
  <c r="AN30"/>
  <c r="AM46"/>
  <c r="AN46"/>
  <c r="AM62"/>
  <c r="AN62"/>
  <c r="AM78"/>
  <c r="AN78"/>
  <c r="AM94"/>
  <c r="AN94"/>
  <c r="AM110"/>
  <c r="AN110"/>
  <c r="AM126"/>
  <c r="AN126"/>
  <c r="AM142"/>
  <c r="AN142"/>
  <c r="AM158"/>
  <c r="AN158"/>
  <c r="AO158" s="1"/>
  <c r="AM174"/>
  <c r="AN174"/>
  <c r="AO174" s="1"/>
  <c r="AM190"/>
  <c r="AN190"/>
  <c r="AO190" s="1"/>
  <c r="AM206"/>
  <c r="AN206"/>
  <c r="AM222"/>
  <c r="AN222"/>
  <c r="AM238"/>
  <c r="AN238"/>
  <c r="AM29"/>
  <c r="AN29"/>
  <c r="AM45"/>
  <c r="AN45"/>
  <c r="AM61"/>
  <c r="AN61"/>
  <c r="AM77"/>
  <c r="AN77"/>
  <c r="AM93"/>
  <c r="AN93"/>
  <c r="AM109"/>
  <c r="AN109"/>
  <c r="AM125"/>
  <c r="AN125"/>
  <c r="AM141"/>
  <c r="AN141"/>
  <c r="AM157"/>
  <c r="AN157"/>
  <c r="AO157" s="1"/>
  <c r="AM173"/>
  <c r="AN173"/>
  <c r="AO173" s="1"/>
  <c r="AM189"/>
  <c r="AN189"/>
  <c r="AO189" s="1"/>
  <c r="AM205"/>
  <c r="AN205"/>
  <c r="AM221"/>
  <c r="AN221"/>
  <c r="AM237"/>
  <c r="AN237"/>
  <c r="AM20"/>
  <c r="AN20"/>
  <c r="AM36"/>
  <c r="AN36"/>
  <c r="AM52"/>
  <c r="AN52"/>
  <c r="AM68"/>
  <c r="AN68"/>
  <c r="AM84"/>
  <c r="AN84"/>
  <c r="AM100"/>
  <c r="AN100"/>
  <c r="AM116"/>
  <c r="AN116"/>
  <c r="AM132"/>
  <c r="AN132"/>
  <c r="AM148"/>
  <c r="AN148"/>
  <c r="AO148" s="1"/>
  <c r="AM164"/>
  <c r="AN164"/>
  <c r="AO164" s="1"/>
  <c r="AM180"/>
  <c r="AN180"/>
  <c r="AO180" s="1"/>
  <c r="AM196"/>
  <c r="AN196"/>
  <c r="AO196" s="1"/>
  <c r="AM212"/>
  <c r="AN212"/>
  <c r="AM228"/>
  <c r="AN228"/>
  <c r="AM244"/>
  <c r="AN244"/>
  <c r="AM31"/>
  <c r="AN31"/>
  <c r="AM47"/>
  <c r="AN47"/>
  <c r="AM63"/>
  <c r="AN63"/>
  <c r="AM79"/>
  <c r="AN79"/>
  <c r="AM95"/>
  <c r="AN95"/>
  <c r="AM111"/>
  <c r="AN111"/>
  <c r="AM127"/>
  <c r="AN127"/>
  <c r="AM143"/>
  <c r="AN143"/>
  <c r="AO143" s="1"/>
  <c r="AM159"/>
  <c r="AN159"/>
  <c r="AO159" s="1"/>
  <c r="AM175"/>
  <c r="AN175"/>
  <c r="AO175" s="1"/>
  <c r="AM191"/>
  <c r="AN191"/>
  <c r="AO191" s="1"/>
  <c r="AM207"/>
  <c r="AN207"/>
  <c r="AM223"/>
  <c r="AN223"/>
  <c r="AM239"/>
  <c r="AN239"/>
  <c r="AM26"/>
  <c r="AN26"/>
  <c r="AM42"/>
  <c r="AN42"/>
  <c r="AM58"/>
  <c r="AN58"/>
  <c r="AM74"/>
  <c r="AN74"/>
  <c r="AM90"/>
  <c r="AN90"/>
  <c r="AM106"/>
  <c r="AN106"/>
  <c r="AM122"/>
  <c r="AN122"/>
  <c r="AM138"/>
  <c r="AN138"/>
  <c r="AM154"/>
  <c r="AN154"/>
  <c r="AO154" s="1"/>
  <c r="AM170"/>
  <c r="AN170"/>
  <c r="AO170" s="1"/>
  <c r="AM186"/>
  <c r="AN186"/>
  <c r="AO186" s="1"/>
  <c r="AM202"/>
  <c r="AN202"/>
  <c r="AM218"/>
  <c r="AN218"/>
  <c r="AM234"/>
  <c r="AN234"/>
  <c r="AM25"/>
  <c r="AN25"/>
  <c r="AM41"/>
  <c r="AN41"/>
  <c r="AM57"/>
  <c r="AN57"/>
  <c r="AM73"/>
  <c r="AN73"/>
  <c r="AM89"/>
  <c r="AN89"/>
  <c r="AM105"/>
  <c r="AN105"/>
  <c r="AM121"/>
  <c r="AN121"/>
  <c r="AM137"/>
  <c r="AN137"/>
  <c r="AM153"/>
  <c r="AN153"/>
  <c r="AO153" s="1"/>
  <c r="AM169"/>
  <c r="AN169"/>
  <c r="AO169" s="1"/>
  <c r="AM185"/>
  <c r="AN185"/>
  <c r="AO185" s="1"/>
  <c r="AM201"/>
  <c r="AN201"/>
  <c r="AM217"/>
  <c r="AN217"/>
  <c r="AM233"/>
  <c r="AN233"/>
  <c r="AM17"/>
  <c r="AG188"/>
  <c r="AH188"/>
  <c r="AG156"/>
  <c r="AH156"/>
  <c r="AG170"/>
  <c r="AH170"/>
  <c r="AG77"/>
  <c r="AH77"/>
  <c r="AG239"/>
  <c r="AH239"/>
  <c r="AG185"/>
  <c r="AH185"/>
  <c r="AG108"/>
  <c r="AH108"/>
  <c r="AG37"/>
  <c r="AH37"/>
  <c r="AG60"/>
  <c r="AH60"/>
  <c r="AG18"/>
  <c r="AH18"/>
  <c r="AG171"/>
  <c r="AH171"/>
  <c r="AG91"/>
  <c r="AH91"/>
  <c r="AG129"/>
  <c r="AH129"/>
  <c r="AG137"/>
  <c r="AH137"/>
  <c r="AG30"/>
  <c r="AH30"/>
  <c r="AG196"/>
  <c r="AH196"/>
  <c r="AG99"/>
  <c r="AH99"/>
  <c r="AG214"/>
  <c r="AH214"/>
  <c r="AI214" s="1"/>
  <c r="AG151"/>
  <c r="AH151"/>
  <c r="AG48"/>
  <c r="AH48"/>
  <c r="AG123"/>
  <c r="AH123"/>
  <c r="AG90"/>
  <c r="AH90"/>
  <c r="AG192"/>
  <c r="AH192"/>
  <c r="AG130"/>
  <c r="AH130"/>
  <c r="AG210"/>
  <c r="AH210"/>
  <c r="AI210" s="1"/>
  <c r="AG147"/>
  <c r="AH147"/>
  <c r="AG44"/>
  <c r="AH44"/>
  <c r="AG173"/>
  <c r="AH173"/>
  <c r="AG66"/>
  <c r="AH66"/>
  <c r="AG232"/>
  <c r="AH232"/>
  <c r="AI232" s="1"/>
  <c r="AG39"/>
  <c r="AH39"/>
  <c r="AG208"/>
  <c r="AH208"/>
  <c r="AI208" s="1"/>
  <c r="AG226"/>
  <c r="AH226"/>
  <c r="AI226" s="1"/>
  <c r="AG117"/>
  <c r="AH117"/>
  <c r="AG82"/>
  <c r="AH82"/>
  <c r="AG138"/>
  <c r="AH138"/>
  <c r="AG86"/>
  <c r="AH86"/>
  <c r="AG23"/>
  <c r="AH23"/>
  <c r="AG116"/>
  <c r="AH116"/>
  <c r="AG202"/>
  <c r="AH202"/>
  <c r="AI202" s="1"/>
  <c r="AG220"/>
  <c r="AH220"/>
  <c r="AI220" s="1"/>
  <c r="AG225"/>
  <c r="AH225"/>
  <c r="AI225" s="1"/>
  <c r="AG178"/>
  <c r="AH178"/>
  <c r="AG133"/>
  <c r="AH133"/>
  <c r="AG34"/>
  <c r="AH34"/>
  <c r="AG43"/>
  <c r="AH43"/>
  <c r="AG228"/>
  <c r="AH228"/>
  <c r="AI228" s="1"/>
  <c r="AG218"/>
  <c r="AH218"/>
  <c r="AI218" s="1"/>
  <c r="AG201"/>
  <c r="AH201"/>
  <c r="AI201" s="1"/>
  <c r="AG94"/>
  <c r="AH94"/>
  <c r="AG31"/>
  <c r="AH31"/>
  <c r="AG124"/>
  <c r="AH124"/>
  <c r="AG172"/>
  <c r="AH172"/>
  <c r="AG211"/>
  <c r="AH211"/>
  <c r="AI211" s="1"/>
  <c r="AG166"/>
  <c r="AH166"/>
  <c r="AG67"/>
  <c r="AH67"/>
  <c r="AG209"/>
  <c r="AH209"/>
  <c r="AI209" s="1"/>
  <c r="AG21"/>
  <c r="AH21"/>
  <c r="AG87"/>
  <c r="AH87"/>
  <c r="AG20"/>
  <c r="AH20"/>
  <c r="AG105"/>
  <c r="AH105"/>
  <c r="AG57"/>
  <c r="AH57"/>
  <c r="AG139"/>
  <c r="AH139"/>
  <c r="AG112"/>
  <c r="AH112"/>
  <c r="AG119"/>
  <c r="AH119"/>
  <c r="AG155"/>
  <c r="AH155"/>
  <c r="AG114"/>
  <c r="AH114"/>
  <c r="AG174"/>
  <c r="AH174"/>
  <c r="AG75"/>
  <c r="AH75"/>
  <c r="AG154"/>
  <c r="AH154"/>
  <c r="AG52"/>
  <c r="AH52"/>
  <c r="AG125"/>
  <c r="AH125"/>
  <c r="AG158"/>
  <c r="AH158"/>
  <c r="AG224"/>
  <c r="AH224"/>
  <c r="AI224" s="1"/>
  <c r="AG127"/>
  <c r="AH127"/>
  <c r="AG242"/>
  <c r="AH242"/>
  <c r="AI242" s="1"/>
  <c r="AG179"/>
  <c r="AH179"/>
  <c r="AG76"/>
  <c r="AH76"/>
  <c r="AG205"/>
  <c r="AH205"/>
  <c r="AI205" s="1"/>
  <c r="AG134"/>
  <c r="AH134"/>
  <c r="AG35"/>
  <c r="AH35"/>
  <c r="AG54"/>
  <c r="AH54"/>
  <c r="AG26"/>
  <c r="AH26"/>
  <c r="AG233"/>
  <c r="AH233"/>
  <c r="AI233" s="1"/>
  <c r="AG63"/>
  <c r="AH63"/>
  <c r="AG189"/>
  <c r="AH189"/>
  <c r="AG184"/>
  <c r="AH184"/>
  <c r="AG107"/>
  <c r="AH107"/>
  <c r="AG58"/>
  <c r="AH58"/>
  <c r="AG176"/>
  <c r="AH176"/>
  <c r="AG102"/>
  <c r="AH102"/>
  <c r="AG194"/>
  <c r="AH194"/>
  <c r="AG95"/>
  <c r="AH95"/>
  <c r="AG28"/>
  <c r="AH28"/>
  <c r="AG157"/>
  <c r="AH157"/>
  <c r="AG50"/>
  <c r="AH50"/>
  <c r="AG216"/>
  <c r="AH216"/>
  <c r="AI216" s="1"/>
  <c r="AG203"/>
  <c r="AH203"/>
  <c r="AI203" s="1"/>
  <c r="AG61"/>
  <c r="AH61"/>
  <c r="AG143"/>
  <c r="AH143"/>
  <c r="AG24"/>
  <c r="AH24"/>
  <c r="AG153"/>
  <c r="AH153"/>
  <c r="AG46"/>
  <c r="AH46"/>
  <c r="AG212"/>
  <c r="AH212"/>
  <c r="AI212" s="1"/>
  <c r="AG115"/>
  <c r="AH115"/>
  <c r="AG230"/>
  <c r="AH230"/>
  <c r="AI230" s="1"/>
  <c r="AG167"/>
  <c r="AH167"/>
  <c r="AG64"/>
  <c r="AH64"/>
  <c r="AG142"/>
  <c r="AH142"/>
  <c r="AG111"/>
  <c r="AH111"/>
  <c r="AG163"/>
  <c r="AH163"/>
  <c r="AG85"/>
  <c r="AH85"/>
  <c r="AG19"/>
  <c r="AH19"/>
  <c r="AG96"/>
  <c r="AH96"/>
  <c r="AG25"/>
  <c r="AH25"/>
  <c r="AG187"/>
  <c r="AH187"/>
  <c r="AG84"/>
  <c r="AH84"/>
  <c r="AG213"/>
  <c r="AH213"/>
  <c r="AI213" s="1"/>
  <c r="AG177"/>
  <c r="AH177"/>
  <c r="AG219"/>
  <c r="AH219"/>
  <c r="AI219" s="1"/>
  <c r="AG36"/>
  <c r="AH36"/>
  <c r="AG41"/>
  <c r="AH41"/>
  <c r="AG38"/>
  <c r="AH38"/>
  <c r="AG132"/>
  <c r="AH132"/>
  <c r="AG238"/>
  <c r="AH238"/>
  <c r="AI238" s="1"/>
  <c r="AG175"/>
  <c r="AH175"/>
  <c r="AG73"/>
  <c r="AH73"/>
  <c r="AG204"/>
  <c r="AH204"/>
  <c r="AG55"/>
  <c r="AH55"/>
  <c r="AG29"/>
  <c r="AH29"/>
  <c r="AG59"/>
  <c r="AH59"/>
  <c r="AG113"/>
  <c r="AH113"/>
  <c r="AG81"/>
  <c r="AH81"/>
  <c r="AG243"/>
  <c r="AH243"/>
  <c r="AI243" s="1"/>
  <c r="AG180"/>
  <c r="AH180"/>
  <c r="AG118"/>
  <c r="AH118"/>
  <c r="AG198"/>
  <c r="AH198"/>
  <c r="AG135"/>
  <c r="AH135"/>
  <c r="AG32"/>
  <c r="AH32"/>
  <c r="AG222"/>
  <c r="AH222"/>
  <c r="AI222" s="1"/>
  <c r="AG97"/>
  <c r="AH97"/>
  <c r="AG227"/>
  <c r="AH227"/>
  <c r="AI227" s="1"/>
  <c r="AG131"/>
  <c r="AH131"/>
  <c r="AG83"/>
  <c r="AH83"/>
  <c r="AG140"/>
  <c r="AH140"/>
  <c r="AG190"/>
  <c r="AH190"/>
  <c r="AG240"/>
  <c r="AH240"/>
  <c r="AI240" s="1"/>
  <c r="AG104"/>
  <c r="AH104"/>
  <c r="AG33"/>
  <c r="AH33"/>
  <c r="AG195"/>
  <c r="AH195"/>
  <c r="AG92"/>
  <c r="AH92"/>
  <c r="AG221"/>
  <c r="AH221"/>
  <c r="AI221" s="1"/>
  <c r="AG150"/>
  <c r="AH150"/>
  <c r="AG51"/>
  <c r="AH51"/>
  <c r="AG234"/>
  <c r="AH234"/>
  <c r="AI234" s="1"/>
  <c r="AG197"/>
  <c r="AH197"/>
  <c r="AG223"/>
  <c r="AH223"/>
  <c r="AI223" s="1"/>
  <c r="AG88"/>
  <c r="AH88"/>
  <c r="AG217"/>
  <c r="AH217"/>
  <c r="AI217" s="1"/>
  <c r="AG146"/>
  <c r="AH146"/>
  <c r="AG47"/>
  <c r="AH47"/>
  <c r="AG101"/>
  <c r="AH101"/>
  <c r="AG69"/>
  <c r="AH69"/>
  <c r="AG231"/>
  <c r="AH231"/>
  <c r="AI231" s="1"/>
  <c r="AG168"/>
  <c r="AH168"/>
  <c r="AG93"/>
  <c r="AH93"/>
  <c r="AG40"/>
  <c r="AH40"/>
  <c r="AG62"/>
  <c r="AH62"/>
  <c r="AG110"/>
  <c r="AH110"/>
  <c r="AG183"/>
  <c r="AH183"/>
  <c r="AJ87"/>
  <c r="AJ20"/>
  <c r="AJ123"/>
  <c r="AJ129"/>
  <c r="AJ99"/>
  <c r="AJ48"/>
  <c r="AJ171"/>
  <c r="AJ147"/>
  <c r="AJ82"/>
  <c r="AI239"/>
  <c r="AJ90"/>
  <c r="AJ91"/>
  <c r="AJ173"/>
  <c r="AJ117"/>
  <c r="AJ39"/>
  <c r="AJ137"/>
  <c r="AJ151"/>
  <c r="AJ37"/>
  <c r="AJ77"/>
  <c r="AJ30"/>
  <c r="AJ60"/>
  <c r="AJ96"/>
  <c r="AG89"/>
  <c r="AJ22"/>
  <c r="AG22"/>
  <c r="AG126"/>
  <c r="AJ122"/>
  <c r="AG122"/>
  <c r="AJ70"/>
  <c r="AG70"/>
  <c r="AG161"/>
  <c r="AG68"/>
  <c r="AG103"/>
  <c r="AG71"/>
  <c r="AJ121"/>
  <c r="AG121"/>
  <c r="AJ149"/>
  <c r="AG149"/>
  <c r="AJ191"/>
  <c r="AG191"/>
  <c r="AG56"/>
  <c r="AJ78"/>
  <c r="AG78"/>
  <c r="AI244"/>
  <c r="AG244"/>
  <c r="AG199"/>
  <c r="AJ136"/>
  <c r="AG136"/>
  <c r="AG229"/>
  <c r="AJ144"/>
  <c r="AG144"/>
  <c r="AG162"/>
  <c r="AJ45"/>
  <c r="AG45"/>
  <c r="AG193"/>
  <c r="AJ128"/>
  <c r="AG128"/>
  <c r="AI236"/>
  <c r="AG236"/>
  <c r="AI241"/>
  <c r="AG241"/>
  <c r="AG145"/>
  <c r="AJ181"/>
  <c r="AG181"/>
  <c r="AJ74"/>
  <c r="AG74"/>
  <c r="AI235"/>
  <c r="AG235"/>
  <c r="AJ100"/>
  <c r="AG100"/>
  <c r="AJ42"/>
  <c r="AG42"/>
  <c r="AG160"/>
  <c r="AJ106"/>
  <c r="AG106"/>
  <c r="AG79"/>
  <c r="AJ141"/>
  <c r="AG141"/>
  <c r="AG200"/>
  <c r="AG109"/>
  <c r="AG65"/>
  <c r="AJ182"/>
  <c r="AG182"/>
  <c r="AG165"/>
  <c r="AG207"/>
  <c r="AG72"/>
  <c r="AJ53"/>
  <c r="AG53"/>
  <c r="AG215"/>
  <c r="AJ152"/>
  <c r="AG152"/>
  <c r="AG206"/>
  <c r="AJ27"/>
  <c r="AG27"/>
  <c r="AJ120"/>
  <c r="AG120"/>
  <c r="AG49"/>
  <c r="AG148"/>
  <c r="AI237"/>
  <c r="AG237"/>
  <c r="AG159"/>
  <c r="AJ169"/>
  <c r="AG169"/>
  <c r="AG164"/>
  <c r="AJ80"/>
  <c r="AG80"/>
  <c r="AJ98"/>
  <c r="AG98"/>
  <c r="AJ186"/>
  <c r="AG186"/>
  <c r="AJ23"/>
  <c r="AJ116"/>
  <c r="AG17"/>
  <c r="AJ160"/>
  <c r="AJ34"/>
  <c r="AJ86"/>
  <c r="AJ165"/>
  <c r="AJ156"/>
  <c r="AJ188"/>
  <c r="AJ185"/>
  <c r="AJ108"/>
  <c r="AJ103"/>
  <c r="AJ161"/>
  <c r="AJ162"/>
  <c r="AJ18"/>
  <c r="AJ56"/>
  <c r="AJ71"/>
  <c r="AJ68"/>
  <c r="AJ89"/>
  <c r="AJ126"/>
  <c r="AJ145"/>
  <c r="AJ79"/>
  <c r="AJ133"/>
  <c r="AJ148"/>
  <c r="AJ43"/>
  <c r="AJ164"/>
  <c r="AJ159"/>
  <c r="AJ109"/>
  <c r="AJ72"/>
  <c r="AJ49"/>
  <c r="AJ193"/>
  <c r="AJ65"/>
  <c r="AD16"/>
  <c r="L4" s="1"/>
  <c r="A250"/>
  <c r="A330" i="16"/>
  <c r="A330" i="5"/>
  <c r="A330" i="4"/>
  <c r="A330" i="3"/>
  <c r="T333" i="15"/>
  <c r="S332"/>
  <c r="BE43" i="22" l="1"/>
  <c r="N13" i="17"/>
  <c r="N16" s="1"/>
  <c r="BD42" i="22"/>
  <c r="M12" i="17"/>
  <c r="M15" s="1"/>
  <c r="BD43" i="22"/>
  <c r="M13" i="17"/>
  <c r="M16" s="1"/>
  <c r="BC42" i="22"/>
  <c r="L12" i="17"/>
  <c r="L15" s="1"/>
  <c r="S99" i="22"/>
  <c r="S156"/>
  <c r="S146"/>
  <c r="S36"/>
  <c r="S106"/>
  <c r="S92"/>
  <c r="S70"/>
  <c r="S20"/>
  <c r="S109"/>
  <c r="S67"/>
  <c r="S26"/>
  <c r="S155"/>
  <c r="S41"/>
  <c r="S134"/>
  <c r="S96"/>
  <c r="S79"/>
  <c r="S6"/>
  <c r="S66"/>
  <c r="S137"/>
  <c r="S152"/>
  <c r="S142"/>
  <c r="S68"/>
  <c r="S23"/>
  <c r="S51"/>
  <c r="S94"/>
  <c r="S38"/>
  <c r="S52"/>
  <c r="S64"/>
  <c r="S44"/>
  <c r="S128"/>
  <c r="S111"/>
  <c r="S149"/>
  <c r="S151"/>
  <c r="S18"/>
  <c r="S46"/>
  <c r="S115"/>
  <c r="L115" s="1"/>
  <c r="S25"/>
  <c r="S37"/>
  <c r="S105"/>
  <c r="S61"/>
  <c r="S139"/>
  <c r="S114"/>
  <c r="S123"/>
  <c r="S10"/>
  <c r="S32"/>
  <c r="S72"/>
  <c r="S71"/>
  <c r="S30"/>
  <c r="S17"/>
  <c r="S131"/>
  <c r="S104"/>
  <c r="L104" s="1"/>
  <c r="S110"/>
  <c r="S19"/>
  <c r="S47"/>
  <c r="S77"/>
  <c r="S127"/>
  <c r="S119"/>
  <c r="S40"/>
  <c r="S140"/>
  <c r="S97"/>
  <c r="S82"/>
  <c r="S14"/>
  <c r="S130"/>
  <c r="S95"/>
  <c r="L95" s="1"/>
  <c r="S113"/>
  <c r="S7"/>
  <c r="S112"/>
  <c r="S58"/>
  <c r="S90"/>
  <c r="S144"/>
  <c r="S158"/>
  <c r="S9"/>
  <c r="S53"/>
  <c r="S33"/>
  <c r="S13"/>
  <c r="S116"/>
  <c r="S35"/>
  <c r="S108"/>
  <c r="S154"/>
  <c r="S124"/>
  <c r="S16"/>
  <c r="S65"/>
  <c r="S56"/>
  <c r="S86"/>
  <c r="S39"/>
  <c r="S8"/>
  <c r="S76"/>
  <c r="S101"/>
  <c r="S27"/>
  <c r="S50"/>
  <c r="S78"/>
  <c r="S42"/>
  <c r="S45"/>
  <c r="S120"/>
  <c r="S98"/>
  <c r="S133"/>
  <c r="S150"/>
  <c r="S59"/>
  <c r="S91"/>
  <c r="S21"/>
  <c r="S60"/>
  <c r="S126"/>
  <c r="S75"/>
  <c r="S107"/>
  <c r="S132"/>
  <c r="S81"/>
  <c r="S29"/>
  <c r="S153"/>
  <c r="S141"/>
  <c r="S24"/>
  <c r="S93"/>
  <c r="S121"/>
  <c r="S15"/>
  <c r="S84"/>
  <c r="S80"/>
  <c r="S31"/>
  <c r="S148"/>
  <c r="S54"/>
  <c r="S125"/>
  <c r="S28"/>
  <c r="S85"/>
  <c r="S11"/>
  <c r="S57"/>
  <c r="S87"/>
  <c r="L87" s="1"/>
  <c r="S48"/>
  <c r="S63"/>
  <c r="S145"/>
  <c r="S73"/>
  <c r="S103"/>
  <c r="S135"/>
  <c r="S117"/>
  <c r="S88"/>
  <c r="S136"/>
  <c r="S12"/>
  <c r="S157"/>
  <c r="S22"/>
  <c r="S138"/>
  <c r="S100"/>
  <c r="S89"/>
  <c r="S102"/>
  <c r="S43"/>
  <c r="S122"/>
  <c r="S62"/>
  <c r="S49"/>
  <c r="S118"/>
  <c r="S143"/>
  <c r="S147"/>
  <c r="S129"/>
  <c r="S55"/>
  <c r="S83"/>
  <c r="S74"/>
  <c r="S34"/>
  <c r="S69"/>
  <c r="AF4"/>
  <c r="AE4"/>
  <c r="S5"/>
  <c r="S230"/>
  <c r="S223"/>
  <c r="S224"/>
  <c r="S232"/>
  <c r="S231"/>
  <c r="S225"/>
  <c r="S226"/>
  <c r="S222"/>
  <c r="S229"/>
  <c r="S228"/>
  <c r="X152"/>
  <c r="W152"/>
  <c r="Y152"/>
  <c r="W147"/>
  <c r="X147"/>
  <c r="Y147"/>
  <c r="X150"/>
  <c r="W150"/>
  <c r="Y150"/>
  <c r="X156"/>
  <c r="W156"/>
  <c r="Y156"/>
  <c r="S220"/>
  <c r="S189"/>
  <c r="S199"/>
  <c r="S218"/>
  <c r="S169"/>
  <c r="S181"/>
  <c r="S159"/>
  <c r="S201"/>
  <c r="S175"/>
  <c r="S185"/>
  <c r="S179"/>
  <c r="S173"/>
  <c r="S183"/>
  <c r="S207"/>
  <c r="S167"/>
  <c r="S171"/>
  <c r="S165"/>
  <c r="W153"/>
  <c r="X153"/>
  <c r="Y153"/>
  <c r="X158"/>
  <c r="W158"/>
  <c r="Y158"/>
  <c r="W151"/>
  <c r="X151"/>
  <c r="Y151"/>
  <c r="X146"/>
  <c r="W146"/>
  <c r="Y146"/>
  <c r="S177"/>
  <c r="S203"/>
  <c r="S219"/>
  <c r="S209"/>
  <c r="S190"/>
  <c r="S193"/>
  <c r="S213"/>
  <c r="S191"/>
  <c r="S170"/>
  <c r="S217"/>
  <c r="S211"/>
  <c r="S205"/>
  <c r="S215"/>
  <c r="W157"/>
  <c r="X157"/>
  <c r="Y157"/>
  <c r="X140"/>
  <c r="W140"/>
  <c r="Y140"/>
  <c r="S212"/>
  <c r="S166"/>
  <c r="S160"/>
  <c r="S182"/>
  <c r="S172"/>
  <c r="S198"/>
  <c r="S192"/>
  <c r="S161"/>
  <c r="S214"/>
  <c r="S176"/>
  <c r="S164"/>
  <c r="S188"/>
  <c r="S180"/>
  <c r="S174"/>
  <c r="S168"/>
  <c r="S178"/>
  <c r="S195"/>
  <c r="X154"/>
  <c r="W154"/>
  <c r="Y154"/>
  <c r="X148"/>
  <c r="W148"/>
  <c r="Y148"/>
  <c r="W149"/>
  <c r="X149"/>
  <c r="Y149"/>
  <c r="W155"/>
  <c r="X155"/>
  <c r="Y155"/>
  <c r="X141"/>
  <c r="W141"/>
  <c r="Y141"/>
  <c r="W145"/>
  <c r="X145"/>
  <c r="Y145"/>
  <c r="W142"/>
  <c r="X142"/>
  <c r="Y142"/>
  <c r="W143"/>
  <c r="X143"/>
  <c r="Y143"/>
  <c r="S202"/>
  <c r="S187"/>
  <c r="S206"/>
  <c r="S200"/>
  <c r="S210"/>
  <c r="S184"/>
  <c r="S162"/>
  <c r="S216"/>
  <c r="S194"/>
  <c r="S204"/>
  <c r="S163"/>
  <c r="S208"/>
  <c r="S186"/>
  <c r="S196"/>
  <c r="S197"/>
  <c r="W128"/>
  <c r="X128"/>
  <c r="Y128"/>
  <c r="X101"/>
  <c r="W101"/>
  <c r="Y101"/>
  <c r="W99"/>
  <c r="X99"/>
  <c r="Y99"/>
  <c r="X113"/>
  <c r="W113"/>
  <c r="Y113"/>
  <c r="W102"/>
  <c r="X102"/>
  <c r="Y102"/>
  <c r="W100"/>
  <c r="X100"/>
  <c r="Y100"/>
  <c r="W136"/>
  <c r="X136"/>
  <c r="Y136"/>
  <c r="W116"/>
  <c r="X116"/>
  <c r="Y116"/>
  <c r="W91"/>
  <c r="X91"/>
  <c r="Y91"/>
  <c r="W106"/>
  <c r="X106"/>
  <c r="Y106"/>
  <c r="X103"/>
  <c r="W103"/>
  <c r="Y103"/>
  <c r="X131"/>
  <c r="W131"/>
  <c r="Y131"/>
  <c r="W93"/>
  <c r="X93"/>
  <c r="Y93"/>
  <c r="X129"/>
  <c r="W129"/>
  <c r="Y129"/>
  <c r="X94"/>
  <c r="W94"/>
  <c r="Y94"/>
  <c r="W124"/>
  <c r="X124"/>
  <c r="Y124"/>
  <c r="X109"/>
  <c r="W109"/>
  <c r="Y109"/>
  <c r="W110"/>
  <c r="X110"/>
  <c r="Y110"/>
  <c r="X98"/>
  <c r="W98"/>
  <c r="Y98"/>
  <c r="W134"/>
  <c r="X134"/>
  <c r="Y134"/>
  <c r="W138"/>
  <c r="X138"/>
  <c r="Y138"/>
  <c r="X92"/>
  <c r="W92"/>
  <c r="Y92"/>
  <c r="W120"/>
  <c r="X120"/>
  <c r="Y120"/>
  <c r="W130"/>
  <c r="X130"/>
  <c r="Y130"/>
  <c r="X107"/>
  <c r="W107"/>
  <c r="Y107"/>
  <c r="X127"/>
  <c r="W127"/>
  <c r="Y127"/>
  <c r="W97"/>
  <c r="X97"/>
  <c r="Y97"/>
  <c r="X133"/>
  <c r="W133"/>
  <c r="Y133"/>
  <c r="W126"/>
  <c r="X126"/>
  <c r="Y126"/>
  <c r="W118"/>
  <c r="X118"/>
  <c r="Y118"/>
  <c r="X119"/>
  <c r="W119"/>
  <c r="Y119"/>
  <c r="X123"/>
  <c r="W123"/>
  <c r="Y123"/>
  <c r="W122"/>
  <c r="X122"/>
  <c r="Y122"/>
  <c r="W108"/>
  <c r="X108"/>
  <c r="Y108"/>
  <c r="W112"/>
  <c r="X112"/>
  <c r="Y112"/>
  <c r="W132"/>
  <c r="X132"/>
  <c r="Y132"/>
  <c r="X137"/>
  <c r="W137"/>
  <c r="Y137"/>
  <c r="W114"/>
  <c r="X114"/>
  <c r="Y114"/>
  <c r="AE63" i="11"/>
  <c r="AE237"/>
  <c r="AE236"/>
  <c r="AE238"/>
  <c r="AI198"/>
  <c r="AN16"/>
  <c r="AO17" s="1"/>
  <c r="AH16"/>
  <c r="AP16"/>
  <c r="AQ26" s="1"/>
  <c r="AJ16"/>
  <c r="AK98" s="1"/>
  <c r="AE164"/>
  <c r="AE90"/>
  <c r="AE187"/>
  <c r="AE39"/>
  <c r="AE135"/>
  <c r="AE194"/>
  <c r="AE118"/>
  <c r="AE126"/>
  <c r="AE205"/>
  <c r="AE228"/>
  <c r="AE115"/>
  <c r="AE174"/>
  <c r="AE61"/>
  <c r="AE28"/>
  <c r="AE186"/>
  <c r="AE59"/>
  <c r="AE189"/>
  <c r="AE60"/>
  <c r="AE175"/>
  <c r="AE80"/>
  <c r="AE169"/>
  <c r="AE199"/>
  <c r="AE197"/>
  <c r="AE127"/>
  <c r="AE107"/>
  <c r="AE176"/>
  <c r="AE130"/>
  <c r="AE192"/>
  <c r="AE25"/>
  <c r="AE168"/>
  <c r="AE140"/>
  <c r="A251"/>
  <c r="AE17"/>
  <c r="AE141"/>
  <c r="AE182"/>
  <c r="AE67"/>
  <c r="AE33"/>
  <c r="AE26"/>
  <c r="AE95"/>
  <c r="AE72"/>
  <c r="AE243"/>
  <c r="AE225"/>
  <c r="AE191"/>
  <c r="AE74"/>
  <c r="AE124"/>
  <c r="AE222"/>
  <c r="AE38"/>
  <c r="AE209"/>
  <c r="AE73"/>
  <c r="AE145"/>
  <c r="AE85"/>
  <c r="AE54"/>
  <c r="AE129"/>
  <c r="AE136"/>
  <c r="AE216"/>
  <c r="AE32"/>
  <c r="AE139"/>
  <c r="AE180"/>
  <c r="AE217"/>
  <c r="AE81"/>
  <c r="AE71"/>
  <c r="AE36"/>
  <c r="AE155"/>
  <c r="AE35"/>
  <c r="AE226"/>
  <c r="AE224"/>
  <c r="AE40"/>
  <c r="AE211"/>
  <c r="AE193"/>
  <c r="AE159"/>
  <c r="AE121"/>
  <c r="AE42"/>
  <c r="AE117"/>
  <c r="AE29"/>
  <c r="AE172"/>
  <c r="AE120"/>
  <c r="AE143"/>
  <c r="AE122"/>
  <c r="AE133"/>
  <c r="AE188"/>
  <c r="AE44"/>
  <c r="AE87"/>
  <c r="AE64"/>
  <c r="AE171"/>
  <c r="AE19"/>
  <c r="AE128"/>
  <c r="AE151"/>
  <c r="AE111"/>
  <c r="AE31"/>
  <c r="AE162"/>
  <c r="AE179"/>
  <c r="AE161"/>
  <c r="AE89"/>
  <c r="AE170"/>
  <c r="AE79"/>
  <c r="AE158"/>
  <c r="AE227"/>
  <c r="AE43"/>
  <c r="AE154"/>
  <c r="AE21"/>
  <c r="AE112"/>
  <c r="AE77"/>
  <c r="AE104"/>
  <c r="AE152"/>
  <c r="AE125"/>
  <c r="AE37"/>
  <c r="AE78"/>
  <c r="AE153"/>
  <c r="AE242"/>
  <c r="AE66"/>
  <c r="AE116"/>
  <c r="AE214"/>
  <c r="AE196"/>
  <c r="AE146"/>
  <c r="AE231"/>
  <c r="AE160"/>
  <c r="AE108"/>
  <c r="AE147"/>
  <c r="AE91"/>
  <c r="AE57"/>
  <c r="AE221"/>
  <c r="AE20"/>
  <c r="AE47"/>
  <c r="AE190"/>
  <c r="AE70"/>
  <c r="AE241"/>
  <c r="AE41"/>
  <c r="AE94"/>
  <c r="AE86"/>
  <c r="AE200"/>
  <c r="AE23"/>
  <c r="AE84"/>
  <c r="AE69"/>
  <c r="AE212"/>
  <c r="AE110"/>
  <c r="AE49"/>
  <c r="AE213"/>
  <c r="AE18"/>
  <c r="AE240"/>
  <c r="AE56"/>
  <c r="AE163"/>
  <c r="AE204"/>
  <c r="AE113"/>
  <c r="AE123"/>
  <c r="AE109"/>
  <c r="AE62"/>
  <c r="AE101"/>
  <c r="AE220"/>
  <c r="AE50"/>
  <c r="AE100"/>
  <c r="AE198"/>
  <c r="AE119"/>
  <c r="AE51"/>
  <c r="AE178"/>
  <c r="AE99"/>
  <c r="AE150"/>
  <c r="AE30"/>
  <c r="AE201"/>
  <c r="AE167"/>
  <c r="AE58"/>
  <c r="AE229"/>
  <c r="AE206"/>
  <c r="AE27"/>
  <c r="AE218"/>
  <c r="AE157"/>
  <c r="AE232"/>
  <c r="AE208"/>
  <c r="AE88"/>
  <c r="AE195"/>
  <c r="AE177"/>
  <c r="AE202"/>
  <c r="AE102"/>
  <c r="AE53"/>
  <c r="AE22"/>
  <c r="AE97"/>
  <c r="AE92"/>
  <c r="AE184"/>
  <c r="AE132"/>
  <c r="AE230"/>
  <c r="AE148"/>
  <c r="AE185"/>
  <c r="AE210"/>
  <c r="AE131"/>
  <c r="AE149"/>
  <c r="AE103"/>
  <c r="AE156"/>
  <c r="AE68"/>
  <c r="AE55"/>
  <c r="AE134"/>
  <c r="AE203"/>
  <c r="AE244"/>
  <c r="AE96"/>
  <c r="AE183"/>
  <c r="AE181"/>
  <c r="AE173"/>
  <c r="AE48"/>
  <c r="AE219"/>
  <c r="AE137"/>
  <c r="AE65"/>
  <c r="AE165"/>
  <c r="AE142"/>
  <c r="AE106"/>
  <c r="AE138"/>
  <c r="AE223"/>
  <c r="AE34"/>
  <c r="AE144"/>
  <c r="AE24"/>
  <c r="AE93"/>
  <c r="AE75"/>
  <c r="AE52"/>
  <c r="AE207"/>
  <c r="AE105"/>
  <c r="AE45"/>
  <c r="AE114"/>
  <c r="AE82"/>
  <c r="AE98"/>
  <c r="AE166"/>
  <c r="AE46"/>
  <c r="AE83"/>
  <c r="AE76"/>
  <c r="AE215"/>
  <c r="A331" i="16"/>
  <c r="A331" i="5"/>
  <c r="A331" i="4"/>
  <c r="A331" i="3"/>
  <c r="T334" i="15"/>
  <c r="S333"/>
  <c r="AG39" i="22" l="1"/>
  <c r="AG63"/>
  <c r="AG80"/>
  <c r="AG76"/>
  <c r="AG8"/>
  <c r="AG14"/>
  <c r="AG48"/>
  <c r="AG87"/>
  <c r="AG36"/>
  <c r="AG74"/>
  <c r="AG59"/>
  <c r="AG28"/>
  <c r="AG24"/>
  <c r="AG13"/>
  <c r="AG17"/>
  <c r="AG52"/>
  <c r="AG25"/>
  <c r="AG22"/>
  <c r="AG23"/>
  <c r="AG49"/>
  <c r="AG60"/>
  <c r="AG46"/>
  <c r="AG15"/>
  <c r="AG16"/>
  <c r="AG12"/>
  <c r="AG81"/>
  <c r="AG67"/>
  <c r="AG41"/>
  <c r="AG44"/>
  <c r="AG62"/>
  <c r="AG10"/>
  <c r="AG11"/>
  <c r="AG53"/>
  <c r="AG66"/>
  <c r="AG30"/>
  <c r="AG37"/>
  <c r="AG9"/>
  <c r="AG75"/>
  <c r="AG69"/>
  <c r="AG82"/>
  <c r="AG64"/>
  <c r="AG40"/>
  <c r="AG84"/>
  <c r="AG58"/>
  <c r="AG54"/>
  <c r="AG33"/>
  <c r="AG19"/>
  <c r="AG5"/>
  <c r="AG85"/>
  <c r="AG51"/>
  <c r="AG79"/>
  <c r="AG32"/>
  <c r="AG70"/>
  <c r="AG55"/>
  <c r="AG83"/>
  <c r="AG68"/>
  <c r="AG45"/>
  <c r="AG26"/>
  <c r="AG27"/>
  <c r="AG21"/>
  <c r="AG18"/>
  <c r="AG77"/>
  <c r="AG34"/>
  <c r="AG20"/>
  <c r="AG42"/>
  <c r="AG38"/>
  <c r="AG50"/>
  <c r="AG72"/>
  <c r="AG78"/>
  <c r="AG43"/>
  <c r="AG65"/>
  <c r="AG31"/>
  <c r="AG57"/>
  <c r="AG6"/>
  <c r="AG7"/>
  <c r="AG35"/>
  <c r="AG61"/>
  <c r="AG56"/>
  <c r="AG47"/>
  <c r="AG73"/>
  <c r="AG86"/>
  <c r="AG71"/>
  <c r="AG29"/>
  <c r="Y4"/>
  <c r="X4"/>
  <c r="AI152" i="11"/>
  <c r="AQ124"/>
  <c r="AQ127"/>
  <c r="AO133"/>
  <c r="AO120"/>
  <c r="AO132"/>
  <c r="AQ139"/>
  <c r="AQ142"/>
  <c r="AQ123"/>
  <c r="AQ126"/>
  <c r="AO123"/>
  <c r="AO119"/>
  <c r="AO126"/>
  <c r="AO137"/>
  <c r="AQ129"/>
  <c r="AQ118"/>
  <c r="AQ125"/>
  <c r="AO134"/>
  <c r="AO129"/>
  <c r="AO141"/>
  <c r="AO121"/>
  <c r="AQ136"/>
  <c r="AI204"/>
  <c r="AQ120"/>
  <c r="AO128"/>
  <c r="AO124"/>
  <c r="AO131"/>
  <c r="AO138"/>
  <c r="AQ140"/>
  <c r="AQ122"/>
  <c r="AQ115"/>
  <c r="AO139"/>
  <c r="AO130"/>
  <c r="AO142"/>
  <c r="AO122"/>
  <c r="AQ114"/>
  <c r="AQ121"/>
  <c r="AQ119"/>
  <c r="AQ138"/>
  <c r="AO117"/>
  <c r="AO136"/>
  <c r="AO116"/>
  <c r="AQ134"/>
  <c r="AQ141"/>
  <c r="AQ130"/>
  <c r="AQ137"/>
  <c r="AO140"/>
  <c r="AO115"/>
  <c r="AO127"/>
  <c r="AQ133"/>
  <c r="AQ132"/>
  <c r="AQ117"/>
  <c r="AQ116"/>
  <c r="AO118"/>
  <c r="AO114"/>
  <c r="AO125"/>
  <c r="AQ128"/>
  <c r="AQ131"/>
  <c r="AI194"/>
  <c r="AI105"/>
  <c r="AI134"/>
  <c r="AI74"/>
  <c r="AI176"/>
  <c r="AK75"/>
  <c r="AI17"/>
  <c r="AI60"/>
  <c r="AI103"/>
  <c r="AI32"/>
  <c r="AI36"/>
  <c r="AI174"/>
  <c r="AQ17"/>
  <c r="AQ107"/>
  <c r="AQ103"/>
  <c r="AQ99"/>
  <c r="AQ41"/>
  <c r="AQ60"/>
  <c r="AQ83"/>
  <c r="AQ25"/>
  <c r="AQ44"/>
  <c r="AQ67"/>
  <c r="AQ106"/>
  <c r="AQ28"/>
  <c r="AQ51"/>
  <c r="AQ90"/>
  <c r="AI112"/>
  <c r="AI109"/>
  <c r="AQ43"/>
  <c r="AQ76"/>
  <c r="AQ72"/>
  <c r="AQ111"/>
  <c r="AQ21"/>
  <c r="AQ56"/>
  <c r="AQ95"/>
  <c r="AQ102"/>
  <c r="AQ40"/>
  <c r="AQ79"/>
  <c r="AQ86"/>
  <c r="AQ24"/>
  <c r="AQ63"/>
  <c r="AQ80"/>
  <c r="AQ101"/>
  <c r="AQ49"/>
  <c r="AQ68"/>
  <c r="AQ91"/>
  <c r="AQ33"/>
  <c r="AQ52"/>
  <c r="AQ75"/>
  <c r="AQ98"/>
  <c r="AQ36"/>
  <c r="AQ59"/>
  <c r="AQ82"/>
  <c r="AQ20"/>
  <c r="AQ37"/>
  <c r="AQ66"/>
  <c r="AQ45"/>
  <c r="AQ64"/>
  <c r="AQ87"/>
  <c r="AQ29"/>
  <c r="AQ48"/>
  <c r="AQ71"/>
  <c r="AQ110"/>
  <c r="AQ32"/>
  <c r="AQ55"/>
  <c r="AQ94"/>
  <c r="AQ70"/>
  <c r="AQ39"/>
  <c r="AQ113"/>
  <c r="AQ78"/>
  <c r="AQ47"/>
  <c r="AQ105"/>
  <c r="AQ54"/>
  <c r="AQ23"/>
  <c r="AQ97"/>
  <c r="AQ62"/>
  <c r="AQ31"/>
  <c r="AQ89"/>
  <c r="AQ38"/>
  <c r="AQ108"/>
  <c r="AQ81"/>
  <c r="AQ46"/>
  <c r="AQ100"/>
  <c r="AQ73"/>
  <c r="AQ22"/>
  <c r="AQ92"/>
  <c r="AQ65"/>
  <c r="AQ30"/>
  <c r="AQ84"/>
  <c r="AQ57"/>
  <c r="AK106"/>
  <c r="AK126"/>
  <c r="AK42"/>
  <c r="AK17"/>
  <c r="AQ35"/>
  <c r="AQ109"/>
  <c r="AQ74"/>
  <c r="AQ27"/>
  <c r="AQ85"/>
  <c r="AQ50"/>
  <c r="AQ19"/>
  <c r="AQ93"/>
  <c r="AQ58"/>
  <c r="AQ112"/>
  <c r="AQ69"/>
  <c r="AQ34"/>
  <c r="AQ104"/>
  <c r="AQ77"/>
  <c r="AQ42"/>
  <c r="AQ96"/>
  <c r="AQ53"/>
  <c r="AQ18"/>
  <c r="AQ88"/>
  <c r="AQ61"/>
  <c r="AI193"/>
  <c r="AI150"/>
  <c r="AI138"/>
  <c r="AK96"/>
  <c r="AI144"/>
  <c r="AI167"/>
  <c r="AI37"/>
  <c r="AI28"/>
  <c r="AK152"/>
  <c r="AK40"/>
  <c r="AI33"/>
  <c r="AI75"/>
  <c r="AI136"/>
  <c r="AI62"/>
  <c r="AI91"/>
  <c r="AI61"/>
  <c r="AI125"/>
  <c r="AI141"/>
  <c r="AO48"/>
  <c r="AO107"/>
  <c r="AO76"/>
  <c r="AO33"/>
  <c r="AO83"/>
  <c r="AO68"/>
  <c r="AO25"/>
  <c r="AO91"/>
  <c r="AO60"/>
  <c r="AO49"/>
  <c r="AO99"/>
  <c r="AO52"/>
  <c r="AO41"/>
  <c r="AO75"/>
  <c r="AO44"/>
  <c r="AO98"/>
  <c r="AO51"/>
  <c r="AO36"/>
  <c r="AO90"/>
  <c r="AO59"/>
  <c r="AO28"/>
  <c r="AO82"/>
  <c r="AO67"/>
  <c r="AO20"/>
  <c r="AO106"/>
  <c r="AO112"/>
  <c r="AO37"/>
  <c r="AO103"/>
  <c r="AO56"/>
  <c r="AO45"/>
  <c r="AO95"/>
  <c r="AO64"/>
  <c r="AO21"/>
  <c r="AO87"/>
  <c r="AO72"/>
  <c r="AO29"/>
  <c r="AO111"/>
  <c r="AO80"/>
  <c r="AO102"/>
  <c r="AO71"/>
  <c r="AO24"/>
  <c r="AO110"/>
  <c r="AO63"/>
  <c r="AO32"/>
  <c r="AO86"/>
  <c r="AO55"/>
  <c r="AO40"/>
  <c r="AO94"/>
  <c r="AO79"/>
  <c r="AI114"/>
  <c r="AI149"/>
  <c r="AI180"/>
  <c r="AI88"/>
  <c r="AI184"/>
  <c r="AI127"/>
  <c r="AI159"/>
  <c r="AI52"/>
  <c r="AI47"/>
  <c r="AI22"/>
  <c r="AI106"/>
  <c r="AI171"/>
  <c r="AI85"/>
  <c r="AI99"/>
  <c r="AI71"/>
  <c r="AI38"/>
  <c r="AI97"/>
  <c r="AO43"/>
  <c r="AO70"/>
  <c r="AO101"/>
  <c r="AO39"/>
  <c r="AO66"/>
  <c r="AO97"/>
  <c r="AO19"/>
  <c r="AO78"/>
  <c r="AO109"/>
  <c r="AO31"/>
  <c r="AO58"/>
  <c r="AO89"/>
  <c r="AO27"/>
  <c r="AO54"/>
  <c r="AO85"/>
  <c r="AO23"/>
  <c r="AO50"/>
  <c r="AO113"/>
  <c r="AO35"/>
  <c r="AO62"/>
  <c r="AO93"/>
  <c r="AO47"/>
  <c r="AO74"/>
  <c r="AO105"/>
  <c r="AI185"/>
  <c r="AI48"/>
  <c r="AI188"/>
  <c r="AI58"/>
  <c r="AI158"/>
  <c r="AI92"/>
  <c r="AI98"/>
  <c r="AI89"/>
  <c r="AI178"/>
  <c r="AO38"/>
  <c r="AO69"/>
  <c r="AO108"/>
  <c r="AO34"/>
  <c r="AO65"/>
  <c r="AO88"/>
  <c r="AO46"/>
  <c r="AO77"/>
  <c r="AO100"/>
  <c r="AO26"/>
  <c r="AO57"/>
  <c r="AO96"/>
  <c r="AO22"/>
  <c r="AO53"/>
  <c r="AO92"/>
  <c r="AO18"/>
  <c r="AO81"/>
  <c r="AO104"/>
  <c r="AO30"/>
  <c r="AO61"/>
  <c r="AO84"/>
  <c r="AO42"/>
  <c r="AO73"/>
  <c r="AI51"/>
  <c r="AI70"/>
  <c r="AI53"/>
  <c r="AI100"/>
  <c r="AI43"/>
  <c r="AI113"/>
  <c r="AI27"/>
  <c r="AI140"/>
  <c r="AI49"/>
  <c r="AI156"/>
  <c r="AI120"/>
  <c r="AI59"/>
  <c r="AI177"/>
  <c r="AI77"/>
  <c r="AI129"/>
  <c r="AI186"/>
  <c r="AI94"/>
  <c r="AI80"/>
  <c r="AI115"/>
  <c r="AI169"/>
  <c r="AI107"/>
  <c r="AI165"/>
  <c r="AI18"/>
  <c r="AI133"/>
  <c r="AI96"/>
  <c r="AI161"/>
  <c r="AI131"/>
  <c r="AI195"/>
  <c r="AI46"/>
  <c r="AK180"/>
  <c r="AK139"/>
  <c r="AK181"/>
  <c r="AK150"/>
  <c r="AK171"/>
  <c r="AK124"/>
  <c r="AK114"/>
  <c r="AK78"/>
  <c r="AK90"/>
  <c r="AK174"/>
  <c r="AK19"/>
  <c r="AK83"/>
  <c r="AK43"/>
  <c r="AK28"/>
  <c r="AK129"/>
  <c r="AK24"/>
  <c r="AK79"/>
  <c r="AK94"/>
  <c r="AK32"/>
  <c r="AK84"/>
  <c r="AK141"/>
  <c r="AK34"/>
  <c r="AK104"/>
  <c r="AK177"/>
  <c r="AK197"/>
  <c r="AK63"/>
  <c r="AI55"/>
  <c r="AI26"/>
  <c r="AI20"/>
  <c r="AI139"/>
  <c r="AI34"/>
  <c r="AI66"/>
  <c r="AI57"/>
  <c r="AI95"/>
  <c r="AI121"/>
  <c r="AI21"/>
  <c r="AI132"/>
  <c r="AI83"/>
  <c r="AI172"/>
  <c r="AI44"/>
  <c r="AI23"/>
  <c r="AI175"/>
  <c r="AI65"/>
  <c r="AI35"/>
  <c r="AI191"/>
  <c r="AI143"/>
  <c r="AI122"/>
  <c r="AI160"/>
  <c r="AI182"/>
  <c r="AI179"/>
  <c r="AI157"/>
  <c r="AI87"/>
  <c r="AI119"/>
  <c r="AI78"/>
  <c r="AI104"/>
  <c r="AI50"/>
  <c r="AI76"/>
  <c r="AI187"/>
  <c r="AI56"/>
  <c r="AI124"/>
  <c r="AI170"/>
  <c r="AI145"/>
  <c r="AI108"/>
  <c r="AI123"/>
  <c r="AI29"/>
  <c r="AI142"/>
  <c r="AI128"/>
  <c r="AI42"/>
  <c r="AI118"/>
  <c r="AI25"/>
  <c r="AI154"/>
  <c r="AI24"/>
  <c r="AI190"/>
  <c r="AI183"/>
  <c r="AI64"/>
  <c r="AI110"/>
  <c r="AI197"/>
  <c r="AI164"/>
  <c r="AI148"/>
  <c r="AI30"/>
  <c r="AI147"/>
  <c r="AI101"/>
  <c r="AI126"/>
  <c r="AI81"/>
  <c r="AI151"/>
  <c r="AI153"/>
  <c r="AI163"/>
  <c r="AI41"/>
  <c r="AI135"/>
  <c r="AI72"/>
  <c r="AI69"/>
  <c r="AI111"/>
  <c r="AI173"/>
  <c r="AI39"/>
  <c r="AI102"/>
  <c r="AI68"/>
  <c r="AI45"/>
  <c r="AI79"/>
  <c r="AI40"/>
  <c r="AI67"/>
  <c r="AI31"/>
  <c r="AI137"/>
  <c r="AI130"/>
  <c r="AI82"/>
  <c r="AI117"/>
  <c r="AI54"/>
  <c r="AI181"/>
  <c r="AI162"/>
  <c r="AI166"/>
  <c r="AI63"/>
  <c r="AI93"/>
  <c r="AI155"/>
  <c r="AI84"/>
  <c r="AI90"/>
  <c r="AI192"/>
  <c r="AI116"/>
  <c r="AI196"/>
  <c r="AI168"/>
  <c r="AI73"/>
  <c r="AI86"/>
  <c r="AI146"/>
  <c r="AI19"/>
  <c r="AK59"/>
  <c r="AK173"/>
  <c r="AK87"/>
  <c r="AK80"/>
  <c r="AK179"/>
  <c r="AK127"/>
  <c r="AK95"/>
  <c r="AK167"/>
  <c r="AK138"/>
  <c r="AK188"/>
  <c r="AK118"/>
  <c r="AK151"/>
  <c r="AK190"/>
  <c r="AK144"/>
  <c r="AK54"/>
  <c r="AK165"/>
  <c r="AK105"/>
  <c r="AK21"/>
  <c r="AK50"/>
  <c r="AK69"/>
  <c r="AK58"/>
  <c r="AK145"/>
  <c r="AK73"/>
  <c r="AK22"/>
  <c r="AK146"/>
  <c r="AK108"/>
  <c r="AK55"/>
  <c r="AK44"/>
  <c r="AK163"/>
  <c r="AK38"/>
  <c r="AK53"/>
  <c r="AK155"/>
  <c r="AK135"/>
  <c r="AK49"/>
  <c r="AK47"/>
  <c r="AK193"/>
  <c r="AK169"/>
  <c r="AK62"/>
  <c r="AK52"/>
  <c r="AK128"/>
  <c r="AK175"/>
  <c r="AK159"/>
  <c r="AK97"/>
  <c r="AK192"/>
  <c r="AK85"/>
  <c r="AK39"/>
  <c r="AK191"/>
  <c r="AK158"/>
  <c r="AK102"/>
  <c r="AK184"/>
  <c r="AK178"/>
  <c r="AK157"/>
  <c r="AK68"/>
  <c r="AK168"/>
  <c r="AK183"/>
  <c r="AK88"/>
  <c r="AK89"/>
  <c r="AK81"/>
  <c r="AK99"/>
  <c r="AK172"/>
  <c r="AK67"/>
  <c r="AK116"/>
  <c r="AK25"/>
  <c r="AK133"/>
  <c r="AK45"/>
  <c r="AK30"/>
  <c r="AK148"/>
  <c r="AK149"/>
  <c r="AK176"/>
  <c r="AK147"/>
  <c r="AK82"/>
  <c r="AK117"/>
  <c r="AK196"/>
  <c r="AK76"/>
  <c r="AK36"/>
  <c r="AK195"/>
  <c r="AK160"/>
  <c r="AK93"/>
  <c r="AK162"/>
  <c r="AK72"/>
  <c r="AK136"/>
  <c r="AK27"/>
  <c r="AK26"/>
  <c r="AK142"/>
  <c r="AK111"/>
  <c r="AK182"/>
  <c r="AK48"/>
  <c r="AK29"/>
  <c r="AI189"/>
  <c r="AK119"/>
  <c r="AK33"/>
  <c r="AK103"/>
  <c r="AK20"/>
  <c r="AK18"/>
  <c r="AK125"/>
  <c r="AK120"/>
  <c r="AK186"/>
  <c r="AK109"/>
  <c r="AK122"/>
  <c r="AK134"/>
  <c r="AK140"/>
  <c r="AK37"/>
  <c r="AK77"/>
  <c r="AK100"/>
  <c r="AK143"/>
  <c r="AK107"/>
  <c r="AK137"/>
  <c r="AK35"/>
  <c r="AK121"/>
  <c r="AK113"/>
  <c r="AK31"/>
  <c r="AK166"/>
  <c r="AK110"/>
  <c r="AK74"/>
  <c r="AK56"/>
  <c r="AK170"/>
  <c r="AK86"/>
  <c r="AK131"/>
  <c r="AK112"/>
  <c r="AK101"/>
  <c r="AK185"/>
  <c r="AK66"/>
  <c r="AK154"/>
  <c r="AK130"/>
  <c r="AK60"/>
  <c r="AK115"/>
  <c r="AK161"/>
  <c r="AK91"/>
  <c r="AK164"/>
  <c r="AK23"/>
  <c r="AK123"/>
  <c r="AK46"/>
  <c r="AK189"/>
  <c r="AK71"/>
  <c r="AK132"/>
  <c r="AK64"/>
  <c r="AK41"/>
  <c r="AK156"/>
  <c r="AK61"/>
  <c r="AK92"/>
  <c r="AK70"/>
  <c r="AK187"/>
  <c r="AK51"/>
  <c r="AK65"/>
  <c r="AK57"/>
  <c r="AK194"/>
  <c r="AK153"/>
  <c r="A252"/>
  <c r="A332" i="5"/>
  <c r="A332" i="16"/>
  <c r="A332" i="4"/>
  <c r="A332" i="3"/>
  <c r="T335" i="15"/>
  <c r="S334"/>
  <c r="Z97" i="22" l="1"/>
  <c r="K97" s="1"/>
  <c r="Z151"/>
  <c r="Z100"/>
  <c r="Z130"/>
  <c r="K130" s="1"/>
  <c r="Z155"/>
  <c r="K155" s="1"/>
  <c r="Z136"/>
  <c r="Z138"/>
  <c r="K138" s="1"/>
  <c r="Z137"/>
  <c r="K137" s="1"/>
  <c r="Z146"/>
  <c r="Z107"/>
  <c r="K107" s="1"/>
  <c r="Z140"/>
  <c r="Z128"/>
  <c r="K128" s="1"/>
  <c r="Z106"/>
  <c r="K106" s="1"/>
  <c r="Z120"/>
  <c r="Z132"/>
  <c r="K132" s="1"/>
  <c r="Z17"/>
  <c r="Z23"/>
  <c r="Z68"/>
  <c r="K68" s="1"/>
  <c r="Z36"/>
  <c r="K36" s="1"/>
  <c r="Z59"/>
  <c r="Z43"/>
  <c r="Z34"/>
  <c r="K34" s="1"/>
  <c r="Z37"/>
  <c r="K37" s="1"/>
  <c r="Z54"/>
  <c r="Z58"/>
  <c r="Z76"/>
  <c r="K76" s="1"/>
  <c r="Z26"/>
  <c r="Z38"/>
  <c r="Z40"/>
  <c r="Z74"/>
  <c r="Z135"/>
  <c r="Z66"/>
  <c r="K66" s="1"/>
  <c r="Z28"/>
  <c r="K28" s="1"/>
  <c r="Z84"/>
  <c r="K84" s="1"/>
  <c r="Z8"/>
  <c r="K8" s="1"/>
  <c r="Z31"/>
  <c r="Z27"/>
  <c r="K27" s="1"/>
  <c r="Z65"/>
  <c r="K65" s="1"/>
  <c r="Z20"/>
  <c r="K20" s="1"/>
  <c r="Z42"/>
  <c r="Z75"/>
  <c r="Z11"/>
  <c r="Z96"/>
  <c r="K96" s="1"/>
  <c r="Z69"/>
  <c r="Z73"/>
  <c r="Z86"/>
  <c r="K86" s="1"/>
  <c r="Z121"/>
  <c r="K121" s="1"/>
  <c r="Z6"/>
  <c r="Z35"/>
  <c r="K35" s="1"/>
  <c r="Z21"/>
  <c r="Z12"/>
  <c r="Z51"/>
  <c r="Z30"/>
  <c r="Z32"/>
  <c r="Z117"/>
  <c r="K117" s="1"/>
  <c r="Z5"/>
  <c r="Z61"/>
  <c r="Z63"/>
  <c r="Z53"/>
  <c r="K53" s="1"/>
  <c r="Z88"/>
  <c r="Z44"/>
  <c r="Z71"/>
  <c r="K71" s="1"/>
  <c r="Z83"/>
  <c r="K83" s="1"/>
  <c r="Z45"/>
  <c r="Z62"/>
  <c r="K62" s="1"/>
  <c r="Z33"/>
  <c r="Z57"/>
  <c r="K57" s="1"/>
  <c r="Z13"/>
  <c r="Z90"/>
  <c r="Z82"/>
  <c r="Z125"/>
  <c r="K125" s="1"/>
  <c r="Z89"/>
  <c r="Z80"/>
  <c r="Z52"/>
  <c r="K52" s="1"/>
  <c r="Z46"/>
  <c r="K46" s="1"/>
  <c r="Z60"/>
  <c r="Z105"/>
  <c r="K105" s="1"/>
  <c r="Z111"/>
  <c r="K111" s="1"/>
  <c r="Z139"/>
  <c r="K139" s="1"/>
  <c r="Z47"/>
  <c r="Z14"/>
  <c r="Z19"/>
  <c r="K19" s="1"/>
  <c r="Z67"/>
  <c r="K67" s="1"/>
  <c r="Z25"/>
  <c r="Z144"/>
  <c r="K144" s="1"/>
  <c r="Z81"/>
  <c r="Z24"/>
  <c r="K24" s="1"/>
  <c r="Z64"/>
  <c r="Z9"/>
  <c r="Z79"/>
  <c r="K79" s="1"/>
  <c r="Z56"/>
  <c r="Z72"/>
  <c r="Z49"/>
  <c r="Z41"/>
  <c r="Z18"/>
  <c r="Z50"/>
  <c r="Z39"/>
  <c r="Z29"/>
  <c r="K29" s="1"/>
  <c r="Z16"/>
  <c r="Z55"/>
  <c r="Z70"/>
  <c r="Z78"/>
  <c r="Z10"/>
  <c r="K10" s="1"/>
  <c r="Z85"/>
  <c r="Z7"/>
  <c r="Z15"/>
  <c r="Z22"/>
  <c r="Z48"/>
  <c r="Z77"/>
  <c r="Z158"/>
  <c r="K158" s="1"/>
  <c r="Z142"/>
  <c r="K142" s="1"/>
  <c r="Z134"/>
  <c r="Z157"/>
  <c r="Z99"/>
  <c r="K99" s="1"/>
  <c r="Z124"/>
  <c r="K124" s="1"/>
  <c r="Z108"/>
  <c r="Z153"/>
  <c r="Z93"/>
  <c r="Z156"/>
  <c r="K156" s="1"/>
  <c r="Z145"/>
  <c r="Z91"/>
  <c r="Z92"/>
  <c r="Z119"/>
  <c r="Z147"/>
  <c r="Z149"/>
  <c r="Z98"/>
  <c r="Z122"/>
  <c r="Z101"/>
  <c r="Z94"/>
  <c r="Z126"/>
  <c r="Z150"/>
  <c r="Z131"/>
  <c r="Z112"/>
  <c r="Z141"/>
  <c r="Z102"/>
  <c r="Z110"/>
  <c r="Z152"/>
  <c r="Z148"/>
  <c r="Z129"/>
  <c r="Z123"/>
  <c r="Z143"/>
  <c r="Z103"/>
  <c r="Z133"/>
  <c r="Z114"/>
  <c r="Z116"/>
  <c r="Z118"/>
  <c r="Z154"/>
  <c r="Z113"/>
  <c r="Z109"/>
  <c r="Z127"/>
  <c r="K12"/>
  <c r="K135"/>
  <c r="K100"/>
  <c r="K140"/>
  <c r="K26"/>
  <c r="A253" i="11"/>
  <c r="A333" i="16"/>
  <c r="A333" i="5"/>
  <c r="A333" i="4"/>
  <c r="A333" i="3"/>
  <c r="T336" i="15"/>
  <c r="S335"/>
  <c r="K113" i="22" l="1"/>
  <c r="L113" s="1"/>
  <c r="K123"/>
  <c r="L123" s="1"/>
  <c r="K131"/>
  <c r="L131" s="1"/>
  <c r="K147"/>
  <c r="L147" s="1"/>
  <c r="K108"/>
  <c r="L108" s="1"/>
  <c r="K48"/>
  <c r="L48" s="1"/>
  <c r="K55"/>
  <c r="L55" s="1"/>
  <c r="K72"/>
  <c r="L72" s="1"/>
  <c r="K64"/>
  <c r="L64" s="1"/>
  <c r="K47"/>
  <c r="L47" s="1"/>
  <c r="K13"/>
  <c r="L13" s="1"/>
  <c r="K109"/>
  <c r="L109" s="1"/>
  <c r="K116"/>
  <c r="L116" s="1"/>
  <c r="K143"/>
  <c r="L143" s="1"/>
  <c r="K152"/>
  <c r="L152" s="1"/>
  <c r="K112"/>
  <c r="L112" s="1"/>
  <c r="K94"/>
  <c r="L94" s="1"/>
  <c r="K149"/>
  <c r="L149" s="1"/>
  <c r="K91"/>
  <c r="L91" s="1"/>
  <c r="K153"/>
  <c r="L153" s="1"/>
  <c r="K157"/>
  <c r="L157" s="1"/>
  <c r="K77"/>
  <c r="L77" s="1"/>
  <c r="K7"/>
  <c r="L7" s="1"/>
  <c r="K70"/>
  <c r="L70" s="1"/>
  <c r="K39"/>
  <c r="L39" s="1"/>
  <c r="K49"/>
  <c r="L49" s="1"/>
  <c r="K9"/>
  <c r="L9" s="1"/>
  <c r="K14"/>
  <c r="L14" s="1"/>
  <c r="K80"/>
  <c r="L80" s="1"/>
  <c r="K90"/>
  <c r="L90" s="1"/>
  <c r="K44"/>
  <c r="L44" s="1"/>
  <c r="K61"/>
  <c r="L61" s="1"/>
  <c r="K30"/>
  <c r="L30" s="1"/>
  <c r="K73"/>
  <c r="L73" s="1"/>
  <c r="K75"/>
  <c r="L75" s="1"/>
  <c r="K40"/>
  <c r="L40" s="1"/>
  <c r="K58"/>
  <c r="L58" s="1"/>
  <c r="K43"/>
  <c r="L43" s="1"/>
  <c r="K23"/>
  <c r="L23" s="1"/>
  <c r="K146"/>
  <c r="L146" s="1"/>
  <c r="L144"/>
  <c r="L105"/>
  <c r="L62"/>
  <c r="L35"/>
  <c r="L27"/>
  <c r="L28"/>
  <c r="L106"/>
  <c r="L155"/>
  <c r="L97"/>
  <c r="K118"/>
  <c r="L118" s="1"/>
  <c r="K148"/>
  <c r="L148" s="1"/>
  <c r="K126"/>
  <c r="L126" s="1"/>
  <c r="K41"/>
  <c r="L41" s="1"/>
  <c r="K81"/>
  <c r="L81" s="1"/>
  <c r="K33"/>
  <c r="L33" s="1"/>
  <c r="K120"/>
  <c r="L120" s="1"/>
  <c r="K136"/>
  <c r="L136" s="1"/>
  <c r="K151"/>
  <c r="L151" s="1"/>
  <c r="L99"/>
  <c r="L111"/>
  <c r="L86"/>
  <c r="L65"/>
  <c r="L84"/>
  <c r="L76"/>
  <c r="L34"/>
  <c r="L68"/>
  <c r="L107"/>
  <c r="K127"/>
  <c r="L127" s="1"/>
  <c r="K103"/>
  <c r="L103" s="1"/>
  <c r="K141"/>
  <c r="L141" s="1"/>
  <c r="K98"/>
  <c r="L98" s="1"/>
  <c r="K93"/>
  <c r="L93" s="1"/>
  <c r="K15"/>
  <c r="L15" s="1"/>
  <c r="K154"/>
  <c r="L154" s="1"/>
  <c r="K133"/>
  <c r="L133" s="1"/>
  <c r="K129"/>
  <c r="L129" s="1"/>
  <c r="K102"/>
  <c r="L102" s="1"/>
  <c r="K150"/>
  <c r="L150" s="1"/>
  <c r="K122"/>
  <c r="L122" s="1"/>
  <c r="K119"/>
  <c r="L119" s="1"/>
  <c r="K22"/>
  <c r="L22" s="1"/>
  <c r="K16"/>
  <c r="L16" s="1"/>
  <c r="K18"/>
  <c r="L18" s="1"/>
  <c r="K56"/>
  <c r="L56" s="1"/>
  <c r="L158"/>
  <c r="L29"/>
  <c r="L79"/>
  <c r="L19"/>
  <c r="L52"/>
  <c r="L71"/>
  <c r="K78"/>
  <c r="L78" s="1"/>
  <c r="K32"/>
  <c r="L32" s="1"/>
  <c r="K21"/>
  <c r="L21" s="1"/>
  <c r="K82"/>
  <c r="L82" s="1"/>
  <c r="K74"/>
  <c r="L74" s="1"/>
  <c r="K63"/>
  <c r="L63" s="1"/>
  <c r="K11"/>
  <c r="L11" s="1"/>
  <c r="K92"/>
  <c r="L92" s="1"/>
  <c r="L156"/>
  <c r="L124"/>
  <c r="L142"/>
  <c r="L10"/>
  <c r="L24"/>
  <c r="L67"/>
  <c r="L139"/>
  <c r="L46"/>
  <c r="L125"/>
  <c r="L57"/>
  <c r="L83"/>
  <c r="L53"/>
  <c r="L117"/>
  <c r="L12"/>
  <c r="L121"/>
  <c r="L96"/>
  <c r="L20"/>
  <c r="L8"/>
  <c r="L135"/>
  <c r="L26"/>
  <c r="L37"/>
  <c r="L36"/>
  <c r="L132"/>
  <c r="L140"/>
  <c r="L138"/>
  <c r="L100"/>
  <c r="K114"/>
  <c r="L114" s="1"/>
  <c r="K110"/>
  <c r="L110" s="1"/>
  <c r="K101"/>
  <c r="L101" s="1"/>
  <c r="K145"/>
  <c r="L145" s="1"/>
  <c r="K134"/>
  <c r="L134" s="1"/>
  <c r="K85"/>
  <c r="L85" s="1"/>
  <c r="K50"/>
  <c r="L50" s="1"/>
  <c r="K25"/>
  <c r="L25" s="1"/>
  <c r="K60"/>
  <c r="L60" s="1"/>
  <c r="K89"/>
  <c r="L89" s="1"/>
  <c r="K45"/>
  <c r="L45" s="1"/>
  <c r="K88"/>
  <c r="L88" s="1"/>
  <c r="K51"/>
  <c r="L51" s="1"/>
  <c r="K6"/>
  <c r="L6" s="1"/>
  <c r="K69"/>
  <c r="L69" s="1"/>
  <c r="K42"/>
  <c r="L42" s="1"/>
  <c r="K31"/>
  <c r="L31" s="1"/>
  <c r="K38"/>
  <c r="L38" s="1"/>
  <c r="K54"/>
  <c r="L54" s="1"/>
  <c r="K59"/>
  <c r="L59" s="1"/>
  <c r="K17"/>
  <c r="L17" s="1"/>
  <c r="L66"/>
  <c r="L128"/>
  <c r="L137"/>
  <c r="L130"/>
  <c r="K5"/>
  <c r="L5" s="1"/>
  <c r="A254" i="11"/>
  <c r="A334" i="5"/>
  <c r="A334" i="4"/>
  <c r="A334" i="3"/>
  <c r="A334" i="16"/>
  <c r="T337" i="15"/>
  <c r="S336"/>
  <c r="A255" i="11" l="1"/>
  <c r="A335" i="16"/>
  <c r="A335" i="5"/>
  <c r="A335" i="4"/>
  <c r="A335" i="3"/>
  <c r="T338" i="15"/>
  <c r="S337"/>
  <c r="A256" i="11" l="1"/>
  <c r="A336" i="16"/>
  <c r="A336" i="4"/>
  <c r="A336" i="3"/>
  <c r="A336" i="5"/>
  <c r="T339" i="15"/>
  <c r="S338"/>
  <c r="A257" i="11" l="1"/>
  <c r="A337" i="16"/>
  <c r="A337" i="5"/>
  <c r="A337" i="3"/>
  <c r="A337" i="4"/>
  <c r="T340" i="15"/>
  <c r="S339"/>
  <c r="A258" i="11" l="1"/>
  <c r="A338" i="16"/>
  <c r="A338" i="5"/>
  <c r="A338" i="4"/>
  <c r="A338" i="3"/>
  <c r="T341" i="15"/>
  <c r="S340"/>
  <c r="A259" i="11" l="1"/>
  <c r="T342" i="15"/>
  <c r="S341"/>
  <c r="A339" i="16"/>
  <c r="A339" i="5"/>
  <c r="A339" i="4"/>
  <c r="A339" i="3"/>
  <c r="A260" i="11" l="1"/>
  <c r="A340" i="5"/>
  <c r="A340" i="16"/>
  <c r="A340" i="4"/>
  <c r="A340" i="3"/>
  <c r="T343" i="15"/>
  <c r="S342"/>
  <c r="A261" i="11" l="1"/>
  <c r="A341" i="16"/>
  <c r="A341" i="5"/>
  <c r="A341" i="4"/>
  <c r="A341" i="3"/>
  <c r="T344" i="15"/>
  <c r="S343"/>
  <c r="A262" i="11" l="1"/>
  <c r="T345" i="15"/>
  <c r="S344"/>
  <c r="A342" i="5"/>
  <c r="A342" i="4"/>
  <c r="A342" i="3"/>
  <c r="A342" i="16"/>
  <c r="A263" i="11" l="1"/>
  <c r="A343" i="16"/>
  <c r="A343" i="5"/>
  <c r="A343" i="4"/>
  <c r="A343" i="3"/>
  <c r="T346" i="15"/>
  <c r="S345"/>
  <c r="A264" i="11" l="1"/>
  <c r="T347" i="15"/>
  <c r="S346"/>
  <c r="A344" i="16"/>
  <c r="A344" i="4"/>
  <c r="A344" i="3"/>
  <c r="A344" i="5"/>
  <c r="A265" i="11" l="1"/>
  <c r="A345" i="16"/>
  <c r="A345" i="5"/>
  <c r="A345" i="4"/>
  <c r="A345" i="3"/>
  <c r="T348" i="15"/>
  <c r="S347"/>
  <c r="A266" i="11" l="1"/>
  <c r="T349" i="15"/>
  <c r="S348"/>
  <c r="A346" i="16"/>
  <c r="A346" i="5"/>
  <c r="A346" i="4"/>
  <c r="A346" i="3"/>
  <c r="A267" i="11" l="1"/>
  <c r="A347" i="16"/>
  <c r="A347" i="5"/>
  <c r="A347" i="4"/>
  <c r="A347" i="3"/>
  <c r="T350" i="15"/>
  <c r="S349"/>
  <c r="A268" i="11" l="1"/>
  <c r="T351" i="15"/>
  <c r="S350"/>
  <c r="A348" i="5"/>
  <c r="A348" i="16"/>
  <c r="A348" i="4"/>
  <c r="A348" i="3"/>
  <c r="A269" i="11" l="1"/>
  <c r="A349" i="16"/>
  <c r="A349" i="5"/>
  <c r="A349" i="4"/>
  <c r="A349" i="3"/>
  <c r="T352" i="15"/>
  <c r="S351"/>
  <c r="A270" i="11" l="1"/>
  <c r="T353" i="15"/>
  <c r="S352"/>
  <c r="A350" i="5"/>
  <c r="A350" i="4"/>
  <c r="A350" i="3"/>
  <c r="A350" i="16"/>
  <c r="A271" i="11" l="1"/>
  <c r="A351" i="16"/>
  <c r="A351" i="5"/>
  <c r="A351" i="4"/>
  <c r="A351" i="3"/>
  <c r="T354" i="15"/>
  <c r="S353"/>
  <c r="A272" i="11" l="1"/>
  <c r="T355" i="15"/>
  <c r="S354"/>
  <c r="A352" i="16"/>
  <c r="A352" i="4"/>
  <c r="A352" i="3"/>
  <c r="A352" i="5"/>
  <c r="A273" i="11" l="1"/>
  <c r="A353" i="16"/>
  <c r="A353" i="5"/>
  <c r="A353" i="4"/>
  <c r="A353" i="3"/>
  <c r="T356" i="15"/>
  <c r="S355"/>
  <c r="A274" i="11" l="1"/>
  <c r="T357" i="15"/>
  <c r="S356"/>
  <c r="A354" i="16"/>
  <c r="A354" i="5"/>
  <c r="A354" i="4"/>
  <c r="A354" i="3"/>
  <c r="A275" i="11" l="1"/>
  <c r="A355" i="16"/>
  <c r="A355" i="5"/>
  <c r="A355" i="4"/>
  <c r="A355" i="3"/>
  <c r="T358" i="15"/>
  <c r="S357"/>
  <c r="A276" i="11" l="1"/>
  <c r="T359" i="15"/>
  <c r="S358"/>
  <c r="A356" i="5"/>
  <c r="A356" i="16"/>
  <c r="A356" i="4"/>
  <c r="A356" i="3"/>
  <c r="A277" i="11" l="1"/>
  <c r="A357" i="16"/>
  <c r="A357" i="5"/>
  <c r="A357" i="4"/>
  <c r="A357" i="3"/>
  <c r="T360" i="15"/>
  <c r="S359"/>
  <c r="A278" i="11" l="1"/>
  <c r="T361" i="15"/>
  <c r="S360"/>
  <c r="A358" i="5"/>
  <c r="A358" i="4"/>
  <c r="A358" i="3"/>
  <c r="A358" i="16"/>
  <c r="A279" i="11" l="1"/>
  <c r="A359" i="16"/>
  <c r="A359" i="5"/>
  <c r="A359" i="4"/>
  <c r="A359" i="3"/>
  <c r="T362" i="15"/>
  <c r="S361"/>
  <c r="A280" i="11" l="1"/>
  <c r="T363" i="15"/>
  <c r="S362"/>
  <c r="A360" i="16"/>
  <c r="A360" i="4"/>
  <c r="A360" i="3"/>
  <c r="A360" i="5"/>
  <c r="A281" i="11" l="1"/>
  <c r="A361" i="16"/>
  <c r="A361" i="5"/>
  <c r="A361" i="4"/>
  <c r="A361" i="3"/>
  <c r="T364" i="15"/>
  <c r="S363"/>
  <c r="A282" i="11" l="1"/>
  <c r="T365" i="15"/>
  <c r="S364"/>
  <c r="A362" i="16"/>
  <c r="A362" i="5"/>
  <c r="A362" i="4"/>
  <c r="A362" i="3"/>
  <c r="A283" i="11" l="1"/>
  <c r="A363" i="16"/>
  <c r="A363" i="5"/>
  <c r="A363" i="4"/>
  <c r="A363" i="3"/>
  <c r="T366" i="15"/>
  <c r="S365"/>
  <c r="A284" i="11" l="1"/>
  <c r="T367" i="15"/>
  <c r="S366"/>
  <c r="A364" i="5"/>
  <c r="A364" i="16"/>
  <c r="A364" i="4"/>
  <c r="A364" i="3"/>
  <c r="A285" i="11" l="1"/>
  <c r="A365" i="16"/>
  <c r="A365" i="5"/>
  <c r="A365" i="4"/>
  <c r="A365" i="3"/>
  <c r="T368" i="15"/>
  <c r="S367"/>
  <c r="A286" i="11" l="1"/>
  <c r="A366" i="5"/>
  <c r="A366" i="4"/>
  <c r="A366" i="3"/>
  <c r="A366" i="16"/>
  <c r="T369" i="15"/>
  <c r="S368"/>
  <c r="A287" i="11" l="1"/>
  <c r="A367" i="16"/>
  <c r="A367" i="5"/>
  <c r="A367" i="3"/>
  <c r="A367" i="4"/>
  <c r="T370" i="15"/>
  <c r="S369"/>
  <c r="A288" i="11" l="1"/>
  <c r="T371" i="15"/>
  <c r="S370"/>
  <c r="A368" i="16"/>
  <c r="A368" i="4"/>
  <c r="A368" i="3"/>
  <c r="A368" i="5"/>
  <c r="A289" i="11" l="1"/>
  <c r="A369" i="16"/>
  <c r="A369" i="5"/>
  <c r="A369" i="4"/>
  <c r="A369" i="3"/>
  <c r="T372" i="15"/>
  <c r="S371"/>
  <c r="A290" i="11" l="1"/>
  <c r="A370" i="16"/>
  <c r="A370" i="5"/>
  <c r="A370" i="4"/>
  <c r="A370" i="3"/>
  <c r="T373" i="15"/>
  <c r="S372"/>
  <c r="A291" i="11" l="1"/>
  <c r="A371" i="16"/>
  <c r="A371" i="5"/>
  <c r="A371" i="3"/>
  <c r="A371" i="4"/>
  <c r="T374" i="15"/>
  <c r="S373"/>
  <c r="A292" i="11" l="1"/>
  <c r="A372" i="5"/>
  <c r="A372" i="16"/>
  <c r="A372" i="4"/>
  <c r="A372" i="3"/>
  <c r="T375" i="15"/>
  <c r="S374"/>
  <c r="A293" i="11" l="1"/>
  <c r="A373" i="16"/>
  <c r="A373" i="5"/>
  <c r="A373" i="4"/>
  <c r="A373" i="3"/>
  <c r="T376" i="15"/>
  <c r="S375"/>
  <c r="A294" i="11" l="1"/>
  <c r="A374" i="16"/>
  <c r="A374" i="5"/>
  <c r="A374" i="4"/>
  <c r="A374" i="3"/>
  <c r="T377" i="15"/>
  <c r="S376"/>
  <c r="A295" i="11" l="1"/>
  <c r="A375" i="16"/>
  <c r="A375" i="5"/>
  <c r="A375" i="4"/>
  <c r="A375" i="3"/>
  <c r="T378" i="15"/>
  <c r="S377"/>
  <c r="A296" i="11" l="1"/>
  <c r="A376" i="16"/>
  <c r="A376" i="4"/>
  <c r="A376" i="3"/>
  <c r="A376" i="5"/>
  <c r="T379" i="15"/>
  <c r="S378"/>
  <c r="A297" i="11" l="1"/>
  <c r="A377" i="16"/>
  <c r="A377" i="5"/>
  <c r="A377" i="3"/>
  <c r="A377" i="4"/>
  <c r="T380" i="15"/>
  <c r="S379"/>
  <c r="A298" i="11" l="1"/>
  <c r="A378" i="5"/>
  <c r="A378" i="4"/>
  <c r="A378" i="3"/>
  <c r="A378" i="16"/>
  <c r="T381" i="15"/>
  <c r="S380"/>
  <c r="A299" i="11" l="1"/>
  <c r="A379" i="16"/>
  <c r="A379" i="5"/>
  <c r="A379" i="4"/>
  <c r="A379" i="3"/>
  <c r="T382" i="15"/>
  <c r="S381"/>
  <c r="A300" i="11" l="1"/>
  <c r="A380" i="5"/>
  <c r="A380" i="16"/>
  <c r="A380" i="4"/>
  <c r="A380" i="3"/>
  <c r="T383" i="15"/>
  <c r="S382"/>
  <c r="A301" i="11" l="1"/>
  <c r="A381" i="16"/>
  <c r="A381" i="5"/>
  <c r="A381" i="3"/>
  <c r="A381" i="4"/>
  <c r="T384" i="15"/>
  <c r="S383"/>
  <c r="A302" i="11" l="1"/>
  <c r="A382" i="16"/>
  <c r="A382" i="5"/>
  <c r="A382" i="4"/>
  <c r="A382" i="3"/>
  <c r="T385" i="15"/>
  <c r="S384"/>
  <c r="A303" i="11" l="1"/>
  <c r="A383" i="16"/>
  <c r="A383" i="5"/>
  <c r="A383" i="4"/>
  <c r="A383" i="3"/>
  <c r="T386" i="15"/>
  <c r="S385"/>
  <c r="A304" i="11" l="1"/>
  <c r="A384" i="16"/>
  <c r="A384" i="4"/>
  <c r="A384" i="3"/>
  <c r="A384" i="5"/>
  <c r="T387" i="15"/>
  <c r="S386"/>
  <c r="A305" i="11" l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14" s="1"/>
  <c r="A385" i="16"/>
  <c r="A385" i="5"/>
  <c r="A385" i="3"/>
  <c r="A385" i="4"/>
  <c r="T388" i="15"/>
  <c r="S387"/>
  <c r="A386" i="16" l="1"/>
  <c r="A386" i="5"/>
  <c r="A386" i="4"/>
  <c r="A386" i="3"/>
  <c r="T389" i="15"/>
  <c r="S388"/>
  <c r="A387" i="16" l="1"/>
  <c r="A387" i="5"/>
  <c r="A387" i="3"/>
  <c r="A387" i="4"/>
  <c r="T390" i="15"/>
  <c r="S389"/>
  <c r="A388" i="5" l="1"/>
  <c r="A388" i="16"/>
  <c r="A388" i="4"/>
  <c r="A388" i="3"/>
  <c r="T391" i="15"/>
  <c r="S390"/>
  <c r="A389" i="16" l="1"/>
  <c r="A389" i="5"/>
  <c r="A389" i="4"/>
  <c r="A389" i="3"/>
  <c r="T392" i="15"/>
  <c r="S391"/>
  <c r="A390" i="5" l="1"/>
  <c r="A390" i="4"/>
  <c r="A390" i="3"/>
  <c r="A390" i="16"/>
  <c r="T393" i="15"/>
  <c r="S392"/>
  <c r="E7" i="14" l="1"/>
  <c r="E6"/>
  <c r="P4"/>
  <c r="A391" i="16"/>
  <c r="A391" i="5"/>
  <c r="A391" i="3"/>
  <c r="A391" i="4"/>
  <c r="T394" i="15"/>
  <c r="S393"/>
  <c r="F7" i="14" l="1"/>
  <c r="F6"/>
  <c r="A392" i="16"/>
  <c r="A392" i="4"/>
  <c r="A392" i="3"/>
  <c r="A392" i="5"/>
  <c r="T395" i="15"/>
  <c r="S394"/>
  <c r="A393" i="16" l="1"/>
  <c r="A393" i="5"/>
  <c r="A393" i="4"/>
  <c r="A393" i="3"/>
  <c r="T396" i="15"/>
  <c r="S395"/>
  <c r="A394" i="16" l="1"/>
  <c r="A394" i="5"/>
  <c r="A394" i="4"/>
  <c r="A394" i="3"/>
  <c r="T397" i="15"/>
  <c r="S396"/>
  <c r="A395" i="16" l="1"/>
  <c r="A395" i="5"/>
  <c r="A395" i="3"/>
  <c r="A395" i="4"/>
  <c r="T398" i="15"/>
  <c r="S397"/>
  <c r="A396" i="5" l="1"/>
  <c r="A396" i="16"/>
  <c r="A396" i="4"/>
  <c r="A396" i="3"/>
  <c r="T399" i="15"/>
  <c r="S398"/>
  <c r="A397" i="16" l="1"/>
  <c r="A397" i="5"/>
  <c r="A397" i="4"/>
  <c r="A397" i="3"/>
  <c r="T400" i="15"/>
  <c r="S399"/>
  <c r="A398" i="5" l="1"/>
  <c r="A398" i="4"/>
  <c r="A398" i="3"/>
  <c r="A398" i="16"/>
  <c r="T401" i="15"/>
  <c r="S400"/>
  <c r="A399" i="16" l="1"/>
  <c r="A399" i="5"/>
  <c r="A399" i="3"/>
  <c r="A399" i="4"/>
  <c r="T402" i="15"/>
  <c r="S401"/>
  <c r="A400" i="16" l="1"/>
  <c r="A400" i="4"/>
  <c r="A400" i="3"/>
  <c r="A400" i="5"/>
  <c r="T403" i="15"/>
  <c r="S402"/>
  <c r="A401" i="16" l="1"/>
  <c r="A401" i="5"/>
  <c r="A401" i="4"/>
  <c r="A401" i="3"/>
  <c r="T404" i="15"/>
  <c r="S403"/>
  <c r="A402" i="16" l="1"/>
  <c r="A402" i="5"/>
  <c r="A402" i="4"/>
  <c r="A402" i="3"/>
  <c r="T405" i="15"/>
  <c r="S404"/>
  <c r="A403" i="16" l="1"/>
  <c r="A403" i="5"/>
  <c r="A403" i="3"/>
  <c r="A403" i="4"/>
  <c r="T406" i="15"/>
  <c r="S405"/>
  <c r="A404" i="5" l="1"/>
  <c r="A404" i="16"/>
  <c r="A404" i="4"/>
  <c r="A404" i="3"/>
  <c r="T407" i="15"/>
  <c r="S406"/>
  <c r="A405" i="16" l="1"/>
  <c r="A405" i="5"/>
  <c r="A405" i="4"/>
  <c r="A405" i="3"/>
  <c r="T408" i="15"/>
  <c r="S407"/>
  <c r="A406" i="5" l="1"/>
  <c r="A406" i="4"/>
  <c r="A406" i="3"/>
  <c r="A406" i="16"/>
  <c r="T409" i="15"/>
  <c r="S408"/>
  <c r="A407" i="16" l="1"/>
  <c r="A407" i="5"/>
  <c r="A407" i="3"/>
  <c r="A407" i="4"/>
  <c r="T410" i="15"/>
  <c r="S409"/>
  <c r="A408" i="16" l="1"/>
  <c r="A408" i="4"/>
  <c r="A408" i="3"/>
  <c r="A408" i="5"/>
  <c r="T411" i="15"/>
  <c r="S410"/>
  <c r="A409" i="16" l="1"/>
  <c r="A409" i="5"/>
  <c r="A409" i="4"/>
  <c r="A409" i="3"/>
  <c r="T412" i="15"/>
  <c r="S411"/>
  <c r="A410" i="16" l="1"/>
  <c r="A410" i="5"/>
  <c r="A410" i="4"/>
  <c r="A410" i="3"/>
  <c r="T413" i="15"/>
  <c r="S412"/>
  <c r="T414" l="1"/>
  <c r="S413"/>
  <c r="A411" i="16"/>
  <c r="A411" i="5"/>
  <c r="A411" i="3"/>
  <c r="A411" i="4"/>
  <c r="A412" i="16" l="1"/>
  <c r="A412" i="4"/>
  <c r="A412" i="3"/>
  <c r="A412" i="5"/>
  <c r="T415" i="15"/>
  <c r="S414"/>
  <c r="T416" l="1"/>
  <c r="S415"/>
  <c r="A413" i="16"/>
  <c r="A413" i="5"/>
  <c r="A413" i="4"/>
  <c r="A413" i="3"/>
  <c r="A414" i="5" l="1"/>
  <c r="A414" i="4"/>
  <c r="A414" i="3"/>
  <c r="A414" i="16"/>
  <c r="T417" i="15"/>
  <c r="S416"/>
  <c r="T418" l="1"/>
  <c r="S417"/>
  <c r="A415" i="16"/>
  <c r="A415" i="5"/>
  <c r="A415" i="3"/>
  <c r="A415" i="4"/>
  <c r="A416" i="5" l="1"/>
  <c r="A416" i="16"/>
  <c r="A416" i="4"/>
  <c r="A416" i="3"/>
  <c r="T419" i="15"/>
  <c r="S418"/>
  <c r="A417" i="16" l="1"/>
  <c r="A417" i="5"/>
  <c r="A417" i="4"/>
  <c r="A417" i="3"/>
  <c r="T420" i="15"/>
  <c r="S419"/>
  <c r="T421" l="1"/>
  <c r="S420"/>
  <c r="A418" i="16"/>
  <c r="A418" i="5"/>
  <c r="A418" i="4"/>
  <c r="A418" i="3"/>
  <c r="A419" i="16" l="1"/>
  <c r="A419" i="5"/>
  <c r="A419" i="3"/>
  <c r="A419" i="4"/>
  <c r="T422" i="15"/>
  <c r="S421"/>
  <c r="T423" l="1"/>
  <c r="S422"/>
  <c r="A420" i="5"/>
  <c r="A420" i="16"/>
  <c r="A420" i="4"/>
  <c r="A420" i="3"/>
  <c r="A421" i="16" l="1"/>
  <c r="A421" i="5"/>
  <c r="A421" i="4"/>
  <c r="A421" i="3"/>
  <c r="T424" i="15"/>
  <c r="S423"/>
  <c r="T425" l="1"/>
  <c r="S424"/>
  <c r="A422" i="5"/>
  <c r="A422" i="4"/>
  <c r="A422" i="3"/>
  <c r="A422" i="16"/>
  <c r="A423" l="1"/>
  <c r="A423" i="5"/>
  <c r="A423" i="3"/>
  <c r="A423" i="4"/>
  <c r="T426" i="15"/>
  <c r="S425"/>
  <c r="T427" l="1"/>
  <c r="S426"/>
  <c r="A424" i="16"/>
  <c r="A424" i="4"/>
  <c r="A424" i="3"/>
  <c r="A424" i="5"/>
  <c r="A425" i="16" l="1"/>
  <c r="A425" i="5"/>
  <c r="A425" i="4"/>
  <c r="A425" i="3"/>
  <c r="T428" i="15"/>
  <c r="S427"/>
  <c r="T429" l="1"/>
  <c r="S428"/>
  <c r="A426" i="16"/>
  <c r="A426" i="5"/>
  <c r="A426" i="4"/>
  <c r="A426" i="3"/>
  <c r="A427" i="16" l="1"/>
  <c r="A427" i="5"/>
  <c r="A427" i="3"/>
  <c r="A427" i="4"/>
  <c r="T430" i="15"/>
  <c r="S429"/>
  <c r="A428" i="5" l="1"/>
  <c r="A428" i="16"/>
  <c r="A428" i="4"/>
  <c r="A428" i="3"/>
  <c r="T431" i="15"/>
  <c r="S430"/>
  <c r="T432" l="1"/>
  <c r="S431"/>
  <c r="A429" i="16"/>
  <c r="A429" i="5"/>
  <c r="A429" i="4"/>
  <c r="A429" i="3"/>
  <c r="A430" i="5" l="1"/>
  <c r="A430" i="4"/>
  <c r="A430" i="3"/>
  <c r="A430" i="16"/>
  <c r="T433" i="15"/>
  <c r="S432"/>
  <c r="T434" l="1"/>
  <c r="S433"/>
  <c r="A431" i="16"/>
  <c r="A431" i="5"/>
  <c r="A431" i="3"/>
  <c r="A431" i="4"/>
  <c r="A432" i="16" l="1"/>
  <c r="A432" i="4"/>
  <c r="A432" i="3"/>
  <c r="A432" i="5"/>
  <c r="T435" i="15"/>
  <c r="S434"/>
  <c r="T436" l="1"/>
  <c r="S435"/>
  <c r="A433" i="16"/>
  <c r="A433" i="5"/>
  <c r="A433" i="4"/>
  <c r="A433" i="3"/>
  <c r="A434" i="16" l="1"/>
  <c r="A434" i="5"/>
  <c r="A434" i="4"/>
  <c r="A434" i="3"/>
  <c r="T437" i="15"/>
  <c r="S436"/>
  <c r="T438" l="1"/>
  <c r="S437"/>
  <c r="A435" i="16"/>
  <c r="A435" i="5"/>
  <c r="A435" i="3"/>
  <c r="A435" i="4"/>
  <c r="A436" i="5" l="1"/>
  <c r="A436" i="16"/>
  <c r="A436" i="4"/>
  <c r="A436" i="3"/>
  <c r="T439" i="15"/>
  <c r="S438"/>
  <c r="A437" i="16" l="1"/>
  <c r="A437" i="5"/>
  <c r="A437" i="4"/>
  <c r="A437" i="3"/>
  <c r="T440" i="15"/>
  <c r="S439"/>
  <c r="T441" l="1"/>
  <c r="S440"/>
  <c r="A438" i="5"/>
  <c r="A438" i="4"/>
  <c r="A438" i="3"/>
  <c r="A438" i="16"/>
  <c r="A439" l="1"/>
  <c r="A439" i="5"/>
  <c r="A439" i="3"/>
  <c r="A439" i="4"/>
  <c r="T442" i="15"/>
  <c r="S441"/>
  <c r="A440" i="16" l="1"/>
  <c r="A440" i="4"/>
  <c r="A440" i="3"/>
  <c r="A440" i="5"/>
  <c r="T443" i="15"/>
  <c r="S442"/>
  <c r="T444" l="1"/>
  <c r="S443"/>
  <c r="A441" i="16"/>
  <c r="A441" i="5"/>
  <c r="A441" i="4"/>
  <c r="A441" i="3"/>
  <c r="A442" i="16" l="1"/>
  <c r="A442" i="5"/>
  <c r="A442" i="4"/>
  <c r="A442" i="3"/>
  <c r="T445" i="15"/>
  <c r="S444"/>
  <c r="T446" l="1"/>
  <c r="S445"/>
  <c r="A443" i="16"/>
  <c r="A443" i="5"/>
  <c r="A443" i="3"/>
  <c r="A443" i="4"/>
  <c r="A444" i="5" l="1"/>
  <c r="A444" i="16"/>
  <c r="A444" i="4"/>
  <c r="A444" i="3"/>
  <c r="T447" i="15"/>
  <c r="S446"/>
  <c r="A445" i="16" l="1"/>
  <c r="A445" i="5"/>
  <c r="A445" i="4"/>
  <c r="A445" i="3"/>
  <c r="T448" i="15"/>
  <c r="S447"/>
  <c r="T449" l="1"/>
  <c r="S448"/>
  <c r="A446" i="5"/>
  <c r="A446" i="4"/>
  <c r="A446" i="3"/>
  <c r="A446" i="16"/>
  <c r="A447" l="1"/>
  <c r="A447" i="5"/>
  <c r="A447" i="3"/>
  <c r="A447" i="4"/>
  <c r="T450" i="15"/>
  <c r="S449"/>
  <c r="A448" i="16" l="1"/>
  <c r="A448" i="4"/>
  <c r="A448" i="3"/>
  <c r="A448" i="5"/>
  <c r="T451" i="15"/>
  <c r="S450"/>
  <c r="T452" l="1"/>
  <c r="S451"/>
  <c r="A449" i="16"/>
  <c r="A449" i="5"/>
  <c r="A449" i="4"/>
  <c r="A449" i="3"/>
  <c r="A450" i="16" l="1"/>
  <c r="A450" i="5"/>
  <c r="A450" i="4"/>
  <c r="A450" i="3"/>
  <c r="T453" i="15"/>
  <c r="S452"/>
  <c r="T454" l="1"/>
  <c r="S453"/>
  <c r="A451" i="16"/>
  <c r="A451" i="5"/>
  <c r="A451" i="3"/>
  <c r="A451" i="4"/>
  <c r="A452" i="16" l="1"/>
  <c r="A452" i="4"/>
  <c r="A452" i="3"/>
  <c r="A452" i="5"/>
  <c r="T455" i="15"/>
  <c r="S454"/>
  <c r="T456" l="1"/>
  <c r="S455"/>
  <c r="A453" i="16"/>
  <c r="A453" i="5"/>
  <c r="A453" i="4"/>
  <c r="A453" i="3"/>
  <c r="A454" i="5" l="1"/>
  <c r="A454" i="4"/>
  <c r="A454" i="3"/>
  <c r="A454" i="16"/>
  <c r="T457" i="15"/>
  <c r="S456"/>
  <c r="A455" i="16" l="1"/>
  <c r="A455" i="5"/>
  <c r="A455" i="3"/>
  <c r="A455" i="4"/>
  <c r="T458" i="15"/>
  <c r="S457"/>
  <c r="T459" l="1"/>
  <c r="S458"/>
  <c r="A456" i="5"/>
  <c r="A456" i="16"/>
  <c r="A456" i="4"/>
  <c r="A456" i="3"/>
  <c r="A457" i="16" l="1"/>
  <c r="A457" i="5"/>
  <c r="A457" i="4"/>
  <c r="A457" i="3"/>
  <c r="T460" i="15"/>
  <c r="S459"/>
  <c r="T461" l="1"/>
  <c r="S460"/>
  <c r="A458" i="16"/>
  <c r="A458" i="5"/>
  <c r="A458" i="4"/>
  <c r="A458" i="3"/>
  <c r="A459" i="16" l="1"/>
  <c r="A459" i="5"/>
  <c r="A459" i="3"/>
  <c r="A459" i="4"/>
  <c r="T462" i="15"/>
  <c r="S461"/>
  <c r="A460" i="16" l="1"/>
  <c r="A460" i="4"/>
  <c r="A460" i="3"/>
  <c r="A460" i="5"/>
  <c r="T463" i="15"/>
  <c r="S462"/>
  <c r="A461" i="16" l="1"/>
  <c r="A461" i="5"/>
  <c r="A461" i="4"/>
  <c r="A461" i="3"/>
  <c r="T464" i="15"/>
  <c r="S463"/>
  <c r="T465" l="1"/>
  <c r="S464"/>
  <c r="A462" i="5"/>
  <c r="A462" i="4"/>
  <c r="A462" i="3"/>
  <c r="A462" i="16"/>
  <c r="A463" l="1"/>
  <c r="A463" i="5"/>
  <c r="A463" i="3"/>
  <c r="A463" i="4"/>
  <c r="T466" i="15"/>
  <c r="S465"/>
  <c r="A464" i="5" l="1"/>
  <c r="A464" i="16"/>
  <c r="A464" i="4"/>
  <c r="A464" i="3"/>
  <c r="T467" i="15"/>
  <c r="S466"/>
  <c r="A465" i="16" l="1"/>
  <c r="A465" i="5"/>
  <c r="A465" i="4"/>
  <c r="A465" i="3"/>
  <c r="S467" i="15"/>
  <c r="T468"/>
  <c r="A466" i="16" l="1"/>
  <c r="A466" i="5"/>
  <c r="A466" i="4"/>
  <c r="A466" i="3"/>
  <c r="S468" i="15"/>
  <c r="T469"/>
  <c r="A467" i="16" l="1"/>
  <c r="A467" i="5"/>
  <c r="A467" i="3"/>
  <c r="A467" i="4"/>
  <c r="T470" i="15"/>
  <c r="S469"/>
  <c r="T471" l="1"/>
  <c r="S470"/>
  <c r="A468" i="16"/>
  <c r="A468" i="4"/>
  <c r="A468" i="3"/>
  <c r="A468" i="5"/>
  <c r="A469" i="16" l="1"/>
  <c r="A469" i="5"/>
  <c r="A469" i="4"/>
  <c r="A469" i="3"/>
  <c r="T472" i="15"/>
  <c r="S471"/>
  <c r="T473" l="1"/>
  <c r="S472"/>
  <c r="A470" i="5"/>
  <c r="A470" i="4"/>
  <c r="A470" i="3"/>
  <c r="A470" i="16"/>
  <c r="A471" l="1"/>
  <c r="A471" i="5"/>
  <c r="A471" i="3"/>
  <c r="A471" i="4"/>
  <c r="T474" i="15"/>
  <c r="S473"/>
  <c r="T475" l="1"/>
  <c r="S474"/>
  <c r="A472" i="5"/>
  <c r="A472" i="16"/>
  <c r="A472" i="4"/>
  <c r="A472" i="3"/>
  <c r="A473" i="16" l="1"/>
  <c r="A473" i="5"/>
  <c r="A473" i="4"/>
  <c r="A473" i="3"/>
  <c r="T476" i="15"/>
  <c r="S475"/>
  <c r="S476" l="1"/>
  <c r="T477"/>
  <c r="A474" i="16"/>
  <c r="A474" i="5"/>
  <c r="A474" i="4"/>
  <c r="A474" i="3"/>
  <c r="T478" i="15" l="1"/>
  <c r="S477"/>
  <c r="A475" i="16"/>
  <c r="A475" i="5"/>
  <c r="A475" i="3"/>
  <c r="A475" i="4"/>
  <c r="A476" i="16" l="1"/>
  <c r="A476" i="4"/>
  <c r="A476" i="3"/>
  <c r="A476" i="5"/>
  <c r="T479" i="15"/>
  <c r="S478"/>
  <c r="A477" i="16" l="1"/>
  <c r="A477" i="5"/>
  <c r="A477" i="4"/>
  <c r="A477" i="3"/>
  <c r="S479" i="15"/>
  <c r="T480"/>
  <c r="A478" i="5" l="1"/>
  <c r="A478" i="4"/>
  <c r="A478" i="3"/>
  <c r="A478" i="16"/>
  <c r="T481" i="15"/>
  <c r="S480"/>
  <c r="A479" i="16" l="1"/>
  <c r="A479" i="5"/>
  <c r="A479" i="3"/>
  <c r="A479" i="4"/>
  <c r="T482" i="15"/>
  <c r="S481"/>
  <c r="A480" i="5" l="1"/>
  <c r="A480" i="16"/>
  <c r="A480" i="4"/>
  <c r="A480" i="3"/>
  <c r="T483" i="15"/>
  <c r="S482"/>
  <c r="T484" l="1"/>
  <c r="S483"/>
  <c r="A481" i="16"/>
  <c r="A481" i="5"/>
  <c r="A481" i="4"/>
  <c r="A481" i="3"/>
  <c r="A482" i="16" l="1"/>
  <c r="A482" i="5"/>
  <c r="A482" i="4"/>
  <c r="A482" i="3"/>
  <c r="S484" i="15"/>
  <c r="T485"/>
  <c r="A483" i="16" l="1"/>
  <c r="A483" i="5"/>
  <c r="A483" i="3"/>
  <c r="A483" i="4"/>
  <c r="S485" i="15"/>
  <c r="T486"/>
  <c r="A484" i="5" l="1"/>
  <c r="A484" i="16"/>
  <c r="A484" i="4"/>
  <c r="A484" i="3"/>
  <c r="T487" i="15"/>
  <c r="S486"/>
  <c r="A485" i="16" l="1"/>
  <c r="A485" i="5"/>
  <c r="A485" i="4"/>
  <c r="A485" i="3"/>
  <c r="S487" i="15"/>
  <c r="T488"/>
  <c r="A486" i="5" l="1"/>
  <c r="A486" i="4"/>
  <c r="A486" i="3"/>
  <c r="A486" i="16"/>
  <c r="S488" i="15"/>
  <c r="T489"/>
  <c r="A487" i="16" l="1"/>
  <c r="A487" i="5"/>
  <c r="A487" i="3"/>
  <c r="A487" i="4"/>
  <c r="S489" i="15"/>
  <c r="T490"/>
  <c r="A488" i="16" l="1"/>
  <c r="A488" i="4"/>
  <c r="A488" i="3"/>
  <c r="A488" i="5"/>
  <c r="T491" i="15"/>
  <c r="S490"/>
  <c r="A489" i="16" l="1"/>
  <c r="A489" i="5"/>
  <c r="A489" i="4"/>
  <c r="A489" i="3"/>
  <c r="T492" i="15"/>
  <c r="S491"/>
  <c r="A490" i="16" l="1"/>
  <c r="A490" i="5"/>
  <c r="A490" i="4"/>
  <c r="A490" i="3"/>
  <c r="S492" i="15"/>
  <c r="T493"/>
  <c r="A491" i="16" l="1"/>
  <c r="A491" i="5"/>
  <c r="A491" i="3"/>
  <c r="A491" i="4"/>
  <c r="T494" i="15"/>
  <c r="S493"/>
  <c r="S494" l="1"/>
  <c r="T495"/>
  <c r="A492" i="5"/>
  <c r="A492" i="16"/>
  <c r="A492" i="4"/>
  <c r="A492" i="3"/>
  <c r="A493" i="16" l="1"/>
  <c r="A493" i="5"/>
  <c r="A493" i="4"/>
  <c r="A493" i="3"/>
  <c r="S495" i="15"/>
  <c r="T496"/>
  <c r="A494" i="5" l="1"/>
  <c r="A494" i="4"/>
  <c r="A494" i="3"/>
  <c r="A494" i="16"/>
  <c r="S496" i="15"/>
  <c r="T497"/>
  <c r="A495" i="16" l="1"/>
  <c r="A495" i="5"/>
  <c r="A495" i="3"/>
  <c r="A495" i="4"/>
  <c r="T498" i="15"/>
  <c r="S497"/>
  <c r="S498" l="1"/>
  <c r="T499"/>
  <c r="A496" i="16"/>
  <c r="A496" i="4"/>
  <c r="A496" i="3"/>
  <c r="A496" i="5"/>
  <c r="S499" i="15" l="1"/>
  <c r="T500"/>
  <c r="A497" i="16"/>
  <c r="A497" i="5"/>
  <c r="A497" i="4"/>
  <c r="A497" i="3"/>
  <c r="A498" i="16" l="1"/>
  <c r="A498" i="5"/>
  <c r="A498" i="4"/>
  <c r="A498" i="3"/>
  <c r="S500" i="15"/>
  <c r="T501"/>
  <c r="A499" i="16" l="1"/>
  <c r="A499" i="5"/>
  <c r="A499" i="4"/>
  <c r="A499" i="3"/>
  <c r="S501" i="15"/>
  <c r="T502"/>
  <c r="T503" l="1"/>
  <c r="S502"/>
  <c r="A500" i="16"/>
  <c r="A500" i="4"/>
  <c r="A500" i="3"/>
  <c r="A500" i="5"/>
  <c r="A501" i="16" l="1"/>
  <c r="A501" i="5"/>
  <c r="A501" i="3"/>
  <c r="A501" i="4"/>
  <c r="S503" i="15"/>
  <c r="T504"/>
  <c r="S504" l="1"/>
  <c r="T505"/>
  <c r="A502" i="5"/>
  <c r="A502" i="4"/>
  <c r="A502" i="3"/>
  <c r="A502" i="16"/>
  <c r="S505" i="15" l="1"/>
  <c r="T506"/>
  <c r="A503" i="16"/>
  <c r="A503" i="5"/>
  <c r="A503" i="4"/>
  <c r="A503" i="3"/>
  <c r="S506" i="15" l="1"/>
  <c r="T507"/>
  <c r="A504" i="5"/>
  <c r="A504" i="16"/>
  <c r="A504" i="4"/>
  <c r="A504" i="3"/>
  <c r="T508" i="15" l="1"/>
  <c r="S507"/>
  <c r="A505" i="16"/>
  <c r="A505" i="5"/>
  <c r="A505" i="3"/>
  <c r="A505" i="4"/>
  <c r="A506" i="16" l="1"/>
  <c r="A506" i="5"/>
  <c r="A506" i="4"/>
  <c r="A506" i="3"/>
  <c r="S508" i="15"/>
  <c r="T509"/>
  <c r="A507" i="16" l="1"/>
  <c r="A507" i="5"/>
  <c r="A507" i="4"/>
  <c r="A507" i="3"/>
  <c r="S509" i="15"/>
  <c r="T510"/>
  <c r="A508" i="16" l="1"/>
  <c r="A508" i="4"/>
  <c r="A508" i="3"/>
  <c r="A508" i="5"/>
  <c r="S510" i="15"/>
  <c r="T511"/>
  <c r="A509" i="16" l="1"/>
  <c r="A509" i="5"/>
  <c r="A509" i="3"/>
  <c r="A509" i="4"/>
  <c r="T512" i="15"/>
  <c r="S511"/>
  <c r="A510" i="5" l="1"/>
  <c r="A510" i="4"/>
  <c r="A510" i="3"/>
  <c r="A510" i="16"/>
  <c r="S512" i="15"/>
  <c r="T513"/>
  <c r="A511" i="16" l="1"/>
  <c r="A511" i="5"/>
  <c r="A511" i="4"/>
  <c r="A511" i="3"/>
  <c r="S513" i="15"/>
  <c r="T514"/>
  <c r="A512" i="5" l="1"/>
  <c r="A512" i="16"/>
  <c r="A512" i="4"/>
  <c r="A512" i="3"/>
  <c r="T515" i="15"/>
  <c r="S514"/>
  <c r="S515" l="1"/>
  <c r="T516"/>
  <c r="A513" i="16"/>
  <c r="A513" i="5"/>
  <c r="A513" i="3"/>
  <c r="A513" i="4"/>
  <c r="S516" i="15" l="1"/>
  <c r="T517"/>
  <c r="A514" i="16"/>
  <c r="A514" i="5"/>
  <c r="A514" i="4"/>
  <c r="A514" i="3"/>
  <c r="S517" i="15" l="1"/>
  <c r="T518"/>
  <c r="A515" i="16"/>
  <c r="A515" i="5"/>
  <c r="A515" i="4"/>
  <c r="A515" i="3"/>
  <c r="S518" i="15" l="1"/>
  <c r="T519"/>
  <c r="A516" i="16"/>
  <c r="A516" i="4"/>
  <c r="A516" i="3"/>
  <c r="A516" i="5"/>
  <c r="T520" i="15" l="1"/>
  <c r="S519"/>
  <c r="A517" i="16"/>
  <c r="A517" i="5"/>
  <c r="A517" i="3"/>
  <c r="A517" i="4"/>
  <c r="A518" i="5" l="1"/>
  <c r="A518" i="4"/>
  <c r="A518" i="3"/>
  <c r="A518" i="16"/>
  <c r="S520" i="15"/>
  <c r="T521"/>
  <c r="A519" i="16" l="1"/>
  <c r="A519" i="5"/>
  <c r="A519" i="4"/>
  <c r="A519" i="3"/>
  <c r="T522" i="15"/>
  <c r="S521"/>
  <c r="A520" i="5" l="1"/>
  <c r="A520" i="16"/>
  <c r="A520" i="4"/>
  <c r="A520" i="3"/>
  <c r="S522" i="15"/>
  <c r="T523"/>
  <c r="A521" i="16" l="1"/>
  <c r="A521" i="5"/>
  <c r="A521" i="3"/>
  <c r="A521" i="4"/>
  <c r="T524" i="15"/>
  <c r="S523"/>
  <c r="T525" l="1"/>
  <c r="S524"/>
  <c r="A522" i="16"/>
  <c r="A522" i="5"/>
  <c r="A522" i="4"/>
  <c r="A522" i="3"/>
  <c r="A523" i="16" l="1"/>
  <c r="A523" i="5"/>
  <c r="A523" i="4"/>
  <c r="A523" i="3"/>
  <c r="S525" i="15"/>
  <c r="T526"/>
  <c r="A524" i="16" l="1"/>
  <c r="A524" i="4"/>
  <c r="A524" i="3"/>
  <c r="A524" i="5"/>
  <c r="S526" i="15"/>
  <c r="T527"/>
  <c r="A525" i="16" l="1"/>
  <c r="A525" i="5"/>
  <c r="A525" i="3"/>
  <c r="A525" i="4"/>
  <c r="S527" i="15"/>
  <c r="T528"/>
  <c r="A526" i="5" l="1"/>
  <c r="A526" i="4"/>
  <c r="A526" i="3"/>
  <c r="A526" i="16"/>
  <c r="T529" i="15"/>
  <c r="S528"/>
  <c r="T530" l="1"/>
  <c r="S529"/>
  <c r="A527" i="16"/>
  <c r="A527" i="5"/>
  <c r="A527" i="4"/>
  <c r="A527" i="3"/>
  <c r="A528" i="5" l="1"/>
  <c r="A528" i="16"/>
  <c r="A528" i="4"/>
  <c r="A528" i="3"/>
  <c r="S530" i="15"/>
  <c r="T531"/>
  <c r="A529" i="16" l="1"/>
  <c r="A529" i="5"/>
  <c r="A529" i="3"/>
  <c r="A529" i="4"/>
  <c r="S531" i="15"/>
  <c r="T532"/>
  <c r="A530" i="16" l="1"/>
  <c r="A530" i="5"/>
  <c r="A530" i="4"/>
  <c r="A530" i="3"/>
  <c r="S532" i="15"/>
  <c r="T533"/>
  <c r="A531" i="16" l="1"/>
  <c r="A531" i="5"/>
  <c r="A531" i="4"/>
  <c r="A531" i="3"/>
  <c r="S533" i="15"/>
  <c r="T534"/>
  <c r="A532" i="5" l="1"/>
  <c r="A532" i="16"/>
  <c r="A532" i="4"/>
  <c r="A532" i="3"/>
  <c r="T535" i="15"/>
  <c r="S534"/>
  <c r="S535" l="1"/>
  <c r="T536"/>
  <c r="A533" i="16"/>
  <c r="A533" i="5"/>
  <c r="A533" i="3"/>
  <c r="A533" i="4"/>
  <c r="S536" i="15" l="1"/>
  <c r="T537"/>
  <c r="A534" i="5"/>
  <c r="A534" i="4"/>
  <c r="A534" i="3"/>
  <c r="A534" i="16"/>
  <c r="A535" l="1"/>
  <c r="A535" i="5"/>
  <c r="A535" i="4"/>
  <c r="A535" i="3"/>
  <c r="S537" i="15"/>
  <c r="T538"/>
  <c r="A536" i="16" l="1"/>
  <c r="A536" i="4"/>
  <c r="A536" i="3"/>
  <c r="A536" i="5"/>
  <c r="S538" i="15"/>
  <c r="T539"/>
  <c r="A537" i="16" l="1"/>
  <c r="A537" i="5"/>
  <c r="A537" i="3"/>
  <c r="A537" i="4"/>
  <c r="S539" i="15"/>
  <c r="T540"/>
  <c r="A538" i="16" l="1"/>
  <c r="A538" i="5"/>
  <c r="A538" i="4"/>
  <c r="A538" i="3"/>
  <c r="S540" i="15"/>
  <c r="T541"/>
  <c r="A539" i="16" l="1"/>
  <c r="A539" i="5"/>
  <c r="A539" i="4"/>
  <c r="A539" i="3"/>
  <c r="S541" i="15"/>
  <c r="T542"/>
  <c r="A540" i="5" l="1"/>
  <c r="A540" i="16"/>
  <c r="A540" i="4"/>
  <c r="A540" i="3"/>
  <c r="S542" i="15"/>
  <c r="T543"/>
  <c r="A541" i="16" l="1"/>
  <c r="A541" i="5"/>
  <c r="A541" i="3"/>
  <c r="A541" i="4"/>
  <c r="S543" i="15"/>
  <c r="T544"/>
  <c r="A542" i="5" l="1"/>
  <c r="A542" i="4"/>
  <c r="A542" i="3"/>
  <c r="A542" i="16"/>
  <c r="S544" i="15"/>
  <c r="T545"/>
  <c r="A543" i="16" l="1"/>
  <c r="A543" i="5"/>
  <c r="A543" i="4"/>
  <c r="A543" i="3"/>
  <c r="S545" i="15"/>
  <c r="T546"/>
  <c r="A544" i="16" l="1"/>
  <c r="A544" i="4"/>
  <c r="A544" i="3"/>
  <c r="A544" i="5"/>
  <c r="S546" i="15"/>
  <c r="T547"/>
  <c r="S547" l="1"/>
  <c r="T548"/>
  <c r="A545" i="16"/>
  <c r="A545" i="5"/>
  <c r="A545" i="4"/>
  <c r="A545" i="3"/>
  <c r="S548" i="15" l="1"/>
  <c r="T549"/>
  <c r="A546" i="16"/>
  <c r="A546" i="5"/>
  <c r="A546" i="3"/>
  <c r="A546" i="4"/>
  <c r="A547" i="16" l="1"/>
  <c r="A547" i="5"/>
  <c r="A547" i="4"/>
  <c r="A547" i="3"/>
  <c r="S549" i="15"/>
  <c r="T550"/>
  <c r="A548" i="5" l="1"/>
  <c r="A548" i="16"/>
  <c r="A548" i="4"/>
  <c r="A548" i="3"/>
  <c r="S550" i="15"/>
  <c r="T551"/>
  <c r="A549" i="16" l="1"/>
  <c r="A549" i="5"/>
  <c r="A549" i="4"/>
  <c r="A549" i="3"/>
  <c r="S551" i="15"/>
  <c r="T552"/>
  <c r="S552" l="1"/>
  <c r="T553"/>
  <c r="A550" i="4"/>
  <c r="A550" i="5"/>
  <c r="A550" i="3"/>
  <c r="A550" i="16"/>
  <c r="A551" l="1"/>
  <c r="A551" i="5"/>
  <c r="A551" i="4"/>
  <c r="A551" i="3"/>
  <c r="S553" i="15"/>
  <c r="T554"/>
  <c r="T555" l="1"/>
  <c r="S554"/>
  <c r="A552" i="16"/>
  <c r="A552" i="4"/>
  <c r="A552" i="3"/>
  <c r="A552" i="5"/>
  <c r="A553" i="16" l="1"/>
  <c r="A553" i="5"/>
  <c r="A553" i="4"/>
  <c r="A553" i="3"/>
  <c r="S555" i="15"/>
  <c r="T556"/>
  <c r="S556" l="1"/>
  <c r="T557"/>
  <c r="A554" i="16"/>
  <c r="A554" i="5"/>
  <c r="A554" i="3"/>
  <c r="A554" i="4"/>
  <c r="A555" i="16" l="1"/>
  <c r="A555" i="5"/>
  <c r="A555" i="4"/>
  <c r="A555" i="3"/>
  <c r="S557" i="15"/>
  <c r="T558"/>
  <c r="A556" i="5" l="1"/>
  <c r="A556" i="16"/>
  <c r="A556" i="4"/>
  <c r="A556" i="3"/>
  <c r="T559" i="15"/>
  <c r="S558"/>
  <c r="A557" i="16" l="1"/>
  <c r="A557" i="5"/>
  <c r="A557" i="4"/>
  <c r="A557" i="3"/>
  <c r="S559" i="15"/>
  <c r="T560"/>
  <c r="A558" i="16" l="1"/>
  <c r="A558" i="4"/>
  <c r="A558" i="5"/>
  <c r="A558" i="3"/>
  <c r="T561" i="15"/>
  <c r="S560"/>
  <c r="S561" l="1"/>
  <c r="T562"/>
  <c r="A559" i="16"/>
  <c r="A559" i="5"/>
  <c r="A559" i="4"/>
  <c r="A559" i="3"/>
  <c r="A560" i="16" l="1"/>
  <c r="A560" i="4"/>
  <c r="A560" i="3"/>
  <c r="A560" i="5"/>
  <c r="T563" i="15"/>
  <c r="S562"/>
  <c r="T564" l="1"/>
  <c r="S563"/>
  <c r="A561" i="16"/>
  <c r="A561" i="5"/>
  <c r="A561" i="4"/>
  <c r="A561" i="3"/>
  <c r="A562" i="5" l="1"/>
  <c r="A562" i="3"/>
  <c r="A562" i="16"/>
  <c r="A562" i="4"/>
  <c r="T565" i="15"/>
  <c r="S564"/>
  <c r="S565" l="1"/>
  <c r="T566"/>
  <c r="A563" i="16"/>
  <c r="A563" i="5"/>
  <c r="A563" i="4"/>
  <c r="A563" i="3"/>
  <c r="A564" i="5" l="1"/>
  <c r="A564" i="16"/>
  <c r="A564" i="4"/>
  <c r="A564" i="3"/>
  <c r="T567" i="15"/>
  <c r="S566"/>
  <c r="A565" i="16" l="1"/>
  <c r="A565" i="5"/>
  <c r="A565" i="4"/>
  <c r="A565" i="3"/>
  <c r="T568" i="15"/>
  <c r="S567"/>
  <c r="A566" i="16" l="1"/>
  <c r="A566" i="4"/>
  <c r="A566" i="5"/>
  <c r="A566" i="3"/>
  <c r="T569" i="15"/>
  <c r="S568"/>
  <c r="S569" l="1"/>
  <c r="T570"/>
  <c r="A567" i="16"/>
  <c r="A567" i="5"/>
  <c r="A567" i="4"/>
  <c r="A567" i="3"/>
  <c r="S570" i="15" l="1"/>
  <c r="T571"/>
  <c r="A568" i="16"/>
  <c r="A568" i="4"/>
  <c r="A568" i="3"/>
  <c r="A568" i="5"/>
  <c r="T572" i="15" l="1"/>
  <c r="S571"/>
  <c r="A569" i="16"/>
  <c r="A569" i="5"/>
  <c r="A569" i="4"/>
  <c r="A569" i="3"/>
  <c r="A570" i="5" l="1"/>
  <c r="A570" i="3"/>
  <c r="A570" i="16"/>
  <c r="A570" i="4"/>
  <c r="T573" i="15"/>
  <c r="S572"/>
  <c r="S573" l="1"/>
  <c r="T574"/>
  <c r="A571" i="16"/>
  <c r="A571" i="5"/>
  <c r="A571" i="4"/>
  <c r="A571" i="3"/>
  <c r="A572" i="5" l="1"/>
  <c r="A572" i="16"/>
  <c r="A572" i="4"/>
  <c r="A572" i="3"/>
  <c r="S574" i="15"/>
  <c r="T575"/>
  <c r="A573" i="16" l="1"/>
  <c r="A573" i="5"/>
  <c r="A573" i="4"/>
  <c r="A573" i="3"/>
  <c r="S575" i="15"/>
  <c r="T576"/>
  <c r="T577" l="1"/>
  <c r="S576"/>
  <c r="A574" i="16"/>
  <c r="A574" i="4"/>
  <c r="A574" i="5"/>
  <c r="A574" i="3"/>
  <c r="A575" i="16" l="1"/>
  <c r="A575" i="5"/>
  <c r="A575" i="4"/>
  <c r="A575" i="3"/>
  <c r="S577" i="15"/>
  <c r="T578"/>
  <c r="A576" i="16" l="1"/>
  <c r="A576" i="4"/>
  <c r="A576" i="3"/>
  <c r="A576" i="5"/>
  <c r="S578" i="15"/>
  <c r="T579"/>
  <c r="A577" i="16" l="1"/>
  <c r="A577" i="5"/>
  <c r="A577" i="4"/>
  <c r="A577" i="3"/>
  <c r="T580" i="15"/>
  <c r="S579"/>
  <c r="T581" l="1"/>
  <c r="S580"/>
  <c r="A578" i="5"/>
  <c r="A578" i="3"/>
  <c r="A578" i="16"/>
  <c r="A578" i="4"/>
  <c r="A579" i="16" l="1"/>
  <c r="A579" i="5"/>
  <c r="A579" i="4"/>
  <c r="A579" i="3"/>
  <c r="S581" i="15"/>
  <c r="T582"/>
  <c r="T583" l="1"/>
  <c r="S582"/>
  <c r="A580" i="5"/>
  <c r="A580" i="16"/>
  <c r="A580" i="4"/>
  <c r="A580" i="3"/>
  <c r="A581" i="16" l="1"/>
  <c r="A581" i="5"/>
  <c r="A581" i="4"/>
  <c r="A581" i="3"/>
  <c r="T584" i="15"/>
  <c r="S583"/>
  <c r="T585" l="1"/>
  <c r="S584"/>
  <c r="A582" i="16"/>
  <c r="A582" i="4"/>
  <c r="A582" i="5"/>
  <c r="A582" i="3"/>
  <c r="T586" i="15" l="1"/>
  <c r="S585"/>
  <c r="A583" i="16"/>
  <c r="A583" i="5"/>
  <c r="A583" i="4"/>
  <c r="A583" i="3"/>
  <c r="A584" i="16" l="1"/>
  <c r="A584" i="4"/>
  <c r="A584" i="3"/>
  <c r="A584" i="5"/>
  <c r="T587" i="15"/>
  <c r="S586"/>
  <c r="A585" i="16" l="1"/>
  <c r="A585" i="5"/>
  <c r="A585" i="4"/>
  <c r="A585" i="3"/>
  <c r="T588" i="15"/>
  <c r="S587"/>
  <c r="T589" l="1"/>
  <c r="S588"/>
  <c r="A586" i="5"/>
  <c r="A586" i="3"/>
  <c r="A586" i="16"/>
  <c r="A586" i="4"/>
  <c r="A587" i="16" l="1"/>
  <c r="A587" i="5"/>
  <c r="A587" i="4"/>
  <c r="A587" i="3"/>
  <c r="T590" i="15"/>
  <c r="S589"/>
  <c r="T591" l="1"/>
  <c r="S590"/>
  <c r="A588" i="5"/>
  <c r="A588" i="16"/>
  <c r="A588" i="4"/>
  <c r="A588" i="3"/>
  <c r="A589" i="16" l="1"/>
  <c r="A589" i="5"/>
  <c r="A589" i="4"/>
  <c r="A589" i="3"/>
  <c r="T592" i="15"/>
  <c r="S591"/>
  <c r="S592" l="1"/>
  <c r="T593"/>
  <c r="A590" i="16"/>
  <c r="A590" i="4"/>
  <c r="A590" i="5"/>
  <c r="A590" i="3"/>
  <c r="A591" i="16" l="1"/>
  <c r="A591" i="5"/>
  <c r="A591" i="4"/>
  <c r="A591" i="3"/>
  <c r="S593" i="15"/>
  <c r="T594"/>
  <c r="A592" i="16" l="1"/>
  <c r="A592" i="4"/>
  <c r="A592" i="3"/>
  <c r="A592" i="5"/>
  <c r="T595" i="15"/>
  <c r="S594"/>
  <c r="S595" l="1"/>
  <c r="T596"/>
  <c r="A593" i="16"/>
  <c r="A593" i="5"/>
  <c r="A593" i="4"/>
  <c r="A593" i="3"/>
  <c r="A594" i="5" l="1"/>
  <c r="A594" i="3"/>
  <c r="A594" i="16"/>
  <c r="A594" i="4"/>
  <c r="S596" i="15"/>
  <c r="T597"/>
  <c r="A595" i="16" l="1"/>
  <c r="A595" i="5"/>
  <c r="A595" i="4"/>
  <c r="A595" i="3"/>
  <c r="S597" i="15"/>
  <c r="T598"/>
  <c r="S598" l="1"/>
  <c r="T599"/>
  <c r="A596" i="5"/>
  <c r="A596" i="16"/>
  <c r="A596" i="4"/>
  <c r="A596" i="3"/>
  <c r="A597" i="16" l="1"/>
  <c r="A597" i="5"/>
  <c r="A597" i="4"/>
  <c r="A597" i="3"/>
  <c r="S599" i="15"/>
  <c r="T600"/>
  <c r="A598" i="4" l="1"/>
  <c r="A598" i="5"/>
  <c r="A598" i="3"/>
  <c r="A598" i="16"/>
  <c r="S600" i="15"/>
  <c r="T601"/>
  <c r="A599" i="16" l="1"/>
  <c r="A599" i="5"/>
  <c r="A599" i="4"/>
  <c r="A599" i="3"/>
  <c r="S601" i="15"/>
  <c r="T602"/>
  <c r="A600" i="16" l="1"/>
  <c r="A600" i="4"/>
  <c r="A600" i="3"/>
  <c r="A600" i="5"/>
  <c r="S602" i="15"/>
  <c r="T603"/>
  <c r="A601" i="16" l="1"/>
  <c r="A601" i="5"/>
  <c r="A601" i="4"/>
  <c r="A601" i="3"/>
  <c r="T604" i="15"/>
  <c r="S603"/>
  <c r="T605" l="1"/>
  <c r="S604"/>
  <c r="A602" i="16"/>
  <c r="A602" i="5"/>
  <c r="A602" i="3"/>
  <c r="A602" i="4"/>
  <c r="A603" i="16" l="1"/>
  <c r="A603" i="5"/>
  <c r="A603" i="4"/>
  <c r="A603" i="3"/>
  <c r="T606" i="15"/>
  <c r="S605"/>
  <c r="T607" l="1"/>
  <c r="S606"/>
  <c r="A604" i="16"/>
  <c r="A604" i="4"/>
  <c r="A604" i="3"/>
  <c r="A604" i="5"/>
  <c r="T608" i="15" l="1"/>
  <c r="S607"/>
  <c r="A605" i="16"/>
  <c r="A605" i="5"/>
  <c r="A605" i="4"/>
  <c r="A605" i="3"/>
  <c r="T609" i="15" l="1"/>
  <c r="S608"/>
  <c r="A606" i="4"/>
  <c r="A606" i="5"/>
  <c r="A606" i="3"/>
  <c r="A606" i="16"/>
  <c r="A607" l="1"/>
  <c r="A607" i="5"/>
  <c r="A607" i="4"/>
  <c r="A607" i="3"/>
  <c r="T610" i="15"/>
  <c r="S609"/>
  <c r="T611" l="1"/>
  <c r="S610"/>
  <c r="A608" i="5"/>
  <c r="A608" i="16"/>
  <c r="A608" i="4"/>
  <c r="A608" i="3"/>
  <c r="A609" i="16" l="1"/>
  <c r="A609" i="5"/>
  <c r="A609" i="4"/>
  <c r="A609" i="3"/>
  <c r="T612" i="15"/>
  <c r="S611"/>
  <c r="T613" l="1"/>
  <c r="S612"/>
  <c r="A610" i="16"/>
  <c r="A610" i="5"/>
  <c r="A610" i="3"/>
  <c r="A610" i="4"/>
  <c r="A611" i="16" l="1"/>
  <c r="A611" i="5"/>
  <c r="A611" i="4"/>
  <c r="A611" i="3"/>
  <c r="T614" i="15"/>
  <c r="S613"/>
  <c r="T615" l="1"/>
  <c r="S614"/>
  <c r="A612" i="16"/>
  <c r="A612" i="4"/>
  <c r="A612" i="3"/>
  <c r="A612" i="5"/>
  <c r="A613" i="16" l="1"/>
  <c r="A613" i="5"/>
  <c r="A613" i="4"/>
  <c r="A613" i="3"/>
  <c r="T616" i="15"/>
  <c r="S615"/>
  <c r="S616" l="1"/>
  <c r="T617"/>
  <c r="A614" i="4"/>
  <c r="A614" i="5"/>
  <c r="A614" i="3"/>
  <c r="A614" i="16"/>
  <c r="S617" i="15" l="1"/>
  <c r="T618"/>
  <c r="A615" i="16"/>
  <c r="A615" i="5"/>
  <c r="A615" i="4"/>
  <c r="A615" i="3"/>
  <c r="S618" i="15" l="1"/>
  <c r="T619"/>
  <c r="A616" i="5"/>
  <c r="A616" i="16"/>
  <c r="A616" i="4"/>
  <c r="A616" i="3"/>
  <c r="T620" i="15" l="1"/>
  <c r="S619"/>
  <c r="A617" i="16"/>
  <c r="A617" i="5"/>
  <c r="A617" i="4"/>
  <c r="A617" i="3"/>
  <c r="A618" i="16" l="1"/>
  <c r="A618" i="4"/>
  <c r="A618" i="5"/>
  <c r="A618" i="3"/>
  <c r="S620" i="15"/>
  <c r="T621"/>
  <c r="A619" i="16" l="1"/>
  <c r="A619" i="5"/>
  <c r="A619" i="4"/>
  <c r="A619" i="3"/>
  <c r="S621" i="15"/>
  <c r="T622"/>
  <c r="A620" i="16" l="1"/>
  <c r="A620" i="4"/>
  <c r="A620" i="3"/>
  <c r="A620" i="5"/>
  <c r="S622" i="15"/>
  <c r="T623"/>
  <c r="A621" i="16" l="1"/>
  <c r="A621" i="5"/>
  <c r="A621" i="4"/>
  <c r="A621" i="3"/>
  <c r="S623" i="15"/>
  <c r="T624"/>
  <c r="A622" i="5" l="1"/>
  <c r="A622" i="3"/>
  <c r="A622" i="16"/>
  <c r="A622" i="4"/>
  <c r="T625" i="15"/>
  <c r="S624"/>
  <c r="A623" i="16" l="1"/>
  <c r="A623" i="5"/>
  <c r="A623" i="4"/>
  <c r="A623" i="3"/>
  <c r="T626" i="15"/>
  <c r="S625"/>
  <c r="T627" l="1"/>
  <c r="S626"/>
  <c r="A624" i="5"/>
  <c r="A624" i="16"/>
  <c r="A624" i="4"/>
  <c r="A624" i="3"/>
  <c r="A625" i="16" l="1"/>
  <c r="A625" i="5"/>
  <c r="A625" i="4"/>
  <c r="A625" i="3"/>
  <c r="S627" i="15"/>
  <c r="T628"/>
  <c r="A626" i="16" l="1"/>
  <c r="A626" i="4"/>
  <c r="A626" i="5"/>
  <c r="A626" i="3"/>
  <c r="T629" i="15"/>
  <c r="S628"/>
  <c r="A627" i="16" l="1"/>
  <c r="A627" i="5"/>
  <c r="A627" i="4"/>
  <c r="A627" i="3"/>
  <c r="T630" i="15"/>
  <c r="S629"/>
  <c r="T631" l="1"/>
  <c r="S630"/>
  <c r="A628" i="16"/>
  <c r="A628" i="4"/>
  <c r="A628" i="3"/>
  <c r="A628" i="5"/>
  <c r="A629" i="16" l="1"/>
  <c r="A629" i="5"/>
  <c r="A629" i="4"/>
  <c r="A629" i="3"/>
  <c r="S631" i="15"/>
  <c r="T632"/>
  <c r="A630" i="5" l="1"/>
  <c r="A630" i="3"/>
  <c r="A630" i="16"/>
  <c r="A630" i="4"/>
  <c r="S632" i="15"/>
  <c r="T633"/>
  <c r="A631" i="16" l="1"/>
  <c r="A631" i="5"/>
  <c r="A631" i="4"/>
  <c r="A631" i="3"/>
  <c r="S633" i="15"/>
  <c r="T634"/>
  <c r="A632" i="5" l="1"/>
  <c r="A632" i="16"/>
  <c r="A632" i="4"/>
  <c r="A632" i="3"/>
  <c r="T635" i="15"/>
  <c r="S634"/>
  <c r="A633" i="16" l="1"/>
  <c r="A633" i="5"/>
  <c r="A633" i="4"/>
  <c r="A633" i="3"/>
  <c r="T636" i="15"/>
  <c r="S635"/>
  <c r="S636" l="1"/>
  <c r="T637"/>
  <c r="A634" i="16"/>
  <c r="A634" i="4"/>
  <c r="A634" i="5"/>
  <c r="A634" i="3"/>
  <c r="S637" i="15" l="1"/>
  <c r="T638"/>
  <c r="A635" i="16"/>
  <c r="A635" i="5"/>
  <c r="A635" i="4"/>
  <c r="A635" i="3"/>
  <c r="T639" i="15" l="1"/>
  <c r="S638"/>
  <c r="A636" i="16"/>
  <c r="A636" i="4"/>
  <c r="A636" i="3"/>
  <c r="A636" i="5"/>
  <c r="A637" i="16" l="1"/>
  <c r="A637" i="5"/>
  <c r="A637" i="4"/>
  <c r="A637" i="3"/>
  <c r="S639" i="15"/>
  <c r="T640"/>
  <c r="A638" i="5" l="1"/>
  <c r="A638" i="3"/>
  <c r="A638" i="16"/>
  <c r="A638" i="4"/>
  <c r="T641" i="15"/>
  <c r="S640"/>
  <c r="A639" i="16" l="1"/>
  <c r="A639" i="5"/>
  <c r="A639" i="4"/>
  <c r="A639" i="3"/>
  <c r="S641" i="15"/>
  <c r="T642"/>
  <c r="A640" i="5" l="1"/>
  <c r="A640" i="16"/>
  <c r="A640" i="4"/>
  <c r="A640" i="3"/>
  <c r="S642" i="15"/>
  <c r="T643"/>
  <c r="A641" i="16" l="1"/>
  <c r="A641" i="5"/>
  <c r="A641" i="4"/>
  <c r="A641" i="3"/>
  <c r="T644" i="15"/>
  <c r="S643"/>
  <c r="A642" i="16" l="1"/>
  <c r="A642" i="4"/>
  <c r="A642" i="5"/>
  <c r="A642" i="3"/>
  <c r="T645" i="15"/>
  <c r="S644"/>
  <c r="T646" l="1"/>
  <c r="S645"/>
  <c r="A643" i="16"/>
  <c r="A643" i="5"/>
  <c r="A643" i="4"/>
  <c r="A643" i="3"/>
  <c r="A644" i="16" l="1"/>
  <c r="A644" i="4"/>
  <c r="A644" i="3"/>
  <c r="A644" i="5"/>
  <c r="S646" i="15"/>
  <c r="T647"/>
  <c r="A645" i="16" l="1"/>
  <c r="A645" i="5"/>
  <c r="A645" i="4"/>
  <c r="A645" i="3"/>
  <c r="S647" i="15"/>
  <c r="T648"/>
  <c r="A646" i="5" l="1"/>
  <c r="A646" i="3"/>
  <c r="A646" i="16"/>
  <c r="A646" i="4"/>
  <c r="S648" i="15"/>
  <c r="T649"/>
  <c r="A647" i="16" l="1"/>
  <c r="A647" i="5"/>
  <c r="A647" i="4"/>
  <c r="A647" i="3"/>
  <c r="T650" i="15"/>
  <c r="S649"/>
  <c r="A648" i="5" l="1"/>
  <c r="A648" i="16"/>
  <c r="A648" i="4"/>
  <c r="A648" i="3"/>
  <c r="S650" i="15"/>
  <c r="T651"/>
  <c r="A649" i="16" l="1"/>
  <c r="A649" i="5"/>
  <c r="A649" i="4"/>
  <c r="A649" i="3"/>
  <c r="S651" i="15"/>
  <c r="T652"/>
  <c r="A650" i="16" l="1"/>
  <c r="A650" i="4"/>
  <c r="A650" i="5"/>
  <c r="A650" i="3"/>
  <c r="T653" i="15"/>
  <c r="S652"/>
  <c r="A651" i="16" l="1"/>
  <c r="A651" i="5"/>
  <c r="A651" i="4"/>
  <c r="A651" i="3"/>
  <c r="T654" i="15"/>
  <c r="S653"/>
  <c r="S654" l="1"/>
  <c r="T655"/>
  <c r="A652" i="16"/>
  <c r="A652" i="4"/>
  <c r="A652" i="3"/>
  <c r="A652" i="5"/>
  <c r="T656" i="15" l="1"/>
  <c r="S655"/>
  <c r="A653" i="16"/>
  <c r="A653" i="5"/>
  <c r="A653" i="4"/>
  <c r="A653" i="3"/>
  <c r="A654" i="5" l="1"/>
  <c r="A654" i="3"/>
  <c r="A654" i="16"/>
  <c r="A654" i="4"/>
  <c r="S656" i="15"/>
  <c r="T657"/>
  <c r="A655" i="16" l="1"/>
  <c r="A655" i="5"/>
  <c r="A655" i="4"/>
  <c r="A655" i="3"/>
  <c r="S657" i="15"/>
  <c r="T658"/>
  <c r="A656" i="5" l="1"/>
  <c r="A656" i="16"/>
  <c r="A656" i="4"/>
  <c r="A656" i="3"/>
  <c r="S658" i="15"/>
  <c r="T659"/>
  <c r="A657" i="16" l="1"/>
  <c r="A657" i="5"/>
  <c r="A657" i="4"/>
  <c r="A657" i="3"/>
  <c r="S659" i="15"/>
  <c r="T660"/>
  <c r="S660" l="1"/>
  <c r="T661"/>
  <c r="A658" i="16"/>
  <c r="A658" i="4"/>
  <c r="A658" i="5"/>
  <c r="A658" i="3"/>
  <c r="T662" i="15" l="1"/>
  <c r="S661"/>
  <c r="A659" i="16"/>
  <c r="A659" i="5"/>
  <c r="A659" i="4"/>
  <c r="A659" i="3"/>
  <c r="A660" i="16" l="1"/>
  <c r="A660" i="4"/>
  <c r="A660" i="3"/>
  <c r="A660" i="5"/>
  <c r="T663" i="15"/>
  <c r="S662"/>
  <c r="S663" l="1"/>
  <c r="T664"/>
  <c r="A661" i="16"/>
  <c r="A661" i="5"/>
  <c r="A661" i="4"/>
  <c r="A661" i="3"/>
  <c r="S664" i="15" l="1"/>
  <c r="T665"/>
  <c r="A662" i="5"/>
  <c r="A662" i="3"/>
  <c r="A662" i="16"/>
  <c r="A662" i="4"/>
  <c r="T666" i="15" l="1"/>
  <c r="S665"/>
  <c r="A663" i="16"/>
  <c r="A663" i="5"/>
  <c r="A663" i="4"/>
  <c r="A663" i="3"/>
  <c r="A664" i="16" l="1"/>
  <c r="A664" i="4"/>
  <c r="A664" i="3"/>
  <c r="A664" i="5"/>
  <c r="T667" i="15"/>
  <c r="S666"/>
  <c r="A665" i="16" l="1"/>
  <c r="A665" i="5"/>
  <c r="A665" i="4"/>
  <c r="A665" i="3"/>
  <c r="S667" i="15"/>
  <c r="T668"/>
  <c r="A666" i="16" l="1"/>
  <c r="A666" i="4"/>
  <c r="A666" i="5"/>
  <c r="A666" i="3"/>
  <c r="S668" i="15"/>
  <c r="T669"/>
  <c r="A667" i="16" l="1"/>
  <c r="A667" i="5"/>
  <c r="A667" i="4"/>
  <c r="A667" i="3"/>
  <c r="S669" i="15"/>
  <c r="T670"/>
  <c r="A668" i="5" l="1"/>
  <c r="A668" i="16"/>
  <c r="A668" i="4"/>
  <c r="A668" i="3"/>
  <c r="T671" i="15"/>
  <c r="S670"/>
  <c r="S671" l="1"/>
  <c r="T672"/>
  <c r="A669" i="16"/>
  <c r="A669" i="5"/>
  <c r="A669" i="4"/>
  <c r="A669" i="3"/>
  <c r="S672" i="15" l="1"/>
  <c r="T673"/>
  <c r="A670" i="5"/>
  <c r="A670" i="3"/>
  <c r="A670" i="16"/>
  <c r="A670" i="4"/>
  <c r="S673" i="15" l="1"/>
  <c r="T674"/>
  <c r="A671" i="16"/>
  <c r="A671" i="5"/>
  <c r="A671" i="4"/>
  <c r="A671" i="3"/>
  <c r="S674" i="15" l="1"/>
  <c r="T675"/>
  <c r="A672" i="16"/>
  <c r="A672" i="4"/>
  <c r="A672" i="3"/>
  <c r="A672" i="5"/>
  <c r="S675" i="15" l="1"/>
  <c r="T676"/>
  <c r="A673" i="16"/>
  <c r="A673" i="5"/>
  <c r="A673" i="4"/>
  <c r="A673" i="3"/>
  <c r="S676" i="15" l="1"/>
  <c r="T677"/>
  <c r="A674" i="16"/>
  <c r="A674" i="4"/>
  <c r="A674" i="5"/>
  <c r="A674" i="3"/>
  <c r="S677" i="15" l="1"/>
  <c r="T678"/>
  <c r="A675" i="16"/>
  <c r="A675" i="5"/>
  <c r="A675" i="4"/>
  <c r="A675" i="3"/>
  <c r="T679" i="15" l="1"/>
  <c r="S678"/>
  <c r="A676" i="16"/>
  <c r="A676" i="4"/>
  <c r="A676" i="3"/>
  <c r="A676" i="5"/>
  <c r="A677" i="16" l="1"/>
  <c r="A677" i="5"/>
  <c r="A677" i="4"/>
  <c r="A677" i="3"/>
  <c r="S679" i="15"/>
  <c r="T680"/>
  <c r="A678" i="5" l="1"/>
  <c r="A678" i="3"/>
  <c r="A678" i="16"/>
  <c r="A678" i="4"/>
  <c r="S680" i="15"/>
  <c r="T681"/>
  <c r="A679" i="16" l="1"/>
  <c r="A679" i="5"/>
  <c r="A679" i="4"/>
  <c r="A679" i="3"/>
  <c r="S681" i="15"/>
  <c r="T682"/>
  <c r="A680" i="16" l="1"/>
  <c r="A680" i="4"/>
  <c r="A680" i="3"/>
  <c r="A680" i="5"/>
  <c r="S682" i="15"/>
  <c r="T683"/>
  <c r="A681" i="16" l="1"/>
  <c r="A681" i="5"/>
  <c r="A681" i="4"/>
  <c r="A681" i="3"/>
  <c r="T684" i="15"/>
  <c r="S683"/>
  <c r="S684" l="1"/>
  <c r="T685"/>
  <c r="A682" i="16"/>
  <c r="A682" i="4"/>
  <c r="A682" i="5"/>
  <c r="A682" i="3"/>
  <c r="S685" i="15" l="1"/>
  <c r="T686"/>
  <c r="A683" i="16"/>
  <c r="A683" i="5"/>
  <c r="A683" i="4"/>
  <c r="A683" i="3"/>
  <c r="S686" i="15" l="1"/>
  <c r="T687"/>
  <c r="A684" i="5"/>
  <c r="A684" i="16"/>
  <c r="A684" i="4"/>
  <c r="A684" i="3"/>
  <c r="S687" i="15" l="1"/>
  <c r="T688"/>
  <c r="A685" i="16"/>
  <c r="A685" i="5"/>
  <c r="A685" i="4"/>
  <c r="A685" i="3"/>
  <c r="S688" i="15" l="1"/>
  <c r="T689"/>
  <c r="A686" i="5"/>
  <c r="A686" i="3"/>
  <c r="A686" i="16"/>
  <c r="A686" i="4"/>
  <c r="T690" i="15" l="1"/>
  <c r="S689"/>
  <c r="A687" i="16"/>
  <c r="A687" i="5"/>
  <c r="A687" i="4"/>
  <c r="A687" i="3"/>
  <c r="A688" i="16" l="1"/>
  <c r="A688" i="4"/>
  <c r="A688" i="3"/>
  <c r="A688" i="5"/>
  <c r="S690" i="15"/>
  <c r="T691"/>
  <c r="A689" i="16" l="1"/>
  <c r="A689" i="5"/>
  <c r="A689" i="4"/>
  <c r="A689" i="3"/>
  <c r="S691" i="15"/>
  <c r="T692"/>
  <c r="A690" i="16" l="1"/>
  <c r="A690" i="4"/>
  <c r="A690" i="5"/>
  <c r="A690" i="3"/>
  <c r="S692" i="15"/>
  <c r="T693"/>
  <c r="A691" i="16" l="1"/>
  <c r="A691" i="5"/>
  <c r="A691" i="4"/>
  <c r="A691" i="3"/>
  <c r="S693" i="15"/>
  <c r="T694"/>
  <c r="A692" i="16" l="1"/>
  <c r="A692" i="4"/>
  <c r="A692" i="3"/>
  <c r="A692" i="5"/>
  <c r="T695" i="15"/>
  <c r="S694"/>
  <c r="S695" l="1"/>
  <c r="T696"/>
  <c r="A693" i="16"/>
  <c r="A693" i="5"/>
  <c r="A693" i="4"/>
  <c r="A693" i="3"/>
  <c r="S696" i="15" l="1"/>
  <c r="T697"/>
  <c r="A694" i="16"/>
  <c r="A694" i="5"/>
  <c r="A694" i="3"/>
  <c r="A694" i="4"/>
  <c r="S697" i="15" l="1"/>
  <c r="T698"/>
  <c r="A695" i="16"/>
  <c r="A695" i="5"/>
  <c r="A695" i="4"/>
  <c r="A695" i="3"/>
  <c r="S698" i="15" l="1"/>
  <c r="T699"/>
  <c r="A696" i="16"/>
  <c r="A696" i="4"/>
  <c r="A696" i="3"/>
  <c r="A696" i="5"/>
  <c r="T700" i="15" l="1"/>
  <c r="S699"/>
  <c r="A697" i="16"/>
  <c r="A697" i="5"/>
  <c r="A697" i="4"/>
  <c r="A697" i="3"/>
  <c r="A698" i="5" l="1"/>
  <c r="A698" i="3"/>
  <c r="A698" i="16"/>
  <c r="A698" i="4"/>
  <c r="T701" i="15"/>
  <c r="S700"/>
  <c r="S701" l="1"/>
  <c r="T702"/>
  <c r="A699" i="16"/>
  <c r="A699" i="5"/>
  <c r="A699" i="4"/>
  <c r="A699" i="3"/>
  <c r="A700" i="16" l="1"/>
  <c r="A700" i="4"/>
  <c r="A700" i="3"/>
  <c r="A700" i="5"/>
  <c r="T703" i="15"/>
  <c r="S702"/>
  <c r="S703" l="1"/>
  <c r="T704"/>
  <c r="A701" i="16"/>
  <c r="A701" i="5"/>
  <c r="A701" i="4"/>
  <c r="A701" i="3"/>
  <c r="A702" i="16" l="1"/>
  <c r="A702" i="4"/>
  <c r="A702" i="5"/>
  <c r="A702" i="3"/>
  <c r="S704" i="15"/>
  <c r="T705"/>
  <c r="S705" l="1"/>
  <c r="T706"/>
  <c r="A703" i="16"/>
  <c r="A703" i="5"/>
  <c r="A703" i="4"/>
  <c r="A703" i="3"/>
  <c r="S706" i="15" l="1"/>
  <c r="T707"/>
  <c r="A704" i="16"/>
  <c r="A704" i="4"/>
  <c r="A704" i="3"/>
  <c r="A704" i="5"/>
  <c r="T708" i="15" l="1"/>
  <c r="S707"/>
  <c r="A705" i="16"/>
  <c r="A705" i="5"/>
  <c r="A705" i="4"/>
  <c r="A705" i="3"/>
  <c r="A706" i="5" l="1"/>
  <c r="A706" i="3"/>
  <c r="A706" i="16"/>
  <c r="A706" i="4"/>
  <c r="S708" i="15"/>
  <c r="T709"/>
  <c r="A707" i="16" l="1"/>
  <c r="A707" i="5"/>
  <c r="A707" i="4"/>
  <c r="A707" i="3"/>
  <c r="S709" i="15"/>
  <c r="T710"/>
  <c r="A708" i="16" l="1"/>
  <c r="A708" i="4"/>
  <c r="A708" i="3"/>
  <c r="A708" i="5"/>
  <c r="S710" i="15"/>
  <c r="T711"/>
  <c r="A709" i="16" l="1"/>
  <c r="A709" i="5"/>
  <c r="A709" i="4"/>
  <c r="A709" i="3"/>
  <c r="S711" i="15"/>
  <c r="T712"/>
  <c r="A710" i="16" l="1"/>
  <c r="A710" i="4"/>
  <c r="A710" i="5"/>
  <c r="A710" i="3"/>
  <c r="S712" i="15"/>
  <c r="T713"/>
  <c r="A711" i="16" l="1"/>
  <c r="A711" i="5"/>
  <c r="A711" i="4"/>
  <c r="A711" i="3"/>
  <c r="T714" i="15"/>
  <c r="S713"/>
  <c r="S714" l="1"/>
  <c r="T715"/>
  <c r="A712" i="16"/>
  <c r="A712" i="4"/>
  <c r="A712" i="3"/>
  <c r="A712" i="5"/>
  <c r="T716" i="15" l="1"/>
  <c r="S715"/>
  <c r="A713" i="16"/>
  <c r="A713" i="5"/>
  <c r="A713" i="4"/>
  <c r="A713" i="3"/>
  <c r="S716" i="15" l="1"/>
  <c r="T717"/>
  <c r="A714" i="5"/>
  <c r="A714" i="3"/>
  <c r="A714" i="16"/>
  <c r="A714" i="4"/>
  <c r="S717" i="15" l="1"/>
  <c r="T718"/>
  <c r="A715" i="16"/>
  <c r="A715" i="5"/>
  <c r="A715" i="4"/>
  <c r="A715" i="3"/>
  <c r="T719" i="15" l="1"/>
  <c r="S718"/>
  <c r="A716" i="5"/>
  <c r="A716" i="16"/>
  <c r="A716" i="4"/>
  <c r="A716" i="3"/>
  <c r="A717" i="16" l="1"/>
  <c r="A717" i="5"/>
  <c r="A717" i="4"/>
  <c r="A717" i="3"/>
  <c r="S719" i="15"/>
  <c r="T720"/>
  <c r="S720" l="1"/>
  <c r="T721"/>
  <c r="A718" i="16"/>
  <c r="A718" i="4"/>
  <c r="A718" i="5"/>
  <c r="A718" i="3"/>
  <c r="S721" i="15" l="1"/>
  <c r="T722"/>
  <c r="A719" i="16"/>
  <c r="A719" i="5"/>
  <c r="A719" i="4"/>
  <c r="A719" i="3"/>
  <c r="T723" i="15" l="1"/>
  <c r="S722"/>
  <c r="A720" i="16"/>
  <c r="A720" i="4"/>
  <c r="A720" i="3"/>
  <c r="A720" i="5"/>
  <c r="A721" i="16" l="1"/>
  <c r="A721" i="5"/>
  <c r="A721" i="4"/>
  <c r="A721" i="3"/>
  <c r="S723" i="15"/>
  <c r="T724"/>
  <c r="A722" i="5" l="1"/>
  <c r="A722" i="3"/>
  <c r="A722" i="16"/>
  <c r="A722" i="4"/>
  <c r="S724" i="15"/>
  <c r="T725"/>
  <c r="A723" i="16" l="1"/>
  <c r="A723" i="5"/>
  <c r="A723" i="4"/>
  <c r="A723" i="3"/>
  <c r="S725" i="15"/>
  <c r="T726"/>
  <c r="A724" i="16" l="1"/>
  <c r="A724" i="4"/>
  <c r="A724" i="3"/>
  <c r="A724" i="5"/>
  <c r="S726" i="15"/>
  <c r="T727"/>
  <c r="A725" i="16" l="1"/>
  <c r="A725" i="5"/>
  <c r="A725" i="4"/>
  <c r="A725" i="3"/>
  <c r="S727" i="15"/>
  <c r="T728"/>
  <c r="A726" i="4" l="1"/>
  <c r="A726" i="5"/>
  <c r="A726" i="3"/>
  <c r="A726" i="16"/>
  <c r="S728" i="15"/>
  <c r="T729"/>
  <c r="A727" i="16" l="1"/>
  <c r="A727" i="5"/>
  <c r="A727" i="4"/>
  <c r="A727" i="3"/>
  <c r="S729" i="15"/>
  <c r="T730"/>
  <c r="A728" i="16" l="1"/>
  <c r="A728" i="4"/>
  <c r="A728" i="3"/>
  <c r="A728" i="5"/>
  <c r="S730" i="15"/>
  <c r="T731"/>
  <c r="A729" i="16" l="1"/>
  <c r="A729" i="5"/>
  <c r="A729" i="4"/>
  <c r="A729" i="3"/>
  <c r="S731" i="15"/>
  <c r="T732"/>
  <c r="A730" i="16" l="1"/>
  <c r="A730" i="4"/>
  <c r="A730" i="5"/>
  <c r="A730" i="3"/>
  <c r="T733" i="15"/>
  <c r="S732"/>
  <c r="S733" l="1"/>
  <c r="T734"/>
  <c r="A731" i="16"/>
  <c r="A731" i="5"/>
  <c r="A731" i="4"/>
  <c r="A731" i="3"/>
  <c r="T735" i="15" l="1"/>
  <c r="S734"/>
  <c r="A732" i="16"/>
  <c r="A732" i="4"/>
  <c r="A732" i="3"/>
  <c r="A732" i="5"/>
  <c r="A733" i="16" l="1"/>
  <c r="A733" i="5"/>
  <c r="A733" i="4"/>
  <c r="A733" i="3"/>
  <c r="T736" i="15"/>
  <c r="S735"/>
  <c r="T737" l="1"/>
  <c r="S736"/>
  <c r="A734" i="5"/>
  <c r="A734" i="3"/>
  <c r="A734" i="16"/>
  <c r="A734" i="4"/>
  <c r="A735" i="16" l="1"/>
  <c r="A735" i="5"/>
  <c r="A735" i="4"/>
  <c r="A735" i="3"/>
  <c r="S737" i="15"/>
  <c r="T738"/>
  <c r="A736" i="16" l="1"/>
  <c r="A736" i="4"/>
  <c r="A736" i="3"/>
  <c r="A736" i="5"/>
  <c r="T739" i="15"/>
  <c r="S738"/>
  <c r="T740" l="1"/>
  <c r="S739"/>
  <c r="A737" i="16"/>
  <c r="A737" i="5"/>
  <c r="A737" i="4"/>
  <c r="A737" i="3"/>
  <c r="A738" i="16" l="1"/>
  <c r="A738" i="4"/>
  <c r="A738" i="5"/>
  <c r="A738" i="3"/>
  <c r="T741" i="15"/>
  <c r="S740"/>
  <c r="S741" l="1"/>
  <c r="T742"/>
  <c r="A739" i="16"/>
  <c r="A739" i="5"/>
  <c r="A739" i="4"/>
  <c r="A739" i="3"/>
  <c r="S742" i="15" l="1"/>
  <c r="T743"/>
  <c r="A740" i="16"/>
  <c r="A740" i="4"/>
  <c r="A740" i="3"/>
  <c r="A740" i="5"/>
  <c r="T744" i="15" l="1"/>
  <c r="S743"/>
  <c r="A741" i="16"/>
  <c r="A741" i="5"/>
  <c r="A741" i="4"/>
  <c r="A741" i="3"/>
  <c r="A742" i="16" l="1"/>
  <c r="A742" i="4"/>
  <c r="A742" i="5"/>
  <c r="A742" i="3"/>
  <c r="T745" i="15"/>
  <c r="S744"/>
  <c r="A743" i="16" l="1"/>
  <c r="A743" i="5"/>
  <c r="A743" i="4"/>
  <c r="A743" i="3"/>
  <c r="T746" i="15"/>
  <c r="S745"/>
  <c r="T747" l="1"/>
  <c r="S746"/>
  <c r="A744" i="16"/>
  <c r="A744" i="4"/>
  <c r="A744" i="3"/>
  <c r="A744" i="5"/>
  <c r="A745" i="16" l="1"/>
  <c r="A745" i="5"/>
  <c r="A745" i="4"/>
  <c r="A745" i="3"/>
  <c r="S747" i="15"/>
  <c r="T748"/>
  <c r="A746" i="5" l="1"/>
  <c r="A746" i="3"/>
  <c r="A746" i="16"/>
  <c r="A746" i="4"/>
  <c r="T749" i="15"/>
  <c r="S748"/>
  <c r="A747" i="16" l="1"/>
  <c r="A747" i="5"/>
  <c r="A747" i="4"/>
  <c r="A747" i="3"/>
  <c r="T750" i="15"/>
  <c r="S749"/>
  <c r="S750" l="1"/>
  <c r="T751"/>
  <c r="A748" i="16"/>
  <c r="A748" i="4"/>
  <c r="A748" i="3"/>
  <c r="A748" i="5"/>
  <c r="T752" i="15" l="1"/>
  <c r="S751"/>
  <c r="A749" i="16"/>
  <c r="A749" i="5"/>
  <c r="A749" i="4"/>
  <c r="A749" i="3"/>
  <c r="A750" i="16" l="1"/>
  <c r="A750" i="4"/>
  <c r="A750" i="5"/>
  <c r="A750" i="3"/>
  <c r="T753" i="15"/>
  <c r="S752"/>
  <c r="S753" l="1"/>
  <c r="T754"/>
  <c r="A751" i="16"/>
  <c r="A751" i="5"/>
  <c r="A751" i="4"/>
  <c r="A751" i="3"/>
  <c r="T755" i="15" l="1"/>
  <c r="S754"/>
  <c r="A752" i="16"/>
  <c r="A752" i="4"/>
  <c r="A752" i="3"/>
  <c r="A752" i="5"/>
  <c r="A753" i="16" l="1"/>
  <c r="A753" i="5"/>
  <c r="A753" i="4"/>
  <c r="A753" i="3"/>
  <c r="T756" i="15"/>
  <c r="S755"/>
  <c r="T757" l="1"/>
  <c r="S756"/>
  <c r="A754" i="5"/>
  <c r="A754" i="3"/>
  <c r="A754" i="16"/>
  <c r="A754" i="4"/>
  <c r="A755" i="16" l="1"/>
  <c r="A755" i="5"/>
  <c r="A755" i="4"/>
  <c r="A755" i="3"/>
  <c r="T758" i="15"/>
  <c r="S757"/>
  <c r="T759" l="1"/>
  <c r="S758"/>
  <c r="A756" i="16"/>
  <c r="A756" i="4"/>
  <c r="A756" i="3"/>
  <c r="A756" i="5"/>
  <c r="A757" i="16" l="1"/>
  <c r="A757" i="5"/>
  <c r="A757" i="4"/>
  <c r="A757" i="3"/>
  <c r="T760" i="15"/>
  <c r="S759"/>
  <c r="S760" l="1"/>
  <c r="T761"/>
  <c r="A758" i="16"/>
  <c r="A758" i="4"/>
  <c r="A758" i="5"/>
  <c r="A758" i="3"/>
  <c r="S761" i="15" l="1"/>
  <c r="T762"/>
  <c r="A759" i="16"/>
  <c r="A759" i="5"/>
  <c r="A759" i="4"/>
  <c r="A759" i="3"/>
  <c r="T763" i="15" l="1"/>
  <c r="S762"/>
  <c r="A760" i="16"/>
  <c r="A760" i="4"/>
  <c r="A760" i="3"/>
  <c r="A760" i="5"/>
  <c r="A761" i="16" l="1"/>
  <c r="A761" i="5"/>
  <c r="A761" i="4"/>
  <c r="A761" i="3"/>
  <c r="S763" i="15"/>
  <c r="T764"/>
  <c r="A762" i="5" l="1"/>
  <c r="A762" i="3"/>
  <c r="A762" i="16"/>
  <c r="A762" i="4"/>
  <c r="S764" i="15"/>
  <c r="T765"/>
  <c r="A763" i="16" l="1"/>
  <c r="A763" i="5"/>
  <c r="A763" i="4"/>
  <c r="A763" i="3"/>
  <c r="S765" i="15"/>
  <c r="T766"/>
  <c r="A764" i="16" l="1"/>
  <c r="A764" i="4"/>
  <c r="A764" i="3"/>
  <c r="A764" i="5"/>
  <c r="S766" i="15"/>
  <c r="T767"/>
  <c r="A765" i="16" l="1"/>
  <c r="A765" i="5"/>
  <c r="A765" i="4"/>
  <c r="A765" i="3"/>
  <c r="S767" i="15"/>
  <c r="T768"/>
  <c r="T769" l="1"/>
  <c r="S768"/>
  <c r="A766" i="16"/>
  <c r="A766" i="4"/>
  <c r="A766" i="5"/>
  <c r="A766" i="3"/>
  <c r="A767" i="16" l="1"/>
  <c r="A767" i="5"/>
  <c r="A767" i="4"/>
  <c r="A767" i="3"/>
  <c r="S769" i="15"/>
  <c r="T770"/>
  <c r="A768" i="16" l="1"/>
  <c r="A768" i="4"/>
  <c r="A768" i="3"/>
  <c r="A768" i="5"/>
  <c r="S770" i="15"/>
  <c r="T771"/>
  <c r="A769" i="16" l="1"/>
  <c r="A769" i="5"/>
  <c r="A769" i="4"/>
  <c r="A769" i="3"/>
  <c r="S771" i="15"/>
  <c r="T772"/>
  <c r="A770" i="5" l="1"/>
  <c r="A770" i="3"/>
  <c r="A770" i="16"/>
  <c r="A770" i="4"/>
  <c r="T773" i="15"/>
  <c r="S772"/>
  <c r="S773" l="1"/>
  <c r="T774"/>
  <c r="A771" i="16"/>
  <c r="A771" i="5"/>
  <c r="A771" i="4"/>
  <c r="A771" i="3"/>
  <c r="T775" i="15" l="1"/>
  <c r="S774"/>
  <c r="A772" i="16"/>
  <c r="A772" i="4"/>
  <c r="A772" i="3"/>
  <c r="A772" i="5"/>
  <c r="A773" i="16" l="1"/>
  <c r="A773" i="5"/>
  <c r="A773" i="4"/>
  <c r="A773" i="3"/>
  <c r="T776" i="15"/>
  <c r="S775"/>
  <c r="T777" l="1"/>
  <c r="S776"/>
  <c r="A774" i="16"/>
  <c r="A774" i="4"/>
  <c r="A774" i="5"/>
  <c r="A774" i="3"/>
  <c r="A775" i="16" l="1"/>
  <c r="A775" i="5"/>
  <c r="A775" i="4"/>
  <c r="A775" i="3"/>
  <c r="S777" i="15"/>
  <c r="T778"/>
  <c r="A776" i="16" l="1"/>
  <c r="A776" i="4"/>
  <c r="A776" i="3"/>
  <c r="A776" i="5"/>
  <c r="T779" i="15"/>
  <c r="S778"/>
  <c r="S779" l="1"/>
  <c r="T780"/>
  <c r="A777" i="16"/>
  <c r="A777" i="5"/>
  <c r="A777" i="4"/>
  <c r="A777" i="3"/>
  <c r="S780" i="15" l="1"/>
  <c r="T781"/>
  <c r="A778" i="5"/>
  <c r="A778" i="3"/>
  <c r="A778" i="16"/>
  <c r="A778" i="4"/>
  <c r="T782" i="15" l="1"/>
  <c r="S781"/>
  <c r="A779" i="16"/>
  <c r="A779" i="5"/>
  <c r="A779" i="4"/>
  <c r="A779" i="3"/>
  <c r="A780" i="16" l="1"/>
  <c r="A780" i="4"/>
  <c r="A780" i="3"/>
  <c r="A780" i="5"/>
  <c r="S782" i="15"/>
  <c r="T783"/>
  <c r="A781" i="16" l="1"/>
  <c r="A781" i="5"/>
  <c r="A781" i="4"/>
  <c r="A781" i="3"/>
  <c r="T784" i="15"/>
  <c r="S783"/>
  <c r="A782" i="16" l="1"/>
  <c r="A782" i="4"/>
  <c r="A782" i="5"/>
  <c r="A782" i="3"/>
  <c r="T785" i="15"/>
  <c r="S784"/>
  <c r="S785" l="1"/>
  <c r="T786"/>
  <c r="A783" i="16"/>
  <c r="A783" i="5"/>
  <c r="A783" i="4"/>
  <c r="A783" i="3"/>
  <c r="T787" i="15" l="1"/>
  <c r="S786"/>
  <c r="A784" i="16"/>
  <c r="A784" i="4"/>
  <c r="A784" i="3"/>
  <c r="A784" i="5"/>
  <c r="A785" i="16" l="1"/>
  <c r="A785" i="5"/>
  <c r="A785" i="4"/>
  <c r="A785" i="3"/>
  <c r="T788" i="15"/>
  <c r="S787"/>
  <c r="S788" l="1"/>
  <c r="T789"/>
  <c r="A786" i="16"/>
  <c r="A786" i="5"/>
  <c r="A786" i="3"/>
  <c r="A786" i="4"/>
  <c r="S789" i="15" l="1"/>
  <c r="T790"/>
  <c r="A787" i="16"/>
  <c r="A787" i="5"/>
  <c r="A787" i="4"/>
  <c r="A787" i="3"/>
  <c r="S790" i="15" l="1"/>
  <c r="T791"/>
  <c r="A788" i="16"/>
  <c r="A788" i="4"/>
  <c r="A788" i="3"/>
  <c r="A788" i="5"/>
  <c r="T792" i="15" l="1"/>
  <c r="S791"/>
  <c r="A789" i="16"/>
  <c r="A789" i="5"/>
  <c r="A789" i="4"/>
  <c r="A789" i="3"/>
  <c r="A790" i="4" l="1"/>
  <c r="A790" i="5"/>
  <c r="A790" i="3"/>
  <c r="A790" i="16"/>
  <c r="T793" i="15"/>
  <c r="S792"/>
  <c r="S793" l="1"/>
  <c r="T794"/>
  <c r="A791" i="16"/>
  <c r="A791" i="5"/>
  <c r="A791" i="4"/>
  <c r="A791" i="3"/>
  <c r="T795" i="15" l="1"/>
  <c r="S794"/>
  <c r="A792" i="16"/>
  <c r="A792" i="4"/>
  <c r="A792" i="3"/>
  <c r="A792" i="5"/>
  <c r="A793" i="16" l="1"/>
  <c r="A793" i="5"/>
  <c r="A793" i="4"/>
  <c r="A793" i="3"/>
  <c r="S795" i="15"/>
  <c r="T796"/>
  <c r="A794" i="16" l="1"/>
  <c r="A794" i="5"/>
  <c r="A794" i="3"/>
  <c r="A794" i="4"/>
  <c r="S796" i="15"/>
  <c r="T797"/>
  <c r="A795" i="16" l="1"/>
  <c r="A795" i="5"/>
  <c r="A795" i="4"/>
  <c r="A795" i="3"/>
  <c r="S797" i="15"/>
  <c r="T798"/>
  <c r="A796" i="16" l="1"/>
  <c r="A796" i="4"/>
  <c r="A796" i="3"/>
  <c r="A796" i="5"/>
  <c r="S798" i="15"/>
  <c r="T799"/>
  <c r="A797" i="16" l="1"/>
  <c r="A797" i="5"/>
  <c r="A797" i="4"/>
  <c r="A797" i="3"/>
  <c r="T800" i="15"/>
  <c r="S800" s="1"/>
  <c r="S799"/>
  <c r="A799" i="16" l="1"/>
  <c r="A799" i="5"/>
  <c r="A799" i="4"/>
  <c r="A799" i="3"/>
  <c r="A798" i="4"/>
  <c r="A798" i="5"/>
  <c r="A798" i="3"/>
  <c r="A798" i="16"/>
  <c r="D1" i="5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D1" i="4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E1" i="3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</calcChain>
</file>

<file path=xl/comments1.xml><?xml version="1.0" encoding="utf-8"?>
<comments xmlns="http://schemas.openxmlformats.org/spreadsheetml/2006/main">
  <authors>
    <author>jgetchel</author>
  </authors>
  <commentList>
    <comment ref="K16" authorId="0">
      <text>
        <r>
          <rPr>
            <sz val="12"/>
            <color indexed="81"/>
            <rFont val="Tahoma"/>
            <family val="2"/>
          </rPr>
          <t>Adjust to &lt;80%FSR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6" authorId="0">
      <text>
        <r>
          <rPr>
            <sz val="12"/>
            <color indexed="81"/>
            <rFont val="Tahoma"/>
            <family val="2"/>
          </rPr>
          <t>Adjust to &gt;1.5%FSR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6" authorId="0">
      <text>
        <r>
          <rPr>
            <sz val="12"/>
            <color indexed="81"/>
            <rFont val="Tahoma"/>
            <family val="2"/>
          </rPr>
          <t>Adjust to &lt;60%FSR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6" authorId="0">
      <text>
        <r>
          <rPr>
            <sz val="12"/>
            <color indexed="81"/>
            <rFont val="Tahoma"/>
            <family val="2"/>
          </rPr>
          <t>Adjust to &lt;40%FSR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jgetchel</author>
  </authors>
  <commentList>
    <comment ref="K16" authorId="0">
      <text>
        <r>
          <rPr>
            <sz val="12"/>
            <color indexed="81"/>
            <rFont val="Tahoma"/>
            <family val="2"/>
          </rPr>
          <t>Adjust to &lt;80%FSR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6" authorId="0">
      <text>
        <r>
          <rPr>
            <sz val="12"/>
            <color indexed="81"/>
            <rFont val="Tahoma"/>
            <family val="2"/>
          </rPr>
          <t>Adjust to &gt;1.5%FSR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6" authorId="0">
      <text>
        <r>
          <rPr>
            <sz val="12"/>
            <color indexed="81"/>
            <rFont val="Tahoma"/>
            <family val="2"/>
          </rPr>
          <t>Adjust to &lt;60%FSR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6" authorId="0">
      <text>
        <r>
          <rPr>
            <sz val="12"/>
            <color indexed="81"/>
            <rFont val="Tahoma"/>
            <family val="2"/>
          </rPr>
          <t>Adjust to &lt;40%FSR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jgetchel</author>
  </authors>
  <commentList>
    <comment ref="K16" authorId="0">
      <text>
        <r>
          <rPr>
            <sz val="12"/>
            <color indexed="81"/>
            <rFont val="Tahoma"/>
            <family val="2"/>
          </rPr>
          <t>Adjust to &lt;80%FSR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6" authorId="0">
      <text>
        <r>
          <rPr>
            <sz val="12"/>
            <color indexed="81"/>
            <rFont val="Tahoma"/>
            <family val="2"/>
          </rPr>
          <t>Adjust to &gt;1.5%FSR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6" authorId="0">
      <text>
        <r>
          <rPr>
            <sz val="12"/>
            <color indexed="81"/>
            <rFont val="Tahoma"/>
            <family val="2"/>
          </rPr>
          <t>Adjust to &lt;60%FSR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6" authorId="0">
      <text>
        <r>
          <rPr>
            <sz val="12"/>
            <color indexed="81"/>
            <rFont val="Tahoma"/>
            <family val="2"/>
          </rPr>
          <t>Adjust to &lt;40%FSR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<sst xmlns="http://schemas.openxmlformats.org/spreadsheetml/2006/main" count="444" uniqueCount="102">
  <si>
    <t>Lux</t>
  </si>
  <si>
    <t>LO</t>
  </si>
  <si>
    <t>HI</t>
  </si>
  <si>
    <t>HS</t>
  </si>
  <si>
    <t>MIN</t>
  </si>
  <si>
    <t>MAX</t>
  </si>
  <si>
    <t>R</t>
  </si>
  <si>
    <t>G</t>
  </si>
  <si>
    <t>B</t>
  </si>
  <si>
    <t>AVG</t>
  </si>
  <si>
    <t>Range</t>
  </si>
  <si>
    <t>%FSR</t>
  </si>
  <si>
    <t>data0</t>
  </si>
  <si>
    <t>data1</t>
  </si>
  <si>
    <t>data2</t>
  </si>
  <si>
    <t>RED</t>
  </si>
  <si>
    <t>GREEN</t>
  </si>
  <si>
    <t>BLUE</t>
  </si>
  <si>
    <t>Rank</t>
  </si>
  <si>
    <t>sheet</t>
  </si>
  <si>
    <t>Δxy</t>
  </si>
  <si>
    <t>Usable range</t>
  </si>
  <si>
    <t>Comp</t>
  </si>
  <si>
    <t>NA</t>
  </si>
  <si>
    <t>INL</t>
  </si>
  <si>
    <t>FSR</t>
  </si>
  <si>
    <t>High @ spec</t>
  </si>
  <si>
    <t>Low @ spec</t>
  </si>
  <si>
    <t>Performance</t>
  </si>
  <si>
    <t>GC (%/%)</t>
  </si>
  <si>
    <t>&lt; 0.005</t>
  </si>
  <si>
    <t>ND</t>
  </si>
  <si>
    <t>VLED</t>
  </si>
  <si>
    <t>:</t>
  </si>
  <si>
    <t>Index</t>
  </si>
  <si>
    <t>√</t>
  </si>
  <si>
    <t>L</t>
  </si>
  <si>
    <t>-</t>
  </si>
  <si>
    <t>labels</t>
  </si>
  <si>
    <t>RNG</t>
  </si>
  <si>
    <t>IDX</t>
  </si>
  <si>
    <t>label</t>
  </si>
  <si>
    <t>STDEV</t>
  </si>
  <si>
    <t>-1.5σ</t>
  </si>
  <si>
    <t>+1.5σ</t>
  </si>
  <si>
    <t>Δy/Δx</t>
  </si>
  <si>
    <t>Lux (/40)</t>
  </si>
  <si>
    <t>ND#2=</t>
  </si>
  <si>
    <t>ND#17=</t>
  </si>
  <si>
    <t>ND#18=</t>
  </si>
  <si>
    <r>
      <t>V</t>
    </r>
    <r>
      <rPr>
        <vertAlign val="subscript"/>
        <sz val="11"/>
        <color theme="1"/>
        <rFont val="Calibri"/>
        <family val="2"/>
        <scheme val="minor"/>
      </rPr>
      <t>LED</t>
    </r>
  </si>
  <si>
    <t>Lux'</t>
  </si>
  <si>
    <t>AVG COL</t>
  </si>
  <si>
    <t>Lux Col</t>
  </si>
  <si>
    <t>MIN COL</t>
  </si>
  <si>
    <t>OVR</t>
  </si>
  <si>
    <t>Gain</t>
  </si>
  <si>
    <t>average</t>
  </si>
  <si>
    <t>FSRin</t>
  </si>
  <si>
    <t>Error</t>
  </si>
  <si>
    <t>Nominal</t>
  </si>
  <si>
    <t>Sorted</t>
  </si>
  <si>
    <t>Single Range</t>
  </si>
  <si>
    <t>HI Clamp</t>
  </si>
  <si>
    <t>LO Clamp</t>
  </si>
  <si>
    <t>HS Clamp</t>
  </si>
  <si>
    <t>Row</t>
  </si>
  <si>
    <t>Column</t>
  </si>
  <si>
    <t>%/value</t>
  </si>
  <si>
    <t xml:space="preserve"> </t>
  </si>
  <si>
    <t>pk-pk</t>
  </si>
  <si>
    <t>luxGain2</t>
  </si>
  <si>
    <t>luxGain17</t>
  </si>
  <si>
    <t>luxGain18</t>
  </si>
  <si>
    <t>Solve gains for 1</t>
  </si>
  <si>
    <t>&lt;80%</t>
  </si>
  <si>
    <t>Guardband</t>
  </si>
  <si>
    <t>Counts</t>
  </si>
  <si>
    <t>High Power</t>
  </si>
  <si>
    <t>Res.</t>
  </si>
  <si>
    <t>Low</t>
  </si>
  <si>
    <t>Steps</t>
  </si>
  <si>
    <t>%/FSR</t>
  </si>
  <si>
    <t>Table</t>
  </si>
  <si>
    <t>Names</t>
  </si>
  <si>
    <t>Green</t>
  </si>
  <si>
    <t>color</t>
  </si>
  <si>
    <t>&gt;1.5%</t>
  </si>
  <si>
    <t>Blue</t>
  </si>
  <si>
    <t>x</t>
  </si>
  <si>
    <t>y</t>
  </si>
  <si>
    <r>
      <t>Δxy</t>
    </r>
    <r>
      <rPr>
        <vertAlign val="subscript"/>
        <sz val="11"/>
        <color theme="1"/>
        <rFont val="Calibri"/>
        <family val="2"/>
      </rPr>
      <t>MIN</t>
    </r>
  </si>
  <si>
    <t>Best
Range</t>
  </si>
  <si>
    <t>Range "Counts"</t>
  </si>
  <si>
    <t xml:space="preserve">%FSR </t>
  </si>
  <si>
    <r>
      <t>Top End Δ</t>
    </r>
    <r>
      <rPr>
        <sz val="8.8000000000000007"/>
        <color theme="1"/>
        <rFont val="Calibri"/>
        <family val="2"/>
      </rPr>
      <t>xy Range: HI</t>
    </r>
  </si>
  <si>
    <r>
      <t>Bottom End Δ</t>
    </r>
    <r>
      <rPr>
        <sz val="8.8000000000000007"/>
        <color theme="1"/>
        <rFont val="Calibri"/>
        <family val="2"/>
      </rPr>
      <t>xy Range: HI</t>
    </r>
  </si>
  <si>
    <r>
      <t>Top End Δ</t>
    </r>
    <r>
      <rPr>
        <sz val="8.8000000000000007"/>
        <color theme="1"/>
        <rFont val="Calibri"/>
        <family val="2"/>
      </rPr>
      <t>xy Range: LO</t>
    </r>
  </si>
  <si>
    <r>
      <t>Top End Δ</t>
    </r>
    <r>
      <rPr>
        <sz val="8.8000000000000007"/>
        <color theme="1"/>
        <rFont val="Calibri"/>
        <family val="2"/>
      </rPr>
      <t>xy Range: HS</t>
    </r>
  </si>
  <si>
    <r>
      <t>Δ</t>
    </r>
    <r>
      <rPr>
        <sz val="8.8000000000000007"/>
        <color theme="1"/>
        <rFont val="Calibri"/>
        <family val="2"/>
      </rPr>
      <t>xy @ All Ranges @ Common Power Levels</t>
    </r>
  </si>
  <si>
    <r>
      <t>Δ</t>
    </r>
    <r>
      <rPr>
        <sz val="8.8000000000000007"/>
        <color theme="1"/>
        <rFont val="Calibri"/>
        <family val="2"/>
      </rPr>
      <t>xy Based Range Switching</t>
    </r>
  </si>
  <si>
    <t>Color Tracking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</si>
</sst>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%"/>
    <numFmt numFmtId="166" formatCode="0.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26"/>
      <color rgb="FFC00000"/>
      <name val="Calibri"/>
      <family val="2"/>
      <scheme val="minor"/>
    </font>
    <font>
      <b/>
      <sz val="26"/>
      <color rgb="FF00B050"/>
      <name val="Calibri"/>
      <family val="2"/>
      <scheme val="minor"/>
    </font>
    <font>
      <b/>
      <sz val="26"/>
      <color rgb="FF0070C0"/>
      <name val="Calibri"/>
      <family val="2"/>
      <scheme val="minor"/>
    </font>
    <font>
      <vertAlign val="subscript"/>
      <sz val="11"/>
      <color theme="1"/>
      <name val="Calibri"/>
      <family val="2"/>
    </font>
    <font>
      <sz val="8.8000000000000007"/>
      <color theme="1"/>
      <name val="Calibri"/>
      <family val="2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5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quotePrefix="1" applyNumberFormat="1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2" borderId="0" xfId="0" applyNumberFormat="1" applyFill="1" applyAlignment="1">
      <alignment horizont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165" fontId="0" fillId="0" borderId="0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/>
    <xf numFmtId="1" fontId="0" fillId="0" borderId="0" xfId="0" applyNumberFormat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165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0" borderId="0" xfId="0" applyNumberFormat="1" applyFill="1" applyAlignment="1">
      <alignment horizontal="center"/>
    </xf>
    <xf numFmtId="10" fontId="0" fillId="0" borderId="0" xfId="0" applyNumberFormat="1" applyFill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2" xfId="0" applyBorder="1"/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Fill="1"/>
    <xf numFmtId="0" fontId="0" fillId="0" borderId="12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2" xfId="0" applyNumberFormat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69748352"/>
        <c:axId val="169750912"/>
      </c:scatterChart>
      <c:valAx>
        <c:axId val="169748352"/>
        <c:scaling>
          <c:orientation val="minMax"/>
          <c:max val="0.60000000000000064"/>
          <c:min val="0.30000000000000032"/>
        </c:scaling>
        <c:axPos val="b"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</c:title>
        <c:numFmt formatCode="0%" sourceLinked="0"/>
        <c:tickLblPos val="nextTo"/>
        <c:crossAx val="169750912"/>
        <c:crosses val="autoZero"/>
        <c:crossBetween val="midCat"/>
      </c:valAx>
      <c:valAx>
        <c:axId val="169750912"/>
        <c:scaling>
          <c:orientation val="minMax"/>
          <c:max val="5.0000000000000096E-3"/>
          <c:min val="0"/>
        </c:scaling>
        <c:axPos val="l"/>
        <c:majorGridlines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.000" sourceLinked="0"/>
        <c:tickLblPos val="nextTo"/>
        <c:crossAx val="169748352"/>
        <c:crosses val="autoZero"/>
        <c:crossBetween val="midCat"/>
      </c:valAx>
    </c:plotArea>
    <c:plotVisOnly val="1"/>
    <c:dispBlanksAs val="gap"/>
  </c:chart>
  <c:txPr>
    <a:bodyPr/>
    <a:lstStyle/>
    <a:p>
      <a:pPr>
        <a:defRPr sz="900"/>
      </a:pPr>
      <a:endParaRPr lang="en-US"/>
    </a:p>
  </c:tx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Gain Tracking Error (Max Abs): HI/LO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69791488"/>
        <c:axId val="169793408"/>
      </c:scatterChart>
      <c:valAx>
        <c:axId val="169791488"/>
        <c:scaling>
          <c:orientation val="minMax"/>
          <c:max val="0.60000000000000064"/>
          <c:min val="0.3000000000000003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Level (%FSR)</a:t>
                </a:r>
              </a:p>
            </c:rich>
          </c:tx>
          <c:layout/>
        </c:title>
        <c:numFmt formatCode="0%" sourceLinked="0"/>
        <c:tickLblPos val="nextTo"/>
        <c:crossAx val="169793408"/>
        <c:crosses val="autoZero"/>
        <c:crossBetween val="midCat"/>
      </c:valAx>
      <c:valAx>
        <c:axId val="169793408"/>
        <c:scaling>
          <c:orientation val="minMax"/>
          <c:max val="1.0000000000000005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Ratio Error (%FSR)</a:t>
                </a:r>
              </a:p>
            </c:rich>
          </c:tx>
          <c:layout/>
        </c:title>
        <c:numFmt formatCode="0.0%" sourceLinked="0"/>
        <c:tickLblPos val="nextTo"/>
        <c:crossAx val="169791488"/>
        <c:crosses val="autoZero"/>
        <c:crossBetween val="midCat"/>
      </c:valAx>
    </c:plotArea>
    <c:plotVisOnly val="1"/>
    <c:dispBlanksAs val="gap"/>
  </c:chart>
  <c:txPr>
    <a:bodyPr/>
    <a:lstStyle/>
    <a:p>
      <a:pPr>
        <a:defRPr sz="900"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70281216"/>
        <c:axId val="170324352"/>
      </c:scatterChart>
      <c:valAx>
        <c:axId val="170281216"/>
        <c:scaling>
          <c:orientation val="minMax"/>
          <c:max val="1.0000000000000005E-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lang="en-US" baseline="0"/>
                  <a:t> Gain Error</a:t>
                </a:r>
                <a:endParaRPr lang="en-US"/>
              </a:p>
            </c:rich>
          </c:tx>
          <c:layout/>
        </c:title>
        <c:numFmt formatCode="0.0%" sourceLinked="0"/>
        <c:tickLblPos val="nextTo"/>
        <c:crossAx val="170324352"/>
        <c:crosses val="autoZero"/>
        <c:crossBetween val="midCat"/>
      </c:valAx>
      <c:valAx>
        <c:axId val="170324352"/>
        <c:scaling>
          <c:orientation val="minMax"/>
          <c:max val="5.0000000000000096E-3"/>
          <c:min val="0"/>
        </c:scaling>
        <c:axPos val="l"/>
        <c:majorGridlines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.000" sourceLinked="0"/>
        <c:tickLblPos val="nextTo"/>
        <c:crossAx val="170281216"/>
        <c:crosses val="autoZero"/>
        <c:crossBetween val="midCat"/>
      </c:valAx>
    </c:plotArea>
    <c:plotVisOnly val="1"/>
    <c:dispBlanksAs val="gap"/>
  </c:chart>
  <c:txPr>
    <a:bodyPr/>
    <a:lstStyle/>
    <a:p>
      <a:pPr>
        <a:defRPr sz="900"/>
      </a:pPr>
      <a:endParaRPr lang="en-US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70344448"/>
        <c:axId val="170346368"/>
      </c:scatterChart>
      <c:valAx>
        <c:axId val="170344448"/>
        <c:scaling>
          <c:orientation val="minMax"/>
          <c:max val="0.4"/>
          <c:min val="0.30000000000000032"/>
        </c:scaling>
        <c:axPos val="b"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</c:title>
        <c:numFmt formatCode="0%" sourceLinked="0"/>
        <c:tickLblPos val="nextTo"/>
        <c:crossAx val="170346368"/>
        <c:crosses val="autoZero"/>
        <c:crossBetween val="midCat"/>
      </c:valAx>
      <c:valAx>
        <c:axId val="170346368"/>
        <c:scaling>
          <c:orientation val="minMax"/>
          <c:max val="5.0000000000000114E-3"/>
        </c:scaling>
        <c:axPos val="l"/>
        <c:majorGridlines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.000" sourceLinked="0"/>
        <c:tickLblPos val="nextTo"/>
        <c:crossAx val="170344448"/>
        <c:crosses val="autoZero"/>
        <c:crossBetween val="midCat"/>
      </c:valAx>
    </c:plotArea>
    <c:plotVisOnly val="1"/>
    <c:dispBlanksAs val="gap"/>
  </c:chart>
  <c:txPr>
    <a:bodyPr/>
    <a:lstStyle/>
    <a:p>
      <a:pPr>
        <a:defRPr sz="900"/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Gain Tracking Error (Max Abs): HS/LO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70370560"/>
        <c:axId val="170372480"/>
      </c:scatterChart>
      <c:valAx>
        <c:axId val="170370560"/>
        <c:scaling>
          <c:orientation val="minMax"/>
          <c:max val="0.4"/>
          <c:min val="0.3000000000000003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Level (%FSR)</a:t>
                </a:r>
              </a:p>
            </c:rich>
          </c:tx>
          <c:layout/>
        </c:title>
        <c:numFmt formatCode="0%" sourceLinked="0"/>
        <c:tickLblPos val="nextTo"/>
        <c:crossAx val="170372480"/>
        <c:crosses val="autoZero"/>
        <c:crossBetween val="midCat"/>
      </c:valAx>
      <c:valAx>
        <c:axId val="170372480"/>
        <c:scaling>
          <c:orientation val="minMax"/>
          <c:max val="2.0000000000000011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Ratio Error (%FSR)</a:t>
                </a:r>
              </a:p>
            </c:rich>
          </c:tx>
          <c:layout/>
        </c:title>
        <c:numFmt formatCode="0.0%" sourceLinked="0"/>
        <c:tickLblPos val="nextTo"/>
        <c:crossAx val="170370560"/>
        <c:crosses val="autoZero"/>
        <c:crossBetween val="midCat"/>
      </c:valAx>
    </c:plotArea>
    <c:plotVisOnly val="1"/>
    <c:dispBlanksAs val="gap"/>
  </c:chart>
  <c:txPr>
    <a:bodyPr/>
    <a:lstStyle/>
    <a:p>
      <a:pPr>
        <a:defRPr sz="900"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70430464"/>
        <c:axId val="170432384"/>
      </c:scatterChart>
      <c:valAx>
        <c:axId val="170430464"/>
        <c:scaling>
          <c:orientation val="minMax"/>
          <c:max val="2.0000000000000011E-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lang="en-US" baseline="0"/>
                  <a:t> Gain Error</a:t>
                </a:r>
                <a:endParaRPr lang="en-US"/>
              </a:p>
            </c:rich>
          </c:tx>
          <c:layout/>
        </c:title>
        <c:numFmt formatCode="0.0%" sourceLinked="0"/>
        <c:tickLblPos val="nextTo"/>
        <c:crossAx val="170432384"/>
        <c:crosses val="autoZero"/>
        <c:crossBetween val="midCat"/>
      </c:valAx>
      <c:valAx>
        <c:axId val="170432384"/>
        <c:scaling>
          <c:orientation val="minMax"/>
          <c:max val="5.0000000000000114E-3"/>
        </c:scaling>
        <c:axPos val="l"/>
        <c:majorGridlines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.000" sourceLinked="0"/>
        <c:tickLblPos val="nextTo"/>
        <c:crossAx val="170430464"/>
        <c:crosses val="autoZero"/>
        <c:crossBetween val="midCat"/>
      </c:valAx>
    </c:plotArea>
    <c:plotVisOnly val="1"/>
    <c:dispBlanksAs val="gap"/>
  </c:chart>
  <c:txPr>
    <a:bodyPr/>
    <a:lstStyle/>
    <a:p>
      <a:pPr>
        <a:defRPr sz="900"/>
      </a:pPr>
      <a:endParaRPr lang="en-US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'calcRED(0)'!$AS$15:$AY$15</c:f>
          <c:strCache>
            <c:ptCount val="1"/>
            <c:pt idx="0">
              <c:v>Gain Compression; Range=HI: RED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'calcRED(0)'!$L$17:$L$102</c:f>
              <c:numCache>
                <c:formatCode>0.0%</c:formatCode>
                <c:ptCount val="86"/>
                <c:pt idx="0">
                  <c:v>0.22254266059689407</c:v>
                </c:pt>
                <c:pt idx="1">
                  <c:v>0.23484016232374239</c:v>
                </c:pt>
                <c:pt idx="2">
                  <c:v>0.24674792083492125</c:v>
                </c:pt>
                <c:pt idx="3">
                  <c:v>0.25824432224180638</c:v>
                </c:pt>
                <c:pt idx="4">
                  <c:v>0.26926260897008386</c:v>
                </c:pt>
                <c:pt idx="5">
                  <c:v>0.27988098144531248</c:v>
                </c:pt>
                <c:pt idx="6">
                  <c:v>0.29014457888719514</c:v>
                </c:pt>
                <c:pt idx="7">
                  <c:v>0.30011634987931912</c:v>
                </c:pt>
                <c:pt idx="8">
                  <c:v>0.30986559165396343</c:v>
                </c:pt>
                <c:pt idx="9">
                  <c:v>0.31945143685689786</c:v>
                </c:pt>
                <c:pt idx="10">
                  <c:v>0.32890567438389229</c:v>
                </c:pt>
                <c:pt idx="11">
                  <c:v>0.33833002949536334</c:v>
                </c:pt>
                <c:pt idx="12">
                  <c:v>0.34798644523310468</c:v>
                </c:pt>
                <c:pt idx="13">
                  <c:v>0.35799382006637448</c:v>
                </c:pt>
                <c:pt idx="14">
                  <c:v>0.36746522584000252</c:v>
                </c:pt>
                <c:pt idx="15">
                  <c:v>0.37533569931402438</c:v>
                </c:pt>
                <c:pt idx="16">
                  <c:v>0.38279291317327235</c:v>
                </c:pt>
                <c:pt idx="17">
                  <c:v>0.39048536148691565</c:v>
                </c:pt>
                <c:pt idx="18">
                  <c:v>0.39848427079363569</c:v>
                </c:pt>
                <c:pt idx="19">
                  <c:v>0.40676419588414636</c:v>
                </c:pt>
                <c:pt idx="20">
                  <c:v>0.41526347040936235</c:v>
                </c:pt>
                <c:pt idx="21">
                  <c:v>0.42391470361725103</c:v>
                </c:pt>
                <c:pt idx="22">
                  <c:v>0.43267846778931657</c:v>
                </c:pt>
                <c:pt idx="23">
                  <c:v>0.44152933458777943</c:v>
                </c:pt>
                <c:pt idx="24">
                  <c:v>0.45038656392911586</c:v>
                </c:pt>
                <c:pt idx="25">
                  <c:v>0.45926286700489072</c:v>
                </c:pt>
                <c:pt idx="26">
                  <c:v>0.46815506105500504</c:v>
                </c:pt>
                <c:pt idx="27">
                  <c:v>0.47699956531059451</c:v>
                </c:pt>
                <c:pt idx="28">
                  <c:v>0.48586887465066053</c:v>
                </c:pt>
                <c:pt idx="29">
                  <c:v>0.49472674113948173</c:v>
                </c:pt>
                <c:pt idx="30">
                  <c:v>0.50360430759336894</c:v>
                </c:pt>
                <c:pt idx="31">
                  <c:v>0.51245772198932926</c:v>
                </c:pt>
                <c:pt idx="32">
                  <c:v>0.52130795660251528</c:v>
                </c:pt>
                <c:pt idx="33">
                  <c:v>0.53014037887449195</c:v>
                </c:pt>
                <c:pt idx="34">
                  <c:v>0.53898298558180902</c:v>
                </c:pt>
                <c:pt idx="35">
                  <c:v>0.54780842503493399</c:v>
                </c:pt>
                <c:pt idx="36">
                  <c:v>0.55661987106199184</c:v>
                </c:pt>
                <c:pt idx="37">
                  <c:v>0.56542051535505589</c:v>
                </c:pt>
                <c:pt idx="38">
                  <c:v>0.57424785434133641</c:v>
                </c:pt>
                <c:pt idx="39">
                  <c:v>0.5830275204045986</c:v>
                </c:pt>
                <c:pt idx="40">
                  <c:v>0.59180971917873471</c:v>
                </c:pt>
                <c:pt idx="41">
                  <c:v>0.60063070455411582</c:v>
                </c:pt>
                <c:pt idx="42">
                  <c:v>0.60949747324377546</c:v>
                </c:pt>
                <c:pt idx="43">
                  <c:v>0.61847359112995426</c:v>
                </c:pt>
                <c:pt idx="44">
                  <c:v>0.62779367139862807</c:v>
                </c:pt>
                <c:pt idx="45">
                  <c:v>0.63772920239456299</c:v>
                </c:pt>
                <c:pt idx="46">
                  <c:v>0.64796101292555897</c:v>
                </c:pt>
                <c:pt idx="47">
                  <c:v>0.65796203315548785</c:v>
                </c:pt>
                <c:pt idx="48">
                  <c:v>0.66761400176257624</c:v>
                </c:pt>
                <c:pt idx="49">
                  <c:v>0.67698493870680898</c:v>
                </c:pt>
                <c:pt idx="50">
                  <c:v>0.68621029836763214</c:v>
                </c:pt>
                <c:pt idx="51">
                  <c:v>0.69523918635670734</c:v>
                </c:pt>
                <c:pt idx="52">
                  <c:v>0.70413074425177846</c:v>
                </c:pt>
                <c:pt idx="53">
                  <c:v>0.71293392522548271</c:v>
                </c:pt>
                <c:pt idx="54">
                  <c:v>0.72167671017530488</c:v>
                </c:pt>
                <c:pt idx="55">
                  <c:v>0.73020459579839936</c:v>
                </c:pt>
                <c:pt idx="56">
                  <c:v>0.73869814691310975</c:v>
                </c:pt>
                <c:pt idx="57">
                  <c:v>0.74709887893800808</c:v>
                </c:pt>
                <c:pt idx="58">
                  <c:v>0.75548307887131605</c:v>
                </c:pt>
                <c:pt idx="59">
                  <c:v>0.7637947908727134</c:v>
                </c:pt>
                <c:pt idx="60">
                  <c:v>0.77200859255907017</c:v>
                </c:pt>
                <c:pt idx="61">
                  <c:v>0.78031141029916162</c:v>
                </c:pt>
                <c:pt idx="62">
                  <c:v>0.78825500389037095</c:v>
                </c:pt>
                <c:pt idx="63">
                  <c:v>0.79588896365282014</c:v>
                </c:pt>
                <c:pt idx="64">
                  <c:v>0.80350131399263203</c:v>
                </c:pt>
                <c:pt idx="65">
                  <c:v>0.81109139791349083</c:v>
                </c:pt>
                <c:pt idx="66">
                  <c:v>0.81859439310213411</c:v>
                </c:pt>
                <c:pt idx="67">
                  <c:v>0.82607957396468501</c:v>
                </c:pt>
                <c:pt idx="68">
                  <c:v>0.83350627223069107</c:v>
                </c:pt>
                <c:pt idx="69">
                  <c:v>0.84089990035886686</c:v>
                </c:pt>
                <c:pt idx="70">
                  <c:v>0.8482871728912601</c:v>
                </c:pt>
                <c:pt idx="71">
                  <c:v>0.85557972680068595</c:v>
                </c:pt>
                <c:pt idx="72">
                  <c:v>0.86285254303226622</c:v>
                </c:pt>
                <c:pt idx="73">
                  <c:v>0.87008723561356704</c:v>
                </c:pt>
                <c:pt idx="74">
                  <c:v>0.87730347870617376</c:v>
                </c:pt>
                <c:pt idx="75">
                  <c:v>0.88440210159425814</c:v>
                </c:pt>
                <c:pt idx="76">
                  <c:v>0.89114976538681401</c:v>
                </c:pt>
                <c:pt idx="77">
                  <c:v>0.89785229492187502</c:v>
                </c:pt>
                <c:pt idx="78">
                  <c:v>0.90421783893864327</c:v>
                </c:pt>
                <c:pt idx="79">
                  <c:v>0.9104943867505082</c:v>
                </c:pt>
                <c:pt idx="80">
                  <c:v>0.91676966820693595</c:v>
                </c:pt>
                <c:pt idx="81">
                  <c:v>0.92301697472052835</c:v>
                </c:pt>
                <c:pt idx="82">
                  <c:v>0.92890122427591459</c:v>
                </c:pt>
                <c:pt idx="83">
                  <c:v>0.93451782425050822</c:v>
                </c:pt>
                <c:pt idx="84">
                  <c:v>0.94003777232596553</c:v>
                </c:pt>
                <c:pt idx="85">
                  <c:v>0.94540194677337408</c:v>
                </c:pt>
              </c:numCache>
            </c:numRef>
          </c:xVal>
          <c:yVal>
            <c:numRef>
              <c:f>'calcRED(0)'!$M$17:$M$102</c:f>
              <c:numCache>
                <c:formatCode>0.0%</c:formatCode>
                <c:ptCount val="86"/>
                <c:pt idx="0">
                  <c:v>3.0020466915123833E-3</c:v>
                </c:pt>
                <c:pt idx="1">
                  <c:v>2.7864942108566382E-3</c:v>
                </c:pt>
                <c:pt idx="2">
                  <c:v>2.6464599879429951E-3</c:v>
                </c:pt>
                <c:pt idx="3">
                  <c:v>2.4062130950794902E-3</c:v>
                </c:pt>
                <c:pt idx="4">
                  <c:v>2.168895987220143E-3</c:v>
                </c:pt>
                <c:pt idx="5">
                  <c:v>1.9799495850139071E-3</c:v>
                </c:pt>
                <c:pt idx="6">
                  <c:v>1.6257298391357811E-3</c:v>
                </c:pt>
                <c:pt idx="7">
                  <c:v>1.5326202416241497E-3</c:v>
                </c:pt>
                <c:pt idx="8">
                  <c:v>1.4622288079109147E-3</c:v>
                </c:pt>
                <c:pt idx="9">
                  <c:v>1.3810496680521922E-3</c:v>
                </c:pt>
                <c:pt idx="10">
                  <c:v>1.1569212269566531E-3</c:v>
                </c:pt>
                <c:pt idx="11">
                  <c:v>1.1270794080877611E-3</c:v>
                </c:pt>
                <c:pt idx="12">
                  <c:v>1.084269342246369E-3</c:v>
                </c:pt>
                <c:pt idx="13">
                  <c:v>9.8062732460668656E-4</c:v>
                </c:pt>
                <c:pt idx="14">
                  <c:v>8.3861816756525265E-4</c:v>
                </c:pt>
                <c:pt idx="15">
                  <c:v>7.5569108164907917E-4</c:v>
                </c:pt>
                <c:pt idx="16">
                  <c:v>5.799711772076499E-4</c:v>
                </c:pt>
                <c:pt idx="17">
                  <c:v>4.9349081997562827E-4</c:v>
                </c:pt>
                <c:pt idx="18">
                  <c:v>4.3407791804783713E-4</c:v>
                </c:pt>
                <c:pt idx="19">
                  <c:v>2.9674911781962798E-4</c:v>
                </c:pt>
                <c:pt idx="20">
                  <c:v>2.2790832617847201E-4</c:v>
                </c:pt>
                <c:pt idx="21">
                  <c:v>3.9301868778318649E-5</c:v>
                </c:pt>
                <c:pt idx="22">
                  <c:v>8.9141491665278849E-5</c:v>
                </c:pt>
                <c:pt idx="23">
                  <c:v>-2.4324354836680051E-5</c:v>
                </c:pt>
                <c:pt idx="24">
                  <c:v>-1.6028704624759804E-4</c:v>
                </c:pt>
                <c:pt idx="25">
                  <c:v>-4.0380652543303697E-5</c:v>
                </c:pt>
                <c:pt idx="26">
                  <c:v>-1.000026404371912E-4</c:v>
                </c:pt>
                <c:pt idx="27">
                  <c:v>-2.0627799389683066E-4</c:v>
                </c:pt>
                <c:pt idx="28">
                  <c:v>-2.2634984062519514E-4</c:v>
                </c:pt>
                <c:pt idx="29">
                  <c:v>-1.5463655130087961E-4</c:v>
                </c:pt>
                <c:pt idx="30">
                  <c:v>-1.9136845877554265E-4</c:v>
                </c:pt>
                <c:pt idx="31">
                  <c:v>-2.2050988716992848E-4</c:v>
                </c:pt>
                <c:pt idx="32">
                  <c:v>-2.7362170519651396E-4</c:v>
                </c:pt>
                <c:pt idx="33">
                  <c:v>-2.5468588537869152E-4</c:v>
                </c:pt>
                <c:pt idx="34">
                  <c:v>-3.3068496549226722E-4</c:v>
                </c:pt>
                <c:pt idx="35">
                  <c:v>-3.3660790751244285E-4</c:v>
                </c:pt>
                <c:pt idx="36">
                  <c:v>-3.8031943973715343E-4</c:v>
                </c:pt>
                <c:pt idx="37">
                  <c:v>-3.2324945472150812E-4</c:v>
                </c:pt>
                <c:pt idx="38">
                  <c:v>-3.1620902138151941E-4</c:v>
                </c:pt>
                <c:pt idx="39">
                  <c:v>-3.5954118797165702E-4</c:v>
                </c:pt>
                <c:pt idx="40">
                  <c:v>-3.6839338966065949E-4</c:v>
                </c:pt>
                <c:pt idx="41">
                  <c:v>-3.2209786713766064E-4</c:v>
                </c:pt>
                <c:pt idx="42">
                  <c:v>-3.6039446381597173E-4</c:v>
                </c:pt>
                <c:pt idx="43">
                  <c:v>-2.5880737840378032E-4</c:v>
                </c:pt>
                <c:pt idx="44">
                  <c:v>-1.437837441887746E-4</c:v>
                </c:pt>
                <c:pt idx="45">
                  <c:v>-2.5720192215028526E-5</c:v>
                </c:pt>
                <c:pt idx="46">
                  <c:v>9.8276053119406015E-5</c:v>
                </c:pt>
                <c:pt idx="47">
                  <c:v>8.4377479441011261E-5</c:v>
                </c:pt>
                <c:pt idx="48">
                  <c:v>-5.1967540306563365E-6</c:v>
                </c:pt>
                <c:pt idx="49">
                  <c:v>-1.814821929047028E-4</c:v>
                </c:pt>
                <c:pt idx="50">
                  <c:v>-2.0347157205091726E-4</c:v>
                </c:pt>
                <c:pt idx="51">
                  <c:v>-7.7355256614186629E-4</c:v>
                </c:pt>
                <c:pt idx="52">
                  <c:v>-2.5355823726285198E-3</c:v>
                </c:pt>
                <c:pt idx="53">
                  <c:v>-2.0432476555424239E-3</c:v>
                </c:pt>
                <c:pt idx="54">
                  <c:v>-1.5650483294524786E-3</c:v>
                </c:pt>
                <c:pt idx="55">
                  <c:v>-1.6380867625777062E-3</c:v>
                </c:pt>
                <c:pt idx="56">
                  <c:v>-1.847118612867904E-3</c:v>
                </c:pt>
                <c:pt idx="57">
                  <c:v>-1.6880143964195238E-3</c:v>
                </c:pt>
                <c:pt idx="58">
                  <c:v>-1.6971065190083401E-3</c:v>
                </c:pt>
                <c:pt idx="59">
                  <c:v>-1.7654190891633892E-3</c:v>
                </c:pt>
                <c:pt idx="60">
                  <c:v>-1.516218244537515E-3</c:v>
                </c:pt>
                <c:pt idx="61">
                  <c:v>-1.4696060794018306E-3</c:v>
                </c:pt>
                <c:pt idx="62">
                  <c:v>-2.0213655998316815E-3</c:v>
                </c:pt>
                <c:pt idx="63">
                  <c:v>-2.9494181424830623E-3</c:v>
                </c:pt>
                <c:pt idx="64">
                  <c:v>-3.8849505014202368E-3</c:v>
                </c:pt>
                <c:pt idx="65">
                  <c:v>-4.6301758259602588E-3</c:v>
                </c:pt>
                <c:pt idx="66">
                  <c:v>-5.3245505863488418E-3</c:v>
                </c:pt>
                <c:pt idx="67">
                  <c:v>-5.4869191048202426E-3</c:v>
                </c:pt>
                <c:pt idx="68">
                  <c:v>-5.2717299638803672E-3</c:v>
                </c:pt>
                <c:pt idx="69">
                  <c:v>-5.8688501847660168E-3</c:v>
                </c:pt>
                <c:pt idx="70">
                  <c:v>-6.771956451116723E-3</c:v>
                </c:pt>
                <c:pt idx="71">
                  <c:v>-7.2898570327878387E-3</c:v>
                </c:pt>
                <c:pt idx="72">
                  <c:v>-6.7906441587675115E-3</c:v>
                </c:pt>
                <c:pt idx="73">
                  <c:v>-7.4065928909460288E-3</c:v>
                </c:pt>
                <c:pt idx="74">
                  <c:v>-8.5686060110218287E-3</c:v>
                </c:pt>
                <c:pt idx="75">
                  <c:v>-8.9596489368357624E-3</c:v>
                </c:pt>
                <c:pt idx="76">
                  <c:v>-8.7650962304234303E-3</c:v>
                </c:pt>
                <c:pt idx="77">
                  <c:v>-1.0452102572974575E-2</c:v>
                </c:pt>
                <c:pt idx="78">
                  <c:v>-1.1887411052639574E-2</c:v>
                </c:pt>
                <c:pt idx="79">
                  <c:v>-1.1994261456065414E-2</c:v>
                </c:pt>
                <c:pt idx="80">
                  <c:v>-1.3755217004218667E-2</c:v>
                </c:pt>
                <c:pt idx="81">
                  <c:v>-1.4368114216729677E-2</c:v>
                </c:pt>
                <c:pt idx="82">
                  <c:v>-1.5728752546032787E-2</c:v>
                </c:pt>
                <c:pt idx="83">
                  <c:v>-1.7871845594000235E-2</c:v>
                </c:pt>
                <c:pt idx="84">
                  <c:v>-1.8511402187536219E-2</c:v>
                </c:pt>
                <c:pt idx="85">
                  <c:v>-2.1164263170754927E-2</c:v>
                </c:pt>
              </c:numCache>
            </c:numRef>
          </c:yVal>
        </c:ser>
        <c:axId val="277681280"/>
        <c:axId val="270136832"/>
      </c:scatterChart>
      <c:valAx>
        <c:axId val="277681280"/>
        <c:scaling>
          <c:orientation val="minMax"/>
          <c:max val="1"/>
          <c:min val="0.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70136832"/>
        <c:crosses val="autoZero"/>
        <c:crossBetween val="midCat"/>
      </c:valAx>
      <c:valAx>
        <c:axId val="2701368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7681280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'calcRED(0)'!$AS$31:$AY$31</c:f>
          <c:strCache>
            <c:ptCount val="1"/>
            <c:pt idx="0">
              <c:v>Low gain INL error; Range=HI; REDchannel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'calcRED(0)'!$AC$17:$AC$244</c:f>
              <c:numCache>
                <c:formatCode>0.0%</c:formatCode>
                <c:ptCount val="228"/>
                <c:pt idx="0">
                  <c:v>2.719741990464966E-3</c:v>
                </c:pt>
                <c:pt idx="1">
                  <c:v>2.8595264290446638E-3</c:v>
                </c:pt>
                <c:pt idx="2">
                  <c:v>3.0115154648996966E-3</c:v>
                </c:pt>
                <c:pt idx="3">
                  <c:v>3.1411288658417303E-3</c:v>
                </c:pt>
                <c:pt idx="4">
                  <c:v>3.2752273869389587E-3</c:v>
                </c:pt>
                <c:pt idx="5">
                  <c:v>3.4009294357534021E-3</c:v>
                </c:pt>
                <c:pt idx="6">
                  <c:v>3.5288207802645064E-3</c:v>
                </c:pt>
                <c:pt idx="7">
                  <c:v>3.6577044284098249E-3</c:v>
                </c:pt>
                <c:pt idx="8">
                  <c:v>3.7716187989397651E-3</c:v>
                </c:pt>
                <c:pt idx="9">
                  <c:v>3.8853752012373947E-3</c:v>
                </c:pt>
                <c:pt idx="10">
                  <c:v>4.0125899547397972E-3</c:v>
                </c:pt>
                <c:pt idx="11">
                  <c:v>4.1141934106361279E-3</c:v>
                </c:pt>
                <c:pt idx="12">
                  <c:v>4.2396351096976271E-3</c:v>
                </c:pt>
                <c:pt idx="13">
                  <c:v>4.3453584487211242E-3</c:v>
                </c:pt>
                <c:pt idx="14">
                  <c:v>4.4691310293005996E-3</c:v>
                </c:pt>
                <c:pt idx="15">
                  <c:v>4.5661461316889428E-3</c:v>
                </c:pt>
                <c:pt idx="16">
                  <c:v>4.6625859178291863E-3</c:v>
                </c:pt>
                <c:pt idx="17">
                  <c:v>4.7533938249781438E-3</c:v>
                </c:pt>
                <c:pt idx="18">
                  <c:v>4.8521826533247121E-3</c:v>
                </c:pt>
                <c:pt idx="19">
                  <c:v>4.9538893487915889E-3</c:v>
                </c:pt>
                <c:pt idx="20">
                  <c:v>5.0518962449584018E-3</c:v>
                </c:pt>
                <c:pt idx="21">
                  <c:v>5.1482309635087226E-3</c:v>
                </c:pt>
                <c:pt idx="22">
                  <c:v>5.2530179711103662E-3</c:v>
                </c:pt>
                <c:pt idx="23">
                  <c:v>5.3727744677309897E-3</c:v>
                </c:pt>
                <c:pt idx="24">
                  <c:v>5.4716136101347042E-3</c:v>
                </c:pt>
                <c:pt idx="25">
                  <c:v>5.5814588468373338E-3</c:v>
                </c:pt>
                <c:pt idx="26">
                  <c:v>5.6977709694504735E-3</c:v>
                </c:pt>
                <c:pt idx="27">
                  <c:v>5.7956209668384899E-3</c:v>
                </c:pt>
                <c:pt idx="28">
                  <c:v>5.9022330839090175E-3</c:v>
                </c:pt>
                <c:pt idx="29">
                  <c:v>6.0190662044801897E-3</c:v>
                </c:pt>
                <c:pt idx="30">
                  <c:v>6.1190016983965522E-3</c:v>
                </c:pt>
                <c:pt idx="31">
                  <c:v>6.226761923555567E-3</c:v>
                </c:pt>
                <c:pt idx="32">
                  <c:v>6.3420318388490446E-3</c:v>
                </c:pt>
                <c:pt idx="33">
                  <c:v>6.4423843698935453E-3</c:v>
                </c:pt>
                <c:pt idx="34">
                  <c:v>6.5466998728509118E-3</c:v>
                </c:pt>
                <c:pt idx="35">
                  <c:v>6.6585282743032775E-3</c:v>
                </c:pt>
                <c:pt idx="36">
                  <c:v>6.7653462611751026E-3</c:v>
                </c:pt>
                <c:pt idx="37">
                  <c:v>6.8690390064291024E-3</c:v>
                </c:pt>
                <c:pt idx="38">
                  <c:v>6.9806571980885858E-3</c:v>
                </c:pt>
                <c:pt idx="39">
                  <c:v>7.0879986948906501E-3</c:v>
                </c:pt>
                <c:pt idx="40">
                  <c:v>7.1866299405055935E-3</c:v>
                </c:pt>
                <c:pt idx="41">
                  <c:v>7.2915734986918673E-3</c:v>
                </c:pt>
                <c:pt idx="42">
                  <c:v>7.4072079111007702E-3</c:v>
                </c:pt>
                <c:pt idx="43">
                  <c:v>7.5093329867304296E-3</c:v>
                </c:pt>
                <c:pt idx="44">
                  <c:v>7.6265851341106956E-3</c:v>
                </c:pt>
                <c:pt idx="45">
                  <c:v>7.7377333382576295E-3</c:v>
                </c:pt>
                <c:pt idx="46">
                  <c:v>7.8635396960961314E-3</c:v>
                </c:pt>
                <c:pt idx="47">
                  <c:v>7.9898673503448082E-3</c:v>
                </c:pt>
                <c:pt idx="48">
                  <c:v>8.1003916651573304E-3</c:v>
                </c:pt>
                <c:pt idx="49">
                  <c:v>8.2206686250092306E-3</c:v>
                </c:pt>
                <c:pt idx="50">
                  <c:v>8.3236286453805871E-3</c:v>
                </c:pt>
                <c:pt idx="51">
                  <c:v>8.4412452774407735E-3</c:v>
                </c:pt>
                <c:pt idx="52">
                  <c:v>8.5451957609914628E-3</c:v>
                </c:pt>
                <c:pt idx="53">
                  <c:v>8.6539474192992728E-3</c:v>
                </c:pt>
                <c:pt idx="54">
                  <c:v>8.7636862578128402E-3</c:v>
                </c:pt>
                <c:pt idx="55">
                  <c:v>8.8670151401622193E-3</c:v>
                </c:pt>
                <c:pt idx="56">
                  <c:v>8.9661658417324545E-3</c:v>
                </c:pt>
                <c:pt idx="57">
                  <c:v>9.0655306578444426E-3</c:v>
                </c:pt>
                <c:pt idx="58">
                  <c:v>9.166090526079947E-3</c:v>
                </c:pt>
                <c:pt idx="59">
                  <c:v>9.2696243455676758E-3</c:v>
                </c:pt>
                <c:pt idx="60">
                  <c:v>9.376496053825286E-3</c:v>
                </c:pt>
                <c:pt idx="61">
                  <c:v>9.4757522084861264E-3</c:v>
                </c:pt>
                <c:pt idx="62">
                  <c:v>9.5740695073174044E-3</c:v>
                </c:pt>
                <c:pt idx="63">
                  <c:v>9.6383601499448329E-3</c:v>
                </c:pt>
                <c:pt idx="64">
                  <c:v>9.6718691906482728E-3</c:v>
                </c:pt>
                <c:pt idx="65">
                  <c:v>9.7696647205201496E-3</c:v>
                </c:pt>
                <c:pt idx="66">
                  <c:v>9.8678815404632057E-3</c:v>
                </c:pt>
                <c:pt idx="67">
                  <c:v>9.9639039412811412E-3</c:v>
                </c:pt>
                <c:pt idx="68">
                  <c:v>1.0059091646067502E-2</c:v>
                </c:pt>
                <c:pt idx="69">
                  <c:v>1.015344433149913E-2</c:v>
                </c:pt>
                <c:pt idx="70">
                  <c:v>1.0168841924888211E-2</c:v>
                </c:pt>
                <c:pt idx="71">
                  <c:v>1.0248218282130924E-2</c:v>
                </c:pt>
                <c:pt idx="72">
                  <c:v>1.0341060302297572E-2</c:v>
                </c:pt>
                <c:pt idx="73">
                  <c:v>1.0432543494727104E-2</c:v>
                </c:pt>
                <c:pt idx="74">
                  <c:v>1.0525125712303069E-2</c:v>
                </c:pt>
                <c:pt idx="75">
                  <c:v>1.0619743448108895E-2</c:v>
                </c:pt>
                <c:pt idx="76">
                  <c:v>1.0685926792829146E-2</c:v>
                </c:pt>
                <c:pt idx="77">
                  <c:v>1.0713834067687757E-2</c:v>
                </c:pt>
                <c:pt idx="78">
                  <c:v>1.0809439854184755E-2</c:v>
                </c:pt>
                <c:pt idx="79">
                  <c:v>1.0899363982360081E-2</c:v>
                </c:pt>
                <c:pt idx="80">
                  <c:v>1.0987403882671151E-2</c:v>
                </c:pt>
                <c:pt idx="81">
                  <c:v>1.1076491946909243E-2</c:v>
                </c:pt>
                <c:pt idx="82">
                  <c:v>1.1168342135990902E-2</c:v>
                </c:pt>
                <c:pt idx="83">
                  <c:v>1.1176797826364304E-2</c:v>
                </c:pt>
                <c:pt idx="84">
                  <c:v>1.1260609138361591E-2</c:v>
                </c:pt>
                <c:pt idx="85">
                  <c:v>1.1348915009274303E-2</c:v>
                </c:pt>
                <c:pt idx="86">
                  <c:v>1.1433307277232843E-2</c:v>
                </c:pt>
                <c:pt idx="87">
                  <c:v>1.1522860603491218E-2</c:v>
                </c:pt>
                <c:pt idx="88">
                  <c:v>1.1612469765171388E-2</c:v>
                </c:pt>
                <c:pt idx="89">
                  <c:v>1.1656346166816252E-2</c:v>
                </c:pt>
                <c:pt idx="90">
                  <c:v>1.1694724991429347E-2</c:v>
                </c:pt>
                <c:pt idx="91">
                  <c:v>1.177953061560626E-2</c:v>
                </c:pt>
                <c:pt idx="92">
                  <c:v>1.1864864201624546E-2</c:v>
                </c:pt>
                <c:pt idx="93">
                  <c:v>1.1944615961563069E-2</c:v>
                </c:pt>
                <c:pt idx="94">
                  <c:v>1.2033281467308374E-2</c:v>
                </c:pt>
                <c:pt idx="95">
                  <c:v>1.2108192333212366E-2</c:v>
                </c:pt>
                <c:pt idx="96">
                  <c:v>1.2112615443988398E-2</c:v>
                </c:pt>
                <c:pt idx="97">
                  <c:v>1.2199146917425562E-2</c:v>
                </c:pt>
                <c:pt idx="98">
                  <c:v>1.2278898801719144E-2</c:v>
                </c:pt>
                <c:pt idx="99">
                  <c:v>1.2361722231115787E-2</c:v>
                </c:pt>
                <c:pt idx="100">
                  <c:v>1.2439126490850726E-2</c:v>
                </c:pt>
                <c:pt idx="101">
                  <c:v>1.2516531745426142E-2</c:v>
                </c:pt>
                <c:pt idx="102">
                  <c:v>1.2552185379204047E-2</c:v>
                </c:pt>
                <c:pt idx="103">
                  <c:v>1.2590591923509229E-2</c:v>
                </c:pt>
                <c:pt idx="104">
                  <c:v>1.2669875188195916E-2</c:v>
                </c:pt>
                <c:pt idx="105">
                  <c:v>1.2746496956153331E-2</c:v>
                </c:pt>
                <c:pt idx="106">
                  <c:v>1.2815341285097289E-2</c:v>
                </c:pt>
                <c:pt idx="107">
                  <c:v>1.2887166081498596E-2</c:v>
                </c:pt>
                <c:pt idx="108">
                  <c:v>1.2904847157464889E-2</c:v>
                </c:pt>
                <c:pt idx="109">
                  <c:v>1.2919712934364098E-2</c:v>
                </c:pt>
                <c:pt idx="110">
                  <c:v>1.2973436558536505E-2</c:v>
                </c:pt>
                <c:pt idx="111">
                  <c:v>1.29834124199969E-2</c:v>
                </c:pt>
                <c:pt idx="112">
                  <c:v>1.3033783930091703E-2</c:v>
                </c:pt>
                <c:pt idx="113">
                  <c:v>1.3096635663322767E-2</c:v>
                </c:pt>
                <c:pt idx="114">
                  <c:v>1.3158022991371046E-2</c:v>
                </c:pt>
                <c:pt idx="115">
                  <c:v>1.321998901812505E-2</c:v>
                </c:pt>
                <c:pt idx="116">
                  <c:v>1.3279345130628535E-2</c:v>
                </c:pt>
                <c:pt idx="117">
                  <c:v>1.3335365145074999E-2</c:v>
                </c:pt>
                <c:pt idx="118">
                  <c:v>1.3396959996846872E-2</c:v>
                </c:pt>
                <c:pt idx="119">
                  <c:v>1.3401466723356754E-2</c:v>
                </c:pt>
                <c:pt idx="120">
                  <c:v>1.3449381175866226E-2</c:v>
                </c:pt>
                <c:pt idx="121">
                  <c:v>1.3500390974700247E-2</c:v>
                </c:pt>
                <c:pt idx="122">
                  <c:v>1.3578213664339995E-2</c:v>
                </c:pt>
                <c:pt idx="123">
                  <c:v>1.3816948196855808E-2</c:v>
                </c:pt>
                <c:pt idx="124">
                  <c:v>1.4221240424857002E-2</c:v>
                </c:pt>
                <c:pt idx="125">
                  <c:v>1.4630179029722995E-2</c:v>
                </c:pt>
                <c:pt idx="126">
                  <c:v>1.5046340154377334E-2</c:v>
                </c:pt>
                <c:pt idx="127">
                  <c:v>1.547963876294191E-2</c:v>
                </c:pt>
                <c:pt idx="128">
                  <c:v>1.5880681005480766E-2</c:v>
                </c:pt>
                <c:pt idx="129">
                  <c:v>1.6224159514460369E-2</c:v>
                </c:pt>
                <c:pt idx="130">
                  <c:v>1.6547014767264986E-2</c:v>
                </c:pt>
                <c:pt idx="131">
                  <c:v>1.6879523123155101E-2</c:v>
                </c:pt>
                <c:pt idx="132">
                  <c:v>1.7223362110570951E-2</c:v>
                </c:pt>
                <c:pt idx="133">
                  <c:v>1.758289507616087E-2</c:v>
                </c:pt>
                <c:pt idx="134">
                  <c:v>1.79477570386193E-2</c:v>
                </c:pt>
                <c:pt idx="135">
                  <c:v>1.8325657537956581E-2</c:v>
                </c:pt>
                <c:pt idx="136">
                  <c:v>1.8705269642950804E-2</c:v>
                </c:pt>
                <c:pt idx="137">
                  <c:v>1.9088354612173144E-2</c:v>
                </c:pt>
                <c:pt idx="138">
                  <c:v>1.9467608217963405E-2</c:v>
                </c:pt>
                <c:pt idx="139">
                  <c:v>1.9852500742581627E-2</c:v>
                </c:pt>
                <c:pt idx="140">
                  <c:v>2.0240504276134483E-2</c:v>
                </c:pt>
                <c:pt idx="141">
                  <c:v>2.0619849787145535E-2</c:v>
                </c:pt>
                <c:pt idx="142">
                  <c:v>2.1002258117087811E-2</c:v>
                </c:pt>
                <c:pt idx="143">
                  <c:v>2.138805046093941E-2</c:v>
                </c:pt>
                <c:pt idx="144">
                  <c:v>2.1772852457194077E-2</c:v>
                </c:pt>
                <c:pt idx="145">
                  <c:v>2.2150978115716945E-2</c:v>
                </c:pt>
                <c:pt idx="146">
                  <c:v>2.2534426704331111E-2</c:v>
                </c:pt>
                <c:pt idx="147">
                  <c:v>2.2914762347805154E-2</c:v>
                </c:pt>
                <c:pt idx="148">
                  <c:v>2.3296857012457352E-2</c:v>
                </c:pt>
                <c:pt idx="149">
                  <c:v>2.3677191106966998E-2</c:v>
                </c:pt>
                <c:pt idx="150">
                  <c:v>2.4056444540650101E-2</c:v>
                </c:pt>
                <c:pt idx="151">
                  <c:v>2.4437455962868438E-2</c:v>
                </c:pt>
                <c:pt idx="152">
                  <c:v>2.4816754660733319E-2</c:v>
                </c:pt>
                <c:pt idx="153">
                  <c:v>2.5196546359543832E-2</c:v>
                </c:pt>
                <c:pt idx="154">
                  <c:v>2.5572733962420505E-2</c:v>
                </c:pt>
                <c:pt idx="155">
                  <c:v>2.5953562865000911E-2</c:v>
                </c:pt>
                <c:pt idx="156">
                  <c:v>2.633376366251897E-2</c:v>
                </c:pt>
                <c:pt idx="157">
                  <c:v>2.6722082582433453E-2</c:v>
                </c:pt>
                <c:pt idx="158">
                  <c:v>2.7108555567056471E-2</c:v>
                </c:pt>
                <c:pt idx="159">
                  <c:v>2.7520063860827688E-2</c:v>
                </c:pt>
                <c:pt idx="160">
                  <c:v>2.7953232270329469E-2</c:v>
                </c:pt>
                <c:pt idx="161">
                  <c:v>2.8388117190542118E-2</c:v>
                </c:pt>
                <c:pt idx="162">
                  <c:v>2.8818076662138044E-2</c:v>
                </c:pt>
                <c:pt idx="163">
                  <c:v>2.9224442996491493E-2</c:v>
                </c:pt>
                <c:pt idx="164">
                  <c:v>2.9626885545870604E-2</c:v>
                </c:pt>
                <c:pt idx="165">
                  <c:v>3.0020259338982398E-2</c:v>
                </c:pt>
                <c:pt idx="166">
                  <c:v>3.0401542518398546E-2</c:v>
                </c:pt>
                <c:pt idx="167">
                  <c:v>3.0786297787560615E-2</c:v>
                </c:pt>
                <c:pt idx="168">
                  <c:v>3.1160231130920483E-2</c:v>
                </c:pt>
                <c:pt idx="169">
                  <c:v>3.153591755776166E-2</c:v>
                </c:pt>
                <c:pt idx="170">
                  <c:v>3.1903849438571455E-2</c:v>
                </c:pt>
                <c:pt idx="171">
                  <c:v>3.2268160098785484E-2</c:v>
                </c:pt>
                <c:pt idx="172">
                  <c:v>3.263388384479602E-2</c:v>
                </c:pt>
                <c:pt idx="173">
                  <c:v>3.2986734836144817E-2</c:v>
                </c:pt>
                <c:pt idx="174">
                  <c:v>3.3345871611063817E-2</c:v>
                </c:pt>
                <c:pt idx="175">
                  <c:v>3.3698183562803005E-2</c:v>
                </c:pt>
                <c:pt idx="176">
                  <c:v>3.4049919557947818E-2</c:v>
                </c:pt>
                <c:pt idx="177">
                  <c:v>3.440069829309627E-2</c:v>
                </c:pt>
                <c:pt idx="178">
                  <c:v>3.4745486666606151E-2</c:v>
                </c:pt>
                <c:pt idx="179">
                  <c:v>3.5097166382711271E-2</c:v>
                </c:pt>
                <c:pt idx="180">
                  <c:v>3.5435368989879687E-2</c:v>
                </c:pt>
                <c:pt idx="181">
                  <c:v>3.5777349865422865E-2</c:v>
                </c:pt>
                <c:pt idx="182">
                  <c:v>3.6118620196576426E-2</c:v>
                </c:pt>
                <c:pt idx="183">
                  <c:v>3.6458119717211711E-2</c:v>
                </c:pt>
                <c:pt idx="184">
                  <c:v>3.6795463165462138E-2</c:v>
                </c:pt>
                <c:pt idx="185">
                  <c:v>3.7127380419328233E-2</c:v>
                </c:pt>
                <c:pt idx="186">
                  <c:v>3.7460982085920781E-2</c:v>
                </c:pt>
                <c:pt idx="187">
                  <c:v>3.7791999391473145E-2</c:v>
                </c:pt>
                <c:pt idx="188">
                  <c:v>3.8121219295951768E-2</c:v>
                </c:pt>
                <c:pt idx="189">
                  <c:v>3.8448089593549693E-2</c:v>
                </c:pt>
                <c:pt idx="190">
                  <c:v>3.8773203623683937E-2</c:v>
                </c:pt>
                <c:pt idx="191">
                  <c:v>3.9100479405739158E-2</c:v>
                </c:pt>
                <c:pt idx="192">
                  <c:v>3.941891378507887E-2</c:v>
                </c:pt>
                <c:pt idx="193">
                  <c:v>3.9737618716866312E-2</c:v>
                </c:pt>
                <c:pt idx="194">
                  <c:v>4.0055514314757151E-2</c:v>
                </c:pt>
                <c:pt idx="195">
                  <c:v>4.0369618133861564E-2</c:v>
                </c:pt>
                <c:pt idx="196">
                  <c:v>4.0685838526758764E-2</c:v>
                </c:pt>
                <c:pt idx="197">
                  <c:v>4.0993226810726813E-2</c:v>
                </c:pt>
                <c:pt idx="198">
                  <c:v>4.1304978871611088E-2</c:v>
                </c:pt>
                <c:pt idx="199">
                  <c:v>4.1612406223903338E-2</c:v>
                </c:pt>
                <c:pt idx="200">
                  <c:v>4.1917891002736574E-2</c:v>
                </c:pt>
                <c:pt idx="201">
                  <c:v>4.2222837000120937E-2</c:v>
                </c:pt>
                <c:pt idx="202">
                  <c:v>4.2523043940937498E-2</c:v>
                </c:pt>
                <c:pt idx="203">
                  <c:v>4.2819956234484986E-2</c:v>
                </c:pt>
                <c:pt idx="204">
                  <c:v>4.31139449437897E-2</c:v>
                </c:pt>
                <c:pt idx="205">
                  <c:v>4.3405664592362267E-2</c:v>
                </c:pt>
                <c:pt idx="206">
                  <c:v>4.3699333526572896E-2</c:v>
                </c:pt>
                <c:pt idx="207">
                  <c:v>4.3979009202488838E-2</c:v>
                </c:pt>
                <c:pt idx="208">
                  <c:v>4.4263516786782739E-2</c:v>
                </c:pt>
                <c:pt idx="209">
                  <c:v>4.4540988802685463E-2</c:v>
                </c:pt>
                <c:pt idx="210">
                  <c:v>4.4817642535119516E-2</c:v>
                </c:pt>
                <c:pt idx="211">
                  <c:v>4.5088749167892829E-2</c:v>
                </c:pt>
                <c:pt idx="212">
                  <c:v>4.5350695913660213E-2</c:v>
                </c:pt>
                <c:pt idx="213">
                  <c:v>4.5611336710335106E-2</c:v>
                </c:pt>
                <c:pt idx="214">
                  <c:v>4.5862777519036953E-2</c:v>
                </c:pt>
                <c:pt idx="215">
                  <c:v>4.6108208345884555E-2</c:v>
                </c:pt>
                <c:pt idx="219">
                  <c:v>4.6613658662577336E-2</c:v>
                </c:pt>
                <c:pt idx="220">
                  <c:v>4.6827372033928463E-2</c:v>
                </c:pt>
                <c:pt idx="221">
                  <c:v>4.7046912265120873E-2</c:v>
                </c:pt>
                <c:pt idx="223">
                  <c:v>4.7257609630686953E-2</c:v>
                </c:pt>
                <c:pt idx="224">
                  <c:v>4.7467535267769805E-2</c:v>
                </c:pt>
                <c:pt idx="225">
                  <c:v>4.7665193623162357E-2</c:v>
                </c:pt>
                <c:pt idx="226">
                  <c:v>4.7858789389160029E-2</c:v>
                </c:pt>
                <c:pt idx="227">
                  <c:v>4.8041421757274043E-2</c:v>
                </c:pt>
              </c:numCache>
            </c:numRef>
          </c:xVal>
          <c:yVal>
            <c:numRef>
              <c:f>'calcRED(0)'!$AE$17:$AE$244</c:f>
              <c:numCache>
                <c:formatCode>0.0%</c:formatCode>
                <c:ptCount val="228"/>
                <c:pt idx="0">
                  <c:v>1.370125575269121E-2</c:v>
                </c:pt>
                <c:pt idx="1">
                  <c:v>1.7224186069052072E-2</c:v>
                </c:pt>
                <c:pt idx="2">
                  <c:v>1.5002060573938047E-2</c:v>
                </c:pt>
                <c:pt idx="3">
                  <c:v>1.7138391887089544E-2</c:v>
                </c:pt>
                <c:pt idx="4">
                  <c:v>1.6728032726293529E-2</c:v>
                </c:pt>
                <c:pt idx="5">
                  <c:v>1.7157328038694519E-2</c:v>
                </c:pt>
                <c:pt idx="6">
                  <c:v>1.5831259787883578E-2</c:v>
                </c:pt>
                <c:pt idx="7">
                  <c:v>1.326775364470234E-2</c:v>
                </c:pt>
                <c:pt idx="8">
                  <c:v>1.4208806065441504E-2</c:v>
                </c:pt>
                <c:pt idx="9">
                  <c:v>1.4473871459954379E-2</c:v>
                </c:pt>
                <c:pt idx="10">
                  <c:v>1.1480712045135899E-2</c:v>
                </c:pt>
                <c:pt idx="11">
                  <c:v>1.4325354042908467E-2</c:v>
                </c:pt>
                <c:pt idx="12">
                  <c:v>1.2527896634325186E-2</c:v>
                </c:pt>
                <c:pt idx="13">
                  <c:v>1.6012709131584479E-2</c:v>
                </c:pt>
                <c:pt idx="14">
                  <c:v>1.3056762108693443E-2</c:v>
                </c:pt>
                <c:pt idx="15">
                  <c:v>1.237747270958045E-2</c:v>
                </c:pt>
                <c:pt idx="16">
                  <c:v>1.1161627370466443E-2</c:v>
                </c:pt>
                <c:pt idx="17">
                  <c:v>1.1191717054732653E-2</c:v>
                </c:pt>
                <c:pt idx="18">
                  <c:v>1.0750260738322526E-2</c:v>
                </c:pt>
                <c:pt idx="19">
                  <c:v>1.0769910394774707E-2</c:v>
                </c:pt>
                <c:pt idx="20">
                  <c:v>1.1656315260427208E-2</c:v>
                </c:pt>
                <c:pt idx="21">
                  <c:v>1.3587368198371585E-2</c:v>
                </c:pt>
                <c:pt idx="22">
                  <c:v>1.3446297994886613E-2</c:v>
                </c:pt>
                <c:pt idx="23">
                  <c:v>1.1085990298235648E-2</c:v>
                </c:pt>
                <c:pt idx="24">
                  <c:v>1.2920303896196694E-2</c:v>
                </c:pt>
                <c:pt idx="25">
                  <c:v>1.1997319825831632E-2</c:v>
                </c:pt>
                <c:pt idx="26">
                  <c:v>1.041384564344261E-2</c:v>
                </c:pt>
                <c:pt idx="27">
                  <c:v>1.210760462657734E-2</c:v>
                </c:pt>
                <c:pt idx="28">
                  <c:v>1.2349117114741182E-2</c:v>
                </c:pt>
                <c:pt idx="29">
                  <c:v>1.0435220213542484E-2</c:v>
                </c:pt>
                <c:pt idx="30">
                  <c:v>1.1589641274851514E-2</c:v>
                </c:pt>
                <c:pt idx="31">
                  <c:v>1.1434355535196117E-2</c:v>
                </c:pt>
                <c:pt idx="32">
                  <c:v>1.0086881862311881E-2</c:v>
                </c:pt>
                <c:pt idx="33">
                  <c:v>1.1123367783293814E-2</c:v>
                </c:pt>
                <c:pt idx="34">
                  <c:v>1.1417145506013249E-2</c:v>
                </c:pt>
                <c:pt idx="35">
                  <c:v>1.075334383359583E-2</c:v>
                </c:pt>
                <c:pt idx="36">
                  <c:v>1.0669473718038391E-2</c:v>
                </c:pt>
                <c:pt idx="37">
                  <c:v>1.0767123544265678E-2</c:v>
                </c:pt>
                <c:pt idx="38">
                  <c:v>1.0082676175782179E-2</c:v>
                </c:pt>
                <c:pt idx="39">
                  <c:v>9.8473882260317058E-3</c:v>
                </c:pt>
                <c:pt idx="40">
                  <c:v>1.1021746553112832E-2</c:v>
                </c:pt>
                <c:pt idx="41">
                  <c:v>1.1199876925039431E-2</c:v>
                </c:pt>
                <c:pt idx="42">
                  <c:v>9.8264131102674401E-3</c:v>
                </c:pt>
                <c:pt idx="43">
                  <c:v>1.0652038068099667E-2</c:v>
                </c:pt>
                <c:pt idx="44">
                  <c:v>9.7866091857996551E-3</c:v>
                </c:pt>
                <c:pt idx="45">
                  <c:v>1.065754453249812E-2</c:v>
                </c:pt>
                <c:pt idx="46">
                  <c:v>1.0190788074363244E-2</c:v>
                </c:pt>
                <c:pt idx="47">
                  <c:v>9.5923659876751E-3</c:v>
                </c:pt>
                <c:pt idx="48">
                  <c:v>1.0425357316567574E-2</c:v>
                </c:pt>
                <c:pt idx="49">
                  <c:v>9.6450590212582288E-3</c:v>
                </c:pt>
                <c:pt idx="50">
                  <c:v>1.0522650184052074E-2</c:v>
                </c:pt>
                <c:pt idx="51">
                  <c:v>9.6227108323814203E-3</c:v>
                </c:pt>
                <c:pt idx="52">
                  <c:v>9.9092338532611457E-3</c:v>
                </c:pt>
                <c:pt idx="53">
                  <c:v>9.4797846314784717E-3</c:v>
                </c:pt>
                <c:pt idx="54">
                  <c:v>9.1674944234694244E-3</c:v>
                </c:pt>
                <c:pt idx="55">
                  <c:v>9.1570508178941967E-3</c:v>
                </c:pt>
                <c:pt idx="56">
                  <c:v>9.7605509185998418E-3</c:v>
                </c:pt>
                <c:pt idx="57">
                  <c:v>9.759475539394602E-3</c:v>
                </c:pt>
                <c:pt idx="58">
                  <c:v>9.6969343057349278E-3</c:v>
                </c:pt>
                <c:pt idx="59">
                  <c:v>9.311828052142479E-3</c:v>
                </c:pt>
                <c:pt idx="60">
                  <c:v>8.5760639288336993E-3</c:v>
                </c:pt>
                <c:pt idx="61">
                  <c:v>8.6668926845505645E-3</c:v>
                </c:pt>
                <c:pt idx="62">
                  <c:v>8.5860758244524771E-3</c:v>
                </c:pt>
                <c:pt idx="63">
                  <c:v>8.0638296716304403E-3</c:v>
                </c:pt>
                <c:pt idx="64">
                  <c:v>8.49436695055239E-3</c:v>
                </c:pt>
                <c:pt idx="65">
                  <c:v>8.2732900272546317E-3</c:v>
                </c:pt>
                <c:pt idx="66">
                  <c:v>8.0787132246922244E-3</c:v>
                </c:pt>
                <c:pt idx="67">
                  <c:v>8.3681233134091926E-3</c:v>
                </c:pt>
                <c:pt idx="68">
                  <c:v>8.2881780830534879E-3</c:v>
                </c:pt>
                <c:pt idx="69">
                  <c:v>8.292646866900899E-3</c:v>
                </c:pt>
                <c:pt idx="70">
                  <c:v>8.1572408647181405E-3</c:v>
                </c:pt>
                <c:pt idx="71">
                  <c:v>8.381093648297977E-3</c:v>
                </c:pt>
                <c:pt idx="72">
                  <c:v>8.4697471919759071E-3</c:v>
                </c:pt>
                <c:pt idx="73">
                  <c:v>8.5648934563458123E-3</c:v>
                </c:pt>
                <c:pt idx="74">
                  <c:v>8.5530831149711606E-3</c:v>
                </c:pt>
                <c:pt idx="75">
                  <c:v>8.4692557440004812E-3</c:v>
                </c:pt>
                <c:pt idx="76">
                  <c:v>7.3388337253565972E-3</c:v>
                </c:pt>
                <c:pt idx="77">
                  <c:v>8.3164827157466981E-3</c:v>
                </c:pt>
                <c:pt idx="78">
                  <c:v>7.8465717781472932E-3</c:v>
                </c:pt>
                <c:pt idx="79">
                  <c:v>8.0280458570842761E-3</c:v>
                </c:pt>
                <c:pt idx="80">
                  <c:v>8.0867858875766085E-3</c:v>
                </c:pt>
                <c:pt idx="81">
                  <c:v>8.2233682349768245E-3</c:v>
                </c:pt>
                <c:pt idx="82">
                  <c:v>8.1083922929638952E-3</c:v>
                </c:pt>
                <c:pt idx="83">
                  <c:v>7.4032570721207502E-3</c:v>
                </c:pt>
                <c:pt idx="84">
                  <c:v>7.7866412214813163E-3</c:v>
                </c:pt>
                <c:pt idx="85">
                  <c:v>7.7084213501577015E-3</c:v>
                </c:pt>
                <c:pt idx="86">
                  <c:v>8.0888265892542499E-3</c:v>
                </c:pt>
                <c:pt idx="87">
                  <c:v>7.9003449984289542E-3</c:v>
                </c:pt>
                <c:pt idx="88">
                  <c:v>7.65455327151221E-3</c:v>
                </c:pt>
                <c:pt idx="89">
                  <c:v>6.6753705510205208E-3</c:v>
                </c:pt>
                <c:pt idx="90">
                  <c:v>8.1009918026890837E-3</c:v>
                </c:pt>
                <c:pt idx="91">
                  <c:v>7.9406664127932292E-3</c:v>
                </c:pt>
                <c:pt idx="92">
                  <c:v>8.0088090427412606E-3</c:v>
                </c:pt>
                <c:pt idx="93">
                  <c:v>8.331693383040184E-3</c:v>
                </c:pt>
                <c:pt idx="94">
                  <c:v>7.9565673060504327E-3</c:v>
                </c:pt>
                <c:pt idx="95">
                  <c:v>6.6069947000060303E-3</c:v>
                </c:pt>
                <c:pt idx="96">
                  <c:v>8.2569951804545294E-3</c:v>
                </c:pt>
                <c:pt idx="97">
                  <c:v>7.9057396856276885E-3</c:v>
                </c:pt>
                <c:pt idx="98">
                  <c:v>7.8015012212306889E-3</c:v>
                </c:pt>
                <c:pt idx="99">
                  <c:v>7.6042778560208024E-3</c:v>
                </c:pt>
                <c:pt idx="100">
                  <c:v>7.7968708230693462E-3</c:v>
                </c:pt>
                <c:pt idx="101">
                  <c:v>7.9356216828181392E-3</c:v>
                </c:pt>
                <c:pt idx="102">
                  <c:v>6.1998066316135692E-3</c:v>
                </c:pt>
                <c:pt idx="103">
                  <c:v>8.1872542234950885E-3</c:v>
                </c:pt>
                <c:pt idx="104">
                  <c:v>7.8679423745255939E-3</c:v>
                </c:pt>
                <c:pt idx="105">
                  <c:v>7.6620825919933022E-3</c:v>
                </c:pt>
                <c:pt idx="106">
                  <c:v>7.9195438608359314E-3</c:v>
                </c:pt>
                <c:pt idx="107">
                  <c:v>7.8412797875466733E-3</c:v>
                </c:pt>
                <c:pt idx="108">
                  <c:v>4.6663835221385508E-3</c:v>
                </c:pt>
                <c:pt idx="109">
                  <c:v>6.4472415469423172E-3</c:v>
                </c:pt>
                <c:pt idx="110">
                  <c:v>7.0879003014718833E-3</c:v>
                </c:pt>
                <c:pt idx="111">
                  <c:v>5.9178388995344555E-3</c:v>
                </c:pt>
                <c:pt idx="112">
                  <c:v>7.4578561409761601E-3</c:v>
                </c:pt>
                <c:pt idx="113">
                  <c:v>7.631688762433475E-3</c:v>
                </c:pt>
                <c:pt idx="114">
                  <c:v>7.6716503998481844E-3</c:v>
                </c:pt>
                <c:pt idx="115">
                  <c:v>7.8616887965168303E-3</c:v>
                </c:pt>
                <c:pt idx="116">
                  <c:v>8.1028183642701812E-3</c:v>
                </c:pt>
                <c:pt idx="117">
                  <c:v>8.3046936103783331E-3</c:v>
                </c:pt>
                <c:pt idx="118">
                  <c:v>8.1332076588134239E-3</c:v>
                </c:pt>
                <c:pt idx="119">
                  <c:v>5.874666452513555E-3</c:v>
                </c:pt>
                <c:pt idx="120">
                  <c:v>8.3639238569830354E-3</c:v>
                </c:pt>
                <c:pt idx="121">
                  <c:v>8.7935569733623709E-3</c:v>
                </c:pt>
                <c:pt idx="122">
                  <c:v>1.2957999539884302E-2</c:v>
                </c:pt>
                <c:pt idx="123">
                  <c:v>5.369793372271614E-3</c:v>
                </c:pt>
                <c:pt idx="124">
                  <c:v>5.5041381985754256E-3</c:v>
                </c:pt>
                <c:pt idx="125">
                  <c:v>5.223769095855868E-3</c:v>
                </c:pt>
                <c:pt idx="126">
                  <c:v>5.0318989640212308E-3</c:v>
                </c:pt>
                <c:pt idx="127">
                  <c:v>4.651878474658977E-3</c:v>
                </c:pt>
                <c:pt idx="128">
                  <c:v>4.7126043320575572E-3</c:v>
                </c:pt>
                <c:pt idx="129">
                  <c:v>4.17319506975522E-3</c:v>
                </c:pt>
                <c:pt idx="130">
                  <c:v>3.9742704382730309E-3</c:v>
                </c:pt>
                <c:pt idx="131">
                  <c:v>3.8947243289153555E-3</c:v>
                </c:pt>
                <c:pt idx="132">
                  <c:v>3.9793351820620604E-3</c:v>
                </c:pt>
                <c:pt idx="133">
                  <c:v>3.7496604211000317E-3</c:v>
                </c:pt>
                <c:pt idx="134">
                  <c:v>3.7686971314674356E-3</c:v>
                </c:pt>
                <c:pt idx="135">
                  <c:v>3.3886218298693205E-3</c:v>
                </c:pt>
                <c:pt idx="136">
                  <c:v>3.3791094014636869E-3</c:v>
                </c:pt>
                <c:pt idx="137">
                  <c:v>3.1200184425199673E-3</c:v>
                </c:pt>
                <c:pt idx="138">
                  <c:v>3.2006445036716347E-3</c:v>
                </c:pt>
                <c:pt idx="139">
                  <c:v>3.0580018368644435E-3</c:v>
                </c:pt>
                <c:pt idx="140">
                  <c:v>2.6395331779591746E-3</c:v>
                </c:pt>
                <c:pt idx="141">
                  <c:v>2.7200253876775715E-3</c:v>
                </c:pt>
                <c:pt idx="142">
                  <c:v>2.6207302536844779E-3</c:v>
                </c:pt>
                <c:pt idx="143">
                  <c:v>2.3663875745740803E-3</c:v>
                </c:pt>
                <c:pt idx="144">
                  <c:v>2.1075576882443325E-3</c:v>
                </c:pt>
                <c:pt idx="145">
                  <c:v>2.2177413706041538E-3</c:v>
                </c:pt>
                <c:pt idx="146">
                  <c:v>1.9733157634318488E-3</c:v>
                </c:pt>
                <c:pt idx="147">
                  <c:v>2.0134700784848469E-3</c:v>
                </c:pt>
                <c:pt idx="148">
                  <c:v>1.893840022074933E-3</c:v>
                </c:pt>
                <c:pt idx="149">
                  <c:v>1.7710795539767066E-3</c:v>
                </c:pt>
                <c:pt idx="150">
                  <c:v>1.7239348397937171E-3</c:v>
                </c:pt>
                <c:pt idx="151">
                  <c:v>1.6324875282887064E-3</c:v>
                </c:pt>
                <c:pt idx="152">
                  <c:v>1.4575163955563575E-3</c:v>
                </c:pt>
                <c:pt idx="153">
                  <c:v>1.370307515880187E-3</c:v>
                </c:pt>
                <c:pt idx="154">
                  <c:v>1.3010535382240729E-3</c:v>
                </c:pt>
                <c:pt idx="155">
                  <c:v>1.15388333438049E-3</c:v>
                </c:pt>
                <c:pt idx="156">
                  <c:v>1.1080943906551788E-3</c:v>
                </c:pt>
                <c:pt idx="157">
                  <c:v>7.8356769358212119E-4</c:v>
                </c:pt>
                <c:pt idx="158">
                  <c:v>8.9230323647115917E-4</c:v>
                </c:pt>
                <c:pt idx="159">
                  <c:v>8.3518451085251577E-4</c:v>
                </c:pt>
                <c:pt idx="160">
                  <c:v>8.5550997842509524E-4</c:v>
                </c:pt>
                <c:pt idx="161">
                  <c:v>8.1467428499637506E-4</c:v>
                </c:pt>
                <c:pt idx="162">
                  <c:v>5.4445582842510554E-4</c:v>
                </c:pt>
                <c:pt idx="163">
                  <c:v>5.6157106567478188E-4</c:v>
                </c:pt>
                <c:pt idx="164">
                  <c:v>2.7659531207357979E-4</c:v>
                </c:pt>
                <c:pt idx="165">
                  <c:v>1.5137787806174252E-4</c:v>
                </c:pt>
                <c:pt idx="166">
                  <c:v>2.3672316134892846E-4</c:v>
                </c:pt>
                <c:pt idx="167">
                  <c:v>-4.3519407512015995E-5</c:v>
                </c:pt>
                <c:pt idx="168">
                  <c:v>3.0333447046837492E-5</c:v>
                </c:pt>
                <c:pt idx="169">
                  <c:v>-2.3866498553326565E-4</c:v>
                </c:pt>
                <c:pt idx="170">
                  <c:v>-2.7853729684146344E-4</c:v>
                </c:pt>
                <c:pt idx="171">
                  <c:v>-3.8469728587242624E-4</c:v>
                </c:pt>
                <c:pt idx="172">
                  <c:v>-4.9233863588327154E-4</c:v>
                </c:pt>
                <c:pt idx="173">
                  <c:v>-4.0255889770990372E-4</c:v>
                </c:pt>
                <c:pt idx="174">
                  <c:v>-6.1884080925744822E-4</c:v>
                </c:pt>
                <c:pt idx="175">
                  <c:v>-6.0905121119914085E-4</c:v>
                </c:pt>
                <c:pt idx="176">
                  <c:v>-6.5811069547516698E-4</c:v>
                </c:pt>
                <c:pt idx="177">
                  <c:v>-7.7186443169630081E-4</c:v>
                </c:pt>
                <c:pt idx="178">
                  <c:v>-7.850663578011785E-4</c:v>
                </c:pt>
                <c:pt idx="179">
                  <c:v>-1.0308671862483409E-3</c:v>
                </c:pt>
                <c:pt idx="180">
                  <c:v>-9.1009738943881313E-4</c:v>
                </c:pt>
                <c:pt idx="181">
                  <c:v>-9.6902210543026168E-4</c:v>
                </c:pt>
                <c:pt idx="182">
                  <c:v>-1.0784063686989365E-3</c:v>
                </c:pt>
                <c:pt idx="183">
                  <c:v>-1.1725081892891565E-3</c:v>
                </c:pt>
                <c:pt idx="184">
                  <c:v>-1.2238360697576223E-3</c:v>
                </c:pt>
                <c:pt idx="185">
                  <c:v>-1.2148637446716126E-3</c:v>
                </c:pt>
                <c:pt idx="186">
                  <c:v>-1.3024822245886192E-3</c:v>
                </c:pt>
                <c:pt idx="187">
                  <c:v>-1.4053191615238658E-3</c:v>
                </c:pt>
                <c:pt idx="188">
                  <c:v>-1.4087084940545003E-3</c:v>
                </c:pt>
                <c:pt idx="189">
                  <c:v>-1.4680867661096553E-3</c:v>
                </c:pt>
                <c:pt idx="190">
                  <c:v>-1.5475947551348845E-3</c:v>
                </c:pt>
                <c:pt idx="191">
                  <c:v>-1.6480701858883062E-3</c:v>
                </c:pt>
                <c:pt idx="192">
                  <c:v>-1.6045578870294008E-3</c:v>
                </c:pt>
                <c:pt idx="193">
                  <c:v>-1.5847149456618137E-3</c:v>
                </c:pt>
                <c:pt idx="194">
                  <c:v>-1.673471211598665E-3</c:v>
                </c:pt>
                <c:pt idx="195">
                  <c:v>-1.6989229159203312E-3</c:v>
                </c:pt>
                <c:pt idx="196">
                  <c:v>-1.7759173837729181E-3</c:v>
                </c:pt>
                <c:pt idx="197">
                  <c:v>-1.6680339212220563E-3</c:v>
                </c:pt>
                <c:pt idx="198">
                  <c:v>-1.791810410153416E-3</c:v>
                </c:pt>
                <c:pt idx="199">
                  <c:v>-1.8409089868058892E-3</c:v>
                </c:pt>
                <c:pt idx="200">
                  <c:v>-1.8583744870998009E-3</c:v>
                </c:pt>
                <c:pt idx="201">
                  <c:v>-1.9390120195678096E-3</c:v>
                </c:pt>
                <c:pt idx="202">
                  <c:v>-1.9677565720058743E-3</c:v>
                </c:pt>
                <c:pt idx="203">
                  <c:v>-1.9944119452838249E-3</c:v>
                </c:pt>
                <c:pt idx="204">
                  <c:v>-2.0126916155049912E-3</c:v>
                </c:pt>
                <c:pt idx="205">
                  <c:v>-1.9933672715539696E-3</c:v>
                </c:pt>
                <c:pt idx="206">
                  <c:v>-2.1218318436678762E-3</c:v>
                </c:pt>
                <c:pt idx="207">
                  <c:v>-2.0334906302001965E-3</c:v>
                </c:pt>
                <c:pt idx="208">
                  <c:v>-2.0697361181101215E-3</c:v>
                </c:pt>
                <c:pt idx="209">
                  <c:v>-2.0489709941062806E-3</c:v>
                </c:pt>
                <c:pt idx="210">
                  <c:v>-2.1393738179875665E-3</c:v>
                </c:pt>
                <c:pt idx="211">
                  <c:v>-2.1914986070010745E-3</c:v>
                </c:pt>
                <c:pt idx="212">
                  <c:v>-2.1123910573306315E-3</c:v>
                </c:pt>
                <c:pt idx="213">
                  <c:v>-2.118411767334627E-3</c:v>
                </c:pt>
                <c:pt idx="214">
                  <c:v>-2.1205060801605669E-3</c:v>
                </c:pt>
                <c:pt idx="215">
                  <c:v>-2.04827222653714E-3</c:v>
                </c:pt>
                <c:pt idx="219">
                  <c:v>-2.3288931132082746E-3</c:v>
                </c:pt>
                <c:pt idx="220">
                  <c:v>-2.0478940412433921E-3</c:v>
                </c:pt>
                <c:pt idx="221">
                  <c:v>-2.0161075838399656E-3</c:v>
                </c:pt>
                <c:pt idx="223">
                  <c:v>-1.8795068552218686E-3</c:v>
                </c:pt>
                <c:pt idx="224">
                  <c:v>-1.8633841126601824E-3</c:v>
                </c:pt>
                <c:pt idx="225">
                  <c:v>-1.6579752715289997E-3</c:v>
                </c:pt>
                <c:pt idx="226">
                  <c:v>-1.5038736115725593E-3</c:v>
                </c:pt>
                <c:pt idx="227">
                  <c:v>-1.082955767927829E-3</c:v>
                </c:pt>
              </c:numCache>
            </c:numRef>
          </c:yVal>
        </c:ser>
        <c:axId val="270033664"/>
        <c:axId val="270035584"/>
      </c:scatterChart>
      <c:valAx>
        <c:axId val="270033664"/>
        <c:scaling>
          <c:orientation val="minMax"/>
          <c:min val="1.5000000000000025E-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70035584"/>
        <c:crosses val="autoZero"/>
        <c:crossBetween val="midCat"/>
      </c:valAx>
      <c:valAx>
        <c:axId val="270035584"/>
        <c:scaling>
          <c:orientation val="minMax"/>
          <c:max val="5.0000000000000114E-3"/>
          <c:min val="-5.0000000000000114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0033664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'calcRED(0)'!$AS$47:$AY$47</c:f>
          <c:strCache>
            <c:ptCount val="1"/>
            <c:pt idx="0">
              <c:v>Transfer Function: RED channel</c:v>
            </c:pt>
          </c:strCache>
        </c:strRef>
      </c:tx>
      <c:layout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'calcRED(0)'!$AB$14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'calcRED(0)'!$AA$17:$AA$197</c:f>
              <c:numCache>
                <c:formatCode>General</c:formatCode>
                <c:ptCount val="181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98.793191536934529</c:v>
                </c:pt>
                <c:pt idx="64">
                  <c:v>99.136659204144792</c:v>
                </c:pt>
                <c:pt idx="65">
                  <c:v>100.13906338533154</c:v>
                </c:pt>
                <c:pt idx="66">
                  <c:v>101.14578578974786</c:v>
                </c:pt>
                <c:pt idx="67">
                  <c:v>102.1300153981317</c:v>
                </c:pt>
                <c:pt idx="68">
                  <c:v>103.1056893721919</c:v>
                </c:pt>
                <c:pt idx="69">
                  <c:v>104.07280439786608</c:v>
                </c:pt>
                <c:pt idx="70">
                  <c:v>104.23062973010417</c:v>
                </c:pt>
                <c:pt idx="71">
                  <c:v>105.04423739184197</c:v>
                </c:pt>
                <c:pt idx="72">
                  <c:v>105.9958680985501</c:v>
                </c:pt>
                <c:pt idx="73">
                  <c:v>106.93357082095281</c:v>
                </c:pt>
                <c:pt idx="74">
                  <c:v>107.88253855110645</c:v>
                </c:pt>
                <c:pt idx="75">
                  <c:v>108.85237034311618</c:v>
                </c:pt>
                <c:pt idx="76">
                  <c:v>109.53074962649875</c:v>
                </c:pt>
                <c:pt idx="77">
                  <c:v>109.8167991937995</c:v>
                </c:pt>
                <c:pt idx="78">
                  <c:v>110.79675850539374</c:v>
                </c:pt>
                <c:pt idx="79">
                  <c:v>111.71848081919083</c:v>
                </c:pt>
                <c:pt idx="80">
                  <c:v>112.62088979737929</c:v>
                </c:pt>
                <c:pt idx="81">
                  <c:v>113.53404245581974</c:v>
                </c:pt>
                <c:pt idx="82">
                  <c:v>114.47550689390674</c:v>
                </c:pt>
                <c:pt idx="83">
                  <c:v>114.56217772023412</c:v>
                </c:pt>
                <c:pt idx="84">
                  <c:v>115.4212436682063</c:v>
                </c:pt>
                <c:pt idx="85">
                  <c:v>116.3263788450616</c:v>
                </c:pt>
                <c:pt idx="86">
                  <c:v>117.19139959163664</c:v>
                </c:pt>
                <c:pt idx="87">
                  <c:v>118.10932118578499</c:v>
                </c:pt>
                <c:pt idx="88">
                  <c:v>119.02781509300674</c:v>
                </c:pt>
                <c:pt idx="89">
                  <c:v>119.47754820986658</c:v>
                </c:pt>
                <c:pt idx="90">
                  <c:v>119.87093116215081</c:v>
                </c:pt>
                <c:pt idx="91">
                  <c:v>120.74018880996417</c:v>
                </c:pt>
                <c:pt idx="92">
                  <c:v>121.61485806665161</c:v>
                </c:pt>
                <c:pt idx="93">
                  <c:v>122.43231360602147</c:v>
                </c:pt>
                <c:pt idx="94">
                  <c:v>123.34113503991084</c:v>
                </c:pt>
                <c:pt idx="95">
                  <c:v>124.10897141542675</c:v>
                </c:pt>
                <c:pt idx="96">
                  <c:v>124.15430830088108</c:v>
                </c:pt>
                <c:pt idx="97">
                  <c:v>125.04125590361201</c:v>
                </c:pt>
                <c:pt idx="98">
                  <c:v>125.85871271762123</c:v>
                </c:pt>
                <c:pt idx="99">
                  <c:v>126.70765286893682</c:v>
                </c:pt>
                <c:pt idx="100">
                  <c:v>127.50104653121994</c:v>
                </c:pt>
                <c:pt idx="101">
                  <c:v>128.29445039061795</c:v>
                </c:pt>
                <c:pt idx="102">
                  <c:v>128.65990013684149</c:v>
                </c:pt>
                <c:pt idx="103">
                  <c:v>129.05356721596959</c:v>
                </c:pt>
                <c:pt idx="104">
                  <c:v>129.86622067900814</c:v>
                </c:pt>
                <c:pt idx="105">
                  <c:v>130.65159380057165</c:v>
                </c:pt>
                <c:pt idx="106">
                  <c:v>131.35724817224721</c:v>
                </c:pt>
                <c:pt idx="107">
                  <c:v>132.09345233536061</c:v>
                </c:pt>
                <c:pt idx="108">
                  <c:v>132.27468336401512</c:v>
                </c:pt>
                <c:pt idx="109">
                  <c:v>132.42705757723201</c:v>
                </c:pt>
                <c:pt idx="110">
                  <c:v>132.97772472499918</c:v>
                </c:pt>
                <c:pt idx="111">
                  <c:v>133.07997730496822</c:v>
                </c:pt>
                <c:pt idx="112">
                  <c:v>133.59628528343995</c:v>
                </c:pt>
                <c:pt idx="113">
                  <c:v>134.24051554905836</c:v>
                </c:pt>
                <c:pt idx="114">
                  <c:v>134.86973566155322</c:v>
                </c:pt>
                <c:pt idx="115">
                  <c:v>135.50488743578177</c:v>
                </c:pt>
                <c:pt idx="116">
                  <c:v>136.11328758894248</c:v>
                </c:pt>
                <c:pt idx="117">
                  <c:v>136.68749273701874</c:v>
                </c:pt>
                <c:pt idx="118">
                  <c:v>137.31883996768045</c:v>
                </c:pt>
                <c:pt idx="119">
                  <c:v>137.36503391440672</c:v>
                </c:pt>
                <c:pt idx="120">
                  <c:v>137.85615705262882</c:v>
                </c:pt>
                <c:pt idx="121">
                  <c:v>138.37900749067754</c:v>
                </c:pt>
                <c:pt idx="122">
                  <c:v>139.17669005948494</c:v>
                </c:pt>
                <c:pt idx="123">
                  <c:v>141.62371901777203</c:v>
                </c:pt>
                <c:pt idx="124">
                  <c:v>145.76771435478426</c:v>
                </c:pt>
                <c:pt idx="125">
                  <c:v>149.9593350546607</c:v>
                </c:pt>
                <c:pt idx="126">
                  <c:v>154.22498658236768</c:v>
                </c:pt>
                <c:pt idx="127">
                  <c:v>158.66629732015457</c:v>
                </c:pt>
                <c:pt idx="128">
                  <c:v>162.77698030617785</c:v>
                </c:pt>
                <c:pt idx="129">
                  <c:v>166.29763502321879</c:v>
                </c:pt>
                <c:pt idx="130">
                  <c:v>169.60690136446613</c:v>
                </c:pt>
                <c:pt idx="131">
                  <c:v>173.01511201233978</c:v>
                </c:pt>
                <c:pt idx="132">
                  <c:v>176.53946163335223</c:v>
                </c:pt>
                <c:pt idx="133">
                  <c:v>180.22467453064891</c:v>
                </c:pt>
                <c:pt idx="134">
                  <c:v>183.96450964584784</c:v>
                </c:pt>
                <c:pt idx="135">
                  <c:v>187.83798976405495</c:v>
                </c:pt>
                <c:pt idx="136">
                  <c:v>191.72901384024573</c:v>
                </c:pt>
                <c:pt idx="137">
                  <c:v>195.65563477477474</c:v>
                </c:pt>
                <c:pt idx="138">
                  <c:v>199.5429842341249</c:v>
                </c:pt>
                <c:pt idx="139">
                  <c:v>203.48813261146168</c:v>
                </c:pt>
                <c:pt idx="140">
                  <c:v>207.46516883037845</c:v>
                </c:pt>
                <c:pt idx="141">
                  <c:v>211.35346031824173</c:v>
                </c:pt>
                <c:pt idx="142">
                  <c:v>215.27314570015005</c:v>
                </c:pt>
                <c:pt idx="143">
                  <c:v>219.22751722462894</c:v>
                </c:pt>
                <c:pt idx="144">
                  <c:v>223.17173768623928</c:v>
                </c:pt>
                <c:pt idx="145">
                  <c:v>227.04752568609868</c:v>
                </c:pt>
                <c:pt idx="146">
                  <c:v>230.9778737193939</c:v>
                </c:pt>
                <c:pt idx="147">
                  <c:v>234.87631406500282</c:v>
                </c:pt>
                <c:pt idx="148">
                  <c:v>238.79278437768787</c:v>
                </c:pt>
                <c:pt idx="149">
                  <c:v>242.69120884641174</c:v>
                </c:pt>
                <c:pt idx="150">
                  <c:v>246.57855654166354</c:v>
                </c:pt>
                <c:pt idx="151">
                  <c:v>250.48392361940148</c:v>
                </c:pt>
                <c:pt idx="152">
                  <c:v>254.3717352725165</c:v>
                </c:pt>
                <c:pt idx="153">
                  <c:v>258.2646001853243</c:v>
                </c:pt>
                <c:pt idx="154">
                  <c:v>262.12052311481017</c:v>
                </c:pt>
                <c:pt idx="155">
                  <c:v>266.02401936625932</c:v>
                </c:pt>
                <c:pt idx="156">
                  <c:v>269.92107754081945</c:v>
                </c:pt>
                <c:pt idx="157">
                  <c:v>273.90134646994289</c:v>
                </c:pt>
                <c:pt idx="158">
                  <c:v>277.86269456232884</c:v>
                </c:pt>
                <c:pt idx="159">
                  <c:v>282.0806545734838</c:v>
                </c:pt>
                <c:pt idx="160">
                  <c:v>286.52063077087706</c:v>
                </c:pt>
                <c:pt idx="161">
                  <c:v>290.9782012030567</c:v>
                </c:pt>
                <c:pt idx="162">
                  <c:v>295.38528578691495</c:v>
                </c:pt>
                <c:pt idx="163">
                  <c:v>299.55054071403782</c:v>
                </c:pt>
                <c:pt idx="164">
                  <c:v>303.67557684517368</c:v>
                </c:pt>
                <c:pt idx="165">
                  <c:v>307.70765822456957</c:v>
                </c:pt>
                <c:pt idx="166">
                  <c:v>311.61581081358509</c:v>
                </c:pt>
                <c:pt idx="167">
                  <c:v>315.5595523224963</c:v>
                </c:pt>
                <c:pt idx="168">
                  <c:v>319.39236909193494</c:v>
                </c:pt>
                <c:pt idx="169">
                  <c:v>323.24315496705702</c:v>
                </c:pt>
                <c:pt idx="170">
                  <c:v>327.01445674535739</c:v>
                </c:pt>
                <c:pt idx="171">
                  <c:v>330.74864101255122</c:v>
                </c:pt>
                <c:pt idx="172">
                  <c:v>334.49730940915924</c:v>
                </c:pt>
                <c:pt idx="173">
                  <c:v>338.11403207048437</c:v>
                </c:pt>
                <c:pt idx="174">
                  <c:v>341.79518401340414</c:v>
                </c:pt>
                <c:pt idx="175">
                  <c:v>345.40638151873083</c:v>
                </c:pt>
                <c:pt idx="176">
                  <c:v>349.01167546896517</c:v>
                </c:pt>
                <c:pt idx="177">
                  <c:v>352.6071575042368</c:v>
                </c:pt>
                <c:pt idx="178">
                  <c:v>356.14123833271304</c:v>
                </c:pt>
                <c:pt idx="179">
                  <c:v>359.74595542279053</c:v>
                </c:pt>
                <c:pt idx="180">
                  <c:v>363.21253214626682</c:v>
                </c:pt>
              </c:numCache>
            </c:numRef>
          </c:xVal>
          <c:yVal>
            <c:numRef>
              <c:f>'calcRED(0)'!$AB$17:$AB$197</c:f>
              <c:numCache>
                <c:formatCode>General</c:formatCode>
                <c:ptCount val="181"/>
                <c:pt idx="0">
                  <c:v>27.937838554382324</c:v>
                </c:pt>
                <c:pt idx="1">
                  <c:v>29.475820620854694</c:v>
                </c:pt>
                <c:pt idx="2">
                  <c:v>30.974701801935833</c:v>
                </c:pt>
                <c:pt idx="3">
                  <c:v>32.375830173492432</c:v>
                </c:pt>
                <c:pt idx="4">
                  <c:v>33.744373321533203</c:v>
                </c:pt>
                <c:pt idx="5">
                  <c:v>35.054265022277832</c:v>
                </c:pt>
                <c:pt idx="6">
                  <c:v>36.325055599212646</c:v>
                </c:pt>
                <c:pt idx="7">
                  <c:v>37.556744734446205</c:v>
                </c:pt>
                <c:pt idx="8">
                  <c:v>38.76236629486084</c:v>
                </c:pt>
                <c:pt idx="9">
                  <c:v>39.94192043940226</c:v>
                </c:pt>
                <c:pt idx="10">
                  <c:v>41.127991358439125</c:v>
                </c:pt>
                <c:pt idx="11">
                  <c:v>42.287995338439941</c:v>
                </c:pt>
                <c:pt idx="12">
                  <c:v>43.500133514404297</c:v>
                </c:pt>
                <c:pt idx="13">
                  <c:v>44.738339424133301</c:v>
                </c:pt>
                <c:pt idx="14">
                  <c:v>45.878792603810631</c:v>
                </c:pt>
                <c:pt idx="15">
                  <c:v>46.843290170033775</c:v>
                </c:pt>
                <c:pt idx="16">
                  <c:v>47.775202910105385</c:v>
                </c:pt>
                <c:pt idx="17">
                  <c:v>48.707115809122719</c:v>
                </c:pt>
                <c:pt idx="18">
                  <c:v>49.697679996490479</c:v>
                </c:pt>
                <c:pt idx="19">
                  <c:v>50.740380446116127</c:v>
                </c:pt>
                <c:pt idx="20">
                  <c:v>51.789597034454346</c:v>
                </c:pt>
                <c:pt idx="21">
                  <c:v>52.877915223439537</c:v>
                </c:pt>
                <c:pt idx="22">
                  <c:v>53.946682135264076</c:v>
                </c:pt>
                <c:pt idx="23">
                  <c:v>55.048034350077309</c:v>
                </c:pt>
                <c:pt idx="24">
                  <c:v>56.162419637044273</c:v>
                </c:pt>
                <c:pt idx="25">
                  <c:v>57.237703641255699</c:v>
                </c:pt>
                <c:pt idx="26">
                  <c:v>58.339054902394615</c:v>
                </c:pt>
                <c:pt idx="27">
                  <c:v>59.440407117207847</c:v>
                </c:pt>
                <c:pt idx="28">
                  <c:v>60.548275311787926</c:v>
                </c:pt>
                <c:pt idx="29">
                  <c:v>61.630076726277672</c:v>
                </c:pt>
                <c:pt idx="30">
                  <c:v>62.724911848704018</c:v>
                </c:pt>
                <c:pt idx="31">
                  <c:v>63.819746494293213</c:v>
                </c:pt>
                <c:pt idx="32">
                  <c:v>64.914581457773849</c:v>
                </c:pt>
                <c:pt idx="33">
                  <c:v>66.009416262308761</c:v>
                </c:pt>
                <c:pt idx="34">
                  <c:v>67.097734292348221</c:v>
                </c:pt>
                <c:pt idx="35">
                  <c:v>68.199084917704269</c:v>
                </c:pt>
                <c:pt idx="36">
                  <c:v>69.28740406036377</c:v>
                </c:pt>
                <c:pt idx="37">
                  <c:v>70.35617208480835</c:v>
                </c:pt>
                <c:pt idx="38">
                  <c:v>71.451005776723221</c:v>
                </c:pt>
                <c:pt idx="39">
                  <c:v>72.532807509104416</c:v>
                </c:pt>
                <c:pt idx="40">
                  <c:v>73.627641995747879</c:v>
                </c:pt>
                <c:pt idx="41">
                  <c:v>74.715959548950195</c:v>
                </c:pt>
                <c:pt idx="42">
                  <c:v>75.797760327657059</c:v>
                </c:pt>
                <c:pt idx="43">
                  <c:v>76.905629475911454</c:v>
                </c:pt>
                <c:pt idx="44">
                  <c:v>78.03956540425618</c:v>
                </c:pt>
                <c:pt idx="45">
                  <c:v>79.245186805725098</c:v>
                </c:pt>
                <c:pt idx="46">
                  <c:v>80.496426264444992</c:v>
                </c:pt>
                <c:pt idx="47">
                  <c:v>81.741149266560868</c:v>
                </c:pt>
                <c:pt idx="48">
                  <c:v>82.940255165100098</c:v>
                </c:pt>
                <c:pt idx="49">
                  <c:v>84.106774648030594</c:v>
                </c:pt>
                <c:pt idx="50">
                  <c:v>85.234194437662765</c:v>
                </c:pt>
                <c:pt idx="51">
                  <c:v>86.361612637837723</c:v>
                </c:pt>
                <c:pt idx="52">
                  <c:v>87.449931144714355</c:v>
                </c:pt>
                <c:pt idx="53">
                  <c:v>88.525215148925781</c:v>
                </c:pt>
                <c:pt idx="54">
                  <c:v>89.620051066080734</c:v>
                </c:pt>
                <c:pt idx="55">
                  <c:v>90.675784428914383</c:v>
                </c:pt>
                <c:pt idx="56">
                  <c:v>91.744551022847489</c:v>
                </c:pt>
                <c:pt idx="57">
                  <c:v>92.761183420817062</c:v>
                </c:pt>
                <c:pt idx="58">
                  <c:v>93.784332593282059</c:v>
                </c:pt>
                <c:pt idx="59">
                  <c:v>94.807481447855636</c:v>
                </c:pt>
                <c:pt idx="60">
                  <c:v>95.830630302429199</c:v>
                </c:pt>
                <c:pt idx="61">
                  <c:v>96.853779792785645</c:v>
                </c:pt>
                <c:pt idx="62">
                  <c:v>97.850862185160324</c:v>
                </c:pt>
                <c:pt idx="63">
                  <c:v>98.456931114196777</c:v>
                </c:pt>
                <c:pt idx="64">
                  <c:v>98.841426213582352</c:v>
                </c:pt>
                <c:pt idx="65">
                  <c:v>99.818958600362137</c:v>
                </c:pt>
                <c:pt idx="66">
                  <c:v>100.80300617218018</c:v>
                </c:pt>
                <c:pt idx="67">
                  <c:v>101.81312147776286</c:v>
                </c:pt>
                <c:pt idx="68">
                  <c:v>102.77761904398601</c:v>
                </c:pt>
                <c:pt idx="69">
                  <c:v>103.74211661020915</c:v>
                </c:pt>
                <c:pt idx="70">
                  <c:v>103.88548755645752</c:v>
                </c:pt>
                <c:pt idx="71">
                  <c:v>104.71964804331462</c:v>
                </c:pt>
                <c:pt idx="72">
                  <c:v>105.67762819925944</c:v>
                </c:pt>
                <c:pt idx="73">
                  <c:v>106.6225741704305</c:v>
                </c:pt>
                <c:pt idx="74">
                  <c:v>107.56752236684163</c:v>
                </c:pt>
                <c:pt idx="75">
                  <c:v>108.5255012512207</c:v>
                </c:pt>
                <c:pt idx="76">
                  <c:v>109.07943598429362</c:v>
                </c:pt>
                <c:pt idx="77">
                  <c:v>109.47044785817464</c:v>
                </c:pt>
                <c:pt idx="78">
                  <c:v>110.39584414164226</c:v>
                </c:pt>
                <c:pt idx="79">
                  <c:v>111.33427460988362</c:v>
                </c:pt>
                <c:pt idx="80">
                  <c:v>112.24012025197347</c:v>
                </c:pt>
                <c:pt idx="81">
                  <c:v>113.1655158996582</c:v>
                </c:pt>
                <c:pt idx="82">
                  <c:v>114.09091218312581</c:v>
                </c:pt>
                <c:pt idx="83">
                  <c:v>114.09742895762126</c:v>
                </c:pt>
                <c:pt idx="84">
                  <c:v>114.99675718943278</c:v>
                </c:pt>
                <c:pt idx="85">
                  <c:v>115.88956801096599</c:v>
                </c:pt>
                <c:pt idx="86">
                  <c:v>116.79541365305583</c:v>
                </c:pt>
                <c:pt idx="87">
                  <c:v>117.68822542826335</c:v>
                </c:pt>
                <c:pt idx="88">
                  <c:v>118.57452138264973</c:v>
                </c:pt>
                <c:pt idx="89">
                  <c:v>118.90688228607178</c:v>
                </c:pt>
                <c:pt idx="90">
                  <c:v>119.46733283996582</c:v>
                </c:pt>
                <c:pt idx="91">
                  <c:v>120.31452624003093</c:v>
                </c:pt>
                <c:pt idx="92">
                  <c:v>121.19430478413899</c:v>
                </c:pt>
                <c:pt idx="93">
                  <c:v>122.04801527659099</c:v>
                </c:pt>
                <c:pt idx="94">
                  <c:v>122.90824190775554</c:v>
                </c:pt>
                <c:pt idx="95">
                  <c:v>123.50779469807942</c:v>
                </c:pt>
                <c:pt idx="96">
                  <c:v>123.75543626149495</c:v>
                </c:pt>
                <c:pt idx="97">
                  <c:v>124.59611256917317</c:v>
                </c:pt>
                <c:pt idx="98">
                  <c:v>125.39768918355306</c:v>
                </c:pt>
                <c:pt idx="99">
                  <c:v>126.21881421407063</c:v>
                </c:pt>
                <c:pt idx="100">
                  <c:v>127.03342342376709</c:v>
                </c:pt>
                <c:pt idx="101">
                  <c:v>127.84151585896809</c:v>
                </c:pt>
                <c:pt idx="102">
                  <c:v>127.98488616943359</c:v>
                </c:pt>
                <c:pt idx="103">
                  <c:v>128.6300573348999</c:v>
                </c:pt>
                <c:pt idx="104">
                  <c:v>129.3990478515625</c:v>
                </c:pt>
                <c:pt idx="105">
                  <c:v>130.15500577290854</c:v>
                </c:pt>
                <c:pt idx="106">
                  <c:v>130.89141273498535</c:v>
                </c:pt>
                <c:pt idx="107">
                  <c:v>131.61478551228842</c:v>
                </c:pt>
                <c:pt idx="108">
                  <c:v>131.38017876942953</c:v>
                </c:pt>
                <c:pt idx="109">
                  <c:v>131.76467355092367</c:v>
                </c:pt>
                <c:pt idx="110">
                  <c:v>132.39681053161621</c:v>
                </c:pt>
                <c:pt idx="111">
                  <c:v>132.34467601776123</c:v>
                </c:pt>
                <c:pt idx="112">
                  <c:v>133.06153138478598</c:v>
                </c:pt>
                <c:pt idx="113">
                  <c:v>133.72625287373862</c:v>
                </c:pt>
                <c:pt idx="114">
                  <c:v>134.35839080810547</c:v>
                </c:pt>
                <c:pt idx="115">
                  <c:v>135.0165926615397</c:v>
                </c:pt>
                <c:pt idx="116">
                  <c:v>135.65524800618491</c:v>
                </c:pt>
                <c:pt idx="117">
                  <c:v>136.25480079650879</c:v>
                </c:pt>
                <c:pt idx="118">
                  <c:v>136.86086908976236</c:v>
                </c:pt>
                <c:pt idx="119">
                  <c:v>136.60019365946451</c:v>
                </c:pt>
                <c:pt idx="120">
                  <c:v>137.42783800760904</c:v>
                </c:pt>
                <c:pt idx="121">
                  <c:v>138.00783983866373</c:v>
                </c:pt>
                <c:pt idx="122">
                  <c:v>139.37638282775879</c:v>
                </c:pt>
                <c:pt idx="123">
                  <c:v>140.76447804768881</c:v>
                </c:pt>
                <c:pt idx="124">
                  <c:v>144.90269184112549</c:v>
                </c:pt>
                <c:pt idx="125">
                  <c:v>149.02787272135416</c:v>
                </c:pt>
                <c:pt idx="126">
                  <c:v>153.23777389526367</c:v>
                </c:pt>
                <c:pt idx="127">
                  <c:v>157.5910447438558</c:v>
                </c:pt>
                <c:pt idx="128">
                  <c:v>161.68364270528158</c:v>
                </c:pt>
                <c:pt idx="129">
                  <c:v>165.09196790059408</c:v>
                </c:pt>
                <c:pt idx="130">
                  <c:v>168.34388669331869</c:v>
                </c:pt>
                <c:pt idx="131">
                  <c:v>171.71311124165854</c:v>
                </c:pt>
                <c:pt idx="132">
                  <c:v>175.22570610046387</c:v>
                </c:pt>
                <c:pt idx="133">
                  <c:v>178.84257253011069</c:v>
                </c:pt>
                <c:pt idx="134">
                  <c:v>182.55718994140625</c:v>
                </c:pt>
                <c:pt idx="135">
                  <c:v>186.33045768737793</c:v>
                </c:pt>
                <c:pt idx="136">
                  <c:v>190.18845049540201</c:v>
                </c:pt>
                <c:pt idx="137">
                  <c:v>194.03340466817221</c:v>
                </c:pt>
                <c:pt idx="138">
                  <c:v>197.90442848205566</c:v>
                </c:pt>
                <c:pt idx="139">
                  <c:v>201.78848520914713</c:v>
                </c:pt>
                <c:pt idx="140">
                  <c:v>205.6464729309082</c:v>
                </c:pt>
                <c:pt idx="141">
                  <c:v>209.51749738057455</c:v>
                </c:pt>
                <c:pt idx="142">
                  <c:v>213.38200124104819</c:v>
                </c:pt>
                <c:pt idx="143">
                  <c:v>217.24650955200195</c:v>
                </c:pt>
                <c:pt idx="144">
                  <c:v>221.09798240661621</c:v>
                </c:pt>
                <c:pt idx="145">
                  <c:v>224.96248817443848</c:v>
                </c:pt>
                <c:pt idx="146">
                  <c:v>228.80092811584473</c:v>
                </c:pt>
                <c:pt idx="147">
                  <c:v>232.67195002237955</c:v>
                </c:pt>
                <c:pt idx="148">
                  <c:v>236.52342160542807</c:v>
                </c:pt>
                <c:pt idx="149">
                  <c:v>240.3553435007731</c:v>
                </c:pt>
                <c:pt idx="150">
                  <c:v>244.19378344217935</c:v>
                </c:pt>
                <c:pt idx="151">
                  <c:v>248.03873443603516</c:v>
                </c:pt>
                <c:pt idx="152">
                  <c:v>251.84459241231283</c:v>
                </c:pt>
                <c:pt idx="153">
                  <c:v>255.67651557922363</c:v>
                </c:pt>
                <c:pt idx="154">
                  <c:v>259.47585169474286</c:v>
                </c:pt>
                <c:pt idx="155">
                  <c:v>263.3012580871582</c:v>
                </c:pt>
                <c:pt idx="156">
                  <c:v>267.14621098836261</c:v>
                </c:pt>
                <c:pt idx="157">
                  <c:v>270.99768447875977</c:v>
                </c:pt>
                <c:pt idx="158">
                  <c:v>274.94690767923993</c:v>
                </c:pt>
                <c:pt idx="159">
                  <c:v>279.10467720031738</c:v>
                </c:pt>
                <c:pt idx="160">
                  <c:v>283.50356864929199</c:v>
                </c:pt>
                <c:pt idx="161">
                  <c:v>287.90245374043781</c:v>
                </c:pt>
                <c:pt idx="162">
                  <c:v>292.18404324849445</c:v>
                </c:pt>
                <c:pt idx="163">
                  <c:v>296.30922571818036</c:v>
                </c:pt>
                <c:pt idx="164">
                  <c:v>300.30407079060871</c:v>
                </c:pt>
                <c:pt idx="165">
                  <c:v>304.25329462687176</c:v>
                </c:pt>
                <c:pt idx="166">
                  <c:v>308.14386622111004</c:v>
                </c:pt>
                <c:pt idx="167">
                  <c:v>311.95624033610028</c:v>
                </c:pt>
                <c:pt idx="168">
                  <c:v>315.76861063639325</c:v>
                </c:pt>
                <c:pt idx="169">
                  <c:v>319.48974355061847</c:v>
                </c:pt>
                <c:pt idx="170">
                  <c:v>323.20436350504559</c:v>
                </c:pt>
                <c:pt idx="171">
                  <c:v>326.86032740275067</c:v>
                </c:pt>
                <c:pt idx="172">
                  <c:v>330.52932993570965</c:v>
                </c:pt>
                <c:pt idx="173">
                  <c:v>334.13315963745117</c:v>
                </c:pt>
                <c:pt idx="174">
                  <c:v>337.6978874206543</c:v>
                </c:pt>
                <c:pt idx="175">
                  <c:v>341.26913833618164</c:v>
                </c:pt>
                <c:pt idx="176">
                  <c:v>344.81432088216144</c:v>
                </c:pt>
                <c:pt idx="177">
                  <c:v>348.32690811157227</c:v>
                </c:pt>
                <c:pt idx="178">
                  <c:v>351.81344095865887</c:v>
                </c:pt>
                <c:pt idx="179">
                  <c:v>355.28693389892578</c:v>
                </c:pt>
                <c:pt idx="180">
                  <c:v>358.75390879313153</c:v>
                </c:pt>
              </c:numCache>
            </c:numRef>
          </c:yVal>
        </c:ser>
        <c:ser>
          <c:idx val="2"/>
          <c:order val="2"/>
          <c:tx>
            <c:strRef>
              <c:f>'calcRED(0)'!$AL$14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'calcRED(0)'!$AA$17:$AA$107</c:f>
              <c:numCache>
                <c:formatCode>General</c:formatCode>
                <c:ptCount val="91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98.793191536934529</c:v>
                </c:pt>
                <c:pt idx="64">
                  <c:v>99.136659204144792</c:v>
                </c:pt>
                <c:pt idx="65">
                  <c:v>100.13906338533154</c:v>
                </c:pt>
                <c:pt idx="66">
                  <c:v>101.14578578974786</c:v>
                </c:pt>
                <c:pt idx="67">
                  <c:v>102.1300153981317</c:v>
                </c:pt>
                <c:pt idx="68">
                  <c:v>103.1056893721919</c:v>
                </c:pt>
                <c:pt idx="69">
                  <c:v>104.07280439786608</c:v>
                </c:pt>
                <c:pt idx="70">
                  <c:v>104.23062973010417</c:v>
                </c:pt>
                <c:pt idx="71">
                  <c:v>105.04423739184197</c:v>
                </c:pt>
                <c:pt idx="72">
                  <c:v>105.9958680985501</c:v>
                </c:pt>
                <c:pt idx="73">
                  <c:v>106.93357082095281</c:v>
                </c:pt>
                <c:pt idx="74">
                  <c:v>107.88253855110645</c:v>
                </c:pt>
                <c:pt idx="75">
                  <c:v>108.85237034311618</c:v>
                </c:pt>
                <c:pt idx="76">
                  <c:v>109.53074962649875</c:v>
                </c:pt>
                <c:pt idx="77">
                  <c:v>109.8167991937995</c:v>
                </c:pt>
                <c:pt idx="78">
                  <c:v>110.79675850539374</c:v>
                </c:pt>
                <c:pt idx="79">
                  <c:v>111.71848081919083</c:v>
                </c:pt>
                <c:pt idx="80">
                  <c:v>112.62088979737929</c:v>
                </c:pt>
                <c:pt idx="81">
                  <c:v>113.53404245581974</c:v>
                </c:pt>
                <c:pt idx="82">
                  <c:v>114.47550689390674</c:v>
                </c:pt>
                <c:pt idx="83">
                  <c:v>114.56217772023412</c:v>
                </c:pt>
                <c:pt idx="84">
                  <c:v>115.4212436682063</c:v>
                </c:pt>
                <c:pt idx="85">
                  <c:v>116.3263788450616</c:v>
                </c:pt>
                <c:pt idx="86">
                  <c:v>117.19139959163664</c:v>
                </c:pt>
                <c:pt idx="87">
                  <c:v>118.10932118578499</c:v>
                </c:pt>
                <c:pt idx="88">
                  <c:v>119.02781509300674</c:v>
                </c:pt>
                <c:pt idx="89">
                  <c:v>119.47754820986658</c:v>
                </c:pt>
                <c:pt idx="90">
                  <c:v>119.87093116215081</c:v>
                </c:pt>
              </c:numCache>
            </c:numRef>
          </c:xVal>
          <c:yVal>
            <c:numRef>
              <c:f>'calcRED(0)'!$AL$17:$AL$107</c:f>
              <c:numCache>
                <c:formatCode>General</c:formatCode>
                <c:ptCount val="91"/>
                <c:pt idx="0">
                  <c:v>27.053946892420452</c:v>
                </c:pt>
                <c:pt idx="1">
                  <c:v>28.756360928217571</c:v>
                </c:pt>
                <c:pt idx="2">
                  <c:v>30.403489987055462</c:v>
                </c:pt>
                <c:pt idx="3">
                  <c:v>32.090333143870033</c:v>
                </c:pt>
                <c:pt idx="4">
                  <c:v>33.597031593322754</c:v>
                </c:pt>
                <c:pt idx="5">
                  <c:v>35.213019291559853</c:v>
                </c:pt>
                <c:pt idx="6">
                  <c:v>36.699219385782875</c:v>
                </c:pt>
                <c:pt idx="7">
                  <c:v>38.146098852157593</c:v>
                </c:pt>
                <c:pt idx="8">
                  <c:v>39.613574663798012</c:v>
                </c:pt>
                <c:pt idx="9">
                  <c:v>41.043306827545166</c:v>
                </c:pt>
                <c:pt idx="10">
                  <c:v>42.393905003865562</c:v>
                </c:pt>
                <c:pt idx="11">
                  <c:v>43.777616182963051</c:v>
                </c:pt>
                <c:pt idx="12">
                  <c:v>45.14713509877523</c:v>
                </c:pt>
                <c:pt idx="13">
                  <c:v>46.474771499633789</c:v>
                </c:pt>
                <c:pt idx="14">
                  <c:v>47.583237806955971</c:v>
                </c:pt>
                <c:pt idx="15">
                  <c:v>48.370832443237305</c:v>
                </c:pt>
                <c:pt idx="16">
                  <c:v>49.280429204305015</c:v>
                </c:pt>
                <c:pt idx="17">
                  <c:v>50.146368662516274</c:v>
                </c:pt>
                <c:pt idx="18">
                  <c:v>50.924403985341392</c:v>
                </c:pt>
                <c:pt idx="19">
                  <c:v>51.623798211415611</c:v>
                </c:pt>
                <c:pt idx="20">
                  <c:v>52.327528635660805</c:v>
                </c:pt>
                <c:pt idx="21">
                  <c:v>52.969764868418373</c:v>
                </c:pt>
                <c:pt idx="22">
                  <c:v>53.593769709269203</c:v>
                </c:pt>
                <c:pt idx="23">
                  <c:v>54.384025255839028</c:v>
                </c:pt>
                <c:pt idx="24">
                  <c:v>55.255976517995201</c:v>
                </c:pt>
                <c:pt idx="25">
                  <c:v>56.086833477020264</c:v>
                </c:pt>
                <c:pt idx="26">
                  <c:v>56.865558306376137</c:v>
                </c:pt>
                <c:pt idx="27">
                  <c:v>57.641820112864174</c:v>
                </c:pt>
                <c:pt idx="28">
                  <c:v>58.732449213663735</c:v>
                </c:pt>
                <c:pt idx="29">
                  <c:v>60.125127474466957</c:v>
                </c:pt>
                <c:pt idx="30">
                  <c:v>61.580974419911705</c:v>
                </c:pt>
                <c:pt idx="31">
                  <c:v>62.913734912872314</c:v>
                </c:pt>
                <c:pt idx="32">
                  <c:v>64.151200771331787</c:v>
                </c:pt>
                <c:pt idx="33">
                  <c:v>65.405222415924072</c:v>
                </c:pt>
                <c:pt idx="34">
                  <c:v>66.71314922968547</c:v>
                </c:pt>
                <c:pt idx="35">
                  <c:v>68.002057711283371</c:v>
                </c:pt>
                <c:pt idx="36">
                  <c:v>69.438096046447754</c:v>
                </c:pt>
                <c:pt idx="37">
                  <c:v>71.181014060974121</c:v>
                </c:pt>
                <c:pt idx="38">
                  <c:v>72.702887694040939</c:v>
                </c:pt>
                <c:pt idx="39">
                  <c:v>73.733008702596024</c:v>
                </c:pt>
                <c:pt idx="40">
                  <c:v>75.097009181976318</c:v>
                </c:pt>
                <c:pt idx="41">
                  <c:v>76.287762641906738</c:v>
                </c:pt>
                <c:pt idx="42">
                  <c:v>77.66408220926921</c:v>
                </c:pt>
                <c:pt idx="43">
                  <c:v>79.228529135386154</c:v>
                </c:pt>
                <c:pt idx="44">
                  <c:v>81.128235975901291</c:v>
                </c:pt>
                <c:pt idx="45">
                  <c:v>83.390007813771561</c:v>
                </c:pt>
                <c:pt idx="46">
                  <c:v>85.009641647338867</c:v>
                </c:pt>
                <c:pt idx="47">
                  <c:v>86.501064459482834</c:v>
                </c:pt>
                <c:pt idx="48">
                  <c:v>88.227721532185868</c:v>
                </c:pt>
                <c:pt idx="49">
                  <c:v>90.082786560058594</c:v>
                </c:pt>
                <c:pt idx="50">
                  <c:v>92.476414680480957</c:v>
                </c:pt>
                <c:pt idx="51">
                  <c:v>95.496315638224289</c:v>
                </c:pt>
                <c:pt idx="52">
                  <c:v>97.969472249348954</c:v>
                </c:pt>
                <c:pt idx="53">
                  <c:v>100.01571973164876</c:v>
                </c:pt>
                <c:pt idx="54">
                  <c:v>102.29079627990723</c:v>
                </c:pt>
                <c:pt idx="55">
                  <c:v>105.28763580322266</c:v>
                </c:pt>
                <c:pt idx="56">
                  <c:v>108.54917526245117</c:v>
                </c:pt>
                <c:pt idx="57">
                  <c:v>111.15044434865315</c:v>
                </c:pt>
                <c:pt idx="58">
                  <c:v>113.17698129018147</c:v>
                </c:pt>
                <c:pt idx="59">
                  <c:v>115.07225449879964</c:v>
                </c:pt>
                <c:pt idx="60">
                  <c:v>117.28879229227702</c:v>
                </c:pt>
                <c:pt idx="61">
                  <c:v>119.37278525034587</c:v>
                </c:pt>
                <c:pt idx="62">
                  <c:v>121.67417240142822</c:v>
                </c:pt>
                <c:pt idx="63">
                  <c:v>122.92513942718506</c:v>
                </c:pt>
                <c:pt idx="64">
                  <c:v>123.85237534840901</c:v>
                </c:pt>
                <c:pt idx="65">
                  <c:v>126.40318775177002</c:v>
                </c:pt>
                <c:pt idx="66">
                  <c:v>128.68033345540366</c:v>
                </c:pt>
                <c:pt idx="67">
                  <c:v>131.05178960164389</c:v>
                </c:pt>
                <c:pt idx="68">
                  <c:v>132.04958629608154</c:v>
                </c:pt>
                <c:pt idx="69">
                  <c:v>133.83261235555014</c:v>
                </c:pt>
                <c:pt idx="70">
                  <c:v>134.57024351755777</c:v>
                </c:pt>
                <c:pt idx="71">
                  <c:v>135.31615161895752</c:v>
                </c:pt>
                <c:pt idx="72">
                  <c:v>136.86827977498373</c:v>
                </c:pt>
                <c:pt idx="73">
                  <c:v>138.81903521219888</c:v>
                </c:pt>
                <c:pt idx="74">
                  <c:v>140.62985134124756</c:v>
                </c:pt>
                <c:pt idx="75">
                  <c:v>141.79498227437338</c:v>
                </c:pt>
                <c:pt idx="76">
                  <c:v>143.231614112854</c:v>
                </c:pt>
                <c:pt idx="77">
                  <c:v>143.11710166931152</c:v>
                </c:pt>
                <c:pt idx="78">
                  <c:v>144.75279839833578</c:v>
                </c:pt>
                <c:pt idx="79">
                  <c:v>146.39332516988119</c:v>
                </c:pt>
                <c:pt idx="80">
                  <c:v>147.98014163970947</c:v>
                </c:pt>
                <c:pt idx="81">
                  <c:v>149.01578076680502</c:v>
                </c:pt>
                <c:pt idx="82">
                  <c:v>149.47481759389242</c:v>
                </c:pt>
                <c:pt idx="83">
                  <c:v>149.7585366566976</c:v>
                </c:pt>
                <c:pt idx="84">
                  <c:v>149.85146776835123</c:v>
                </c:pt>
                <c:pt idx="85">
                  <c:v>149.82200145721436</c:v>
                </c:pt>
                <c:pt idx="86">
                  <c:v>150.10897223154703</c:v>
                </c:pt>
                <c:pt idx="87">
                  <c:v>150.32351144154867</c:v>
                </c:pt>
                <c:pt idx="88">
                  <c:v>150.67986011505127</c:v>
                </c:pt>
                <c:pt idx="89">
                  <c:v>151.02645333607992</c:v>
                </c:pt>
                <c:pt idx="90">
                  <c:v>151.1453021367391</c:v>
                </c:pt>
              </c:numCache>
            </c:numRef>
          </c:yVal>
        </c:ser>
        <c:axId val="272496896"/>
        <c:axId val="272763136"/>
      </c:scatterChart>
      <c:scatterChart>
        <c:scatterStyle val="lineMarker"/>
        <c:ser>
          <c:idx val="1"/>
          <c:order val="1"/>
          <c:tx>
            <c:strRef>
              <c:f>'calcRED(0)'!$AF$14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'calcRED(0)'!$AG$17:$AG$195</c:f>
              <c:numCache>
                <c:formatCode>0.0%</c:formatCode>
                <c:ptCount val="179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0.26344851076515874</c:v>
                </c:pt>
                <c:pt idx="64">
                  <c:v>0.26436442454438613</c:v>
                </c:pt>
                <c:pt idx="65">
                  <c:v>0.26703750236088408</c:v>
                </c:pt>
                <c:pt idx="66">
                  <c:v>0.26972209543932762</c:v>
                </c:pt>
                <c:pt idx="67">
                  <c:v>0.27234670772835123</c:v>
                </c:pt>
                <c:pt idx="68">
                  <c:v>0.27494850499251172</c:v>
                </c:pt>
                <c:pt idx="69">
                  <c:v>0.27752747839430952</c:v>
                </c:pt>
                <c:pt idx="70">
                  <c:v>0.27794834594694445</c:v>
                </c:pt>
                <c:pt idx="71">
                  <c:v>0.28011796637824526</c:v>
                </c:pt>
                <c:pt idx="72">
                  <c:v>0.28265564826280026</c:v>
                </c:pt>
                <c:pt idx="73">
                  <c:v>0.28515618885587418</c:v>
                </c:pt>
                <c:pt idx="74">
                  <c:v>0.28768676946961719</c:v>
                </c:pt>
                <c:pt idx="75">
                  <c:v>0.29027298758164316</c:v>
                </c:pt>
                <c:pt idx="76">
                  <c:v>0.29208199900399667</c:v>
                </c:pt>
                <c:pt idx="77">
                  <c:v>0.29284479785013201</c:v>
                </c:pt>
                <c:pt idx="78">
                  <c:v>0.29545802268104998</c:v>
                </c:pt>
                <c:pt idx="79">
                  <c:v>0.29791594885117556</c:v>
                </c:pt>
                <c:pt idx="80">
                  <c:v>0.30032237279301144</c:v>
                </c:pt>
                <c:pt idx="81">
                  <c:v>0.30275744654885267</c:v>
                </c:pt>
                <c:pt idx="82">
                  <c:v>0.30526801838375128</c:v>
                </c:pt>
                <c:pt idx="83">
                  <c:v>0.305499140587291</c:v>
                </c:pt>
                <c:pt idx="84">
                  <c:v>0.30778998311521683</c:v>
                </c:pt>
                <c:pt idx="85">
                  <c:v>0.31020367692016426</c:v>
                </c:pt>
                <c:pt idx="86">
                  <c:v>0.31251039891103105</c:v>
                </c:pt>
                <c:pt idx="87">
                  <c:v>0.31495818982876</c:v>
                </c:pt>
                <c:pt idx="88">
                  <c:v>0.31740750691468461</c:v>
                </c:pt>
                <c:pt idx="89">
                  <c:v>0.31860679522631091</c:v>
                </c:pt>
                <c:pt idx="90">
                  <c:v>0.31965581643240215</c:v>
                </c:pt>
                <c:pt idx="91">
                  <c:v>0.3219738368265711</c:v>
                </c:pt>
                <c:pt idx="92">
                  <c:v>0.3243062881777376</c:v>
                </c:pt>
                <c:pt idx="93">
                  <c:v>0.32648616961605725</c:v>
                </c:pt>
                <c:pt idx="94">
                  <c:v>0.32890969343976223</c:v>
                </c:pt>
                <c:pt idx="95">
                  <c:v>0.33095725710780466</c:v>
                </c:pt>
                <c:pt idx="96">
                  <c:v>0.3310781554690162</c:v>
                </c:pt>
                <c:pt idx="97">
                  <c:v>0.33344334907629869</c:v>
                </c:pt>
                <c:pt idx="98">
                  <c:v>0.33562323391365662</c:v>
                </c:pt>
                <c:pt idx="99">
                  <c:v>0.33788707431716486</c:v>
                </c:pt>
                <c:pt idx="100">
                  <c:v>0.34000279074991985</c:v>
                </c:pt>
                <c:pt idx="101">
                  <c:v>0.34211853437498119</c:v>
                </c:pt>
                <c:pt idx="102">
                  <c:v>0.34309306703157727</c:v>
                </c:pt>
                <c:pt idx="103">
                  <c:v>0.34414284590925226</c:v>
                </c:pt>
                <c:pt idx="104">
                  <c:v>0.34630992181068837</c:v>
                </c:pt>
                <c:pt idx="105">
                  <c:v>0.34840425013485771</c:v>
                </c:pt>
                <c:pt idx="106">
                  <c:v>0.35028599512599257</c:v>
                </c:pt>
                <c:pt idx="107">
                  <c:v>0.35224920622762829</c:v>
                </c:pt>
                <c:pt idx="108">
                  <c:v>0.35273248897070697</c:v>
                </c:pt>
                <c:pt idx="109">
                  <c:v>0.353138820205952</c:v>
                </c:pt>
                <c:pt idx="110">
                  <c:v>0.35460726593333114</c:v>
                </c:pt>
                <c:pt idx="111">
                  <c:v>0.35487993947991525</c:v>
                </c:pt>
                <c:pt idx="112">
                  <c:v>0.3562567607558399</c:v>
                </c:pt>
                <c:pt idx="113">
                  <c:v>0.35797470813082227</c:v>
                </c:pt>
                <c:pt idx="114">
                  <c:v>0.35965262843080859</c:v>
                </c:pt>
                <c:pt idx="115">
                  <c:v>0.36134636649541807</c:v>
                </c:pt>
                <c:pt idx="116">
                  <c:v>0.36296876690384661</c:v>
                </c:pt>
                <c:pt idx="117">
                  <c:v>0.36449998063204997</c:v>
                </c:pt>
                <c:pt idx="118">
                  <c:v>0.36618357324714784</c:v>
                </c:pt>
                <c:pt idx="119">
                  <c:v>0.36630675710508459</c:v>
                </c:pt>
                <c:pt idx="120">
                  <c:v>0.36761641880701018</c:v>
                </c:pt>
                <c:pt idx="121">
                  <c:v>0.36901068664180675</c:v>
                </c:pt>
                <c:pt idx="122">
                  <c:v>0.3711378401586265</c:v>
                </c:pt>
                <c:pt idx="123">
                  <c:v>0.37766325071405876</c:v>
                </c:pt>
                <c:pt idx="124">
                  <c:v>0.38871390494609137</c:v>
                </c:pt>
                <c:pt idx="125">
                  <c:v>0.39989156014576188</c:v>
                </c:pt>
                <c:pt idx="126">
                  <c:v>0.41126663088631382</c:v>
                </c:pt>
                <c:pt idx="127">
                  <c:v>0.42311012618707883</c:v>
                </c:pt>
                <c:pt idx="128">
                  <c:v>0.43407194748314093</c:v>
                </c:pt>
                <c:pt idx="129">
                  <c:v>0.44346036006191675</c:v>
                </c:pt>
                <c:pt idx="130">
                  <c:v>0.45228507030524301</c:v>
                </c:pt>
                <c:pt idx="131">
                  <c:v>0.4613736320329061</c:v>
                </c:pt>
                <c:pt idx="132">
                  <c:v>0.47077189768893929</c:v>
                </c:pt>
                <c:pt idx="133">
                  <c:v>0.48059913208173044</c:v>
                </c:pt>
                <c:pt idx="134">
                  <c:v>0.49057202572226088</c:v>
                </c:pt>
                <c:pt idx="135">
                  <c:v>0.50090130603747984</c:v>
                </c:pt>
                <c:pt idx="136">
                  <c:v>0.51127737024065523</c:v>
                </c:pt>
                <c:pt idx="137">
                  <c:v>0.52174835939939934</c:v>
                </c:pt>
                <c:pt idx="138">
                  <c:v>0.53211462462433312</c:v>
                </c:pt>
                <c:pt idx="139">
                  <c:v>0.5426350202972311</c:v>
                </c:pt>
                <c:pt idx="140">
                  <c:v>0.55324045021434254</c:v>
                </c:pt>
                <c:pt idx="141">
                  <c:v>0.56360922751531128</c:v>
                </c:pt>
                <c:pt idx="142">
                  <c:v>0.57406172186706683</c:v>
                </c:pt>
                <c:pt idx="143">
                  <c:v>0.58460671259901054</c:v>
                </c:pt>
                <c:pt idx="144">
                  <c:v>0.59512463382997138</c:v>
                </c:pt>
                <c:pt idx="145">
                  <c:v>0.6054600684962631</c:v>
                </c:pt>
                <c:pt idx="146">
                  <c:v>0.61594099658505042</c:v>
                </c:pt>
                <c:pt idx="147">
                  <c:v>0.62633683750667413</c:v>
                </c:pt>
                <c:pt idx="148">
                  <c:v>0.63678075834050096</c:v>
                </c:pt>
                <c:pt idx="149">
                  <c:v>0.64717655692376463</c:v>
                </c:pt>
                <c:pt idx="150">
                  <c:v>0.6575428174444361</c:v>
                </c:pt>
                <c:pt idx="151">
                  <c:v>0.66795712965173726</c:v>
                </c:pt>
                <c:pt idx="152">
                  <c:v>0.67832462739337729</c:v>
                </c:pt>
                <c:pt idx="153">
                  <c:v>0.68870560049419816</c:v>
                </c:pt>
                <c:pt idx="154">
                  <c:v>0.69898806163949379</c:v>
                </c:pt>
                <c:pt idx="155">
                  <c:v>0.70939738497669158</c:v>
                </c:pt>
                <c:pt idx="156">
                  <c:v>0.71978954010885188</c:v>
                </c:pt>
                <c:pt idx="157">
                  <c:v>0.73040359058651438</c:v>
                </c:pt>
                <c:pt idx="158">
                  <c:v>0.74096718549954355</c:v>
                </c:pt>
                <c:pt idx="159">
                  <c:v>0.75221507886262351</c:v>
                </c:pt>
                <c:pt idx="160">
                  <c:v>0.76405501538900555</c:v>
                </c:pt>
                <c:pt idx="161">
                  <c:v>0.77594186987481784</c:v>
                </c:pt>
                <c:pt idx="162">
                  <c:v>0.78769409543177316</c:v>
                </c:pt>
                <c:pt idx="163">
                  <c:v>0.79880144190410085</c:v>
                </c:pt>
                <c:pt idx="164">
                  <c:v>0.80980153825379653</c:v>
                </c:pt>
                <c:pt idx="165">
                  <c:v>0.82055375526551888</c:v>
                </c:pt>
                <c:pt idx="166">
                  <c:v>0.83097549550289351</c:v>
                </c:pt>
                <c:pt idx="167">
                  <c:v>0.8414921395266568</c:v>
                </c:pt>
                <c:pt idx="168">
                  <c:v>0.85171298424515984</c:v>
                </c:pt>
                <c:pt idx="169">
                  <c:v>0.86198174657881876</c:v>
                </c:pt>
                <c:pt idx="170">
                  <c:v>0.87203855132095309</c:v>
                </c:pt>
                <c:pt idx="171">
                  <c:v>0.88199637603346992</c:v>
                </c:pt>
                <c:pt idx="172">
                  <c:v>0.89199282509109135</c:v>
                </c:pt>
                <c:pt idx="173">
                  <c:v>0.90163741885462501</c:v>
                </c:pt>
                <c:pt idx="174">
                  <c:v>0.91145382403574438</c:v>
                </c:pt>
                <c:pt idx="175">
                  <c:v>0.92108368404994889</c:v>
                </c:pt>
                <c:pt idx="176">
                  <c:v>0.93069780125057378</c:v>
                </c:pt>
                <c:pt idx="177">
                  <c:v>0.94028575334463149</c:v>
                </c:pt>
                <c:pt idx="178">
                  <c:v>0.9497099688872348</c:v>
                </c:pt>
              </c:numCache>
            </c:numRef>
          </c:xVal>
          <c:yVal>
            <c:numRef>
              <c:f>'calcRED(0)'!$AF$17:$AF$195</c:f>
              <c:numCache>
                <c:formatCode>General</c:formatCode>
                <c:ptCount val="179"/>
                <c:pt idx="0">
                  <c:v>26.211900234222412</c:v>
                </c:pt>
                <c:pt idx="1">
                  <c:v>27.670090436935425</c:v>
                </c:pt>
                <c:pt idx="2">
                  <c:v>29.062953074773151</c:v>
                </c:pt>
                <c:pt idx="3">
                  <c:v>30.412184238433838</c:v>
                </c:pt>
                <c:pt idx="4">
                  <c:v>31.704909642537434</c:v>
                </c:pt>
                <c:pt idx="5">
                  <c:v>32.953526814778648</c:v>
                </c:pt>
                <c:pt idx="6">
                  <c:v>34.170195341110229</c:v>
                </c:pt>
                <c:pt idx="7">
                  <c:v>35.338463624318443</c:v>
                </c:pt>
                <c:pt idx="8">
                  <c:v>36.481460571289063</c:v>
                </c:pt>
                <c:pt idx="9">
                  <c:v>37.593938509623207</c:v>
                </c:pt>
                <c:pt idx="10">
                  <c:v>38.721913814544678</c:v>
                </c:pt>
                <c:pt idx="11">
                  <c:v>39.82890796661377</c:v>
                </c:pt>
                <c:pt idx="12">
                  <c:v>40.980487664540611</c:v>
                </c:pt>
                <c:pt idx="13">
                  <c:v>42.153287092844643</c:v>
                </c:pt>
                <c:pt idx="14">
                  <c:v>43.246452172597252</c:v>
                </c:pt>
                <c:pt idx="15">
                  <c:v>44.165808359781899</c:v>
                </c:pt>
                <c:pt idx="16">
                  <c:v>45.030088901519775</c:v>
                </c:pt>
                <c:pt idx="17">
                  <c:v>45.950160026550293</c:v>
                </c:pt>
                <c:pt idx="18">
                  <c:v>46.911001841227211</c:v>
                </c:pt>
                <c:pt idx="19">
                  <c:v>47.910944620768227</c:v>
                </c:pt>
                <c:pt idx="20">
                  <c:v>48.922093073527016</c:v>
                </c:pt>
                <c:pt idx="21">
                  <c:v>49.957561016082764</c:v>
                </c:pt>
                <c:pt idx="22">
                  <c:v>51.021162350972496</c:v>
                </c:pt>
                <c:pt idx="23">
                  <c:v>52.083333333333336</c:v>
                </c:pt>
                <c:pt idx="24">
                  <c:v>53.177929560343422</c:v>
                </c:pt>
                <c:pt idx="25">
                  <c:v>54.257982095082603</c:v>
                </c:pt>
                <c:pt idx="26">
                  <c:v>55.37427488962809</c:v>
                </c:pt>
                <c:pt idx="27">
                  <c:v>56.440976142883301</c:v>
                </c:pt>
                <c:pt idx="28">
                  <c:v>57.54320240020752</c:v>
                </c:pt>
                <c:pt idx="29">
                  <c:v>58.601558208465576</c:v>
                </c:pt>
                <c:pt idx="30">
                  <c:v>59.64489428202311</c:v>
                </c:pt>
                <c:pt idx="31">
                  <c:v>60.7325758934021</c:v>
                </c:pt>
                <c:pt idx="32">
                  <c:v>61.817873477935791</c:v>
                </c:pt>
                <c:pt idx="33">
                  <c:v>62.937743345896401</c:v>
                </c:pt>
                <c:pt idx="34">
                  <c:v>64.049743970235184</c:v>
                </c:pt>
                <c:pt idx="35">
                  <c:v>65.157692432403564</c:v>
                </c:pt>
                <c:pt idx="36">
                  <c:v>66.259202798207596</c:v>
                </c:pt>
                <c:pt idx="37">
                  <c:v>67.354276816050216</c:v>
                </c:pt>
                <c:pt idx="38">
                  <c:v>68.428844928741455</c:v>
                </c:pt>
                <c:pt idx="39">
                  <c:v>69.530116399129227</c:v>
                </c:pt>
                <c:pt idx="40">
                  <c:v>70.581082344055176</c:v>
                </c:pt>
                <c:pt idx="41">
                  <c:v>71.65159797668457</c:v>
                </c:pt>
                <c:pt idx="42">
                  <c:v>72.723306655883789</c:v>
                </c:pt>
                <c:pt idx="43">
                  <c:v>73.765450159708664</c:v>
                </c:pt>
                <c:pt idx="44">
                  <c:v>74.838827768961593</c:v>
                </c:pt>
                <c:pt idx="45">
                  <c:v>76.009002685546875</c:v>
                </c:pt>
                <c:pt idx="46">
                  <c:v>77.30697377522786</c:v>
                </c:pt>
                <c:pt idx="47">
                  <c:v>78.536516825358078</c:v>
                </c:pt>
                <c:pt idx="48">
                  <c:v>79.737926165262863</c:v>
                </c:pt>
                <c:pt idx="49">
                  <c:v>80.931945482889816</c:v>
                </c:pt>
                <c:pt idx="50">
                  <c:v>82.135261853535965</c:v>
                </c:pt>
                <c:pt idx="51">
                  <c:v>83.252270062764481</c:v>
                </c:pt>
                <c:pt idx="52">
                  <c:v>84.344244321187333</c:v>
                </c:pt>
                <c:pt idx="53">
                  <c:v>85.464350700378418</c:v>
                </c:pt>
                <c:pt idx="54">
                  <c:v>86.511025428771973</c:v>
                </c:pt>
                <c:pt idx="55">
                  <c:v>87.530279795328781</c:v>
                </c:pt>
                <c:pt idx="56">
                  <c:v>88.537136395772293</c:v>
                </c:pt>
                <c:pt idx="57">
                  <c:v>89.568789164225265</c:v>
                </c:pt>
                <c:pt idx="58">
                  <c:v>90.65265814463298</c:v>
                </c:pt>
                <c:pt idx="59">
                  <c:v>91.624942779541016</c:v>
                </c:pt>
                <c:pt idx="60">
                  <c:v>92.637282371520996</c:v>
                </c:pt>
                <c:pt idx="61">
                  <c:v>93.722819964090988</c:v>
                </c:pt>
                <c:pt idx="62">
                  <c:v>94.775692621866867</c:v>
                </c:pt>
                <c:pt idx="63">
                  <c:v>95.434453328450516</c:v>
                </c:pt>
                <c:pt idx="64">
                  <c:v>95.778019905090332</c:v>
                </c:pt>
                <c:pt idx="65">
                  <c:v>96.88000615437825</c:v>
                </c:pt>
                <c:pt idx="66">
                  <c:v>97.920958836873368</c:v>
                </c:pt>
                <c:pt idx="67">
                  <c:v>98.94760386149089</c:v>
                </c:pt>
                <c:pt idx="68">
                  <c:v>99.94301700592041</c:v>
                </c:pt>
                <c:pt idx="69">
                  <c:v>100.91482639312744</c:v>
                </c:pt>
                <c:pt idx="70">
                  <c:v>101.07909901936848</c:v>
                </c:pt>
                <c:pt idx="71">
                  <c:v>101.83227475484212</c:v>
                </c:pt>
                <c:pt idx="72">
                  <c:v>102.78977839152019</c:v>
                </c:pt>
                <c:pt idx="73">
                  <c:v>103.81403986612956</c:v>
                </c:pt>
                <c:pt idx="74">
                  <c:v>104.86500422159831</c:v>
                </c:pt>
                <c:pt idx="75">
                  <c:v>105.88998285929362</c:v>
                </c:pt>
                <c:pt idx="76">
                  <c:v>106.61907768249512</c:v>
                </c:pt>
                <c:pt idx="77">
                  <c:v>106.97575696309407</c:v>
                </c:pt>
                <c:pt idx="78">
                  <c:v>108.02219263712566</c:v>
                </c:pt>
                <c:pt idx="79">
                  <c:v>109.07864030202229</c:v>
                </c:pt>
                <c:pt idx="80">
                  <c:v>110.05521901448567</c:v>
                </c:pt>
                <c:pt idx="81">
                  <c:v>111.05349286397298</c:v>
                </c:pt>
                <c:pt idx="82">
                  <c:v>111.98190848032634</c:v>
                </c:pt>
                <c:pt idx="83">
                  <c:v>112.02458604176839</c:v>
                </c:pt>
                <c:pt idx="84">
                  <c:v>112.91318607330322</c:v>
                </c:pt>
                <c:pt idx="85">
                  <c:v>113.81823666890462</c:v>
                </c:pt>
                <c:pt idx="86">
                  <c:v>114.67131201426189</c:v>
                </c:pt>
                <c:pt idx="87">
                  <c:v>115.50650374094646</c:v>
                </c:pt>
                <c:pt idx="88">
                  <c:v>116.42657470703125</c:v>
                </c:pt>
                <c:pt idx="89">
                  <c:v>116.80304463704427</c:v>
                </c:pt>
                <c:pt idx="90">
                  <c:v>117.26415252685547</c:v>
                </c:pt>
                <c:pt idx="91">
                  <c:v>118.18303235371907</c:v>
                </c:pt>
                <c:pt idx="92">
                  <c:v>119.04874261220296</c:v>
                </c:pt>
                <c:pt idx="93">
                  <c:v>119.91135470072429</c:v>
                </c:pt>
                <c:pt idx="94">
                  <c:v>120.78850968678792</c:v>
                </c:pt>
                <c:pt idx="95">
                  <c:v>121.53429539998372</c:v>
                </c:pt>
                <c:pt idx="96">
                  <c:v>121.65660572052002</c:v>
                </c:pt>
                <c:pt idx="97">
                  <c:v>122.61100991566975</c:v>
                </c:pt>
                <c:pt idx="98">
                  <c:v>123.52178223927815</c:v>
                </c:pt>
                <c:pt idx="99">
                  <c:v>124.42325655619304</c:v>
                </c:pt>
                <c:pt idx="100">
                  <c:v>125.30613390604655</c:v>
                </c:pt>
                <c:pt idx="101">
                  <c:v>126.16779200236003</c:v>
                </c:pt>
                <c:pt idx="102">
                  <c:v>126.39691638946533</c:v>
                </c:pt>
                <c:pt idx="103">
                  <c:v>126.96745999654134</c:v>
                </c:pt>
                <c:pt idx="104">
                  <c:v>127.78191026051839</c:v>
                </c:pt>
                <c:pt idx="105">
                  <c:v>128.52221234639487</c:v>
                </c:pt>
                <c:pt idx="106">
                  <c:v>129.28611628214517</c:v>
                </c:pt>
                <c:pt idx="107">
                  <c:v>129.92437362670898</c:v>
                </c:pt>
                <c:pt idx="108">
                  <c:v>130.22406991322836</c:v>
                </c:pt>
                <c:pt idx="109">
                  <c:v>130.09484481811523</c:v>
                </c:pt>
                <c:pt idx="110">
                  <c:v>130.70901966094971</c:v>
                </c:pt>
                <c:pt idx="111">
                  <c:v>130.78316974639893</c:v>
                </c:pt>
                <c:pt idx="112">
                  <c:v>131.37612469991049</c:v>
                </c:pt>
                <c:pt idx="113">
                  <c:v>131.98291015625</c:v>
                </c:pt>
                <c:pt idx="114">
                  <c:v>132.50290807088217</c:v>
                </c:pt>
                <c:pt idx="115">
                  <c:v>133.0891892115275</c:v>
                </c:pt>
                <c:pt idx="116">
                  <c:v>133.55697377522787</c:v>
                </c:pt>
                <c:pt idx="117">
                  <c:v>134.12298742930093</c:v>
                </c:pt>
                <c:pt idx="118">
                  <c:v>134.63535785675049</c:v>
                </c:pt>
                <c:pt idx="119">
                  <c:v>134.52425384521484</c:v>
                </c:pt>
                <c:pt idx="120">
                  <c:v>135.2206834157308</c:v>
                </c:pt>
                <c:pt idx="121">
                  <c:v>135.84010410308838</c:v>
                </c:pt>
                <c:pt idx="122">
                  <c:v>136.54106585184732</c:v>
                </c:pt>
                <c:pt idx="123">
                  <c:v>138.86210568745932</c:v>
                </c:pt>
                <c:pt idx="124">
                  <c:v>143.68872547149658</c:v>
                </c:pt>
                <c:pt idx="125">
                  <c:v>148.59116299947104</c:v>
                </c:pt>
                <c:pt idx="126">
                  <c:v>152.84389940897623</c:v>
                </c:pt>
                <c:pt idx="127">
                  <c:v>157.14742279052734</c:v>
                </c:pt>
                <c:pt idx="128">
                  <c:v>161.16817283630371</c:v>
                </c:pt>
                <c:pt idx="129">
                  <c:v>164.55567614237467</c:v>
                </c:pt>
                <c:pt idx="130">
                  <c:v>167.80203437805176</c:v>
                </c:pt>
                <c:pt idx="131">
                  <c:v>171.13851356506348</c:v>
                </c:pt>
                <c:pt idx="132">
                  <c:v>174.81212298075357</c:v>
                </c:pt>
                <c:pt idx="133">
                  <c:v>178.17673746744791</c:v>
                </c:pt>
                <c:pt idx="134">
                  <c:v>181.78001467386881</c:v>
                </c:pt>
                <c:pt idx="135">
                  <c:v>185.03900464375815</c:v>
                </c:pt>
                <c:pt idx="136">
                  <c:v>188.61057090759277</c:v>
                </c:pt>
                <c:pt idx="137">
                  <c:v>192.01142565409342</c:v>
                </c:pt>
                <c:pt idx="138">
                  <c:v>195.17910257975259</c:v>
                </c:pt>
                <c:pt idx="139">
                  <c:v>199.6433194478353</c:v>
                </c:pt>
                <c:pt idx="140">
                  <c:v>204.35382588704428</c:v>
                </c:pt>
                <c:pt idx="141">
                  <c:v>208.89553451538086</c:v>
                </c:pt>
                <c:pt idx="142">
                  <c:v>212.59298451741537</c:v>
                </c:pt>
                <c:pt idx="143">
                  <c:v>216.15024503072104</c:v>
                </c:pt>
                <c:pt idx="144">
                  <c:v>219.90157953898111</c:v>
                </c:pt>
                <c:pt idx="145">
                  <c:v>224.30023256937662</c:v>
                </c:pt>
                <c:pt idx="146">
                  <c:v>229.10443814595541</c:v>
                </c:pt>
                <c:pt idx="147">
                  <c:v>233.3719571431478</c:v>
                </c:pt>
                <c:pt idx="148">
                  <c:v>237.83045132954916</c:v>
                </c:pt>
                <c:pt idx="149">
                  <c:v>242.53213818868002</c:v>
                </c:pt>
                <c:pt idx="150">
                  <c:v>247.40525309244791</c:v>
                </c:pt>
                <c:pt idx="151">
                  <c:v>252.11265881856283</c:v>
                </c:pt>
                <c:pt idx="152">
                  <c:v>256.82960446675617</c:v>
                </c:pt>
                <c:pt idx="153">
                  <c:v>261.4921881357829</c:v>
                </c:pt>
                <c:pt idx="154">
                  <c:v>266.3076063791911</c:v>
                </c:pt>
                <c:pt idx="155">
                  <c:v>271.14876492818195</c:v>
                </c:pt>
                <c:pt idx="156">
                  <c:v>276.05501937866211</c:v>
                </c:pt>
                <c:pt idx="157">
                  <c:v>280.8637587229411</c:v>
                </c:pt>
                <c:pt idx="158">
                  <c:v>286.20107523600262</c:v>
                </c:pt>
                <c:pt idx="159">
                  <c:v>291.69670613606769</c:v>
                </c:pt>
                <c:pt idx="160">
                  <c:v>297.29748407999676</c:v>
                </c:pt>
                <c:pt idx="161">
                  <c:v>302.56351470947266</c:v>
                </c:pt>
                <c:pt idx="162">
                  <c:v>307.77542622884113</c:v>
                </c:pt>
                <c:pt idx="163">
                  <c:v>312.97231292724609</c:v>
                </c:pt>
                <c:pt idx="164">
                  <c:v>318.2199872334798</c:v>
                </c:pt>
                <c:pt idx="165">
                  <c:v>323.6061846415202</c:v>
                </c:pt>
                <c:pt idx="166">
                  <c:v>329.16118367513019</c:v>
                </c:pt>
                <c:pt idx="167">
                  <c:v>334.22121810913086</c:v>
                </c:pt>
                <c:pt idx="168">
                  <c:v>338.80846150716144</c:v>
                </c:pt>
                <c:pt idx="169">
                  <c:v>343.44768142700195</c:v>
                </c:pt>
                <c:pt idx="170">
                  <c:v>347.27864837646484</c:v>
                </c:pt>
                <c:pt idx="171">
                  <c:v>350.98825836181641</c:v>
                </c:pt>
                <c:pt idx="172">
                  <c:v>354.13185373942059</c:v>
                </c:pt>
                <c:pt idx="173">
                  <c:v>356.53538767496747</c:v>
                </c:pt>
                <c:pt idx="174">
                  <c:v>358.76797485351562</c:v>
                </c:pt>
                <c:pt idx="175">
                  <c:v>360.83199437459308</c:v>
                </c:pt>
                <c:pt idx="176">
                  <c:v>362.95967483520508</c:v>
                </c:pt>
                <c:pt idx="177">
                  <c:v>364.79290135701496</c:v>
                </c:pt>
                <c:pt idx="178">
                  <c:v>366.34479014078778</c:v>
                </c:pt>
              </c:numCache>
            </c:numRef>
          </c:yVal>
        </c:ser>
        <c:axId val="272975360"/>
        <c:axId val="272939264"/>
      </c:scatterChart>
      <c:valAx>
        <c:axId val="272496896"/>
        <c:scaling>
          <c:orientation val="minMax"/>
          <c:max val="375"/>
          <c:min val="0"/>
        </c:scaling>
        <c:axPos val="b"/>
        <c:majorGridlines>
          <c:spPr>
            <a:ln w="19050"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</a:t>
                </a:r>
              </a:p>
            </c:rich>
          </c:tx>
          <c:layout/>
        </c:title>
        <c:numFmt formatCode="General" sourceLinked="1"/>
        <c:tickLblPos val="nextTo"/>
        <c:crossAx val="272763136"/>
        <c:crosses val="autoZero"/>
        <c:crossBetween val="midCat"/>
      </c:valAx>
      <c:valAx>
        <c:axId val="272763136"/>
        <c:scaling>
          <c:orientation val="minMax"/>
          <c:max val="375"/>
          <c:min val="0"/>
        </c:scaling>
        <c:axPos val="l"/>
        <c:majorGridlines>
          <c:spPr>
            <a:ln w="19050"/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"Lux"</a:t>
                </a:r>
              </a:p>
            </c:rich>
          </c:tx>
          <c:layout/>
        </c:title>
        <c:numFmt formatCode="General" sourceLinked="1"/>
        <c:tickLblPos val="nextTo"/>
        <c:crossAx val="272496896"/>
        <c:crosses val="autoZero"/>
        <c:crossBetween val="midCat"/>
      </c:valAx>
      <c:valAx>
        <c:axId val="272939264"/>
        <c:scaling>
          <c:orientation val="minMax"/>
          <c:max val="375"/>
          <c:min val="0"/>
        </c:scaling>
        <c:delete val="1"/>
        <c:axPos val="r"/>
        <c:numFmt formatCode="General" sourceLinked="1"/>
        <c:tickLblPos val="none"/>
        <c:crossAx val="272975360"/>
        <c:crosses val="max"/>
        <c:crossBetween val="midCat"/>
      </c:valAx>
      <c:valAx>
        <c:axId val="272975360"/>
        <c:scaling>
          <c:orientation val="minMax"/>
          <c:max val="1"/>
        </c:scaling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 (LO)</a:t>
                </a:r>
              </a:p>
            </c:rich>
          </c:tx>
          <c:layout/>
        </c:title>
        <c:numFmt formatCode="0%" sourceLinked="0"/>
        <c:tickLblPos val="nextTo"/>
        <c:crossAx val="272939264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4708849645884998"/>
          <c:y val="0.39670056867891562"/>
          <c:w val="0.11101414481222725"/>
          <c:h val="0.19733960338291046"/>
        </c:manualLayout>
      </c:layout>
    </c:legend>
    <c:plotVisOnly val="1"/>
    <c:dispBlanksAs val="span"/>
  </c:chart>
  <c:txPr>
    <a:bodyPr/>
    <a:lstStyle/>
    <a:p>
      <a:pPr>
        <a:defRPr sz="1000"/>
      </a:pPr>
      <a:endParaRPr lang="en-US"/>
    </a:p>
  </c:tx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'calcRED(0)'!$AS$63:$AY$63</c:f>
          <c:strCache>
            <c:ptCount val="1"/>
            <c:pt idx="0">
              <c:v>Gain Compression Relative to LM &amp; HI Range; Range=LO: RED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'calcRED(0)'!$AH$13:$AI$13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'calcRED(0)'!$AG$17:$AG$195</c:f>
              <c:numCache>
                <c:formatCode>0.0%</c:formatCode>
                <c:ptCount val="179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0.26344851076515874</c:v>
                </c:pt>
                <c:pt idx="64">
                  <c:v>0.26436442454438613</c:v>
                </c:pt>
                <c:pt idx="65">
                  <c:v>0.26703750236088408</c:v>
                </c:pt>
                <c:pt idx="66">
                  <c:v>0.26972209543932762</c:v>
                </c:pt>
                <c:pt idx="67">
                  <c:v>0.27234670772835123</c:v>
                </c:pt>
                <c:pt idx="68">
                  <c:v>0.27494850499251172</c:v>
                </c:pt>
                <c:pt idx="69">
                  <c:v>0.27752747839430952</c:v>
                </c:pt>
                <c:pt idx="70">
                  <c:v>0.27794834594694445</c:v>
                </c:pt>
                <c:pt idx="71">
                  <c:v>0.28011796637824526</c:v>
                </c:pt>
                <c:pt idx="72">
                  <c:v>0.28265564826280026</c:v>
                </c:pt>
                <c:pt idx="73">
                  <c:v>0.28515618885587418</c:v>
                </c:pt>
                <c:pt idx="74">
                  <c:v>0.28768676946961719</c:v>
                </c:pt>
                <c:pt idx="75">
                  <c:v>0.29027298758164316</c:v>
                </c:pt>
                <c:pt idx="76">
                  <c:v>0.29208199900399667</c:v>
                </c:pt>
                <c:pt idx="77">
                  <c:v>0.29284479785013201</c:v>
                </c:pt>
                <c:pt idx="78">
                  <c:v>0.29545802268104998</c:v>
                </c:pt>
                <c:pt idx="79">
                  <c:v>0.29791594885117556</c:v>
                </c:pt>
                <c:pt idx="80">
                  <c:v>0.30032237279301144</c:v>
                </c:pt>
                <c:pt idx="81">
                  <c:v>0.30275744654885267</c:v>
                </c:pt>
                <c:pt idx="82">
                  <c:v>0.30526801838375128</c:v>
                </c:pt>
                <c:pt idx="83">
                  <c:v>0.305499140587291</c:v>
                </c:pt>
                <c:pt idx="84">
                  <c:v>0.30778998311521683</c:v>
                </c:pt>
                <c:pt idx="85">
                  <c:v>0.31020367692016426</c:v>
                </c:pt>
                <c:pt idx="86">
                  <c:v>0.31251039891103105</c:v>
                </c:pt>
                <c:pt idx="87">
                  <c:v>0.31495818982876</c:v>
                </c:pt>
                <c:pt idx="88">
                  <c:v>0.31740750691468461</c:v>
                </c:pt>
                <c:pt idx="89">
                  <c:v>0.31860679522631091</c:v>
                </c:pt>
                <c:pt idx="90">
                  <c:v>0.31965581643240215</c:v>
                </c:pt>
                <c:pt idx="91">
                  <c:v>0.3219738368265711</c:v>
                </c:pt>
                <c:pt idx="92">
                  <c:v>0.3243062881777376</c:v>
                </c:pt>
                <c:pt idx="93">
                  <c:v>0.32648616961605725</c:v>
                </c:pt>
                <c:pt idx="94">
                  <c:v>0.32890969343976223</c:v>
                </c:pt>
                <c:pt idx="95">
                  <c:v>0.33095725710780466</c:v>
                </c:pt>
                <c:pt idx="96">
                  <c:v>0.3310781554690162</c:v>
                </c:pt>
                <c:pt idx="97">
                  <c:v>0.33344334907629869</c:v>
                </c:pt>
                <c:pt idx="98">
                  <c:v>0.33562323391365662</c:v>
                </c:pt>
                <c:pt idx="99">
                  <c:v>0.33788707431716486</c:v>
                </c:pt>
                <c:pt idx="100">
                  <c:v>0.34000279074991985</c:v>
                </c:pt>
                <c:pt idx="101">
                  <c:v>0.34211853437498119</c:v>
                </c:pt>
                <c:pt idx="102">
                  <c:v>0.34309306703157727</c:v>
                </c:pt>
                <c:pt idx="103">
                  <c:v>0.34414284590925226</c:v>
                </c:pt>
                <c:pt idx="104">
                  <c:v>0.34630992181068837</c:v>
                </c:pt>
                <c:pt idx="105">
                  <c:v>0.34840425013485771</c:v>
                </c:pt>
                <c:pt idx="106">
                  <c:v>0.35028599512599257</c:v>
                </c:pt>
                <c:pt idx="107">
                  <c:v>0.35224920622762829</c:v>
                </c:pt>
                <c:pt idx="108">
                  <c:v>0.35273248897070697</c:v>
                </c:pt>
                <c:pt idx="109">
                  <c:v>0.353138820205952</c:v>
                </c:pt>
                <c:pt idx="110">
                  <c:v>0.35460726593333114</c:v>
                </c:pt>
                <c:pt idx="111">
                  <c:v>0.35487993947991525</c:v>
                </c:pt>
                <c:pt idx="112">
                  <c:v>0.3562567607558399</c:v>
                </c:pt>
                <c:pt idx="113">
                  <c:v>0.35797470813082227</c:v>
                </c:pt>
                <c:pt idx="114">
                  <c:v>0.35965262843080859</c:v>
                </c:pt>
                <c:pt idx="115">
                  <c:v>0.36134636649541807</c:v>
                </c:pt>
                <c:pt idx="116">
                  <c:v>0.36296876690384661</c:v>
                </c:pt>
                <c:pt idx="117">
                  <c:v>0.36449998063204997</c:v>
                </c:pt>
                <c:pt idx="118">
                  <c:v>0.36618357324714784</c:v>
                </c:pt>
                <c:pt idx="119">
                  <c:v>0.36630675710508459</c:v>
                </c:pt>
                <c:pt idx="120">
                  <c:v>0.36761641880701018</c:v>
                </c:pt>
                <c:pt idx="121">
                  <c:v>0.36901068664180675</c:v>
                </c:pt>
                <c:pt idx="122">
                  <c:v>0.3711378401586265</c:v>
                </c:pt>
                <c:pt idx="123">
                  <c:v>0.37766325071405876</c:v>
                </c:pt>
                <c:pt idx="124">
                  <c:v>0.38871390494609137</c:v>
                </c:pt>
                <c:pt idx="125">
                  <c:v>0.39989156014576188</c:v>
                </c:pt>
                <c:pt idx="126">
                  <c:v>0.41126663088631382</c:v>
                </c:pt>
                <c:pt idx="127">
                  <c:v>0.42311012618707883</c:v>
                </c:pt>
                <c:pt idx="128">
                  <c:v>0.43407194748314093</c:v>
                </c:pt>
                <c:pt idx="129">
                  <c:v>0.44346036006191675</c:v>
                </c:pt>
                <c:pt idx="130">
                  <c:v>0.45228507030524301</c:v>
                </c:pt>
                <c:pt idx="131">
                  <c:v>0.4613736320329061</c:v>
                </c:pt>
                <c:pt idx="132">
                  <c:v>0.47077189768893929</c:v>
                </c:pt>
                <c:pt idx="133">
                  <c:v>0.48059913208173044</c:v>
                </c:pt>
                <c:pt idx="134">
                  <c:v>0.49057202572226088</c:v>
                </c:pt>
                <c:pt idx="135">
                  <c:v>0.50090130603747984</c:v>
                </c:pt>
                <c:pt idx="136">
                  <c:v>0.51127737024065523</c:v>
                </c:pt>
                <c:pt idx="137">
                  <c:v>0.52174835939939934</c:v>
                </c:pt>
                <c:pt idx="138">
                  <c:v>0.53211462462433312</c:v>
                </c:pt>
                <c:pt idx="139">
                  <c:v>0.5426350202972311</c:v>
                </c:pt>
                <c:pt idx="140">
                  <c:v>0.55324045021434254</c:v>
                </c:pt>
                <c:pt idx="141">
                  <c:v>0.56360922751531128</c:v>
                </c:pt>
                <c:pt idx="142">
                  <c:v>0.57406172186706683</c:v>
                </c:pt>
                <c:pt idx="143">
                  <c:v>0.58460671259901054</c:v>
                </c:pt>
                <c:pt idx="144">
                  <c:v>0.59512463382997138</c:v>
                </c:pt>
                <c:pt idx="145">
                  <c:v>0.6054600684962631</c:v>
                </c:pt>
                <c:pt idx="146">
                  <c:v>0.61594099658505042</c:v>
                </c:pt>
                <c:pt idx="147">
                  <c:v>0.62633683750667413</c:v>
                </c:pt>
                <c:pt idx="148">
                  <c:v>0.63678075834050096</c:v>
                </c:pt>
                <c:pt idx="149">
                  <c:v>0.64717655692376463</c:v>
                </c:pt>
                <c:pt idx="150">
                  <c:v>0.6575428174444361</c:v>
                </c:pt>
                <c:pt idx="151">
                  <c:v>0.66795712965173726</c:v>
                </c:pt>
                <c:pt idx="152">
                  <c:v>0.67832462739337729</c:v>
                </c:pt>
                <c:pt idx="153">
                  <c:v>0.68870560049419816</c:v>
                </c:pt>
                <c:pt idx="154">
                  <c:v>0.69898806163949379</c:v>
                </c:pt>
                <c:pt idx="155">
                  <c:v>0.70939738497669158</c:v>
                </c:pt>
                <c:pt idx="156">
                  <c:v>0.71978954010885188</c:v>
                </c:pt>
                <c:pt idx="157">
                  <c:v>0.73040359058651438</c:v>
                </c:pt>
                <c:pt idx="158">
                  <c:v>0.74096718549954355</c:v>
                </c:pt>
                <c:pt idx="159">
                  <c:v>0.75221507886262351</c:v>
                </c:pt>
                <c:pt idx="160">
                  <c:v>0.76405501538900555</c:v>
                </c:pt>
                <c:pt idx="161">
                  <c:v>0.77594186987481784</c:v>
                </c:pt>
                <c:pt idx="162">
                  <c:v>0.78769409543177316</c:v>
                </c:pt>
                <c:pt idx="163">
                  <c:v>0.79880144190410085</c:v>
                </c:pt>
                <c:pt idx="164">
                  <c:v>0.80980153825379653</c:v>
                </c:pt>
                <c:pt idx="165">
                  <c:v>0.82055375526551888</c:v>
                </c:pt>
                <c:pt idx="166">
                  <c:v>0.83097549550289351</c:v>
                </c:pt>
                <c:pt idx="167">
                  <c:v>0.8414921395266568</c:v>
                </c:pt>
                <c:pt idx="168">
                  <c:v>0.85171298424515984</c:v>
                </c:pt>
                <c:pt idx="169">
                  <c:v>0.86198174657881876</c:v>
                </c:pt>
                <c:pt idx="170">
                  <c:v>0.87203855132095309</c:v>
                </c:pt>
                <c:pt idx="171">
                  <c:v>0.88199637603346992</c:v>
                </c:pt>
                <c:pt idx="172">
                  <c:v>0.89199282509109135</c:v>
                </c:pt>
                <c:pt idx="173">
                  <c:v>0.90163741885462501</c:v>
                </c:pt>
                <c:pt idx="174">
                  <c:v>0.91145382403574438</c:v>
                </c:pt>
                <c:pt idx="175">
                  <c:v>0.92108368404994889</c:v>
                </c:pt>
                <c:pt idx="176">
                  <c:v>0.93069780125057378</c:v>
                </c:pt>
                <c:pt idx="177">
                  <c:v>0.94028575334463149</c:v>
                </c:pt>
                <c:pt idx="178">
                  <c:v>0.9497099688872348</c:v>
                </c:pt>
              </c:numCache>
            </c:numRef>
          </c:xVal>
          <c:yVal>
            <c:numRef>
              <c:f>'calcRED(0)'!$AI$17:$AI$195</c:f>
              <c:numCache>
                <c:formatCode>0.0%</c:formatCode>
                <c:ptCount val="179"/>
                <c:pt idx="0">
                  <c:v>-2.8857282365244763E-2</c:v>
                </c:pt>
                <c:pt idx="1">
                  <c:v>-2.4945879966869255E-2</c:v>
                </c:pt>
                <c:pt idx="2">
                  <c:v>-2.7550850225425916E-2</c:v>
                </c:pt>
                <c:pt idx="3">
                  <c:v>-2.4394776415194164E-2</c:v>
                </c:pt>
                <c:pt idx="4">
                  <c:v>-2.4567276756224832E-2</c:v>
                </c:pt>
                <c:pt idx="5">
                  <c:v>-2.3625253107474986E-2</c:v>
                </c:pt>
                <c:pt idx="6">
                  <c:v>-2.4268968308102101E-2</c:v>
                </c:pt>
                <c:pt idx="7">
                  <c:v>-2.6465572954699534E-2</c:v>
                </c:pt>
                <c:pt idx="8">
                  <c:v>-2.5332053882124228E-2</c:v>
                </c:pt>
                <c:pt idx="9">
                  <c:v>-2.5016826063074649E-2</c:v>
                </c:pt>
                <c:pt idx="10">
                  <c:v>-2.7601477276762432E-2</c:v>
                </c:pt>
                <c:pt idx="11">
                  <c:v>-2.4502967148379295E-2</c:v>
                </c:pt>
                <c:pt idx="12">
                  <c:v>-2.5995641824809068E-2</c:v>
                </c:pt>
                <c:pt idx="13">
                  <c:v>-2.2497004104918505E-2</c:v>
                </c:pt>
                <c:pt idx="14">
                  <c:v>-2.4921332802132601E-2</c:v>
                </c:pt>
                <c:pt idx="15">
                  <c:v>-2.5350116025941616E-2</c:v>
                </c:pt>
                <c:pt idx="16">
                  <c:v>-2.6831115325648636E-2</c:v>
                </c:pt>
                <c:pt idx="17">
                  <c:v>-2.5918066365047343E-2</c:v>
                </c:pt>
                <c:pt idx="18">
                  <c:v>-2.5796187044247243E-2</c:v>
                </c:pt>
                <c:pt idx="19">
                  <c:v>-2.5457710573342895E-2</c:v>
                </c:pt>
                <c:pt idx="20">
                  <c:v>-2.4195391135216404E-2</c:v>
                </c:pt>
                <c:pt idx="21">
                  <c:v>-2.2187773899577268E-2</c:v>
                </c:pt>
                <c:pt idx="22">
                  <c:v>-2.1290689529666951E-2</c:v>
                </c:pt>
                <c:pt idx="23">
                  <c:v>-2.3184778165875608E-2</c:v>
                </c:pt>
                <c:pt idx="24">
                  <c:v>-2.0671797848434648E-2</c:v>
                </c:pt>
                <c:pt idx="25">
                  <c:v>-2.044648145227379E-2</c:v>
                </c:pt>
                <c:pt idx="26">
                  <c:v>-2.070097489980971E-2</c:v>
                </c:pt>
                <c:pt idx="27">
                  <c:v>-1.8688701217321801E-2</c:v>
                </c:pt>
                <c:pt idx="28">
                  <c:v>-1.7596435717718739E-2</c:v>
                </c:pt>
                <c:pt idx="29">
                  <c:v>-1.8947380350333165E-2</c:v>
                </c:pt>
                <c:pt idx="30">
                  <c:v>-1.7788629513078025E-2</c:v>
                </c:pt>
                <c:pt idx="31">
                  <c:v>-1.7185175840771394E-2</c:v>
                </c:pt>
                <c:pt idx="32">
                  <c:v>-1.7804587524275717E-2</c:v>
                </c:pt>
                <c:pt idx="33">
                  <c:v>-1.5588241362024302E-2</c:v>
                </c:pt>
                <c:pt idx="34">
                  <c:v>-1.4158208983663156E-2</c:v>
                </c:pt>
                <c:pt idx="35">
                  <c:v>-1.3948257120463659E-2</c:v>
                </c:pt>
                <c:pt idx="36">
                  <c:v>-1.3110712217417664E-2</c:v>
                </c:pt>
                <c:pt idx="37">
                  <c:v>-1.1944243155844636E-2</c:v>
                </c:pt>
                <c:pt idx="38">
                  <c:v>-1.2231537810795001E-2</c:v>
                </c:pt>
                <c:pt idx="39">
                  <c:v>-1.1534341612855159E-2</c:v>
                </c:pt>
                <c:pt idx="40">
                  <c:v>-1.0364446143133033E-2</c:v>
                </c:pt>
                <c:pt idx="41">
                  <c:v>-9.8137742671586814E-3</c:v>
                </c:pt>
                <c:pt idx="42">
                  <c:v>-1.069241081095107E-2</c:v>
                </c:pt>
                <c:pt idx="43">
                  <c:v>-1.0162524323088173E-2</c:v>
                </c:pt>
                <c:pt idx="44">
                  <c:v>-1.1198510926265004E-2</c:v>
                </c:pt>
                <c:pt idx="45">
                  <c:v>-1.016334244074546E-2</c:v>
                </c:pt>
                <c:pt idx="46">
                  <c:v>-9.3668716495933779E-3</c:v>
                </c:pt>
                <c:pt idx="47">
                  <c:v>-9.5231604484492527E-3</c:v>
                </c:pt>
                <c:pt idx="48">
                  <c:v>-8.0924952342062983E-3</c:v>
                </c:pt>
                <c:pt idx="49">
                  <c:v>-7.9693369413907922E-3</c:v>
                </c:pt>
                <c:pt idx="50">
                  <c:v>-5.6730561697013737E-3</c:v>
                </c:pt>
                <c:pt idx="51">
                  <c:v>-6.1935236355600276E-3</c:v>
                </c:pt>
                <c:pt idx="52">
                  <c:v>-5.4063248025649768E-3</c:v>
                </c:pt>
                <c:pt idx="53">
                  <c:v>-4.8627034998135477E-3</c:v>
                </c:pt>
                <c:pt idx="54">
                  <c:v>-5.2890552651342349E-3</c:v>
                </c:pt>
                <c:pt idx="55">
                  <c:v>-5.2976941568149138E-3</c:v>
                </c:pt>
                <c:pt idx="56">
                  <c:v>-4.9819438868656807E-3</c:v>
                </c:pt>
                <c:pt idx="57">
                  <c:v>-4.420993258159811E-3</c:v>
                </c:pt>
                <c:pt idx="58">
                  <c:v>-3.4280503005924556E-3</c:v>
                </c:pt>
                <c:pt idx="59">
                  <c:v>-3.989676526383823E-3</c:v>
                </c:pt>
                <c:pt idx="60">
                  <c:v>-4.4628092445054834E-3</c:v>
                </c:pt>
                <c:pt idx="61">
                  <c:v>-3.3471570139771423E-3</c:v>
                </c:pt>
                <c:pt idx="62">
                  <c:v>-2.500586953975148E-3</c:v>
                </c:pt>
                <c:pt idx="63">
                  <c:v>-2.2670893624456845E-3</c:v>
                </c:pt>
                <c:pt idx="64">
                  <c:v>-2.1444019551782878E-3</c:v>
                </c:pt>
                <c:pt idx="65">
                  <c:v>-7.6702826596319884E-4</c:v>
                </c:pt>
                <c:pt idx="66">
                  <c:v>-8.2917118063075002E-5</c:v>
                </c:pt>
                <c:pt idx="67">
                  <c:v>6.633821390868988E-4</c:v>
                </c:pt>
                <c:pt idx="68">
                  <c:v>1.165668400959774E-3</c:v>
                </c:pt>
                <c:pt idx="69">
                  <c:v>1.506663841201572E-3</c:v>
                </c:pt>
                <c:pt idx="70">
                  <c:v>1.6180074878269224E-3</c:v>
                </c:pt>
                <c:pt idx="71">
                  <c:v>1.2656935248152035E-3</c:v>
                </c:pt>
                <c:pt idx="72">
                  <c:v>1.6064603678656031E-3</c:v>
                </c:pt>
                <c:pt idx="73">
                  <c:v>2.716463566425853E-3</c:v>
                </c:pt>
                <c:pt idx="74">
                  <c:v>3.9580003748185266E-3</c:v>
                </c:pt>
                <c:pt idx="75">
                  <c:v>4.7386544239600425E-3</c:v>
                </c:pt>
                <c:pt idx="76">
                  <c:v>5.3909802761060721E-3</c:v>
                </c:pt>
                <c:pt idx="77">
                  <c:v>6.1267837392022795E-3</c:v>
                </c:pt>
                <c:pt idx="78">
                  <c:v>6.982810246432436E-3</c:v>
                </c:pt>
                <c:pt idx="79">
                  <c:v>8.4417506420015886E-3</c:v>
                </c:pt>
                <c:pt idx="80">
                  <c:v>9.317518965615168E-3</c:v>
                </c:pt>
                <c:pt idx="81">
                  <c:v>1.0281137309049226E-2</c:v>
                </c:pt>
                <c:pt idx="82">
                  <c:v>1.0348992960055758E-2</c:v>
                </c:pt>
                <c:pt idx="83">
                  <c:v>9.9693879423428111E-3</c:v>
                </c:pt>
                <c:pt idx="84">
                  <c:v>1.0403951305953285E-2</c:v>
                </c:pt>
                <c:pt idx="85">
                  <c:v>1.0577832032447887E-2</c:v>
                </c:pt>
                <c:pt idx="86">
                  <c:v>1.0636930108190112E-2</c:v>
                </c:pt>
                <c:pt idx="87">
                  <c:v>1.0086085078717888E-2</c:v>
                </c:pt>
                <c:pt idx="88">
                  <c:v>1.0275409807262159E-2</c:v>
                </c:pt>
                <c:pt idx="89">
                  <c:v>9.7270360345131923E-3</c:v>
                </c:pt>
                <c:pt idx="90">
                  <c:v>1.0386450632307476E-2</c:v>
                </c:pt>
                <c:pt idx="91">
                  <c:v>1.0972638296847581E-2</c:v>
                </c:pt>
                <c:pt idx="92">
                  <c:v>1.1053876947178409E-2</c:v>
                </c:pt>
                <c:pt idx="93">
                  <c:v>1.1580330971229458E-2</c:v>
                </c:pt>
                <c:pt idx="94">
                  <c:v>1.1471861742598843E-2</c:v>
                </c:pt>
                <c:pt idx="95">
                  <c:v>1.1420599377226948E-2</c:v>
                </c:pt>
                <c:pt idx="96">
                  <c:v>1.2068770407084539E-2</c:v>
                </c:pt>
                <c:pt idx="97">
                  <c:v>1.2773352560248474E-2</c:v>
                </c:pt>
                <c:pt idx="98">
                  <c:v>1.3669518310564621E-2</c:v>
                </c:pt>
                <c:pt idx="99">
                  <c:v>1.4226237409549203E-2</c:v>
                </c:pt>
                <c:pt idx="100">
                  <c:v>1.5066989946108666E-2</c:v>
                </c:pt>
                <c:pt idx="101">
                  <c:v>1.5726435312359621E-2</c:v>
                </c:pt>
                <c:pt idx="102">
                  <c:v>1.4680682434757397E-2</c:v>
                </c:pt>
                <c:pt idx="103">
                  <c:v>1.615168439345438E-2</c:v>
                </c:pt>
                <c:pt idx="104">
                  <c:v>1.6270449535855658E-2</c:v>
                </c:pt>
                <c:pt idx="105">
                  <c:v>1.6013793836180401E-2</c:v>
                </c:pt>
                <c:pt idx="106">
                  <c:v>1.6562233697487327E-2</c:v>
                </c:pt>
                <c:pt idx="107">
                  <c:v>1.5887143717119967E-2</c:v>
                </c:pt>
                <c:pt idx="108">
                  <c:v>1.6835399487240554E-2</c:v>
                </c:pt>
                <c:pt idx="109">
                  <c:v>1.4657526692145595E-2</c:v>
                </c:pt>
                <c:pt idx="110">
                  <c:v>1.5226120185345637E-2</c:v>
                </c:pt>
                <c:pt idx="111">
                  <c:v>1.5021553170911028E-2</c:v>
                </c:pt>
                <c:pt idx="112">
                  <c:v>1.568301021034646E-2</c:v>
                </c:pt>
                <c:pt idx="113">
                  <c:v>1.547728239329671E-2</c:v>
                </c:pt>
                <c:pt idx="114">
                  <c:v>1.4721884740456659E-2</c:v>
                </c:pt>
                <c:pt idx="115">
                  <c:v>1.4434341565527919E-2</c:v>
                </c:pt>
                <c:pt idx="116">
                  <c:v>1.3449632561858493E-2</c:v>
                </c:pt>
                <c:pt idx="117">
                  <c:v>1.3469222390353197E-2</c:v>
                </c:pt>
                <c:pt idx="118">
                  <c:v>1.2663429328982678E-2</c:v>
                </c:pt>
                <c:pt idx="119">
                  <c:v>1.1487493972562213E-2</c:v>
                </c:pt>
                <c:pt idx="120">
                  <c:v>1.3101788915868884E-2</c:v>
                </c:pt>
                <c:pt idx="121">
                  <c:v>1.3897186133183137E-2</c:v>
                </c:pt>
                <c:pt idx="122">
                  <c:v>1.3288020516112775E-2</c:v>
                </c:pt>
                <c:pt idx="123">
                  <c:v>1.270714765245895E-2</c:v>
                </c:pt>
                <c:pt idx="124">
                  <c:v>1.8116490684021436E-2</c:v>
                </c:pt>
                <c:pt idx="125">
                  <c:v>2.3424004637481843E-2</c:v>
                </c:pt>
                <c:pt idx="126">
                  <c:v>2.3598147613484555E-2</c:v>
                </c:pt>
                <c:pt idx="127">
                  <c:v>2.2960111109595616E-2</c:v>
                </c:pt>
                <c:pt idx="128">
                  <c:v>2.2639157562677648E-2</c:v>
                </c:pt>
                <c:pt idx="129">
                  <c:v>2.2028290838276288E-2</c:v>
                </c:pt>
                <c:pt idx="130">
                  <c:v>2.1856296381664642E-2</c:v>
                </c:pt>
                <c:pt idx="131">
                  <c:v>2.1644592609847191E-2</c:v>
                </c:pt>
                <c:pt idx="132">
                  <c:v>2.274148547377397E-2</c:v>
                </c:pt>
                <c:pt idx="133">
                  <c:v>2.1110814829655045E-2</c:v>
                </c:pt>
                <c:pt idx="134">
                  <c:v>2.0582718911535958E-2</c:v>
                </c:pt>
                <c:pt idx="135">
                  <c:v>1.7456791920564818E-2</c:v>
                </c:pt>
                <c:pt idx="136">
                  <c:v>1.6048208759123828E-2</c:v>
                </c:pt>
                <c:pt idx="137">
                  <c:v>1.3609881409749613E-2</c:v>
                </c:pt>
                <c:pt idx="138">
                  <c:v>1.025957956508039E-2</c:v>
                </c:pt>
                <c:pt idx="139">
                  <c:v>1.3332144245146171E-2</c:v>
                </c:pt>
                <c:pt idx="140">
                  <c:v>1.7357761059390908E-2</c:v>
                </c:pt>
                <c:pt idx="141">
                  <c:v>2.083585894706852E-2</c:v>
                </c:pt>
                <c:pt idx="142">
                  <c:v>1.9988311989466601E-2</c:v>
                </c:pt>
                <c:pt idx="143">
                  <c:v>1.8349349037360518E-2</c:v>
                </c:pt>
                <c:pt idx="144">
                  <c:v>1.7712894889194253E-2</c:v>
                </c:pt>
                <c:pt idx="145">
                  <c:v>2.0349776878883175E-2</c:v>
                </c:pt>
                <c:pt idx="146">
                  <c:v>2.4470003026246134E-2</c:v>
                </c:pt>
                <c:pt idx="147">
                  <c:v>2.6232038214616171E-2</c:v>
                </c:pt>
                <c:pt idx="148">
                  <c:v>2.8684944920437383E-2</c:v>
                </c:pt>
                <c:pt idx="149">
                  <c:v>3.2170337226290036E-2</c:v>
                </c:pt>
                <c:pt idx="150">
                  <c:v>3.63101077712491E-2</c:v>
                </c:pt>
                <c:pt idx="151">
                  <c:v>3.9563250564985886E-2</c:v>
                </c:pt>
                <c:pt idx="152">
                  <c:v>4.2827207979793114E-2</c:v>
                </c:pt>
                <c:pt idx="153">
                  <c:v>4.5755025259122561E-2</c:v>
                </c:pt>
                <c:pt idx="154">
                  <c:v>4.9345896338856221E-2</c:v>
                </c:pt>
                <c:pt idx="155">
                  <c:v>5.2744310591519294E-2</c:v>
                </c:pt>
                <c:pt idx="156">
                  <c:v>5.6318710583238563E-2</c:v>
                </c:pt>
                <c:pt idx="157">
                  <c:v>5.9101686900105754E-2</c:v>
                </c:pt>
                <c:pt idx="158">
                  <c:v>6.3842023007799842E-2</c:v>
                </c:pt>
                <c:pt idx="159">
                  <c:v>6.805679091029937E-2</c:v>
                </c:pt>
                <c:pt idx="160">
                  <c:v>7.1695627351849422E-2</c:v>
                </c:pt>
                <c:pt idx="161">
                  <c:v>7.397018549515666E-2</c:v>
                </c:pt>
                <c:pt idx="162">
                  <c:v>7.6170807475110847E-2</c:v>
                </c:pt>
                <c:pt idx="163">
                  <c:v>7.912544976741942E-2</c:v>
                </c:pt>
                <c:pt idx="164">
                  <c:v>8.2315086676931992E-2</c:v>
                </c:pt>
                <c:pt idx="165">
                  <c:v>8.6212087522835379E-2</c:v>
                </c:pt>
                <c:pt idx="166">
                  <c:v>9.1001264398027804E-2</c:v>
                </c:pt>
                <c:pt idx="167">
                  <c:v>9.3928179402500422E-2</c:v>
                </c:pt>
                <c:pt idx="168">
                  <c:v>9.5634844285437559E-2</c:v>
                </c:pt>
                <c:pt idx="169">
                  <c:v>9.7406113468188504E-2</c:v>
                </c:pt>
                <c:pt idx="170">
                  <c:v>9.685003495438238E-2</c:v>
                </c:pt>
                <c:pt idx="171">
                  <c:v>9.6050698506134458E-2</c:v>
                </c:pt>
                <c:pt idx="172">
                  <c:v>9.3474066180039728E-2</c:v>
                </c:pt>
                <c:pt idx="173">
                  <c:v>8.911959185575169E-2</c:v>
                </c:pt>
                <c:pt idx="174">
                  <c:v>8.4136218431315468E-2</c:v>
                </c:pt>
                <c:pt idx="175">
                  <c:v>7.897356629270802E-2</c:v>
                </c:pt>
                <c:pt idx="176">
                  <c:v>7.4124307810733869E-2</c:v>
                </c:pt>
                <c:pt idx="177">
                  <c:v>6.8541461501199441E-2</c:v>
                </c:pt>
                <c:pt idx="178">
                  <c:v>6.2438692426617814E-2</c:v>
                </c:pt>
              </c:numCache>
            </c:numRef>
          </c:yVal>
        </c:ser>
        <c:ser>
          <c:idx val="1"/>
          <c:order val="1"/>
          <c:tx>
            <c:strRef>
              <c:f>'calcRED(0)'!$AJ$13:$AK$13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'calcRED(0)'!$AG$17:$AG$195</c:f>
              <c:numCache>
                <c:formatCode>0.0%</c:formatCode>
                <c:ptCount val="179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0.26344851076515874</c:v>
                </c:pt>
                <c:pt idx="64">
                  <c:v>0.26436442454438613</c:v>
                </c:pt>
                <c:pt idx="65">
                  <c:v>0.26703750236088408</c:v>
                </c:pt>
                <c:pt idx="66">
                  <c:v>0.26972209543932762</c:v>
                </c:pt>
                <c:pt idx="67">
                  <c:v>0.27234670772835123</c:v>
                </c:pt>
                <c:pt idx="68">
                  <c:v>0.27494850499251172</c:v>
                </c:pt>
                <c:pt idx="69">
                  <c:v>0.27752747839430952</c:v>
                </c:pt>
                <c:pt idx="70">
                  <c:v>0.27794834594694445</c:v>
                </c:pt>
                <c:pt idx="71">
                  <c:v>0.28011796637824526</c:v>
                </c:pt>
                <c:pt idx="72">
                  <c:v>0.28265564826280026</c:v>
                </c:pt>
                <c:pt idx="73">
                  <c:v>0.28515618885587418</c:v>
                </c:pt>
                <c:pt idx="74">
                  <c:v>0.28768676946961719</c:v>
                </c:pt>
                <c:pt idx="75">
                  <c:v>0.29027298758164316</c:v>
                </c:pt>
                <c:pt idx="76">
                  <c:v>0.29208199900399667</c:v>
                </c:pt>
                <c:pt idx="77">
                  <c:v>0.29284479785013201</c:v>
                </c:pt>
                <c:pt idx="78">
                  <c:v>0.29545802268104998</c:v>
                </c:pt>
                <c:pt idx="79">
                  <c:v>0.29791594885117556</c:v>
                </c:pt>
                <c:pt idx="80">
                  <c:v>0.30032237279301144</c:v>
                </c:pt>
                <c:pt idx="81">
                  <c:v>0.30275744654885267</c:v>
                </c:pt>
                <c:pt idx="82">
                  <c:v>0.30526801838375128</c:v>
                </c:pt>
                <c:pt idx="83">
                  <c:v>0.305499140587291</c:v>
                </c:pt>
                <c:pt idx="84">
                  <c:v>0.30778998311521683</c:v>
                </c:pt>
                <c:pt idx="85">
                  <c:v>0.31020367692016426</c:v>
                </c:pt>
                <c:pt idx="86">
                  <c:v>0.31251039891103105</c:v>
                </c:pt>
                <c:pt idx="87">
                  <c:v>0.31495818982876</c:v>
                </c:pt>
                <c:pt idx="88">
                  <c:v>0.31740750691468461</c:v>
                </c:pt>
                <c:pt idx="89">
                  <c:v>0.31860679522631091</c:v>
                </c:pt>
                <c:pt idx="90">
                  <c:v>0.31965581643240215</c:v>
                </c:pt>
                <c:pt idx="91">
                  <c:v>0.3219738368265711</c:v>
                </c:pt>
                <c:pt idx="92">
                  <c:v>0.3243062881777376</c:v>
                </c:pt>
                <c:pt idx="93">
                  <c:v>0.32648616961605725</c:v>
                </c:pt>
                <c:pt idx="94">
                  <c:v>0.32890969343976223</c:v>
                </c:pt>
                <c:pt idx="95">
                  <c:v>0.33095725710780466</c:v>
                </c:pt>
                <c:pt idx="96">
                  <c:v>0.3310781554690162</c:v>
                </c:pt>
                <c:pt idx="97">
                  <c:v>0.33344334907629869</c:v>
                </c:pt>
                <c:pt idx="98">
                  <c:v>0.33562323391365662</c:v>
                </c:pt>
                <c:pt idx="99">
                  <c:v>0.33788707431716486</c:v>
                </c:pt>
                <c:pt idx="100">
                  <c:v>0.34000279074991985</c:v>
                </c:pt>
                <c:pt idx="101">
                  <c:v>0.34211853437498119</c:v>
                </c:pt>
                <c:pt idx="102">
                  <c:v>0.34309306703157727</c:v>
                </c:pt>
                <c:pt idx="103">
                  <c:v>0.34414284590925226</c:v>
                </c:pt>
                <c:pt idx="104">
                  <c:v>0.34630992181068837</c:v>
                </c:pt>
                <c:pt idx="105">
                  <c:v>0.34840425013485771</c:v>
                </c:pt>
                <c:pt idx="106">
                  <c:v>0.35028599512599257</c:v>
                </c:pt>
                <c:pt idx="107">
                  <c:v>0.35224920622762829</c:v>
                </c:pt>
                <c:pt idx="108">
                  <c:v>0.35273248897070697</c:v>
                </c:pt>
                <c:pt idx="109">
                  <c:v>0.353138820205952</c:v>
                </c:pt>
                <c:pt idx="110">
                  <c:v>0.35460726593333114</c:v>
                </c:pt>
                <c:pt idx="111">
                  <c:v>0.35487993947991525</c:v>
                </c:pt>
                <c:pt idx="112">
                  <c:v>0.3562567607558399</c:v>
                </c:pt>
                <c:pt idx="113">
                  <c:v>0.35797470813082227</c:v>
                </c:pt>
                <c:pt idx="114">
                  <c:v>0.35965262843080859</c:v>
                </c:pt>
                <c:pt idx="115">
                  <c:v>0.36134636649541807</c:v>
                </c:pt>
                <c:pt idx="116">
                  <c:v>0.36296876690384661</c:v>
                </c:pt>
                <c:pt idx="117">
                  <c:v>0.36449998063204997</c:v>
                </c:pt>
                <c:pt idx="118">
                  <c:v>0.36618357324714784</c:v>
                </c:pt>
                <c:pt idx="119">
                  <c:v>0.36630675710508459</c:v>
                </c:pt>
                <c:pt idx="120">
                  <c:v>0.36761641880701018</c:v>
                </c:pt>
                <c:pt idx="121">
                  <c:v>0.36901068664180675</c:v>
                </c:pt>
                <c:pt idx="122">
                  <c:v>0.3711378401586265</c:v>
                </c:pt>
                <c:pt idx="123">
                  <c:v>0.37766325071405876</c:v>
                </c:pt>
                <c:pt idx="124">
                  <c:v>0.38871390494609137</c:v>
                </c:pt>
                <c:pt idx="125">
                  <c:v>0.39989156014576188</c:v>
                </c:pt>
                <c:pt idx="126">
                  <c:v>0.41126663088631382</c:v>
                </c:pt>
                <c:pt idx="127">
                  <c:v>0.42311012618707883</c:v>
                </c:pt>
                <c:pt idx="128">
                  <c:v>0.43407194748314093</c:v>
                </c:pt>
                <c:pt idx="129">
                  <c:v>0.44346036006191675</c:v>
                </c:pt>
                <c:pt idx="130">
                  <c:v>0.45228507030524301</c:v>
                </c:pt>
                <c:pt idx="131">
                  <c:v>0.4613736320329061</c:v>
                </c:pt>
                <c:pt idx="132">
                  <c:v>0.47077189768893929</c:v>
                </c:pt>
                <c:pt idx="133">
                  <c:v>0.48059913208173044</c:v>
                </c:pt>
                <c:pt idx="134">
                  <c:v>0.49057202572226088</c:v>
                </c:pt>
                <c:pt idx="135">
                  <c:v>0.50090130603747984</c:v>
                </c:pt>
                <c:pt idx="136">
                  <c:v>0.51127737024065523</c:v>
                </c:pt>
                <c:pt idx="137">
                  <c:v>0.52174835939939934</c:v>
                </c:pt>
                <c:pt idx="138">
                  <c:v>0.53211462462433312</c:v>
                </c:pt>
                <c:pt idx="139">
                  <c:v>0.5426350202972311</c:v>
                </c:pt>
                <c:pt idx="140">
                  <c:v>0.55324045021434254</c:v>
                </c:pt>
                <c:pt idx="141">
                  <c:v>0.56360922751531128</c:v>
                </c:pt>
                <c:pt idx="142">
                  <c:v>0.57406172186706683</c:v>
                </c:pt>
                <c:pt idx="143">
                  <c:v>0.58460671259901054</c:v>
                </c:pt>
                <c:pt idx="144">
                  <c:v>0.59512463382997138</c:v>
                </c:pt>
                <c:pt idx="145">
                  <c:v>0.6054600684962631</c:v>
                </c:pt>
                <c:pt idx="146">
                  <c:v>0.61594099658505042</c:v>
                </c:pt>
                <c:pt idx="147">
                  <c:v>0.62633683750667413</c:v>
                </c:pt>
                <c:pt idx="148">
                  <c:v>0.63678075834050096</c:v>
                </c:pt>
                <c:pt idx="149">
                  <c:v>0.64717655692376463</c:v>
                </c:pt>
                <c:pt idx="150">
                  <c:v>0.6575428174444361</c:v>
                </c:pt>
                <c:pt idx="151">
                  <c:v>0.66795712965173726</c:v>
                </c:pt>
                <c:pt idx="152">
                  <c:v>0.67832462739337729</c:v>
                </c:pt>
                <c:pt idx="153">
                  <c:v>0.68870560049419816</c:v>
                </c:pt>
                <c:pt idx="154">
                  <c:v>0.69898806163949379</c:v>
                </c:pt>
                <c:pt idx="155">
                  <c:v>0.70939738497669158</c:v>
                </c:pt>
                <c:pt idx="156">
                  <c:v>0.71978954010885188</c:v>
                </c:pt>
                <c:pt idx="157">
                  <c:v>0.73040359058651438</c:v>
                </c:pt>
                <c:pt idx="158">
                  <c:v>0.74096718549954355</c:v>
                </c:pt>
                <c:pt idx="159">
                  <c:v>0.75221507886262351</c:v>
                </c:pt>
                <c:pt idx="160">
                  <c:v>0.76405501538900555</c:v>
                </c:pt>
                <c:pt idx="161">
                  <c:v>0.77594186987481784</c:v>
                </c:pt>
                <c:pt idx="162">
                  <c:v>0.78769409543177316</c:v>
                </c:pt>
                <c:pt idx="163">
                  <c:v>0.79880144190410085</c:v>
                </c:pt>
                <c:pt idx="164">
                  <c:v>0.80980153825379653</c:v>
                </c:pt>
                <c:pt idx="165">
                  <c:v>0.82055375526551888</c:v>
                </c:pt>
                <c:pt idx="166">
                  <c:v>0.83097549550289351</c:v>
                </c:pt>
                <c:pt idx="167">
                  <c:v>0.8414921395266568</c:v>
                </c:pt>
                <c:pt idx="168">
                  <c:v>0.85171298424515984</c:v>
                </c:pt>
                <c:pt idx="169">
                  <c:v>0.86198174657881876</c:v>
                </c:pt>
                <c:pt idx="170">
                  <c:v>0.87203855132095309</c:v>
                </c:pt>
                <c:pt idx="171">
                  <c:v>0.88199637603346992</c:v>
                </c:pt>
                <c:pt idx="172">
                  <c:v>0.89199282509109135</c:v>
                </c:pt>
                <c:pt idx="173">
                  <c:v>0.90163741885462501</c:v>
                </c:pt>
                <c:pt idx="174">
                  <c:v>0.91145382403574438</c:v>
                </c:pt>
                <c:pt idx="175">
                  <c:v>0.92108368404994889</c:v>
                </c:pt>
                <c:pt idx="176">
                  <c:v>0.93069780125057378</c:v>
                </c:pt>
                <c:pt idx="177">
                  <c:v>0.94028575334463149</c:v>
                </c:pt>
                <c:pt idx="178">
                  <c:v>0.9497099688872348</c:v>
                </c:pt>
              </c:numCache>
            </c:numRef>
          </c:xVal>
          <c:yVal>
            <c:numRef>
              <c:f>'calcRED(0)'!$AK$17:$AK$195</c:f>
              <c:numCache>
                <c:formatCode>0.0%</c:formatCode>
                <c:ptCount val="179"/>
                <c:pt idx="0">
                  <c:v>-3.9952504768973052E-2</c:v>
                </c:pt>
                <c:pt idx="1">
                  <c:v>-3.9424092848848624E-2</c:v>
                </c:pt>
                <c:pt idx="2">
                  <c:v>-3.9893029902831501E-2</c:v>
                </c:pt>
                <c:pt idx="3">
                  <c:v>-3.8800103415993159E-2</c:v>
                </c:pt>
                <c:pt idx="4">
                  <c:v>-3.8582177709657106E-2</c:v>
                </c:pt>
                <c:pt idx="5">
                  <c:v>-3.8059851048056315E-2</c:v>
                </c:pt>
                <c:pt idx="6">
                  <c:v>-3.7439158848584397E-2</c:v>
                </c:pt>
                <c:pt idx="7">
                  <c:v>-3.717637578173616E-2</c:v>
                </c:pt>
                <c:pt idx="8">
                  <c:v>-3.694974157281361E-2</c:v>
                </c:pt>
                <c:pt idx="9">
                  <c:v>-3.6889981784222314E-2</c:v>
                </c:pt>
                <c:pt idx="10">
                  <c:v>-3.6600691397371654E-2</c:v>
                </c:pt>
                <c:pt idx="11">
                  <c:v>-3.624128774797164E-2</c:v>
                </c:pt>
                <c:pt idx="12">
                  <c:v>-3.6007737263583972E-2</c:v>
                </c:pt>
                <c:pt idx="13">
                  <c:v>-3.5863327782984844E-2</c:v>
                </c:pt>
                <c:pt idx="14">
                  <c:v>-3.5448277868079359E-2</c:v>
                </c:pt>
                <c:pt idx="15">
                  <c:v>-3.522551747989322E-2</c:v>
                </c:pt>
                <c:pt idx="16">
                  <c:v>-3.5533205355072206E-2</c:v>
                </c:pt>
                <c:pt idx="17">
                  <c:v>-3.4657047124433293E-2</c:v>
                </c:pt>
                <c:pt idx="18">
                  <c:v>-3.4114584315740104E-2</c:v>
                </c:pt>
                <c:pt idx="19">
                  <c:v>-3.3797781594001708E-2</c:v>
                </c:pt>
                <c:pt idx="20">
                  <c:v>-3.3393939937208073E-2</c:v>
                </c:pt>
                <c:pt idx="21">
                  <c:v>-3.3250582268665618E-2</c:v>
                </c:pt>
                <c:pt idx="22">
                  <c:v>-3.2228953837447172E-2</c:v>
                </c:pt>
                <c:pt idx="23">
                  <c:v>-3.1847053864079267E-2</c:v>
                </c:pt>
                <c:pt idx="24">
                  <c:v>-3.1114112456379961E-2</c:v>
                </c:pt>
                <c:pt idx="25">
                  <c:v>-3.0007330608837313E-2</c:v>
                </c:pt>
                <c:pt idx="26">
                  <c:v>-2.8739607061287642E-2</c:v>
                </c:pt>
                <c:pt idx="27">
                  <c:v>-2.8372592433101862E-2</c:v>
                </c:pt>
                <c:pt idx="28">
                  <c:v>-2.7523161418719688E-2</c:v>
                </c:pt>
                <c:pt idx="29">
                  <c:v>-2.7020989656534655E-2</c:v>
                </c:pt>
                <c:pt idx="30">
                  <c:v>-2.698344508255246E-2</c:v>
                </c:pt>
                <c:pt idx="31">
                  <c:v>-2.6236161318531015E-2</c:v>
                </c:pt>
                <c:pt idx="32">
                  <c:v>-2.5551669288462309E-2</c:v>
                </c:pt>
                <c:pt idx="33">
                  <c:v>-2.435394955559167E-2</c:v>
                </c:pt>
                <c:pt idx="34">
                  <c:v>-2.3220450188535802E-2</c:v>
                </c:pt>
                <c:pt idx="35">
                  <c:v>-2.2370801929302297E-2</c:v>
                </c:pt>
                <c:pt idx="36">
                  <c:v>-2.1459213884670647E-2</c:v>
                </c:pt>
                <c:pt idx="37">
                  <c:v>-2.0397260654684279E-2</c:v>
                </c:pt>
                <c:pt idx="38">
                  <c:v>-2.0018496755122461E-2</c:v>
                </c:pt>
                <c:pt idx="39">
                  <c:v>-1.9098306270959431E-2</c:v>
                </c:pt>
                <c:pt idx="40">
                  <c:v>-1.9078083809086599E-2</c:v>
                </c:pt>
                <c:pt idx="41">
                  <c:v>-1.8705153376443073E-2</c:v>
                </c:pt>
                <c:pt idx="42">
                  <c:v>-1.8242426441544279E-2</c:v>
                </c:pt>
                <c:pt idx="43">
                  <c:v>-1.8519033820230013E-2</c:v>
                </c:pt>
                <c:pt idx="44">
                  <c:v>-1.8705984920790009E-2</c:v>
                </c:pt>
                <c:pt idx="45">
                  <c:v>-1.8525192525460366E-2</c:v>
                </c:pt>
                <c:pt idx="46">
                  <c:v>-1.7281596885718953E-2</c:v>
                </c:pt>
                <c:pt idx="47">
                  <c:v>-1.6854235991151767E-2</c:v>
                </c:pt>
                <c:pt idx="48">
                  <c:v>-1.624583276215219E-2</c:v>
                </c:pt>
                <c:pt idx="49">
                  <c:v>-1.5363303742469858E-2</c:v>
                </c:pt>
                <c:pt idx="50">
                  <c:v>-1.3941227772885201E-2</c:v>
                </c:pt>
                <c:pt idx="51">
                  <c:v>-1.3578892087974692E-2</c:v>
                </c:pt>
                <c:pt idx="52">
                  <c:v>-1.307762408398383E-2</c:v>
                </c:pt>
                <c:pt idx="53">
                  <c:v>-1.2118113318807744E-2</c:v>
                </c:pt>
                <c:pt idx="54">
                  <c:v>-1.223578427927452E-2</c:v>
                </c:pt>
                <c:pt idx="55">
                  <c:v>-1.2234140714066699E-2</c:v>
                </c:pt>
                <c:pt idx="56">
                  <c:v>-1.2511134300445925E-2</c:v>
                </c:pt>
                <c:pt idx="57">
                  <c:v>-1.1953376068235211E-2</c:v>
                </c:pt>
                <c:pt idx="58">
                  <c:v>-1.0906684310966641E-2</c:v>
                </c:pt>
                <c:pt idx="59">
                  <c:v>-1.1086916760392973E-2</c:v>
                </c:pt>
                <c:pt idx="60">
                  <c:v>-1.0835600960591885E-2</c:v>
                </c:pt>
                <c:pt idx="61">
                  <c:v>-9.816262829864475E-3</c:v>
                </c:pt>
                <c:pt idx="62">
                  <c:v>-8.8957780176629475E-3</c:v>
                </c:pt>
                <c:pt idx="63">
                  <c:v>-8.1501973253427229E-3</c:v>
                </c:pt>
                <c:pt idx="64">
                  <c:v>-8.4517169414911608E-3</c:v>
                </c:pt>
                <c:pt idx="65">
                  <c:v>-6.8653396037737791E-3</c:v>
                </c:pt>
                <c:pt idx="66">
                  <c:v>-5.9935800022543617E-3</c:v>
                </c:pt>
                <c:pt idx="67">
                  <c:v>-5.5371933219056091E-3</c:v>
                </c:pt>
                <c:pt idx="68">
                  <c:v>-4.9591308374092868E-3</c:v>
                </c:pt>
                <c:pt idx="69">
                  <c:v>-4.6246330477026643E-3</c:v>
                </c:pt>
                <c:pt idx="70">
                  <c:v>-4.3802669283653506E-3</c:v>
                </c:pt>
                <c:pt idx="71">
                  <c:v>-4.9514131472103706E-3</c:v>
                </c:pt>
                <c:pt idx="72">
                  <c:v>-4.7002656835470891E-3</c:v>
                </c:pt>
                <c:pt idx="73">
                  <c:v>-3.6912506517768895E-3</c:v>
                </c:pt>
                <c:pt idx="74">
                  <c:v>-2.44596630069982E-3</c:v>
                </c:pt>
                <c:pt idx="75">
                  <c:v>-1.5873072873937577E-3</c:v>
                </c:pt>
                <c:pt idx="76">
                  <c:v>1.8204408482191958E-4</c:v>
                </c:pt>
                <c:pt idx="77">
                  <c:v>-5.6436338993770541E-5</c:v>
                </c:pt>
                <c:pt idx="78">
                  <c:v>1.2609522118238736E-3</c:v>
                </c:pt>
                <c:pt idx="79">
                  <c:v>2.5310856787563729E-3</c:v>
                </c:pt>
                <c:pt idx="80">
                  <c:v>3.3432539238047454E-3</c:v>
                </c:pt>
                <c:pt idx="81">
                  <c:v>4.1651174873003072E-3</c:v>
                </c:pt>
                <c:pt idx="82">
                  <c:v>4.3470962541909408E-3</c:v>
                </c:pt>
                <c:pt idx="83">
                  <c:v>4.6724781731273257E-3</c:v>
                </c:pt>
                <c:pt idx="84">
                  <c:v>4.7223985114364098E-3</c:v>
                </c:pt>
                <c:pt idx="85">
                  <c:v>4.9733030104159859E-3</c:v>
                </c:pt>
                <c:pt idx="86">
                  <c:v>4.6528215717607235E-3</c:v>
                </c:pt>
                <c:pt idx="87">
                  <c:v>4.2930100550118144E-3</c:v>
                </c:pt>
                <c:pt idx="88">
                  <c:v>4.7262666428340427E-3</c:v>
                </c:pt>
                <c:pt idx="89">
                  <c:v>5.1576613041415253E-3</c:v>
                </c:pt>
                <c:pt idx="90">
                  <c:v>4.3917046183554742E-3</c:v>
                </c:pt>
                <c:pt idx="91">
                  <c:v>5.134267930940295E-3</c:v>
                </c:pt>
                <c:pt idx="92">
                  <c:v>5.1470836602285353E-3</c:v>
                </c:pt>
                <c:pt idx="93">
                  <c:v>5.3484298567334498E-3</c:v>
                </c:pt>
                <c:pt idx="94">
                  <c:v>5.6147441592420133E-3</c:v>
                </c:pt>
                <c:pt idx="95">
                  <c:v>6.9119525893450717E-3</c:v>
                </c:pt>
                <c:pt idx="96">
                  <c:v>5.9083789133074216E-3</c:v>
                </c:pt>
                <c:pt idx="97">
                  <c:v>6.9594757908195692E-3</c:v>
                </c:pt>
                <c:pt idx="98">
                  <c:v>7.9547405883300115E-3</c:v>
                </c:pt>
                <c:pt idx="99">
                  <c:v>8.7057213829224711E-3</c:v>
                </c:pt>
                <c:pt idx="100">
                  <c:v>9.3489711880989645E-3</c:v>
                </c:pt>
                <c:pt idx="101">
                  <c:v>9.8656661173690541E-3</c:v>
                </c:pt>
                <c:pt idx="102">
                  <c:v>1.0566292720343595E-2</c:v>
                </c:pt>
                <c:pt idx="103">
                  <c:v>1.0036304520592676E-2</c:v>
                </c:pt>
                <c:pt idx="104">
                  <c:v>1.0474391141652495E-2</c:v>
                </c:pt>
                <c:pt idx="105">
                  <c:v>1.0425581404416517E-2</c:v>
                </c:pt>
                <c:pt idx="106">
                  <c:v>1.0712764043895762E-2</c:v>
                </c:pt>
                <c:pt idx="107">
                  <c:v>1.0119993580833597E-2</c:v>
                </c:pt>
                <c:pt idx="108">
                  <c:v>1.4257976250027227E-2</c:v>
                </c:pt>
                <c:pt idx="109">
                  <c:v>1.029478895732483E-2</c:v>
                </c:pt>
                <c:pt idx="110">
                  <c:v>1.0217878689359861E-2</c:v>
                </c:pt>
                <c:pt idx="111">
                  <c:v>1.1189147169610392E-2</c:v>
                </c:pt>
                <c:pt idx="112">
                  <c:v>1.0301378499473213E-2</c:v>
                </c:pt>
                <c:pt idx="113">
                  <c:v>9.9224828559636435E-3</c:v>
                </c:pt>
                <c:pt idx="114">
                  <c:v>9.1311962251976464E-3</c:v>
                </c:pt>
                <c:pt idx="115">
                  <c:v>8.6550134409109081E-3</c:v>
                </c:pt>
                <c:pt idx="116">
                  <c:v>7.4348869613298785E-3</c:v>
                </c:pt>
                <c:pt idx="117">
                  <c:v>7.2526555269400994E-3</c:v>
                </c:pt>
                <c:pt idx="118">
                  <c:v>6.6230050986346711E-3</c:v>
                </c:pt>
                <c:pt idx="119">
                  <c:v>7.7116809166679623E-3</c:v>
                </c:pt>
                <c:pt idx="120">
                  <c:v>6.8283323484599201E-3</c:v>
                </c:pt>
                <c:pt idx="121">
                  <c:v>7.189671403670328E-3</c:v>
                </c:pt>
                <c:pt idx="122">
                  <c:v>2.44629559524423E-3</c:v>
                </c:pt>
                <c:pt idx="123">
                  <c:v>9.4334410296772475E-3</c:v>
                </c:pt>
                <c:pt idx="124">
                  <c:v>1.4689707440369126E-2</c:v>
                </c:pt>
                <c:pt idx="125">
                  <c:v>2.0263841943393812E-2</c:v>
                </c:pt>
                <c:pt idx="126">
                  <c:v>2.0632258392181191E-2</c:v>
                </c:pt>
                <c:pt idx="127">
                  <c:v>2.0381895204295564E-2</c:v>
                </c:pt>
                <c:pt idx="128">
                  <c:v>2.0000096996647843E-2</c:v>
                </c:pt>
                <c:pt idx="129">
                  <c:v>1.9938390367157055E-2</c:v>
                </c:pt>
                <c:pt idx="130">
                  <c:v>1.9968801322793217E-2</c:v>
                </c:pt>
                <c:pt idx="131">
                  <c:v>1.9838291629204807E-2</c:v>
                </c:pt>
                <c:pt idx="132">
                  <c:v>2.0847205498488952E-2</c:v>
                </c:pt>
                <c:pt idx="133">
                  <c:v>1.9452769648271362E-2</c:v>
                </c:pt>
                <c:pt idx="134">
                  <c:v>1.8906207071125447E-2</c:v>
                </c:pt>
                <c:pt idx="135">
                  <c:v>1.6170186146502452E-2</c:v>
                </c:pt>
                <c:pt idx="136">
                  <c:v>1.4773004538106704E-2</c:v>
                </c:pt>
                <c:pt idx="137">
                  <c:v>1.2599209200929939E-2</c:v>
                </c:pt>
                <c:pt idx="138">
                  <c:v>9.1711355267318773E-3</c:v>
                </c:pt>
                <c:pt idx="139">
                  <c:v>1.2384338328869093E-2</c:v>
                </c:pt>
                <c:pt idx="140">
                  <c:v>1.6830404246417352E-2</c:v>
                </c:pt>
                <c:pt idx="141">
                  <c:v>2.0224795269897733E-2</c:v>
                </c:pt>
                <c:pt idx="142">
                  <c:v>1.9478710322571313E-2</c:v>
                </c:pt>
                <c:pt idx="143">
                  <c:v>1.8098835352928111E-2</c:v>
                </c:pt>
                <c:pt idx="144">
                  <c:v>1.7725333627893081E-2</c:v>
                </c:pt>
                <c:pt idx="145">
                  <c:v>2.0250069359268652E-2</c:v>
                </c:pt>
                <c:pt idx="146">
                  <c:v>2.4619782005306678E-2</c:v>
                </c:pt>
                <c:pt idx="147">
                  <c:v>2.6340943952286366E-2</c:v>
                </c:pt>
                <c:pt idx="148">
                  <c:v>2.8916953019663127E-2</c:v>
                </c:pt>
                <c:pt idx="149">
                  <c:v>3.2529645640724691E-2</c:v>
                </c:pt>
                <c:pt idx="150">
                  <c:v>3.6719646721047328E-2</c:v>
                </c:pt>
                <c:pt idx="151">
                  <c:v>4.0069022954951627E-2</c:v>
                </c:pt>
                <c:pt idx="152">
                  <c:v>4.3516856106992075E-2</c:v>
                </c:pt>
                <c:pt idx="153">
                  <c:v>4.6537744180375595E-2</c:v>
                </c:pt>
                <c:pt idx="154">
                  <c:v>5.0203934201126454E-2</c:v>
                </c:pt>
                <c:pt idx="155">
                  <c:v>5.3760007864612547E-2</c:v>
                </c:pt>
                <c:pt idx="156">
                  <c:v>5.7386217265193329E-2</c:v>
                </c:pt>
                <c:pt idx="157">
                  <c:v>6.0515790775027556E-2</c:v>
                </c:pt>
                <c:pt idx="158">
                  <c:v>6.5146727514105107E-2</c:v>
                </c:pt>
                <c:pt idx="159">
                  <c:v>6.9427694332100165E-2</c:v>
                </c:pt>
                <c:pt idx="160">
                  <c:v>7.3049409368586282E-2</c:v>
                </c:pt>
                <c:pt idx="161">
                  <c:v>7.5370716740490007E-2</c:v>
                </c:pt>
                <c:pt idx="162">
                  <c:v>7.786523047422711E-2</c:v>
                </c:pt>
                <c:pt idx="163">
                  <c:v>8.080603664329522E-2</c:v>
                </c:pt>
                <c:pt idx="164">
                  <c:v>8.4309469444992624E-2</c:v>
                </c:pt>
                <c:pt idx="165">
                  <c:v>8.8349893994025042E-2</c:v>
                </c:pt>
                <c:pt idx="166">
                  <c:v>9.3055223603111692E-2</c:v>
                </c:pt>
                <c:pt idx="167">
                  <c:v>9.629480468709728E-2</c:v>
                </c:pt>
                <c:pt idx="168">
                  <c:v>9.7924073445869952E-2</c:v>
                </c:pt>
                <c:pt idx="169">
                  <c:v>9.9994931471271142E-2</c:v>
                </c:pt>
                <c:pt idx="170">
                  <c:v>9.9481390479090104E-2</c:v>
                </c:pt>
                <c:pt idx="171">
                  <c:v>9.879681717174682E-2</c:v>
                </c:pt>
                <c:pt idx="172">
                  <c:v>9.6331785228097822E-2</c:v>
                </c:pt>
                <c:pt idx="173">
                  <c:v>9.1867854888834088E-2</c:v>
                </c:pt>
                <c:pt idx="174">
                  <c:v>8.710712281255617E-2</c:v>
                </c:pt>
                <c:pt idx="175">
                  <c:v>8.1919725121920584E-2</c:v>
                </c:pt>
                <c:pt idx="176">
                  <c:v>7.7110100312415719E-2</c:v>
                </c:pt>
                <c:pt idx="177">
                  <c:v>7.1633717726781843E-2</c:v>
                </c:pt>
                <c:pt idx="178">
                  <c:v>6.55273657051747E-2</c:v>
                </c:pt>
              </c:numCache>
            </c:numRef>
          </c:yVal>
        </c:ser>
        <c:axId val="276430848"/>
        <c:axId val="277038592"/>
      </c:scatterChart>
      <c:valAx>
        <c:axId val="276430848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77038592"/>
        <c:crosses val="autoZero"/>
        <c:crossBetween val="midCat"/>
      </c:valAx>
      <c:valAx>
        <c:axId val="277038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6430848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'calcRED(0)'!$AS$79:$AY$79</c:f>
          <c:strCache>
            <c:ptCount val="1"/>
            <c:pt idx="0">
              <c:v>Gain Compression Relative to LM &amp; LO Range; Range=HS: RED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'calcRED(0)'!$AH$13:$AI$13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'calcRED(0)'!$AM$17:$AM$107</c:f>
              <c:numCache>
                <c:formatCode>0.0%</c:formatCode>
                <c:ptCount val="91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0.63737542927054536</c:v>
                </c:pt>
                <c:pt idx="64">
                  <c:v>0.63959134970415998</c:v>
                </c:pt>
                <c:pt idx="65">
                  <c:v>0.64605847345375189</c:v>
                </c:pt>
                <c:pt idx="66">
                  <c:v>0.65255345670805076</c:v>
                </c:pt>
                <c:pt idx="67">
                  <c:v>0.65890332514923677</c:v>
                </c:pt>
                <c:pt idx="68">
                  <c:v>0.66519799594962514</c:v>
                </c:pt>
                <c:pt idx="69">
                  <c:v>0.67143744772816827</c:v>
                </c:pt>
                <c:pt idx="70">
                  <c:v>0.67245567567809139</c:v>
                </c:pt>
                <c:pt idx="71">
                  <c:v>0.67770475736672242</c:v>
                </c:pt>
                <c:pt idx="72">
                  <c:v>0.68384431031322646</c:v>
                </c:pt>
                <c:pt idx="73">
                  <c:v>0.68989400529646971</c:v>
                </c:pt>
                <c:pt idx="74">
                  <c:v>0.69601637774907388</c:v>
                </c:pt>
                <c:pt idx="75">
                  <c:v>0.70227335705236249</c:v>
                </c:pt>
                <c:pt idx="76">
                  <c:v>0.70664999759031444</c:v>
                </c:pt>
                <c:pt idx="77">
                  <c:v>0.70849547866967422</c:v>
                </c:pt>
                <c:pt idx="78">
                  <c:v>0.71481779680899182</c:v>
                </c:pt>
                <c:pt idx="79">
                  <c:v>0.72076439238187628</c:v>
                </c:pt>
                <c:pt idx="80">
                  <c:v>0.72658638578954382</c:v>
                </c:pt>
                <c:pt idx="81">
                  <c:v>0.73247769326335321</c:v>
                </c:pt>
                <c:pt idx="82">
                  <c:v>0.73855165738004347</c:v>
                </c:pt>
                <c:pt idx="83">
                  <c:v>0.7391108240015104</c:v>
                </c:pt>
                <c:pt idx="84">
                  <c:v>0.74465318495616972</c:v>
                </c:pt>
                <c:pt idx="85">
                  <c:v>0.7504927667423329</c:v>
                </c:pt>
                <c:pt idx="86">
                  <c:v>0.75607354575249441</c:v>
                </c:pt>
                <c:pt idx="87">
                  <c:v>0.7619956205534516</c:v>
                </c:pt>
                <c:pt idx="88">
                  <c:v>0.76792138769681761</c:v>
                </c:pt>
                <c:pt idx="89">
                  <c:v>0.7708228916765586</c:v>
                </c:pt>
                <c:pt idx="90">
                  <c:v>0.77336084620742462</c:v>
                </c:pt>
              </c:numCache>
            </c:numRef>
          </c:xVal>
          <c:yVal>
            <c:numRef>
              <c:f>'calcRED(0)'!$AO$17:$AO$107</c:f>
              <c:numCache>
                <c:formatCode>0.0%</c:formatCode>
                <c:ptCount val="91"/>
                <c:pt idx="0">
                  <c:v>-3.6222760254665864E-2</c:v>
                </c:pt>
                <c:pt idx="1">
                  <c:v>-2.5653228902065561E-2</c:v>
                </c:pt>
                <c:pt idx="2">
                  <c:v>-2.1835087720385338E-2</c:v>
                </c:pt>
                <c:pt idx="3">
                  <c:v>-1.0166356229595386E-2</c:v>
                </c:pt>
                <c:pt idx="4">
                  <c:v>-6.121741944957626E-3</c:v>
                </c:pt>
                <c:pt idx="5">
                  <c:v>3.1811955743019649E-3</c:v>
                </c:pt>
                <c:pt idx="6">
                  <c:v>7.6297087015035903E-3</c:v>
                </c:pt>
                <c:pt idx="7">
                  <c:v>1.0451006854421463E-2</c:v>
                </c:pt>
                <c:pt idx="8">
                  <c:v>1.7630187612980297E-2</c:v>
                </c:pt>
                <c:pt idx="9">
                  <c:v>2.3488858963466974E-2</c:v>
                </c:pt>
                <c:pt idx="10">
                  <c:v>2.3652095812434437E-2</c:v>
                </c:pt>
                <c:pt idx="11">
                  <c:v>3.0958406473355904E-2</c:v>
                </c:pt>
                <c:pt idx="12">
                  <c:v>3.1752323784166592E-2</c:v>
                </c:pt>
                <c:pt idx="13">
                  <c:v>3.6252031980828381E-2</c:v>
                </c:pt>
                <c:pt idx="14">
                  <c:v>3.1584104919658351E-2</c:v>
                </c:pt>
                <c:pt idx="15">
                  <c:v>2.6378377992133384E-2</c:v>
                </c:pt>
                <c:pt idx="16">
                  <c:v>2.4050498164507106E-2</c:v>
                </c:pt>
                <c:pt idx="17">
                  <c:v>2.2137756114833929E-2</c:v>
                </c:pt>
                <c:pt idx="18">
                  <c:v>1.6863252611747814E-2</c:v>
                </c:pt>
                <c:pt idx="19">
                  <c:v>9.6652096072984417E-3</c:v>
                </c:pt>
                <c:pt idx="20">
                  <c:v>3.5743221301931527E-3</c:v>
                </c:pt>
                <c:pt idx="21">
                  <c:v>-3.1179822688587322E-3</c:v>
                </c:pt>
                <c:pt idx="22">
                  <c:v>-1.1494344393133127E-2</c:v>
                </c:pt>
                <c:pt idx="23">
                  <c:v>-1.9276735831120773E-2</c:v>
                </c:pt>
                <c:pt idx="24">
                  <c:v>-2.1552390557496692E-2</c:v>
                </c:pt>
                <c:pt idx="25">
                  <c:v>-2.6385722883589868E-2</c:v>
                </c:pt>
                <c:pt idx="26">
                  <c:v>-3.301873796306587E-2</c:v>
                </c:pt>
                <c:pt idx="27">
                  <c:v>-3.6367475065899768E-2</c:v>
                </c:pt>
                <c:pt idx="28">
                  <c:v>-3.5870225859739868E-2</c:v>
                </c:pt>
                <c:pt idx="29">
                  <c:v>-3.2166547423261194E-2</c:v>
                </c:pt>
                <c:pt idx="30">
                  <c:v>-2.4921182203806569E-2</c:v>
                </c:pt>
                <c:pt idx="31">
                  <c:v>-2.1058034647034707E-2</c:v>
                </c:pt>
                <c:pt idx="32">
                  <c:v>-1.9945761862826594E-2</c:v>
                </c:pt>
                <c:pt idx="33">
                  <c:v>-1.6352406825672516E-2</c:v>
                </c:pt>
                <c:pt idx="34">
                  <c:v>-1.2669052793404911E-2</c:v>
                </c:pt>
                <c:pt idx="35">
                  <c:v>-1.0496019865779083E-2</c:v>
                </c:pt>
                <c:pt idx="36">
                  <c:v>-5.5532928347407085E-3</c:v>
                </c:pt>
                <c:pt idx="37">
                  <c:v>4.0189906888146165E-3</c:v>
                </c:pt>
                <c:pt idx="38">
                  <c:v>9.0881095380974664E-3</c:v>
                </c:pt>
                <c:pt idx="39">
                  <c:v>7.8875164215714832E-3</c:v>
                </c:pt>
                <c:pt idx="40">
                  <c:v>1.2444202667857951E-2</c:v>
                </c:pt>
                <c:pt idx="41">
                  <c:v>1.3695128797109657E-2</c:v>
                </c:pt>
                <c:pt idx="42">
                  <c:v>1.5873002120257107E-2</c:v>
                </c:pt>
                <c:pt idx="43">
                  <c:v>2.2242587121264368E-2</c:v>
                </c:pt>
                <c:pt idx="44">
                  <c:v>3.0660541584729861E-2</c:v>
                </c:pt>
                <c:pt idx="45">
                  <c:v>4.4176692660767181E-2</c:v>
                </c:pt>
                <c:pt idx="46">
                  <c:v>4.7427184361819474E-2</c:v>
                </c:pt>
                <c:pt idx="47">
                  <c:v>4.8952015849615282E-2</c:v>
                </c:pt>
                <c:pt idx="48">
                  <c:v>5.5292337842709705E-2</c:v>
                </c:pt>
                <c:pt idx="49">
                  <c:v>6.1716114282389656E-2</c:v>
                </c:pt>
                <c:pt idx="50">
                  <c:v>7.6445451125186192E-2</c:v>
                </c:pt>
                <c:pt idx="51">
                  <c:v>9.610923237438862E-2</c:v>
                </c:pt>
                <c:pt idx="52">
                  <c:v>0.11081693299586926</c:v>
                </c:pt>
                <c:pt idx="53">
                  <c:v>0.11976722467165057</c:v>
                </c:pt>
                <c:pt idx="54">
                  <c:v>0.13089810743749775</c:v>
                </c:pt>
                <c:pt idx="55">
                  <c:v>0.15046566804124706</c:v>
                </c:pt>
                <c:pt idx="56">
                  <c:v>0.17298781271204966</c:v>
                </c:pt>
                <c:pt idx="57">
                  <c:v>0.18793235607590386</c:v>
                </c:pt>
                <c:pt idx="58">
                  <c:v>0.19632093617066504</c:v>
                </c:pt>
                <c:pt idx="59">
                  <c:v>0.20276900109072571</c:v>
                </c:pt>
                <c:pt idx="60">
                  <c:v>0.21196388464537796</c:v>
                </c:pt>
                <c:pt idx="61">
                  <c:v>0.22057753090099452</c:v>
                </c:pt>
                <c:pt idx="62">
                  <c:v>0.23133312827043939</c:v>
                </c:pt>
                <c:pt idx="63">
                  <c:v>0.23569502598559766</c:v>
                </c:pt>
                <c:pt idx="64">
                  <c:v>0.24070252281904869</c:v>
                </c:pt>
                <c:pt idx="65">
                  <c:v>0.25358014841143328</c:v>
                </c:pt>
                <c:pt idx="66">
                  <c:v>0.26346143254613175</c:v>
                </c:pt>
                <c:pt idx="67">
                  <c:v>0.27434542205447876</c:v>
                </c:pt>
                <c:pt idx="68">
                  <c:v>0.27189722332720212</c:v>
                </c:pt>
                <c:pt idx="69">
                  <c:v>0.27709234721209364</c:v>
                </c:pt>
                <c:pt idx="70">
                  <c:v>0.28218674011489142</c:v>
                </c:pt>
                <c:pt idx="71">
                  <c:v>0.27930768893900382</c:v>
                </c:pt>
                <c:pt idx="72">
                  <c:v>0.28236447223340622</c:v>
                </c:pt>
                <c:pt idx="73">
                  <c:v>0.28923639452493899</c:v>
                </c:pt>
                <c:pt idx="74">
                  <c:v>0.29456530977228823</c:v>
                </c:pt>
                <c:pt idx="75">
                  <c:v>0.29366127113835749</c:v>
                </c:pt>
                <c:pt idx="76">
                  <c:v>0.29867485189969889</c:v>
                </c:pt>
                <c:pt idx="77">
                  <c:v>0.29425650333022979</c:v>
                </c:pt>
                <c:pt idx="78">
                  <c:v>0.29747057750538874</c:v>
                </c:pt>
                <c:pt idx="79">
                  <c:v>0.3013492275958598</c:v>
                </c:pt>
                <c:pt idx="80">
                  <c:v>0.30491459618869521</c:v>
                </c:pt>
                <c:pt idx="81">
                  <c:v>0.30347818060481546</c:v>
                </c:pt>
                <c:pt idx="82">
                  <c:v>0.29674045959865292</c:v>
                </c:pt>
                <c:pt idx="83">
                  <c:v>0.29821891292956093</c:v>
                </c:pt>
                <c:pt idx="84">
                  <c:v>0.2893560315460304</c:v>
                </c:pt>
                <c:pt idx="85">
                  <c:v>0.27907199436896812</c:v>
                </c:pt>
                <c:pt idx="86">
                  <c:v>0.27206269074386147</c:v>
                </c:pt>
                <c:pt idx="87">
                  <c:v>0.26398041031032315</c:v>
                </c:pt>
                <c:pt idx="88">
                  <c:v>0.25719993911930339</c:v>
                </c:pt>
                <c:pt idx="89">
                  <c:v>0.25534855315703942</c:v>
                </c:pt>
                <c:pt idx="90">
                  <c:v>0.25221349183666342</c:v>
                </c:pt>
              </c:numCache>
            </c:numRef>
          </c:yVal>
        </c:ser>
        <c:ser>
          <c:idx val="1"/>
          <c:order val="1"/>
          <c:tx>
            <c:strRef>
              <c:f>'calcRED(0)'!$AP$13:$AQ$13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'calcRED(0)'!$AM$17:$AM$107</c:f>
              <c:numCache>
                <c:formatCode>0.0%</c:formatCode>
                <c:ptCount val="91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0.63737542927054536</c:v>
                </c:pt>
                <c:pt idx="64">
                  <c:v>0.63959134970415998</c:v>
                </c:pt>
                <c:pt idx="65">
                  <c:v>0.64605847345375189</c:v>
                </c:pt>
                <c:pt idx="66">
                  <c:v>0.65255345670805076</c:v>
                </c:pt>
                <c:pt idx="67">
                  <c:v>0.65890332514923677</c:v>
                </c:pt>
                <c:pt idx="68">
                  <c:v>0.66519799594962514</c:v>
                </c:pt>
                <c:pt idx="69">
                  <c:v>0.67143744772816827</c:v>
                </c:pt>
                <c:pt idx="70">
                  <c:v>0.67245567567809139</c:v>
                </c:pt>
                <c:pt idx="71">
                  <c:v>0.67770475736672242</c:v>
                </c:pt>
                <c:pt idx="72">
                  <c:v>0.68384431031322646</c:v>
                </c:pt>
                <c:pt idx="73">
                  <c:v>0.68989400529646971</c:v>
                </c:pt>
                <c:pt idx="74">
                  <c:v>0.69601637774907388</c:v>
                </c:pt>
                <c:pt idx="75">
                  <c:v>0.70227335705236249</c:v>
                </c:pt>
                <c:pt idx="76">
                  <c:v>0.70664999759031444</c:v>
                </c:pt>
                <c:pt idx="77">
                  <c:v>0.70849547866967422</c:v>
                </c:pt>
                <c:pt idx="78">
                  <c:v>0.71481779680899182</c:v>
                </c:pt>
                <c:pt idx="79">
                  <c:v>0.72076439238187628</c:v>
                </c:pt>
                <c:pt idx="80">
                  <c:v>0.72658638578954382</c:v>
                </c:pt>
                <c:pt idx="81">
                  <c:v>0.73247769326335321</c:v>
                </c:pt>
                <c:pt idx="82">
                  <c:v>0.73855165738004347</c:v>
                </c:pt>
                <c:pt idx="83">
                  <c:v>0.7391108240015104</c:v>
                </c:pt>
                <c:pt idx="84">
                  <c:v>0.74465318495616972</c:v>
                </c:pt>
                <c:pt idx="85">
                  <c:v>0.7504927667423329</c:v>
                </c:pt>
                <c:pt idx="86">
                  <c:v>0.75607354575249441</c:v>
                </c:pt>
                <c:pt idx="87">
                  <c:v>0.7619956205534516</c:v>
                </c:pt>
                <c:pt idx="88">
                  <c:v>0.76792138769681761</c:v>
                </c:pt>
                <c:pt idx="89">
                  <c:v>0.7708228916765586</c:v>
                </c:pt>
                <c:pt idx="90">
                  <c:v>0.77336084620742462</c:v>
                </c:pt>
              </c:numCache>
            </c:numRef>
          </c:xVal>
          <c:yVal>
            <c:numRef>
              <c:f>'calcRED(0)'!$AQ$17:$AQ$107</c:f>
              <c:numCache>
                <c:formatCode>0.0%</c:formatCode>
                <c:ptCount val="91"/>
                <c:pt idx="0">
                  <c:v>-2.7455249471050269E-2</c:v>
                </c:pt>
                <c:pt idx="1">
                  <c:v>-2.0733687992334215E-2</c:v>
                </c:pt>
                <c:pt idx="2">
                  <c:v>-1.4262757304021934E-2</c:v>
                </c:pt>
                <c:pt idx="3">
                  <c:v>-5.7305851761753068E-3</c:v>
                </c:pt>
                <c:pt idx="4">
                  <c:v>-1.491295651272595E-3</c:v>
                </c:pt>
                <c:pt idx="5">
                  <c:v>6.8825876105611528E-3</c:v>
                </c:pt>
                <c:pt idx="6">
                  <c:v>1.2014726537077358E-2</c:v>
                </c:pt>
                <c:pt idx="7">
                  <c:v>1.7138124403478283E-2</c:v>
                </c:pt>
                <c:pt idx="8">
                  <c:v>2.3173501118804563E-2</c:v>
                </c:pt>
                <c:pt idx="9">
                  <c:v>2.8731373222800727E-2</c:v>
                </c:pt>
                <c:pt idx="10">
                  <c:v>3.1630267165934978E-2</c:v>
                </c:pt>
                <c:pt idx="11">
                  <c:v>3.5693325417742283E-2</c:v>
                </c:pt>
                <c:pt idx="12">
                  <c:v>3.8079325099253492E-2</c:v>
                </c:pt>
                <c:pt idx="13">
                  <c:v>3.8874972893051751E-2</c:v>
                </c:pt>
                <c:pt idx="14">
                  <c:v>3.6766540105029444E-2</c:v>
                </c:pt>
                <c:pt idx="15">
                  <c:v>3.1988469698204458E-2</c:v>
                </c:pt>
                <c:pt idx="16">
                  <c:v>3.1214816695368741E-2</c:v>
                </c:pt>
                <c:pt idx="17">
                  <c:v>2.8323896353426914E-2</c:v>
                </c:pt>
                <c:pt idx="18">
                  <c:v>2.2889484485139722E-2</c:v>
                </c:pt>
                <c:pt idx="19">
                  <c:v>1.5296030239719816E-2</c:v>
                </c:pt>
                <c:pt idx="20">
                  <c:v>7.8656913161343489E-3</c:v>
                </c:pt>
                <c:pt idx="21">
                  <c:v>-9.1075292065134761E-4</c:v>
                </c:pt>
                <c:pt idx="22">
                  <c:v>-1.0213731264039572E-2</c:v>
                </c:pt>
                <c:pt idx="23">
                  <c:v>-1.6102074699268831E-2</c:v>
                </c:pt>
                <c:pt idx="24">
                  <c:v>-2.0903943910181466E-2</c:v>
                </c:pt>
                <c:pt idx="25">
                  <c:v>-2.5964578104389568E-2</c:v>
                </c:pt>
                <c:pt idx="26">
                  <c:v>-3.2349061257360701E-2</c:v>
                </c:pt>
                <c:pt idx="27">
                  <c:v>-3.7677507635593188E-2</c:v>
                </c:pt>
                <c:pt idx="28">
                  <c:v>-3.8251425297884056E-2</c:v>
                </c:pt>
                <c:pt idx="29">
                  <c:v>-3.3227444402204043E-2</c:v>
                </c:pt>
                <c:pt idx="30">
                  <c:v>-2.7139096591439982E-2</c:v>
                </c:pt>
                <c:pt idx="31">
                  <c:v>-2.3884444659478477E-2</c:v>
                </c:pt>
                <c:pt idx="32">
                  <c:v>-2.2159106338164092E-2</c:v>
                </c:pt>
                <c:pt idx="33">
                  <c:v>-2.0783490697170781E-2</c:v>
                </c:pt>
                <c:pt idx="34">
                  <c:v>-1.8542470082227203E-2</c:v>
                </c:pt>
                <c:pt idx="35">
                  <c:v>-1.6591797644245787E-2</c:v>
                </c:pt>
                <c:pt idx="36">
                  <c:v>-1.251827949116846E-2</c:v>
                </c:pt>
                <c:pt idx="37">
                  <c:v>-4.1900520786323225E-3</c:v>
                </c:pt>
                <c:pt idx="38">
                  <c:v>1.1287165772704277E-3</c:v>
                </c:pt>
                <c:pt idx="39">
                  <c:v>-7.6769432836409912E-4</c:v>
                </c:pt>
                <c:pt idx="40">
                  <c:v>2.5632808130120477E-3</c:v>
                </c:pt>
                <c:pt idx="41">
                  <c:v>3.2437545521277755E-3</c:v>
                </c:pt>
                <c:pt idx="42">
                  <c:v>6.2921016281629605E-3</c:v>
                </c:pt>
                <c:pt idx="43">
                  <c:v>1.2059541065012391E-2</c:v>
                </c:pt>
                <c:pt idx="44">
                  <c:v>2.1462726584481118E-2</c:v>
                </c:pt>
                <c:pt idx="45">
                  <c:v>3.3776004949496174E-2</c:v>
                </c:pt>
                <c:pt idx="46">
                  <c:v>3.6160374501637671E-2</c:v>
                </c:pt>
                <c:pt idx="47">
                  <c:v>3.78325391959482E-2</c:v>
                </c:pt>
                <c:pt idx="48">
                  <c:v>4.2599697690590022E-2</c:v>
                </c:pt>
                <c:pt idx="49">
                  <c:v>4.881598725467029E-2</c:v>
                </c:pt>
                <c:pt idx="50">
                  <c:v>6.0910639666788446E-2</c:v>
                </c:pt>
                <c:pt idx="51">
                  <c:v>8.085640161396479E-2</c:v>
                </c:pt>
                <c:pt idx="52">
                  <c:v>9.449248556477241E-2</c:v>
                </c:pt>
                <c:pt idx="53">
                  <c:v>0.10270853038939376</c:v>
                </c:pt>
                <c:pt idx="54">
                  <c:v>0.11414718347325747</c:v>
                </c:pt>
                <c:pt idx="55">
                  <c:v>0.13343475199431176</c:v>
                </c:pt>
                <c:pt idx="56">
                  <c:v>0.1552567747603919</c:v>
                </c:pt>
                <c:pt idx="57">
                  <c:v>0.16931620162274941</c:v>
                </c:pt>
                <c:pt idx="58">
                  <c:v>0.17640003858960296</c:v>
                </c:pt>
                <c:pt idx="59">
                  <c:v>0.18340765062319231</c:v>
                </c:pt>
                <c:pt idx="60">
                  <c:v>0.19302123965365015</c:v>
                </c:pt>
                <c:pt idx="61">
                  <c:v>0.2001552988813462</c:v>
                </c:pt>
                <c:pt idx="62">
                  <c:v>0.20970339973725038</c:v>
                </c:pt>
                <c:pt idx="63">
                  <c:v>0.21370456836466634</c:v>
                </c:pt>
                <c:pt idx="64">
                  <c:v>0.21847312067895897</c:v>
                </c:pt>
                <c:pt idx="65">
                  <c:v>0.22942300662137982</c:v>
                </c:pt>
                <c:pt idx="66">
                  <c:v>0.23826611136064701</c:v>
                </c:pt>
                <c:pt idx="67">
                  <c:v>0.24800159784952958</c:v>
                </c:pt>
                <c:pt idx="68">
                  <c:v>0.24497908802322299</c:v>
                </c:pt>
                <c:pt idx="69">
                  <c:v>0.24963863858132895</c:v>
                </c:pt>
                <c:pt idx="70">
                  <c:v>0.25448404840657846</c:v>
                </c:pt>
                <c:pt idx="71">
                  <c:v>0.25210762387508212</c:v>
                </c:pt>
                <c:pt idx="72">
                  <c:v>0.25467240492670062</c:v>
                </c:pt>
                <c:pt idx="73">
                  <c:v>0.25999957088034487</c:v>
                </c:pt>
                <c:pt idx="74">
                  <c:v>0.26364302983837673</c:v>
                </c:pt>
                <c:pt idx="75">
                  <c:v>0.26177945534751279</c:v>
                </c:pt>
                <c:pt idx="76">
                  <c:v>0.26584762755185287</c:v>
                </c:pt>
                <c:pt idx="77">
                  <c:v>0.26061837001095722</c:v>
                </c:pt>
                <c:pt idx="78">
                  <c:v>0.26267460846267832</c:v>
                </c:pt>
                <c:pt idx="79">
                  <c:v>0.26461703278921234</c:v>
                </c:pt>
                <c:pt idx="80">
                  <c:v>0.26698147060229882</c:v>
                </c:pt>
                <c:pt idx="81">
                  <c:v>0.26437967882647384</c:v>
                </c:pt>
                <c:pt idx="82">
                  <c:v>0.25775958167480217</c:v>
                </c:pt>
                <c:pt idx="83">
                  <c:v>0.25966686963295715</c:v>
                </c:pt>
                <c:pt idx="84">
                  <c:v>0.25052911138366207</c:v>
                </c:pt>
                <c:pt idx="85">
                  <c:v>0.24034131102364409</c:v>
                </c:pt>
                <c:pt idx="86">
                  <c:v>0.23347211839326598</c:v>
                </c:pt>
                <c:pt idx="87">
                  <c:v>0.22630342363323641</c:v>
                </c:pt>
                <c:pt idx="88">
                  <c:v>0.21949649070372179</c:v>
                </c:pt>
                <c:pt idx="89">
                  <c:v>0.2183619502199583</c:v>
                </c:pt>
                <c:pt idx="90">
                  <c:v>0.21452609675114465</c:v>
                </c:pt>
              </c:numCache>
            </c:numRef>
          </c:yVal>
        </c:ser>
        <c:axId val="272966400"/>
        <c:axId val="272968320"/>
      </c:scatterChart>
      <c:valAx>
        <c:axId val="272966400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72968320"/>
        <c:crosses val="autoZero"/>
        <c:crossBetween val="midCat"/>
      </c:valAx>
      <c:valAx>
        <c:axId val="2729683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2966400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'calcGREEN(1)'!$AS$15:$AY$15</c:f>
          <c:strCache>
            <c:ptCount val="1"/>
            <c:pt idx="0">
              <c:v>Gain Compression; Range=HI: GREEN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'calcGREEN(1)'!$L$17:$L$92</c:f>
              <c:numCache>
                <c:formatCode>0.0%</c:formatCode>
                <c:ptCount val="76"/>
                <c:pt idx="0">
                  <c:v>0.26213982509209854</c:v>
                </c:pt>
                <c:pt idx="1">
                  <c:v>0.27667785743775403</c:v>
                </c:pt>
                <c:pt idx="2">
                  <c:v>0.29076193311737802</c:v>
                </c:pt>
                <c:pt idx="3">
                  <c:v>0.30436153951505335</c:v>
                </c:pt>
                <c:pt idx="4">
                  <c:v>0.31740355155138467</c:v>
                </c:pt>
                <c:pt idx="5">
                  <c:v>0.32995918187087142</c:v>
                </c:pt>
                <c:pt idx="6">
                  <c:v>0.34211617421716212</c:v>
                </c:pt>
                <c:pt idx="7">
                  <c:v>0.35391266911204267</c:v>
                </c:pt>
                <c:pt idx="8">
                  <c:v>0.36545421073107215</c:v>
                </c:pt>
                <c:pt idx="9">
                  <c:v>0.37681455336159808</c:v>
                </c:pt>
                <c:pt idx="10">
                  <c:v>0.38801531039602388</c:v>
                </c:pt>
                <c:pt idx="11">
                  <c:v>0.39917855909394057</c:v>
                </c:pt>
                <c:pt idx="12">
                  <c:v>0.41060756280170224</c:v>
                </c:pt>
                <c:pt idx="13">
                  <c:v>0.42247463021627285</c:v>
                </c:pt>
                <c:pt idx="14">
                  <c:v>0.4337033661633003</c:v>
                </c:pt>
                <c:pt idx="15">
                  <c:v>0.4430476123840828</c:v>
                </c:pt>
                <c:pt idx="16">
                  <c:v>0.45189212160188003</c:v>
                </c:pt>
                <c:pt idx="17">
                  <c:v>0.46101255835556404</c:v>
                </c:pt>
                <c:pt idx="18">
                  <c:v>0.47052973851149649</c:v>
                </c:pt>
                <c:pt idx="19">
                  <c:v>0.48036227292936995</c:v>
                </c:pt>
                <c:pt idx="20">
                  <c:v>0.490458664808816</c:v>
                </c:pt>
                <c:pt idx="21">
                  <c:v>0.50073878938008132</c:v>
                </c:pt>
                <c:pt idx="22">
                  <c:v>0.51117913967225614</c:v>
                </c:pt>
                <c:pt idx="23">
                  <c:v>0.52170977435848576</c:v>
                </c:pt>
                <c:pt idx="24">
                  <c:v>0.53224041102959863</c:v>
                </c:pt>
                <c:pt idx="25">
                  <c:v>0.54279074965066054</c:v>
                </c:pt>
                <c:pt idx="26">
                  <c:v>0.55339195288681398</c:v>
                </c:pt>
                <c:pt idx="27">
                  <c:v>0.56391495371252542</c:v>
                </c:pt>
                <c:pt idx="28">
                  <c:v>0.57447738027184958</c:v>
                </c:pt>
                <c:pt idx="29">
                  <c:v>0.58499911077235778</c:v>
                </c:pt>
                <c:pt idx="30">
                  <c:v>0.59556407798208844</c:v>
                </c:pt>
                <c:pt idx="31">
                  <c:v>0.60606927639100605</c:v>
                </c:pt>
                <c:pt idx="32">
                  <c:v>0.6166043592003303</c:v>
                </c:pt>
                <c:pt idx="33">
                  <c:v>0.62713117695630083</c:v>
                </c:pt>
                <c:pt idx="34">
                  <c:v>0.63763892594004068</c:v>
                </c:pt>
                <c:pt idx="35">
                  <c:v>0.64813077204014224</c:v>
                </c:pt>
                <c:pt idx="36">
                  <c:v>0.65861562142721042</c:v>
                </c:pt>
                <c:pt idx="37">
                  <c:v>0.66907313897357723</c:v>
                </c:pt>
                <c:pt idx="38">
                  <c:v>0.67955799431529473</c:v>
                </c:pt>
                <c:pt idx="39">
                  <c:v>0.69001170287093494</c:v>
                </c:pt>
                <c:pt idx="40">
                  <c:v>0.7004329764513465</c:v>
                </c:pt>
                <c:pt idx="41">
                  <c:v>0.71091338366996948</c:v>
                </c:pt>
                <c:pt idx="42">
                  <c:v>0.72146181481834348</c:v>
                </c:pt>
                <c:pt idx="43">
                  <c:v>0.73210816223640751</c:v>
                </c:pt>
                <c:pt idx="44">
                  <c:v>0.74318493950076214</c:v>
                </c:pt>
                <c:pt idx="45">
                  <c:v>0.75500877119855181</c:v>
                </c:pt>
                <c:pt idx="46">
                  <c:v>0.76718293079903455</c:v>
                </c:pt>
                <c:pt idx="47">
                  <c:v>0.77908495696773372</c:v>
                </c:pt>
                <c:pt idx="48">
                  <c:v>0.79059980587842993</c:v>
                </c:pt>
                <c:pt idx="49">
                  <c:v>0.80174334865663111</c:v>
                </c:pt>
                <c:pt idx="50">
                  <c:v>0.81267452084921243</c:v>
                </c:pt>
                <c:pt idx="51">
                  <c:v>0.8233889060912094</c:v>
                </c:pt>
                <c:pt idx="52">
                  <c:v>0.83400472799161585</c:v>
                </c:pt>
                <c:pt idx="53">
                  <c:v>0.84439612312627044</c:v>
                </c:pt>
                <c:pt idx="54">
                  <c:v>0.85442638663935466</c:v>
                </c:pt>
                <c:pt idx="55">
                  <c:v>0.86411968249809457</c:v>
                </c:pt>
                <c:pt idx="56">
                  <c:v>0.87371252937627042</c:v>
                </c:pt>
                <c:pt idx="57">
                  <c:v>0.88324050233422258</c:v>
                </c:pt>
                <c:pt idx="58">
                  <c:v>0.8926457916507875</c:v>
                </c:pt>
                <c:pt idx="59">
                  <c:v>0.90149221528836376</c:v>
                </c:pt>
                <c:pt idx="60">
                  <c:v>0.90988212176067074</c:v>
                </c:pt>
                <c:pt idx="61">
                  <c:v>0.91823515902883635</c:v>
                </c:pt>
                <c:pt idx="62">
                  <c:v>0.9261902053957064</c:v>
                </c:pt>
                <c:pt idx="63">
                  <c:v>0.93403970163236794</c:v>
                </c:pt>
                <c:pt idx="64">
                  <c:v>0.94148102054751015</c:v>
                </c:pt>
                <c:pt idx="65">
                  <c:v>0.94867183530233745</c:v>
                </c:pt>
                <c:pt idx="66">
                  <c:v>0.95415871125508134</c:v>
                </c:pt>
                <c:pt idx="67">
                  <c:v>0.95916113281250004</c:v>
                </c:pt>
                <c:pt idx="68">
                  <c:v>0.96383484184451218</c:v>
                </c:pt>
                <c:pt idx="69">
                  <c:v>0.96828348497840455</c:v>
                </c:pt>
                <c:pt idx="70">
                  <c:v>0.97224384289253052</c:v>
                </c:pt>
                <c:pt idx="71">
                  <c:v>0.9758774017085875</c:v>
                </c:pt>
                <c:pt idx="72">
                  <c:v>0.97940921938516257</c:v>
                </c:pt>
                <c:pt idx="73">
                  <c:v>0.98300271928988814</c:v>
                </c:pt>
                <c:pt idx="74">
                  <c:v>0.98624271944867892</c:v>
                </c:pt>
                <c:pt idx="75">
                  <c:v>0.98863139529344513</c:v>
                </c:pt>
              </c:numCache>
            </c:numRef>
          </c:xVal>
          <c:yVal>
            <c:numRef>
              <c:f>'calcGREEN(1)'!$M$17:$M$92</c:f>
              <c:numCache>
                <c:formatCode>0.0%</c:formatCode>
                <c:ptCount val="76"/>
                <c:pt idx="0">
                  <c:v>-5.3251042969815199E-4</c:v>
                </c:pt>
                <c:pt idx="1">
                  <c:v>-5.5791822784556633E-4</c:v>
                </c:pt>
                <c:pt idx="2">
                  <c:v>-5.0875576944220402E-4</c:v>
                </c:pt>
                <c:pt idx="3">
                  <c:v>-5.7579463802115427E-4</c:v>
                </c:pt>
                <c:pt idx="4">
                  <c:v>-6.3582834155684331E-4</c:v>
                </c:pt>
                <c:pt idx="5">
                  <c:v>-7.0667966639359481E-4</c:v>
                </c:pt>
                <c:pt idx="6">
                  <c:v>-8.9359781594433585E-4</c:v>
                </c:pt>
                <c:pt idx="7">
                  <c:v>-8.7764531411516078E-4</c:v>
                </c:pt>
                <c:pt idx="8">
                  <c:v>-8.2556401010258629E-4</c:v>
                </c:pt>
                <c:pt idx="9">
                  <c:v>-7.6114323064702116E-4</c:v>
                </c:pt>
                <c:pt idx="10">
                  <c:v>-8.5901587832726278E-4</c:v>
                </c:pt>
                <c:pt idx="11">
                  <c:v>-7.756892018564443E-4</c:v>
                </c:pt>
                <c:pt idx="12">
                  <c:v>-7.3108642090902176E-4</c:v>
                </c:pt>
                <c:pt idx="13">
                  <c:v>-6.9536751839083255E-4</c:v>
                </c:pt>
                <c:pt idx="14">
                  <c:v>-7.1878364954514051E-4</c:v>
                </c:pt>
                <c:pt idx="15">
                  <c:v>-6.7737756456498488E-4</c:v>
                </c:pt>
                <c:pt idx="16">
                  <c:v>-7.6000246882423905E-4</c:v>
                </c:pt>
                <c:pt idx="17">
                  <c:v>-7.6096955629945118E-4</c:v>
                </c:pt>
                <c:pt idx="18">
                  <c:v>-6.6408938831075126E-4</c:v>
                </c:pt>
                <c:pt idx="19">
                  <c:v>-6.8558205673252548E-4</c:v>
                </c:pt>
                <c:pt idx="20">
                  <c:v>-6.3353073008132199E-4</c:v>
                </c:pt>
                <c:pt idx="21">
                  <c:v>-6.9756366013784543E-4</c:v>
                </c:pt>
                <c:pt idx="22">
                  <c:v>-4.7496807523250695E-4</c:v>
                </c:pt>
                <c:pt idx="23">
                  <c:v>-4.4667078660165505E-4</c:v>
                </c:pt>
                <c:pt idx="24">
                  <c:v>-4.6058158231010449E-4</c:v>
                </c:pt>
                <c:pt idx="25">
                  <c:v>-2.2864107814368761E-4</c:v>
                </c:pt>
                <c:pt idx="26">
                  <c:v>-1.2247272272913889E-4</c:v>
                </c:pt>
                <c:pt idx="27">
                  <c:v>-1.078547306461175E-4</c:v>
                </c:pt>
                <c:pt idx="28">
                  <c:v>6.1354010374436996E-6</c:v>
                </c:pt>
                <c:pt idx="29">
                  <c:v>1.6068902234667171E-4</c:v>
                </c:pt>
                <c:pt idx="30">
                  <c:v>2.3734180148760053E-4</c:v>
                </c:pt>
                <c:pt idx="31">
                  <c:v>2.6615376770733334E-4</c:v>
                </c:pt>
                <c:pt idx="32">
                  <c:v>3.2359318070174226E-4</c:v>
                </c:pt>
                <c:pt idx="33">
                  <c:v>4.6985662165455189E-4</c:v>
                </c:pt>
                <c:pt idx="34">
                  <c:v>4.6811191426154863E-4</c:v>
                </c:pt>
                <c:pt idx="35">
                  <c:v>5.408993571796028E-4</c:v>
                </c:pt>
                <c:pt idx="36">
                  <c:v>5.8788999095304995E-4</c:v>
                </c:pt>
                <c:pt idx="37">
                  <c:v>7.1117122410946365E-4</c:v>
                </c:pt>
                <c:pt idx="38">
                  <c:v>7.7608480311663897E-4</c:v>
                </c:pt>
                <c:pt idx="39">
                  <c:v>8.2547223546680648E-4</c:v>
                </c:pt>
                <c:pt idx="40">
                  <c:v>8.5599307017591997E-4</c:v>
                </c:pt>
                <c:pt idx="41">
                  <c:v>9.5920122077775005E-4</c:v>
                </c:pt>
                <c:pt idx="42">
                  <c:v>9.9525379855203155E-4</c:v>
                </c:pt>
                <c:pt idx="43">
                  <c:v>1.1261352123652646E-3</c:v>
                </c:pt>
                <c:pt idx="44">
                  <c:v>1.3009800774930191E-3</c:v>
                </c:pt>
                <c:pt idx="45">
                  <c:v>1.5015963005848842E-3</c:v>
                </c:pt>
                <c:pt idx="46">
                  <c:v>1.7050379474159438E-3</c:v>
                </c:pt>
                <c:pt idx="47">
                  <c:v>1.7693765424917629E-3</c:v>
                </c:pt>
                <c:pt idx="48">
                  <c:v>1.7887110235137449E-3</c:v>
                </c:pt>
                <c:pt idx="49">
                  <c:v>1.6699806324316224E-3</c:v>
                </c:pt>
                <c:pt idx="50">
                  <c:v>1.6549930889115938E-3</c:v>
                </c:pt>
                <c:pt idx="51">
                  <c:v>1.1100297551387417E-3</c:v>
                </c:pt>
                <c:pt idx="52">
                  <c:v>-5.5306371792440689E-4</c:v>
                </c:pt>
                <c:pt idx="53">
                  <c:v>-1.0178321721221462E-4</c:v>
                </c:pt>
                <c:pt idx="54">
                  <c:v>-2.6226230651626992E-6</c:v>
                </c:pt>
                <c:pt idx="55">
                  <c:v>-5.421958472308086E-4</c:v>
                </c:pt>
                <c:pt idx="56">
                  <c:v>-1.2754112934897366E-3</c:v>
                </c:pt>
                <c:pt idx="57">
                  <c:v>-1.5776367792695867E-3</c:v>
                </c:pt>
                <c:pt idx="58">
                  <c:v>-2.1531892154036392E-3</c:v>
                </c:pt>
                <c:pt idx="59">
                  <c:v>-3.2987045163325179E-3</c:v>
                </c:pt>
                <c:pt idx="60">
                  <c:v>-4.4773715696928562E-3</c:v>
                </c:pt>
                <c:pt idx="61">
                  <c:v>-5.9817170435507716E-3</c:v>
                </c:pt>
                <c:pt idx="62">
                  <c:v>-8.0225158634413818E-3</c:v>
                </c:pt>
                <c:pt idx="63">
                  <c:v>-1.0132264774165844E-2</c:v>
                </c:pt>
                <c:pt idx="64">
                  <c:v>-1.2626190681921723E-2</c:v>
                </c:pt>
                <c:pt idx="65">
                  <c:v>-1.5132501450128344E-2</c:v>
                </c:pt>
                <c:pt idx="66">
                  <c:v>-1.9200182722985515E-2</c:v>
                </c:pt>
                <c:pt idx="67">
                  <c:v>-2.3151280692788712E-2</c:v>
                </c:pt>
                <c:pt idx="68">
                  <c:v>-2.6927198952933051E-2</c:v>
                </c:pt>
                <c:pt idx="69">
                  <c:v>-3.1612825144170298E-2</c:v>
                </c:pt>
                <c:pt idx="70">
                  <c:v>-3.6995318947129929E-2</c:v>
                </c:pt>
                <c:pt idx="71">
                  <c:v>-4.2134880819718279E-2</c:v>
                </c:pt>
                <c:pt idx="72">
                  <c:v>-4.6291771475293064E-2</c:v>
                </c:pt>
                <c:pt idx="73">
                  <c:v>-5.1340344331487708E-2</c:v>
                </c:pt>
                <c:pt idx="74">
                  <c:v>-5.7147517078501187E-2</c:v>
                </c:pt>
                <c:pt idx="75">
                  <c:v>-6.2819825051435463E-2</c:v>
                </c:pt>
              </c:numCache>
            </c:numRef>
          </c:yVal>
        </c:ser>
        <c:axId val="208226560"/>
        <c:axId val="208228736"/>
      </c:scatterChart>
      <c:valAx>
        <c:axId val="208226560"/>
        <c:scaling>
          <c:orientation val="minMax"/>
          <c:max val="1"/>
          <c:min val="0.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08228736"/>
        <c:crosses val="autoZero"/>
        <c:crossBetween val="midCat"/>
      </c:valAx>
      <c:valAx>
        <c:axId val="2082287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08226560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'calcGREEN(1)'!$AS$31:$AY$31</c:f>
          <c:strCache>
            <c:ptCount val="1"/>
            <c:pt idx="0">
              <c:v>Low gain INL error; Range=HI; GREENchannel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'calcGREEN(1)'!$AC$17:$AC$244</c:f>
              <c:numCache>
                <c:formatCode>0.0%</c:formatCode>
                <c:ptCount val="228"/>
                <c:pt idx="0">
                  <c:v>2.719741990464966E-3</c:v>
                </c:pt>
                <c:pt idx="1">
                  <c:v>2.8595264290446638E-3</c:v>
                </c:pt>
                <c:pt idx="2">
                  <c:v>3.0115154648996966E-3</c:v>
                </c:pt>
                <c:pt idx="3">
                  <c:v>3.1411288658417303E-3</c:v>
                </c:pt>
                <c:pt idx="4">
                  <c:v>3.2752273869389587E-3</c:v>
                </c:pt>
                <c:pt idx="5">
                  <c:v>3.4009294357534021E-3</c:v>
                </c:pt>
                <c:pt idx="6">
                  <c:v>3.5288207802645064E-3</c:v>
                </c:pt>
                <c:pt idx="7">
                  <c:v>3.6577044284098249E-3</c:v>
                </c:pt>
                <c:pt idx="8">
                  <c:v>3.7716187989397651E-3</c:v>
                </c:pt>
                <c:pt idx="9">
                  <c:v>3.8853752012373947E-3</c:v>
                </c:pt>
                <c:pt idx="10">
                  <c:v>4.0125899547397972E-3</c:v>
                </c:pt>
                <c:pt idx="11">
                  <c:v>4.1141934106361279E-3</c:v>
                </c:pt>
                <c:pt idx="12">
                  <c:v>4.2396351096976271E-3</c:v>
                </c:pt>
                <c:pt idx="13">
                  <c:v>4.3453584487211242E-3</c:v>
                </c:pt>
                <c:pt idx="14">
                  <c:v>4.4691310293005996E-3</c:v>
                </c:pt>
                <c:pt idx="15">
                  <c:v>4.5661461316889428E-3</c:v>
                </c:pt>
                <c:pt idx="16">
                  <c:v>4.6625859178291863E-3</c:v>
                </c:pt>
                <c:pt idx="17">
                  <c:v>4.7533938249781438E-3</c:v>
                </c:pt>
                <c:pt idx="18">
                  <c:v>4.8521826533247121E-3</c:v>
                </c:pt>
                <c:pt idx="19">
                  <c:v>4.9538893487915889E-3</c:v>
                </c:pt>
                <c:pt idx="20">
                  <c:v>5.0518962449584018E-3</c:v>
                </c:pt>
                <c:pt idx="21">
                  <c:v>5.1482309635087226E-3</c:v>
                </c:pt>
                <c:pt idx="22">
                  <c:v>5.2530179711103662E-3</c:v>
                </c:pt>
                <c:pt idx="23">
                  <c:v>5.3727744677309897E-3</c:v>
                </c:pt>
                <c:pt idx="24">
                  <c:v>5.4716136101347042E-3</c:v>
                </c:pt>
                <c:pt idx="25">
                  <c:v>5.5814588468373338E-3</c:v>
                </c:pt>
                <c:pt idx="26">
                  <c:v>5.6977709694504735E-3</c:v>
                </c:pt>
                <c:pt idx="27">
                  <c:v>5.7956209668384899E-3</c:v>
                </c:pt>
                <c:pt idx="28">
                  <c:v>5.9022330839090175E-3</c:v>
                </c:pt>
                <c:pt idx="29">
                  <c:v>6.0190662044801897E-3</c:v>
                </c:pt>
                <c:pt idx="30">
                  <c:v>6.1190016983965522E-3</c:v>
                </c:pt>
                <c:pt idx="31">
                  <c:v>6.226761923555567E-3</c:v>
                </c:pt>
                <c:pt idx="32">
                  <c:v>6.3420318388490446E-3</c:v>
                </c:pt>
                <c:pt idx="33">
                  <c:v>6.4423843698935453E-3</c:v>
                </c:pt>
                <c:pt idx="34">
                  <c:v>6.5466998728509118E-3</c:v>
                </c:pt>
                <c:pt idx="35">
                  <c:v>6.6585282743032775E-3</c:v>
                </c:pt>
                <c:pt idx="36">
                  <c:v>6.7653462611751026E-3</c:v>
                </c:pt>
                <c:pt idx="37">
                  <c:v>6.8690390064291024E-3</c:v>
                </c:pt>
                <c:pt idx="38">
                  <c:v>6.9806571980885858E-3</c:v>
                </c:pt>
                <c:pt idx="39">
                  <c:v>7.0879986948906501E-3</c:v>
                </c:pt>
                <c:pt idx="40">
                  <c:v>7.1866299405055935E-3</c:v>
                </c:pt>
                <c:pt idx="41">
                  <c:v>7.2915734986918673E-3</c:v>
                </c:pt>
                <c:pt idx="42">
                  <c:v>7.4072079111007702E-3</c:v>
                </c:pt>
                <c:pt idx="43">
                  <c:v>7.5093329867304296E-3</c:v>
                </c:pt>
                <c:pt idx="44">
                  <c:v>7.6265851341106956E-3</c:v>
                </c:pt>
                <c:pt idx="45">
                  <c:v>7.7377333382576295E-3</c:v>
                </c:pt>
                <c:pt idx="46">
                  <c:v>7.8635396960961314E-3</c:v>
                </c:pt>
                <c:pt idx="47">
                  <c:v>7.9898673503448082E-3</c:v>
                </c:pt>
                <c:pt idx="48">
                  <c:v>8.1003916651573304E-3</c:v>
                </c:pt>
                <c:pt idx="49">
                  <c:v>8.2206686250092306E-3</c:v>
                </c:pt>
                <c:pt idx="50">
                  <c:v>8.3236286453805871E-3</c:v>
                </c:pt>
                <c:pt idx="51">
                  <c:v>8.4412452774407735E-3</c:v>
                </c:pt>
                <c:pt idx="52">
                  <c:v>8.5451957609914628E-3</c:v>
                </c:pt>
                <c:pt idx="53">
                  <c:v>8.6539474192992728E-3</c:v>
                </c:pt>
                <c:pt idx="54">
                  <c:v>8.7636862578128402E-3</c:v>
                </c:pt>
                <c:pt idx="55">
                  <c:v>8.8670151401622193E-3</c:v>
                </c:pt>
                <c:pt idx="56">
                  <c:v>8.9661658417324545E-3</c:v>
                </c:pt>
                <c:pt idx="57">
                  <c:v>9.0655306578444426E-3</c:v>
                </c:pt>
                <c:pt idx="58">
                  <c:v>9.166090526079947E-3</c:v>
                </c:pt>
                <c:pt idx="59">
                  <c:v>9.2696243455676758E-3</c:v>
                </c:pt>
                <c:pt idx="60">
                  <c:v>9.376496053825286E-3</c:v>
                </c:pt>
                <c:pt idx="61">
                  <c:v>9.4757522084861264E-3</c:v>
                </c:pt>
                <c:pt idx="62">
                  <c:v>9.5740695073174044E-3</c:v>
                </c:pt>
                <c:pt idx="63">
                  <c:v>9.6718691906482728E-3</c:v>
                </c:pt>
                <c:pt idx="64">
                  <c:v>9.7696647205201496E-3</c:v>
                </c:pt>
                <c:pt idx="65">
                  <c:v>9.8678815404632057E-3</c:v>
                </c:pt>
                <c:pt idx="66">
                  <c:v>9.9639039412811412E-3</c:v>
                </c:pt>
                <c:pt idx="67">
                  <c:v>1.0059091646067502E-2</c:v>
                </c:pt>
                <c:pt idx="68">
                  <c:v>1.015344433149913E-2</c:v>
                </c:pt>
                <c:pt idx="69">
                  <c:v>1.0248218282130924E-2</c:v>
                </c:pt>
                <c:pt idx="70">
                  <c:v>1.0341060302297572E-2</c:v>
                </c:pt>
                <c:pt idx="71">
                  <c:v>1.0432543494727104E-2</c:v>
                </c:pt>
                <c:pt idx="72">
                  <c:v>1.0525125712303069E-2</c:v>
                </c:pt>
                <c:pt idx="73">
                  <c:v>1.0619743448108895E-2</c:v>
                </c:pt>
                <c:pt idx="74">
                  <c:v>1.0713834067687757E-2</c:v>
                </c:pt>
                <c:pt idx="75">
                  <c:v>1.0809439854184755E-2</c:v>
                </c:pt>
                <c:pt idx="76">
                  <c:v>1.0899363982360081E-2</c:v>
                </c:pt>
                <c:pt idx="77">
                  <c:v>1.0987403882671151E-2</c:v>
                </c:pt>
                <c:pt idx="78">
                  <c:v>1.1076491946909243E-2</c:v>
                </c:pt>
                <c:pt idx="79">
                  <c:v>1.1168342135990902E-2</c:v>
                </c:pt>
                <c:pt idx="80">
                  <c:v>1.1260609138361591E-2</c:v>
                </c:pt>
                <c:pt idx="81">
                  <c:v>1.1348915009274303E-2</c:v>
                </c:pt>
                <c:pt idx="82">
                  <c:v>1.139347491503841E-2</c:v>
                </c:pt>
                <c:pt idx="83">
                  <c:v>1.1433307277232843E-2</c:v>
                </c:pt>
                <c:pt idx="84">
                  <c:v>1.1522860603491218E-2</c:v>
                </c:pt>
                <c:pt idx="85">
                  <c:v>1.1612469765171388E-2</c:v>
                </c:pt>
                <c:pt idx="86">
                  <c:v>1.1694724991429347E-2</c:v>
                </c:pt>
                <c:pt idx="87">
                  <c:v>1.177953061560626E-2</c:v>
                </c:pt>
                <c:pt idx="88">
                  <c:v>1.1864864201624546E-2</c:v>
                </c:pt>
                <c:pt idx="89">
                  <c:v>1.1944615961563069E-2</c:v>
                </c:pt>
                <c:pt idx="90">
                  <c:v>1.2020555736015725E-2</c:v>
                </c:pt>
                <c:pt idx="91">
                  <c:v>1.2033281467308374E-2</c:v>
                </c:pt>
                <c:pt idx="92">
                  <c:v>1.2112615443988398E-2</c:v>
                </c:pt>
                <c:pt idx="93">
                  <c:v>1.2199146917425562E-2</c:v>
                </c:pt>
                <c:pt idx="94">
                  <c:v>1.2278898801719144E-2</c:v>
                </c:pt>
                <c:pt idx="95">
                  <c:v>1.2361722231115787E-2</c:v>
                </c:pt>
                <c:pt idx="96">
                  <c:v>1.2439126490850726E-2</c:v>
                </c:pt>
                <c:pt idx="97">
                  <c:v>1.2516531745426142E-2</c:v>
                </c:pt>
                <c:pt idx="98">
                  <c:v>1.2590591923509229E-2</c:v>
                </c:pt>
                <c:pt idx="99">
                  <c:v>1.2631800115783449E-2</c:v>
                </c:pt>
                <c:pt idx="100">
                  <c:v>1.2669875188195916E-2</c:v>
                </c:pt>
                <c:pt idx="101">
                  <c:v>1.2746496956153331E-2</c:v>
                </c:pt>
                <c:pt idx="102">
                  <c:v>1.2815341285097289E-2</c:v>
                </c:pt>
                <c:pt idx="103">
                  <c:v>1.2887166081498596E-2</c:v>
                </c:pt>
                <c:pt idx="104">
                  <c:v>1.2904847157464889E-2</c:v>
                </c:pt>
                <c:pt idx="105">
                  <c:v>1.2919712934364098E-2</c:v>
                </c:pt>
                <c:pt idx="106">
                  <c:v>1.2973436558536505E-2</c:v>
                </c:pt>
                <c:pt idx="107">
                  <c:v>1.3033783930091703E-2</c:v>
                </c:pt>
                <c:pt idx="108">
                  <c:v>1.3096635663322767E-2</c:v>
                </c:pt>
                <c:pt idx="109">
                  <c:v>1.3158022991371046E-2</c:v>
                </c:pt>
                <c:pt idx="110">
                  <c:v>1.3212057205173685E-2</c:v>
                </c:pt>
                <c:pt idx="111">
                  <c:v>1.321998901812505E-2</c:v>
                </c:pt>
                <c:pt idx="112">
                  <c:v>1.3279345130628535E-2</c:v>
                </c:pt>
                <c:pt idx="113">
                  <c:v>1.3335365145074999E-2</c:v>
                </c:pt>
                <c:pt idx="114">
                  <c:v>1.3396959996846872E-2</c:v>
                </c:pt>
                <c:pt idx="115">
                  <c:v>1.3449381175866226E-2</c:v>
                </c:pt>
                <c:pt idx="116">
                  <c:v>1.3500390974700247E-2</c:v>
                </c:pt>
                <c:pt idx="117">
                  <c:v>1.3578213664339995E-2</c:v>
                </c:pt>
                <c:pt idx="118">
                  <c:v>1.3778929775039091E-2</c:v>
                </c:pt>
                <c:pt idx="119">
                  <c:v>1.4313055692954688E-2</c:v>
                </c:pt>
                <c:pt idx="120">
                  <c:v>1.483789846218724E-2</c:v>
                </c:pt>
                <c:pt idx="121">
                  <c:v>1.5347650577228068E-2</c:v>
                </c:pt>
                <c:pt idx="122">
                  <c:v>1.5841831241195228E-2</c:v>
                </c:pt>
                <c:pt idx="123">
                  <c:v>1.6332970571157058E-2</c:v>
                </c:pt>
                <c:pt idx="124">
                  <c:v>1.6810883129560771E-2</c:v>
                </c:pt>
                <c:pt idx="125">
                  <c:v>1.7294288155296211E-2</c:v>
                </c:pt>
                <c:pt idx="126">
                  <c:v>1.778623089872965E-2</c:v>
                </c:pt>
                <c:pt idx="127">
                  <c:v>1.8298431807452675E-2</c:v>
                </c:pt>
                <c:pt idx="128">
                  <c:v>1.8772502568365605E-2</c:v>
                </c:pt>
                <c:pt idx="129">
                  <c:v>1.9178527422701052E-2</c:v>
                </c:pt>
                <c:pt idx="130">
                  <c:v>1.9560173591426012E-2</c:v>
                </c:pt>
                <c:pt idx="131">
                  <c:v>1.9953230662643293E-2</c:v>
                </c:pt>
                <c:pt idx="132">
                  <c:v>2.0359681637393094E-2</c:v>
                </c:pt>
                <c:pt idx="133">
                  <c:v>2.0784684413887342E-2</c:v>
                </c:pt>
                <c:pt idx="134">
                  <c:v>2.1215986580651221E-2</c:v>
                </c:pt>
                <c:pt idx="135">
                  <c:v>2.166270156044002E-2</c:v>
                </c:pt>
                <c:pt idx="136">
                  <c:v>2.2111439823838633E-2</c:v>
                </c:pt>
                <c:pt idx="137">
                  <c:v>2.2564283349009041E-2</c:v>
                </c:pt>
                <c:pt idx="138">
                  <c:v>2.3012597831637491E-2</c:v>
                </c:pt>
                <c:pt idx="139">
                  <c:v>2.3467578062299304E-2</c:v>
                </c:pt>
                <c:pt idx="140">
                  <c:v>2.3926235806739995E-2</c:v>
                </c:pt>
                <c:pt idx="141">
                  <c:v>2.4374658930237988E-2</c:v>
                </c:pt>
                <c:pt idx="142">
                  <c:v>2.4826702602264911E-2</c:v>
                </c:pt>
                <c:pt idx="143">
                  <c:v>2.5282746506384041E-2</c:v>
                </c:pt>
                <c:pt idx="144">
                  <c:v>2.5737619723754879E-2</c:v>
                </c:pt>
                <c:pt idx="145">
                  <c:v>2.6184600863501696E-2</c:v>
                </c:pt>
                <c:pt idx="146">
                  <c:v>2.6637874222000077E-2</c:v>
                </c:pt>
                <c:pt idx="147">
                  <c:v>2.7087467777937208E-2</c:v>
                </c:pt>
                <c:pt idx="148">
                  <c:v>2.7539140667221157E-2</c:v>
                </c:pt>
                <c:pt idx="149">
                  <c:v>2.7988732392132402E-2</c:v>
                </c:pt>
                <c:pt idx="150">
                  <c:v>2.8437046671313526E-2</c:v>
                </c:pt>
                <c:pt idx="151">
                  <c:v>2.8887439063157543E-2</c:v>
                </c:pt>
                <c:pt idx="152">
                  <c:v>2.933580684898416E-2</c:v>
                </c:pt>
                <c:pt idx="153">
                  <c:v>2.9784757409662493E-2</c:v>
                </c:pt>
                <c:pt idx="154">
                  <c:v>3.0229447579986572E-2</c:v>
                </c:pt>
                <c:pt idx="155">
                  <c:v>3.0679624215946406E-2</c:v>
                </c:pt>
                <c:pt idx="156">
                  <c:v>3.1129058370907337E-2</c:v>
                </c:pt>
                <c:pt idx="157">
                  <c:v>3.1588088932564214E-2</c:v>
                </c:pt>
                <c:pt idx="158">
                  <c:v>3.2044937419977049E-2</c:v>
                </c:pt>
                <c:pt idx="159">
                  <c:v>3.2531380066804207E-2</c:v>
                </c:pt>
                <c:pt idx="160">
                  <c:v>3.3043427067628715E-2</c:v>
                </c:pt>
                <c:pt idx="161">
                  <c:v>3.3557503150311682E-2</c:v>
                </c:pt>
                <c:pt idx="162">
                  <c:v>3.4065756875831514E-2</c:v>
                </c:pt>
                <c:pt idx="163">
                  <c:v>3.4546121228765415E-2</c:v>
                </c:pt>
                <c:pt idx="164">
                  <c:v>3.502184728794585E-2</c:v>
                </c:pt>
                <c:pt idx="165">
                  <c:v>3.548685319915143E-2</c:v>
                </c:pt>
                <c:pt idx="166">
                  <c:v>3.5937566834315697E-2</c:v>
                </c:pt>
                <c:pt idx="167">
                  <c:v>3.639238481573881E-2</c:v>
                </c:pt>
                <c:pt idx="168">
                  <c:v>3.6834410233049189E-2</c:v>
                </c:pt>
                <c:pt idx="169">
                  <c:v>3.7278507964773805E-2</c:v>
                </c:pt>
                <c:pt idx="170">
                  <c:v>3.7713439072268609E-2</c:v>
                </c:pt>
                <c:pt idx="171">
                  <c:v>3.8144089546400702E-2</c:v>
                </c:pt>
                <c:pt idx="172">
                  <c:v>3.8576410424763896E-2</c:v>
                </c:pt>
                <c:pt idx="173">
                  <c:v>3.899351446073436E-2</c:v>
                </c:pt>
                <c:pt idx="174">
                  <c:v>3.9418048901495098E-2</c:v>
                </c:pt>
                <c:pt idx="175">
                  <c:v>3.983451574045542E-2</c:v>
                </c:pt>
                <c:pt idx="176">
                  <c:v>4.0250301742955186E-2</c:v>
                </c:pt>
                <c:pt idx="177">
                  <c:v>4.0664956171454165E-2</c:v>
                </c:pt>
                <c:pt idx="178">
                  <c:v>4.1072529412489796E-2</c:v>
                </c:pt>
                <c:pt idx="179">
                  <c:v>4.1488248887715511E-2</c:v>
                </c:pt>
                <c:pt idx="180">
                  <c:v>4.1888037115279934E-2</c:v>
                </c:pt>
                <c:pt idx="181">
                  <c:v>4.2292291621887718E-2</c:v>
                </c:pt>
                <c:pt idx="182">
                  <c:v>4.269570619622972E-2</c:v>
                </c:pt>
                <c:pt idx="183">
                  <c:v>4.3097027501083407E-2</c:v>
                </c:pt>
                <c:pt idx="184">
                  <c:v>4.3495800119620162E-2</c:v>
                </c:pt>
                <c:pt idx="185">
                  <c:v>4.3888158451012613E-2</c:v>
                </c:pt>
                <c:pt idx="186">
                  <c:v>4.4282507921338123E-2</c:v>
                </c:pt>
                <c:pt idx="187">
                  <c:v>4.4673802426687774E-2</c:v>
                </c:pt>
                <c:pt idx="188">
                  <c:v>4.5062972229937971E-2</c:v>
                </c:pt>
                <c:pt idx="189">
                  <c:v>4.5449364570358489E-2</c:v>
                </c:pt>
                <c:pt idx="190">
                  <c:v>4.5833680832589339E-2</c:v>
                </c:pt>
                <c:pt idx="191">
                  <c:v>4.6220552494898724E-2</c:v>
                </c:pt>
                <c:pt idx="192">
                  <c:v>4.6596972763144624E-2</c:v>
                </c:pt>
                <c:pt idx="193">
                  <c:v>4.6973712850579524E-2</c:v>
                </c:pt>
                <c:pt idx="194">
                  <c:v>4.7349496226986261E-2</c:v>
                </c:pt>
                <c:pt idx="195">
                  <c:v>4.7720797353734926E-2</c:v>
                </c:pt>
                <c:pt idx="196">
                  <c:v>4.8094600475640299E-2</c:v>
                </c:pt>
                <c:pt idx="197">
                  <c:v>4.8457963189637528E-2</c:v>
                </c:pt>
                <c:pt idx="198">
                  <c:v>4.8826484310465004E-2</c:v>
                </c:pt>
                <c:pt idx="199">
                  <c:v>4.9189893207004162E-2</c:v>
                </c:pt>
                <c:pt idx="200">
                  <c:v>4.9551005793628394E-2</c:v>
                </c:pt>
                <c:pt idx="201">
                  <c:v>4.9911481488413463E-2</c:v>
                </c:pt>
                <c:pt idx="202">
                  <c:v>5.0266355159484313E-2</c:v>
                </c:pt>
                <c:pt idx="203">
                  <c:v>5.061733423848451E-2</c:v>
                </c:pt>
                <c:pt idx="204">
                  <c:v>5.0964857357838678E-2</c:v>
                </c:pt>
                <c:pt idx="205">
                  <c:v>5.1309698227709519E-2</c:v>
                </c:pt>
                <c:pt idx="206">
                  <c:v>5.1656843341940803E-2</c:v>
                </c:pt>
                <c:pt idx="207">
                  <c:v>5.1987447069994377E-2</c:v>
                </c:pt>
                <c:pt idx="208">
                  <c:v>5.2323762581591979E-2</c:v>
                </c:pt>
                <c:pt idx="209">
                  <c:v>5.2651761370144302E-2</c:v>
                </c:pt>
                <c:pt idx="210">
                  <c:v>5.2978792868407745E-2</c:v>
                </c:pt>
                <c:pt idx="211">
                  <c:v>5.3299267157783714E-2</c:v>
                </c:pt>
                <c:pt idx="212">
                  <c:v>5.3608913573828222E-2</c:v>
                </c:pt>
                <c:pt idx="213">
                  <c:v>5.3917016231599106E-2</c:v>
                </c:pt>
                <c:pt idx="214">
                  <c:v>5.4214243612812699E-2</c:v>
                </c:pt>
                <c:pt idx="215">
                  <c:v>5.4504366613568313E-2</c:v>
                </c:pt>
                <c:pt idx="217">
                  <c:v>5.4621274768460876E-2</c:v>
                </c:pt>
                <c:pt idx="218">
                  <c:v>5.4873057918080011E-2</c:v>
                </c:pt>
                <c:pt idx="219">
                  <c:v>5.5101857827265108E-2</c:v>
                </c:pt>
                <c:pt idx="220">
                  <c:v>5.5354487724635283E-2</c:v>
                </c:pt>
                <c:pt idx="221">
                  <c:v>5.5614005534513636E-2</c:v>
                </c:pt>
                <c:pt idx="223">
                  <c:v>5.5863070221026261E-2</c:v>
                </c:pt>
                <c:pt idx="224">
                  <c:v>5.6111222649750409E-2</c:v>
                </c:pt>
                <c:pt idx="225">
                  <c:v>5.6344873963757994E-2</c:v>
                </c:pt>
                <c:pt idx="226">
                  <c:v>5.6573722903747507E-2</c:v>
                </c:pt>
                <c:pt idx="227">
                  <c:v>5.6789612045926224E-2</c:v>
                </c:pt>
              </c:numCache>
            </c:numRef>
          </c:xVal>
          <c:yVal>
            <c:numRef>
              <c:f>'calcGREEN(1)'!$AE$17:$AE$244</c:f>
              <c:numCache>
                <c:formatCode>0.0%</c:formatCode>
                <c:ptCount val="228"/>
                <c:pt idx="0">
                  <c:v>-1.0858756782149981E-2</c:v>
                </c:pt>
                <c:pt idx="1">
                  <c:v>-7.6459699635699208E-3</c:v>
                </c:pt>
                <c:pt idx="2">
                  <c:v>-1.0507037317028067E-2</c:v>
                </c:pt>
                <c:pt idx="3">
                  <c:v>-7.5234614278795187E-3</c:v>
                </c:pt>
                <c:pt idx="4">
                  <c:v>-8.5403201186304845E-3</c:v>
                </c:pt>
                <c:pt idx="5">
                  <c:v>-7.6098010801436411E-3</c:v>
                </c:pt>
                <c:pt idx="6">
                  <c:v>-8.1047027707875641E-3</c:v>
                </c:pt>
                <c:pt idx="7">
                  <c:v>-1.0804798360159018E-2</c:v>
                </c:pt>
                <c:pt idx="8">
                  <c:v>-1.0100083723451281E-2</c:v>
                </c:pt>
                <c:pt idx="9">
                  <c:v>-9.5650992728679718E-3</c:v>
                </c:pt>
                <c:pt idx="10">
                  <c:v>-1.2874128493977066E-2</c:v>
                </c:pt>
                <c:pt idx="11">
                  <c:v>-9.2170170637880799E-3</c:v>
                </c:pt>
                <c:pt idx="12">
                  <c:v>-1.1017473544872036E-2</c:v>
                </c:pt>
                <c:pt idx="13">
                  <c:v>-7.6311023478602413E-3</c:v>
                </c:pt>
                <c:pt idx="14">
                  <c:v>-1.0332750343653441E-2</c:v>
                </c:pt>
                <c:pt idx="15">
                  <c:v>-1.0835958791691191E-2</c:v>
                </c:pt>
                <c:pt idx="16">
                  <c:v>-1.2039559190638705E-2</c:v>
                </c:pt>
                <c:pt idx="17">
                  <c:v>-1.1335864290413777E-2</c:v>
                </c:pt>
                <c:pt idx="18">
                  <c:v>-1.1745565155945936E-2</c:v>
                </c:pt>
                <c:pt idx="19">
                  <c:v>-1.1927047754397568E-2</c:v>
                </c:pt>
                <c:pt idx="20">
                  <c:v>-1.085881796500332E-2</c:v>
                </c:pt>
                <c:pt idx="21">
                  <c:v>-9.2550518046404795E-3</c:v>
                </c:pt>
                <c:pt idx="22">
                  <c:v>-9.0573223805942016E-3</c:v>
                </c:pt>
                <c:pt idx="23">
                  <c:v>-1.1262867934731635E-2</c:v>
                </c:pt>
                <c:pt idx="24">
                  <c:v>-9.6004650308134654E-3</c:v>
                </c:pt>
                <c:pt idx="25">
                  <c:v>-1.0070605576602332E-2</c:v>
                </c:pt>
                <c:pt idx="26">
                  <c:v>-1.1185573270195981E-2</c:v>
                </c:pt>
                <c:pt idx="27">
                  <c:v>-1.0014057914494279E-2</c:v>
                </c:pt>
                <c:pt idx="28">
                  <c:v>-9.3534725847729261E-3</c:v>
                </c:pt>
                <c:pt idx="29">
                  <c:v>-1.1161804003512077E-2</c:v>
                </c:pt>
                <c:pt idx="30">
                  <c:v>-9.9611885956154556E-3</c:v>
                </c:pt>
                <c:pt idx="31">
                  <c:v>-1.0149987728970022E-2</c:v>
                </c:pt>
                <c:pt idx="32">
                  <c:v>-1.1194227081774866E-2</c:v>
                </c:pt>
                <c:pt idx="33">
                  <c:v>-1.0219111726705865E-2</c:v>
                </c:pt>
                <c:pt idx="34">
                  <c:v>-9.6734222278418436E-3</c:v>
                </c:pt>
                <c:pt idx="35">
                  <c:v>-1.0656532993657541E-2</c:v>
                </c:pt>
                <c:pt idx="36">
                  <c:v>-1.0293960898947851E-2</c:v>
                </c:pt>
                <c:pt idx="37">
                  <c:v>-1.0255454132069186E-2</c:v>
                </c:pt>
                <c:pt idx="38">
                  <c:v>-1.1060188366652013E-2</c:v>
                </c:pt>
                <c:pt idx="39">
                  <c:v>-1.1058445479732337E-2</c:v>
                </c:pt>
                <c:pt idx="40">
                  <c:v>-9.9493497447911139E-3</c:v>
                </c:pt>
                <c:pt idx="41">
                  <c:v>-9.3688005310382794E-3</c:v>
                </c:pt>
                <c:pt idx="42">
                  <c:v>-1.0766147758224043E-2</c:v>
                </c:pt>
                <c:pt idx="43">
                  <c:v>-9.9942583526966278E-3</c:v>
                </c:pt>
                <c:pt idx="44">
                  <c:v>-1.0606719000933462E-2</c:v>
                </c:pt>
                <c:pt idx="45">
                  <c:v>-9.8277419565465651E-3</c:v>
                </c:pt>
                <c:pt idx="46">
                  <c:v>-9.8345489896239924E-3</c:v>
                </c:pt>
                <c:pt idx="47">
                  <c:v>-1.0397898073367773E-2</c:v>
                </c:pt>
                <c:pt idx="48">
                  <c:v>-9.5804249312775314E-3</c:v>
                </c:pt>
                <c:pt idx="49">
                  <c:v>-1.0439216444710575E-2</c:v>
                </c:pt>
                <c:pt idx="50">
                  <c:v>-9.3737183984264894E-3</c:v>
                </c:pt>
                <c:pt idx="51">
                  <c:v>-1.028900235292407E-2</c:v>
                </c:pt>
                <c:pt idx="52">
                  <c:v>-9.9045130234487466E-3</c:v>
                </c:pt>
                <c:pt idx="53">
                  <c:v>-1.0078756384383714E-2</c:v>
                </c:pt>
                <c:pt idx="54">
                  <c:v>-1.0584501585106376E-2</c:v>
                </c:pt>
                <c:pt idx="55">
                  <c:v>-1.0584590926058235E-2</c:v>
                </c:pt>
                <c:pt idx="56">
                  <c:v>-1.0123609331783801E-2</c:v>
                </c:pt>
                <c:pt idx="57">
                  <c:v>-9.696091087614489E-3</c:v>
                </c:pt>
                <c:pt idx="58">
                  <c:v>-9.7645051855560494E-3</c:v>
                </c:pt>
                <c:pt idx="59">
                  <c:v>-1.0078417237732062E-2</c:v>
                </c:pt>
                <c:pt idx="60">
                  <c:v>-1.0667776758856329E-2</c:v>
                </c:pt>
                <c:pt idx="61">
                  <c:v>-1.0449207591503251E-2</c:v>
                </c:pt>
                <c:pt idx="62">
                  <c:v>-1.0685703073050834E-2</c:v>
                </c:pt>
                <c:pt idx="63">
                  <c:v>-1.0390159875114158E-2</c:v>
                </c:pt>
                <c:pt idx="64">
                  <c:v>-1.0502590192275507E-2</c:v>
                </c:pt>
                <c:pt idx="65">
                  <c:v>-1.0721446492912734E-2</c:v>
                </c:pt>
                <c:pt idx="66">
                  <c:v>-1.0586618040180351E-2</c:v>
                </c:pt>
                <c:pt idx="67">
                  <c:v>-1.0437391126554063E-2</c:v>
                </c:pt>
                <c:pt idx="68">
                  <c:v>-1.0467758218804968E-2</c:v>
                </c:pt>
                <c:pt idx="69">
                  <c:v>-1.0410335001822979E-2</c:v>
                </c:pt>
                <c:pt idx="70">
                  <c:v>-1.0169092619806031E-2</c:v>
                </c:pt>
                <c:pt idx="71">
                  <c:v>-1.0054443220287146E-2</c:v>
                </c:pt>
                <c:pt idx="72">
                  <c:v>-9.858378359732245E-3</c:v>
                </c:pt>
                <c:pt idx="73">
                  <c:v>-9.917274634962947E-3</c:v>
                </c:pt>
                <c:pt idx="74">
                  <c:v>-1.0171080270528932E-2</c:v>
                </c:pt>
                <c:pt idx="75">
                  <c:v>-1.0437929625421782E-2</c:v>
                </c:pt>
                <c:pt idx="76">
                  <c:v>-1.0184391360729572E-2</c:v>
                </c:pt>
                <c:pt idx="77">
                  <c:v>-9.9441472785217755E-3</c:v>
                </c:pt>
                <c:pt idx="78">
                  <c:v>-9.8606158014630241E-3</c:v>
                </c:pt>
                <c:pt idx="79">
                  <c:v>-1.0140658559132265E-2</c:v>
                </c:pt>
                <c:pt idx="80">
                  <c:v>-1.0278175438999115E-2</c:v>
                </c:pt>
                <c:pt idx="81">
                  <c:v>-1.0530028571234196E-2</c:v>
                </c:pt>
                <c:pt idx="82">
                  <c:v>3.2519946044340386E-4</c:v>
                </c:pt>
                <c:pt idx="83">
                  <c:v>-9.9808220101723633E-3</c:v>
                </c:pt>
                <c:pt idx="84">
                  <c:v>-1.0224565315875789E-2</c:v>
                </c:pt>
                <c:pt idx="85">
                  <c:v>-1.0356458168321869E-2</c:v>
                </c:pt>
                <c:pt idx="86">
                  <c:v>-9.9761553506766409E-3</c:v>
                </c:pt>
                <c:pt idx="87">
                  <c:v>-9.9825146505508888E-3</c:v>
                </c:pt>
                <c:pt idx="88">
                  <c:v>-9.8671356425533707E-3</c:v>
                </c:pt>
                <c:pt idx="89">
                  <c:v>-9.5649640850866691E-3</c:v>
                </c:pt>
                <c:pt idx="90">
                  <c:v>6.4270677534028486E-4</c:v>
                </c:pt>
                <c:pt idx="91">
                  <c:v>-1.005517589788163E-2</c:v>
                </c:pt>
                <c:pt idx="92">
                  <c:v>-9.6677165940733945E-3</c:v>
                </c:pt>
                <c:pt idx="93">
                  <c:v>-1.0030994812349037E-2</c:v>
                </c:pt>
                <c:pt idx="94">
                  <c:v>-9.8427455532674735E-3</c:v>
                </c:pt>
                <c:pt idx="95">
                  <c:v>-1.0168087329820108E-2</c:v>
                </c:pt>
                <c:pt idx="96">
                  <c:v>-1.0005308746357744E-2</c:v>
                </c:pt>
                <c:pt idx="97">
                  <c:v>-9.8446272690518866E-3</c:v>
                </c:pt>
                <c:pt idx="98">
                  <c:v>-9.6310311475845678E-3</c:v>
                </c:pt>
                <c:pt idx="99">
                  <c:v>2.121253006552859E-4</c:v>
                </c:pt>
                <c:pt idx="100">
                  <c:v>-9.9834493361927734E-3</c:v>
                </c:pt>
                <c:pt idx="101">
                  <c:v>-1.0022010296800499E-2</c:v>
                </c:pt>
                <c:pt idx="102">
                  <c:v>-9.8173128308390867E-3</c:v>
                </c:pt>
                <c:pt idx="103">
                  <c:v>-9.8947078870554872E-3</c:v>
                </c:pt>
                <c:pt idx="104">
                  <c:v>-1.318102382595332E-2</c:v>
                </c:pt>
                <c:pt idx="105">
                  <c:v>-1.1374441772943666E-2</c:v>
                </c:pt>
                <c:pt idx="106">
                  <c:v>-1.0770527725297518E-2</c:v>
                </c:pt>
                <c:pt idx="107">
                  <c:v>-1.0372923949348967E-2</c:v>
                </c:pt>
                <c:pt idx="108">
                  <c:v>-1.0168308394801873E-2</c:v>
                </c:pt>
                <c:pt idx="109">
                  <c:v>-1.0054688868096906E-2</c:v>
                </c:pt>
                <c:pt idx="110">
                  <c:v>4.7977794961373554E-4</c:v>
                </c:pt>
                <c:pt idx="111">
                  <c:v>-9.9358654375337752E-3</c:v>
                </c:pt>
                <c:pt idx="112">
                  <c:v>-9.771635160791603E-3</c:v>
                </c:pt>
                <c:pt idx="113">
                  <c:v>-9.8033661891154811E-3</c:v>
                </c:pt>
                <c:pt idx="114">
                  <c:v>-1.010012234536628E-2</c:v>
                </c:pt>
                <c:pt idx="115">
                  <c:v>-9.7191750046037306E-3</c:v>
                </c:pt>
                <c:pt idx="116">
                  <c:v>-9.77156443766658E-3</c:v>
                </c:pt>
                <c:pt idx="117">
                  <c:v>-7.2419919557683565E-3</c:v>
                </c:pt>
                <c:pt idx="118">
                  <c:v>-2.5306588451046164E-4</c:v>
                </c:pt>
                <c:pt idx="119">
                  <c:v>3.046940955415689E-4</c:v>
                </c:pt>
                <c:pt idx="120">
                  <c:v>1.23432690950942E-4</c:v>
                </c:pt>
                <c:pt idx="121">
                  <c:v>-1.2970801657863351E-4</c:v>
                </c:pt>
                <c:pt idx="122">
                  <c:v>7.81806129035445E-5</c:v>
                </c:pt>
                <c:pt idx="123">
                  <c:v>-1.0196940498852225E-4</c:v>
                </c:pt>
                <c:pt idx="124">
                  <c:v>1.6413575308504846E-4</c:v>
                </c:pt>
                <c:pt idx="125">
                  <c:v>-9.1676882656543945E-5</c:v>
                </c:pt>
                <c:pt idx="126">
                  <c:v>-3.9666188027420723E-5</c:v>
                </c:pt>
                <c:pt idx="127">
                  <c:v>-1.3058021376199935E-4</c:v>
                </c:pt>
                <c:pt idx="128">
                  <c:v>-3.6031771783018307E-5</c:v>
                </c:pt>
                <c:pt idx="129">
                  <c:v>-3.2760192306913183E-4</c:v>
                </c:pt>
                <c:pt idx="130">
                  <c:v>-5.0062714324428104E-4</c:v>
                </c:pt>
                <c:pt idx="131">
                  <c:v>-3.845958209790501E-4</c:v>
                </c:pt>
                <c:pt idx="132">
                  <c:v>-1.5819896260127475E-4</c:v>
                </c:pt>
                <c:pt idx="133">
                  <c:v>-3.2880655533085168E-4</c:v>
                </c:pt>
                <c:pt idx="134">
                  <c:v>-1.715538660811422E-4</c:v>
                </c:pt>
                <c:pt idx="135">
                  <c:v>-3.6900522139748926E-4</c:v>
                </c:pt>
                <c:pt idx="136">
                  <c:v>-2.3500976296830789E-4</c:v>
                </c:pt>
                <c:pt idx="137">
                  <c:v>-3.172936504886037E-4</c:v>
                </c:pt>
                <c:pt idx="138">
                  <c:v>-1.4266420822395265E-4</c:v>
                </c:pt>
                <c:pt idx="139">
                  <c:v>-1.4704181675229133E-4</c:v>
                </c:pt>
                <c:pt idx="140">
                  <c:v>-3.0493982512447282E-4</c:v>
                </c:pt>
                <c:pt idx="141">
                  <c:v>-1.1786560494964071E-4</c:v>
                </c:pt>
                <c:pt idx="142">
                  <c:v>-1.625741623448862E-4</c:v>
                </c:pt>
                <c:pt idx="143">
                  <c:v>-2.861021899994709E-4</c:v>
                </c:pt>
                <c:pt idx="144">
                  <c:v>-3.8526554294449067E-4</c:v>
                </c:pt>
                <c:pt idx="145">
                  <c:v>-1.2967280540410187E-4</c:v>
                </c:pt>
                <c:pt idx="146">
                  <c:v>-2.6649222961461216E-4</c:v>
                </c:pt>
                <c:pt idx="147">
                  <c:v>-1.6617891779402427E-4</c:v>
                </c:pt>
                <c:pt idx="148">
                  <c:v>-1.446499295583159E-4</c:v>
                </c:pt>
                <c:pt idx="149">
                  <c:v>-1.6652144670104008E-4</c:v>
                </c:pt>
                <c:pt idx="150">
                  <c:v>-7.3661154685211727E-5</c:v>
                </c:pt>
                <c:pt idx="151">
                  <c:v>-1.2368288334541067E-4</c:v>
                </c:pt>
                <c:pt idx="152">
                  <c:v>-1.0316579380698077E-4</c:v>
                </c:pt>
                <c:pt idx="153">
                  <c:v>-1.9083030447064608E-4</c:v>
                </c:pt>
                <c:pt idx="154">
                  <c:v>-9.1656430538988864E-5</c:v>
                </c:pt>
                <c:pt idx="155">
                  <c:v>-1.1009093031644213E-4</c:v>
                </c:pt>
                <c:pt idx="156">
                  <c:v>-8.3099490740923265E-5</c:v>
                </c:pt>
                <c:pt idx="157">
                  <c:v>-2.7765957034220357E-4</c:v>
                </c:pt>
                <c:pt idx="158">
                  <c:v>-1.3274531686235935E-4</c:v>
                </c:pt>
                <c:pt idx="159">
                  <c:v>-7.5637987517529481E-5</c:v>
                </c:pt>
                <c:pt idx="160">
                  <c:v>1.3705243057016148E-4</c:v>
                </c:pt>
                <c:pt idx="161">
                  <c:v>2.2418997769779736E-4</c:v>
                </c:pt>
                <c:pt idx="162">
                  <c:v>3.7196492921331981E-5</c:v>
                </c:pt>
                <c:pt idx="163">
                  <c:v>1.1275575157032591E-4</c:v>
                </c:pt>
                <c:pt idx="164">
                  <c:v>3.8019040407899496E-5</c:v>
                </c:pt>
                <c:pt idx="165">
                  <c:v>-6.5055735148700222E-5</c:v>
                </c:pt>
                <c:pt idx="166">
                  <c:v>1.0452251738257701E-4</c:v>
                </c:pt>
                <c:pt idx="167">
                  <c:v>-7.7016662352824561E-5</c:v>
                </c:pt>
                <c:pt idx="168">
                  <c:v>7.5341831629271994E-5</c:v>
                </c:pt>
                <c:pt idx="169">
                  <c:v>-9.5201897313379469E-5</c:v>
                </c:pt>
                <c:pt idx="170">
                  <c:v>-7.0871044007492223E-5</c:v>
                </c:pt>
                <c:pt idx="171">
                  <c:v>-1.0668716265849199E-4</c:v>
                </c:pt>
                <c:pt idx="172">
                  <c:v>-2.0199665175235637E-4</c:v>
                </c:pt>
                <c:pt idx="173">
                  <c:v>-2.2699882768484336E-5</c:v>
                </c:pt>
                <c:pt idx="174">
                  <c:v>-8.560903967302913E-5</c:v>
                </c:pt>
                <c:pt idx="175">
                  <c:v>5.9659167224168641E-6</c:v>
                </c:pt>
                <c:pt idx="176">
                  <c:v>1.4866593621043478E-5</c:v>
                </c:pt>
                <c:pt idx="177">
                  <c:v>-2.9155783630829823E-5</c:v>
                </c:pt>
                <c:pt idx="178">
                  <c:v>6.8184332232323897E-5</c:v>
                </c:pt>
                <c:pt idx="179">
                  <c:v>-1.2754256383118445E-4</c:v>
                </c:pt>
                <c:pt idx="180">
                  <c:v>7.6454698497263607E-5</c:v>
                </c:pt>
                <c:pt idx="181">
                  <c:v>4.6999731358354779E-5</c:v>
                </c:pt>
                <c:pt idx="182">
                  <c:v>5.3139451036798846E-5</c:v>
                </c:pt>
                <c:pt idx="183">
                  <c:v>1.2774293935979841E-6</c:v>
                </c:pt>
                <c:pt idx="184">
                  <c:v>3.9099071534653973E-5</c:v>
                </c:pt>
                <c:pt idx="185">
                  <c:v>7.3078006804561113E-5</c:v>
                </c:pt>
                <c:pt idx="186">
                  <c:v>6.1482653245459318E-5</c:v>
                </c:pt>
                <c:pt idx="187">
                  <c:v>5.9801506515411162E-5</c:v>
                </c:pt>
                <c:pt idx="188">
                  <c:v>7.622493999526192E-5</c:v>
                </c:pt>
                <c:pt idx="189">
                  <c:v>5.254735060966631E-5</c:v>
                </c:pt>
                <c:pt idx="190">
                  <c:v>1.0315423459994477E-4</c:v>
                </c:pt>
                <c:pt idx="191">
                  <c:v>2.6728547946497372E-5</c:v>
                </c:pt>
                <c:pt idx="192">
                  <c:v>1.4773717536753495E-4</c:v>
                </c:pt>
                <c:pt idx="193">
                  <c:v>2.0418045453030054E-4</c:v>
                </c:pt>
                <c:pt idx="194">
                  <c:v>1.0000999179782255E-4</c:v>
                </c:pt>
                <c:pt idx="195">
                  <c:v>1.6006752318853401E-4</c:v>
                </c:pt>
                <c:pt idx="196">
                  <c:v>9.9041653780496119E-5</c:v>
                </c:pt>
                <c:pt idx="197">
                  <c:v>2.6794223448556309E-4</c:v>
                </c:pt>
                <c:pt idx="198">
                  <c:v>1.9441181152912712E-4</c:v>
                </c:pt>
                <c:pt idx="199">
                  <c:v>2.1259620895786036E-4</c:v>
                </c:pt>
                <c:pt idx="200">
                  <c:v>2.636465291820933E-4</c:v>
                </c:pt>
                <c:pt idx="201">
                  <c:v>1.5601680638832605E-4</c:v>
                </c:pt>
                <c:pt idx="202">
                  <c:v>2.1355519051735605E-4</c:v>
                </c:pt>
                <c:pt idx="203">
                  <c:v>2.1776247279481353E-4</c:v>
                </c:pt>
                <c:pt idx="204">
                  <c:v>2.5117409079888908E-4</c:v>
                </c:pt>
                <c:pt idx="205">
                  <c:v>2.7254756228667354E-4</c:v>
                </c:pt>
                <c:pt idx="206">
                  <c:v>1.8559370858040047E-4</c:v>
                </c:pt>
                <c:pt idx="207">
                  <c:v>3.2976545936924673E-4</c:v>
                </c:pt>
                <c:pt idx="208">
                  <c:v>3.1279270560680139E-4</c:v>
                </c:pt>
                <c:pt idx="209">
                  <c:v>3.171345421217886E-4</c:v>
                </c:pt>
                <c:pt idx="210">
                  <c:v>2.4073263907320452E-4</c:v>
                </c:pt>
                <c:pt idx="211">
                  <c:v>2.637166396666224E-4</c:v>
                </c:pt>
                <c:pt idx="212">
                  <c:v>3.0508647724958315E-4</c:v>
                </c:pt>
                <c:pt idx="213">
                  <c:v>3.2601903766638074E-4</c:v>
                </c:pt>
                <c:pt idx="214">
                  <c:v>3.2978643681658149E-4</c:v>
                </c:pt>
                <c:pt idx="215">
                  <c:v>3.6771483953734752E-4</c:v>
                </c:pt>
                <c:pt idx="217">
                  <c:v>-8.4956031202243487E-4</c:v>
                </c:pt>
                <c:pt idx="218">
                  <c:v>-4.1806920581122231E-4</c:v>
                </c:pt>
                <c:pt idx="219">
                  <c:v>-2.5361065712492525E-5</c:v>
                </c:pt>
                <c:pt idx="220">
                  <c:v>1.8207429080718818E-4</c:v>
                </c:pt>
                <c:pt idx="221">
                  <c:v>2.1658297195426002E-4</c:v>
                </c:pt>
                <c:pt idx="223">
                  <c:v>2.3851539994401705E-4</c:v>
                </c:pt>
                <c:pt idx="224">
                  <c:v>1.8306282048285993E-4</c:v>
                </c:pt>
                <c:pt idx="225">
                  <c:v>2.6919325256269389E-4</c:v>
                </c:pt>
                <c:pt idx="226">
                  <c:v>2.0785544688917135E-4</c:v>
                </c:pt>
                <c:pt idx="227">
                  <c:v>2.8292766990811735E-4</c:v>
                </c:pt>
              </c:numCache>
            </c:numRef>
          </c:yVal>
        </c:ser>
        <c:axId val="208248832"/>
        <c:axId val="208250752"/>
      </c:scatterChart>
      <c:valAx>
        <c:axId val="208248832"/>
        <c:scaling>
          <c:orientation val="minMax"/>
          <c:min val="1.5000000000000025E-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08250752"/>
        <c:crosses val="autoZero"/>
        <c:crossBetween val="midCat"/>
      </c:valAx>
      <c:valAx>
        <c:axId val="208250752"/>
        <c:scaling>
          <c:orientation val="minMax"/>
          <c:max val="2.0000000000000005E-3"/>
          <c:min val="-2.0000000000000005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0%" sourceLinked="0"/>
        <c:tickLblPos val="nextTo"/>
        <c:crossAx val="208248832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'calcGREEN(1)'!$AS$47:$AY$47</c:f>
          <c:strCache>
            <c:ptCount val="1"/>
            <c:pt idx="0">
              <c:v>Transfer Function: GREEN channel</c:v>
            </c:pt>
          </c:strCache>
        </c:strRef>
      </c:tx>
      <c:layout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'calcGREEN(1)'!$AB$14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'calcGREEN(1)'!$AA$17:$AA$244</c:f>
              <c:numCache>
                <c:formatCode>General</c:formatCode>
                <c:ptCount val="228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116.7831178791437</c:v>
                </c:pt>
                <c:pt idx="83">
                  <c:v>117.19139959163664</c:v>
                </c:pt>
                <c:pt idx="84">
                  <c:v>118.10932118578499</c:v>
                </c:pt>
                <c:pt idx="85">
                  <c:v>119.02781509300674</c:v>
                </c:pt>
                <c:pt idx="86">
                  <c:v>119.87093116215081</c:v>
                </c:pt>
                <c:pt idx="87">
                  <c:v>120.74018880996417</c:v>
                </c:pt>
                <c:pt idx="88">
                  <c:v>121.61485806665161</c:v>
                </c:pt>
                <c:pt idx="89">
                  <c:v>122.43231360602147</c:v>
                </c:pt>
                <c:pt idx="90">
                  <c:v>123.21069629416118</c:v>
                </c:pt>
                <c:pt idx="91">
                  <c:v>123.34113503991084</c:v>
                </c:pt>
                <c:pt idx="92">
                  <c:v>124.15430830088108</c:v>
                </c:pt>
                <c:pt idx="93">
                  <c:v>125.04125590361201</c:v>
                </c:pt>
                <c:pt idx="94">
                  <c:v>125.85871271762123</c:v>
                </c:pt>
                <c:pt idx="95">
                  <c:v>126.70765286893682</c:v>
                </c:pt>
                <c:pt idx="96">
                  <c:v>127.50104653121994</c:v>
                </c:pt>
                <c:pt idx="97">
                  <c:v>128.29445039061795</c:v>
                </c:pt>
                <c:pt idx="98">
                  <c:v>129.05356721596959</c:v>
                </c:pt>
                <c:pt idx="99">
                  <c:v>129.47595118678035</c:v>
                </c:pt>
                <c:pt idx="100">
                  <c:v>129.86622067900814</c:v>
                </c:pt>
                <c:pt idx="101">
                  <c:v>130.65159380057165</c:v>
                </c:pt>
                <c:pt idx="102">
                  <c:v>131.35724817224721</c:v>
                </c:pt>
                <c:pt idx="103">
                  <c:v>132.09345233536061</c:v>
                </c:pt>
                <c:pt idx="104">
                  <c:v>132.27468336401512</c:v>
                </c:pt>
                <c:pt idx="105">
                  <c:v>132.42705757723201</c:v>
                </c:pt>
                <c:pt idx="106">
                  <c:v>132.97772472499918</c:v>
                </c:pt>
                <c:pt idx="107">
                  <c:v>133.59628528343995</c:v>
                </c:pt>
                <c:pt idx="108">
                  <c:v>134.24051554905836</c:v>
                </c:pt>
                <c:pt idx="109">
                  <c:v>134.86973566155322</c:v>
                </c:pt>
                <c:pt idx="110">
                  <c:v>135.42358635303026</c:v>
                </c:pt>
                <c:pt idx="111">
                  <c:v>135.50488743578177</c:v>
                </c:pt>
                <c:pt idx="112">
                  <c:v>136.11328758894248</c:v>
                </c:pt>
                <c:pt idx="113">
                  <c:v>136.68749273701874</c:v>
                </c:pt>
                <c:pt idx="114">
                  <c:v>137.31883996768045</c:v>
                </c:pt>
                <c:pt idx="115">
                  <c:v>137.85615705262882</c:v>
                </c:pt>
                <c:pt idx="116">
                  <c:v>138.37900749067754</c:v>
                </c:pt>
                <c:pt idx="117">
                  <c:v>139.17669005948494</c:v>
                </c:pt>
                <c:pt idx="118">
                  <c:v>141.23403019415068</c:v>
                </c:pt>
                <c:pt idx="119">
                  <c:v>146.70882085278555</c:v>
                </c:pt>
                <c:pt idx="120">
                  <c:v>152.08845923741922</c:v>
                </c:pt>
                <c:pt idx="121">
                  <c:v>157.31341841658769</c:v>
                </c:pt>
                <c:pt idx="122">
                  <c:v>162.37877022225109</c:v>
                </c:pt>
                <c:pt idx="123">
                  <c:v>167.41294835435983</c:v>
                </c:pt>
                <c:pt idx="124">
                  <c:v>172.3115520779979</c:v>
                </c:pt>
                <c:pt idx="125">
                  <c:v>177.26645359178616</c:v>
                </c:pt>
                <c:pt idx="126">
                  <c:v>182.30886671197891</c:v>
                </c:pt>
                <c:pt idx="127">
                  <c:v>187.55892602638991</c:v>
                </c:pt>
                <c:pt idx="128">
                  <c:v>192.41815132574743</c:v>
                </c:pt>
                <c:pt idx="129">
                  <c:v>196.57990608268577</c:v>
                </c:pt>
                <c:pt idx="130">
                  <c:v>200.49177931211662</c:v>
                </c:pt>
                <c:pt idx="131">
                  <c:v>204.52061429209377</c:v>
                </c:pt>
                <c:pt idx="132">
                  <c:v>208.6867367832792</c:v>
                </c:pt>
                <c:pt idx="133">
                  <c:v>213.04301524234526</c:v>
                </c:pt>
                <c:pt idx="134">
                  <c:v>217.46386245167503</c:v>
                </c:pt>
                <c:pt idx="135">
                  <c:v>222.04269099451022</c:v>
                </c:pt>
                <c:pt idx="136">
                  <c:v>226.64225819434597</c:v>
                </c:pt>
                <c:pt idx="137">
                  <c:v>231.28390432734267</c:v>
                </c:pt>
                <c:pt idx="138">
                  <c:v>235.87912777428429</c:v>
                </c:pt>
                <c:pt idx="139">
                  <c:v>240.54267513856786</c:v>
                </c:pt>
                <c:pt idx="140">
                  <c:v>245.24391701908493</c:v>
                </c:pt>
                <c:pt idx="141">
                  <c:v>249.84025403493936</c:v>
                </c:pt>
                <c:pt idx="142">
                  <c:v>254.47370167321534</c:v>
                </c:pt>
                <c:pt idx="143">
                  <c:v>259.14815169043641</c:v>
                </c:pt>
                <c:pt idx="144">
                  <c:v>263.81060216848749</c:v>
                </c:pt>
                <c:pt idx="145">
                  <c:v>268.39215885089237</c:v>
                </c:pt>
                <c:pt idx="146">
                  <c:v>273.03821077550077</c:v>
                </c:pt>
                <c:pt idx="147">
                  <c:v>277.64654472385638</c:v>
                </c:pt>
                <c:pt idx="148">
                  <c:v>282.27619183901686</c:v>
                </c:pt>
                <c:pt idx="149">
                  <c:v>286.8845070193571</c:v>
                </c:pt>
                <c:pt idx="150">
                  <c:v>291.47972838096365</c:v>
                </c:pt>
                <c:pt idx="151">
                  <c:v>296.09625039736483</c:v>
                </c:pt>
                <c:pt idx="152">
                  <c:v>300.69202020208763</c:v>
                </c:pt>
                <c:pt idx="153">
                  <c:v>305.29376344904057</c:v>
                </c:pt>
                <c:pt idx="154">
                  <c:v>309.85183769486235</c:v>
                </c:pt>
                <c:pt idx="155">
                  <c:v>314.46614821345065</c:v>
                </c:pt>
                <c:pt idx="156">
                  <c:v>319.07284830180021</c:v>
                </c:pt>
                <c:pt idx="157">
                  <c:v>323.77791155878322</c:v>
                </c:pt>
                <c:pt idx="158">
                  <c:v>328.46060855476475</c:v>
                </c:pt>
                <c:pt idx="159">
                  <c:v>333.44664568474315</c:v>
                </c:pt>
                <c:pt idx="160">
                  <c:v>338.69512744319434</c:v>
                </c:pt>
                <c:pt idx="161">
                  <c:v>343.96440729069474</c:v>
                </c:pt>
                <c:pt idx="162">
                  <c:v>349.17400797727299</c:v>
                </c:pt>
                <c:pt idx="163">
                  <c:v>354.0977425948455</c:v>
                </c:pt>
                <c:pt idx="164">
                  <c:v>358.97393470144499</c:v>
                </c:pt>
                <c:pt idx="165">
                  <c:v>363.74024529130219</c:v>
                </c:pt>
                <c:pt idx="166">
                  <c:v>368.3600600517359</c:v>
                </c:pt>
                <c:pt idx="167">
                  <c:v>373.02194436132282</c:v>
                </c:pt>
                <c:pt idx="168">
                  <c:v>377.55270488875419</c:v>
                </c:pt>
                <c:pt idx="169">
                  <c:v>382.10470663893148</c:v>
                </c:pt>
                <c:pt idx="170">
                  <c:v>386.56275049075322</c:v>
                </c:pt>
                <c:pt idx="171">
                  <c:v>390.97691785060721</c:v>
                </c:pt>
                <c:pt idx="172">
                  <c:v>395.40820685382994</c:v>
                </c:pt>
                <c:pt idx="173">
                  <c:v>399.68352322252719</c:v>
                </c:pt>
                <c:pt idx="174">
                  <c:v>404.03500124032479</c:v>
                </c:pt>
                <c:pt idx="175">
                  <c:v>408.30378633966808</c:v>
                </c:pt>
                <c:pt idx="176">
                  <c:v>412.56559286529063</c:v>
                </c:pt>
                <c:pt idx="177">
                  <c:v>416.81580075740521</c:v>
                </c:pt>
                <c:pt idx="178">
                  <c:v>420.99342647802041</c:v>
                </c:pt>
                <c:pt idx="179">
                  <c:v>425.25455109908398</c:v>
                </c:pt>
                <c:pt idx="180">
                  <c:v>429.35238043161934</c:v>
                </c:pt>
                <c:pt idx="181">
                  <c:v>433.49598912434908</c:v>
                </c:pt>
                <c:pt idx="182">
                  <c:v>437.63098851135464</c:v>
                </c:pt>
                <c:pt idx="183">
                  <c:v>441.74453188610494</c:v>
                </c:pt>
                <c:pt idx="184">
                  <c:v>445.83195122610664</c:v>
                </c:pt>
                <c:pt idx="185">
                  <c:v>449.8536241228793</c:v>
                </c:pt>
                <c:pt idx="186">
                  <c:v>453.89570619371574</c:v>
                </c:pt>
                <c:pt idx="187">
                  <c:v>457.90647487354966</c:v>
                </c:pt>
                <c:pt idx="188">
                  <c:v>461.89546535686418</c:v>
                </c:pt>
                <c:pt idx="189">
                  <c:v>465.85598684617452</c:v>
                </c:pt>
                <c:pt idx="190">
                  <c:v>469.79522853404075</c:v>
                </c:pt>
                <c:pt idx="191">
                  <c:v>473.76066307271191</c:v>
                </c:pt>
                <c:pt idx="192">
                  <c:v>477.61897082223237</c:v>
                </c:pt>
                <c:pt idx="193">
                  <c:v>481.48055671844014</c:v>
                </c:pt>
                <c:pt idx="194">
                  <c:v>485.33233632660921</c:v>
                </c:pt>
                <c:pt idx="195">
                  <c:v>489.13817287578297</c:v>
                </c:pt>
                <c:pt idx="196">
                  <c:v>492.96965487531304</c:v>
                </c:pt>
                <c:pt idx="197">
                  <c:v>496.69412269378466</c:v>
                </c:pt>
                <c:pt idx="198">
                  <c:v>500.47146418226629</c:v>
                </c:pt>
                <c:pt idx="199">
                  <c:v>504.19640537179265</c:v>
                </c:pt>
                <c:pt idx="200">
                  <c:v>507.89780938469102</c:v>
                </c:pt>
                <c:pt idx="201">
                  <c:v>511.59268525623798</c:v>
                </c:pt>
                <c:pt idx="202">
                  <c:v>515.23014038471422</c:v>
                </c:pt>
                <c:pt idx="203">
                  <c:v>518.82767594446625</c:v>
                </c:pt>
                <c:pt idx="204">
                  <c:v>522.38978791784643</c:v>
                </c:pt>
                <c:pt idx="205">
                  <c:v>525.92440683402253</c:v>
                </c:pt>
                <c:pt idx="206">
                  <c:v>529.48264425489322</c:v>
                </c:pt>
                <c:pt idx="207">
                  <c:v>532.87133246744236</c:v>
                </c:pt>
                <c:pt idx="208">
                  <c:v>536.3185664613178</c:v>
                </c:pt>
                <c:pt idx="209">
                  <c:v>539.6805540439791</c:v>
                </c:pt>
                <c:pt idx="210">
                  <c:v>543.03262690117936</c:v>
                </c:pt>
                <c:pt idx="211">
                  <c:v>546.31748836728309</c:v>
                </c:pt>
                <c:pt idx="212">
                  <c:v>549.49136413173926</c:v>
                </c:pt>
                <c:pt idx="213">
                  <c:v>552.64941637389086</c:v>
                </c:pt>
                <c:pt idx="214">
                  <c:v>555.69599703133019</c:v>
                </c:pt>
                <c:pt idx="215">
                  <c:v>558.66975778907522</c:v>
                </c:pt>
                <c:pt idx="217">
                  <c:v>559.86806637672396</c:v>
                </c:pt>
                <c:pt idx="218">
                  <c:v>562.44884366032011</c:v>
                </c:pt>
                <c:pt idx="219">
                  <c:v>564.79404272946738</c:v>
                </c:pt>
                <c:pt idx="220">
                  <c:v>567.38349917751168</c:v>
                </c:pt>
                <c:pt idx="221">
                  <c:v>570.04355672876477</c:v>
                </c:pt>
                <c:pt idx="223">
                  <c:v>572.59646976551915</c:v>
                </c:pt>
                <c:pt idx="224">
                  <c:v>575.14003215994171</c:v>
                </c:pt>
                <c:pt idx="225">
                  <c:v>577.53495812851941</c:v>
                </c:pt>
                <c:pt idx="226">
                  <c:v>579.88065976341193</c:v>
                </c:pt>
                <c:pt idx="227">
                  <c:v>582.09352347074378</c:v>
                </c:pt>
              </c:numCache>
            </c:numRef>
          </c:xVal>
          <c:yVal>
            <c:numRef>
              <c:f>'calcGREEN(1)'!$AB$17:$AB$244</c:f>
              <c:numCache>
                <c:formatCode>General</c:formatCode>
                <c:ptCount val="228"/>
                <c:pt idx="0">
                  <c:v>26.75176739692688</c:v>
                </c:pt>
                <c:pt idx="1">
                  <c:v>28.218064069747925</c:v>
                </c:pt>
                <c:pt idx="2">
                  <c:v>29.632225513458252</c:v>
                </c:pt>
                <c:pt idx="3">
                  <c:v>31.000768899917603</c:v>
                </c:pt>
                <c:pt idx="4">
                  <c:v>32.291110197703041</c:v>
                </c:pt>
                <c:pt idx="5">
                  <c:v>33.561900854110718</c:v>
                </c:pt>
                <c:pt idx="6">
                  <c:v>34.806623538335167</c:v>
                </c:pt>
                <c:pt idx="7">
                  <c:v>35.9796613852183</c:v>
                </c:pt>
                <c:pt idx="8">
                  <c:v>37.126631021499634</c:v>
                </c:pt>
                <c:pt idx="9">
                  <c:v>38.267083326975502</c:v>
                </c:pt>
                <c:pt idx="10">
                  <c:v>39.387986342112221</c:v>
                </c:pt>
                <c:pt idx="11">
                  <c:v>40.534955978393555</c:v>
                </c:pt>
                <c:pt idx="12">
                  <c:v>41.694959958394371</c:v>
                </c:pt>
                <c:pt idx="13">
                  <c:v>42.881030559539795</c:v>
                </c:pt>
                <c:pt idx="14">
                  <c:v>43.982382297515869</c:v>
                </c:pt>
                <c:pt idx="15">
                  <c:v>44.914295196533203</c:v>
                </c:pt>
                <c:pt idx="16">
                  <c:v>45.80710713068644</c:v>
                </c:pt>
                <c:pt idx="17">
                  <c:v>46.732502778371177</c:v>
                </c:pt>
                <c:pt idx="18">
                  <c:v>47.683966636657715</c:v>
                </c:pt>
                <c:pt idx="19">
                  <c:v>48.674530982971191</c:v>
                </c:pt>
                <c:pt idx="20">
                  <c:v>49.691163857777916</c:v>
                </c:pt>
                <c:pt idx="21">
                  <c:v>50.720829963684082</c:v>
                </c:pt>
                <c:pt idx="22">
                  <c:v>51.763529618581138</c:v>
                </c:pt>
                <c:pt idx="23">
                  <c:v>52.825779914855957</c:v>
                </c:pt>
                <c:pt idx="24">
                  <c:v>53.888030529022217</c:v>
                </c:pt>
                <c:pt idx="25">
                  <c:v>54.943764209747314</c:v>
                </c:pt>
                <c:pt idx="26">
                  <c:v>56.025564988454185</c:v>
                </c:pt>
                <c:pt idx="27">
                  <c:v>57.055230617523193</c:v>
                </c:pt>
                <c:pt idx="28">
                  <c:v>58.14354944229126</c:v>
                </c:pt>
                <c:pt idx="29">
                  <c:v>59.186248938242592</c:v>
                </c:pt>
                <c:pt idx="30">
                  <c:v>60.24198261896769</c:v>
                </c:pt>
                <c:pt idx="31">
                  <c:v>61.291198889414467</c:v>
                </c:pt>
                <c:pt idx="32">
                  <c:v>62.359966595967613</c:v>
                </c:pt>
                <c:pt idx="33">
                  <c:v>63.409183184305824</c:v>
                </c:pt>
                <c:pt idx="34">
                  <c:v>64.471433798472091</c:v>
                </c:pt>
                <c:pt idx="35">
                  <c:v>65.507616996765137</c:v>
                </c:pt>
                <c:pt idx="36">
                  <c:v>66.582900842030838</c:v>
                </c:pt>
                <c:pt idx="37">
                  <c:v>67.60605001449585</c:v>
                </c:pt>
                <c:pt idx="38">
                  <c:v>68.648750146230057</c:v>
                </c:pt>
                <c:pt idx="39">
                  <c:v>69.704484144846603</c:v>
                </c:pt>
                <c:pt idx="40">
                  <c:v>70.75370041529338</c:v>
                </c:pt>
                <c:pt idx="41">
                  <c:v>71.828983783721924</c:v>
                </c:pt>
                <c:pt idx="42">
                  <c:v>72.865167458852127</c:v>
                </c:pt>
                <c:pt idx="43">
                  <c:v>73.927418073018387</c:v>
                </c:pt>
                <c:pt idx="44">
                  <c:v>75.035285949707031</c:v>
                </c:pt>
                <c:pt idx="45">
                  <c:v>76.18877236048381</c:v>
                </c:pt>
                <c:pt idx="46">
                  <c:v>77.426979064941406</c:v>
                </c:pt>
                <c:pt idx="47">
                  <c:v>78.626083056132003</c:v>
                </c:pt>
                <c:pt idx="48">
                  <c:v>79.779570897420243</c:v>
                </c:pt>
                <c:pt idx="49">
                  <c:v>80.893957138061523</c:v>
                </c:pt>
                <c:pt idx="50">
                  <c:v>81.995308558146164</c:v>
                </c:pt>
                <c:pt idx="51">
                  <c:v>83.077109654744461</c:v>
                </c:pt>
                <c:pt idx="52">
                  <c:v>84.132842063903809</c:v>
                </c:pt>
                <c:pt idx="53">
                  <c:v>85.18857606252034</c:v>
                </c:pt>
                <c:pt idx="54">
                  <c:v>86.224759737650558</c:v>
                </c:pt>
                <c:pt idx="55">
                  <c:v>87.241391181945801</c:v>
                </c:pt>
                <c:pt idx="56">
                  <c:v>88.258023262023926</c:v>
                </c:pt>
                <c:pt idx="57">
                  <c:v>89.274656295776367</c:v>
                </c:pt>
                <c:pt idx="58">
                  <c:v>90.25870418548584</c:v>
                </c:pt>
                <c:pt idx="59">
                  <c:v>91.249268213907882</c:v>
                </c:pt>
                <c:pt idx="60">
                  <c:v>92.246350288391113</c:v>
                </c:pt>
                <c:pt idx="61">
                  <c:v>93.243431727091476</c:v>
                </c:pt>
                <c:pt idx="62">
                  <c:v>94.188379287719727</c:v>
                </c:pt>
                <c:pt idx="63">
                  <c:v>95.178943951924637</c:v>
                </c:pt>
                <c:pt idx="64">
                  <c:v>96.130407651265458</c:v>
                </c:pt>
                <c:pt idx="65">
                  <c:v>97.075354258219406</c:v>
                </c:pt>
                <c:pt idx="66">
                  <c:v>98.03333441416423</c:v>
                </c:pt>
                <c:pt idx="67">
                  <c:v>98.984798749287918</c:v>
                </c:pt>
                <c:pt idx="68">
                  <c:v>99.910194396972656</c:v>
                </c:pt>
                <c:pt idx="69">
                  <c:v>100.84862486521403</c:v>
                </c:pt>
                <c:pt idx="70">
                  <c:v>101.78705374399821</c:v>
                </c:pt>
                <c:pt idx="71">
                  <c:v>102.69941679636638</c:v>
                </c:pt>
                <c:pt idx="72">
                  <c:v>103.63132985432942</c:v>
                </c:pt>
                <c:pt idx="73">
                  <c:v>104.55672486623128</c:v>
                </c:pt>
                <c:pt idx="74">
                  <c:v>105.45605405171712</c:v>
                </c:pt>
                <c:pt idx="75">
                  <c:v>106.36841615041097</c:v>
                </c:pt>
                <c:pt idx="76">
                  <c:v>107.28077856699626</c:v>
                </c:pt>
                <c:pt idx="77">
                  <c:v>108.17359097798665</c:v>
                </c:pt>
                <c:pt idx="78">
                  <c:v>109.05988470713298</c:v>
                </c:pt>
                <c:pt idx="79">
                  <c:v>109.93314647674561</c:v>
                </c:pt>
                <c:pt idx="80">
                  <c:v>110.82595793406169</c:v>
                </c:pt>
                <c:pt idx="81">
                  <c:v>111.66663392384847</c:v>
                </c:pt>
                <c:pt idx="82">
                  <c:v>113.33495394388835</c:v>
                </c:pt>
                <c:pt idx="83">
                  <c:v>112.55944569905598</c:v>
                </c:pt>
                <c:pt idx="84">
                  <c:v>113.41315746307373</c:v>
                </c:pt>
                <c:pt idx="85">
                  <c:v>114.27990055084229</c:v>
                </c:pt>
                <c:pt idx="86">
                  <c:v>115.13361231486003</c:v>
                </c:pt>
                <c:pt idx="87">
                  <c:v>115.9677718480428</c:v>
                </c:pt>
                <c:pt idx="88">
                  <c:v>116.82148170471191</c:v>
                </c:pt>
                <c:pt idx="89">
                  <c:v>117.64260927836101</c:v>
                </c:pt>
                <c:pt idx="90">
                  <c:v>119.61070315043132</c:v>
                </c:pt>
                <c:pt idx="91">
                  <c:v>118.45721753438313</c:v>
                </c:pt>
                <c:pt idx="92">
                  <c:v>119.28486092885335</c:v>
                </c:pt>
                <c:pt idx="93">
                  <c:v>120.09295241038005</c:v>
                </c:pt>
                <c:pt idx="94">
                  <c:v>120.90104548136394</c:v>
                </c:pt>
                <c:pt idx="95">
                  <c:v>121.67655213673909</c:v>
                </c:pt>
                <c:pt idx="96">
                  <c:v>122.45857810974121</c:v>
                </c:pt>
                <c:pt idx="97">
                  <c:v>123.24060344696045</c:v>
                </c:pt>
                <c:pt idx="98">
                  <c:v>123.99655946095784</c:v>
                </c:pt>
                <c:pt idx="99">
                  <c:v>125.63881238301595</c:v>
                </c:pt>
                <c:pt idx="100">
                  <c:v>124.73296737670898</c:v>
                </c:pt>
                <c:pt idx="101">
                  <c:v>125.48240915934245</c:v>
                </c:pt>
                <c:pt idx="102">
                  <c:v>126.18623065948486</c:v>
                </c:pt>
                <c:pt idx="103">
                  <c:v>126.8835350672404</c:v>
                </c:pt>
                <c:pt idx="104">
                  <c:v>126.63589382171631</c:v>
                </c:pt>
                <c:pt idx="105">
                  <c:v>127.0138734181722</c:v>
                </c:pt>
                <c:pt idx="106">
                  <c:v>127.61994171142578</c:v>
                </c:pt>
                <c:pt idx="107">
                  <c:v>128.26511319478354</c:v>
                </c:pt>
                <c:pt idx="108">
                  <c:v>128.91028340657553</c:v>
                </c:pt>
                <c:pt idx="109">
                  <c:v>129.52938588460287</c:v>
                </c:pt>
                <c:pt idx="110">
                  <c:v>131.44534873962402</c:v>
                </c:pt>
                <c:pt idx="111">
                  <c:v>130.15500863393149</c:v>
                </c:pt>
                <c:pt idx="112">
                  <c:v>130.76107533772787</c:v>
                </c:pt>
                <c:pt idx="113">
                  <c:v>131.30849393208823</c:v>
                </c:pt>
                <c:pt idx="114">
                  <c:v>131.87546189626059</c:v>
                </c:pt>
                <c:pt idx="115">
                  <c:v>132.44242827097574</c:v>
                </c:pt>
                <c:pt idx="116">
                  <c:v>132.93771266937256</c:v>
                </c:pt>
                <c:pt idx="117">
                  <c:v>134.04558054606119</c:v>
                </c:pt>
                <c:pt idx="118">
                  <c:v>136.98468971252441</c:v>
                </c:pt>
                <c:pt idx="119">
                  <c:v>142.3741455078125</c:v>
                </c:pt>
                <c:pt idx="120">
                  <c:v>147.56809139251709</c:v>
                </c:pt>
                <c:pt idx="121">
                  <c:v>152.59912045796713</c:v>
                </c:pt>
                <c:pt idx="122">
                  <c:v>157.54542541503906</c:v>
                </c:pt>
                <c:pt idx="123">
                  <c:v>162.40049743652344</c:v>
                </c:pt>
                <c:pt idx="124">
                  <c:v>167.19691848754883</c:v>
                </c:pt>
                <c:pt idx="125">
                  <c:v>171.96075248718262</c:v>
                </c:pt>
                <c:pt idx="126">
                  <c:v>176.8614419301351</c:v>
                </c:pt>
                <c:pt idx="127">
                  <c:v>181.93808555603027</c:v>
                </c:pt>
                <c:pt idx="128">
                  <c:v>186.66933759053549</c:v>
                </c:pt>
                <c:pt idx="129">
                  <c:v>190.65114657084146</c:v>
                </c:pt>
                <c:pt idx="130">
                  <c:v>194.41138458251953</c:v>
                </c:pt>
                <c:pt idx="131">
                  <c:v>198.34105809529623</c:v>
                </c:pt>
                <c:pt idx="132">
                  <c:v>202.4271380106608</c:v>
                </c:pt>
                <c:pt idx="133">
                  <c:v>206.61748695373535</c:v>
                </c:pt>
                <c:pt idx="134">
                  <c:v>210.93817456563315</c:v>
                </c:pt>
                <c:pt idx="135">
                  <c:v>215.33706665039062</c:v>
                </c:pt>
                <c:pt idx="136">
                  <c:v>219.82719103495279</c:v>
                </c:pt>
                <c:pt idx="137">
                  <c:v>224.31080118815103</c:v>
                </c:pt>
                <c:pt idx="138">
                  <c:v>228.80744298299155</c:v>
                </c:pt>
                <c:pt idx="139">
                  <c:v>233.33015505472818</c:v>
                </c:pt>
                <c:pt idx="140">
                  <c:v>237.85286521911621</c:v>
                </c:pt>
                <c:pt idx="141">
                  <c:v>242.35602378845215</c:v>
                </c:pt>
                <c:pt idx="142">
                  <c:v>246.83963394165039</c:v>
                </c:pt>
                <c:pt idx="143">
                  <c:v>251.34279632568359</c:v>
                </c:pt>
                <c:pt idx="144">
                  <c:v>255.83943748474121</c:v>
                </c:pt>
                <c:pt idx="145">
                  <c:v>260.34911219278973</c:v>
                </c:pt>
                <c:pt idx="146">
                  <c:v>264.8196913401286</c:v>
                </c:pt>
                <c:pt idx="147">
                  <c:v>269.31633377075195</c:v>
                </c:pt>
                <c:pt idx="148">
                  <c:v>273.81297365824383</c:v>
                </c:pt>
                <c:pt idx="149">
                  <c:v>278.27703475952148</c:v>
                </c:pt>
                <c:pt idx="150">
                  <c:v>282.76064364115399</c:v>
                </c:pt>
                <c:pt idx="151">
                  <c:v>287.22470156351727</c:v>
                </c:pt>
                <c:pt idx="152">
                  <c:v>291.68875948588055</c:v>
                </c:pt>
                <c:pt idx="153">
                  <c:v>296.12675348917645</c:v>
                </c:pt>
                <c:pt idx="154">
                  <c:v>300.5777753194173</c:v>
                </c:pt>
                <c:pt idx="155">
                  <c:v>305.04835255940753</c:v>
                </c:pt>
                <c:pt idx="156">
                  <c:v>309.52544403076172</c:v>
                </c:pt>
                <c:pt idx="157">
                  <c:v>314.02860641479492</c:v>
                </c:pt>
                <c:pt idx="158">
                  <c:v>318.61648050944012</c:v>
                </c:pt>
                <c:pt idx="159">
                  <c:v>323.4715576171875</c:v>
                </c:pt>
                <c:pt idx="160">
                  <c:v>328.6329180399577</c:v>
                </c:pt>
                <c:pt idx="161">
                  <c:v>333.77473195393878</c:v>
                </c:pt>
                <c:pt idx="162">
                  <c:v>338.76665751139325</c:v>
                </c:pt>
                <c:pt idx="163">
                  <c:v>343.56959406534833</c:v>
                </c:pt>
                <c:pt idx="164">
                  <c:v>348.27477773030597</c:v>
                </c:pt>
                <c:pt idx="165">
                  <c:v>352.86265563964844</c:v>
                </c:pt>
                <c:pt idx="166">
                  <c:v>357.40491739908856</c:v>
                </c:pt>
                <c:pt idx="167">
                  <c:v>361.86245854695636</c:v>
                </c:pt>
                <c:pt idx="168">
                  <c:v>366.313481648763</c:v>
                </c:pt>
                <c:pt idx="169">
                  <c:v>370.66675567626953</c:v>
                </c:pt>
                <c:pt idx="170">
                  <c:v>375.0004768371582</c:v>
                </c:pt>
                <c:pt idx="171">
                  <c:v>379.26902898152667</c:v>
                </c:pt>
                <c:pt idx="172">
                  <c:v>383.53106053670246</c:v>
                </c:pt>
                <c:pt idx="173">
                  <c:v>387.74747975667316</c:v>
                </c:pt>
                <c:pt idx="174">
                  <c:v>391.9443473815918</c:v>
                </c:pt>
                <c:pt idx="175">
                  <c:v>396.12166468302411</c:v>
                </c:pt>
                <c:pt idx="176">
                  <c:v>400.25987879435223</c:v>
                </c:pt>
                <c:pt idx="177">
                  <c:v>404.36551284790039</c:v>
                </c:pt>
                <c:pt idx="178">
                  <c:v>408.45810953776044</c:v>
                </c:pt>
                <c:pt idx="179">
                  <c:v>412.51160685221356</c:v>
                </c:pt>
                <c:pt idx="180">
                  <c:v>416.57161585489911</c:v>
                </c:pt>
                <c:pt idx="181">
                  <c:v>420.57949193318683</c:v>
                </c:pt>
                <c:pt idx="182">
                  <c:v>424.59389114379883</c:v>
                </c:pt>
                <c:pt idx="183">
                  <c:v>428.56266530354816</c:v>
                </c:pt>
                <c:pt idx="184">
                  <c:v>432.54447301228839</c:v>
                </c:pt>
                <c:pt idx="185">
                  <c:v>436.46111424763996</c:v>
                </c:pt>
                <c:pt idx="186">
                  <c:v>440.37775421142578</c:v>
                </c:pt>
                <c:pt idx="187">
                  <c:v>444.2683270772298</c:v>
                </c:pt>
                <c:pt idx="188">
                  <c:v>448.14587020874023</c:v>
                </c:pt>
                <c:pt idx="189">
                  <c:v>451.9777946472168</c:v>
                </c:pt>
                <c:pt idx="190">
                  <c:v>455.822748819987</c:v>
                </c:pt>
                <c:pt idx="191">
                  <c:v>459.63511784871417</c:v>
                </c:pt>
                <c:pt idx="192">
                  <c:v>463.43445841471356</c:v>
                </c:pt>
                <c:pt idx="193">
                  <c:v>467.20772679646808</c:v>
                </c:pt>
                <c:pt idx="194">
                  <c:v>470.89627710978192</c:v>
                </c:pt>
                <c:pt idx="195">
                  <c:v>474.61741002400714</c:v>
                </c:pt>
                <c:pt idx="196">
                  <c:v>478.30596288045246</c:v>
                </c:pt>
                <c:pt idx="197">
                  <c:v>482.00103251139325</c:v>
                </c:pt>
                <c:pt idx="198">
                  <c:v>485.63093185424805</c:v>
                </c:pt>
                <c:pt idx="199">
                  <c:v>489.25431187947589</c:v>
                </c:pt>
                <c:pt idx="200">
                  <c:v>492.87117767333984</c:v>
                </c:pt>
                <c:pt idx="201">
                  <c:v>496.40331776936847</c:v>
                </c:pt>
                <c:pt idx="202">
                  <c:v>499.9615364074707</c:v>
                </c:pt>
                <c:pt idx="203">
                  <c:v>503.4545783996582</c:v>
                </c:pt>
                <c:pt idx="204">
                  <c:v>506.92807642618817</c:v>
                </c:pt>
                <c:pt idx="205">
                  <c:v>510.36898295084637</c:v>
                </c:pt>
                <c:pt idx="206">
                  <c:v>513.7773106892904</c:v>
                </c:pt>
                <c:pt idx="207">
                  <c:v>517.14001719156897</c:v>
                </c:pt>
                <c:pt idx="208">
                  <c:v>520.4766515096029</c:v>
                </c:pt>
                <c:pt idx="209">
                  <c:v>523.74160512288415</c:v>
                </c:pt>
                <c:pt idx="210">
                  <c:v>526.95442708333337</c:v>
                </c:pt>
                <c:pt idx="211">
                  <c:v>530.15421168009436</c:v>
                </c:pt>
                <c:pt idx="212">
                  <c:v>533.25623957316077</c:v>
                </c:pt>
                <c:pt idx="213">
                  <c:v>536.33220799764001</c:v>
                </c:pt>
                <c:pt idx="214">
                  <c:v>539.29086812337243</c:v>
                </c:pt>
                <c:pt idx="215">
                  <c:v>542.19739532470703</c:v>
                </c:pt>
                <c:pt idx="217">
                  <c:v>542.69919586181641</c:v>
                </c:pt>
                <c:pt idx="218">
                  <c:v>545.43628056844079</c:v>
                </c:pt>
                <c:pt idx="219">
                  <c:v>547.92572402954102</c:v>
                </c:pt>
                <c:pt idx="220">
                  <c:v>550.55202611287439</c:v>
                </c:pt>
                <c:pt idx="221">
                  <c:v>553.15225728352868</c:v>
                </c:pt>
                <c:pt idx="223">
                  <c:v>555.64170710245764</c:v>
                </c:pt>
                <c:pt idx="224">
                  <c:v>558.0790125528971</c:v>
                </c:pt>
                <c:pt idx="225">
                  <c:v>560.45115407307946</c:v>
                </c:pt>
                <c:pt idx="226">
                  <c:v>562.69296137491858</c:v>
                </c:pt>
                <c:pt idx="227">
                  <c:v>564.88263066609704</c:v>
                </c:pt>
              </c:numCache>
            </c:numRef>
          </c:yVal>
        </c:ser>
        <c:ser>
          <c:idx val="2"/>
          <c:order val="2"/>
          <c:tx>
            <c:strRef>
              <c:f>'calcGREEN(1)'!$AL$14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'calcGREEN(1)'!$AA$17:$AA$113</c:f>
              <c:numCache>
                <c:formatCode>General</c:formatCode>
                <c:ptCount val="97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116.7831178791437</c:v>
                </c:pt>
                <c:pt idx="83">
                  <c:v>117.19139959163664</c:v>
                </c:pt>
                <c:pt idx="84">
                  <c:v>118.10932118578499</c:v>
                </c:pt>
                <c:pt idx="85">
                  <c:v>119.02781509300674</c:v>
                </c:pt>
                <c:pt idx="86">
                  <c:v>119.87093116215081</c:v>
                </c:pt>
                <c:pt idx="87">
                  <c:v>120.74018880996417</c:v>
                </c:pt>
                <c:pt idx="88">
                  <c:v>121.61485806665161</c:v>
                </c:pt>
                <c:pt idx="89">
                  <c:v>122.43231360602147</c:v>
                </c:pt>
                <c:pt idx="90">
                  <c:v>123.21069629416118</c:v>
                </c:pt>
                <c:pt idx="91">
                  <c:v>123.34113503991084</c:v>
                </c:pt>
                <c:pt idx="92">
                  <c:v>124.15430830088108</c:v>
                </c:pt>
                <c:pt idx="93">
                  <c:v>125.04125590361201</c:v>
                </c:pt>
                <c:pt idx="94">
                  <c:v>125.85871271762123</c:v>
                </c:pt>
                <c:pt idx="95">
                  <c:v>126.70765286893682</c:v>
                </c:pt>
                <c:pt idx="96">
                  <c:v>127.50104653121994</c:v>
                </c:pt>
              </c:numCache>
            </c:numRef>
          </c:xVal>
          <c:yVal>
            <c:numRef>
              <c:f>'calcGREEN(1)'!$AL$17:$AL$106</c:f>
              <c:numCache>
                <c:formatCode>General</c:formatCode>
                <c:ptCount val="90"/>
                <c:pt idx="0">
                  <c:v>25.817959944407146</c:v>
                </c:pt>
                <c:pt idx="1">
                  <c:v>27.433454751968384</c:v>
                </c:pt>
                <c:pt idx="2">
                  <c:v>29.011205514272053</c:v>
                </c:pt>
                <c:pt idx="3">
                  <c:v>30.541653871536255</c:v>
                </c:pt>
                <c:pt idx="4">
                  <c:v>32.012973308563232</c:v>
                </c:pt>
                <c:pt idx="5">
                  <c:v>33.473452250162758</c:v>
                </c:pt>
                <c:pt idx="6">
                  <c:v>34.971478382746376</c:v>
                </c:pt>
                <c:pt idx="7">
                  <c:v>36.311531941095986</c:v>
                </c:pt>
                <c:pt idx="8">
                  <c:v>37.643800179163613</c:v>
                </c:pt>
                <c:pt idx="9">
                  <c:v>39.025244474411011</c:v>
                </c:pt>
                <c:pt idx="10">
                  <c:v>40.413881937662758</c:v>
                </c:pt>
                <c:pt idx="11">
                  <c:v>41.768323421478271</c:v>
                </c:pt>
                <c:pt idx="12">
                  <c:v>43.080882390340172</c:v>
                </c:pt>
                <c:pt idx="13">
                  <c:v>44.362694263458252</c:v>
                </c:pt>
                <c:pt idx="14">
                  <c:v>45.578873475392662</c:v>
                </c:pt>
                <c:pt idx="15">
                  <c:v>46.500591437021889</c:v>
                </c:pt>
                <c:pt idx="16">
                  <c:v>47.244627634684242</c:v>
                </c:pt>
                <c:pt idx="17">
                  <c:v>48.161812464396156</c:v>
                </c:pt>
                <c:pt idx="18">
                  <c:v>48.985771179199219</c:v>
                </c:pt>
                <c:pt idx="19">
                  <c:v>49.888075033823647</c:v>
                </c:pt>
                <c:pt idx="20">
                  <c:v>50.700996398925781</c:v>
                </c:pt>
                <c:pt idx="21">
                  <c:v>51.499332427978516</c:v>
                </c:pt>
                <c:pt idx="22">
                  <c:v>52.25401178995768</c:v>
                </c:pt>
                <c:pt idx="23">
                  <c:v>53.003468354543052</c:v>
                </c:pt>
                <c:pt idx="24">
                  <c:v>53.801903088887535</c:v>
                </c:pt>
                <c:pt idx="25">
                  <c:v>54.585949579874672</c:v>
                </c:pt>
                <c:pt idx="26">
                  <c:v>55.235182603200279</c:v>
                </c:pt>
                <c:pt idx="27">
                  <c:v>55.982175509134926</c:v>
                </c:pt>
                <c:pt idx="28">
                  <c:v>56.852845827738442</c:v>
                </c:pt>
                <c:pt idx="29">
                  <c:v>57.910165945688881</c:v>
                </c:pt>
                <c:pt idx="30">
                  <c:v>59.01005824406942</c:v>
                </c:pt>
                <c:pt idx="31">
                  <c:v>60.219831784566246</c:v>
                </c:pt>
                <c:pt idx="32">
                  <c:v>61.604330380757652</c:v>
                </c:pt>
                <c:pt idx="33">
                  <c:v>62.634253025054932</c:v>
                </c:pt>
                <c:pt idx="34">
                  <c:v>64.042305787404374</c:v>
                </c:pt>
                <c:pt idx="35">
                  <c:v>65.361565589904785</c:v>
                </c:pt>
                <c:pt idx="36">
                  <c:v>66.844808737436935</c:v>
                </c:pt>
                <c:pt idx="37">
                  <c:v>68.523078918457031</c:v>
                </c:pt>
                <c:pt idx="38">
                  <c:v>70.116499106089279</c:v>
                </c:pt>
                <c:pt idx="39">
                  <c:v>71.482372442881271</c:v>
                </c:pt>
                <c:pt idx="40">
                  <c:v>72.518209616343185</c:v>
                </c:pt>
                <c:pt idx="41">
                  <c:v>73.470081965128585</c:v>
                </c:pt>
                <c:pt idx="42">
                  <c:v>74.449451923370361</c:v>
                </c:pt>
                <c:pt idx="43">
                  <c:v>75.398368358612061</c:v>
                </c:pt>
                <c:pt idx="44">
                  <c:v>76.375470002492264</c:v>
                </c:pt>
                <c:pt idx="45">
                  <c:v>77.477335135142013</c:v>
                </c:pt>
                <c:pt idx="46">
                  <c:v>78.737267971038818</c:v>
                </c:pt>
                <c:pt idx="47">
                  <c:v>80.455056031544999</c:v>
                </c:pt>
                <c:pt idx="48">
                  <c:v>82.090062936147049</c:v>
                </c:pt>
                <c:pt idx="49">
                  <c:v>83.854661146799728</c:v>
                </c:pt>
                <c:pt idx="50">
                  <c:v>86.165410995483398</c:v>
                </c:pt>
                <c:pt idx="51">
                  <c:v>88.920809110005692</c:v>
                </c:pt>
                <c:pt idx="52">
                  <c:v>91.469847679138184</c:v>
                </c:pt>
                <c:pt idx="53">
                  <c:v>93.902895927429199</c:v>
                </c:pt>
                <c:pt idx="54">
                  <c:v>95.994967778523758</c:v>
                </c:pt>
                <c:pt idx="55">
                  <c:v>97.94720045725505</c:v>
                </c:pt>
                <c:pt idx="56">
                  <c:v>100.23321628570557</c:v>
                </c:pt>
                <c:pt idx="57">
                  <c:v>103.01541773478191</c:v>
                </c:pt>
                <c:pt idx="58">
                  <c:v>104.73744328816731</c:v>
                </c:pt>
                <c:pt idx="59">
                  <c:v>106.44488175710042</c:v>
                </c:pt>
                <c:pt idx="60">
                  <c:v>108.23076820373535</c:v>
                </c:pt>
                <c:pt idx="61">
                  <c:v>110.36807314554851</c:v>
                </c:pt>
                <c:pt idx="62">
                  <c:v>112.79589811960857</c:v>
                </c:pt>
                <c:pt idx="63">
                  <c:v>115.18065738677979</c:v>
                </c:pt>
                <c:pt idx="64">
                  <c:v>117.60128974914551</c:v>
                </c:pt>
                <c:pt idx="65">
                  <c:v>119.89627075195312</c:v>
                </c:pt>
                <c:pt idx="66">
                  <c:v>122.3287280400594</c:v>
                </c:pt>
                <c:pt idx="67">
                  <c:v>124.46573670705159</c:v>
                </c:pt>
                <c:pt idx="68">
                  <c:v>126.68858273824056</c:v>
                </c:pt>
                <c:pt idx="69">
                  <c:v>128.40292040506998</c:v>
                </c:pt>
                <c:pt idx="70">
                  <c:v>129.54666773478189</c:v>
                </c:pt>
                <c:pt idx="71">
                  <c:v>131.23114585876465</c:v>
                </c:pt>
                <c:pt idx="72">
                  <c:v>133.67621580759683</c:v>
                </c:pt>
                <c:pt idx="73">
                  <c:v>136.04185835520425</c:v>
                </c:pt>
                <c:pt idx="74">
                  <c:v>138.12456957499185</c:v>
                </c:pt>
                <c:pt idx="75">
                  <c:v>139.99510542551675</c:v>
                </c:pt>
                <c:pt idx="76">
                  <c:v>141.89737447102866</c:v>
                </c:pt>
                <c:pt idx="77">
                  <c:v>143.03471438090006</c:v>
                </c:pt>
                <c:pt idx="78">
                  <c:v>144.04256375630698</c:v>
                </c:pt>
                <c:pt idx="79">
                  <c:v>144.89332803090414</c:v>
                </c:pt>
                <c:pt idx="80">
                  <c:v>145.75581868489584</c:v>
                </c:pt>
                <c:pt idx="81">
                  <c:v>146.26432514190674</c:v>
                </c:pt>
                <c:pt idx="82">
                  <c:v>147.33583641052246</c:v>
                </c:pt>
                <c:pt idx="83">
                  <c:v>146.99909750620523</c:v>
                </c:pt>
                <c:pt idx="84">
                  <c:v>147.74392255147299</c:v>
                </c:pt>
                <c:pt idx="85">
                  <c:v>148.48125839233398</c:v>
                </c:pt>
                <c:pt idx="86">
                  <c:v>149.06968720753989</c:v>
                </c:pt>
                <c:pt idx="87">
                  <c:v>149.94025866190592</c:v>
                </c:pt>
                <c:pt idx="88">
                  <c:v>150.93293062845865</c:v>
                </c:pt>
                <c:pt idx="89">
                  <c:v>151.44262059529623</c:v>
                </c:pt>
              </c:numCache>
            </c:numRef>
          </c:yVal>
        </c:ser>
        <c:axId val="208265600"/>
        <c:axId val="208267520"/>
      </c:scatterChart>
      <c:scatterChart>
        <c:scatterStyle val="lineMarker"/>
        <c:ser>
          <c:idx val="1"/>
          <c:order val="1"/>
          <c:tx>
            <c:strRef>
              <c:f>'calcGREEN(1)'!$AF$14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'calcGREEN(1)'!$AG$17:$AG$181</c:f>
              <c:numCache>
                <c:formatCode>0.0%</c:formatCode>
                <c:ptCount val="165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3">
                  <c:v>0.31251039891103105</c:v>
                </c:pt>
                <c:pt idx="84">
                  <c:v>0.31495818982876</c:v>
                </c:pt>
                <c:pt idx="85">
                  <c:v>0.31740750691468461</c:v>
                </c:pt>
                <c:pt idx="86">
                  <c:v>0.31965581643240215</c:v>
                </c:pt>
                <c:pt idx="87">
                  <c:v>0.3219738368265711</c:v>
                </c:pt>
                <c:pt idx="88">
                  <c:v>0.3243062881777376</c:v>
                </c:pt>
                <c:pt idx="89">
                  <c:v>0.32648616961605725</c:v>
                </c:pt>
                <c:pt idx="91">
                  <c:v>0.32890969343976223</c:v>
                </c:pt>
                <c:pt idx="92">
                  <c:v>0.3310781554690162</c:v>
                </c:pt>
                <c:pt idx="93">
                  <c:v>0.33344334907629869</c:v>
                </c:pt>
                <c:pt idx="94">
                  <c:v>0.33562323391365662</c:v>
                </c:pt>
                <c:pt idx="95">
                  <c:v>0.33788707431716486</c:v>
                </c:pt>
                <c:pt idx="96">
                  <c:v>0.34000279074991985</c:v>
                </c:pt>
                <c:pt idx="97">
                  <c:v>0.34211853437498119</c:v>
                </c:pt>
                <c:pt idx="98">
                  <c:v>0.34414284590925226</c:v>
                </c:pt>
                <c:pt idx="100">
                  <c:v>0.34630992181068837</c:v>
                </c:pt>
                <c:pt idx="101">
                  <c:v>0.34840425013485771</c:v>
                </c:pt>
                <c:pt idx="102">
                  <c:v>0.35028599512599257</c:v>
                </c:pt>
                <c:pt idx="103">
                  <c:v>0.35224920622762829</c:v>
                </c:pt>
                <c:pt idx="104">
                  <c:v>0.35273248897070697</c:v>
                </c:pt>
                <c:pt idx="105">
                  <c:v>0.353138820205952</c:v>
                </c:pt>
                <c:pt idx="106">
                  <c:v>0.35460726593333114</c:v>
                </c:pt>
                <c:pt idx="107">
                  <c:v>0.3562567607558399</c:v>
                </c:pt>
                <c:pt idx="108">
                  <c:v>0.35797470813082227</c:v>
                </c:pt>
                <c:pt idx="109">
                  <c:v>0.35965262843080859</c:v>
                </c:pt>
                <c:pt idx="111">
                  <c:v>0.36134636649541807</c:v>
                </c:pt>
                <c:pt idx="112">
                  <c:v>0.36296876690384661</c:v>
                </c:pt>
                <c:pt idx="113">
                  <c:v>0.36449998063204997</c:v>
                </c:pt>
                <c:pt idx="114">
                  <c:v>0.36618357324714784</c:v>
                </c:pt>
                <c:pt idx="115">
                  <c:v>0.36761641880701018</c:v>
                </c:pt>
                <c:pt idx="116">
                  <c:v>0.36901068664180675</c:v>
                </c:pt>
                <c:pt idx="117">
                  <c:v>0.3711378401586265</c:v>
                </c:pt>
                <c:pt idx="118">
                  <c:v>0.37662408051773516</c:v>
                </c:pt>
                <c:pt idx="119">
                  <c:v>0.39122352227409479</c:v>
                </c:pt>
                <c:pt idx="120">
                  <c:v>0.4055692246331179</c:v>
                </c:pt>
                <c:pt idx="121">
                  <c:v>0.41950244911090051</c:v>
                </c:pt>
                <c:pt idx="122">
                  <c:v>0.43301005392600289</c:v>
                </c:pt>
                <c:pt idx="123">
                  <c:v>0.44643452894495955</c:v>
                </c:pt>
                <c:pt idx="124">
                  <c:v>0.45949747220799442</c:v>
                </c:pt>
                <c:pt idx="125">
                  <c:v>0.47271054291142978</c:v>
                </c:pt>
                <c:pt idx="126">
                  <c:v>0.4861569778986104</c:v>
                </c:pt>
                <c:pt idx="127">
                  <c:v>0.50015713607037315</c:v>
                </c:pt>
                <c:pt idx="128">
                  <c:v>0.5131150702019931</c:v>
                </c:pt>
                <c:pt idx="129">
                  <c:v>0.52421308288716206</c:v>
                </c:pt>
                <c:pt idx="130">
                  <c:v>0.53464474483231095</c:v>
                </c:pt>
                <c:pt idx="131">
                  <c:v>0.54538830477891675</c:v>
                </c:pt>
                <c:pt idx="132">
                  <c:v>0.55649796475541125</c:v>
                </c:pt>
                <c:pt idx="133">
                  <c:v>0.56811470731292069</c:v>
                </c:pt>
                <c:pt idx="134">
                  <c:v>0.5799036332044667</c:v>
                </c:pt>
                <c:pt idx="135">
                  <c:v>0.59211384265202727</c:v>
                </c:pt>
                <c:pt idx="136">
                  <c:v>0.60437935518492258</c:v>
                </c:pt>
                <c:pt idx="137">
                  <c:v>0.61675707820624714</c:v>
                </c:pt>
                <c:pt idx="138">
                  <c:v>0.62901100739809146</c:v>
                </c:pt>
                <c:pt idx="139">
                  <c:v>0.64144713370284767</c:v>
                </c:pt>
                <c:pt idx="140">
                  <c:v>0.65398377871755986</c:v>
                </c:pt>
                <c:pt idx="141">
                  <c:v>0.66624067742650495</c:v>
                </c:pt>
                <c:pt idx="142">
                  <c:v>0.67859653779524087</c:v>
                </c:pt>
                <c:pt idx="143">
                  <c:v>0.69106173784116376</c:v>
                </c:pt>
                <c:pt idx="144">
                  <c:v>0.70349493911596661</c:v>
                </c:pt>
                <c:pt idx="145">
                  <c:v>0.71571242360237963</c:v>
                </c:pt>
                <c:pt idx="146">
                  <c:v>0.72810189540133541</c:v>
                </c:pt>
                <c:pt idx="147">
                  <c:v>0.74039078593028373</c:v>
                </c:pt>
                <c:pt idx="148">
                  <c:v>0.75273651157071164</c:v>
                </c:pt>
                <c:pt idx="149">
                  <c:v>0.76502535205161892</c:v>
                </c:pt>
                <c:pt idx="150">
                  <c:v>0.77727927568256971</c:v>
                </c:pt>
                <c:pt idx="151">
                  <c:v>0.7895900010596395</c:v>
                </c:pt>
                <c:pt idx="152">
                  <c:v>0.80184538720556697</c:v>
                </c:pt>
                <c:pt idx="153">
                  <c:v>0.81411670253077484</c:v>
                </c:pt>
                <c:pt idx="154">
                  <c:v>0.82627156718629957</c:v>
                </c:pt>
                <c:pt idx="155">
                  <c:v>0.83857639523586835</c:v>
                </c:pt>
                <c:pt idx="156">
                  <c:v>0.85086092880480058</c:v>
                </c:pt>
                <c:pt idx="157">
                  <c:v>0.86340776415675524</c:v>
                </c:pt>
                <c:pt idx="158">
                  <c:v>0.87589495614603929</c:v>
                </c:pt>
                <c:pt idx="159">
                  <c:v>0.88919105515931507</c:v>
                </c:pt>
                <c:pt idx="160">
                  <c:v>0.90318700651518491</c:v>
                </c:pt>
                <c:pt idx="161">
                  <c:v>0.91723841944185258</c:v>
                </c:pt>
                <c:pt idx="162">
                  <c:v>0.93113068793939469</c:v>
                </c:pt>
                <c:pt idx="163">
                  <c:v>0.944260646919588</c:v>
                </c:pt>
                <c:pt idx="164">
                  <c:v>0.95726382587051995</c:v>
                </c:pt>
              </c:numCache>
            </c:numRef>
          </c:xVal>
          <c:yVal>
            <c:numRef>
              <c:f>'calcGREEN(1)'!$AF$17:$AF$181</c:f>
              <c:numCache>
                <c:formatCode>General</c:formatCode>
                <c:ptCount val="165"/>
                <c:pt idx="0">
                  <c:v>25.090839147567749</c:v>
                </c:pt>
                <c:pt idx="1">
                  <c:v>26.486562490463257</c:v>
                </c:pt>
                <c:pt idx="2">
                  <c:v>27.821011622746784</c:v>
                </c:pt>
                <c:pt idx="3">
                  <c:v>29.115405797958374</c:v>
                </c:pt>
                <c:pt idx="4">
                  <c:v>30.362115701039631</c:v>
                </c:pt>
                <c:pt idx="5">
                  <c:v>31.552080949147541</c:v>
                </c:pt>
                <c:pt idx="6">
                  <c:v>32.714865843454994</c:v>
                </c:pt>
                <c:pt idx="7">
                  <c:v>33.843318462371826</c:v>
                </c:pt>
                <c:pt idx="8">
                  <c:v>34.95126668612162</c:v>
                </c:pt>
                <c:pt idx="9">
                  <c:v>36.035849332809448</c:v>
                </c:pt>
                <c:pt idx="10">
                  <c:v>37.107079664866127</c:v>
                </c:pt>
                <c:pt idx="11">
                  <c:v>38.173781236012779</c:v>
                </c:pt>
                <c:pt idx="12">
                  <c:v>39.274576187133789</c:v>
                </c:pt>
                <c:pt idx="13">
                  <c:v>40.415665467580162</c:v>
                </c:pt>
                <c:pt idx="14">
                  <c:v>41.464723110198975</c:v>
                </c:pt>
                <c:pt idx="15">
                  <c:v>42.346170107523598</c:v>
                </c:pt>
                <c:pt idx="16">
                  <c:v>43.188516298929848</c:v>
                </c:pt>
                <c:pt idx="17">
                  <c:v>44.064479192097984</c:v>
                </c:pt>
                <c:pt idx="18">
                  <c:v>44.985265096028648</c:v>
                </c:pt>
                <c:pt idx="19">
                  <c:v>45.932278315226235</c:v>
                </c:pt>
                <c:pt idx="20">
                  <c:v>46.903849124908447</c:v>
                </c:pt>
                <c:pt idx="21">
                  <c:v>47.898307959238686</c:v>
                </c:pt>
                <c:pt idx="22">
                  <c:v>48.916609605153404</c:v>
                </c:pt>
                <c:pt idx="23">
                  <c:v>49.95446173350016</c:v>
                </c:pt>
                <c:pt idx="24">
                  <c:v>50.979915142059326</c:v>
                </c:pt>
                <c:pt idx="25">
                  <c:v>52.006561597188316</c:v>
                </c:pt>
                <c:pt idx="26">
                  <c:v>53.054903666178383</c:v>
                </c:pt>
                <c:pt idx="27">
                  <c:v>54.114213784535728</c:v>
                </c:pt>
                <c:pt idx="28">
                  <c:v>55.147296905517578</c:v>
                </c:pt>
                <c:pt idx="29">
                  <c:v>56.195877552032471</c:v>
                </c:pt>
                <c:pt idx="30">
                  <c:v>57.247081915537514</c:v>
                </c:pt>
                <c:pt idx="31">
                  <c:v>58.314975102742515</c:v>
                </c:pt>
                <c:pt idx="32">
                  <c:v>59.339475154876709</c:v>
                </c:pt>
                <c:pt idx="33">
                  <c:v>60.383287111918129</c:v>
                </c:pt>
                <c:pt idx="34">
                  <c:v>61.449035008748375</c:v>
                </c:pt>
                <c:pt idx="35">
                  <c:v>62.487125555674233</c:v>
                </c:pt>
                <c:pt idx="36">
                  <c:v>63.520208040873207</c:v>
                </c:pt>
                <c:pt idx="37">
                  <c:v>64.579041957855225</c:v>
                </c:pt>
                <c:pt idx="38">
                  <c:v>65.632152557373047</c:v>
                </c:pt>
                <c:pt idx="39">
                  <c:v>66.693846543629959</c:v>
                </c:pt>
                <c:pt idx="40">
                  <c:v>67.75482575098674</c:v>
                </c:pt>
                <c:pt idx="41">
                  <c:v>68.805791060129806</c:v>
                </c:pt>
                <c:pt idx="42">
                  <c:v>69.863431612650558</c:v>
                </c:pt>
                <c:pt idx="43">
                  <c:v>70.875533898671463</c:v>
                </c:pt>
                <c:pt idx="44">
                  <c:v>71.940089225769043</c:v>
                </c:pt>
                <c:pt idx="45">
                  <c:v>73.085945924123124</c:v>
                </c:pt>
                <c:pt idx="46">
                  <c:v>74.295938332875565</c:v>
                </c:pt>
                <c:pt idx="47">
                  <c:v>75.490195751190186</c:v>
                </c:pt>
                <c:pt idx="48">
                  <c:v>76.669194221496582</c:v>
                </c:pt>
                <c:pt idx="49">
                  <c:v>77.774281183878585</c:v>
                </c:pt>
                <c:pt idx="50">
                  <c:v>78.860056241353348</c:v>
                </c:pt>
                <c:pt idx="51">
                  <c:v>79.880265235900879</c:v>
                </c:pt>
                <c:pt idx="52">
                  <c:v>80.95268726348877</c:v>
                </c:pt>
                <c:pt idx="53">
                  <c:v>81.974803606669113</c:v>
                </c:pt>
                <c:pt idx="54">
                  <c:v>83.025529543558761</c:v>
                </c:pt>
                <c:pt idx="55">
                  <c:v>84.069104830423996</c:v>
                </c:pt>
                <c:pt idx="56">
                  <c:v>85.091458956400558</c:v>
                </c:pt>
                <c:pt idx="57">
                  <c:v>86.131217638651535</c:v>
                </c:pt>
                <c:pt idx="58">
                  <c:v>87.185044288635254</c:v>
                </c:pt>
                <c:pt idx="59">
                  <c:v>88.213359832763672</c:v>
                </c:pt>
                <c:pt idx="60">
                  <c:v>89.246442794799805</c:v>
                </c:pt>
                <c:pt idx="61">
                  <c:v>90.191309611002609</c:v>
                </c:pt>
                <c:pt idx="62">
                  <c:v>91.140468915303543</c:v>
                </c:pt>
                <c:pt idx="63">
                  <c:v>92.072223027547196</c:v>
                </c:pt>
                <c:pt idx="64">
                  <c:v>93.050469398498535</c:v>
                </c:pt>
                <c:pt idx="65">
                  <c:v>94.080214182535812</c:v>
                </c:pt>
                <c:pt idx="66">
                  <c:v>95.099469184875488</c:v>
                </c:pt>
                <c:pt idx="67">
                  <c:v>96.110379219055176</c:v>
                </c:pt>
                <c:pt idx="68">
                  <c:v>97.031404495239258</c:v>
                </c:pt>
                <c:pt idx="69">
                  <c:v>97.945277531941727</c:v>
                </c:pt>
                <c:pt idx="70">
                  <c:v>98.913032849629715</c:v>
                </c:pt>
                <c:pt idx="71">
                  <c:v>99.905822436014816</c:v>
                </c:pt>
                <c:pt idx="72">
                  <c:v>100.87858613332112</c:v>
                </c:pt>
                <c:pt idx="73">
                  <c:v>101.82941468556722</c:v>
                </c:pt>
                <c:pt idx="74">
                  <c:v>102.80980587005615</c:v>
                </c:pt>
                <c:pt idx="75">
                  <c:v>103.74752076466878</c:v>
                </c:pt>
                <c:pt idx="76">
                  <c:v>104.63182894388835</c:v>
                </c:pt>
                <c:pt idx="77">
                  <c:v>105.5933853785197</c:v>
                </c:pt>
                <c:pt idx="78">
                  <c:v>106.54802799224854</c:v>
                </c:pt>
                <c:pt idx="79">
                  <c:v>107.51649856567383</c:v>
                </c:pt>
                <c:pt idx="80">
                  <c:v>108.50404326121013</c:v>
                </c:pt>
                <c:pt idx="81">
                  <c:v>109.50756359100342</c:v>
                </c:pt>
                <c:pt idx="83">
                  <c:v>110.41261386871338</c:v>
                </c:pt>
                <c:pt idx="84">
                  <c:v>111.26807181040446</c:v>
                </c:pt>
                <c:pt idx="85">
                  <c:v>112.16048622131348</c:v>
                </c:pt>
                <c:pt idx="86">
                  <c:v>113.0166613260905</c:v>
                </c:pt>
                <c:pt idx="87">
                  <c:v>113.82729625701904</c:v>
                </c:pt>
                <c:pt idx="88">
                  <c:v>114.70039876302083</c:v>
                </c:pt>
                <c:pt idx="89">
                  <c:v>115.66076374053955</c:v>
                </c:pt>
                <c:pt idx="91">
                  <c:v>116.56176058451335</c:v>
                </c:pt>
                <c:pt idx="92">
                  <c:v>117.50472036997478</c:v>
                </c:pt>
                <c:pt idx="93">
                  <c:v>118.40738773345947</c:v>
                </c:pt>
                <c:pt idx="94">
                  <c:v>119.2697598139445</c:v>
                </c:pt>
                <c:pt idx="95">
                  <c:v>120.14882437388103</c:v>
                </c:pt>
                <c:pt idx="96">
                  <c:v>120.94491640726726</c:v>
                </c:pt>
                <c:pt idx="97">
                  <c:v>121.62608591715495</c:v>
                </c:pt>
                <c:pt idx="98">
                  <c:v>122.39714463551839</c:v>
                </c:pt>
                <c:pt idx="100">
                  <c:v>123.10335063934326</c:v>
                </c:pt>
                <c:pt idx="101">
                  <c:v>123.81146621704102</c:v>
                </c:pt>
                <c:pt idx="102">
                  <c:v>124.48095480600993</c:v>
                </c:pt>
                <c:pt idx="103">
                  <c:v>125.16713237762451</c:v>
                </c:pt>
                <c:pt idx="104">
                  <c:v>125.32926146189372</c:v>
                </c:pt>
                <c:pt idx="105">
                  <c:v>125.2920659383138</c:v>
                </c:pt>
                <c:pt idx="106">
                  <c:v>125.82351080576579</c:v>
                </c:pt>
                <c:pt idx="107">
                  <c:v>126.35781447092693</c:v>
                </c:pt>
                <c:pt idx="108">
                  <c:v>126.97079722086589</c:v>
                </c:pt>
                <c:pt idx="109">
                  <c:v>127.60857741038005</c:v>
                </c:pt>
                <c:pt idx="111">
                  <c:v>128.21488571166992</c:v>
                </c:pt>
                <c:pt idx="112">
                  <c:v>128.77398522694907</c:v>
                </c:pt>
                <c:pt idx="113">
                  <c:v>129.33976109822592</c:v>
                </c:pt>
                <c:pt idx="114">
                  <c:v>129.9241336186727</c:v>
                </c:pt>
                <c:pt idx="115">
                  <c:v>130.47226651509604</c:v>
                </c:pt>
                <c:pt idx="116">
                  <c:v>130.98225180308023</c:v>
                </c:pt>
                <c:pt idx="117">
                  <c:v>131.41713492075601</c:v>
                </c:pt>
                <c:pt idx="118">
                  <c:v>135.34704685211182</c:v>
                </c:pt>
                <c:pt idx="119">
                  <c:v>141.485226949056</c:v>
                </c:pt>
                <c:pt idx="120">
                  <c:v>146.78058433532715</c:v>
                </c:pt>
                <c:pt idx="121">
                  <c:v>151.85421053568521</c:v>
                </c:pt>
                <c:pt idx="122">
                  <c:v>157.19796562194824</c:v>
                </c:pt>
                <c:pt idx="123">
                  <c:v>162.22986793518066</c:v>
                </c:pt>
                <c:pt idx="124">
                  <c:v>166.55889892578125</c:v>
                </c:pt>
                <c:pt idx="125">
                  <c:v>171.01572608947754</c:v>
                </c:pt>
                <c:pt idx="126">
                  <c:v>176.31656710306802</c:v>
                </c:pt>
                <c:pt idx="127">
                  <c:v>181.38351504007974</c:v>
                </c:pt>
                <c:pt idx="128">
                  <c:v>185.65389696756998</c:v>
                </c:pt>
                <c:pt idx="129">
                  <c:v>189.22307840983072</c:v>
                </c:pt>
                <c:pt idx="130">
                  <c:v>192.72550137837729</c:v>
                </c:pt>
                <c:pt idx="131">
                  <c:v>196.11061859130859</c:v>
                </c:pt>
                <c:pt idx="132">
                  <c:v>200.1220734914144</c:v>
                </c:pt>
                <c:pt idx="133">
                  <c:v>204.58223597208658</c:v>
                </c:pt>
                <c:pt idx="134">
                  <c:v>209.32659912109375</c:v>
                </c:pt>
                <c:pt idx="135">
                  <c:v>213.73144976298013</c:v>
                </c:pt>
                <c:pt idx="136">
                  <c:v>218.71065902709961</c:v>
                </c:pt>
                <c:pt idx="137">
                  <c:v>223.81790351867676</c:v>
                </c:pt>
                <c:pt idx="138">
                  <c:v>228.70293617248535</c:v>
                </c:pt>
                <c:pt idx="139">
                  <c:v>233.39484596252441</c:v>
                </c:pt>
                <c:pt idx="140">
                  <c:v>239.16537920633951</c:v>
                </c:pt>
                <c:pt idx="141">
                  <c:v>244.83076731363931</c:v>
                </c:pt>
                <c:pt idx="142">
                  <c:v>250.4019807179769</c:v>
                </c:pt>
                <c:pt idx="143">
                  <c:v>256.03804397583008</c:v>
                </c:pt>
                <c:pt idx="144">
                  <c:v>261.64239692687988</c:v>
                </c:pt>
                <c:pt idx="145">
                  <c:v>267.29466946919757</c:v>
                </c:pt>
                <c:pt idx="146">
                  <c:v>273.14555040995282</c:v>
                </c:pt>
                <c:pt idx="147">
                  <c:v>278.97807375590008</c:v>
                </c:pt>
                <c:pt idx="148">
                  <c:v>284.82609430948895</c:v>
                </c:pt>
                <c:pt idx="149">
                  <c:v>290.66028658548993</c:v>
                </c:pt>
                <c:pt idx="150">
                  <c:v>296.63633918762207</c:v>
                </c:pt>
                <c:pt idx="151">
                  <c:v>302.64028739929199</c:v>
                </c:pt>
                <c:pt idx="152">
                  <c:v>308.9212811787923</c:v>
                </c:pt>
                <c:pt idx="153">
                  <c:v>314.69873046875</c:v>
                </c:pt>
                <c:pt idx="154">
                  <c:v>320.1383336385091</c:v>
                </c:pt>
                <c:pt idx="155">
                  <c:v>325.98420842488605</c:v>
                </c:pt>
                <c:pt idx="156">
                  <c:v>332.05705642700195</c:v>
                </c:pt>
                <c:pt idx="157">
                  <c:v>337.85858917236328</c:v>
                </c:pt>
                <c:pt idx="158">
                  <c:v>343.20615641276044</c:v>
                </c:pt>
                <c:pt idx="159">
                  <c:v>348.68462244669598</c:v>
                </c:pt>
                <c:pt idx="160">
                  <c:v>353.37677256266278</c:v>
                </c:pt>
                <c:pt idx="161">
                  <c:v>357.72416051228839</c:v>
                </c:pt>
                <c:pt idx="162">
                  <c:v>361.5570348103841</c:v>
                </c:pt>
                <c:pt idx="163">
                  <c:v>364.6333948771159</c:v>
                </c:pt>
                <c:pt idx="164">
                  <c:v>366.76632181803387</c:v>
                </c:pt>
              </c:numCache>
            </c:numRef>
          </c:yVal>
        </c:ser>
        <c:axId val="208279424"/>
        <c:axId val="208277888"/>
      </c:scatterChart>
      <c:valAx>
        <c:axId val="208265600"/>
        <c:scaling>
          <c:orientation val="minMax"/>
          <c:max val="375"/>
          <c:min val="0"/>
        </c:scaling>
        <c:axPos val="b"/>
        <c:majorGridlines>
          <c:spPr>
            <a:ln w="19050"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</a:t>
                </a:r>
              </a:p>
            </c:rich>
          </c:tx>
          <c:layout/>
        </c:title>
        <c:numFmt formatCode="General" sourceLinked="1"/>
        <c:tickLblPos val="nextTo"/>
        <c:crossAx val="208267520"/>
        <c:crosses val="autoZero"/>
        <c:crossBetween val="midCat"/>
      </c:valAx>
      <c:valAx>
        <c:axId val="208267520"/>
        <c:scaling>
          <c:orientation val="minMax"/>
          <c:max val="375"/>
          <c:min val="0"/>
        </c:scaling>
        <c:axPos val="l"/>
        <c:majorGridlines>
          <c:spPr>
            <a:ln w="19050"/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"Lux"</a:t>
                </a:r>
              </a:p>
            </c:rich>
          </c:tx>
          <c:layout/>
        </c:title>
        <c:numFmt formatCode="General" sourceLinked="1"/>
        <c:tickLblPos val="nextTo"/>
        <c:crossAx val="208265600"/>
        <c:crosses val="autoZero"/>
        <c:crossBetween val="midCat"/>
      </c:valAx>
      <c:valAx>
        <c:axId val="208277888"/>
        <c:scaling>
          <c:orientation val="minMax"/>
          <c:max val="375"/>
          <c:min val="0"/>
        </c:scaling>
        <c:delete val="1"/>
        <c:axPos val="r"/>
        <c:numFmt formatCode="General" sourceLinked="1"/>
        <c:tickLblPos val="none"/>
        <c:crossAx val="208279424"/>
        <c:crosses val="max"/>
        <c:crossBetween val="midCat"/>
      </c:valAx>
      <c:valAx>
        <c:axId val="208279424"/>
        <c:scaling>
          <c:orientation val="minMax"/>
          <c:max val="1"/>
        </c:scaling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 (LO)</a:t>
                </a:r>
              </a:p>
            </c:rich>
          </c:tx>
          <c:layout/>
        </c:title>
        <c:numFmt formatCode="0%" sourceLinked="0"/>
        <c:tickLblPos val="nextTo"/>
        <c:crossAx val="208277888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4708849645885043"/>
          <c:y val="0.39670056867891573"/>
          <c:w val="0.11101414481222725"/>
          <c:h val="0.19733960338291046"/>
        </c:manualLayout>
      </c:layout>
    </c:legend>
    <c:plotVisOnly val="1"/>
    <c:dispBlanksAs val="span"/>
  </c:chart>
  <c:txPr>
    <a:bodyPr/>
    <a:lstStyle/>
    <a:p>
      <a:pPr>
        <a:defRPr sz="1000"/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'calcGREEN(1)'!$AS$63:$AY$63</c:f>
          <c:strCache>
            <c:ptCount val="1"/>
            <c:pt idx="0">
              <c:v>Gain Compression Relative to LM &amp; HI Range; Range=LO: GREEN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'calcGREEN(1)'!$AH$13:$AI$13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'calcGREEN(1)'!$AG$17:$AG$181</c:f>
              <c:numCache>
                <c:formatCode>0.0%</c:formatCode>
                <c:ptCount val="165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3">
                  <c:v>0.31251039891103105</c:v>
                </c:pt>
                <c:pt idx="84">
                  <c:v>0.31495818982876</c:v>
                </c:pt>
                <c:pt idx="85">
                  <c:v>0.31740750691468461</c:v>
                </c:pt>
                <c:pt idx="86">
                  <c:v>0.31965581643240215</c:v>
                </c:pt>
                <c:pt idx="87">
                  <c:v>0.3219738368265711</c:v>
                </c:pt>
                <c:pt idx="88">
                  <c:v>0.3243062881777376</c:v>
                </c:pt>
                <c:pt idx="89">
                  <c:v>0.32648616961605725</c:v>
                </c:pt>
                <c:pt idx="91">
                  <c:v>0.32890969343976223</c:v>
                </c:pt>
                <c:pt idx="92">
                  <c:v>0.3310781554690162</c:v>
                </c:pt>
                <c:pt idx="93">
                  <c:v>0.33344334907629869</c:v>
                </c:pt>
                <c:pt idx="94">
                  <c:v>0.33562323391365662</c:v>
                </c:pt>
                <c:pt idx="95">
                  <c:v>0.33788707431716486</c:v>
                </c:pt>
                <c:pt idx="96">
                  <c:v>0.34000279074991985</c:v>
                </c:pt>
                <c:pt idx="97">
                  <c:v>0.34211853437498119</c:v>
                </c:pt>
                <c:pt idx="98">
                  <c:v>0.34414284590925226</c:v>
                </c:pt>
                <c:pt idx="100">
                  <c:v>0.34630992181068837</c:v>
                </c:pt>
                <c:pt idx="101">
                  <c:v>0.34840425013485771</c:v>
                </c:pt>
                <c:pt idx="102">
                  <c:v>0.35028599512599257</c:v>
                </c:pt>
                <c:pt idx="103">
                  <c:v>0.35224920622762829</c:v>
                </c:pt>
                <c:pt idx="104">
                  <c:v>0.35273248897070697</c:v>
                </c:pt>
                <c:pt idx="105">
                  <c:v>0.353138820205952</c:v>
                </c:pt>
                <c:pt idx="106">
                  <c:v>0.35460726593333114</c:v>
                </c:pt>
                <c:pt idx="107">
                  <c:v>0.3562567607558399</c:v>
                </c:pt>
                <c:pt idx="108">
                  <c:v>0.35797470813082227</c:v>
                </c:pt>
                <c:pt idx="109">
                  <c:v>0.35965262843080859</c:v>
                </c:pt>
                <c:pt idx="111">
                  <c:v>0.36134636649541807</c:v>
                </c:pt>
                <c:pt idx="112">
                  <c:v>0.36296876690384661</c:v>
                </c:pt>
                <c:pt idx="113">
                  <c:v>0.36449998063204997</c:v>
                </c:pt>
                <c:pt idx="114">
                  <c:v>0.36618357324714784</c:v>
                </c:pt>
                <c:pt idx="115">
                  <c:v>0.36761641880701018</c:v>
                </c:pt>
                <c:pt idx="116">
                  <c:v>0.36901068664180675</c:v>
                </c:pt>
                <c:pt idx="117">
                  <c:v>0.3711378401586265</c:v>
                </c:pt>
                <c:pt idx="118">
                  <c:v>0.37662408051773516</c:v>
                </c:pt>
                <c:pt idx="119">
                  <c:v>0.39122352227409479</c:v>
                </c:pt>
                <c:pt idx="120">
                  <c:v>0.4055692246331179</c:v>
                </c:pt>
                <c:pt idx="121">
                  <c:v>0.41950244911090051</c:v>
                </c:pt>
                <c:pt idx="122">
                  <c:v>0.43301005392600289</c:v>
                </c:pt>
                <c:pt idx="123">
                  <c:v>0.44643452894495955</c:v>
                </c:pt>
                <c:pt idx="124">
                  <c:v>0.45949747220799442</c:v>
                </c:pt>
                <c:pt idx="125">
                  <c:v>0.47271054291142978</c:v>
                </c:pt>
                <c:pt idx="126">
                  <c:v>0.4861569778986104</c:v>
                </c:pt>
                <c:pt idx="127">
                  <c:v>0.50015713607037315</c:v>
                </c:pt>
                <c:pt idx="128">
                  <c:v>0.5131150702019931</c:v>
                </c:pt>
                <c:pt idx="129">
                  <c:v>0.52421308288716206</c:v>
                </c:pt>
                <c:pt idx="130">
                  <c:v>0.53464474483231095</c:v>
                </c:pt>
                <c:pt idx="131">
                  <c:v>0.54538830477891675</c:v>
                </c:pt>
                <c:pt idx="132">
                  <c:v>0.55649796475541125</c:v>
                </c:pt>
                <c:pt idx="133">
                  <c:v>0.56811470731292069</c:v>
                </c:pt>
                <c:pt idx="134">
                  <c:v>0.5799036332044667</c:v>
                </c:pt>
                <c:pt idx="135">
                  <c:v>0.59211384265202727</c:v>
                </c:pt>
                <c:pt idx="136">
                  <c:v>0.60437935518492258</c:v>
                </c:pt>
                <c:pt idx="137">
                  <c:v>0.61675707820624714</c:v>
                </c:pt>
                <c:pt idx="138">
                  <c:v>0.62901100739809146</c:v>
                </c:pt>
                <c:pt idx="139">
                  <c:v>0.64144713370284767</c:v>
                </c:pt>
                <c:pt idx="140">
                  <c:v>0.65398377871755986</c:v>
                </c:pt>
                <c:pt idx="141">
                  <c:v>0.66624067742650495</c:v>
                </c:pt>
                <c:pt idx="142">
                  <c:v>0.67859653779524087</c:v>
                </c:pt>
                <c:pt idx="143">
                  <c:v>0.69106173784116376</c:v>
                </c:pt>
                <c:pt idx="144">
                  <c:v>0.70349493911596661</c:v>
                </c:pt>
                <c:pt idx="145">
                  <c:v>0.71571242360237963</c:v>
                </c:pt>
                <c:pt idx="146">
                  <c:v>0.72810189540133541</c:v>
                </c:pt>
                <c:pt idx="147">
                  <c:v>0.74039078593028373</c:v>
                </c:pt>
                <c:pt idx="148">
                  <c:v>0.75273651157071164</c:v>
                </c:pt>
                <c:pt idx="149">
                  <c:v>0.76502535205161892</c:v>
                </c:pt>
                <c:pt idx="150">
                  <c:v>0.77727927568256971</c:v>
                </c:pt>
                <c:pt idx="151">
                  <c:v>0.7895900010596395</c:v>
                </c:pt>
                <c:pt idx="152">
                  <c:v>0.80184538720556697</c:v>
                </c:pt>
                <c:pt idx="153">
                  <c:v>0.81411670253077484</c:v>
                </c:pt>
                <c:pt idx="154">
                  <c:v>0.82627156718629957</c:v>
                </c:pt>
                <c:pt idx="155">
                  <c:v>0.83857639523586835</c:v>
                </c:pt>
                <c:pt idx="156">
                  <c:v>0.85086092880480058</c:v>
                </c:pt>
                <c:pt idx="157">
                  <c:v>0.86340776415675524</c:v>
                </c:pt>
                <c:pt idx="158">
                  <c:v>0.87589495614603929</c:v>
                </c:pt>
                <c:pt idx="159">
                  <c:v>0.88919105515931507</c:v>
                </c:pt>
                <c:pt idx="160">
                  <c:v>0.90318700651518491</c:v>
                </c:pt>
                <c:pt idx="161">
                  <c:v>0.91723841944185258</c:v>
                </c:pt>
                <c:pt idx="162">
                  <c:v>0.93113068793939469</c:v>
                </c:pt>
                <c:pt idx="163">
                  <c:v>0.944260646919588</c:v>
                </c:pt>
                <c:pt idx="164">
                  <c:v>0.95726382587051995</c:v>
                </c:pt>
              </c:numCache>
            </c:numRef>
          </c:xVal>
          <c:yVal>
            <c:numRef>
              <c:f>'calcGREEN(1)'!$AI$17:$AI$181</c:f>
              <c:numCache>
                <c:formatCode>0.0%</c:formatCode>
                <c:ptCount val="165"/>
                <c:pt idx="0">
                  <c:v>-3.6732019583856967E-2</c:v>
                </c:pt>
                <c:pt idx="1">
                  <c:v>-3.2856031981872258E-2</c:v>
                </c:pt>
                <c:pt idx="2">
                  <c:v>-3.539954050385008E-2</c:v>
                </c:pt>
                <c:pt idx="3">
                  <c:v>-3.2175218532637495E-2</c:v>
                </c:pt>
                <c:pt idx="4">
                  <c:v>-3.205603016327252E-2</c:v>
                </c:pt>
                <c:pt idx="5">
                  <c:v>-3.1298369071797505E-2</c:v>
                </c:pt>
                <c:pt idx="6">
                  <c:v>-3.2000381875626704E-2</c:v>
                </c:pt>
                <c:pt idx="7">
                  <c:v>-3.3895784690681552E-2</c:v>
                </c:pt>
                <c:pt idx="8">
                  <c:v>-3.2402421958174332E-2</c:v>
                </c:pt>
                <c:pt idx="9">
                  <c:v>-3.1585144214501981E-2</c:v>
                </c:pt>
                <c:pt idx="10">
                  <c:v>-3.4412489837034155E-2</c:v>
                </c:pt>
                <c:pt idx="11">
                  <c:v>-3.1186636756702413E-2</c:v>
                </c:pt>
                <c:pt idx="12">
                  <c:v>-3.2741239701151836E-2</c:v>
                </c:pt>
                <c:pt idx="13">
                  <c:v>-2.8855686777870648E-2</c:v>
                </c:pt>
                <c:pt idx="14">
                  <c:v>-3.1241945587660691E-2</c:v>
                </c:pt>
                <c:pt idx="15">
                  <c:v>-3.1668686637967403E-2</c:v>
                </c:pt>
                <c:pt idx="16">
                  <c:v>-3.283386517632525E-2</c:v>
                </c:pt>
                <c:pt idx="17">
                  <c:v>-3.2068801528142288E-2</c:v>
                </c:pt>
                <c:pt idx="18">
                  <c:v>-3.1961148524695115E-2</c:v>
                </c:pt>
                <c:pt idx="19">
                  <c:v>-3.1875233600720088E-2</c:v>
                </c:pt>
                <c:pt idx="20">
                  <c:v>-3.0576136479487537E-2</c:v>
                </c:pt>
                <c:pt idx="21">
                  <c:v>-2.8546999175779297E-2</c:v>
                </c:pt>
                <c:pt idx="22">
                  <c:v>-2.7684729497975402E-2</c:v>
                </c:pt>
                <c:pt idx="23">
                  <c:v>-2.918759380100755E-2</c:v>
                </c:pt>
                <c:pt idx="24">
                  <c:v>-2.7155715833148464E-2</c:v>
                </c:pt>
                <c:pt idx="25">
                  <c:v>-2.7095843105859552E-2</c:v>
                </c:pt>
                <c:pt idx="26">
                  <c:v>-2.7744996818272583E-2</c:v>
                </c:pt>
                <c:pt idx="27">
                  <c:v>-2.5075414165113052E-2</c:v>
                </c:pt>
                <c:pt idx="28">
                  <c:v>-2.4409599525997305E-2</c:v>
                </c:pt>
                <c:pt idx="29">
                  <c:v>-2.5156316946578605E-2</c:v>
                </c:pt>
                <c:pt idx="30">
                  <c:v>-2.3139779232155933E-2</c:v>
                </c:pt>
                <c:pt idx="31">
                  <c:v>-2.213820636209507E-2</c:v>
                </c:pt>
                <c:pt idx="32">
                  <c:v>-2.304417363366873E-2</c:v>
                </c:pt>
                <c:pt idx="33">
                  <c:v>-2.1344675468734531E-2</c:v>
                </c:pt>
                <c:pt idx="34">
                  <c:v>-1.9940867121196804E-2</c:v>
                </c:pt>
                <c:pt idx="35">
                  <c:v>-2.0122143278465066E-2</c:v>
                </c:pt>
                <c:pt idx="36">
                  <c:v>-1.9649156275712176E-2</c:v>
                </c:pt>
                <c:pt idx="37">
                  <c:v>-1.8353189515544766E-2</c:v>
                </c:pt>
                <c:pt idx="38">
                  <c:v>-1.8297309538124251E-2</c:v>
                </c:pt>
                <c:pt idx="39">
                  <c:v>-1.7524381600180439E-2</c:v>
                </c:pt>
                <c:pt idx="40">
                  <c:v>-1.5593223125435984E-2</c:v>
                </c:pt>
                <c:pt idx="41">
                  <c:v>-1.4711579113294238E-2</c:v>
                </c:pt>
                <c:pt idx="42">
                  <c:v>-1.5184164105954467E-2</c:v>
                </c:pt>
                <c:pt idx="43">
                  <c:v>-1.450454608119689E-2</c:v>
                </c:pt>
                <c:pt idx="44">
                  <c:v>-1.5081048543926334E-2</c:v>
                </c:pt>
                <c:pt idx="45">
                  <c:v>-1.3766482746683906E-2</c:v>
                </c:pt>
                <c:pt idx="46">
                  <c:v>-1.3478321728089604E-2</c:v>
                </c:pt>
                <c:pt idx="47">
                  <c:v>-1.3469249465719479E-2</c:v>
                </c:pt>
                <c:pt idx="48">
                  <c:v>-1.1732473041538793E-2</c:v>
                </c:pt>
                <c:pt idx="49">
                  <c:v>-1.2155677245957341E-2</c:v>
                </c:pt>
                <c:pt idx="50">
                  <c:v>-1.0754619657835196E-2</c:v>
                </c:pt>
                <c:pt idx="51">
                  <c:v>-1.1918829934941866E-2</c:v>
                </c:pt>
                <c:pt idx="52">
                  <c:v>-1.0834642594474087E-2</c:v>
                </c:pt>
                <c:pt idx="53">
                  <c:v>-1.0932851329289228E-2</c:v>
                </c:pt>
                <c:pt idx="54">
                  <c:v>-1.0799157815658655E-2</c:v>
                </c:pt>
                <c:pt idx="55">
                  <c:v>-1.00377876106158E-2</c:v>
                </c:pt>
                <c:pt idx="56">
                  <c:v>-9.0794225857548927E-3</c:v>
                </c:pt>
                <c:pt idx="57">
                  <c:v>-7.9649870152221913E-3</c:v>
                </c:pt>
                <c:pt idx="58">
                  <c:v>-6.8439445782776387E-3</c:v>
                </c:pt>
                <c:pt idx="59">
                  <c:v>-6.3535768435933893E-3</c:v>
                </c:pt>
                <c:pt idx="60">
                  <c:v>-6.1748469621851765E-3</c:v>
                </c:pt>
                <c:pt idx="61">
                  <c:v>-6.1733412658149245E-3</c:v>
                </c:pt>
                <c:pt idx="62">
                  <c:v>-6.0275960422607744E-3</c:v>
                </c:pt>
                <c:pt idx="63">
                  <c:v>-6.019511605844019E-3</c:v>
                </c:pt>
                <c:pt idx="64">
                  <c:v>-5.5142760180835193E-3</c:v>
                </c:pt>
                <c:pt idx="65">
                  <c:v>-4.5166178989485273E-3</c:v>
                </c:pt>
                <c:pt idx="66">
                  <c:v>-3.429091282656338E-3</c:v>
                </c:pt>
                <c:pt idx="67">
                  <c:v>-2.3661638686005571E-3</c:v>
                </c:pt>
                <c:pt idx="68">
                  <c:v>-2.1653745268842561E-3</c:v>
                </c:pt>
                <c:pt idx="69">
                  <c:v>-2.0821786128844E-3</c:v>
                </c:pt>
                <c:pt idx="70">
                  <c:v>-1.2700076202187827E-3</c:v>
                </c:pt>
                <c:pt idx="71">
                  <c:v>-9.154704135760916E-5</c:v>
                </c:pt>
                <c:pt idx="72">
                  <c:v>7.6322847898468993E-4</c:v>
                </c:pt>
                <c:pt idx="73">
                  <c:v>1.1954488975385313E-3</c:v>
                </c:pt>
                <c:pt idx="74">
                  <c:v>1.9574244624689374E-3</c:v>
                </c:pt>
                <c:pt idx="75">
                  <c:v>2.1533495816596915E-3</c:v>
                </c:pt>
                <c:pt idx="76">
                  <c:v>2.3567175634788828E-3</c:v>
                </c:pt>
                <c:pt idx="77">
                  <c:v>3.4627821821044957E-3</c:v>
                </c:pt>
                <c:pt idx="78">
                  <c:v>4.3910278952099535E-3</c:v>
                </c:pt>
                <c:pt idx="79">
                  <c:v>5.185111085530103E-3</c:v>
                </c:pt>
                <c:pt idx="80">
                  <c:v>6.1058686561934472E-3</c:v>
                </c:pt>
                <c:pt idx="81">
                  <c:v>7.5101206522032449E-3</c:v>
                </c:pt>
                <c:pt idx="83">
                  <c:v>8.3387569887849455E-3</c:v>
                </c:pt>
                <c:pt idx="84">
                  <c:v>8.2538720958496015E-3</c:v>
                </c:pt>
                <c:pt idx="85">
                  <c:v>8.497745241220267E-3</c:v>
                </c:pt>
                <c:pt idx="86">
                  <c:v>9.048647011697275E-3</c:v>
                </c:pt>
                <c:pt idx="87">
                  <c:v>8.9695957206485932E-3</c:v>
                </c:pt>
                <c:pt idx="88">
                  <c:v>9.3965135871520999E-3</c:v>
                </c:pt>
                <c:pt idx="89">
                  <c:v>1.1052038615408932E-2</c:v>
                </c:pt>
                <c:pt idx="91">
                  <c:v>1.1420304037079054E-2</c:v>
                </c:pt>
                <c:pt idx="92">
                  <c:v>1.2924389991594731E-2</c:v>
                </c:pt>
                <c:pt idx="93">
                  <c:v>1.3465531753446447E-2</c:v>
                </c:pt>
                <c:pt idx="94">
                  <c:v>1.4216260432157846E-2</c:v>
                </c:pt>
                <c:pt idx="95">
                  <c:v>1.484610557174193E-2</c:v>
                </c:pt>
                <c:pt idx="96">
                  <c:v>1.5213487991959429E-2</c:v>
                </c:pt>
                <c:pt idx="97">
                  <c:v>1.4617550056759132E-2</c:v>
                </c:pt>
                <c:pt idx="98">
                  <c:v>1.504379987039739E-2</c:v>
                </c:pt>
                <c:pt idx="100">
                  <c:v>1.4511984221881935E-2</c:v>
                </c:pt>
                <c:pt idx="101">
                  <c:v>1.4214148131729276E-2</c:v>
                </c:pt>
                <c:pt idx="102">
                  <c:v>1.4220487075927712E-2</c:v>
                </c:pt>
                <c:pt idx="103">
                  <c:v>1.4127411164091441E-2</c:v>
                </c:pt>
                <c:pt idx="104">
                  <c:v>1.404974406211057E-2</c:v>
                </c:pt>
                <c:pt idx="105">
                  <c:v>1.2582344677754209E-2</c:v>
                </c:pt>
                <c:pt idx="106">
                  <c:v>1.2666424748493998E-2</c:v>
                </c:pt>
                <c:pt idx="107">
                  <c:v>1.2258035511608201E-2</c:v>
                </c:pt>
                <c:pt idx="108">
                  <c:v>1.2287198963563783E-2</c:v>
                </c:pt>
                <c:pt idx="109">
                  <c:v>1.2625525932758563E-2</c:v>
                </c:pt>
                <c:pt idx="111">
                  <c:v>1.266779732483525E-2</c:v>
                </c:pt>
                <c:pt idx="112">
                  <c:v>1.2537513456048144E-2</c:v>
                </c:pt>
                <c:pt idx="113">
                  <c:v>1.2713937542570664E-2</c:v>
                </c:pt>
                <c:pt idx="114">
                  <c:v>1.2612335050262935E-2</c:v>
                </c:pt>
                <c:pt idx="115">
                  <c:v>1.2920939272101251E-2</c:v>
                </c:pt>
                <c:pt idx="116">
                  <c:v>1.3038033822750705E-2</c:v>
                </c:pt>
                <c:pt idx="117">
                  <c:v>1.057604845234339E-2</c:v>
                </c:pt>
                <c:pt idx="118">
                  <c:v>2.5635258024283569E-2</c:v>
                </c:pt>
                <c:pt idx="119">
                  <c:v>3.2139453176459387E-2</c:v>
                </c:pt>
                <c:pt idx="120">
                  <c:v>3.2894255290995211E-2</c:v>
                </c:pt>
                <c:pt idx="121">
                  <c:v>3.3105276912686055E-2</c:v>
                </c:pt>
                <c:pt idx="122">
                  <c:v>3.6098829968935098E-2</c:v>
                </c:pt>
                <c:pt idx="123">
                  <c:v>3.7111093174560628E-2</c:v>
                </c:pt>
                <c:pt idx="124">
                  <c:v>3.4515392192637107E-2</c:v>
                </c:pt>
                <c:pt idx="125">
                  <c:v>3.2506994285517843E-2</c:v>
                </c:pt>
                <c:pt idx="126">
                  <c:v>3.5067899488770093E-2</c:v>
                </c:pt>
                <c:pt idx="127">
                  <c:v>3.5007713620959224E-2</c:v>
                </c:pt>
                <c:pt idx="128">
                  <c:v>3.2622400300907017E-2</c:v>
                </c:pt>
                <c:pt idx="129">
                  <c:v>3.0192752509521137E-2</c:v>
                </c:pt>
                <c:pt idx="130">
                  <c:v>2.8788554436302238E-2</c:v>
                </c:pt>
                <c:pt idx="131">
                  <c:v>2.6236674650254477E-2</c:v>
                </c:pt>
                <c:pt idx="132">
                  <c:v>2.6322041104661187E-2</c:v>
                </c:pt>
                <c:pt idx="133">
                  <c:v>2.7742060987242967E-2</c:v>
                </c:pt>
                <c:pt idx="134">
                  <c:v>3.0198302888765793E-2</c:v>
                </c:pt>
                <c:pt idx="135">
                  <c:v>3.0185563280321404E-2</c:v>
                </c:pt>
                <c:pt idx="136">
                  <c:v>3.2791298886675868E-2</c:v>
                </c:pt>
                <c:pt idx="137">
                  <c:v>3.5697488789425025E-2</c:v>
                </c:pt>
                <c:pt idx="138">
                  <c:v>3.7685473195767427E-2</c:v>
                </c:pt>
                <c:pt idx="139">
                  <c:v>3.8442931868807317E-2</c:v>
                </c:pt>
                <c:pt idx="140">
                  <c:v>4.371897404274816E-2</c:v>
                </c:pt>
                <c:pt idx="141">
                  <c:v>4.8786505559246907E-2</c:v>
                </c:pt>
                <c:pt idx="142">
                  <c:v>5.3121217069020288E-2</c:v>
                </c:pt>
                <c:pt idx="143">
                  <c:v>5.7401433702285898E-2</c:v>
                </c:pt>
                <c:pt idx="144">
                  <c:v>6.1449614749003567E-2</c:v>
                </c:pt>
                <c:pt idx="145">
                  <c:v>6.5869375251425222E-2</c:v>
                </c:pt>
                <c:pt idx="146">
                  <c:v>7.0666491251091035E-2</c:v>
                </c:pt>
                <c:pt idx="147">
                  <c:v>7.5378397737334124E-2</c:v>
                </c:pt>
                <c:pt idx="148">
                  <c:v>7.9913660202703074E-2</c:v>
                </c:pt>
                <c:pt idx="149">
                  <c:v>8.433159464836093E-2</c:v>
                </c:pt>
                <c:pt idx="150">
                  <c:v>8.9179620172284091E-2</c:v>
                </c:pt>
                <c:pt idx="151">
                  <c:v>9.3899296050946823E-2</c:v>
                </c:pt>
                <c:pt idx="152">
                  <c:v>9.9535952161490249E-2</c:v>
                </c:pt>
                <c:pt idx="153">
                  <c:v>0.10321604167444498</c:v>
                </c:pt>
                <c:pt idx="154">
                  <c:v>0.10577588293928875</c:v>
                </c:pt>
                <c:pt idx="155">
                  <c:v>0.10944600557406425</c:v>
                </c:pt>
                <c:pt idx="156">
                  <c:v>0.1137978478889381</c:v>
                </c:pt>
                <c:pt idx="157">
                  <c:v>0.11678933177701567</c:v>
                </c:pt>
                <c:pt idx="158">
                  <c:v>0.11829217572100004</c:v>
                </c:pt>
                <c:pt idx="159">
                  <c:v>0.11915425862298523</c:v>
                </c:pt>
                <c:pt idx="160">
                  <c:v>0.11663840603039199</c:v>
                </c:pt>
                <c:pt idx="161">
                  <c:v>0.11305923688227115</c:v>
                </c:pt>
                <c:pt idx="162">
                  <c:v>0.10820069438764879</c:v>
                </c:pt>
                <c:pt idx="163">
                  <c:v>0.10208931724465353</c:v>
                </c:pt>
                <c:pt idx="164">
                  <c:v>9.3477986594576068E-2</c:v>
                </c:pt>
              </c:numCache>
            </c:numRef>
          </c:yVal>
        </c:ser>
        <c:ser>
          <c:idx val="1"/>
          <c:order val="1"/>
          <c:tx>
            <c:strRef>
              <c:f>'calcGREEN(1)'!$AJ$13:$AK$13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'calcGREEN(1)'!$AG$17:$AG$181</c:f>
              <c:numCache>
                <c:formatCode>0.0%</c:formatCode>
                <c:ptCount val="165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3">
                  <c:v>0.31251039891103105</c:v>
                </c:pt>
                <c:pt idx="84">
                  <c:v>0.31495818982876</c:v>
                </c:pt>
                <c:pt idx="85">
                  <c:v>0.31740750691468461</c:v>
                </c:pt>
                <c:pt idx="86">
                  <c:v>0.31965581643240215</c:v>
                </c:pt>
                <c:pt idx="87">
                  <c:v>0.3219738368265711</c:v>
                </c:pt>
                <c:pt idx="88">
                  <c:v>0.3243062881777376</c:v>
                </c:pt>
                <c:pt idx="89">
                  <c:v>0.32648616961605725</c:v>
                </c:pt>
                <c:pt idx="91">
                  <c:v>0.32890969343976223</c:v>
                </c:pt>
                <c:pt idx="92">
                  <c:v>0.3310781554690162</c:v>
                </c:pt>
                <c:pt idx="93">
                  <c:v>0.33344334907629869</c:v>
                </c:pt>
                <c:pt idx="94">
                  <c:v>0.33562323391365662</c:v>
                </c:pt>
                <c:pt idx="95">
                  <c:v>0.33788707431716486</c:v>
                </c:pt>
                <c:pt idx="96">
                  <c:v>0.34000279074991985</c:v>
                </c:pt>
                <c:pt idx="97">
                  <c:v>0.34211853437498119</c:v>
                </c:pt>
                <c:pt idx="98">
                  <c:v>0.34414284590925226</c:v>
                </c:pt>
                <c:pt idx="100">
                  <c:v>0.34630992181068837</c:v>
                </c:pt>
                <c:pt idx="101">
                  <c:v>0.34840425013485771</c:v>
                </c:pt>
                <c:pt idx="102">
                  <c:v>0.35028599512599257</c:v>
                </c:pt>
                <c:pt idx="103">
                  <c:v>0.35224920622762829</c:v>
                </c:pt>
                <c:pt idx="104">
                  <c:v>0.35273248897070697</c:v>
                </c:pt>
                <c:pt idx="105">
                  <c:v>0.353138820205952</c:v>
                </c:pt>
                <c:pt idx="106">
                  <c:v>0.35460726593333114</c:v>
                </c:pt>
                <c:pt idx="107">
                  <c:v>0.3562567607558399</c:v>
                </c:pt>
                <c:pt idx="108">
                  <c:v>0.35797470813082227</c:v>
                </c:pt>
                <c:pt idx="109">
                  <c:v>0.35965262843080859</c:v>
                </c:pt>
                <c:pt idx="111">
                  <c:v>0.36134636649541807</c:v>
                </c:pt>
                <c:pt idx="112">
                  <c:v>0.36296876690384661</c:v>
                </c:pt>
                <c:pt idx="113">
                  <c:v>0.36449998063204997</c:v>
                </c:pt>
                <c:pt idx="114">
                  <c:v>0.36618357324714784</c:v>
                </c:pt>
                <c:pt idx="115">
                  <c:v>0.36761641880701018</c:v>
                </c:pt>
                <c:pt idx="116">
                  <c:v>0.36901068664180675</c:v>
                </c:pt>
                <c:pt idx="117">
                  <c:v>0.3711378401586265</c:v>
                </c:pt>
                <c:pt idx="118">
                  <c:v>0.37662408051773516</c:v>
                </c:pt>
                <c:pt idx="119">
                  <c:v>0.39122352227409479</c:v>
                </c:pt>
                <c:pt idx="120">
                  <c:v>0.4055692246331179</c:v>
                </c:pt>
                <c:pt idx="121">
                  <c:v>0.41950244911090051</c:v>
                </c:pt>
                <c:pt idx="122">
                  <c:v>0.43301005392600289</c:v>
                </c:pt>
                <c:pt idx="123">
                  <c:v>0.44643452894495955</c:v>
                </c:pt>
                <c:pt idx="124">
                  <c:v>0.45949747220799442</c:v>
                </c:pt>
                <c:pt idx="125">
                  <c:v>0.47271054291142978</c:v>
                </c:pt>
                <c:pt idx="126">
                  <c:v>0.4861569778986104</c:v>
                </c:pt>
                <c:pt idx="127">
                  <c:v>0.50015713607037315</c:v>
                </c:pt>
                <c:pt idx="128">
                  <c:v>0.5131150702019931</c:v>
                </c:pt>
                <c:pt idx="129">
                  <c:v>0.52421308288716206</c:v>
                </c:pt>
                <c:pt idx="130">
                  <c:v>0.53464474483231095</c:v>
                </c:pt>
                <c:pt idx="131">
                  <c:v>0.54538830477891675</c:v>
                </c:pt>
                <c:pt idx="132">
                  <c:v>0.55649796475541125</c:v>
                </c:pt>
                <c:pt idx="133">
                  <c:v>0.56811470731292069</c:v>
                </c:pt>
                <c:pt idx="134">
                  <c:v>0.5799036332044667</c:v>
                </c:pt>
                <c:pt idx="135">
                  <c:v>0.59211384265202727</c:v>
                </c:pt>
                <c:pt idx="136">
                  <c:v>0.60437935518492258</c:v>
                </c:pt>
                <c:pt idx="137">
                  <c:v>0.61675707820624714</c:v>
                </c:pt>
                <c:pt idx="138">
                  <c:v>0.62901100739809146</c:v>
                </c:pt>
                <c:pt idx="139">
                  <c:v>0.64144713370284767</c:v>
                </c:pt>
                <c:pt idx="140">
                  <c:v>0.65398377871755986</c:v>
                </c:pt>
                <c:pt idx="141">
                  <c:v>0.66624067742650495</c:v>
                </c:pt>
                <c:pt idx="142">
                  <c:v>0.67859653779524087</c:v>
                </c:pt>
                <c:pt idx="143">
                  <c:v>0.69106173784116376</c:v>
                </c:pt>
                <c:pt idx="144">
                  <c:v>0.70349493911596661</c:v>
                </c:pt>
                <c:pt idx="145">
                  <c:v>0.71571242360237963</c:v>
                </c:pt>
                <c:pt idx="146">
                  <c:v>0.72810189540133541</c:v>
                </c:pt>
                <c:pt idx="147">
                  <c:v>0.74039078593028373</c:v>
                </c:pt>
                <c:pt idx="148">
                  <c:v>0.75273651157071164</c:v>
                </c:pt>
                <c:pt idx="149">
                  <c:v>0.76502535205161892</c:v>
                </c:pt>
                <c:pt idx="150">
                  <c:v>0.77727927568256971</c:v>
                </c:pt>
                <c:pt idx="151">
                  <c:v>0.7895900010596395</c:v>
                </c:pt>
                <c:pt idx="152">
                  <c:v>0.80184538720556697</c:v>
                </c:pt>
                <c:pt idx="153">
                  <c:v>0.81411670253077484</c:v>
                </c:pt>
                <c:pt idx="154">
                  <c:v>0.82627156718629957</c:v>
                </c:pt>
                <c:pt idx="155">
                  <c:v>0.83857639523586835</c:v>
                </c:pt>
                <c:pt idx="156">
                  <c:v>0.85086092880480058</c:v>
                </c:pt>
                <c:pt idx="157">
                  <c:v>0.86340776415675524</c:v>
                </c:pt>
                <c:pt idx="158">
                  <c:v>0.87589495614603929</c:v>
                </c:pt>
                <c:pt idx="159">
                  <c:v>0.88919105515931507</c:v>
                </c:pt>
                <c:pt idx="160">
                  <c:v>0.90318700651518491</c:v>
                </c:pt>
                <c:pt idx="161">
                  <c:v>0.91723841944185258</c:v>
                </c:pt>
                <c:pt idx="162">
                  <c:v>0.93113068793939469</c:v>
                </c:pt>
                <c:pt idx="163">
                  <c:v>0.944260646919588</c:v>
                </c:pt>
                <c:pt idx="164">
                  <c:v>0.95726382587051995</c:v>
                </c:pt>
              </c:numCache>
            </c:numRef>
          </c:xVal>
          <c:yVal>
            <c:numRef>
              <c:f>'calcGREEN(1)'!$AK$17:$AK$181</c:f>
              <c:numCache>
                <c:formatCode>0.0%</c:formatCode>
                <c:ptCount val="165"/>
                <c:pt idx="0">
                  <c:v>-4.4370153334684415E-2</c:v>
                </c:pt>
                <c:pt idx="1">
                  <c:v>-4.3631239911180675E-2</c:v>
                </c:pt>
                <c:pt idx="2">
                  <c:v>-4.3388392566407363E-2</c:v>
                </c:pt>
                <c:pt idx="3">
                  <c:v>-4.3076146179137687E-2</c:v>
                </c:pt>
                <c:pt idx="4">
                  <c:v>-4.1976741269590834E-2</c:v>
                </c:pt>
                <c:pt idx="5">
                  <c:v>-4.2125843513629802E-2</c:v>
                </c:pt>
                <c:pt idx="6">
                  <c:v>-4.2342429060993281E-2</c:v>
                </c:pt>
                <c:pt idx="7">
                  <c:v>-4.1608689061874871E-2</c:v>
                </c:pt>
                <c:pt idx="8">
                  <c:v>-4.0810586758122325E-2</c:v>
                </c:pt>
                <c:pt idx="9">
                  <c:v>-4.0518955725054373E-2</c:v>
                </c:pt>
                <c:pt idx="10">
                  <c:v>-4.0113250271950673E-2</c:v>
                </c:pt>
                <c:pt idx="11">
                  <c:v>-4.0461348488189275E-2</c:v>
                </c:pt>
                <c:pt idx="12">
                  <c:v>-4.0257018385341237E-2</c:v>
                </c:pt>
                <c:pt idx="13">
                  <c:v>-3.9689851144904753E-2</c:v>
                </c:pt>
                <c:pt idx="14">
                  <c:v>-3.9434422756616794E-2</c:v>
                </c:pt>
                <c:pt idx="15">
                  <c:v>-3.9369110439570365E-2</c:v>
                </c:pt>
                <c:pt idx="16">
                  <c:v>-3.9356125698292943E-2</c:v>
                </c:pt>
                <c:pt idx="17">
                  <c:v>-3.9280513372847548E-2</c:v>
                </c:pt>
                <c:pt idx="18">
                  <c:v>-3.8775332460718293E-2</c:v>
                </c:pt>
                <c:pt idx="19">
                  <c:v>-3.851345535078099E-2</c:v>
                </c:pt>
                <c:pt idx="20">
                  <c:v>-3.8263023180471034E-2</c:v>
                </c:pt>
                <c:pt idx="21">
                  <c:v>-3.7810043774580193E-2</c:v>
                </c:pt>
                <c:pt idx="22">
                  <c:v>-3.7148158666374886E-2</c:v>
                </c:pt>
                <c:pt idx="23">
                  <c:v>-3.6491911503151786E-2</c:v>
                </c:pt>
                <c:pt idx="24">
                  <c:v>-3.6095971252154913E-2</c:v>
                </c:pt>
                <c:pt idx="25">
                  <c:v>-3.5578840077342466E-2</c:v>
                </c:pt>
                <c:pt idx="26">
                  <c:v>-3.5135596919487311E-2</c:v>
                </c:pt>
                <c:pt idx="27">
                  <c:v>-3.3631229576985611E-2</c:v>
                </c:pt>
                <c:pt idx="28">
                  <c:v>-3.3616094503820082E-2</c:v>
                </c:pt>
                <c:pt idx="29">
                  <c:v>-3.2589849655213721E-2</c:v>
                </c:pt>
                <c:pt idx="30">
                  <c:v>-3.1764289299596293E-2</c:v>
                </c:pt>
                <c:pt idx="31">
                  <c:v>-3.0586693246773322E-2</c:v>
                </c:pt>
                <c:pt idx="32">
                  <c:v>-3.0462021950386386E-2</c:v>
                </c:pt>
                <c:pt idx="33">
                  <c:v>-2.9732261753659506E-2</c:v>
                </c:pt>
                <c:pt idx="34">
                  <c:v>-2.8875888354247259E-2</c:v>
                </c:pt>
                <c:pt idx="35">
                  <c:v>-2.8090684152189738E-2</c:v>
                </c:pt>
                <c:pt idx="36">
                  <c:v>-2.7977767816127264E-2</c:v>
                </c:pt>
                <c:pt idx="37">
                  <c:v>-2.6730678254667017E-2</c:v>
                </c:pt>
                <c:pt idx="38">
                  <c:v>-2.5883247460483094E-2</c:v>
                </c:pt>
                <c:pt idx="39">
                  <c:v>-2.5118010301340976E-2</c:v>
                </c:pt>
                <c:pt idx="40">
                  <c:v>-2.4296027713334833E-2</c:v>
                </c:pt>
                <c:pt idx="41">
                  <c:v>-2.3994491391812978E-2</c:v>
                </c:pt>
                <c:pt idx="42">
                  <c:v>-2.3084623715344921E-2</c:v>
                </c:pt>
                <c:pt idx="43">
                  <c:v>-2.3172666492102145E-2</c:v>
                </c:pt>
                <c:pt idx="44">
                  <c:v>-2.3139769950744404E-2</c:v>
                </c:pt>
                <c:pt idx="45">
                  <c:v>-2.2605490159490871E-2</c:v>
                </c:pt>
                <c:pt idx="46">
                  <c:v>-2.2313190551066509E-2</c:v>
                </c:pt>
                <c:pt idx="47">
                  <c:v>-2.1747628332000501E-2</c:v>
                </c:pt>
                <c:pt idx="48">
                  <c:v>-2.0834277942337276E-2</c:v>
                </c:pt>
                <c:pt idx="49">
                  <c:v>-2.0404178244423088E-2</c:v>
                </c:pt>
                <c:pt idx="50">
                  <c:v>-2.0069947756975348E-2</c:v>
                </c:pt>
                <c:pt idx="51">
                  <c:v>-2.0318023109936689E-2</c:v>
                </c:pt>
                <c:pt idx="52">
                  <c:v>-1.9623914756368821E-2</c:v>
                </c:pt>
                <c:pt idx="53">
                  <c:v>-1.9548704739010048E-2</c:v>
                </c:pt>
                <c:pt idx="54">
                  <c:v>-1.8914945000059635E-2</c:v>
                </c:pt>
                <c:pt idx="55">
                  <c:v>-1.815973271439919E-2</c:v>
                </c:pt>
                <c:pt idx="56">
                  <c:v>-1.7666912249931777E-2</c:v>
                </c:pt>
                <c:pt idx="57">
                  <c:v>-1.6986688716565834E-2</c:v>
                </c:pt>
                <c:pt idx="58">
                  <c:v>-1.5807849318840383E-2</c:v>
                </c:pt>
                <c:pt idx="59">
                  <c:v>-1.5009658184957364E-2</c:v>
                </c:pt>
                <c:pt idx="60">
                  <c:v>-1.4245606752430029E-2</c:v>
                </c:pt>
                <c:pt idx="61">
                  <c:v>-1.4461844243043642E-2</c:v>
                </c:pt>
                <c:pt idx="62">
                  <c:v>-1.4081687187789016E-2</c:v>
                </c:pt>
                <c:pt idx="63">
                  <c:v>-1.4368111391244387E-2</c:v>
                </c:pt>
                <c:pt idx="64">
                  <c:v>-1.375507133028131E-2</c:v>
                </c:pt>
                <c:pt idx="65">
                  <c:v>-1.2547276235977178E-2</c:v>
                </c:pt>
                <c:pt idx="66">
                  <c:v>-1.1603231074071796E-2</c:v>
                </c:pt>
                <c:pt idx="67">
                  <c:v>-1.0698232153103504E-2</c:v>
                </c:pt>
                <c:pt idx="68">
                  <c:v>-1.0468753640034523E-2</c:v>
                </c:pt>
                <c:pt idx="69">
                  <c:v>-1.0443674646919532E-2</c:v>
                </c:pt>
                <c:pt idx="70">
                  <c:v>-9.8796805333701831E-3</c:v>
                </c:pt>
                <c:pt idx="71">
                  <c:v>-8.8261839616664561E-3</c:v>
                </c:pt>
                <c:pt idx="72">
                  <c:v>-8.1753123128015526E-3</c:v>
                </c:pt>
                <c:pt idx="73">
                  <c:v>-7.6879269881761081E-3</c:v>
                </c:pt>
                <c:pt idx="74">
                  <c:v>-6.6780762590802345E-3</c:v>
                </c:pt>
                <c:pt idx="75">
                  <c:v>-6.2159241151379385E-3</c:v>
                </c:pt>
                <c:pt idx="76">
                  <c:v>-6.2688609509937709E-3</c:v>
                </c:pt>
                <c:pt idx="77">
                  <c:v>-5.4137163496518204E-3</c:v>
                </c:pt>
                <c:pt idx="78">
                  <c:v>-4.5776660244736256E-3</c:v>
                </c:pt>
                <c:pt idx="79">
                  <c:v>-3.5088343450272452E-3</c:v>
                </c:pt>
                <c:pt idx="80">
                  <c:v>-2.4574562236896469E-3</c:v>
                </c:pt>
                <c:pt idx="81">
                  <c:v>-8.1089405773104861E-4</c:v>
                </c:pt>
                <c:pt idx="82">
                  <c:v>0</c:v>
                </c:pt>
                <c:pt idx="83">
                  <c:v>-5.4385082096841675E-4</c:v>
                </c:pt>
                <c:pt idx="84">
                  <c:v>-3.8188137956185475E-4</c:v>
                </c:pt>
                <c:pt idx="85">
                  <c:v>-6.8426035060298318E-6</c:v>
                </c:pt>
                <c:pt idx="86">
                  <c:v>1.5507123681457458E-4</c:v>
                </c:pt>
                <c:pt idx="87">
                  <c:v>8.3140604381526373E-5</c:v>
                </c:pt>
                <c:pt idx="88">
                  <c:v>3.8971059868542213E-4</c:v>
                </c:pt>
                <c:pt idx="89">
                  <c:v>1.7247542428489027E-3</c:v>
                </c:pt>
                <c:pt idx="90">
                  <c:v>0</c:v>
                </c:pt>
                <c:pt idx="91">
                  <c:v>2.5858481041685089E-3</c:v>
                </c:pt>
                <c:pt idx="92">
                  <c:v>3.6839595839814887E-3</c:v>
                </c:pt>
                <c:pt idx="93">
                  <c:v>4.5886725774981763E-3</c:v>
                </c:pt>
                <c:pt idx="94">
                  <c:v>5.1416912396882175E-3</c:v>
                </c:pt>
                <c:pt idx="95">
                  <c:v>6.0964799424738647E-3</c:v>
                </c:pt>
                <c:pt idx="96">
                  <c:v>6.2952089435195369E-3</c:v>
                </c:pt>
                <c:pt idx="97">
                  <c:v>5.54130132907793E-3</c:v>
                </c:pt>
                <c:pt idx="98">
                  <c:v>5.746778633818117E-3</c:v>
                </c:pt>
                <c:pt idx="99">
                  <c:v>0</c:v>
                </c:pt>
                <c:pt idx="100">
                  <c:v>5.577664140038685E-3</c:v>
                </c:pt>
                <c:pt idx="101">
                  <c:v>5.3216080391185194E-3</c:v>
                </c:pt>
                <c:pt idx="102">
                  <c:v>5.1200630158818594E-3</c:v>
                </c:pt>
                <c:pt idx="103">
                  <c:v>5.1063837861919925E-3</c:v>
                </c:pt>
                <c:pt idx="104">
                  <c:v>8.376368088552022E-3</c:v>
                </c:pt>
                <c:pt idx="105">
                  <c:v>5.0771709051662395E-3</c:v>
                </c:pt>
                <c:pt idx="106">
                  <c:v>4.5469879333523977E-3</c:v>
                </c:pt>
                <c:pt idx="107">
                  <c:v>3.7384377068214736E-3</c:v>
                </c:pt>
                <c:pt idx="108">
                  <c:v>3.5598594061581057E-3</c:v>
                </c:pt>
                <c:pt idx="109">
                  <c:v>3.7800489081842858E-3</c:v>
                </c:pt>
                <c:pt idx="110">
                  <c:v>0</c:v>
                </c:pt>
                <c:pt idx="111">
                  <c:v>3.7014764644065501E-3</c:v>
                </c:pt>
                <c:pt idx="112">
                  <c:v>3.405902761398405E-3</c:v>
                </c:pt>
                <c:pt idx="113">
                  <c:v>3.6128956843961557E-3</c:v>
                </c:pt>
                <c:pt idx="114">
                  <c:v>3.813043186514431E-3</c:v>
                </c:pt>
                <c:pt idx="115">
                  <c:v>3.7326950497718059E-3</c:v>
                </c:pt>
                <c:pt idx="116">
                  <c:v>3.9018374651442755E-3</c:v>
                </c:pt>
                <c:pt idx="117">
                  <c:v>-1.0896948313481314E-3</c:v>
                </c:pt>
                <c:pt idx="118">
                  <c:v>6.7085398443511579E-3</c:v>
                </c:pt>
                <c:pt idx="119">
                  <c:v>1.2527818379369116E-2</c:v>
                </c:pt>
                <c:pt idx="120">
                  <c:v>1.3451922297013308E-2</c:v>
                </c:pt>
                <c:pt idx="121">
                  <c:v>1.3915603461628567E-2</c:v>
                </c:pt>
                <c:pt idx="122">
                  <c:v>1.664217624891795E-2</c:v>
                </c:pt>
                <c:pt idx="123">
                  <c:v>1.7818776140999582E-2</c:v>
                </c:pt>
                <c:pt idx="124">
                  <c:v>1.5001235721149531E-2</c:v>
                </c:pt>
                <c:pt idx="125">
                  <c:v>1.328989222264676E-2</c:v>
                </c:pt>
                <c:pt idx="126">
                  <c:v>1.5750298932818207E-2</c:v>
                </c:pt>
                <c:pt idx="127">
                  <c:v>1.5783588959945805E-2</c:v>
                </c:pt>
                <c:pt idx="128">
                  <c:v>1.3346757329528725E-2</c:v>
                </c:pt>
                <c:pt idx="129">
                  <c:v>1.1257326098008891E-2</c:v>
                </c:pt>
                <c:pt idx="130">
                  <c:v>1.0053759890804148E-2</c:v>
                </c:pt>
                <c:pt idx="131">
                  <c:v>7.4313990655008322E-3</c:v>
                </c:pt>
                <c:pt idx="132">
                  <c:v>7.2870668552325046E-3</c:v>
                </c:pt>
                <c:pt idx="133">
                  <c:v>8.8528951313873172E-3</c:v>
                </c:pt>
                <c:pt idx="134">
                  <c:v>1.1104941790814671E-2</c:v>
                </c:pt>
                <c:pt idx="135">
                  <c:v>1.1292153562407758E-2</c:v>
                </c:pt>
                <c:pt idx="136">
                  <c:v>1.3714217224330305E-2</c:v>
                </c:pt>
                <c:pt idx="137">
                  <c:v>1.6650399397109439E-2</c:v>
                </c:pt>
                <c:pt idx="138">
                  <c:v>1.8423920345636002E-2</c:v>
                </c:pt>
                <c:pt idx="139">
                  <c:v>1.9171781216841266E-2</c:v>
                </c:pt>
                <c:pt idx="140">
                  <c:v>2.4511704136415124E-2</c:v>
                </c:pt>
                <c:pt idx="141">
                  <c:v>2.9293366291051948E-2</c:v>
                </c:pt>
                <c:pt idx="142">
                  <c:v>3.3593727159009656E-2</c:v>
                </c:pt>
                <c:pt idx="143">
                  <c:v>3.7922811322221417E-2</c:v>
                </c:pt>
                <c:pt idx="144">
                  <c:v>4.1999777705765906E-2</c:v>
                </c:pt>
                <c:pt idx="145">
                  <c:v>4.6071079988246666E-2</c:v>
                </c:pt>
                <c:pt idx="146">
                  <c:v>5.0922895899234266E-2</c:v>
                </c:pt>
                <c:pt idx="147">
                  <c:v>5.5442009500535239E-2</c:v>
                </c:pt>
                <c:pt idx="148">
                  <c:v>5.9870371224606922E-2</c:v>
                </c:pt>
                <c:pt idx="149">
                  <c:v>6.4229588115937153E-2</c:v>
                </c:pt>
                <c:pt idx="150">
                  <c:v>6.8888464132494498E-2</c:v>
                </c:pt>
                <c:pt idx="151">
                  <c:v>7.3573919556755962E-2</c:v>
                </c:pt>
                <c:pt idx="152">
                  <c:v>7.9083700452179606E-2</c:v>
                </c:pt>
                <c:pt idx="153">
                  <c:v>8.2790269417704065E-2</c:v>
                </c:pt>
                <c:pt idx="154">
                  <c:v>8.5195072313471787E-2</c:v>
                </c:pt>
                <c:pt idx="155">
                  <c:v>8.881695989691285E-2</c:v>
                </c:pt>
                <c:pt idx="156">
                  <c:v>9.3058377562156069E-2</c:v>
                </c:pt>
                <c:pt idx="157">
                  <c:v>9.6207454465593978E-2</c:v>
                </c:pt>
                <c:pt idx="158">
                  <c:v>9.7523510762544507E-2</c:v>
                </c:pt>
                <c:pt idx="159">
                  <c:v>9.8306853560965246E-2</c:v>
                </c:pt>
                <c:pt idx="160">
                  <c:v>9.5604823544989115E-2</c:v>
                </c:pt>
                <c:pt idx="161">
                  <c:v>9.1997932508726343E-2</c:v>
                </c:pt>
                <c:pt idx="162">
                  <c:v>8.7434620956197362E-2</c:v>
                </c:pt>
                <c:pt idx="163">
                  <c:v>8.1356058732505065E-2</c:v>
                </c:pt>
                <c:pt idx="164">
                  <c:v>7.2986912800208303E-2</c:v>
                </c:pt>
              </c:numCache>
            </c:numRef>
          </c:yVal>
        </c:ser>
        <c:axId val="208304000"/>
        <c:axId val="208310272"/>
      </c:scatterChart>
      <c:valAx>
        <c:axId val="208304000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08310272"/>
        <c:crosses val="autoZero"/>
        <c:crossBetween val="midCat"/>
      </c:valAx>
      <c:valAx>
        <c:axId val="2083102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08304000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'calcGREEN(1)'!$AS$79:$AY$79</c:f>
          <c:strCache>
            <c:ptCount val="1"/>
            <c:pt idx="0">
              <c:v>Gain Compression Relative to LM &amp; LO Range; Range=HS: GREEN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'calcGREEN(1)'!$AH$13:$AI$13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'calcGREEN(1)'!$AM$17:$AM$106</c:f>
              <c:numCache>
                <c:formatCode>0.0%</c:formatCode>
                <c:ptCount val="90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0.75343947018802393</c:v>
                </c:pt>
                <c:pt idx="83">
                  <c:v>0.75607354575249441</c:v>
                </c:pt>
                <c:pt idx="84">
                  <c:v>0.7619956205534516</c:v>
                </c:pt>
                <c:pt idx="85">
                  <c:v>0.76792138769681761</c:v>
                </c:pt>
                <c:pt idx="86">
                  <c:v>0.77336084620742462</c:v>
                </c:pt>
                <c:pt idx="87">
                  <c:v>0.77896896006428495</c:v>
                </c:pt>
                <c:pt idx="88">
                  <c:v>0.78461198752678452</c:v>
                </c:pt>
                <c:pt idx="89">
                  <c:v>0.78988589423239652</c:v>
                </c:pt>
              </c:numCache>
            </c:numRef>
          </c:xVal>
          <c:yVal>
            <c:numRef>
              <c:f>'calcGREEN(1)'!$AO$17:$AO$106</c:f>
              <c:numCache>
                <c:formatCode>0.0%</c:formatCode>
                <c:ptCount val="90"/>
                <c:pt idx="0">
                  <c:v>-4.2428382684618904E-2</c:v>
                </c:pt>
                <c:pt idx="1">
                  <c:v>-3.2249428275198166E-2</c:v>
                </c:pt>
                <c:pt idx="2">
                  <c:v>-2.8242890607909632E-2</c:v>
                </c:pt>
                <c:pt idx="3">
                  <c:v>-1.9192346945888783E-2</c:v>
                </c:pt>
                <c:pt idx="4">
                  <c:v>-1.4034759559447774E-2</c:v>
                </c:pt>
                <c:pt idx="5">
                  <c:v>-7.1584752200191115E-3</c:v>
                </c:pt>
                <c:pt idx="6">
                  <c:v>-3.1899857155337497E-4</c:v>
                </c:pt>
                <c:pt idx="7">
                  <c:v>1.412509681799845E-3</c:v>
                </c:pt>
                <c:pt idx="8">
                  <c:v>6.7988630812969575E-3</c:v>
                </c:pt>
                <c:pt idx="9">
                  <c:v>1.3187252919823589E-2</c:v>
                </c:pt>
                <c:pt idx="10">
                  <c:v>1.5974565207962144E-2</c:v>
                </c:pt>
                <c:pt idx="11">
                  <c:v>2.4092976243268893E-2</c:v>
                </c:pt>
                <c:pt idx="12">
                  <c:v>2.5021933948878416E-2</c:v>
                </c:pt>
                <c:pt idx="13">
                  <c:v>2.9839050094543573E-2</c:v>
                </c:pt>
                <c:pt idx="14">
                  <c:v>2.8768239095369408E-2</c:v>
                </c:pt>
                <c:pt idx="15">
                  <c:v>2.7272634742955493E-2</c:v>
                </c:pt>
                <c:pt idx="16">
                  <c:v>2.2121753809292599E-2</c:v>
                </c:pt>
                <c:pt idx="17">
                  <c:v>2.2059250649727247E-2</c:v>
                </c:pt>
                <c:pt idx="18">
                  <c:v>1.8379990081864195E-2</c:v>
                </c:pt>
                <c:pt idx="19">
                  <c:v>1.5845108223738968E-2</c:v>
                </c:pt>
                <c:pt idx="20">
                  <c:v>1.2369658686812279E-2</c:v>
                </c:pt>
                <c:pt idx="21">
                  <c:v>9.0684462047256886E-3</c:v>
                </c:pt>
                <c:pt idx="22">
                  <c:v>3.4316633734203794E-3</c:v>
                </c:pt>
                <c:pt idx="23">
                  <c:v>-4.8633360246902457E-3</c:v>
                </c:pt>
                <c:pt idx="24">
                  <c:v>-8.1196982503461967E-3</c:v>
                </c:pt>
                <c:pt idx="25">
                  <c:v>-1.3470238513513588E-2</c:v>
                </c:pt>
                <c:pt idx="26">
                  <c:v>-2.211484175402334E-2</c:v>
                </c:pt>
                <c:pt idx="27">
                  <c:v>-2.5623400805095953E-2</c:v>
                </c:pt>
                <c:pt idx="28">
                  <c:v>-2.8343184613524142E-2</c:v>
                </c:pt>
                <c:pt idx="29">
                  <c:v>-2.9483914219641805E-2</c:v>
                </c:pt>
                <c:pt idx="30">
                  <c:v>-2.7202337651412001E-2</c:v>
                </c:pt>
                <c:pt idx="31">
                  <c:v>-2.443923464628095E-2</c:v>
                </c:pt>
                <c:pt idx="32">
                  <c:v>-2.0149379303632142E-2</c:v>
                </c:pt>
                <c:pt idx="33">
                  <c:v>-1.9286127144810816E-2</c:v>
                </c:pt>
                <c:pt idx="34">
                  <c:v>-1.321718603308264E-2</c:v>
                </c:pt>
                <c:pt idx="35">
                  <c:v>-9.8038196679730572E-3</c:v>
                </c:pt>
                <c:pt idx="36">
                  <c:v>-3.3223848340381279E-3</c:v>
                </c:pt>
                <c:pt idx="37">
                  <c:v>6.277900301208561E-3</c:v>
                </c:pt>
                <c:pt idx="38">
                  <c:v>1.3213484617207838E-2</c:v>
                </c:pt>
                <c:pt idx="39">
                  <c:v>1.7307808030188054E-2</c:v>
                </c:pt>
                <c:pt idx="40">
                  <c:v>1.7885293583715711E-2</c:v>
                </c:pt>
                <c:pt idx="41">
                  <c:v>1.6403882441228035E-2</c:v>
                </c:pt>
                <c:pt idx="42">
                  <c:v>1.3874076367379695E-2</c:v>
                </c:pt>
                <c:pt idx="43">
                  <c:v>1.2832511989883333E-2</c:v>
                </c:pt>
                <c:pt idx="44">
                  <c:v>1.0184782600260345E-2</c:v>
                </c:pt>
                <c:pt idx="45">
                  <c:v>1.0038584426711239E-2</c:v>
                </c:pt>
                <c:pt idx="46">
                  <c:v>1.0041706091584723E-2</c:v>
                </c:pt>
                <c:pt idx="47">
                  <c:v>1.5759332696565265E-2</c:v>
                </c:pt>
                <c:pt idx="48">
                  <c:v>2.2260592306125648E-2</c:v>
                </c:pt>
                <c:pt idx="49">
                  <c:v>2.8956736754143453E-2</c:v>
                </c:pt>
                <c:pt idx="50">
                  <c:v>4.4232766198380791E-2</c:v>
                </c:pt>
                <c:pt idx="51">
                  <c:v>6.2610088419146281E-2</c:v>
                </c:pt>
                <c:pt idx="52">
                  <c:v>7.9774304360434867E-2</c:v>
                </c:pt>
                <c:pt idx="53">
                  <c:v>9.4565568611942208E-2</c:v>
                </c:pt>
                <c:pt idx="54">
                  <c:v>0.10493999703048651</c:v>
                </c:pt>
                <c:pt idx="55">
                  <c:v>0.11427304859914611</c:v>
                </c:pt>
                <c:pt idx="56">
                  <c:v>0.12766979404237011</c:v>
                </c:pt>
                <c:pt idx="57">
                  <c:v>0.14626767606508695</c:v>
                </c:pt>
                <c:pt idx="58">
                  <c:v>0.15264315333318357</c:v>
                </c:pt>
                <c:pt idx="59">
                  <c:v>0.15834972007057901</c:v>
                </c:pt>
                <c:pt idx="60">
                  <c:v>0.16435983150172739</c:v>
                </c:pt>
                <c:pt idx="61">
                  <c:v>0.17491598873010705</c:v>
                </c:pt>
                <c:pt idx="62">
                  <c:v>0.18843047313268779</c:v>
                </c:pt>
                <c:pt idx="63">
                  <c:v>0.20128536858609203</c:v>
                </c:pt>
                <c:pt idx="64">
                  <c:v>0.21425380711704145</c:v>
                </c:pt>
                <c:pt idx="65">
                  <c:v>0.2256283454436212</c:v>
                </c:pt>
                <c:pt idx="66">
                  <c:v>0.23844286890658739</c:v>
                </c:pt>
                <c:pt idx="67">
                  <c:v>0.24815378442935798</c:v>
                </c:pt>
                <c:pt idx="68">
                  <c:v>0.25863885462644776</c:v>
                </c:pt>
                <c:pt idx="69">
                  <c:v>0.26387342771557787</c:v>
                </c:pt>
                <c:pt idx="70">
                  <c:v>0.2636832366868922</c:v>
                </c:pt>
                <c:pt idx="71">
                  <c:v>0.26888938907988913</c:v>
                </c:pt>
                <c:pt idx="72">
                  <c:v>0.28116156047440888</c:v>
                </c:pt>
                <c:pt idx="73">
                  <c:v>0.29221738451660584</c:v>
                </c:pt>
                <c:pt idx="74">
                  <c:v>0.30047818223746048</c:v>
                </c:pt>
                <c:pt idx="75">
                  <c:v>0.30643170450418777</c:v>
                </c:pt>
                <c:pt idx="76">
                  <c:v>0.31325859701940439</c:v>
                </c:pt>
                <c:pt idx="77">
                  <c:v>0.31317743959490807</c:v>
                </c:pt>
                <c:pt idx="78">
                  <c:v>0.31179404566481361</c:v>
                </c:pt>
                <c:pt idx="79">
                  <c:v>0.30868982762064645</c:v>
                </c:pt>
                <c:pt idx="80">
                  <c:v>0.30569296979135419</c:v>
                </c:pt>
                <c:pt idx="81">
                  <c:v>0.30005317660029873</c:v>
                </c:pt>
                <c:pt idx="82">
                  <c:v>0.30445541868035231</c:v>
                </c:pt>
                <c:pt idx="83">
                  <c:v>0.29693987070491379</c:v>
                </c:pt>
                <c:pt idx="84">
                  <c:v>0.29338066967992904</c:v>
                </c:pt>
                <c:pt idx="85">
                  <c:v>0.28980510664602277</c:v>
                </c:pt>
                <c:pt idx="86">
                  <c:v>0.28580874568625259</c:v>
                </c:pt>
                <c:pt idx="87">
                  <c:v>0.28400678662400547</c:v>
                </c:pt>
                <c:pt idx="88">
                  <c:v>0.2832116138135099</c:v>
                </c:pt>
                <c:pt idx="89">
                  <c:v>0.27894825543305091</c:v>
                </c:pt>
              </c:numCache>
            </c:numRef>
          </c:yVal>
        </c:ser>
        <c:ser>
          <c:idx val="1"/>
          <c:order val="1"/>
          <c:tx>
            <c:strRef>
              <c:f>'calcGREEN(1)'!$AP$13:$AQ$13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'calcGREEN(1)'!$AM$17:$AM$106</c:f>
              <c:numCache>
                <c:formatCode>0.0%</c:formatCode>
                <c:ptCount val="90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0.75343947018802393</c:v>
                </c:pt>
                <c:pt idx="83">
                  <c:v>0.75607354575249441</c:v>
                </c:pt>
                <c:pt idx="84">
                  <c:v>0.7619956205534516</c:v>
                </c:pt>
                <c:pt idx="85">
                  <c:v>0.76792138769681761</c:v>
                </c:pt>
                <c:pt idx="86">
                  <c:v>0.77336084620742462</c:v>
                </c:pt>
                <c:pt idx="87">
                  <c:v>0.77896896006428495</c:v>
                </c:pt>
                <c:pt idx="88">
                  <c:v>0.78461198752678452</c:v>
                </c:pt>
                <c:pt idx="89">
                  <c:v>0.78988589423239652</c:v>
                </c:pt>
              </c:numCache>
            </c:numRef>
          </c:xVal>
          <c:yVal>
            <c:numRef>
              <c:f>'calcGREEN(1)'!$AQ$17:$AQ$106</c:f>
              <c:numCache>
                <c:formatCode>0.0%</c:formatCode>
                <c:ptCount val="90"/>
                <c:pt idx="0">
                  <c:v>-3.2301933399310867E-2</c:v>
                </c:pt>
                <c:pt idx="1">
                  <c:v>-2.5934768638306127E-2</c:v>
                </c:pt>
                <c:pt idx="2">
                  <c:v>-1.9322988646975237E-2</c:v>
                </c:pt>
                <c:pt idx="3">
                  <c:v>-1.3486936849999021E-2</c:v>
                </c:pt>
                <c:pt idx="4">
                  <c:v>-8.4214611673354423E-3</c:v>
                </c:pt>
                <c:pt idx="5">
                  <c:v>-2.2869916554026926E-3</c:v>
                </c:pt>
                <c:pt idx="6">
                  <c:v>5.3145896356359135E-3</c:v>
                </c:pt>
                <c:pt idx="7">
                  <c:v>9.0316015695763863E-3</c:v>
                </c:pt>
                <c:pt idx="8">
                  <c:v>1.2893248976997063E-2</c:v>
                </c:pt>
                <c:pt idx="9">
                  <c:v>1.8460070652294824E-2</c:v>
                </c:pt>
                <c:pt idx="10">
                  <c:v>2.4252254919273186E-2</c:v>
                </c:pt>
                <c:pt idx="11">
                  <c:v>2.8999111242938413E-2</c:v>
                </c:pt>
                <c:pt idx="12">
                  <c:v>3.1587853125931709E-2</c:v>
                </c:pt>
                <c:pt idx="13">
                  <c:v>3.2289041402452145E-2</c:v>
                </c:pt>
                <c:pt idx="14">
                  <c:v>3.3755788280596333E-2</c:v>
                </c:pt>
                <c:pt idx="15">
                  <c:v>3.2707844260048358E-2</c:v>
                </c:pt>
                <c:pt idx="16">
                  <c:v>2.8767611095102508E-2</c:v>
                </c:pt>
                <c:pt idx="17">
                  <c:v>2.7891601833748281E-2</c:v>
                </c:pt>
                <c:pt idx="18">
                  <c:v>2.4077448101526677E-2</c:v>
                </c:pt>
                <c:pt idx="19">
                  <c:v>2.1437730364468388E-2</c:v>
                </c:pt>
                <c:pt idx="20">
                  <c:v>1.6579030705166087E-2</c:v>
                </c:pt>
                <c:pt idx="21">
                  <c:v>1.1147621121140316E-2</c:v>
                </c:pt>
                <c:pt idx="22">
                  <c:v>4.6075258510662742E-3</c:v>
                </c:pt>
                <c:pt idx="23">
                  <c:v>-2.1548693002569896E-3</c:v>
                </c:pt>
                <c:pt idx="24">
                  <c:v>-7.497369261635578E-3</c:v>
                </c:pt>
                <c:pt idx="25">
                  <c:v>-1.291201592092095E-2</c:v>
                </c:pt>
                <c:pt idx="26">
                  <c:v>-2.0908228371112503E-2</c:v>
                </c:pt>
                <c:pt idx="27">
                  <c:v>-2.7092490916662104E-2</c:v>
                </c:pt>
                <c:pt idx="28">
                  <c:v>-3.0470304299027751E-2</c:v>
                </c:pt>
                <c:pt idx="29">
                  <c:v>-3.0866761551500921E-2</c:v>
                </c:pt>
                <c:pt idx="30">
                  <c:v>-3.0593725928913074E-2</c:v>
                </c:pt>
                <c:pt idx="31">
                  <c:v>-2.8835988271411872E-2</c:v>
                </c:pt>
                <c:pt idx="32">
                  <c:v>-2.366091035249529E-2</c:v>
                </c:pt>
                <c:pt idx="33">
                  <c:v>-2.4497721460258526E-2</c:v>
                </c:pt>
                <c:pt idx="34">
                  <c:v>-1.9866959223276859E-2</c:v>
                </c:pt>
                <c:pt idx="35">
                  <c:v>-1.6294644414751813E-2</c:v>
                </c:pt>
                <c:pt idx="36">
                  <c:v>-1.0333407992192067E-2</c:v>
                </c:pt>
                <c:pt idx="37">
                  <c:v>-2.1197946023872039E-3</c:v>
                </c:pt>
                <c:pt idx="38">
                  <c:v>4.7007178398290606E-3</c:v>
                </c:pt>
                <c:pt idx="39">
                  <c:v>7.9670350192728723E-3</c:v>
                </c:pt>
                <c:pt idx="40">
                  <c:v>6.5607179298283747E-3</c:v>
                </c:pt>
                <c:pt idx="41">
                  <c:v>4.1964205580555802E-3</c:v>
                </c:pt>
                <c:pt idx="42">
                  <c:v>2.1776843588128258E-3</c:v>
                </c:pt>
                <c:pt idx="43">
                  <c:v>4.5772338037286531E-4</c:v>
                </c:pt>
                <c:pt idx="44">
                  <c:v>-1.5735891388830581E-3</c:v>
                </c:pt>
                <c:pt idx="45">
                  <c:v>-3.0487108824115428E-3</c:v>
                </c:pt>
                <c:pt idx="46">
                  <c:v>-3.33683805282603E-3</c:v>
                </c:pt>
                <c:pt idx="47">
                  <c:v>2.2958381961712959E-3</c:v>
                </c:pt>
                <c:pt idx="48">
                  <c:v>6.9382225887026916E-3</c:v>
                </c:pt>
                <c:pt idx="49">
                  <c:v>1.3968210421879457E-2</c:v>
                </c:pt>
                <c:pt idx="50">
                  <c:v>2.7564325810464974E-2</c:v>
                </c:pt>
                <c:pt idx="51">
                  <c:v>4.6880341190209895E-2</c:v>
                </c:pt>
                <c:pt idx="52">
                  <c:v>6.2624495215670928E-2</c:v>
                </c:pt>
                <c:pt idx="53">
                  <c:v>7.7287791110549842E-2</c:v>
                </c:pt>
                <c:pt idx="54">
                  <c:v>8.7351479871240922E-2</c:v>
                </c:pt>
                <c:pt idx="55">
                  <c:v>9.5692632197840632E-2</c:v>
                </c:pt>
                <c:pt idx="56">
                  <c:v>0.10779355247800382</c:v>
                </c:pt>
                <c:pt idx="57">
                  <c:v>0.12479862824401677</c:v>
                </c:pt>
                <c:pt idx="58">
                  <c:v>0.12977799789565991</c:v>
                </c:pt>
                <c:pt idx="59">
                  <c:v>0.13481105315890352</c:v>
                </c:pt>
                <c:pt idx="60">
                  <c:v>0.14049389019992509</c:v>
                </c:pt>
                <c:pt idx="61">
                  <c:v>0.15083193377951276</c:v>
                </c:pt>
                <c:pt idx="62">
                  <c:v>0.16389870468638268</c:v>
                </c:pt>
                <c:pt idx="63">
                  <c:v>0.17647867852502697</c:v>
                </c:pt>
                <c:pt idx="64">
                  <c:v>0.18857517006582292</c:v>
                </c:pt>
                <c:pt idx="65">
                  <c:v>0.1985068333730069</c:v>
                </c:pt>
                <c:pt idx="66">
                  <c:v>0.20971622100791376</c:v>
                </c:pt>
                <c:pt idx="67">
                  <c:v>0.21790288752877229</c:v>
                </c:pt>
                <c:pt idx="68">
                  <c:v>0.2278867048569444</c:v>
                </c:pt>
                <c:pt idx="69">
                  <c:v>0.23289058829583476</c:v>
                </c:pt>
                <c:pt idx="70">
                  <c:v>0.2317026192481737</c:v>
                </c:pt>
                <c:pt idx="71">
                  <c:v>0.23531939072838814</c:v>
                </c:pt>
                <c:pt idx="72">
                  <c:v>0.24620156691564676</c:v>
                </c:pt>
                <c:pt idx="73">
                  <c:v>0.25641306936262076</c:v>
                </c:pt>
                <c:pt idx="74">
                  <c:v>0.26348338580919028</c:v>
                </c:pt>
                <c:pt idx="75">
                  <c:v>0.26901940075135489</c:v>
                </c:pt>
                <c:pt idx="76">
                  <c:v>0.27539197487675793</c:v>
                </c:pt>
                <c:pt idx="77">
                  <c:v>0.27390744646316567</c:v>
                </c:pt>
                <c:pt idx="78">
                  <c:v>0.27138933316181824</c:v>
                </c:pt>
                <c:pt idx="79">
                  <c:v>0.26737872416688635</c:v>
                </c:pt>
                <c:pt idx="80">
                  <c:v>0.26331925693764191</c:v>
                </c:pt>
                <c:pt idx="81">
                  <c:v>0.25610930295687151</c:v>
                </c:pt>
                <c:pt idx="83">
                  <c:v>0.25207145362855043</c:v>
                </c:pt>
                <c:pt idx="84">
                  <c:v>0.24874050792215763</c:v>
                </c:pt>
                <c:pt idx="85">
                  <c:v>0.24498721960320236</c:v>
                </c:pt>
                <c:pt idx="86">
                  <c:v>0.24045211426968471</c:v>
                </c:pt>
                <c:pt idx="87">
                  <c:v>0.23881077033888709</c:v>
                </c:pt>
                <c:pt idx="88">
                  <c:v>0.23751996427904709</c:v>
                </c:pt>
                <c:pt idx="89">
                  <c:v>0.23138879480375651</c:v>
                </c:pt>
              </c:numCache>
            </c:numRef>
          </c:yVal>
        </c:ser>
        <c:axId val="208324864"/>
        <c:axId val="208327040"/>
      </c:scatterChart>
      <c:valAx>
        <c:axId val="208324864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08327040"/>
        <c:crosses val="autoZero"/>
        <c:crossBetween val="midCat"/>
      </c:valAx>
      <c:valAx>
        <c:axId val="208327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08324864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'calcBLUE(2)'!$AS$15:$AY$15</c:f>
          <c:strCache>
            <c:ptCount val="1"/>
            <c:pt idx="0">
              <c:v>Gain Compression; Range=HI: BLUE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'calcBLUE(2)'!$L$17:$L$80</c:f>
              <c:numCache>
                <c:formatCode>0.0%</c:formatCode>
                <c:ptCount val="64"/>
                <c:pt idx="0">
                  <c:v>0.31074616605645689</c:v>
                </c:pt>
                <c:pt idx="1">
                  <c:v>0.32813545551366508</c:v>
                </c:pt>
                <c:pt idx="2">
                  <c:v>0.34500703159026569</c:v>
                </c:pt>
                <c:pt idx="3">
                  <c:v>0.36130857078206663</c:v>
                </c:pt>
                <c:pt idx="4">
                  <c:v>0.37695615336454708</c:v>
                </c:pt>
                <c:pt idx="5">
                  <c:v>0.39203696901540719</c:v>
                </c:pt>
                <c:pt idx="6">
                  <c:v>0.40663658859837765</c:v>
                </c:pt>
                <c:pt idx="7">
                  <c:v>0.42083183729856272</c:v>
                </c:pt>
                <c:pt idx="8">
                  <c:v>0.43472681004328179</c:v>
                </c:pt>
                <c:pt idx="9">
                  <c:v>0.44841851147375877</c:v>
                </c:pt>
                <c:pt idx="10">
                  <c:v>0.4619200180000545</c:v>
                </c:pt>
                <c:pt idx="11">
                  <c:v>0.47539809468232797</c:v>
                </c:pt>
                <c:pt idx="12">
                  <c:v>0.48923802945339723</c:v>
                </c:pt>
                <c:pt idx="13">
                  <c:v>0.50356788555504139</c:v>
                </c:pt>
                <c:pt idx="14">
                  <c:v>0.5171669488036259</c:v>
                </c:pt>
                <c:pt idx="15">
                  <c:v>0.52848805072000216</c:v>
                </c:pt>
                <c:pt idx="16">
                  <c:v>0.53920479060050086</c:v>
                </c:pt>
                <c:pt idx="17">
                  <c:v>0.55027357871025695</c:v>
                </c:pt>
                <c:pt idx="18">
                  <c:v>0.56181865625680527</c:v>
                </c:pt>
                <c:pt idx="19">
                  <c:v>0.57373050617922472</c:v>
                </c:pt>
                <c:pt idx="20">
                  <c:v>0.58599385310050089</c:v>
                </c:pt>
                <c:pt idx="21">
                  <c:v>0.59848117990527006</c:v>
                </c:pt>
                <c:pt idx="22">
                  <c:v>0.61114017584930314</c:v>
                </c:pt>
                <c:pt idx="23">
                  <c:v>0.62395176053462542</c:v>
                </c:pt>
                <c:pt idx="24">
                  <c:v>0.63672355965537897</c:v>
                </c:pt>
                <c:pt idx="25">
                  <c:v>0.64955748958787018</c:v>
                </c:pt>
                <c:pt idx="26">
                  <c:v>0.66240285925250431</c:v>
                </c:pt>
                <c:pt idx="27">
                  <c:v>0.67521172011106279</c:v>
                </c:pt>
                <c:pt idx="28">
                  <c:v>0.68805872305095817</c:v>
                </c:pt>
                <c:pt idx="29">
                  <c:v>0.70086322680749125</c:v>
                </c:pt>
                <c:pt idx="30">
                  <c:v>0.71372112845709934</c:v>
                </c:pt>
                <c:pt idx="31">
                  <c:v>0.72653870522103658</c:v>
                </c:pt>
                <c:pt idx="32">
                  <c:v>0.73933884847288756</c:v>
                </c:pt>
                <c:pt idx="33">
                  <c:v>0.75219566297364981</c:v>
                </c:pt>
                <c:pt idx="34">
                  <c:v>0.76487973309560098</c:v>
                </c:pt>
                <c:pt idx="35">
                  <c:v>0.77706733007131967</c:v>
                </c:pt>
                <c:pt idx="36">
                  <c:v>0.78932358755716459</c:v>
                </c:pt>
                <c:pt idx="37">
                  <c:v>0.80098584494773528</c:v>
                </c:pt>
                <c:pt idx="38">
                  <c:v>0.81261812152929014</c:v>
                </c:pt>
                <c:pt idx="39">
                  <c:v>0.824217160959277</c:v>
                </c:pt>
                <c:pt idx="40">
                  <c:v>0.83582328131805306</c:v>
                </c:pt>
                <c:pt idx="41">
                  <c:v>0.84744956752232137</c:v>
                </c:pt>
                <c:pt idx="42">
                  <c:v>0.85917884193978655</c:v>
                </c:pt>
                <c:pt idx="43">
                  <c:v>0.87112828866779191</c:v>
                </c:pt>
                <c:pt idx="44">
                  <c:v>0.88246956663763065</c:v>
                </c:pt>
                <c:pt idx="45">
                  <c:v>0.89398357877831014</c:v>
                </c:pt>
                <c:pt idx="46">
                  <c:v>0.90573847690276577</c:v>
                </c:pt>
                <c:pt idx="47">
                  <c:v>0.91723179408482136</c:v>
                </c:pt>
                <c:pt idx="48">
                  <c:v>0.92698504192073172</c:v>
                </c:pt>
                <c:pt idx="49">
                  <c:v>0.93629303680313591</c:v>
                </c:pt>
                <c:pt idx="50">
                  <c:v>0.94404026023519161</c:v>
                </c:pt>
                <c:pt idx="51">
                  <c:v>0.95051335883057497</c:v>
                </c:pt>
                <c:pt idx="52">
                  <c:v>0.95549161415233008</c:v>
                </c:pt>
                <c:pt idx="53">
                  <c:v>0.96027477134146344</c:v>
                </c:pt>
                <c:pt idx="54">
                  <c:v>0.96467754893020474</c:v>
                </c:pt>
                <c:pt idx="55">
                  <c:v>0.96852881369773525</c:v>
                </c:pt>
                <c:pt idx="56">
                  <c:v>0.97160077988893723</c:v>
                </c:pt>
                <c:pt idx="57">
                  <c:v>0.97432015597778743</c:v>
                </c:pt>
                <c:pt idx="58">
                  <c:v>0.97690656134309672</c:v>
                </c:pt>
                <c:pt idx="59">
                  <c:v>0.97946299100337553</c:v>
                </c:pt>
                <c:pt idx="60">
                  <c:v>0.9820406753593206</c:v>
                </c:pt>
                <c:pt idx="61">
                  <c:v>0.98433443862968217</c:v>
                </c:pt>
                <c:pt idx="62">
                  <c:v>0.98648868616615859</c:v>
                </c:pt>
                <c:pt idx="63">
                  <c:v>0.98841785986498254</c:v>
                </c:pt>
              </c:numCache>
            </c:numRef>
          </c:xVal>
          <c:yVal>
            <c:numRef>
              <c:f>'calcBLUE(2)'!$M$17:$M$80</c:f>
              <c:numCache>
                <c:formatCode>0.0%</c:formatCode>
                <c:ptCount val="64"/>
                <c:pt idx="0">
                  <c:v>-6.9411014250225778E-3</c:v>
                </c:pt>
                <c:pt idx="1">
                  <c:v>-6.4952489230991617E-3</c:v>
                </c:pt>
                <c:pt idx="2">
                  <c:v>-5.9620742568564644E-3</c:v>
                </c:pt>
                <c:pt idx="3">
                  <c:v>-5.5752685201034824E-3</c:v>
                </c:pt>
                <c:pt idx="4">
                  <c:v>-5.1985901179057992E-3</c:v>
                </c:pt>
                <c:pt idx="5">
                  <c:v>-4.8389934042780691E-3</c:v>
                </c:pt>
                <c:pt idx="6">
                  <c:v>-4.6446618723146038E-3</c:v>
                </c:pt>
                <c:pt idx="7">
                  <c:v>-4.2169801724075695E-3</c:v>
                </c:pt>
                <c:pt idx="8">
                  <c:v>-3.7729497455208927E-3</c:v>
                </c:pt>
                <c:pt idx="9">
                  <c:v>-3.3131225964548872E-3</c:v>
                </c:pt>
                <c:pt idx="10">
                  <c:v>-3.038800564880928E-3</c:v>
                </c:pt>
                <c:pt idx="11">
                  <c:v>-2.5599923380360545E-3</c:v>
                </c:pt>
                <c:pt idx="12">
                  <c:v>-2.0490344348331746E-3</c:v>
                </c:pt>
                <c:pt idx="13">
                  <c:v>-1.6361355516231191E-3</c:v>
                </c:pt>
                <c:pt idx="14">
                  <c:v>-1.2443371220003385E-3</c:v>
                </c:pt>
                <c:pt idx="15">
                  <c:v>-8.6527700639238425E-4</c:v>
                </c:pt>
                <c:pt idx="16">
                  <c:v>-6.3912351573447435E-4</c:v>
                </c:pt>
                <c:pt idx="17">
                  <c:v>-3.019257412932852E-4</c:v>
                </c:pt>
                <c:pt idx="18">
                  <c:v>1.246583780827315E-4</c:v>
                </c:pt>
                <c:pt idx="19">
                  <c:v>4.0249563664196408E-4</c:v>
                </c:pt>
                <c:pt idx="20">
                  <c:v>8.0388916531437538E-4</c:v>
                </c:pt>
                <c:pt idx="21">
                  <c:v>1.0822722873187196E-3</c:v>
                </c:pt>
                <c:pt idx="22">
                  <c:v>1.6014593468136606E-3</c:v>
                </c:pt>
                <c:pt idx="23">
                  <c:v>1.9858133428825031E-3</c:v>
                </c:pt>
                <c:pt idx="24">
                  <c:v>2.25114544272631E-3</c:v>
                </c:pt>
                <c:pt idx="25">
                  <c:v>2.8117399176099678E-3</c:v>
                </c:pt>
                <c:pt idx="26">
                  <c:v>3.1588938376811981E-3</c:v>
                </c:pt>
                <c:pt idx="27">
                  <c:v>3.4900695847852603E-3</c:v>
                </c:pt>
                <c:pt idx="28">
                  <c:v>3.8961714400045366E-3</c:v>
                </c:pt>
                <c:pt idx="29">
                  <c:v>4.3415042194585585E-3</c:v>
                </c:pt>
                <c:pt idx="30">
                  <c:v>4.7006518825833954E-3</c:v>
                </c:pt>
                <c:pt idx="31">
                  <c:v>5.045265619381345E-3</c:v>
                </c:pt>
                <c:pt idx="32">
                  <c:v>5.3354794353259738E-3</c:v>
                </c:pt>
                <c:pt idx="33">
                  <c:v>5.796229309851908E-3</c:v>
                </c:pt>
                <c:pt idx="34">
                  <c:v>5.9007789842628888E-3</c:v>
                </c:pt>
                <c:pt idx="35">
                  <c:v>5.4591175981488771E-3</c:v>
                </c:pt>
                <c:pt idx="36">
                  <c:v>5.1059818798793177E-3</c:v>
                </c:pt>
                <c:pt idx="37">
                  <c:v>4.1383548097799761E-3</c:v>
                </c:pt>
                <c:pt idx="38">
                  <c:v>3.0681883020378109E-3</c:v>
                </c:pt>
                <c:pt idx="39">
                  <c:v>2.021656123707416E-3</c:v>
                </c:pt>
                <c:pt idx="40">
                  <c:v>1.0436960252853122E-3</c:v>
                </c:pt>
                <c:pt idx="41">
                  <c:v>1.0848006253016962E-4</c:v>
                </c:pt>
                <c:pt idx="42">
                  <c:v>-8.382418718388962E-4</c:v>
                </c:pt>
                <c:pt idx="43">
                  <c:v>-1.5433152850058418E-3</c:v>
                </c:pt>
                <c:pt idx="44">
                  <c:v>-3.445534326793287E-3</c:v>
                </c:pt>
                <c:pt idx="45">
                  <c:v>-6.0540878953603272E-3</c:v>
                </c:pt>
                <c:pt idx="46">
                  <c:v>-8.7634544837780215E-3</c:v>
                </c:pt>
                <c:pt idx="47">
                  <c:v>-1.1456933236099753E-2</c:v>
                </c:pt>
                <c:pt idx="48">
                  <c:v>-1.5477336661812391E-2</c:v>
                </c:pt>
                <c:pt idx="49">
                  <c:v>-1.9529236812206752E-2</c:v>
                </c:pt>
                <c:pt idx="50">
                  <c:v>-2.4728363694594635E-2</c:v>
                </c:pt>
                <c:pt idx="51">
                  <c:v>-3.1346197383804952E-2</c:v>
                </c:pt>
                <c:pt idx="52">
                  <c:v>-4.0264256088277217E-2</c:v>
                </c:pt>
                <c:pt idx="53">
                  <c:v>-4.6899617516022896E-2</c:v>
                </c:pt>
                <c:pt idx="54">
                  <c:v>-5.3675809535479235E-2</c:v>
                </c:pt>
                <c:pt idx="55">
                  <c:v>-6.1062524788402017E-2</c:v>
                </c:pt>
                <c:pt idx="56">
                  <c:v>-6.9109506999742831E-2</c:v>
                </c:pt>
                <c:pt idx="57">
                  <c:v>-7.685361684640668E-2</c:v>
                </c:pt>
                <c:pt idx="58">
                  <c:v>-8.4683481931711602E-2</c:v>
                </c:pt>
                <c:pt idx="59">
                  <c:v>-9.2336995554324286E-2</c:v>
                </c:pt>
                <c:pt idx="60">
                  <c:v>-9.9406014518608532E-2</c:v>
                </c:pt>
                <c:pt idx="61">
                  <c:v>-0.10686584859875459</c:v>
                </c:pt>
                <c:pt idx="62">
                  <c:v>-0.11442101709943142</c:v>
                </c:pt>
                <c:pt idx="63">
                  <c:v>-0.12201726089153597</c:v>
                </c:pt>
              </c:numCache>
            </c:numRef>
          </c:yVal>
        </c:ser>
        <c:axId val="209633280"/>
        <c:axId val="209635200"/>
      </c:scatterChart>
      <c:valAx>
        <c:axId val="209633280"/>
        <c:scaling>
          <c:orientation val="minMax"/>
          <c:max val="1"/>
          <c:min val="0.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09635200"/>
        <c:crosses val="autoZero"/>
        <c:crossBetween val="midCat"/>
      </c:valAx>
      <c:valAx>
        <c:axId val="2096352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09633280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'calcBLUE(2)'!$AS$31:$AY$31</c:f>
          <c:strCache>
            <c:ptCount val="1"/>
            <c:pt idx="0">
              <c:v>Low gain INL error; Range=HI; BLUEchannel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'calcBLUE(2)'!$AC$17:$AC$244</c:f>
              <c:numCache>
                <c:formatCode>0.0%</c:formatCode>
                <c:ptCount val="228"/>
                <c:pt idx="0">
                  <c:v>2.719741990464966E-3</c:v>
                </c:pt>
                <c:pt idx="1">
                  <c:v>2.8595264290446638E-3</c:v>
                </c:pt>
                <c:pt idx="2">
                  <c:v>3.0115154648996966E-3</c:v>
                </c:pt>
                <c:pt idx="3">
                  <c:v>3.1411288658417303E-3</c:v>
                </c:pt>
                <c:pt idx="4">
                  <c:v>3.2752273869389587E-3</c:v>
                </c:pt>
                <c:pt idx="5">
                  <c:v>3.4009294357534021E-3</c:v>
                </c:pt>
                <c:pt idx="6">
                  <c:v>3.5288207802645064E-3</c:v>
                </c:pt>
                <c:pt idx="7">
                  <c:v>3.6577044284098249E-3</c:v>
                </c:pt>
                <c:pt idx="8">
                  <c:v>3.7716187989397651E-3</c:v>
                </c:pt>
                <c:pt idx="9">
                  <c:v>3.8853752012373947E-3</c:v>
                </c:pt>
                <c:pt idx="10">
                  <c:v>4.0125899547397972E-3</c:v>
                </c:pt>
                <c:pt idx="11">
                  <c:v>4.1141934106361279E-3</c:v>
                </c:pt>
                <c:pt idx="12">
                  <c:v>4.2396351096976271E-3</c:v>
                </c:pt>
                <c:pt idx="13">
                  <c:v>4.3453584487211242E-3</c:v>
                </c:pt>
                <c:pt idx="14">
                  <c:v>4.4691310293005996E-3</c:v>
                </c:pt>
                <c:pt idx="15">
                  <c:v>4.5661461316889428E-3</c:v>
                </c:pt>
                <c:pt idx="16">
                  <c:v>4.6625859178291863E-3</c:v>
                </c:pt>
                <c:pt idx="17">
                  <c:v>4.7533938249781438E-3</c:v>
                </c:pt>
                <c:pt idx="18">
                  <c:v>4.8521826533247121E-3</c:v>
                </c:pt>
                <c:pt idx="19">
                  <c:v>4.9538893487915889E-3</c:v>
                </c:pt>
                <c:pt idx="20">
                  <c:v>5.0518962449584018E-3</c:v>
                </c:pt>
                <c:pt idx="21">
                  <c:v>5.1482309635087226E-3</c:v>
                </c:pt>
                <c:pt idx="22">
                  <c:v>5.2530179711103662E-3</c:v>
                </c:pt>
                <c:pt idx="23">
                  <c:v>5.3727744677309897E-3</c:v>
                </c:pt>
                <c:pt idx="24">
                  <c:v>5.4716136101347042E-3</c:v>
                </c:pt>
                <c:pt idx="25">
                  <c:v>5.5814588468373338E-3</c:v>
                </c:pt>
                <c:pt idx="26">
                  <c:v>5.6977709694504735E-3</c:v>
                </c:pt>
                <c:pt idx="27">
                  <c:v>5.7956209668384899E-3</c:v>
                </c:pt>
                <c:pt idx="28">
                  <c:v>5.9022330839090175E-3</c:v>
                </c:pt>
                <c:pt idx="29">
                  <c:v>6.0190662044801897E-3</c:v>
                </c:pt>
                <c:pt idx="30">
                  <c:v>6.1190016983965522E-3</c:v>
                </c:pt>
                <c:pt idx="31">
                  <c:v>6.226761923555567E-3</c:v>
                </c:pt>
                <c:pt idx="32">
                  <c:v>6.3420318388490446E-3</c:v>
                </c:pt>
                <c:pt idx="33">
                  <c:v>6.4423843698935453E-3</c:v>
                </c:pt>
                <c:pt idx="34">
                  <c:v>6.5466998728509118E-3</c:v>
                </c:pt>
                <c:pt idx="35">
                  <c:v>6.6585282743032775E-3</c:v>
                </c:pt>
                <c:pt idx="36">
                  <c:v>6.7653462611751026E-3</c:v>
                </c:pt>
                <c:pt idx="37">
                  <c:v>6.8690390064291024E-3</c:v>
                </c:pt>
                <c:pt idx="38">
                  <c:v>6.9806571980885858E-3</c:v>
                </c:pt>
                <c:pt idx="39">
                  <c:v>7.0879986948906501E-3</c:v>
                </c:pt>
                <c:pt idx="40">
                  <c:v>7.1866299405055935E-3</c:v>
                </c:pt>
                <c:pt idx="41">
                  <c:v>7.2915734986918673E-3</c:v>
                </c:pt>
                <c:pt idx="42">
                  <c:v>7.4072079111007702E-3</c:v>
                </c:pt>
                <c:pt idx="43">
                  <c:v>7.5093329867304296E-3</c:v>
                </c:pt>
                <c:pt idx="44">
                  <c:v>7.6265851341106956E-3</c:v>
                </c:pt>
                <c:pt idx="45">
                  <c:v>7.7377333382576295E-3</c:v>
                </c:pt>
                <c:pt idx="46">
                  <c:v>7.8635396960961314E-3</c:v>
                </c:pt>
                <c:pt idx="47">
                  <c:v>7.9898673503448082E-3</c:v>
                </c:pt>
                <c:pt idx="48">
                  <c:v>8.1003916651573304E-3</c:v>
                </c:pt>
                <c:pt idx="49">
                  <c:v>8.2206686250092306E-3</c:v>
                </c:pt>
                <c:pt idx="50">
                  <c:v>8.3236286453805871E-3</c:v>
                </c:pt>
                <c:pt idx="51">
                  <c:v>8.4412452774407735E-3</c:v>
                </c:pt>
                <c:pt idx="52">
                  <c:v>8.5451957609914628E-3</c:v>
                </c:pt>
                <c:pt idx="53">
                  <c:v>8.6539474192992728E-3</c:v>
                </c:pt>
                <c:pt idx="54">
                  <c:v>8.7636862578128402E-3</c:v>
                </c:pt>
                <c:pt idx="55">
                  <c:v>8.8670151401622193E-3</c:v>
                </c:pt>
                <c:pt idx="56">
                  <c:v>8.9661658417324545E-3</c:v>
                </c:pt>
                <c:pt idx="57">
                  <c:v>9.0655306578444426E-3</c:v>
                </c:pt>
                <c:pt idx="58">
                  <c:v>9.166090526079947E-3</c:v>
                </c:pt>
                <c:pt idx="59">
                  <c:v>9.2696243455676758E-3</c:v>
                </c:pt>
                <c:pt idx="60">
                  <c:v>9.376496053825286E-3</c:v>
                </c:pt>
                <c:pt idx="61">
                  <c:v>9.4757522084861264E-3</c:v>
                </c:pt>
                <c:pt idx="62">
                  <c:v>9.5740695073174044E-3</c:v>
                </c:pt>
                <c:pt idx="63">
                  <c:v>9.6718691906482728E-3</c:v>
                </c:pt>
                <c:pt idx="64">
                  <c:v>9.7696647205201496E-3</c:v>
                </c:pt>
                <c:pt idx="65">
                  <c:v>9.8678815404632057E-3</c:v>
                </c:pt>
                <c:pt idx="66">
                  <c:v>9.9639039412811412E-3</c:v>
                </c:pt>
                <c:pt idx="67">
                  <c:v>1.0059091646067502E-2</c:v>
                </c:pt>
                <c:pt idx="68">
                  <c:v>1.015344433149913E-2</c:v>
                </c:pt>
                <c:pt idx="69">
                  <c:v>1.0248218282130924E-2</c:v>
                </c:pt>
                <c:pt idx="70">
                  <c:v>1.0341060302297572E-2</c:v>
                </c:pt>
                <c:pt idx="71">
                  <c:v>1.0432543494727104E-2</c:v>
                </c:pt>
                <c:pt idx="72">
                  <c:v>1.0525125712303069E-2</c:v>
                </c:pt>
                <c:pt idx="73">
                  <c:v>1.0619743448108895E-2</c:v>
                </c:pt>
                <c:pt idx="74">
                  <c:v>1.0713834067687757E-2</c:v>
                </c:pt>
                <c:pt idx="75">
                  <c:v>1.0809439854184755E-2</c:v>
                </c:pt>
                <c:pt idx="76">
                  <c:v>1.0899363982360081E-2</c:v>
                </c:pt>
                <c:pt idx="77">
                  <c:v>1.0987403882671151E-2</c:v>
                </c:pt>
                <c:pt idx="78">
                  <c:v>1.1076491946909243E-2</c:v>
                </c:pt>
                <c:pt idx="79">
                  <c:v>1.1168342135990902E-2</c:v>
                </c:pt>
                <c:pt idx="80">
                  <c:v>1.1260609138361591E-2</c:v>
                </c:pt>
                <c:pt idx="81">
                  <c:v>1.1348915009274303E-2</c:v>
                </c:pt>
                <c:pt idx="82">
                  <c:v>1.1433307277232843E-2</c:v>
                </c:pt>
                <c:pt idx="83">
                  <c:v>1.1522860603491218E-2</c:v>
                </c:pt>
                <c:pt idx="84">
                  <c:v>1.1612469765171388E-2</c:v>
                </c:pt>
                <c:pt idx="85">
                  <c:v>1.1694724991429347E-2</c:v>
                </c:pt>
                <c:pt idx="86">
                  <c:v>1.177953061560626E-2</c:v>
                </c:pt>
                <c:pt idx="87">
                  <c:v>1.1864864201624546E-2</c:v>
                </c:pt>
                <c:pt idx="88">
                  <c:v>1.1944615961563069E-2</c:v>
                </c:pt>
                <c:pt idx="89">
                  <c:v>1.2033281467308374E-2</c:v>
                </c:pt>
                <c:pt idx="90">
                  <c:v>1.2112615443988398E-2</c:v>
                </c:pt>
                <c:pt idx="91">
                  <c:v>1.2199146917425562E-2</c:v>
                </c:pt>
                <c:pt idx="92">
                  <c:v>1.2278898801719144E-2</c:v>
                </c:pt>
                <c:pt idx="93">
                  <c:v>1.2361722231115787E-2</c:v>
                </c:pt>
                <c:pt idx="94">
                  <c:v>1.2439126490850726E-2</c:v>
                </c:pt>
                <c:pt idx="95">
                  <c:v>1.2516531745426142E-2</c:v>
                </c:pt>
                <c:pt idx="96">
                  <c:v>1.2590591923509229E-2</c:v>
                </c:pt>
                <c:pt idx="97">
                  <c:v>1.2669875188195916E-2</c:v>
                </c:pt>
                <c:pt idx="98">
                  <c:v>1.2746496956153331E-2</c:v>
                </c:pt>
                <c:pt idx="99">
                  <c:v>1.2815341285097289E-2</c:v>
                </c:pt>
                <c:pt idx="100">
                  <c:v>1.2887166081498596E-2</c:v>
                </c:pt>
                <c:pt idx="101">
                  <c:v>1.2904847157464889E-2</c:v>
                </c:pt>
                <c:pt idx="102">
                  <c:v>1.2919712934364098E-2</c:v>
                </c:pt>
                <c:pt idx="103">
                  <c:v>1.2973436558536505E-2</c:v>
                </c:pt>
                <c:pt idx="104">
                  <c:v>1.3033783930091703E-2</c:v>
                </c:pt>
                <c:pt idx="105">
                  <c:v>1.3096635663322767E-2</c:v>
                </c:pt>
                <c:pt idx="106">
                  <c:v>1.3158022991371046E-2</c:v>
                </c:pt>
                <c:pt idx="107">
                  <c:v>1.321998901812505E-2</c:v>
                </c:pt>
                <c:pt idx="108">
                  <c:v>1.3279345130628535E-2</c:v>
                </c:pt>
                <c:pt idx="109">
                  <c:v>1.3335365145074999E-2</c:v>
                </c:pt>
                <c:pt idx="110">
                  <c:v>1.3396959996846872E-2</c:v>
                </c:pt>
                <c:pt idx="111">
                  <c:v>1.3449381175866226E-2</c:v>
                </c:pt>
                <c:pt idx="112">
                  <c:v>1.3500390974700247E-2</c:v>
                </c:pt>
                <c:pt idx="113">
                  <c:v>1.3578213664339995E-2</c:v>
                </c:pt>
                <c:pt idx="114">
                  <c:v>1.3593225862346596E-2</c:v>
                </c:pt>
                <c:pt idx="115">
                  <c:v>1.4341377878922272E-2</c:v>
                </c:pt>
                <c:pt idx="116">
                  <c:v>1.5070635894868376E-2</c:v>
                </c:pt>
                <c:pt idx="117">
                  <c:v>1.5762923869619468E-2</c:v>
                </c:pt>
                <c:pt idx="118">
                  <c:v>1.6439243160688302E-2</c:v>
                </c:pt>
                <c:pt idx="119">
                  <c:v>1.7076493367082904E-2</c:v>
                </c:pt>
                <c:pt idx="120">
                  <c:v>1.7702668116893503E-2</c:v>
                </c:pt>
                <c:pt idx="121">
                  <c:v>1.8310838643026222E-2</c:v>
                </c:pt>
                <c:pt idx="122">
                  <c:v>1.8900431320607272E-2</c:v>
                </c:pt>
                <c:pt idx="123">
                  <c:v>1.9486395470424349E-2</c:v>
                </c:pt>
                <c:pt idx="124">
                  <c:v>2.0056579141102288E-2</c:v>
                </c:pt>
                <c:pt idx="125">
                  <c:v>2.063331571592391E-2</c:v>
                </c:pt>
                <c:pt idx="126">
                  <c:v>2.1220238395150311E-2</c:v>
                </c:pt>
                <c:pt idx="127">
                  <c:v>2.1831330506300824E-2</c:v>
                </c:pt>
                <c:pt idx="128">
                  <c:v>2.2396930639348757E-2</c:v>
                </c:pt>
                <c:pt idx="129">
                  <c:v>2.2881347166515829E-2</c:v>
                </c:pt>
                <c:pt idx="130">
                  <c:v>2.3336678187970066E-2</c:v>
                </c:pt>
                <c:pt idx="131">
                  <c:v>2.3805623227625767E-2</c:v>
                </c:pt>
                <c:pt idx="132">
                  <c:v>2.4290548146752283E-2</c:v>
                </c:pt>
                <c:pt idx="133">
                  <c:v>2.4797606684739265E-2</c:v>
                </c:pt>
                <c:pt idx="134">
                  <c:v>2.5312180843322134E-2</c:v>
                </c:pt>
                <c:pt idx="135">
                  <c:v>2.5845143583982391E-2</c:v>
                </c:pt>
                <c:pt idx="136">
                  <c:v>2.6380520245882368E-2</c:v>
                </c:pt>
                <c:pt idx="137">
                  <c:v>2.6920794777036846E-2</c:v>
                </c:pt>
                <c:pt idx="138">
                  <c:v>2.7455665838339305E-2</c:v>
                </c:pt>
                <c:pt idx="139">
                  <c:v>2.7998489611104661E-2</c:v>
                </c:pt>
                <c:pt idx="140">
                  <c:v>2.8545700919348081E-2</c:v>
                </c:pt>
                <c:pt idx="141">
                  <c:v>2.9080701596934305E-2</c:v>
                </c:pt>
                <c:pt idx="142">
                  <c:v>2.962002184640411E-2</c:v>
                </c:pt>
                <c:pt idx="143">
                  <c:v>3.0164114657251075E-2</c:v>
                </c:pt>
                <c:pt idx="144">
                  <c:v>3.0706810755549652E-2</c:v>
                </c:pt>
                <c:pt idx="145">
                  <c:v>3.1240091043968767E-2</c:v>
                </c:pt>
                <c:pt idx="146">
                  <c:v>3.1780878396852674E-2</c:v>
                </c:pt>
                <c:pt idx="147">
                  <c:v>3.2317275483578378E-2</c:v>
                </c:pt>
                <c:pt idx="148">
                  <c:v>3.285615336286625E-2</c:v>
                </c:pt>
                <c:pt idx="149">
                  <c:v>3.3392548265047846E-2</c:v>
                </c:pt>
                <c:pt idx="150">
                  <c:v>3.3927419083623185E-2</c:v>
                </c:pt>
                <c:pt idx="151">
                  <c:v>3.4464769238397946E-2</c:v>
                </c:pt>
                <c:pt idx="152">
                  <c:v>3.4999703894206674E-2</c:v>
                </c:pt>
                <c:pt idx="153">
                  <c:v>3.5535333841859668E-2</c:v>
                </c:pt>
                <c:pt idx="154">
                  <c:v>3.6065880840826764E-2</c:v>
                </c:pt>
                <c:pt idx="155">
                  <c:v>3.6602973583487422E-2</c:v>
                </c:pt>
                <c:pt idx="156">
                  <c:v>3.7139180493512142E-2</c:v>
                </c:pt>
                <c:pt idx="157">
                  <c:v>3.7686836599208733E-2</c:v>
                </c:pt>
                <c:pt idx="158">
                  <c:v>3.8231889335145972E-2</c:v>
                </c:pt>
                <c:pt idx="159">
                  <c:v>3.8812250007961568E-2</c:v>
                </c:pt>
                <c:pt idx="160">
                  <c:v>3.9423158496043428E-2</c:v>
                </c:pt>
                <c:pt idx="161">
                  <c:v>4.0036487823088017E-2</c:v>
                </c:pt>
                <c:pt idx="162">
                  <c:v>4.0642870663958733E-2</c:v>
                </c:pt>
                <c:pt idx="163">
                  <c:v>4.1215979499879526E-2</c:v>
                </c:pt>
                <c:pt idx="164">
                  <c:v>4.1783554521483197E-2</c:v>
                </c:pt>
                <c:pt idx="165">
                  <c:v>4.2338339644150264E-2</c:v>
                </c:pt>
                <c:pt idx="166">
                  <c:v>4.2876073065052471E-2</c:v>
                </c:pt>
                <c:pt idx="167">
                  <c:v>4.3418703262937113E-2</c:v>
                </c:pt>
                <c:pt idx="168">
                  <c:v>4.3946071022045202E-2</c:v>
                </c:pt>
                <c:pt idx="169">
                  <c:v>4.4475911199629695E-2</c:v>
                </c:pt>
                <c:pt idx="170">
                  <c:v>4.4994814942589965E-2</c:v>
                </c:pt>
                <c:pt idx="171">
                  <c:v>4.5508611585515606E-2</c:v>
                </c:pt>
                <c:pt idx="172">
                  <c:v>4.602440113948586E-2</c:v>
                </c:pt>
                <c:pt idx="173">
                  <c:v>4.6522035918280101E-2</c:v>
                </c:pt>
                <c:pt idx="174">
                  <c:v>4.7028535698429602E-2</c:v>
                </c:pt>
                <c:pt idx="175">
                  <c:v>4.7525410255874138E-2</c:v>
                </c:pt>
                <c:pt idx="176">
                  <c:v>4.802147252700105E-2</c:v>
                </c:pt>
                <c:pt idx="177">
                  <c:v>4.8516184749869004E-2</c:v>
                </c:pt>
                <c:pt idx="178">
                  <c:v>4.9002448612488599E-2</c:v>
                </c:pt>
                <c:pt idx="179">
                  <c:v>4.9498431511846235E-2</c:v>
                </c:pt>
                <c:pt idx="180">
                  <c:v>4.9975407299734917E-2</c:v>
                </c:pt>
                <c:pt idx="181">
                  <c:v>5.0457711676158132E-2</c:v>
                </c:pt>
                <c:pt idx="182">
                  <c:v>5.0939013953653405E-2</c:v>
                </c:pt>
                <c:pt idx="183">
                  <c:v>5.1417818811778586E-2</c:v>
                </c:pt>
                <c:pt idx="184">
                  <c:v>5.1893582905868506E-2</c:v>
                </c:pt>
                <c:pt idx="185">
                  <c:v>5.2361694299219746E-2</c:v>
                </c:pt>
                <c:pt idx="186">
                  <c:v>5.2832181262925264E-2</c:v>
                </c:pt>
                <c:pt idx="187">
                  <c:v>5.3299023436149562E-2</c:v>
                </c:pt>
                <c:pt idx="188">
                  <c:v>5.3763330688663222E-2</c:v>
                </c:pt>
                <c:pt idx="189">
                  <c:v>5.4224324230491651E-2</c:v>
                </c:pt>
                <c:pt idx="190">
                  <c:v>5.4682840863391889E-2</c:v>
                </c:pt>
                <c:pt idx="191">
                  <c:v>5.5144406270322459E-2</c:v>
                </c:pt>
                <c:pt idx="192">
                  <c:v>5.5593502420846118E-2</c:v>
                </c:pt>
                <c:pt idx="193">
                  <c:v>5.6042980138407375E-2</c:v>
                </c:pt>
                <c:pt idx="194">
                  <c:v>5.6491316431672017E-2</c:v>
                </c:pt>
                <c:pt idx="195">
                  <c:v>5.6934305082322959E-2</c:v>
                </c:pt>
                <c:pt idx="196">
                  <c:v>5.7380278791134429E-2</c:v>
                </c:pt>
                <c:pt idx="197">
                  <c:v>5.7813796350803616E-2</c:v>
                </c:pt>
                <c:pt idx="198">
                  <c:v>5.8253468256680284E-2</c:v>
                </c:pt>
                <c:pt idx="199">
                  <c:v>5.8687040915406434E-2</c:v>
                </c:pt>
                <c:pt idx="200">
                  <c:v>5.9117873913093595E-2</c:v>
                </c:pt>
                <c:pt idx="201">
                  <c:v>5.9547947053521719E-2</c:v>
                </c:pt>
                <c:pt idx="202">
                  <c:v>5.9971336581250367E-2</c:v>
                </c:pt>
                <c:pt idx="203">
                  <c:v>6.0390079583660522E-2</c:v>
                </c:pt>
                <c:pt idx="204">
                  <c:v>6.0804699380429747E-2</c:v>
                </c:pt>
                <c:pt idx="205">
                  <c:v>6.1216119062807363E-2</c:v>
                </c:pt>
                <c:pt idx="206">
                  <c:v>6.1630287872581756E-2</c:v>
                </c:pt>
                <c:pt idx="207">
                  <c:v>6.2024721632244872E-2</c:v>
                </c:pt>
                <c:pt idx="208">
                  <c:v>6.2425969955890441E-2</c:v>
                </c:pt>
                <c:pt idx="209">
                  <c:v>6.2817295837468742E-2</c:v>
                </c:pt>
                <c:pt idx="210">
                  <c:v>6.320746767294004E-2</c:v>
                </c:pt>
                <c:pt idx="211">
                  <c:v>6.3589816291868634E-2</c:v>
                </c:pt>
                <c:pt idx="212">
                  <c:v>6.3959246487848925E-2</c:v>
                </c:pt>
                <c:pt idx="213">
                  <c:v>6.432683487041875E-2</c:v>
                </c:pt>
                <c:pt idx="214">
                  <c:v>6.4681448274620607E-2</c:v>
                </c:pt>
                <c:pt idx="215">
                  <c:v>6.5027585647682046E-2</c:v>
                </c:pt>
                <c:pt idx="217">
                  <c:v>6.5167065390820567E-2</c:v>
                </c:pt>
                <c:pt idx="218">
                  <c:v>6.546746059479723E-2</c:v>
                </c:pt>
                <c:pt idx="219">
                  <c:v>6.5740435158398752E-2</c:v>
                </c:pt>
                <c:pt idx="220">
                  <c:v>6.6041840592661966E-2</c:v>
                </c:pt>
                <c:pt idx="221">
                  <c:v>6.6351463796406565E-2</c:v>
                </c:pt>
                <c:pt idx="223">
                  <c:v>6.6648615680563697E-2</c:v>
                </c:pt>
                <c:pt idx="224">
                  <c:v>6.694467917630062E-2</c:v>
                </c:pt>
                <c:pt idx="225">
                  <c:v>6.7223441810880774E-2</c:v>
                </c:pt>
                <c:pt idx="226">
                  <c:v>6.7496474871718976E-2</c:v>
                </c:pt>
                <c:pt idx="227">
                  <c:v>6.7754045972085383E-2</c:v>
                </c:pt>
              </c:numCache>
            </c:numRef>
          </c:xVal>
          <c:yVal>
            <c:numRef>
              <c:f>'calcBLUE(2)'!$AE$17:$AE$244</c:f>
              <c:numCache>
                <c:formatCode>0.0%</c:formatCode>
                <c:ptCount val="228"/>
                <c:pt idx="0">
                  <c:v>-4.3646955874443449E-2</c:v>
                </c:pt>
                <c:pt idx="1">
                  <c:v>-3.8597397879784334E-2</c:v>
                </c:pt>
                <c:pt idx="2">
                  <c:v>-4.1689258240615978E-2</c:v>
                </c:pt>
                <c:pt idx="3">
                  <c:v>-3.853485152947167E-2</c:v>
                </c:pt>
                <c:pt idx="4">
                  <c:v>-3.8266710573317986E-2</c:v>
                </c:pt>
                <c:pt idx="5">
                  <c:v>-3.7703539312682222E-2</c:v>
                </c:pt>
                <c:pt idx="6">
                  <c:v>-3.8083123125178919E-2</c:v>
                </c:pt>
                <c:pt idx="7">
                  <c:v>-4.0169609932557804E-2</c:v>
                </c:pt>
                <c:pt idx="8">
                  <c:v>-3.8740726076169629E-2</c:v>
                </c:pt>
                <c:pt idx="9">
                  <c:v>-3.7910996278357256E-2</c:v>
                </c:pt>
                <c:pt idx="10">
                  <c:v>-4.0089503189720932E-2</c:v>
                </c:pt>
                <c:pt idx="11">
                  <c:v>-3.6956819451642864E-2</c:v>
                </c:pt>
                <c:pt idx="12">
                  <c:v>-3.8644536808668639E-2</c:v>
                </c:pt>
                <c:pt idx="13">
                  <c:v>-3.4764445839455593E-2</c:v>
                </c:pt>
                <c:pt idx="14">
                  <c:v>-3.6910189864893583E-2</c:v>
                </c:pt>
                <c:pt idx="15">
                  <c:v>-3.7083260860191425E-2</c:v>
                </c:pt>
                <c:pt idx="16">
                  <c:v>-3.7592424564022675E-2</c:v>
                </c:pt>
                <c:pt idx="17">
                  <c:v>-3.6714628052898379E-2</c:v>
                </c:pt>
                <c:pt idx="18">
                  <c:v>-3.7011541301665285E-2</c:v>
                </c:pt>
                <c:pt idx="19">
                  <c:v>-3.6667600078668316E-2</c:v>
                </c:pt>
                <c:pt idx="20">
                  <c:v>-3.5525151878601058E-2</c:v>
                </c:pt>
                <c:pt idx="21">
                  <c:v>-3.3484811304284268E-2</c:v>
                </c:pt>
                <c:pt idx="22">
                  <c:v>-3.2975220405981998E-2</c:v>
                </c:pt>
                <c:pt idx="23">
                  <c:v>-3.4980727268336342E-2</c:v>
                </c:pt>
                <c:pt idx="24">
                  <c:v>-3.3020052116050858E-2</c:v>
                </c:pt>
                <c:pt idx="25">
                  <c:v>-3.3135992881273335E-2</c:v>
                </c:pt>
                <c:pt idx="26">
                  <c:v>-3.4250169523395324E-2</c:v>
                </c:pt>
                <c:pt idx="27">
                  <c:v>-3.1967944919972346E-2</c:v>
                </c:pt>
                <c:pt idx="28">
                  <c:v>-3.1475627147094842E-2</c:v>
                </c:pt>
                <c:pt idx="29">
                  <c:v>-3.3093688733990767E-2</c:v>
                </c:pt>
                <c:pt idx="30">
                  <c:v>-3.1456153512687046E-2</c:v>
                </c:pt>
                <c:pt idx="31">
                  <c:v>-3.1176861208281337E-2</c:v>
                </c:pt>
                <c:pt idx="32">
                  <c:v>-3.2224430631571988E-2</c:v>
                </c:pt>
                <c:pt idx="33">
                  <c:v>-3.0912444172534248E-2</c:v>
                </c:pt>
                <c:pt idx="34">
                  <c:v>-3.0310369856509811E-2</c:v>
                </c:pt>
                <c:pt idx="35">
                  <c:v>-3.0821962080021192E-2</c:v>
                </c:pt>
                <c:pt idx="36">
                  <c:v>-3.0360394074203656E-2</c:v>
                </c:pt>
                <c:pt idx="37">
                  <c:v>-2.9707055165205221E-2</c:v>
                </c:pt>
                <c:pt idx="38">
                  <c:v>-2.9866840982050613E-2</c:v>
                </c:pt>
                <c:pt idx="39">
                  <c:v>-2.9892280563222351E-2</c:v>
                </c:pt>
                <c:pt idx="40">
                  <c:v>-2.8366488525352729E-2</c:v>
                </c:pt>
                <c:pt idx="41">
                  <c:v>-2.809378018620412E-2</c:v>
                </c:pt>
                <c:pt idx="42">
                  <c:v>-2.901379521252434E-2</c:v>
                </c:pt>
                <c:pt idx="43">
                  <c:v>-2.7945139143495945E-2</c:v>
                </c:pt>
                <c:pt idx="44">
                  <c:v>-2.8340884198889582E-2</c:v>
                </c:pt>
                <c:pt idx="45">
                  <c:v>-2.7053527232085428E-2</c:v>
                </c:pt>
                <c:pt idx="46">
                  <c:v>-2.7139092852479729E-2</c:v>
                </c:pt>
                <c:pt idx="47">
                  <c:v>-2.7352886243553365E-2</c:v>
                </c:pt>
                <c:pt idx="48">
                  <c:v>-2.5995279857506159E-2</c:v>
                </c:pt>
                <c:pt idx="49">
                  <c:v>-2.6617591371981275E-2</c:v>
                </c:pt>
                <c:pt idx="50">
                  <c:v>-2.5133405209408655E-2</c:v>
                </c:pt>
                <c:pt idx="51">
                  <c:v>-2.6018780565068345E-2</c:v>
                </c:pt>
                <c:pt idx="52">
                  <c:v>-2.526049385006135E-2</c:v>
                </c:pt>
                <c:pt idx="53">
                  <c:v>-2.4999375906223698E-2</c:v>
                </c:pt>
                <c:pt idx="54">
                  <c:v>-2.5530677103204225E-2</c:v>
                </c:pt>
                <c:pt idx="55">
                  <c:v>-2.5223280297121731E-2</c:v>
                </c:pt>
                <c:pt idx="56">
                  <c:v>-2.4228286480913019E-2</c:v>
                </c:pt>
                <c:pt idx="57">
                  <c:v>-2.3931705953014304E-2</c:v>
                </c:pt>
                <c:pt idx="58">
                  <c:v>-2.353378850967347E-2</c:v>
                </c:pt>
                <c:pt idx="59">
                  <c:v>-2.3574107066164807E-2</c:v>
                </c:pt>
                <c:pt idx="60">
                  <c:v>-2.4018585135063719E-2</c:v>
                </c:pt>
                <c:pt idx="61">
                  <c:v>-2.3782676414737747E-2</c:v>
                </c:pt>
                <c:pt idx="62">
                  <c:v>-2.3399658621986674E-2</c:v>
                </c:pt>
                <c:pt idx="63">
                  <c:v>-2.3306275007354604E-2</c:v>
                </c:pt>
                <c:pt idx="64">
                  <c:v>-2.2883552057720302E-2</c:v>
                </c:pt>
                <c:pt idx="65">
                  <c:v>-2.2893037036909702E-2</c:v>
                </c:pt>
                <c:pt idx="66">
                  <c:v>-2.2633077132201751E-2</c:v>
                </c:pt>
                <c:pt idx="67">
                  <c:v>-2.2350503080748152E-2</c:v>
                </c:pt>
                <c:pt idx="68">
                  <c:v>-2.1939756726778392E-2</c:v>
                </c:pt>
                <c:pt idx="69">
                  <c:v>-2.1892141731923109E-2</c:v>
                </c:pt>
                <c:pt idx="70">
                  <c:v>-2.1298042751378587E-2</c:v>
                </c:pt>
                <c:pt idx="71">
                  <c:v>-2.0845129669660789E-2</c:v>
                </c:pt>
                <c:pt idx="72">
                  <c:v>-2.0655901215373307E-2</c:v>
                </c:pt>
                <c:pt idx="73">
                  <c:v>-2.0607003530376256E-2</c:v>
                </c:pt>
                <c:pt idx="74">
                  <c:v>-2.0611327929091816E-2</c:v>
                </c:pt>
                <c:pt idx="75">
                  <c:v>-2.0653200793367965E-2</c:v>
                </c:pt>
                <c:pt idx="76">
                  <c:v>-2.0381518500493301E-2</c:v>
                </c:pt>
                <c:pt idx="77">
                  <c:v>-1.975015827479476E-2</c:v>
                </c:pt>
                <c:pt idx="78">
                  <c:v>-1.9610663655697746E-2</c:v>
                </c:pt>
                <c:pt idx="79">
                  <c:v>-1.952299629248111E-2</c:v>
                </c:pt>
                <c:pt idx="80">
                  <c:v>-1.9568721562117086E-2</c:v>
                </c:pt>
                <c:pt idx="81">
                  <c:v>-1.9366430732428719E-2</c:v>
                </c:pt>
                <c:pt idx="82">
                  <c:v>-1.873730677576757E-2</c:v>
                </c:pt>
                <c:pt idx="83">
                  <c:v>-1.8931133307332537E-2</c:v>
                </c:pt>
                <c:pt idx="84">
                  <c:v>-1.8894783613218502E-2</c:v>
                </c:pt>
                <c:pt idx="85">
                  <c:v>-1.8380183264121719E-2</c:v>
                </c:pt>
                <c:pt idx="86">
                  <c:v>-1.799397814273429E-2</c:v>
                </c:pt>
                <c:pt idx="87">
                  <c:v>-1.7974768337803759E-2</c:v>
                </c:pt>
                <c:pt idx="88">
                  <c:v>-1.7406730872637666E-2</c:v>
                </c:pt>
                <c:pt idx="89">
                  <c:v>-1.7664035348606943E-2</c:v>
                </c:pt>
                <c:pt idx="90">
                  <c:v>-1.7116512039819232E-2</c:v>
                </c:pt>
                <c:pt idx="91">
                  <c:v>-1.7332947617214822E-2</c:v>
                </c:pt>
                <c:pt idx="92">
                  <c:v>-1.7003891098888668E-2</c:v>
                </c:pt>
                <c:pt idx="93">
                  <c:v>-1.7141263001910323E-2</c:v>
                </c:pt>
                <c:pt idx="94">
                  <c:v>-1.6805371174152817E-2</c:v>
                </c:pt>
                <c:pt idx="95">
                  <c:v>-1.6861026799129264E-2</c:v>
                </c:pt>
                <c:pt idx="96">
                  <c:v>-1.6312571511968965E-2</c:v>
                </c:pt>
                <c:pt idx="97">
                  <c:v>-1.6473840134516582E-2</c:v>
                </c:pt>
                <c:pt idx="98">
                  <c:v>-1.6470044521816551E-2</c:v>
                </c:pt>
                <c:pt idx="99">
                  <c:v>-1.6205642752381344E-2</c:v>
                </c:pt>
                <c:pt idx="100">
                  <c:v>-1.612987445389702E-2</c:v>
                </c:pt>
                <c:pt idx="101">
                  <c:v>-1.935610194476034E-2</c:v>
                </c:pt>
                <c:pt idx="102">
                  <c:v>-1.7524449170613798E-2</c:v>
                </c:pt>
                <c:pt idx="103">
                  <c:v>-1.7275073552261655E-2</c:v>
                </c:pt>
                <c:pt idx="104">
                  <c:v>-1.6824774659174646E-2</c:v>
                </c:pt>
                <c:pt idx="105">
                  <c:v>-1.6648981343368896E-2</c:v>
                </c:pt>
                <c:pt idx="106">
                  <c:v>-1.6570074545326441E-2</c:v>
                </c:pt>
                <c:pt idx="107">
                  <c:v>-1.6575688052234527E-2</c:v>
                </c:pt>
                <c:pt idx="108">
                  <c:v>-1.6671915345446431E-2</c:v>
                </c:pt>
                <c:pt idx="109">
                  <c:v>-1.6682857144051932E-2</c:v>
                </c:pt>
                <c:pt idx="110">
                  <c:v>-1.7464744918175179E-2</c:v>
                </c:pt>
                <c:pt idx="111">
                  <c:v>-1.7850157457056093E-2</c:v>
                </c:pt>
                <c:pt idx="112">
                  <c:v>-1.8528926993145789E-2</c:v>
                </c:pt>
                <c:pt idx="113">
                  <c:v>-1.9116265691730527E-2</c:v>
                </c:pt>
                <c:pt idx="114">
                  <c:v>-1.5920066066989369E-2</c:v>
                </c:pt>
                <c:pt idx="115">
                  <c:v>-1.5164543428760058E-2</c:v>
                </c:pt>
                <c:pt idx="116">
                  <c:v>-1.4999656179959797E-2</c:v>
                </c:pt>
                <c:pt idx="117">
                  <c:v>-1.4487165780201483E-2</c:v>
                </c:pt>
                <c:pt idx="118">
                  <c:v>-1.456722899762386E-2</c:v>
                </c:pt>
                <c:pt idx="119">
                  <c:v>-1.3711322693553685E-2</c:v>
                </c:pt>
                <c:pt idx="120">
                  <c:v>-1.3425231698637075E-2</c:v>
                </c:pt>
                <c:pt idx="121">
                  <c:v>-1.3365006854137107E-2</c:v>
                </c:pt>
                <c:pt idx="122">
                  <c:v>-1.2823258976754071E-2</c:v>
                </c:pt>
                <c:pt idx="123">
                  <c:v>-1.2655561370927604E-2</c:v>
                </c:pt>
                <c:pt idx="124">
                  <c:v>-1.2069812752631193E-2</c:v>
                </c:pt>
                <c:pt idx="125">
                  <c:v>-1.1882587473623918E-2</c:v>
                </c:pt>
                <c:pt idx="126">
                  <c:v>-1.1418460692890653E-2</c:v>
                </c:pt>
                <c:pt idx="127">
                  <c:v>-1.1284746383586675E-2</c:v>
                </c:pt>
                <c:pt idx="128">
                  <c:v>-1.0713009093139658E-2</c:v>
                </c:pt>
                <c:pt idx="129">
                  <c:v>-1.0894690283874575E-2</c:v>
                </c:pt>
                <c:pt idx="130">
                  <c:v>-1.0644124644186514E-2</c:v>
                </c:pt>
                <c:pt idx="131">
                  <c:v>-1.0312929984764851E-2</c:v>
                </c:pt>
                <c:pt idx="132">
                  <c:v>-9.7810201651297168E-3</c:v>
                </c:pt>
                <c:pt idx="133">
                  <c:v>-9.5894778265669389E-3</c:v>
                </c:pt>
                <c:pt idx="134">
                  <c:v>-9.210303215968163E-3</c:v>
                </c:pt>
                <c:pt idx="135">
                  <c:v>-9.0929510766031285E-3</c:v>
                </c:pt>
                <c:pt idx="136">
                  <c:v>-8.7851728027164011E-3</c:v>
                </c:pt>
                <c:pt idx="137">
                  <c:v>-8.5700078903047094E-3</c:v>
                </c:pt>
                <c:pt idx="138">
                  <c:v>-8.0504242547129179E-3</c:v>
                </c:pt>
                <c:pt idx="139">
                  <c:v>-7.8903120697435547E-3</c:v>
                </c:pt>
                <c:pt idx="140">
                  <c:v>-7.6812367830394468E-3</c:v>
                </c:pt>
                <c:pt idx="141">
                  <c:v>-7.3040632548346807E-3</c:v>
                </c:pt>
                <c:pt idx="142">
                  <c:v>-6.8671222858255332E-3</c:v>
                </c:pt>
                <c:pt idx="143">
                  <c:v>-6.7280199123407325E-3</c:v>
                </c:pt>
                <c:pt idx="144">
                  <c:v>-6.5661883353284045E-3</c:v>
                </c:pt>
                <c:pt idx="145">
                  <c:v>-6.0760289392656208E-3</c:v>
                </c:pt>
                <c:pt idx="146">
                  <c:v>-5.8541609075962731E-3</c:v>
                </c:pt>
                <c:pt idx="147">
                  <c:v>-5.5212945747032949E-3</c:v>
                </c:pt>
                <c:pt idx="148">
                  <c:v>-5.258025979506753E-3</c:v>
                </c:pt>
                <c:pt idx="149">
                  <c:v>-4.9131355618354799E-3</c:v>
                </c:pt>
                <c:pt idx="150">
                  <c:v>-4.6296940044984192E-3</c:v>
                </c:pt>
                <c:pt idx="151">
                  <c:v>-4.4266696233744574E-3</c:v>
                </c:pt>
                <c:pt idx="152">
                  <c:v>-4.0996019208392465E-3</c:v>
                </c:pt>
                <c:pt idx="153">
                  <c:v>-3.8473426361587126E-3</c:v>
                </c:pt>
                <c:pt idx="154">
                  <c:v>-3.5218821259469513E-3</c:v>
                </c:pt>
                <c:pt idx="155">
                  <c:v>-3.2958189335723365E-3</c:v>
                </c:pt>
                <c:pt idx="156">
                  <c:v>-3.0235215957420403E-3</c:v>
                </c:pt>
                <c:pt idx="157">
                  <c:v>-2.9904752756826358E-3</c:v>
                </c:pt>
                <c:pt idx="158">
                  <c:v>-2.496009773241048E-3</c:v>
                </c:pt>
                <c:pt idx="159">
                  <c:v>-2.2016646766771508E-3</c:v>
                </c:pt>
                <c:pt idx="160">
                  <c:v>-1.7603212979552252E-3</c:v>
                </c:pt>
                <c:pt idx="161">
                  <c:v>-1.2986523245824833E-3</c:v>
                </c:pt>
                <c:pt idx="162">
                  <c:v>-1.2235103165040284E-3</c:v>
                </c:pt>
                <c:pt idx="163">
                  <c:v>-8.5386380457708189E-4</c:v>
                </c:pt>
                <c:pt idx="164">
                  <c:v>-7.2293654212707281E-4</c:v>
                </c:pt>
                <c:pt idx="165">
                  <c:v>-4.589839577264776E-4</c:v>
                </c:pt>
                <c:pt idx="166">
                  <c:v>-1.7810167532661403E-5</c:v>
                </c:pt>
                <c:pt idx="167">
                  <c:v>7.6310996419248767E-5</c:v>
                </c:pt>
                <c:pt idx="168">
                  <c:v>4.4192802789799757E-4</c:v>
                </c:pt>
                <c:pt idx="169">
                  <c:v>5.6158646537918244E-4</c:v>
                </c:pt>
                <c:pt idx="170">
                  <c:v>8.1390193766428531E-4</c:v>
                </c:pt>
                <c:pt idx="171">
                  <c:v>1.0781283262906172E-3</c:v>
                </c:pt>
                <c:pt idx="172">
                  <c:v>1.2111778793610917E-3</c:v>
                </c:pt>
                <c:pt idx="173">
                  <c:v>1.6625666918053117E-3</c:v>
                </c:pt>
                <c:pt idx="174">
                  <c:v>1.8238840385531585E-3</c:v>
                </c:pt>
                <c:pt idx="175">
                  <c:v>2.082679969850787E-3</c:v>
                </c:pt>
                <c:pt idx="176">
                  <c:v>2.353077276657789E-3</c:v>
                </c:pt>
                <c:pt idx="177">
                  <c:v>2.5681427564754333E-3</c:v>
                </c:pt>
                <c:pt idx="178">
                  <c:v>2.8857959694585933E-3</c:v>
                </c:pt>
                <c:pt idx="179">
                  <c:v>2.9349308667330209E-3</c:v>
                </c:pt>
                <c:pt idx="180">
                  <c:v>3.3430140414452136E-3</c:v>
                </c:pt>
                <c:pt idx="181">
                  <c:v>3.5839970611868388E-3</c:v>
                </c:pt>
                <c:pt idx="182">
                  <c:v>3.7555657174175305E-3</c:v>
                </c:pt>
                <c:pt idx="183">
                  <c:v>3.9517519300975579E-3</c:v>
                </c:pt>
                <c:pt idx="184">
                  <c:v>4.1927615420154218E-3</c:v>
                </c:pt>
                <c:pt idx="185">
                  <c:v>4.4836095434912515E-3</c:v>
                </c:pt>
                <c:pt idx="186">
                  <c:v>4.6731557757528908E-3</c:v>
                </c:pt>
                <c:pt idx="187">
                  <c:v>4.8573267456237801E-3</c:v>
                </c:pt>
                <c:pt idx="188">
                  <c:v>5.0957088789043148E-3</c:v>
                </c:pt>
                <c:pt idx="189">
                  <c:v>5.2921101377885194E-3</c:v>
                </c:pt>
                <c:pt idx="190">
                  <c:v>5.5504461499358282E-3</c:v>
                </c:pt>
                <c:pt idx="191">
                  <c:v>5.6707421833253058E-3</c:v>
                </c:pt>
                <c:pt idx="192">
                  <c:v>5.9758675244532267E-3</c:v>
                </c:pt>
                <c:pt idx="193">
                  <c:v>6.2308099878665146E-3</c:v>
                </c:pt>
                <c:pt idx="194">
                  <c:v>6.3971554798272212E-3</c:v>
                </c:pt>
                <c:pt idx="195">
                  <c:v>6.6554260337969851E-3</c:v>
                </c:pt>
                <c:pt idx="196">
                  <c:v>6.7916041962652329E-3</c:v>
                </c:pt>
                <c:pt idx="197">
                  <c:v>7.086742726076567E-3</c:v>
                </c:pt>
                <c:pt idx="198">
                  <c:v>7.2340709004896642E-3</c:v>
                </c:pt>
                <c:pt idx="199">
                  <c:v>7.4471667851292445E-3</c:v>
                </c:pt>
                <c:pt idx="200">
                  <c:v>7.6765103663307688E-3</c:v>
                </c:pt>
                <c:pt idx="201">
                  <c:v>7.7978221536163517E-3</c:v>
                </c:pt>
                <c:pt idx="202">
                  <c:v>7.9219304368269849E-3</c:v>
                </c:pt>
                <c:pt idx="203">
                  <c:v>8.1664492525168608E-3</c:v>
                </c:pt>
                <c:pt idx="204">
                  <c:v>8.3785324848084652E-3</c:v>
                </c:pt>
                <c:pt idx="205">
                  <c:v>8.534912896370761E-3</c:v>
                </c:pt>
                <c:pt idx="206">
                  <c:v>8.6354424731633905E-3</c:v>
                </c:pt>
                <c:pt idx="207">
                  <c:v>8.8992902546913832E-3</c:v>
                </c:pt>
                <c:pt idx="208">
                  <c:v>9.0237517890723318E-3</c:v>
                </c:pt>
                <c:pt idx="209">
                  <c:v>9.1945484906719166E-3</c:v>
                </c:pt>
                <c:pt idx="210">
                  <c:v>9.2538625249312112E-3</c:v>
                </c:pt>
                <c:pt idx="211">
                  <c:v>9.3942398644435432E-3</c:v>
                </c:pt>
                <c:pt idx="212">
                  <c:v>9.6021177172402883E-3</c:v>
                </c:pt>
                <c:pt idx="213">
                  <c:v>9.6355500782565606E-3</c:v>
                </c:pt>
                <c:pt idx="214">
                  <c:v>9.7795500001356395E-3</c:v>
                </c:pt>
                <c:pt idx="215">
                  <c:v>9.8879576214665477E-3</c:v>
                </c:pt>
                <c:pt idx="217">
                  <c:v>8.5281897733453516E-3</c:v>
                </c:pt>
                <c:pt idx="218">
                  <c:v>8.9357754968582004E-3</c:v>
                </c:pt>
                <c:pt idx="219">
                  <c:v>9.3427680404771785E-3</c:v>
                </c:pt>
                <c:pt idx="220">
                  <c:v>9.5155990627355802E-3</c:v>
                </c:pt>
                <c:pt idx="221">
                  <c:v>9.4319250568484225E-3</c:v>
                </c:pt>
                <c:pt idx="223">
                  <c:v>9.3358784997790156E-3</c:v>
                </c:pt>
                <c:pt idx="224">
                  <c:v>9.0639668036127663E-3</c:v>
                </c:pt>
                <c:pt idx="225">
                  <c:v>8.7335907676597824E-3</c:v>
                </c:pt>
                <c:pt idx="226">
                  <c:v>8.1563683016381283E-3</c:v>
                </c:pt>
                <c:pt idx="227">
                  <c:v>7.2731677423318875E-3</c:v>
                </c:pt>
              </c:numCache>
            </c:numRef>
          </c:yVal>
        </c:ser>
        <c:axId val="209749504"/>
        <c:axId val="209751424"/>
      </c:scatterChart>
      <c:valAx>
        <c:axId val="209749504"/>
        <c:scaling>
          <c:orientation val="minMax"/>
          <c:min val="1.5000000000000025E-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09751424"/>
        <c:crosses val="autoZero"/>
        <c:crossBetween val="midCat"/>
      </c:valAx>
      <c:valAx>
        <c:axId val="209751424"/>
        <c:scaling>
          <c:orientation val="minMax"/>
          <c:max val="2.0000000000000004E-2"/>
          <c:min val="-2.0000000000000004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0%" sourceLinked="0"/>
        <c:tickLblPos val="nextTo"/>
        <c:crossAx val="209749504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'calcBLUE(2)'!$AS$47:$AY$47</c:f>
          <c:strCache>
            <c:ptCount val="1"/>
            <c:pt idx="0">
              <c:v>Transfer Function: BLUE channel</c:v>
            </c:pt>
          </c:strCache>
        </c:strRef>
      </c:tx>
      <c:layout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'calcBLUE(2)'!$AB$14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'calcBLUE(2)'!$AA$17:$AA$244</c:f>
              <c:numCache>
                <c:formatCode>General</c:formatCode>
                <c:ptCount val="228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117.19139959163664</c:v>
                </c:pt>
                <c:pt idx="83">
                  <c:v>118.10932118578499</c:v>
                </c:pt>
                <c:pt idx="84">
                  <c:v>119.02781509300674</c:v>
                </c:pt>
                <c:pt idx="85">
                  <c:v>119.87093116215081</c:v>
                </c:pt>
                <c:pt idx="86">
                  <c:v>120.74018880996417</c:v>
                </c:pt>
                <c:pt idx="87">
                  <c:v>121.61485806665161</c:v>
                </c:pt>
                <c:pt idx="88">
                  <c:v>122.43231360602147</c:v>
                </c:pt>
                <c:pt idx="89">
                  <c:v>123.34113503991084</c:v>
                </c:pt>
                <c:pt idx="90">
                  <c:v>124.15430830088108</c:v>
                </c:pt>
                <c:pt idx="91">
                  <c:v>125.04125590361201</c:v>
                </c:pt>
                <c:pt idx="92">
                  <c:v>125.85871271762123</c:v>
                </c:pt>
                <c:pt idx="93">
                  <c:v>126.70765286893682</c:v>
                </c:pt>
                <c:pt idx="94">
                  <c:v>127.50104653121994</c:v>
                </c:pt>
                <c:pt idx="95">
                  <c:v>128.29445039061795</c:v>
                </c:pt>
                <c:pt idx="96">
                  <c:v>129.05356721596959</c:v>
                </c:pt>
                <c:pt idx="97">
                  <c:v>129.86622067900814</c:v>
                </c:pt>
                <c:pt idx="98">
                  <c:v>130.65159380057165</c:v>
                </c:pt>
                <c:pt idx="99">
                  <c:v>131.35724817224721</c:v>
                </c:pt>
                <c:pt idx="100">
                  <c:v>132.09345233536061</c:v>
                </c:pt>
                <c:pt idx="101">
                  <c:v>132.27468336401512</c:v>
                </c:pt>
                <c:pt idx="102">
                  <c:v>132.42705757723201</c:v>
                </c:pt>
                <c:pt idx="103">
                  <c:v>132.97772472499918</c:v>
                </c:pt>
                <c:pt idx="104">
                  <c:v>133.59628528343995</c:v>
                </c:pt>
                <c:pt idx="105">
                  <c:v>134.24051554905836</c:v>
                </c:pt>
                <c:pt idx="106">
                  <c:v>134.86973566155322</c:v>
                </c:pt>
                <c:pt idx="107">
                  <c:v>135.50488743578177</c:v>
                </c:pt>
                <c:pt idx="108">
                  <c:v>136.11328758894248</c:v>
                </c:pt>
                <c:pt idx="109">
                  <c:v>136.68749273701874</c:v>
                </c:pt>
                <c:pt idx="110">
                  <c:v>137.31883996768045</c:v>
                </c:pt>
                <c:pt idx="111">
                  <c:v>137.85615705262882</c:v>
                </c:pt>
                <c:pt idx="112">
                  <c:v>138.37900749067754</c:v>
                </c:pt>
                <c:pt idx="113">
                  <c:v>139.17669005948494</c:v>
                </c:pt>
                <c:pt idx="114">
                  <c:v>139.33056508905261</c:v>
                </c:pt>
                <c:pt idx="115">
                  <c:v>146.99912325895329</c:v>
                </c:pt>
                <c:pt idx="116">
                  <c:v>154.47401792240086</c:v>
                </c:pt>
                <c:pt idx="117">
                  <c:v>161.56996966359955</c:v>
                </c:pt>
                <c:pt idx="118">
                  <c:v>168.50224239705511</c:v>
                </c:pt>
                <c:pt idx="119">
                  <c:v>175.03405701259976</c:v>
                </c:pt>
                <c:pt idx="120">
                  <c:v>181.4523481981584</c:v>
                </c:pt>
                <c:pt idx="121">
                  <c:v>187.68609609101878</c:v>
                </c:pt>
                <c:pt idx="122">
                  <c:v>193.72942103622455</c:v>
                </c:pt>
                <c:pt idx="123">
                  <c:v>199.73555357184958</c:v>
                </c:pt>
                <c:pt idx="124">
                  <c:v>205.57993619629846</c:v>
                </c:pt>
                <c:pt idx="125">
                  <c:v>211.49148608822009</c:v>
                </c:pt>
                <c:pt idx="126">
                  <c:v>217.5074435502907</c:v>
                </c:pt>
                <c:pt idx="127">
                  <c:v>223.77113768958344</c:v>
                </c:pt>
                <c:pt idx="128">
                  <c:v>229.56853905332474</c:v>
                </c:pt>
                <c:pt idx="129">
                  <c:v>234.53380845678726</c:v>
                </c:pt>
                <c:pt idx="130">
                  <c:v>239.20095142669317</c:v>
                </c:pt>
                <c:pt idx="131">
                  <c:v>244.00763808316412</c:v>
                </c:pt>
                <c:pt idx="132">
                  <c:v>248.9781185042109</c:v>
                </c:pt>
                <c:pt idx="133">
                  <c:v>254.17546851857747</c:v>
                </c:pt>
                <c:pt idx="134">
                  <c:v>259.44985364405187</c:v>
                </c:pt>
                <c:pt idx="135">
                  <c:v>264.9127217358195</c:v>
                </c:pt>
                <c:pt idx="136">
                  <c:v>270.40033252029428</c:v>
                </c:pt>
                <c:pt idx="137">
                  <c:v>275.93814646462766</c:v>
                </c:pt>
                <c:pt idx="138">
                  <c:v>281.42057484297789</c:v>
                </c:pt>
                <c:pt idx="139">
                  <c:v>286.98451851382276</c:v>
                </c:pt>
                <c:pt idx="140">
                  <c:v>292.59343442331783</c:v>
                </c:pt>
                <c:pt idx="141">
                  <c:v>298.07719136857662</c:v>
                </c:pt>
                <c:pt idx="142">
                  <c:v>303.60522392564212</c:v>
                </c:pt>
                <c:pt idx="143">
                  <c:v>309.18217523682353</c:v>
                </c:pt>
                <c:pt idx="144">
                  <c:v>314.74481024438393</c:v>
                </c:pt>
                <c:pt idx="145">
                  <c:v>320.21093320067985</c:v>
                </c:pt>
                <c:pt idx="146">
                  <c:v>325.75400356773991</c:v>
                </c:pt>
                <c:pt idx="147">
                  <c:v>331.2520737066784</c:v>
                </c:pt>
                <c:pt idx="148">
                  <c:v>336.77557196937903</c:v>
                </c:pt>
                <c:pt idx="149">
                  <c:v>342.27361971674043</c:v>
                </c:pt>
                <c:pt idx="150">
                  <c:v>347.75604560713765</c:v>
                </c:pt>
                <c:pt idx="151">
                  <c:v>353.26388469357892</c:v>
                </c:pt>
                <c:pt idx="152">
                  <c:v>358.74696491561838</c:v>
                </c:pt>
                <c:pt idx="153">
                  <c:v>364.23717187906158</c:v>
                </c:pt>
                <c:pt idx="154">
                  <c:v>369.67527861847435</c:v>
                </c:pt>
                <c:pt idx="155">
                  <c:v>375.18047923074607</c:v>
                </c:pt>
                <c:pt idx="156">
                  <c:v>380.67660005849945</c:v>
                </c:pt>
                <c:pt idx="157">
                  <c:v>386.29007514188953</c:v>
                </c:pt>
                <c:pt idx="158">
                  <c:v>391.87686568524623</c:v>
                </c:pt>
                <c:pt idx="159">
                  <c:v>397.82556258160611</c:v>
                </c:pt>
                <c:pt idx="160">
                  <c:v>404.08737458444512</c:v>
                </c:pt>
                <c:pt idx="161">
                  <c:v>410.37400018665215</c:v>
                </c:pt>
                <c:pt idx="162">
                  <c:v>416.58942430557698</c:v>
                </c:pt>
                <c:pt idx="163">
                  <c:v>422.46378987376517</c:v>
                </c:pt>
                <c:pt idx="164">
                  <c:v>428.28143384520274</c:v>
                </c:pt>
                <c:pt idx="165">
                  <c:v>433.96798135254022</c:v>
                </c:pt>
                <c:pt idx="166">
                  <c:v>439.47974891678786</c:v>
                </c:pt>
                <c:pt idx="167">
                  <c:v>445.04170844510543</c:v>
                </c:pt>
                <c:pt idx="168">
                  <c:v>450.4472279759633</c:v>
                </c:pt>
                <c:pt idx="169">
                  <c:v>455.87808979620434</c:v>
                </c:pt>
                <c:pt idx="170">
                  <c:v>461.19685316154715</c:v>
                </c:pt>
                <c:pt idx="171">
                  <c:v>466.46326875153494</c:v>
                </c:pt>
                <c:pt idx="172">
                  <c:v>471.75011167973008</c:v>
                </c:pt>
                <c:pt idx="173">
                  <c:v>476.85086816237106</c:v>
                </c:pt>
                <c:pt idx="174">
                  <c:v>482.0424909089034</c:v>
                </c:pt>
                <c:pt idx="175">
                  <c:v>487.13545512270991</c:v>
                </c:pt>
                <c:pt idx="176">
                  <c:v>492.22009340176078</c:v>
                </c:pt>
                <c:pt idx="177">
                  <c:v>497.29089368615729</c:v>
                </c:pt>
                <c:pt idx="178">
                  <c:v>502.2750982780081</c:v>
                </c:pt>
                <c:pt idx="179">
                  <c:v>507.35892299642393</c:v>
                </c:pt>
                <c:pt idx="180">
                  <c:v>512.24792482228293</c:v>
                </c:pt>
                <c:pt idx="181">
                  <c:v>517.19154468062084</c:v>
                </c:pt>
                <c:pt idx="182">
                  <c:v>522.12489302494737</c:v>
                </c:pt>
                <c:pt idx="183">
                  <c:v>527.03264282073053</c:v>
                </c:pt>
                <c:pt idx="184">
                  <c:v>531.90922478515222</c:v>
                </c:pt>
                <c:pt idx="185">
                  <c:v>536.7073665670024</c:v>
                </c:pt>
                <c:pt idx="186">
                  <c:v>541.52985794498397</c:v>
                </c:pt>
                <c:pt idx="187">
                  <c:v>546.31499022053299</c:v>
                </c:pt>
                <c:pt idx="188">
                  <c:v>551.07413955879804</c:v>
                </c:pt>
                <c:pt idx="189">
                  <c:v>555.79932336253944</c:v>
                </c:pt>
                <c:pt idx="190">
                  <c:v>560.49911884976689</c:v>
                </c:pt>
                <c:pt idx="191">
                  <c:v>565.23016427080518</c:v>
                </c:pt>
                <c:pt idx="192">
                  <c:v>569.83339981367271</c:v>
                </c:pt>
                <c:pt idx="193">
                  <c:v>574.44054641867558</c:v>
                </c:pt>
                <c:pt idx="194">
                  <c:v>579.03599342463815</c:v>
                </c:pt>
                <c:pt idx="195">
                  <c:v>583.57662709381032</c:v>
                </c:pt>
                <c:pt idx="196">
                  <c:v>588.14785760912787</c:v>
                </c:pt>
                <c:pt idx="197">
                  <c:v>592.5914125957371</c:v>
                </c:pt>
                <c:pt idx="198">
                  <c:v>597.09804963097292</c:v>
                </c:pt>
                <c:pt idx="199">
                  <c:v>601.54216938291597</c:v>
                </c:pt>
                <c:pt idx="200">
                  <c:v>605.95820760920935</c:v>
                </c:pt>
                <c:pt idx="201">
                  <c:v>610.36645729859765</c:v>
                </c:pt>
                <c:pt idx="202">
                  <c:v>614.70619995781624</c:v>
                </c:pt>
                <c:pt idx="203">
                  <c:v>618.99831573252038</c:v>
                </c:pt>
                <c:pt idx="204">
                  <c:v>623.24816864940487</c:v>
                </c:pt>
                <c:pt idx="205">
                  <c:v>627.46522039377544</c:v>
                </c:pt>
                <c:pt idx="206">
                  <c:v>631.71045069396303</c:v>
                </c:pt>
                <c:pt idx="207">
                  <c:v>635.75339673050996</c:v>
                </c:pt>
                <c:pt idx="208">
                  <c:v>639.86619204787701</c:v>
                </c:pt>
                <c:pt idx="209">
                  <c:v>643.8772823340546</c:v>
                </c:pt>
                <c:pt idx="210">
                  <c:v>647.87654364763534</c:v>
                </c:pt>
                <c:pt idx="211">
                  <c:v>651.79561699165345</c:v>
                </c:pt>
                <c:pt idx="212">
                  <c:v>655.58227650045148</c:v>
                </c:pt>
                <c:pt idx="213">
                  <c:v>659.35005742179226</c:v>
                </c:pt>
                <c:pt idx="214">
                  <c:v>662.98484481486116</c:v>
                </c:pt>
                <c:pt idx="215">
                  <c:v>666.5327528887409</c:v>
                </c:pt>
                <c:pt idx="217">
                  <c:v>667.96242025591084</c:v>
                </c:pt>
                <c:pt idx="218">
                  <c:v>671.04147109667167</c:v>
                </c:pt>
                <c:pt idx="219">
                  <c:v>673.83946037358714</c:v>
                </c:pt>
                <c:pt idx="220">
                  <c:v>676.92886607478511</c:v>
                </c:pt>
                <c:pt idx="221">
                  <c:v>680.10250391316731</c:v>
                </c:pt>
                <c:pt idx="223">
                  <c:v>683.14831072577783</c:v>
                </c:pt>
                <c:pt idx="224">
                  <c:v>686.1829615570814</c:v>
                </c:pt>
                <c:pt idx="225">
                  <c:v>689.040278561528</c:v>
                </c:pt>
                <c:pt idx="226">
                  <c:v>691.83886743511948</c:v>
                </c:pt>
                <c:pt idx="227">
                  <c:v>694.47897121387518</c:v>
                </c:pt>
              </c:numCache>
            </c:numRef>
          </c:xVal>
          <c:yVal>
            <c:numRef>
              <c:f>'calcBLUE(2)'!$AB$17:$AB$244</c:f>
              <c:numCache>
                <c:formatCode>General</c:formatCode>
                <c:ptCount val="228"/>
                <c:pt idx="0">
                  <c:v>26.97427225112915</c:v>
                </c:pt>
                <c:pt idx="1">
                  <c:v>28.510392325265066</c:v>
                </c:pt>
                <c:pt idx="2">
                  <c:v>29.929209027971542</c:v>
                </c:pt>
                <c:pt idx="3">
                  <c:v>31.320096084049769</c:v>
                </c:pt>
                <c:pt idx="4">
                  <c:v>32.666295869009836</c:v>
                </c:pt>
                <c:pt idx="5">
                  <c:v>33.939879417419434</c:v>
                </c:pt>
                <c:pt idx="6">
                  <c:v>35.202291284288677</c:v>
                </c:pt>
                <c:pt idx="7">
                  <c:v>36.408843994140625</c:v>
                </c:pt>
                <c:pt idx="8">
                  <c:v>37.598638602665496</c:v>
                </c:pt>
                <c:pt idx="9">
                  <c:v>38.766090052468435</c:v>
                </c:pt>
                <c:pt idx="10">
                  <c:v>39.944713251931326</c:v>
                </c:pt>
                <c:pt idx="11">
                  <c:v>41.08982106617519</c:v>
                </c:pt>
                <c:pt idx="12">
                  <c:v>42.268444333757671</c:v>
                </c:pt>
                <c:pt idx="13">
                  <c:v>43.497340406690327</c:v>
                </c:pt>
                <c:pt idx="14">
                  <c:v>44.636862550462993</c:v>
                </c:pt>
                <c:pt idx="15">
                  <c:v>45.597636086600168</c:v>
                </c:pt>
                <c:pt idx="16">
                  <c:v>46.536065919058665</c:v>
                </c:pt>
                <c:pt idx="17">
                  <c:v>47.485667637416292</c:v>
                </c:pt>
                <c:pt idx="18">
                  <c:v>48.457612037658691</c:v>
                </c:pt>
                <c:pt idx="19">
                  <c:v>49.491002900259836</c:v>
                </c:pt>
                <c:pt idx="20">
                  <c:v>50.529978615897043</c:v>
                </c:pt>
                <c:pt idx="21">
                  <c:v>51.602470125470845</c:v>
                </c:pt>
                <c:pt idx="22">
                  <c:v>52.680546896798269</c:v>
                </c:pt>
                <c:pt idx="23">
                  <c:v>53.769795281546457</c:v>
                </c:pt>
                <c:pt idx="24">
                  <c:v>54.87021664210728</c:v>
                </c:pt>
                <c:pt idx="25">
                  <c:v>55.965051242283415</c:v>
                </c:pt>
                <c:pt idx="26">
                  <c:v>57.065472057887483</c:v>
                </c:pt>
                <c:pt idx="27">
                  <c:v>58.182650157383513</c:v>
                </c:pt>
                <c:pt idx="28">
                  <c:v>59.283071381705149</c:v>
                </c:pt>
                <c:pt idx="29">
                  <c:v>60.355562346322195</c:v>
                </c:pt>
                <c:pt idx="30">
                  <c:v>61.461569377354216</c:v>
                </c:pt>
                <c:pt idx="31">
                  <c:v>62.561989239283967</c:v>
                </c:pt>
                <c:pt idx="32">
                  <c:v>63.651238441467285</c:v>
                </c:pt>
                <c:pt idx="33">
                  <c:v>64.746073314121787</c:v>
                </c:pt>
                <c:pt idx="34">
                  <c:v>65.835322652544292</c:v>
                </c:pt>
                <c:pt idx="35">
                  <c:v>66.924571309770855</c:v>
                </c:pt>
                <c:pt idx="36">
                  <c:v>68.030578068324502</c:v>
                </c:pt>
                <c:pt idx="37">
                  <c:v>69.119826861790244</c:v>
                </c:pt>
                <c:pt idx="38">
                  <c:v>70.231419427054263</c:v>
                </c:pt>
                <c:pt idx="39">
                  <c:v>71.309497288295205</c:v>
                </c:pt>
                <c:pt idx="40">
                  <c:v>72.415503229413716</c:v>
                </c:pt>
                <c:pt idx="41">
                  <c:v>73.493580273219521</c:v>
                </c:pt>
                <c:pt idx="42">
                  <c:v>74.588415282113218</c:v>
                </c:pt>
                <c:pt idx="43">
                  <c:v>75.700007847377236</c:v>
                </c:pt>
                <c:pt idx="44">
                  <c:v>76.850701740809853</c:v>
                </c:pt>
                <c:pt idx="45">
                  <c:v>78.074011121477398</c:v>
                </c:pt>
                <c:pt idx="46">
                  <c:v>79.336424010140561</c:v>
                </c:pt>
                <c:pt idx="47">
                  <c:v>80.593247686113628</c:v>
                </c:pt>
                <c:pt idx="48">
                  <c:v>81.822145870753701</c:v>
                </c:pt>
                <c:pt idx="49">
                  <c:v>82.984010696411133</c:v>
                </c:pt>
                <c:pt idx="50">
                  <c:v>84.151462963649209</c:v>
                </c:pt>
                <c:pt idx="51">
                  <c:v>85.263054711478091</c:v>
                </c:pt>
                <c:pt idx="52">
                  <c:v>86.380232810974121</c:v>
                </c:pt>
                <c:pt idx="53">
                  <c:v>87.502997670854839</c:v>
                </c:pt>
                <c:pt idx="54">
                  <c:v>88.564317158290322</c:v>
                </c:pt>
                <c:pt idx="55">
                  <c:v>89.636808259146548</c:v>
                </c:pt>
                <c:pt idx="56">
                  <c:v>90.731643404279438</c:v>
                </c:pt>
                <c:pt idx="57">
                  <c:v>91.765032359531943</c:v>
                </c:pt>
                <c:pt idx="58">
                  <c:v>92.820765904017861</c:v>
                </c:pt>
                <c:pt idx="59">
                  <c:v>93.865329197474892</c:v>
                </c:pt>
                <c:pt idx="60">
                  <c:v>94.904303959437783</c:v>
                </c:pt>
                <c:pt idx="61">
                  <c:v>95.932108742850161</c:v>
                </c:pt>
                <c:pt idx="62">
                  <c:v>96.965498243059429</c:v>
                </c:pt>
                <c:pt idx="63">
                  <c:v>97.9653731754848</c:v>
                </c:pt>
                <c:pt idx="64">
                  <c:v>98.998763220650815</c:v>
                </c:pt>
                <c:pt idx="65">
                  <c:v>99.99305125645229</c:v>
                </c:pt>
                <c:pt idx="66">
                  <c:v>100.99292591639927</c:v>
                </c:pt>
                <c:pt idx="67">
                  <c:v>101.98721476963588</c:v>
                </c:pt>
                <c:pt idx="68">
                  <c:v>102.98708915710449</c:v>
                </c:pt>
                <c:pt idx="69">
                  <c:v>103.95344843183246</c:v>
                </c:pt>
                <c:pt idx="70">
                  <c:v>104.95891026088169</c:v>
                </c:pt>
                <c:pt idx="71">
                  <c:v>105.93644087655204</c:v>
                </c:pt>
                <c:pt idx="72">
                  <c:v>106.89721434456962</c:v>
                </c:pt>
                <c:pt idx="73">
                  <c:v>107.86357361929757</c:v>
                </c:pt>
                <c:pt idx="74">
                  <c:v>108.81876128060478</c:v>
                </c:pt>
                <c:pt idx="75">
                  <c:v>109.78512055533272</c:v>
                </c:pt>
                <c:pt idx="76">
                  <c:v>110.72913605826241</c:v>
                </c:pt>
                <c:pt idx="77">
                  <c:v>111.69549451555524</c:v>
                </c:pt>
                <c:pt idx="78">
                  <c:v>112.61716760907855</c:v>
                </c:pt>
                <c:pt idx="79">
                  <c:v>113.56118283952985</c:v>
                </c:pt>
                <c:pt idx="80">
                  <c:v>114.49402618408203</c:v>
                </c:pt>
                <c:pt idx="81">
                  <c:v>115.41569873264858</c:v>
                </c:pt>
                <c:pt idx="82">
                  <c:v>116.34854289463588</c:v>
                </c:pt>
                <c:pt idx="83">
                  <c:v>117.23670060294015</c:v>
                </c:pt>
                <c:pt idx="84">
                  <c:v>118.15278598240444</c:v>
                </c:pt>
                <c:pt idx="85">
                  <c:v>119.05211530412946</c:v>
                </c:pt>
                <c:pt idx="86">
                  <c:v>119.96261433192662</c:v>
                </c:pt>
                <c:pt idx="87">
                  <c:v>120.83401434762138</c:v>
                </c:pt>
                <c:pt idx="88">
                  <c:v>121.71658570425851</c:v>
                </c:pt>
                <c:pt idx="89">
                  <c:v>122.58798463003976</c:v>
                </c:pt>
                <c:pt idx="90">
                  <c:v>123.46496963500977</c:v>
                </c:pt>
                <c:pt idx="91">
                  <c:v>124.3196108681815</c:v>
                </c:pt>
                <c:pt idx="92">
                  <c:v>125.17425182887486</c:v>
                </c:pt>
                <c:pt idx="93">
                  <c:v>126.00096430097308</c:v>
                </c:pt>
                <c:pt idx="94">
                  <c:v>126.8332633972168</c:v>
                </c:pt>
                <c:pt idx="95">
                  <c:v>127.61528750828334</c:v>
                </c:pt>
                <c:pt idx="96">
                  <c:v>128.44199861798967</c:v>
                </c:pt>
                <c:pt idx="97">
                  <c:v>129.22961126055037</c:v>
                </c:pt>
                <c:pt idx="98">
                  <c:v>130.01163618905204</c:v>
                </c:pt>
                <c:pt idx="99">
                  <c:v>130.74897384643555</c:v>
                </c:pt>
                <c:pt idx="100">
                  <c:v>131.49189513070243</c:v>
                </c:pt>
                <c:pt idx="101">
                  <c:v>131.24053164890833</c:v>
                </c:pt>
                <c:pt idx="102">
                  <c:v>131.63712882995605</c:v>
                </c:pt>
                <c:pt idx="103">
                  <c:v>132.21806280953544</c:v>
                </c:pt>
                <c:pt idx="104">
                  <c:v>132.89395577566964</c:v>
                </c:pt>
                <c:pt idx="105">
                  <c:v>133.55867549351282</c:v>
                </c:pt>
                <c:pt idx="106">
                  <c:v>134.19546699523926</c:v>
                </c:pt>
                <c:pt idx="107">
                  <c:v>134.82667378016882</c:v>
                </c:pt>
                <c:pt idx="108">
                  <c:v>135.41877692086356</c:v>
                </c:pt>
                <c:pt idx="109">
                  <c:v>135.98853901454382</c:v>
                </c:pt>
                <c:pt idx="110">
                  <c:v>136.50802666800362</c:v>
                </c:pt>
                <c:pt idx="111">
                  <c:v>136.98841449192591</c:v>
                </c:pt>
                <c:pt idx="112">
                  <c:v>137.41294125148229</c:v>
                </c:pt>
                <c:pt idx="113">
                  <c:v>138.12234933035714</c:v>
                </c:pt>
                <c:pt idx="114">
                  <c:v>138.72562653677804</c:v>
                </c:pt>
                <c:pt idx="115">
                  <c:v>146.47325760977608</c:v>
                </c:pt>
                <c:pt idx="116">
                  <c:v>153.94718251909529</c:v>
                </c:pt>
                <c:pt idx="117">
                  <c:v>161.10271072387695</c:v>
                </c:pt>
                <c:pt idx="118">
                  <c:v>168.0012858254569</c:v>
                </c:pt>
                <c:pt idx="119">
                  <c:v>174.66525677272253</c:v>
                </c:pt>
                <c:pt idx="120">
                  <c:v>181.1225471496582</c:v>
                </c:pt>
                <c:pt idx="121">
                  <c:v>187.35640117100306</c:v>
                </c:pt>
                <c:pt idx="122">
                  <c:v>193.49529756818498</c:v>
                </c:pt>
                <c:pt idx="123">
                  <c:v>199.52806091308594</c:v>
                </c:pt>
                <c:pt idx="124">
                  <c:v>205.48820713588171</c:v>
                </c:pt>
                <c:pt idx="125">
                  <c:v>211.43718174525671</c:v>
                </c:pt>
                <c:pt idx="126">
                  <c:v>217.55373328072685</c:v>
                </c:pt>
                <c:pt idx="127">
                  <c:v>223.84903390066964</c:v>
                </c:pt>
                <c:pt idx="128">
                  <c:v>229.78125054495675</c:v>
                </c:pt>
                <c:pt idx="129">
                  <c:v>234.7080089024135</c:v>
                </c:pt>
                <c:pt idx="130">
                  <c:v>239.4392591203962</c:v>
                </c:pt>
                <c:pt idx="131">
                  <c:v>244.33249936785018</c:v>
                </c:pt>
                <c:pt idx="132">
                  <c:v>249.44358934674943</c:v>
                </c:pt>
                <c:pt idx="133">
                  <c:v>254.69991411481584</c:v>
                </c:pt>
                <c:pt idx="134">
                  <c:v>260.08471625191822</c:v>
                </c:pt>
                <c:pt idx="135">
                  <c:v>265.59240559169223</c:v>
                </c:pt>
                <c:pt idx="136">
                  <c:v>271.17829840523854</c:v>
                </c:pt>
                <c:pt idx="137">
                  <c:v>276.79211589268277</c:v>
                </c:pt>
                <c:pt idx="138">
                  <c:v>282.439453125</c:v>
                </c:pt>
                <c:pt idx="139">
                  <c:v>288.07003130231584</c:v>
                </c:pt>
                <c:pt idx="140">
                  <c:v>293.76205662318637</c:v>
                </c:pt>
                <c:pt idx="141">
                  <c:v>299.38146536690846</c:v>
                </c:pt>
                <c:pt idx="142">
                  <c:v>305.06790488106861</c:v>
                </c:pt>
                <c:pt idx="143">
                  <c:v>310.71523829868863</c:v>
                </c:pt>
                <c:pt idx="144">
                  <c:v>316.35699026925221</c:v>
                </c:pt>
                <c:pt idx="145">
                  <c:v>322.00991276332309</c:v>
                </c:pt>
                <c:pt idx="146">
                  <c:v>327.65724945068359</c:v>
                </c:pt>
                <c:pt idx="147">
                  <c:v>333.29900251116072</c:v>
                </c:pt>
                <c:pt idx="148">
                  <c:v>338.94633810860768</c:v>
                </c:pt>
                <c:pt idx="149">
                  <c:v>344.59926060267856</c:v>
                </c:pt>
                <c:pt idx="150">
                  <c:v>350.21866607666016</c:v>
                </c:pt>
                <c:pt idx="151">
                  <c:v>355.83807373046875</c:v>
                </c:pt>
                <c:pt idx="152">
                  <c:v>361.47982352120533</c:v>
                </c:pt>
                <c:pt idx="153">
                  <c:v>367.10481698172435</c:v>
                </c:pt>
                <c:pt idx="154">
                  <c:v>372.70746830531527</c:v>
                </c:pt>
                <c:pt idx="155">
                  <c:v>378.34363664899553</c:v>
                </c:pt>
                <c:pt idx="156">
                  <c:v>383.99097224644254</c:v>
                </c:pt>
                <c:pt idx="157">
                  <c:v>389.66623687744141</c:v>
                </c:pt>
                <c:pt idx="158">
                  <c:v>395.4979051862444</c:v>
                </c:pt>
                <c:pt idx="159">
                  <c:v>401.62004525320873</c:v>
                </c:pt>
                <c:pt idx="160">
                  <c:v>408.12202235630582</c:v>
                </c:pt>
                <c:pt idx="161">
                  <c:v>414.66310337611606</c:v>
                </c:pt>
                <c:pt idx="162">
                  <c:v>420.97516087123324</c:v>
                </c:pt>
                <c:pt idx="163">
                  <c:v>427.06936972481861</c:v>
                </c:pt>
                <c:pt idx="164">
                  <c:v>433.00716945103238</c:v>
                </c:pt>
                <c:pt idx="165">
                  <c:v>438.87235804966519</c:v>
                </c:pt>
                <c:pt idx="166">
                  <c:v>444.64258357456754</c:v>
                </c:pt>
                <c:pt idx="167">
                  <c:v>450.31226348876953</c:v>
                </c:pt>
                <c:pt idx="168">
                  <c:v>455.94842856270924</c:v>
                </c:pt>
                <c:pt idx="169">
                  <c:v>461.50080762590682</c:v>
                </c:pt>
                <c:pt idx="170">
                  <c:v>467.0029078892299</c:v>
                </c:pt>
                <c:pt idx="171">
                  <c:v>472.46032496861051</c:v>
                </c:pt>
                <c:pt idx="172">
                  <c:v>477.8786424909319</c:v>
                </c:pt>
                <c:pt idx="173">
                  <c:v>483.26344081333707</c:v>
                </c:pt>
                <c:pt idx="174">
                  <c:v>488.60355595179965</c:v>
                </c:pt>
                <c:pt idx="175">
                  <c:v>493.89339229038785</c:v>
                </c:pt>
                <c:pt idx="176">
                  <c:v>499.18322971888949</c:v>
                </c:pt>
                <c:pt idx="177">
                  <c:v>504.43397194998607</c:v>
                </c:pt>
                <c:pt idx="178">
                  <c:v>509.65119607107982</c:v>
                </c:pt>
                <c:pt idx="179">
                  <c:v>514.8349009922573</c:v>
                </c:pt>
                <c:pt idx="180">
                  <c:v>520.00744192940851</c:v>
                </c:pt>
                <c:pt idx="181">
                  <c:v>525.15204838344027</c:v>
                </c:pt>
                <c:pt idx="182">
                  <c:v>530.25196402413508</c:v>
                </c:pt>
                <c:pt idx="183">
                  <c:v>535.34071786063055</c:v>
                </c:pt>
                <c:pt idx="184">
                  <c:v>540.42387717110773</c:v>
                </c:pt>
                <c:pt idx="185">
                  <c:v>545.45676313127785</c:v>
                </c:pt>
                <c:pt idx="186">
                  <c:v>550.46172332763672</c:v>
                </c:pt>
                <c:pt idx="187">
                  <c:v>555.42757960728238</c:v>
                </c:pt>
                <c:pt idx="188">
                  <c:v>560.39902387346535</c:v>
                </c:pt>
                <c:pt idx="189">
                  <c:v>565.31460789271762</c:v>
                </c:pt>
                <c:pt idx="190">
                  <c:v>570.24136461530418</c:v>
                </c:pt>
                <c:pt idx="191">
                  <c:v>575.12343706403465</c:v>
                </c:pt>
                <c:pt idx="192">
                  <c:v>579.98315974644254</c:v>
                </c:pt>
                <c:pt idx="193">
                  <c:v>584.82054029192238</c:v>
                </c:pt>
                <c:pt idx="194">
                  <c:v>589.59647914341519</c:v>
                </c:pt>
                <c:pt idx="195">
                  <c:v>594.37241908482144</c:v>
                </c:pt>
                <c:pt idx="196">
                  <c:v>599.10924965994695</c:v>
                </c:pt>
                <c:pt idx="197">
                  <c:v>603.81257411411832</c:v>
                </c:pt>
                <c:pt idx="198">
                  <c:v>608.49355207170754</c:v>
                </c:pt>
                <c:pt idx="199">
                  <c:v>613.15218135288785</c:v>
                </c:pt>
                <c:pt idx="200">
                  <c:v>617.79405866350442</c:v>
                </c:pt>
                <c:pt idx="201">
                  <c:v>622.36332811628074</c:v>
                </c:pt>
                <c:pt idx="202">
                  <c:v>626.86555698939731</c:v>
                </c:pt>
                <c:pt idx="203">
                  <c:v>631.39571162632535</c:v>
                </c:pt>
                <c:pt idx="204">
                  <c:v>635.8644169398716</c:v>
                </c:pt>
                <c:pt idx="205">
                  <c:v>640.26611110142301</c:v>
                </c:pt>
                <c:pt idx="206">
                  <c:v>644.66220092773437</c:v>
                </c:pt>
                <c:pt idx="207">
                  <c:v>648.95775386265348</c:v>
                </c:pt>
                <c:pt idx="208">
                  <c:v>653.23654610770086</c:v>
                </c:pt>
                <c:pt idx="209">
                  <c:v>657.44271632603238</c:v>
                </c:pt>
                <c:pt idx="210">
                  <c:v>661.56511579241067</c:v>
                </c:pt>
                <c:pt idx="211">
                  <c:v>665.6595666067941</c:v>
                </c:pt>
                <c:pt idx="212">
                  <c:v>669.66465432303289</c:v>
                </c:pt>
                <c:pt idx="213">
                  <c:v>673.53567286900113</c:v>
                </c:pt>
                <c:pt idx="214">
                  <c:v>677.34525408063621</c:v>
                </c:pt>
                <c:pt idx="215">
                  <c:v>681.04311806815008</c:v>
                </c:pt>
                <c:pt idx="217">
                  <c:v>681.58494894845148</c:v>
                </c:pt>
                <c:pt idx="218">
                  <c:v>685.0035193307059</c:v>
                </c:pt>
                <c:pt idx="219">
                  <c:v>688.13719940185547</c:v>
                </c:pt>
                <c:pt idx="220">
                  <c:v>691.41052791050504</c:v>
                </c:pt>
                <c:pt idx="221">
                  <c:v>694.59448351178855</c:v>
                </c:pt>
                <c:pt idx="223">
                  <c:v>697.63880593436102</c:v>
                </c:pt>
                <c:pt idx="224">
                  <c:v>700.54904937744141</c:v>
                </c:pt>
                <c:pt idx="225">
                  <c:v>703.23586709158758</c:v>
                </c:pt>
                <c:pt idx="226">
                  <c:v>705.6880689348493</c:v>
                </c:pt>
                <c:pt idx="227">
                  <c:v>707.76044137137274</c:v>
                </c:pt>
              </c:numCache>
            </c:numRef>
          </c:yVal>
        </c:ser>
        <c:ser>
          <c:idx val="2"/>
          <c:order val="2"/>
          <c:tx>
            <c:strRef>
              <c:f>'calcBLUE(2)'!$AL$14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'calcBLUE(2)'!$AA$17:$AA$99</c:f>
              <c:numCache>
                <c:formatCode>General</c:formatCode>
                <c:ptCount val="83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117.19139959163664</c:v>
                </c:pt>
              </c:numCache>
            </c:numRef>
          </c:xVal>
          <c:yVal>
            <c:numRef>
              <c:f>'calcBLUE(2)'!$AL$17:$AL$99</c:f>
              <c:numCache>
                <c:formatCode>General</c:formatCode>
                <c:ptCount val="83"/>
                <c:pt idx="0">
                  <c:v>26.177209104810441</c:v>
                </c:pt>
                <c:pt idx="1">
                  <c:v>27.860349859510148</c:v>
                </c:pt>
                <c:pt idx="2">
                  <c:v>29.437228202819824</c:v>
                </c:pt>
                <c:pt idx="3">
                  <c:v>31.041812351771764</c:v>
                </c:pt>
                <c:pt idx="4">
                  <c:v>32.630009719303679</c:v>
                </c:pt>
                <c:pt idx="5">
                  <c:v>34.122249467032297</c:v>
                </c:pt>
                <c:pt idx="6">
                  <c:v>35.616685117994038</c:v>
                </c:pt>
                <c:pt idx="7">
                  <c:v>37.077080045427593</c:v>
                </c:pt>
                <c:pt idx="8">
                  <c:v>38.478092806679861</c:v>
                </c:pt>
                <c:pt idx="9">
                  <c:v>39.991449560437886</c:v>
                </c:pt>
                <c:pt idx="10">
                  <c:v>41.326575824192595</c:v>
                </c:pt>
                <c:pt idx="11">
                  <c:v>42.604600225176128</c:v>
                </c:pt>
                <c:pt idx="12">
                  <c:v>44.006204196384978</c:v>
                </c:pt>
                <c:pt idx="13">
                  <c:v>45.421070098876953</c:v>
                </c:pt>
                <c:pt idx="14">
                  <c:v>46.645963396344868</c:v>
                </c:pt>
                <c:pt idx="15">
                  <c:v>47.59573950086321</c:v>
                </c:pt>
                <c:pt idx="16">
                  <c:v>48.516458238874165</c:v>
                </c:pt>
                <c:pt idx="17">
                  <c:v>49.326605660574778</c:v>
                </c:pt>
                <c:pt idx="18">
                  <c:v>50.158546992710662</c:v>
                </c:pt>
                <c:pt idx="19">
                  <c:v>51.029259409223286</c:v>
                </c:pt>
                <c:pt idx="20">
                  <c:v>51.804605620247976</c:v>
                </c:pt>
                <c:pt idx="21">
                  <c:v>52.580796650477815</c:v>
                </c:pt>
                <c:pt idx="22">
                  <c:v>53.222934314182829</c:v>
                </c:pt>
                <c:pt idx="23">
                  <c:v>53.800368445260183</c:v>
                </c:pt>
                <c:pt idx="24">
                  <c:v>54.519289016723633</c:v>
                </c:pt>
                <c:pt idx="25">
                  <c:v>55.422775541033062</c:v>
                </c:pt>
                <c:pt idx="26">
                  <c:v>56.268063272748677</c:v>
                </c:pt>
                <c:pt idx="27">
                  <c:v>57.045098304748535</c:v>
                </c:pt>
                <c:pt idx="28">
                  <c:v>57.981781959533691</c:v>
                </c:pt>
                <c:pt idx="29">
                  <c:v>59.111731392996653</c:v>
                </c:pt>
                <c:pt idx="30">
                  <c:v>60.20510605403355</c:v>
                </c:pt>
                <c:pt idx="31">
                  <c:v>61.279389517647878</c:v>
                </c:pt>
                <c:pt idx="32">
                  <c:v>62.619246891566682</c:v>
                </c:pt>
                <c:pt idx="33">
                  <c:v>64.017979349408833</c:v>
                </c:pt>
                <c:pt idx="34">
                  <c:v>65.330551147460938</c:v>
                </c:pt>
                <c:pt idx="35">
                  <c:v>66.690765380859375</c:v>
                </c:pt>
                <c:pt idx="36">
                  <c:v>68.276766232081826</c:v>
                </c:pt>
                <c:pt idx="37">
                  <c:v>69.880843298775815</c:v>
                </c:pt>
                <c:pt idx="38">
                  <c:v>71.19696440015521</c:v>
                </c:pt>
                <c:pt idx="39">
                  <c:v>72.327758380344932</c:v>
                </c:pt>
                <c:pt idx="40">
                  <c:v>73.405083928789409</c:v>
                </c:pt>
                <c:pt idx="41">
                  <c:v>74.632088661193848</c:v>
                </c:pt>
                <c:pt idx="42">
                  <c:v>75.989937918526792</c:v>
                </c:pt>
                <c:pt idx="43">
                  <c:v>77.687690871102475</c:v>
                </c:pt>
                <c:pt idx="44">
                  <c:v>79.3474348613194</c:v>
                </c:pt>
                <c:pt idx="45">
                  <c:v>81.326387814113076</c:v>
                </c:pt>
                <c:pt idx="46">
                  <c:v>83.528171811785015</c:v>
                </c:pt>
                <c:pt idx="47">
                  <c:v>85.621244566781186</c:v>
                </c:pt>
                <c:pt idx="48">
                  <c:v>88.051011357988628</c:v>
                </c:pt>
                <c:pt idx="49">
                  <c:v>90.275855745588032</c:v>
                </c:pt>
                <c:pt idx="50">
                  <c:v>92.322892052786685</c:v>
                </c:pt>
                <c:pt idx="51">
                  <c:v>94.331747055053711</c:v>
                </c:pt>
                <c:pt idx="52">
                  <c:v>96.351753234863281</c:v>
                </c:pt>
                <c:pt idx="53">
                  <c:v>99.269755227225161</c:v>
                </c:pt>
                <c:pt idx="54">
                  <c:v>102.25313649858747</c:v>
                </c:pt>
                <c:pt idx="55">
                  <c:v>106.41250256129673</c:v>
                </c:pt>
                <c:pt idx="56">
                  <c:v>109.44268063136509</c:v>
                </c:pt>
                <c:pt idx="57">
                  <c:v>111.33234868730817</c:v>
                </c:pt>
                <c:pt idx="58">
                  <c:v>113.7966662815639</c:v>
                </c:pt>
                <c:pt idx="59">
                  <c:v>116.19450405665806</c:v>
                </c:pt>
                <c:pt idx="60">
                  <c:v>118.74666840689522</c:v>
                </c:pt>
                <c:pt idx="61">
                  <c:v>121.3675891331264</c:v>
                </c:pt>
                <c:pt idx="62">
                  <c:v>124.27148546491351</c:v>
                </c:pt>
                <c:pt idx="63">
                  <c:v>126.78546960013253</c:v>
                </c:pt>
                <c:pt idx="64">
                  <c:v>128.77371515546525</c:v>
                </c:pt>
                <c:pt idx="65">
                  <c:v>129.94192968096053</c:v>
                </c:pt>
                <c:pt idx="66">
                  <c:v>131.47243281773157</c:v>
                </c:pt>
                <c:pt idx="67">
                  <c:v>133.4787551334926</c:v>
                </c:pt>
                <c:pt idx="68">
                  <c:v>135.15826443263464</c:v>
                </c:pt>
                <c:pt idx="69">
                  <c:v>137.06828962053572</c:v>
                </c:pt>
                <c:pt idx="70">
                  <c:v>139.16752842494421</c:v>
                </c:pt>
                <c:pt idx="71">
                  <c:v>140.39715249197823</c:v>
                </c:pt>
                <c:pt idx="72">
                  <c:v>141.94928087506975</c:v>
                </c:pt>
                <c:pt idx="73">
                  <c:v>143.20703342982702</c:v>
                </c:pt>
                <c:pt idx="74">
                  <c:v>144.58464731488908</c:v>
                </c:pt>
                <c:pt idx="75">
                  <c:v>146.20688601902552</c:v>
                </c:pt>
                <c:pt idx="76">
                  <c:v>147.2218726021903</c:v>
                </c:pt>
                <c:pt idx="77">
                  <c:v>148.96363503592355</c:v>
                </c:pt>
                <c:pt idx="78">
                  <c:v>150.08251925877161</c:v>
                </c:pt>
                <c:pt idx="79">
                  <c:v>150.72634696960449</c:v>
                </c:pt>
                <c:pt idx="80">
                  <c:v>151.22429575238908</c:v>
                </c:pt>
                <c:pt idx="81">
                  <c:v>151.53260912214006</c:v>
                </c:pt>
                <c:pt idx="82">
                  <c:v>151.73136629377092</c:v>
                </c:pt>
              </c:numCache>
            </c:numRef>
          </c:yVal>
        </c:ser>
        <c:axId val="209840384"/>
        <c:axId val="209985920"/>
      </c:scatterChart>
      <c:scatterChart>
        <c:scatterStyle val="lineMarker"/>
        <c:ser>
          <c:idx val="1"/>
          <c:order val="1"/>
          <c:tx>
            <c:strRef>
              <c:f>'calcBLUE(2)'!$AF$14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'calcBLUE(2)'!$AG$17:$AG$170</c:f>
              <c:numCache>
                <c:formatCode>0.0%</c:formatCode>
                <c:ptCount val="154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2">
                  <c:v>0.31251039891103105</c:v>
                </c:pt>
                <c:pt idx="83">
                  <c:v>0.31495818982876</c:v>
                </c:pt>
                <c:pt idx="84">
                  <c:v>0.31740750691468461</c:v>
                </c:pt>
                <c:pt idx="85">
                  <c:v>0.31965581643240215</c:v>
                </c:pt>
                <c:pt idx="86">
                  <c:v>0.3219738368265711</c:v>
                </c:pt>
                <c:pt idx="87">
                  <c:v>0.3243062881777376</c:v>
                </c:pt>
                <c:pt idx="88">
                  <c:v>0.32648616961605725</c:v>
                </c:pt>
                <c:pt idx="89">
                  <c:v>0.32890969343976223</c:v>
                </c:pt>
                <c:pt idx="90">
                  <c:v>0.3310781554690162</c:v>
                </c:pt>
                <c:pt idx="91">
                  <c:v>0.33344334907629869</c:v>
                </c:pt>
                <c:pt idx="92">
                  <c:v>0.33562323391365662</c:v>
                </c:pt>
                <c:pt idx="93">
                  <c:v>0.33788707431716486</c:v>
                </c:pt>
                <c:pt idx="94">
                  <c:v>0.34000279074991985</c:v>
                </c:pt>
                <c:pt idx="95">
                  <c:v>0.34211853437498119</c:v>
                </c:pt>
                <c:pt idx="96">
                  <c:v>0.34414284590925226</c:v>
                </c:pt>
                <c:pt idx="97">
                  <c:v>0.34630992181068837</c:v>
                </c:pt>
                <c:pt idx="98">
                  <c:v>0.34840425013485771</c:v>
                </c:pt>
                <c:pt idx="99">
                  <c:v>0.35028599512599257</c:v>
                </c:pt>
                <c:pt idx="100">
                  <c:v>0.35224920622762829</c:v>
                </c:pt>
                <c:pt idx="101">
                  <c:v>0.35273248897070697</c:v>
                </c:pt>
                <c:pt idx="102">
                  <c:v>0.353138820205952</c:v>
                </c:pt>
                <c:pt idx="103">
                  <c:v>0.35460726593333114</c:v>
                </c:pt>
                <c:pt idx="104">
                  <c:v>0.3562567607558399</c:v>
                </c:pt>
                <c:pt idx="105">
                  <c:v>0.35797470813082227</c:v>
                </c:pt>
                <c:pt idx="106">
                  <c:v>0.35965262843080859</c:v>
                </c:pt>
                <c:pt idx="107">
                  <c:v>0.36134636649541807</c:v>
                </c:pt>
                <c:pt idx="108">
                  <c:v>0.36296876690384661</c:v>
                </c:pt>
                <c:pt idx="109">
                  <c:v>0.36449998063204997</c:v>
                </c:pt>
                <c:pt idx="110">
                  <c:v>0.36618357324714784</c:v>
                </c:pt>
                <c:pt idx="111">
                  <c:v>0.36761641880701018</c:v>
                </c:pt>
                <c:pt idx="112">
                  <c:v>0.36901068664180675</c:v>
                </c:pt>
                <c:pt idx="113">
                  <c:v>0.3711378401586265</c:v>
                </c:pt>
                <c:pt idx="114">
                  <c:v>0.37154817357080694</c:v>
                </c:pt>
                <c:pt idx="115">
                  <c:v>0.39199766202387543</c:v>
                </c:pt>
                <c:pt idx="116">
                  <c:v>0.41193071445973561</c:v>
                </c:pt>
                <c:pt idx="117">
                  <c:v>0.43085325243626549</c:v>
                </c:pt>
                <c:pt idx="118">
                  <c:v>0.44933931305881364</c:v>
                </c:pt>
                <c:pt idx="119">
                  <c:v>0.46675748536693268</c:v>
                </c:pt>
                <c:pt idx="120">
                  <c:v>0.4838729285284224</c:v>
                </c:pt>
                <c:pt idx="121">
                  <c:v>0.50049625624271676</c:v>
                </c:pt>
                <c:pt idx="122">
                  <c:v>0.51661178942993213</c:v>
                </c:pt>
                <c:pt idx="123">
                  <c:v>0.53262814285826554</c:v>
                </c:pt>
                <c:pt idx="124">
                  <c:v>0.54821316319012925</c:v>
                </c:pt>
                <c:pt idx="125">
                  <c:v>0.56397729623525361</c:v>
                </c:pt>
                <c:pt idx="126">
                  <c:v>0.58001984946744189</c:v>
                </c:pt>
                <c:pt idx="127">
                  <c:v>0.59672303383888914</c:v>
                </c:pt>
                <c:pt idx="128">
                  <c:v>0.61218277080886596</c:v>
                </c:pt>
                <c:pt idx="129">
                  <c:v>0.62542348921809932</c:v>
                </c:pt>
                <c:pt idx="130">
                  <c:v>0.63786920380451506</c:v>
                </c:pt>
                <c:pt idx="131">
                  <c:v>0.65068703488843771</c:v>
                </c:pt>
                <c:pt idx="132">
                  <c:v>0.66394164934456235</c:v>
                </c:pt>
                <c:pt idx="133">
                  <c:v>0.67780124938287323</c:v>
                </c:pt>
                <c:pt idx="134">
                  <c:v>0.69186627638413833</c:v>
                </c:pt>
                <c:pt idx="135">
                  <c:v>0.70643392462885202</c:v>
                </c:pt>
                <c:pt idx="136">
                  <c:v>0.72106755338745143</c:v>
                </c:pt>
                <c:pt idx="137">
                  <c:v>0.73583505723900711</c:v>
                </c:pt>
                <c:pt idx="138">
                  <c:v>0.750454866247941</c:v>
                </c:pt>
                <c:pt idx="139">
                  <c:v>0.76529204937019402</c:v>
                </c:pt>
                <c:pt idx="140">
                  <c:v>0.7802491584621809</c:v>
                </c:pt>
                <c:pt idx="141">
                  <c:v>0.79487251031620432</c:v>
                </c:pt>
                <c:pt idx="142">
                  <c:v>0.80961393046837904</c:v>
                </c:pt>
                <c:pt idx="143">
                  <c:v>0.82448580063152943</c:v>
                </c:pt>
                <c:pt idx="144">
                  <c:v>0.83931949398502381</c:v>
                </c:pt>
                <c:pt idx="145">
                  <c:v>0.85389582186847957</c:v>
                </c:pt>
                <c:pt idx="146">
                  <c:v>0.86867734284730647</c:v>
                </c:pt>
                <c:pt idx="147">
                  <c:v>0.88333886321780908</c:v>
                </c:pt>
                <c:pt idx="148">
                  <c:v>0.89806819191834408</c:v>
                </c:pt>
                <c:pt idx="149">
                  <c:v>0.91272965257797445</c:v>
                </c:pt>
                <c:pt idx="150">
                  <c:v>0.92734945495236709</c:v>
                </c:pt>
                <c:pt idx="151">
                  <c:v>0.94203702584954374</c:v>
                </c:pt>
                <c:pt idx="152">
                  <c:v>0.9566585731083157</c:v>
                </c:pt>
                <c:pt idx="153">
                  <c:v>0.97129912501083082</c:v>
                </c:pt>
              </c:numCache>
            </c:numRef>
          </c:xVal>
          <c:yVal>
            <c:numRef>
              <c:f>'calcBLUE(2)'!$AF$17:$AF$170</c:f>
              <c:numCache>
                <c:formatCode>General</c:formatCode>
                <c:ptCount val="154"/>
                <c:pt idx="0">
                  <c:v>25.356202670506068</c:v>
                </c:pt>
                <c:pt idx="1">
                  <c:v>26.781831196376256</c:v>
                </c:pt>
                <c:pt idx="2">
                  <c:v>28.153712885720388</c:v>
                </c:pt>
                <c:pt idx="3">
                  <c:v>29.479408468518937</c:v>
                </c:pt>
                <c:pt idx="4">
                  <c:v>30.751561505453928</c:v>
                </c:pt>
                <c:pt idx="5">
                  <c:v>31.979776314326696</c:v>
                </c:pt>
                <c:pt idx="6">
                  <c:v>33.169162818363738</c:v>
                </c:pt>
                <c:pt idx="7">
                  <c:v>34.328916549682617</c:v>
                </c:pt>
                <c:pt idx="8">
                  <c:v>35.462102753775461</c:v>
                </c:pt>
                <c:pt idx="9">
                  <c:v>36.582619462694439</c:v>
                </c:pt>
                <c:pt idx="10">
                  <c:v>37.671663761138916</c:v>
                </c:pt>
                <c:pt idx="11">
                  <c:v>38.76500013896397</c:v>
                </c:pt>
                <c:pt idx="12">
                  <c:v>39.907178470066619</c:v>
                </c:pt>
                <c:pt idx="13">
                  <c:v>41.087368624550955</c:v>
                </c:pt>
                <c:pt idx="14">
                  <c:v>42.171304089682444</c:v>
                </c:pt>
                <c:pt idx="15">
                  <c:v>43.085210936410085</c:v>
                </c:pt>
                <c:pt idx="16">
                  <c:v>43.960083961486816</c:v>
                </c:pt>
                <c:pt idx="17">
                  <c:v>44.861319814409526</c:v>
                </c:pt>
                <c:pt idx="18">
                  <c:v>45.814055170331685</c:v>
                </c:pt>
                <c:pt idx="19">
                  <c:v>46.800510134015767</c:v>
                </c:pt>
                <c:pt idx="20">
                  <c:v>47.818845476422993</c:v>
                </c:pt>
                <c:pt idx="21">
                  <c:v>48.863135201590403</c:v>
                </c:pt>
                <c:pt idx="22">
                  <c:v>49.929290771484375</c:v>
                </c:pt>
                <c:pt idx="23">
                  <c:v>50.986250196184429</c:v>
                </c:pt>
                <c:pt idx="24">
                  <c:v>52.050567218235564</c:v>
                </c:pt>
                <c:pt idx="25">
                  <c:v>53.115496907915386</c:v>
                </c:pt>
                <c:pt idx="26">
                  <c:v>54.215781211853027</c:v>
                </c:pt>
                <c:pt idx="27">
                  <c:v>55.318722997392925</c:v>
                </c:pt>
                <c:pt idx="28">
                  <c:v>56.417577062334331</c:v>
                </c:pt>
                <c:pt idx="29">
                  <c:v>57.520722525460378</c:v>
                </c:pt>
                <c:pt idx="30">
                  <c:v>58.620598111833843</c:v>
                </c:pt>
                <c:pt idx="31">
                  <c:v>59.670200620378765</c:v>
                </c:pt>
                <c:pt idx="32">
                  <c:v>60.723890577043804</c:v>
                </c:pt>
                <c:pt idx="33">
                  <c:v>61.823357990809846</c:v>
                </c:pt>
                <c:pt idx="34">
                  <c:v>62.930795533316477</c:v>
                </c:pt>
                <c:pt idx="35">
                  <c:v>64.023722103663857</c:v>
                </c:pt>
                <c:pt idx="36">
                  <c:v>65.116649900163921</c:v>
                </c:pt>
                <c:pt idx="37">
                  <c:v>66.217547552926206</c:v>
                </c:pt>
                <c:pt idx="38">
                  <c:v>67.327845709664487</c:v>
                </c:pt>
                <c:pt idx="39">
                  <c:v>68.442435537065776</c:v>
                </c:pt>
                <c:pt idx="40">
                  <c:v>69.538836615426206</c:v>
                </c:pt>
                <c:pt idx="41">
                  <c:v>70.581491879054482</c:v>
                </c:pt>
                <c:pt idx="42">
                  <c:v>71.630277088710244</c:v>
                </c:pt>
                <c:pt idx="43">
                  <c:v>72.688053676060264</c:v>
                </c:pt>
                <c:pt idx="44">
                  <c:v>73.807548795427593</c:v>
                </c:pt>
                <c:pt idx="45">
                  <c:v>75.021458217075889</c:v>
                </c:pt>
                <c:pt idx="46">
                  <c:v>76.339592252458843</c:v>
                </c:pt>
                <c:pt idx="47">
                  <c:v>77.598461559840615</c:v>
                </c:pt>
                <c:pt idx="48">
                  <c:v>78.81604943956647</c:v>
                </c:pt>
                <c:pt idx="49">
                  <c:v>79.950666427612305</c:v>
                </c:pt>
                <c:pt idx="50">
                  <c:v>81.128608703613281</c:v>
                </c:pt>
                <c:pt idx="51">
                  <c:v>82.301441328866147</c:v>
                </c:pt>
                <c:pt idx="52">
                  <c:v>83.467531476702007</c:v>
                </c:pt>
                <c:pt idx="53">
                  <c:v>84.656304359436035</c:v>
                </c:pt>
                <c:pt idx="54">
                  <c:v>85.806044033595498</c:v>
                </c:pt>
                <c:pt idx="55">
                  <c:v>86.837254524230957</c:v>
                </c:pt>
                <c:pt idx="56">
                  <c:v>87.882769857134136</c:v>
                </c:pt>
                <c:pt idx="57">
                  <c:v>88.917658942086362</c:v>
                </c:pt>
                <c:pt idx="58">
                  <c:v>89.957656315394814</c:v>
                </c:pt>
                <c:pt idx="59">
                  <c:v>90.953511646815713</c:v>
                </c:pt>
                <c:pt idx="60">
                  <c:v>91.995348521641318</c:v>
                </c:pt>
                <c:pt idx="61">
                  <c:v>93.106055668422158</c:v>
                </c:pt>
                <c:pt idx="62">
                  <c:v>94.163833073207314</c:v>
                </c:pt>
                <c:pt idx="63">
                  <c:v>95.204035077776226</c:v>
                </c:pt>
                <c:pt idx="64">
                  <c:v>96.172710146222798</c:v>
                </c:pt>
                <c:pt idx="65">
                  <c:v>97.137298311506001</c:v>
                </c:pt>
                <c:pt idx="66">
                  <c:v>98.106995718819761</c:v>
                </c:pt>
                <c:pt idx="67">
                  <c:v>99.124105181012837</c:v>
                </c:pt>
                <c:pt idx="68">
                  <c:v>100.17207200186593</c:v>
                </c:pt>
                <c:pt idx="69">
                  <c:v>101.30485125950405</c:v>
                </c:pt>
                <c:pt idx="70">
                  <c:v>102.4110608782087</c:v>
                </c:pt>
                <c:pt idx="71">
                  <c:v>103.54649680001395</c:v>
                </c:pt>
                <c:pt idx="72">
                  <c:v>104.65454701014927</c:v>
                </c:pt>
                <c:pt idx="73">
                  <c:v>105.73092133658272</c:v>
                </c:pt>
                <c:pt idx="74">
                  <c:v>106.68386023385185</c:v>
                </c:pt>
                <c:pt idx="75">
                  <c:v>107.7242671421596</c:v>
                </c:pt>
                <c:pt idx="76">
                  <c:v>108.7344275883266</c:v>
                </c:pt>
                <c:pt idx="77">
                  <c:v>109.72864832196917</c:v>
                </c:pt>
                <c:pt idx="78">
                  <c:v>110.69201006208148</c:v>
                </c:pt>
                <c:pt idx="79">
                  <c:v>111.74079595293317</c:v>
                </c:pt>
                <c:pt idx="80">
                  <c:v>112.71805463518415</c:v>
                </c:pt>
                <c:pt idx="81">
                  <c:v>113.6156120300293</c:v>
                </c:pt>
                <c:pt idx="82">
                  <c:v>114.42999458312988</c:v>
                </c:pt>
                <c:pt idx="83">
                  <c:v>115.24315016610282</c:v>
                </c:pt>
                <c:pt idx="84">
                  <c:v>116.06039319719586</c:v>
                </c:pt>
                <c:pt idx="85">
                  <c:v>116.98329053606305</c:v>
                </c:pt>
                <c:pt idx="86">
                  <c:v>117.87246976579938</c:v>
                </c:pt>
                <c:pt idx="87">
                  <c:v>118.81355612618583</c:v>
                </c:pt>
                <c:pt idx="88">
                  <c:v>119.81390762329102</c:v>
                </c:pt>
                <c:pt idx="89">
                  <c:v>120.76725687299457</c:v>
                </c:pt>
                <c:pt idx="90">
                  <c:v>121.76413399832589</c:v>
                </c:pt>
                <c:pt idx="91">
                  <c:v>122.71564156668526</c:v>
                </c:pt>
                <c:pt idx="92">
                  <c:v>123.67083059038434</c:v>
                </c:pt>
                <c:pt idx="93">
                  <c:v>124.53875459943499</c:v>
                </c:pt>
                <c:pt idx="94">
                  <c:v>125.3915571485247</c:v>
                </c:pt>
                <c:pt idx="95">
                  <c:v>126.25723348345075</c:v>
                </c:pt>
                <c:pt idx="96">
                  <c:v>127.07100296020508</c:v>
                </c:pt>
                <c:pt idx="97">
                  <c:v>127.93586349487305</c:v>
                </c:pt>
                <c:pt idx="98">
                  <c:v>128.78948293413436</c:v>
                </c:pt>
                <c:pt idx="99">
                  <c:v>129.67947878156389</c:v>
                </c:pt>
                <c:pt idx="100">
                  <c:v>130.51245716639929</c:v>
                </c:pt>
                <c:pt idx="101">
                  <c:v>130.86212021963937</c:v>
                </c:pt>
                <c:pt idx="102">
                  <c:v>130.69066129411971</c:v>
                </c:pt>
                <c:pt idx="103">
                  <c:v>131.37547874450684</c:v>
                </c:pt>
                <c:pt idx="104">
                  <c:v>132.01983206612724</c:v>
                </c:pt>
                <c:pt idx="105">
                  <c:v>132.58325604030065</c:v>
                </c:pt>
                <c:pt idx="106">
                  <c:v>133.11868449619837</c:v>
                </c:pt>
                <c:pt idx="107">
                  <c:v>133.667601449149</c:v>
                </c:pt>
                <c:pt idx="108">
                  <c:v>134.22673606872559</c:v>
                </c:pt>
                <c:pt idx="109">
                  <c:v>134.66120883396692</c:v>
                </c:pt>
                <c:pt idx="110">
                  <c:v>135.17967578342981</c:v>
                </c:pt>
                <c:pt idx="111">
                  <c:v>135.56346539088659</c:v>
                </c:pt>
                <c:pt idx="112">
                  <c:v>135.95441000802177</c:v>
                </c:pt>
                <c:pt idx="113">
                  <c:v>136.23254830496651</c:v>
                </c:pt>
                <c:pt idx="114">
                  <c:v>137.16627611432756</c:v>
                </c:pt>
                <c:pt idx="115">
                  <c:v>145.58353533063615</c:v>
                </c:pt>
                <c:pt idx="116">
                  <c:v>153.37544659205847</c:v>
                </c:pt>
                <c:pt idx="117">
                  <c:v>160.87859289986747</c:v>
                </c:pt>
                <c:pt idx="118">
                  <c:v>166.95488684517997</c:v>
                </c:pt>
                <c:pt idx="119">
                  <c:v>173.82349014282227</c:v>
                </c:pt>
                <c:pt idx="120">
                  <c:v>180.67758287702287</c:v>
                </c:pt>
                <c:pt idx="121">
                  <c:v>186.59774289812361</c:v>
                </c:pt>
                <c:pt idx="122">
                  <c:v>191.93935230800085</c:v>
                </c:pt>
                <c:pt idx="123">
                  <c:v>197.65269906180245</c:v>
                </c:pt>
                <c:pt idx="124">
                  <c:v>205.21633638654436</c:v>
                </c:pt>
                <c:pt idx="125">
                  <c:v>211.14691979544503</c:v>
                </c:pt>
                <c:pt idx="126">
                  <c:v>217.7492392403739</c:v>
                </c:pt>
                <c:pt idx="127">
                  <c:v>225.17656762259347</c:v>
                </c:pt>
                <c:pt idx="128">
                  <c:v>231.96833147321428</c:v>
                </c:pt>
                <c:pt idx="129">
                  <c:v>237.45524488176619</c:v>
                </c:pt>
                <c:pt idx="130">
                  <c:v>243.10789326259069</c:v>
                </c:pt>
                <c:pt idx="131">
                  <c:v>249.58085414341517</c:v>
                </c:pt>
                <c:pt idx="132">
                  <c:v>256.4157404218401</c:v>
                </c:pt>
                <c:pt idx="133">
                  <c:v>263.03767449515209</c:v>
                </c:pt>
                <c:pt idx="134">
                  <c:v>270.01336615426197</c:v>
                </c:pt>
                <c:pt idx="135">
                  <c:v>277.12945229666576</c:v>
                </c:pt>
                <c:pt idx="136">
                  <c:v>284.78648321969166</c:v>
                </c:pt>
                <c:pt idx="137">
                  <c:v>291.77300371442522</c:v>
                </c:pt>
                <c:pt idx="138">
                  <c:v>298.16012736729215</c:v>
                </c:pt>
                <c:pt idx="139">
                  <c:v>304.57934079851424</c:v>
                </c:pt>
                <c:pt idx="140">
                  <c:v>310.83220400129045</c:v>
                </c:pt>
                <c:pt idx="141">
                  <c:v>317.4341130937849</c:v>
                </c:pt>
                <c:pt idx="142">
                  <c:v>324.25918797084262</c:v>
                </c:pt>
                <c:pt idx="143">
                  <c:v>330.94263676234652</c:v>
                </c:pt>
                <c:pt idx="144">
                  <c:v>337.88195037841797</c:v>
                </c:pt>
                <c:pt idx="145">
                  <c:v>343.99665996006559</c:v>
                </c:pt>
                <c:pt idx="146">
                  <c:v>349.03561401367187</c:v>
                </c:pt>
                <c:pt idx="147">
                  <c:v>352.73149817330494</c:v>
                </c:pt>
                <c:pt idx="148">
                  <c:v>355.84024919782365</c:v>
                </c:pt>
                <c:pt idx="149">
                  <c:v>358.89566584995816</c:v>
                </c:pt>
                <c:pt idx="150">
                  <c:v>360.94561767578125</c:v>
                </c:pt>
                <c:pt idx="151">
                  <c:v>362.5694787161691</c:v>
                </c:pt>
                <c:pt idx="152">
                  <c:v>364.29613167898998</c:v>
                </c:pt>
                <c:pt idx="153">
                  <c:v>366.15459769112721</c:v>
                </c:pt>
              </c:numCache>
            </c:numRef>
          </c:yVal>
        </c:ser>
        <c:axId val="209989632"/>
        <c:axId val="209987840"/>
      </c:scatterChart>
      <c:valAx>
        <c:axId val="209840384"/>
        <c:scaling>
          <c:orientation val="minMax"/>
          <c:max val="375"/>
          <c:min val="0"/>
        </c:scaling>
        <c:axPos val="b"/>
        <c:majorGridlines>
          <c:spPr>
            <a:ln w="19050"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</a:t>
                </a:r>
              </a:p>
            </c:rich>
          </c:tx>
          <c:layout/>
        </c:title>
        <c:numFmt formatCode="General" sourceLinked="1"/>
        <c:tickLblPos val="nextTo"/>
        <c:crossAx val="209985920"/>
        <c:crosses val="autoZero"/>
        <c:crossBetween val="midCat"/>
      </c:valAx>
      <c:valAx>
        <c:axId val="209985920"/>
        <c:scaling>
          <c:orientation val="minMax"/>
          <c:max val="375"/>
          <c:min val="0"/>
        </c:scaling>
        <c:axPos val="l"/>
        <c:majorGridlines>
          <c:spPr>
            <a:ln w="19050"/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"Lux"</a:t>
                </a:r>
              </a:p>
            </c:rich>
          </c:tx>
          <c:layout/>
        </c:title>
        <c:numFmt formatCode="General" sourceLinked="1"/>
        <c:tickLblPos val="nextTo"/>
        <c:crossAx val="209840384"/>
        <c:crosses val="autoZero"/>
        <c:crossBetween val="midCat"/>
      </c:valAx>
      <c:valAx>
        <c:axId val="209987840"/>
        <c:scaling>
          <c:orientation val="minMax"/>
          <c:max val="375"/>
          <c:min val="0"/>
        </c:scaling>
        <c:delete val="1"/>
        <c:axPos val="r"/>
        <c:numFmt formatCode="General" sourceLinked="1"/>
        <c:tickLblPos val="none"/>
        <c:crossAx val="209989632"/>
        <c:crosses val="max"/>
        <c:crossBetween val="midCat"/>
      </c:valAx>
      <c:valAx>
        <c:axId val="209989632"/>
        <c:scaling>
          <c:orientation val="minMax"/>
          <c:max val="1"/>
        </c:scaling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 (LO)</a:t>
                </a:r>
              </a:p>
            </c:rich>
          </c:tx>
          <c:layout/>
        </c:title>
        <c:numFmt formatCode="0%" sourceLinked="0"/>
        <c:tickLblPos val="nextTo"/>
        <c:crossAx val="209987840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4708849645885076"/>
          <c:y val="0.3967005686789159"/>
          <c:w val="0.11101414481222725"/>
          <c:h val="0.19733960338291046"/>
        </c:manualLayout>
      </c:layout>
    </c:legend>
    <c:plotVisOnly val="1"/>
    <c:dispBlanksAs val="span"/>
  </c:chart>
  <c:txPr>
    <a:bodyPr/>
    <a:lstStyle/>
    <a:p>
      <a:pPr>
        <a:defRPr sz="1000"/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'calcBLUE(2)'!$AS$63:$AY$63</c:f>
          <c:strCache>
            <c:ptCount val="1"/>
            <c:pt idx="0">
              <c:v>Gain Compression Relative to LM &amp; HI Range; Range=LO: BLUE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'calcBLUE(2)'!$AH$13:$AI$13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'calcBLUE(2)'!$AG$17:$AG$170</c:f>
              <c:numCache>
                <c:formatCode>0.0%</c:formatCode>
                <c:ptCount val="154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2">
                  <c:v>0.31251039891103105</c:v>
                </c:pt>
                <c:pt idx="83">
                  <c:v>0.31495818982876</c:v>
                </c:pt>
                <c:pt idx="84">
                  <c:v>0.31740750691468461</c:v>
                </c:pt>
                <c:pt idx="85">
                  <c:v>0.31965581643240215</c:v>
                </c:pt>
                <c:pt idx="86">
                  <c:v>0.3219738368265711</c:v>
                </c:pt>
                <c:pt idx="87">
                  <c:v>0.3243062881777376</c:v>
                </c:pt>
                <c:pt idx="88">
                  <c:v>0.32648616961605725</c:v>
                </c:pt>
                <c:pt idx="89">
                  <c:v>0.32890969343976223</c:v>
                </c:pt>
                <c:pt idx="90">
                  <c:v>0.3310781554690162</c:v>
                </c:pt>
                <c:pt idx="91">
                  <c:v>0.33344334907629869</c:v>
                </c:pt>
                <c:pt idx="92">
                  <c:v>0.33562323391365662</c:v>
                </c:pt>
                <c:pt idx="93">
                  <c:v>0.33788707431716486</c:v>
                </c:pt>
                <c:pt idx="94">
                  <c:v>0.34000279074991985</c:v>
                </c:pt>
                <c:pt idx="95">
                  <c:v>0.34211853437498119</c:v>
                </c:pt>
                <c:pt idx="96">
                  <c:v>0.34414284590925226</c:v>
                </c:pt>
                <c:pt idx="97">
                  <c:v>0.34630992181068837</c:v>
                </c:pt>
                <c:pt idx="98">
                  <c:v>0.34840425013485771</c:v>
                </c:pt>
                <c:pt idx="99">
                  <c:v>0.35028599512599257</c:v>
                </c:pt>
                <c:pt idx="100">
                  <c:v>0.35224920622762829</c:v>
                </c:pt>
                <c:pt idx="101">
                  <c:v>0.35273248897070697</c:v>
                </c:pt>
                <c:pt idx="102">
                  <c:v>0.353138820205952</c:v>
                </c:pt>
                <c:pt idx="103">
                  <c:v>0.35460726593333114</c:v>
                </c:pt>
                <c:pt idx="104">
                  <c:v>0.3562567607558399</c:v>
                </c:pt>
                <c:pt idx="105">
                  <c:v>0.35797470813082227</c:v>
                </c:pt>
                <c:pt idx="106">
                  <c:v>0.35965262843080859</c:v>
                </c:pt>
                <c:pt idx="107">
                  <c:v>0.36134636649541807</c:v>
                </c:pt>
                <c:pt idx="108">
                  <c:v>0.36296876690384661</c:v>
                </c:pt>
                <c:pt idx="109">
                  <c:v>0.36449998063204997</c:v>
                </c:pt>
                <c:pt idx="110">
                  <c:v>0.36618357324714784</c:v>
                </c:pt>
                <c:pt idx="111">
                  <c:v>0.36761641880701018</c:v>
                </c:pt>
                <c:pt idx="112">
                  <c:v>0.36901068664180675</c:v>
                </c:pt>
                <c:pt idx="113">
                  <c:v>0.3711378401586265</c:v>
                </c:pt>
                <c:pt idx="114">
                  <c:v>0.37154817357080694</c:v>
                </c:pt>
                <c:pt idx="115">
                  <c:v>0.39199766202387543</c:v>
                </c:pt>
                <c:pt idx="116">
                  <c:v>0.41193071445973561</c:v>
                </c:pt>
                <c:pt idx="117">
                  <c:v>0.43085325243626549</c:v>
                </c:pt>
                <c:pt idx="118">
                  <c:v>0.44933931305881364</c:v>
                </c:pt>
                <c:pt idx="119">
                  <c:v>0.46675748536693268</c:v>
                </c:pt>
                <c:pt idx="120">
                  <c:v>0.4838729285284224</c:v>
                </c:pt>
                <c:pt idx="121">
                  <c:v>0.50049625624271676</c:v>
                </c:pt>
                <c:pt idx="122">
                  <c:v>0.51661178942993213</c:v>
                </c:pt>
                <c:pt idx="123">
                  <c:v>0.53262814285826554</c:v>
                </c:pt>
                <c:pt idx="124">
                  <c:v>0.54821316319012925</c:v>
                </c:pt>
                <c:pt idx="125">
                  <c:v>0.56397729623525361</c:v>
                </c:pt>
                <c:pt idx="126">
                  <c:v>0.58001984946744189</c:v>
                </c:pt>
                <c:pt idx="127">
                  <c:v>0.59672303383888914</c:v>
                </c:pt>
                <c:pt idx="128">
                  <c:v>0.61218277080886596</c:v>
                </c:pt>
                <c:pt idx="129">
                  <c:v>0.62542348921809932</c:v>
                </c:pt>
                <c:pt idx="130">
                  <c:v>0.63786920380451506</c:v>
                </c:pt>
                <c:pt idx="131">
                  <c:v>0.65068703488843771</c:v>
                </c:pt>
                <c:pt idx="132">
                  <c:v>0.66394164934456235</c:v>
                </c:pt>
                <c:pt idx="133">
                  <c:v>0.67780124938287323</c:v>
                </c:pt>
                <c:pt idx="134">
                  <c:v>0.69186627638413833</c:v>
                </c:pt>
                <c:pt idx="135">
                  <c:v>0.70643392462885202</c:v>
                </c:pt>
                <c:pt idx="136">
                  <c:v>0.72106755338745143</c:v>
                </c:pt>
                <c:pt idx="137">
                  <c:v>0.73583505723900711</c:v>
                </c:pt>
                <c:pt idx="138">
                  <c:v>0.750454866247941</c:v>
                </c:pt>
                <c:pt idx="139">
                  <c:v>0.76529204937019402</c:v>
                </c:pt>
                <c:pt idx="140">
                  <c:v>0.7802491584621809</c:v>
                </c:pt>
                <c:pt idx="141">
                  <c:v>0.79487251031620432</c:v>
                </c:pt>
                <c:pt idx="142">
                  <c:v>0.80961393046837904</c:v>
                </c:pt>
                <c:pt idx="143">
                  <c:v>0.82448580063152943</c:v>
                </c:pt>
                <c:pt idx="144">
                  <c:v>0.83931949398502381</c:v>
                </c:pt>
                <c:pt idx="145">
                  <c:v>0.85389582186847957</c:v>
                </c:pt>
                <c:pt idx="146">
                  <c:v>0.86867734284730647</c:v>
                </c:pt>
                <c:pt idx="147">
                  <c:v>0.88333886321780908</c:v>
                </c:pt>
                <c:pt idx="148">
                  <c:v>0.89806819191834408</c:v>
                </c:pt>
                <c:pt idx="149">
                  <c:v>0.91272965257797445</c:v>
                </c:pt>
                <c:pt idx="150">
                  <c:v>0.92734945495236709</c:v>
                </c:pt>
                <c:pt idx="151">
                  <c:v>0.94203702584954374</c:v>
                </c:pt>
                <c:pt idx="152">
                  <c:v>0.9566585731083157</c:v>
                </c:pt>
                <c:pt idx="153">
                  <c:v>0.97129912501083082</c:v>
                </c:pt>
              </c:numCache>
            </c:numRef>
          </c:xVal>
          <c:yVal>
            <c:numRef>
              <c:f>'calcBLUE(2)'!$AI$17:$AI$170</c:f>
              <c:numCache>
                <c:formatCode>0.0%</c:formatCode>
                <c:ptCount val="154"/>
                <c:pt idx="0">
                  <c:v>-5.0955659314098622E-2</c:v>
                </c:pt>
                <c:pt idx="1">
                  <c:v>-4.659780087046228E-2</c:v>
                </c:pt>
                <c:pt idx="2">
                  <c:v>-4.834271743506291E-2</c:v>
                </c:pt>
                <c:pt idx="3">
                  <c:v>-4.4648902809034996E-2</c:v>
                </c:pt>
                <c:pt idx="4">
                  <c:v>-4.4224899450425403E-2</c:v>
                </c:pt>
                <c:pt idx="5">
                  <c:v>-4.2788745027171782E-2</c:v>
                </c:pt>
                <c:pt idx="6">
                  <c:v>-4.3169735124820585E-2</c:v>
                </c:pt>
                <c:pt idx="7">
                  <c:v>-4.4608254677109271E-2</c:v>
                </c:pt>
                <c:pt idx="8">
                  <c:v>-4.2879346377814653E-2</c:v>
                </c:pt>
                <c:pt idx="9">
                  <c:v>-4.1544770402237585E-2</c:v>
                </c:pt>
                <c:pt idx="10">
                  <c:v>-4.430345633483368E-2</c:v>
                </c:pt>
                <c:pt idx="11">
                  <c:v>-4.0853201797762639E-2</c:v>
                </c:pt>
                <c:pt idx="12">
                  <c:v>-4.1808003458893128E-2</c:v>
                </c:pt>
                <c:pt idx="13">
                  <c:v>-3.7473451666365509E-2</c:v>
                </c:pt>
                <c:pt idx="14">
                  <c:v>-3.9441235185787016E-2</c:v>
                </c:pt>
                <c:pt idx="15">
                  <c:v>-3.9475574690033488E-2</c:v>
                </c:pt>
                <c:pt idx="16">
                  <c:v>-4.0242175637406064E-2</c:v>
                </c:pt>
                <c:pt idx="17">
                  <c:v>-3.9276875025336055E-2</c:v>
                </c:pt>
                <c:pt idx="18">
                  <c:v>-3.8849072449724575E-2</c:v>
                </c:pt>
                <c:pt idx="19">
                  <c:v>-3.8311813991271371E-2</c:v>
                </c:pt>
                <c:pt idx="20">
                  <c:v>-3.6449103700632368E-2</c:v>
                </c:pt>
                <c:pt idx="21">
                  <c:v>-3.3830546571125608E-2</c:v>
                </c:pt>
                <c:pt idx="22">
                  <c:v>-3.2443117986144743E-2</c:v>
                </c:pt>
                <c:pt idx="23">
                  <c:v>-3.3983692342934191E-2</c:v>
                </c:pt>
                <c:pt idx="24">
                  <c:v>-3.1632866030254059E-2</c:v>
                </c:pt>
                <c:pt idx="25">
                  <c:v>-3.1268286327139738E-2</c:v>
                </c:pt>
                <c:pt idx="26">
                  <c:v>-3.1386031641769341E-2</c:v>
                </c:pt>
                <c:pt idx="27">
                  <c:v>-2.8367200285968286E-2</c:v>
                </c:pt>
                <c:pt idx="28">
                  <c:v>-2.696587747377166E-2</c:v>
                </c:pt>
                <c:pt idx="29">
                  <c:v>-2.7196312362781971E-2</c:v>
                </c:pt>
                <c:pt idx="30">
                  <c:v>-2.4786583783004024E-2</c:v>
                </c:pt>
                <c:pt idx="31">
                  <c:v>-2.4504584372525673E-2</c:v>
                </c:pt>
                <c:pt idx="32">
                  <c:v>-2.5321992480424993E-2</c:v>
                </c:pt>
                <c:pt idx="33">
                  <c:v>-2.3131841413401855E-2</c:v>
                </c:pt>
                <c:pt idx="34">
                  <c:v>-2.147756783746535E-2</c:v>
                </c:pt>
                <c:pt idx="35">
                  <c:v>-2.1202917049252257E-2</c:v>
                </c:pt>
                <c:pt idx="36">
                  <c:v>-2.0212227140034345E-2</c:v>
                </c:pt>
                <c:pt idx="37">
                  <c:v>-1.8688009788181081E-2</c:v>
                </c:pt>
                <c:pt idx="38">
                  <c:v>-1.8187848470936574E-2</c:v>
                </c:pt>
                <c:pt idx="39">
                  <c:v>-1.7049104925713765E-2</c:v>
                </c:pt>
                <c:pt idx="40">
                  <c:v>-1.5009290880978576E-2</c:v>
                </c:pt>
                <c:pt idx="41">
                  <c:v>-1.4629464752801247E-2</c:v>
                </c:pt>
                <c:pt idx="42">
                  <c:v>-1.5598896157129061E-2</c:v>
                </c:pt>
                <c:pt idx="43">
                  <c:v>-1.4647385485563102E-2</c:v>
                </c:pt>
                <c:pt idx="44">
                  <c:v>-1.4853870168897387E-2</c:v>
                </c:pt>
                <c:pt idx="45">
                  <c:v>-1.3035030511844292E-2</c:v>
                </c:pt>
                <c:pt idx="46">
                  <c:v>-1.1761547713584175E-2</c:v>
                </c:pt>
                <c:pt idx="47">
                  <c:v>-1.1347798309093826E-2</c:v>
                </c:pt>
                <c:pt idx="48">
                  <c:v>-9.5361249318989261E-3</c:v>
                </c:pt>
                <c:pt idx="49">
                  <c:v>-9.9777804392527925E-3</c:v>
                </c:pt>
                <c:pt idx="50">
                  <c:v>-7.8180365625577508E-3</c:v>
                </c:pt>
                <c:pt idx="51">
                  <c:v>-7.4990822228333531E-3</c:v>
                </c:pt>
                <c:pt idx="52">
                  <c:v>-5.6814332474690588E-3</c:v>
                </c:pt>
                <c:pt idx="53">
                  <c:v>-4.1932879109635168E-3</c:v>
                </c:pt>
                <c:pt idx="54">
                  <c:v>-3.307811824735607E-3</c:v>
                </c:pt>
                <c:pt idx="55">
                  <c:v>-3.0838537220014839E-3</c:v>
                </c:pt>
                <c:pt idx="56">
                  <c:v>-2.2379885126703192E-3</c:v>
                </c:pt>
                <c:pt idx="57">
                  <c:v>-1.553532550183423E-3</c:v>
                </c:pt>
                <c:pt idx="58">
                  <c:v>-9.5744935124042474E-4</c:v>
                </c:pt>
                <c:pt idx="59">
                  <c:v>-1.1797635603074674E-3</c:v>
                </c:pt>
                <c:pt idx="60">
                  <c:v>-1.2534556463364988E-3</c:v>
                </c:pt>
                <c:pt idx="61">
                  <c:v>2.1699400265573487E-4</c:v>
                </c:pt>
                <c:pt idx="62">
                  <c:v>1.1924097087940844E-3</c:v>
                </c:pt>
                <c:pt idx="63">
                  <c:v>2.0166482917405304E-3</c:v>
                </c:pt>
                <c:pt idx="64">
                  <c:v>2.0795302198242105E-3</c:v>
                </c:pt>
                <c:pt idx="65">
                  <c:v>2.056221257295654E-3</c:v>
                </c:pt>
                <c:pt idx="66">
                  <c:v>2.306254792840301E-3</c:v>
                </c:pt>
                <c:pt idx="67">
                  <c:v>3.1145058971018269E-3</c:v>
                </c:pt>
                <c:pt idx="68">
                  <c:v>4.2995330162087786E-3</c:v>
                </c:pt>
                <c:pt idx="69">
                  <c:v>6.2638522717637368E-3</c:v>
                </c:pt>
                <c:pt idx="70">
                  <c:v>8.1189772728706977E-3</c:v>
                </c:pt>
                <c:pt idx="71">
                  <c:v>1.0357808276004299E-2</c:v>
                </c:pt>
                <c:pt idx="72">
                  <c:v>1.2187119107729405E-2</c:v>
                </c:pt>
                <c:pt idx="73">
                  <c:v>1.3486544712483228E-2</c:v>
                </c:pt>
                <c:pt idx="74">
                  <c:v>1.3640143400089677E-2</c:v>
                </c:pt>
                <c:pt idx="75">
                  <c:v>1.4472677158747338E-2</c:v>
                </c:pt>
                <c:pt idx="76">
                  <c:v>1.5537377073165493E-2</c:v>
                </c:pt>
                <c:pt idx="77">
                  <c:v>1.6611308398561064E-2</c:v>
                </c:pt>
                <c:pt idx="78">
                  <c:v>1.7288262458096115E-2</c:v>
                </c:pt>
                <c:pt idx="79">
                  <c:v>1.8481269692678381E-2</c:v>
                </c:pt>
                <c:pt idx="80">
                  <c:v>1.8970465856875895E-2</c:v>
                </c:pt>
                <c:pt idx="81">
                  <c:v>1.9092638526762462E-2</c:v>
                </c:pt>
                <c:pt idx="82">
                  <c:v>1.8821256896933924E-2</c:v>
                </c:pt>
                <c:pt idx="83">
                  <c:v>1.8086805297455877E-2</c:v>
                </c:pt>
                <c:pt idx="84">
                  <c:v>1.7394620852271059E-2</c:v>
                </c:pt>
                <c:pt idx="85">
                  <c:v>1.8272031618752571E-2</c:v>
                </c:pt>
                <c:pt idx="86">
                  <c:v>1.8625147909575368E-2</c:v>
                </c:pt>
                <c:pt idx="87">
                  <c:v>1.937321650072299E-2</c:v>
                </c:pt>
                <c:pt idx="88">
                  <c:v>2.1092384771745909E-2</c:v>
                </c:pt>
                <c:pt idx="89">
                  <c:v>2.1633492968667678E-2</c:v>
                </c:pt>
                <c:pt idx="90">
                  <c:v>2.3319973369500424E-2</c:v>
                </c:pt>
                <c:pt idx="91">
                  <c:v>2.4001178327905492E-2</c:v>
                </c:pt>
                <c:pt idx="92">
                  <c:v>2.5269063830631655E-2</c:v>
                </c:pt>
                <c:pt idx="93">
                  <c:v>2.5546917233699507E-2</c:v>
                </c:pt>
                <c:pt idx="94">
                  <c:v>2.6144229671031916E-2</c:v>
                </c:pt>
                <c:pt idx="95">
                  <c:v>2.6838774094451789E-2</c:v>
                </c:pt>
                <c:pt idx="96">
                  <c:v>2.7378103652142549E-2</c:v>
                </c:pt>
                <c:pt idx="97">
                  <c:v>2.7897864688792628E-2</c:v>
                </c:pt>
                <c:pt idx="98">
                  <c:v>2.8536122343810533E-2</c:v>
                </c:pt>
                <c:pt idx="99">
                  <c:v>3.0080286333026951E-2</c:v>
                </c:pt>
                <c:pt idx="100">
                  <c:v>3.0918982809167161E-2</c:v>
                </c:pt>
                <c:pt idx="101">
                  <c:v>3.2264716262684789E-2</c:v>
                </c:pt>
                <c:pt idx="102">
                  <c:v>2.972602046532935E-2</c:v>
                </c:pt>
                <c:pt idx="103">
                  <c:v>3.083528309281669E-2</c:v>
                </c:pt>
                <c:pt idx="104">
                  <c:v>3.109493773927241E-2</c:v>
                </c:pt>
                <c:pt idx="105">
                  <c:v>3.0525944907692448E-2</c:v>
                </c:pt>
                <c:pt idx="106">
                  <c:v>2.9860430858399845E-2</c:v>
                </c:pt>
                <c:pt idx="107">
                  <c:v>2.9259908335906193E-2</c:v>
                </c:pt>
                <c:pt idx="108">
                  <c:v>2.8945488224039639E-2</c:v>
                </c:pt>
                <c:pt idx="109">
                  <c:v>2.7939589667696607E-2</c:v>
                </c:pt>
                <c:pt idx="110">
                  <c:v>2.7152992392244224E-2</c:v>
                </c:pt>
                <c:pt idx="111">
                  <c:v>2.6054325595381345E-2</c:v>
                </c:pt>
                <c:pt idx="112">
                  <c:v>2.5125293818124339E-2</c:v>
                </c:pt>
                <c:pt idx="113">
                  <c:v>2.1335053839614648E-2</c:v>
                </c:pt>
                <c:pt idx="114">
                  <c:v>2.7199527501118759E-2</c:v>
                </c:pt>
                <c:pt idx="115">
                  <c:v>3.3359361437497403E-2</c:v>
                </c:pt>
                <c:pt idx="116">
                  <c:v>3.5986887667385004E-2</c:v>
                </c:pt>
                <c:pt idx="117">
                  <c:v>3.8942415219155979E-2</c:v>
                </c:pt>
                <c:pt idx="118">
                  <c:v>3.3825671097411192E-2</c:v>
                </c:pt>
                <c:pt idx="119">
                  <c:v>3.6190885277515905E-2</c:v>
                </c:pt>
                <c:pt idx="120">
                  <c:v>3.8952135897879936E-2</c:v>
                </c:pt>
                <c:pt idx="121">
                  <c:v>3.735677189128439E-2</c:v>
                </c:pt>
                <c:pt idx="122">
                  <c:v>3.3766145723262975E-2</c:v>
                </c:pt>
                <c:pt idx="123">
                  <c:v>3.252656218408756E-2</c:v>
                </c:pt>
                <c:pt idx="124">
                  <c:v>4.1561850153265301E-2</c:v>
                </c:pt>
                <c:pt idx="125">
                  <c:v>4.1707336112247084E-2</c:v>
                </c:pt>
                <c:pt idx="126">
                  <c:v>4.4567197459087105E-2</c:v>
                </c:pt>
                <c:pt idx="127">
                  <c:v>4.9960560788473218E-2</c:v>
                </c:pt>
                <c:pt idx="128">
                  <c:v>5.4314524275862475E-2</c:v>
                </c:pt>
                <c:pt idx="129">
                  <c:v>5.6404328435587292E-2</c:v>
                </c:pt>
                <c:pt idx="130">
                  <c:v>6.0449564932348876E-2</c:v>
                </c:pt>
                <c:pt idx="131">
                  <c:v>6.723904793678015E-2</c:v>
                </c:pt>
                <c:pt idx="132">
                  <c:v>7.457655734312163E-2</c:v>
                </c:pt>
                <c:pt idx="133">
                  <c:v>7.978722429063545E-2</c:v>
                </c:pt>
                <c:pt idx="134">
                  <c:v>8.588965117948022E-2</c:v>
                </c:pt>
                <c:pt idx="135">
                  <c:v>9.1525107743275491E-2</c:v>
                </c:pt>
                <c:pt idx="136">
                  <c:v>9.8919835450040017E-2</c:v>
                </c:pt>
                <c:pt idx="137">
                  <c:v>0.10328375812806434</c:v>
                </c:pt>
                <c:pt idx="138">
                  <c:v>0.10547157652932393</c:v>
                </c:pt>
                <c:pt idx="139">
                  <c:v>0.10737785505130981</c:v>
                </c:pt>
                <c:pt idx="140">
                  <c:v>0.10844791903978623</c:v>
                </c:pt>
                <c:pt idx="141">
                  <c:v>0.11116540644467743</c:v>
                </c:pt>
                <c:pt idx="142">
                  <c:v>0.1143892450713504</c:v>
                </c:pt>
                <c:pt idx="143">
                  <c:v>0.11684302346580622</c:v>
                </c:pt>
                <c:pt idx="144">
                  <c:v>0.12010897158981271</c:v>
                </c:pt>
                <c:pt idx="145">
                  <c:v>0.12091306377719868</c:v>
                </c:pt>
                <c:pt idx="146">
                  <c:v>0.11797950455602058</c:v>
                </c:pt>
                <c:pt idx="147">
                  <c:v>0.11106508051020758</c:v>
                </c:pt>
                <c:pt idx="148">
                  <c:v>0.1024739805549495</c:v>
                </c:pt>
                <c:pt idx="149">
                  <c:v>9.4078911664529752E-2</c:v>
                </c:pt>
                <c:pt idx="150">
                  <c:v>8.2981270234297799E-2</c:v>
                </c:pt>
                <c:pt idx="151">
                  <c:v>7.0892465436799057E-2</c:v>
                </c:pt>
                <c:pt idx="152">
                  <c:v>5.9546900374663814E-2</c:v>
                </c:pt>
                <c:pt idx="153">
                  <c:v>4.8900005688377934E-2</c:v>
                </c:pt>
              </c:numCache>
            </c:numRef>
          </c:yVal>
        </c:ser>
        <c:ser>
          <c:idx val="1"/>
          <c:order val="1"/>
          <c:tx>
            <c:strRef>
              <c:f>'calcBLUE(2)'!$AJ$13:$AK$13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'calcBLUE(2)'!$AG$17:$AG$170</c:f>
              <c:numCache>
                <c:formatCode>0.0%</c:formatCode>
                <c:ptCount val="154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2">
                  <c:v>0.31251039891103105</c:v>
                </c:pt>
                <c:pt idx="83">
                  <c:v>0.31495818982876</c:v>
                </c:pt>
                <c:pt idx="84">
                  <c:v>0.31740750691468461</c:v>
                </c:pt>
                <c:pt idx="85">
                  <c:v>0.31965581643240215</c:v>
                </c:pt>
                <c:pt idx="86">
                  <c:v>0.3219738368265711</c:v>
                </c:pt>
                <c:pt idx="87">
                  <c:v>0.3243062881777376</c:v>
                </c:pt>
                <c:pt idx="88">
                  <c:v>0.32648616961605725</c:v>
                </c:pt>
                <c:pt idx="89">
                  <c:v>0.32890969343976223</c:v>
                </c:pt>
                <c:pt idx="90">
                  <c:v>0.3310781554690162</c:v>
                </c:pt>
                <c:pt idx="91">
                  <c:v>0.33344334907629869</c:v>
                </c:pt>
                <c:pt idx="92">
                  <c:v>0.33562323391365662</c:v>
                </c:pt>
                <c:pt idx="93">
                  <c:v>0.33788707431716486</c:v>
                </c:pt>
                <c:pt idx="94">
                  <c:v>0.34000279074991985</c:v>
                </c:pt>
                <c:pt idx="95">
                  <c:v>0.34211853437498119</c:v>
                </c:pt>
                <c:pt idx="96">
                  <c:v>0.34414284590925226</c:v>
                </c:pt>
                <c:pt idx="97">
                  <c:v>0.34630992181068837</c:v>
                </c:pt>
                <c:pt idx="98">
                  <c:v>0.34840425013485771</c:v>
                </c:pt>
                <c:pt idx="99">
                  <c:v>0.35028599512599257</c:v>
                </c:pt>
                <c:pt idx="100">
                  <c:v>0.35224920622762829</c:v>
                </c:pt>
                <c:pt idx="101">
                  <c:v>0.35273248897070697</c:v>
                </c:pt>
                <c:pt idx="102">
                  <c:v>0.353138820205952</c:v>
                </c:pt>
                <c:pt idx="103">
                  <c:v>0.35460726593333114</c:v>
                </c:pt>
                <c:pt idx="104">
                  <c:v>0.3562567607558399</c:v>
                </c:pt>
                <c:pt idx="105">
                  <c:v>0.35797470813082227</c:v>
                </c:pt>
                <c:pt idx="106">
                  <c:v>0.35965262843080859</c:v>
                </c:pt>
                <c:pt idx="107">
                  <c:v>0.36134636649541807</c:v>
                </c:pt>
                <c:pt idx="108">
                  <c:v>0.36296876690384661</c:v>
                </c:pt>
                <c:pt idx="109">
                  <c:v>0.36449998063204997</c:v>
                </c:pt>
                <c:pt idx="110">
                  <c:v>0.36618357324714784</c:v>
                </c:pt>
                <c:pt idx="111">
                  <c:v>0.36761641880701018</c:v>
                </c:pt>
                <c:pt idx="112">
                  <c:v>0.36901068664180675</c:v>
                </c:pt>
                <c:pt idx="113">
                  <c:v>0.3711378401586265</c:v>
                </c:pt>
                <c:pt idx="114">
                  <c:v>0.37154817357080694</c:v>
                </c:pt>
                <c:pt idx="115">
                  <c:v>0.39199766202387543</c:v>
                </c:pt>
                <c:pt idx="116">
                  <c:v>0.41193071445973561</c:v>
                </c:pt>
                <c:pt idx="117">
                  <c:v>0.43085325243626549</c:v>
                </c:pt>
                <c:pt idx="118">
                  <c:v>0.44933931305881364</c:v>
                </c:pt>
                <c:pt idx="119">
                  <c:v>0.46675748536693268</c:v>
                </c:pt>
                <c:pt idx="120">
                  <c:v>0.4838729285284224</c:v>
                </c:pt>
                <c:pt idx="121">
                  <c:v>0.50049625624271676</c:v>
                </c:pt>
                <c:pt idx="122">
                  <c:v>0.51661178942993213</c:v>
                </c:pt>
                <c:pt idx="123">
                  <c:v>0.53262814285826554</c:v>
                </c:pt>
                <c:pt idx="124">
                  <c:v>0.54821316319012925</c:v>
                </c:pt>
                <c:pt idx="125">
                  <c:v>0.56397729623525361</c:v>
                </c:pt>
                <c:pt idx="126">
                  <c:v>0.58001984946744189</c:v>
                </c:pt>
                <c:pt idx="127">
                  <c:v>0.59672303383888914</c:v>
                </c:pt>
                <c:pt idx="128">
                  <c:v>0.61218277080886596</c:v>
                </c:pt>
                <c:pt idx="129">
                  <c:v>0.62542348921809932</c:v>
                </c:pt>
                <c:pt idx="130">
                  <c:v>0.63786920380451506</c:v>
                </c:pt>
                <c:pt idx="131">
                  <c:v>0.65068703488843771</c:v>
                </c:pt>
                <c:pt idx="132">
                  <c:v>0.66394164934456235</c:v>
                </c:pt>
                <c:pt idx="133">
                  <c:v>0.67780124938287323</c:v>
                </c:pt>
                <c:pt idx="134">
                  <c:v>0.69186627638413833</c:v>
                </c:pt>
                <c:pt idx="135">
                  <c:v>0.70643392462885202</c:v>
                </c:pt>
                <c:pt idx="136">
                  <c:v>0.72106755338745143</c:v>
                </c:pt>
                <c:pt idx="137">
                  <c:v>0.73583505723900711</c:v>
                </c:pt>
                <c:pt idx="138">
                  <c:v>0.750454866247941</c:v>
                </c:pt>
                <c:pt idx="139">
                  <c:v>0.76529204937019402</c:v>
                </c:pt>
                <c:pt idx="140">
                  <c:v>0.7802491584621809</c:v>
                </c:pt>
                <c:pt idx="141">
                  <c:v>0.79487251031620432</c:v>
                </c:pt>
                <c:pt idx="142">
                  <c:v>0.80961393046837904</c:v>
                </c:pt>
                <c:pt idx="143">
                  <c:v>0.82448580063152943</c:v>
                </c:pt>
                <c:pt idx="144">
                  <c:v>0.83931949398502381</c:v>
                </c:pt>
                <c:pt idx="145">
                  <c:v>0.85389582186847957</c:v>
                </c:pt>
                <c:pt idx="146">
                  <c:v>0.86867734284730647</c:v>
                </c:pt>
                <c:pt idx="147">
                  <c:v>0.88333886321780908</c:v>
                </c:pt>
                <c:pt idx="148">
                  <c:v>0.89806819191834408</c:v>
                </c:pt>
                <c:pt idx="149">
                  <c:v>0.91272965257797445</c:v>
                </c:pt>
                <c:pt idx="150">
                  <c:v>0.92734945495236709</c:v>
                </c:pt>
                <c:pt idx="151">
                  <c:v>0.94203702584954374</c:v>
                </c:pt>
                <c:pt idx="152">
                  <c:v>0.9566585731083157</c:v>
                </c:pt>
                <c:pt idx="153">
                  <c:v>0.97129912501083082</c:v>
                </c:pt>
              </c:numCache>
            </c:numRef>
          </c:xVal>
          <c:yVal>
            <c:numRef>
              <c:f>'calcBLUE(2)'!$AK$17:$AK$170</c:f>
              <c:numCache>
                <c:formatCode>0.0%</c:formatCode>
                <c:ptCount val="154"/>
                <c:pt idx="0">
                  <c:v>-4.3552045781699023E-2</c:v>
                </c:pt>
                <c:pt idx="1">
                  <c:v>-4.4206793185119775E-2</c:v>
                </c:pt>
                <c:pt idx="2">
                  <c:v>-4.2877991754364353E-2</c:v>
                </c:pt>
                <c:pt idx="3">
                  <c:v>-4.231531201543326E-2</c:v>
                </c:pt>
                <c:pt idx="4">
                  <c:v>-4.2157403634294099E-2</c:v>
                </c:pt>
                <c:pt idx="5">
                  <c:v>-4.127954958120561E-2</c:v>
                </c:pt>
                <c:pt idx="6">
                  <c:v>-4.1282968485764071E-2</c:v>
                </c:pt>
                <c:pt idx="7">
                  <c:v>-4.0643391295732023E-2</c:v>
                </c:pt>
                <c:pt idx="8">
                  <c:v>-4.0335944286512215E-2</c:v>
                </c:pt>
                <c:pt idx="9">
                  <c:v>-3.9826614370951585E-2</c:v>
                </c:pt>
                <c:pt idx="10">
                  <c:v>-4.0417414105561433E-2</c:v>
                </c:pt>
                <c:pt idx="11">
                  <c:v>-4.0085825922309248E-2</c:v>
                </c:pt>
                <c:pt idx="12">
                  <c:v>-3.9357881948505868E-2</c:v>
                </c:pt>
                <c:pt idx="13">
                  <c:v>-3.8891341446085193E-2</c:v>
                </c:pt>
                <c:pt idx="14">
                  <c:v>-3.8719273901487772E-2</c:v>
                </c:pt>
                <c:pt idx="15">
                  <c:v>-3.8580868447655403E-2</c:v>
                </c:pt>
                <c:pt idx="16">
                  <c:v>-3.8839948650065459E-2</c:v>
                </c:pt>
                <c:pt idx="17">
                  <c:v>-3.8749978437680355E-2</c:v>
                </c:pt>
                <c:pt idx="18">
                  <c:v>-3.8025432019159755E-2</c:v>
                </c:pt>
                <c:pt idx="19">
                  <c:v>-3.7831361582811751E-2</c:v>
                </c:pt>
                <c:pt idx="20">
                  <c:v>-3.7109644660261232E-2</c:v>
                </c:pt>
                <c:pt idx="21">
                  <c:v>-3.6531095132141034E-2</c:v>
                </c:pt>
                <c:pt idx="22">
                  <c:v>-3.5655990714219765E-2</c:v>
                </c:pt>
                <c:pt idx="23">
                  <c:v>-3.5190536903651815E-2</c:v>
                </c:pt>
                <c:pt idx="24">
                  <c:v>-3.4803682342036568E-2</c:v>
                </c:pt>
                <c:pt idx="25">
                  <c:v>-3.4324512056155942E-2</c:v>
                </c:pt>
                <c:pt idx="26">
                  <c:v>-3.3327930438533659E-2</c:v>
                </c:pt>
                <c:pt idx="27">
                  <c:v>-3.2601272519272029E-2</c:v>
                </c:pt>
                <c:pt idx="28">
                  <c:v>-3.1698511034619514E-2</c:v>
                </c:pt>
                <c:pt idx="29">
                  <c:v>-3.0307812544786206E-2</c:v>
                </c:pt>
                <c:pt idx="30">
                  <c:v>-2.954932933605936E-2</c:v>
                </c:pt>
                <c:pt idx="31">
                  <c:v>-2.9548549540799218E-2</c:v>
                </c:pt>
                <c:pt idx="32">
                  <c:v>-2.9312145397019318E-2</c:v>
                </c:pt>
                <c:pt idx="33">
                  <c:v>-2.8448066377754766E-2</c:v>
                </c:pt>
                <c:pt idx="34">
                  <c:v>-2.7407047689566921E-2</c:v>
                </c:pt>
                <c:pt idx="35">
                  <c:v>-2.6620522256251555E-2</c:v>
                </c:pt>
                <c:pt idx="36">
                  <c:v>-2.6099133016959208E-2</c:v>
                </c:pt>
                <c:pt idx="37">
                  <c:v>-2.5240862120489149E-2</c:v>
                </c:pt>
                <c:pt idx="38">
                  <c:v>-2.4583411134720623E-2</c:v>
                </c:pt>
                <c:pt idx="39">
                  <c:v>-2.3426476944010233E-2</c:v>
                </c:pt>
                <c:pt idx="40">
                  <c:v>-2.2936629118915586E-2</c:v>
                </c:pt>
                <c:pt idx="41">
                  <c:v>-2.2834120991234053E-2</c:v>
                </c:pt>
                <c:pt idx="42">
                  <c:v>-2.2870521046353787E-2</c:v>
                </c:pt>
                <c:pt idx="43">
                  <c:v>-2.3001312380299455E-2</c:v>
                </c:pt>
                <c:pt idx="44">
                  <c:v>-2.2808210051016187E-2</c:v>
                </c:pt>
                <c:pt idx="45">
                  <c:v>-2.2299417545962319E-2</c:v>
                </c:pt>
                <c:pt idx="46">
                  <c:v>-2.09517863671006E-2</c:v>
                </c:pt>
                <c:pt idx="47">
                  <c:v>-2.0326594185293145E-2</c:v>
                </c:pt>
                <c:pt idx="48">
                  <c:v>-1.9899384036553225E-2</c:v>
                </c:pt>
                <c:pt idx="49">
                  <c:v>-1.9710091236577743E-2</c:v>
                </c:pt>
                <c:pt idx="50">
                  <c:v>-1.9067277167816088E-2</c:v>
                </c:pt>
                <c:pt idx="51">
                  <c:v>-1.7859957982573671E-2</c:v>
                </c:pt>
                <c:pt idx="52">
                  <c:v>-1.6826726863826358E-2</c:v>
                </c:pt>
                <c:pt idx="53">
                  <c:v>-1.5618962877568587E-2</c:v>
                </c:pt>
                <c:pt idx="54">
                  <c:v>-1.4206464042903932E-2</c:v>
                </c:pt>
                <c:pt idx="55">
                  <c:v>-1.4295895705439432E-2</c:v>
                </c:pt>
                <c:pt idx="56">
                  <c:v>-1.4465518406296729E-2</c:v>
                </c:pt>
                <c:pt idx="57">
                  <c:v>-1.4089112696610728E-2</c:v>
                </c:pt>
                <c:pt idx="58">
                  <c:v>-1.3902519452459128E-2</c:v>
                </c:pt>
                <c:pt idx="59">
                  <c:v>-1.4081244175818908E-2</c:v>
                </c:pt>
                <c:pt idx="60">
                  <c:v>-1.3705013830728308E-2</c:v>
                </c:pt>
                <c:pt idx="61">
                  <c:v>-1.2491591510088496E-2</c:v>
                </c:pt>
                <c:pt idx="62">
                  <c:v>-1.1916242843460489E-2</c:v>
                </c:pt>
                <c:pt idx="63">
                  <c:v>-1.1197346462823887E-2</c:v>
                </c:pt>
                <c:pt idx="64">
                  <c:v>-1.156309929908228E-2</c:v>
                </c:pt>
                <c:pt idx="65">
                  <c:v>-1.1576496187927998E-2</c:v>
                </c:pt>
                <c:pt idx="66">
                  <c:v>-1.1592830625927086E-2</c:v>
                </c:pt>
                <c:pt idx="67">
                  <c:v>-1.1081701382406162E-2</c:v>
                </c:pt>
                <c:pt idx="68">
                  <c:v>-1.0329241847617188E-2</c:v>
                </c:pt>
                <c:pt idx="69">
                  <c:v>-8.4418072722947102E-3</c:v>
                </c:pt>
                <c:pt idx="70">
                  <c:v>-7.2168060119163213E-3</c:v>
                </c:pt>
                <c:pt idx="71">
                  <c:v>-5.4722694835624974E-3</c:v>
                </c:pt>
                <c:pt idx="72">
                  <c:v>-3.8641300666303335E-3</c:v>
                </c:pt>
                <c:pt idx="73">
                  <c:v>-2.6351081803587251E-3</c:v>
                </c:pt>
                <c:pt idx="74">
                  <c:v>-2.4795483671918861E-3</c:v>
                </c:pt>
                <c:pt idx="75">
                  <c:v>-1.6175692810963538E-3</c:v>
                </c:pt>
                <c:pt idx="76">
                  <c:v>-8.4693303618221805E-4</c:v>
                </c:pt>
                <c:pt idx="77">
                  <c:v>-4.3454409916798831E-4</c:v>
                </c:pt>
                <c:pt idx="78">
                  <c:v>8.8741454377094797E-5</c:v>
                </c:pt>
                <c:pt idx="79">
                  <c:v>1.172052474045282E-3</c:v>
                </c:pt>
                <c:pt idx="80">
                  <c:v>1.6996496913468384E-3</c:v>
                </c:pt>
                <c:pt idx="81">
                  <c:v>1.6130903830615662E-3</c:v>
                </c:pt>
                <c:pt idx="82">
                  <c:v>7.0436316632260798E-4</c:v>
                </c:pt>
                <c:pt idx="83">
                  <c:v>1.8053506830639776E-4</c:v>
                </c:pt>
                <c:pt idx="84">
                  <c:v>-5.3650636394431128E-4</c:v>
                </c:pt>
                <c:pt idx="85">
                  <c:v>-1.9896608015856909E-4</c:v>
                </c:pt>
                <c:pt idx="86">
                  <c:v>-2.4559509171684368E-4</c:v>
                </c:pt>
                <c:pt idx="87">
                  <c:v>4.6904403092473679E-4</c:v>
                </c:pt>
                <c:pt idx="88">
                  <c:v>1.5769836246255498E-3</c:v>
                </c:pt>
                <c:pt idx="89">
                  <c:v>2.3702333356565575E-3</c:v>
                </c:pt>
                <c:pt idx="90">
                  <c:v>3.4656142401732204E-3</c:v>
                </c:pt>
                <c:pt idx="91">
                  <c:v>4.3547661772864732E-3</c:v>
                </c:pt>
                <c:pt idx="92">
                  <c:v>5.2617035432669379E-3</c:v>
                </c:pt>
                <c:pt idx="93">
                  <c:v>5.6746760358041826E-3</c:v>
                </c:pt>
                <c:pt idx="94">
                  <c:v>5.9166423592300621E-3</c:v>
                </c:pt>
                <c:pt idx="95">
                  <c:v>6.6544793807590263E-3</c:v>
                </c:pt>
                <c:pt idx="96">
                  <c:v>6.6216521144388807E-3</c:v>
                </c:pt>
                <c:pt idx="97">
                  <c:v>7.2960513409612293E-3</c:v>
                </c:pt>
                <c:pt idx="98">
                  <c:v>7.9176268671588002E-3</c:v>
                </c:pt>
                <c:pt idx="99">
                  <c:v>9.1595440974783227E-3</c:v>
                </c:pt>
                <c:pt idx="100">
                  <c:v>9.9034276765050944E-3</c:v>
                </c:pt>
                <c:pt idx="101">
                  <c:v>1.4548553714883061E-2</c:v>
                </c:pt>
                <c:pt idx="102">
                  <c:v>1.0166632564468481E-2</c:v>
                </c:pt>
                <c:pt idx="103">
                  <c:v>1.0998209679837778E-2</c:v>
                </c:pt>
                <c:pt idx="104">
                  <c:v>1.0789709027322347E-2</c:v>
                </c:pt>
                <c:pt idx="105">
                  <c:v>1.0051322497885096E-2</c:v>
                </c:pt>
                <c:pt idx="106">
                  <c:v>9.3180405040755865E-3</c:v>
                </c:pt>
                <c:pt idx="107">
                  <c:v>8.735254418935634E-3</c:v>
                </c:pt>
                <c:pt idx="108">
                  <c:v>8.5257876669546651E-3</c:v>
                </c:pt>
                <c:pt idx="109">
                  <c:v>7.5510627738391012E-3</c:v>
                </c:pt>
                <c:pt idx="110">
                  <c:v>7.581248609721758E-3</c:v>
                </c:pt>
                <c:pt idx="111">
                  <c:v>6.8984855469709228E-3</c:v>
                </c:pt>
                <c:pt idx="112">
                  <c:v>6.6825224705340247E-3</c:v>
                </c:pt>
                <c:pt idx="113">
                  <c:v>3.5610296692802912E-3</c:v>
                </c:pt>
                <c:pt idx="114">
                  <c:v>6.0452572545337535E-3</c:v>
                </c:pt>
                <c:pt idx="115">
                  <c:v>1.1301812727364302E-2</c:v>
                </c:pt>
                <c:pt idx="116">
                  <c:v>1.3703532635161775E-2</c:v>
                </c:pt>
                <c:pt idx="117">
                  <c:v>1.6066834723215795E-2</c:v>
                </c:pt>
                <c:pt idx="118">
                  <c:v>1.1144897364802953E-2</c:v>
                </c:pt>
                <c:pt idx="119">
                  <c:v>1.2578737688359931E-2</c:v>
                </c:pt>
                <c:pt idx="120">
                  <c:v>1.4982652244366124E-2</c:v>
                </c:pt>
                <c:pt idx="121">
                  <c:v>1.33622345339659E-2</c:v>
                </c:pt>
                <c:pt idx="122">
                  <c:v>9.3004680122510397E-3</c:v>
                </c:pt>
                <c:pt idx="123">
                  <c:v>7.9189999211632944E-3</c:v>
                </c:pt>
                <c:pt idx="124">
                  <c:v>1.6136126024149045E-2</c:v>
                </c:pt>
                <c:pt idx="125">
                  <c:v>1.6085499436192752E-2</c:v>
                </c:pt>
                <c:pt idx="126">
                  <c:v>1.8396670430707474E-2</c:v>
                </c:pt>
                <c:pt idx="127">
                  <c:v>2.3516469178179955E-2</c:v>
                </c:pt>
                <c:pt idx="128">
                  <c:v>2.7166802240885968E-2</c:v>
                </c:pt>
                <c:pt idx="129">
                  <c:v>2.9391842073079877E-2</c:v>
                </c:pt>
                <c:pt idx="130">
                  <c:v>3.3071937491214731E-2</c:v>
                </c:pt>
                <c:pt idx="131">
                  <c:v>3.9338209767449728E-2</c:v>
                </c:pt>
                <c:pt idx="132">
                  <c:v>4.5921761315427689E-2</c:v>
                </c:pt>
                <c:pt idx="133">
                  <c:v>5.0790221055498685E-2</c:v>
                </c:pt>
                <c:pt idx="134">
                  <c:v>5.6324361674380707E-2</c:v>
                </c:pt>
                <c:pt idx="135">
                  <c:v>6.1680634168523429E-2</c:v>
                </c:pt>
                <c:pt idx="136">
                  <c:v>6.8541283603912762E-2</c:v>
                </c:pt>
                <c:pt idx="137">
                  <c:v>7.2551749081345429E-2</c:v>
                </c:pt>
                <c:pt idx="138">
                  <c:v>7.4115708572471517E-2</c:v>
                </c:pt>
                <c:pt idx="139">
                  <c:v>7.5794271248301515E-2</c:v>
                </c:pt>
                <c:pt idx="140">
                  <c:v>7.6606933810066336E-2</c:v>
                </c:pt>
                <c:pt idx="141">
                  <c:v>7.8836301133423436E-2</c:v>
                </c:pt>
                <c:pt idx="142">
                  <c:v>8.1490318567276843E-2</c:v>
                </c:pt>
                <c:pt idx="143">
                  <c:v>8.37198663076264E-2</c:v>
                </c:pt>
                <c:pt idx="144">
                  <c:v>8.6711897915395797E-2</c:v>
                </c:pt>
                <c:pt idx="145">
                  <c:v>8.695571233646926E-2</c:v>
                </c:pt>
                <c:pt idx="146">
                  <c:v>8.3869077464682196E-2</c:v>
                </c:pt>
                <c:pt idx="147">
                  <c:v>7.6805075059798167E-2</c:v>
                </c:pt>
                <c:pt idx="148">
                  <c:v>6.8196100277748251E-2</c:v>
                </c:pt>
                <c:pt idx="149">
                  <c:v>5.9694638656345722E-2</c:v>
                </c:pt>
                <c:pt idx="150">
                  <c:v>4.8647071746354076E-2</c:v>
                </c:pt>
                <c:pt idx="151">
                  <c:v>3.6730062798755236E-2</c:v>
                </c:pt>
                <c:pt idx="152">
                  <c:v>2.5409561586954066E-2</c:v>
                </c:pt>
                <c:pt idx="153">
                  <c:v>1.4848638332328523E-2</c:v>
                </c:pt>
              </c:numCache>
            </c:numRef>
          </c:yVal>
        </c:ser>
        <c:axId val="210014976"/>
        <c:axId val="210016896"/>
      </c:scatterChart>
      <c:valAx>
        <c:axId val="210014976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10016896"/>
        <c:crosses val="autoZero"/>
        <c:crossBetween val="midCat"/>
      </c:valAx>
      <c:valAx>
        <c:axId val="210016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10014976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'calcBLUE(2)'!$AS$79:$AY$79</c:f>
          <c:strCache>
            <c:ptCount val="1"/>
            <c:pt idx="0">
              <c:v>Gain Compression Relative to LM &amp; LO Range; Range=HS: BLUE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'calcBLUE(2)'!$AH$13:$AI$13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'calcBLUE(2)'!$AM$17:$AM$99</c:f>
              <c:numCache>
                <c:formatCode>0.0%</c:formatCode>
                <c:ptCount val="83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0.75607354575249441</c:v>
                </c:pt>
              </c:numCache>
            </c:numRef>
          </c:xVal>
          <c:yVal>
            <c:numRef>
              <c:f>'calcBLUE(2)'!$AO$17:$AO$99</c:f>
              <c:numCache>
                <c:formatCode>0.0%</c:formatCode>
                <c:ptCount val="83"/>
                <c:pt idx="0">
                  <c:v>-4.8248392602049939E-2</c:v>
                </c:pt>
                <c:pt idx="1">
                  <c:v>-3.6569404066847722E-2</c:v>
                </c:pt>
                <c:pt idx="2">
                  <c:v>-3.3415558912921917E-2</c:v>
                </c:pt>
                <c:pt idx="3">
                  <c:v>-2.2786858596757664E-2</c:v>
                </c:pt>
                <c:pt idx="4">
                  <c:v>-1.4846897138083515E-2</c:v>
                </c:pt>
                <c:pt idx="5">
                  <c:v>-7.8712931858411217E-3</c:v>
                </c:pt>
                <c:pt idx="6">
                  <c:v>-1.9509679635394406E-3</c:v>
                </c:pt>
                <c:pt idx="7">
                  <c:v>2.3627055082160453E-3</c:v>
                </c:pt>
                <c:pt idx="8">
                  <c:v>8.82010613912243E-3</c:v>
                </c:pt>
                <c:pt idx="9">
                  <c:v>1.7799341355092313E-2</c:v>
                </c:pt>
                <c:pt idx="10">
                  <c:v>1.8433377769117021E-2</c:v>
                </c:pt>
                <c:pt idx="11">
                  <c:v>2.3999568115083303E-2</c:v>
                </c:pt>
                <c:pt idx="12">
                  <c:v>2.6392365088456993E-2</c:v>
                </c:pt>
                <c:pt idx="13">
                  <c:v>3.3617224171924587E-2</c:v>
                </c:pt>
                <c:pt idx="14">
                  <c:v>3.2093309027019901E-2</c:v>
                </c:pt>
                <c:pt idx="15">
                  <c:v>3.0733178562839969E-2</c:v>
                </c:pt>
                <c:pt idx="16">
                  <c:v>2.894041260787783E-2</c:v>
                </c:pt>
                <c:pt idx="17">
                  <c:v>2.6137163551187115E-2</c:v>
                </c:pt>
                <c:pt idx="18">
                  <c:v>2.2199795148331924E-2</c:v>
                </c:pt>
                <c:pt idx="19">
                  <c:v>1.8593608699344566E-2</c:v>
                </c:pt>
                <c:pt idx="20">
                  <c:v>1.4009286960956935E-2</c:v>
                </c:pt>
                <c:pt idx="21">
                  <c:v>9.9436031040662787E-3</c:v>
                </c:pt>
                <c:pt idx="22">
                  <c:v>1.8850848696669864E-3</c:v>
                </c:pt>
                <c:pt idx="23">
                  <c:v>-9.8189228462860489E-3</c:v>
                </c:pt>
                <c:pt idx="24">
                  <c:v>-1.4713015927216633E-2</c:v>
                </c:pt>
                <c:pt idx="25">
                  <c:v>-1.8097134379116087E-2</c:v>
                </c:pt>
                <c:pt idx="26">
                  <c:v>-2.3471411073375137E-2</c:v>
                </c:pt>
                <c:pt idx="27">
                  <c:v>-2.6700856475138202E-2</c:v>
                </c:pt>
                <c:pt idx="28">
                  <c:v>-2.8588623040416539E-2</c:v>
                </c:pt>
                <c:pt idx="29">
                  <c:v>-2.8880794470709792E-2</c:v>
                </c:pt>
                <c:pt idx="30">
                  <c:v>-2.7071925910193029E-2</c:v>
                </c:pt>
                <c:pt idx="31">
                  <c:v>-2.6849181494111196E-2</c:v>
                </c:pt>
                <c:pt idx="32">
                  <c:v>-2.3645785204650549E-2</c:v>
                </c:pt>
                <c:pt idx="33">
                  <c:v>-1.7385173488957739E-2</c:v>
                </c:pt>
                <c:pt idx="34">
                  <c:v>-1.3216512129436975E-2</c:v>
                </c:pt>
                <c:pt idx="35">
                  <c:v>-9.5890423014349802E-3</c:v>
                </c:pt>
                <c:pt idx="36">
                  <c:v>-2.0451401367016508E-3</c:v>
                </c:pt>
                <c:pt idx="37">
                  <c:v>5.9818331295813376E-3</c:v>
                </c:pt>
                <c:pt idx="38">
                  <c:v>8.5400496358798428E-3</c:v>
                </c:pt>
                <c:pt idx="39">
                  <c:v>9.0422700117473997E-3</c:v>
                </c:pt>
                <c:pt idx="40">
                  <c:v>1.00173645604964E-2</c:v>
                </c:pt>
                <c:pt idx="41">
                  <c:v>1.2120733156606001E-2</c:v>
                </c:pt>
                <c:pt idx="42">
                  <c:v>1.4447410770664026E-2</c:v>
                </c:pt>
                <c:pt idx="43">
                  <c:v>2.3007537367987885E-2</c:v>
                </c:pt>
                <c:pt idx="44">
                  <c:v>2.8799518062230245E-2</c:v>
                </c:pt>
                <c:pt idx="45">
                  <c:v>3.9311439745155718E-2</c:v>
                </c:pt>
                <c:pt idx="46">
                  <c:v>5.0371370327245479E-2</c:v>
                </c:pt>
                <c:pt idx="47">
                  <c:v>5.96683191417271E-2</c:v>
                </c:pt>
                <c:pt idx="48">
                  <c:v>7.4870920745337077E-2</c:v>
                </c:pt>
                <c:pt idx="49">
                  <c:v>8.590655561823235E-2</c:v>
                </c:pt>
                <c:pt idx="50">
                  <c:v>9.6793044341646484E-2</c:v>
                </c:pt>
                <c:pt idx="51">
                  <c:v>0.10504341582945553</c:v>
                </c:pt>
                <c:pt idx="52">
                  <c:v>0.11497617761336776</c:v>
                </c:pt>
                <c:pt idx="53">
                  <c:v>0.13430718264970642</c:v>
                </c:pt>
                <c:pt idx="54">
                  <c:v>0.1537661689071772</c:v>
                </c:pt>
                <c:pt idx="55">
                  <c:v>0.18670614183447465</c:v>
                </c:pt>
                <c:pt idx="56">
                  <c:v>0.2070018552293853</c:v>
                </c:pt>
                <c:pt idx="57">
                  <c:v>0.21438424279374702</c:v>
                </c:pt>
                <c:pt idx="58">
                  <c:v>0.22764664288003811</c:v>
                </c:pt>
                <c:pt idx="59">
                  <c:v>0.23951399684627805</c:v>
                </c:pt>
                <c:pt idx="60">
                  <c:v>0.25230132998800037</c:v>
                </c:pt>
                <c:pt idx="61">
                  <c:v>0.26653446691066862</c:v>
                </c:pt>
                <c:pt idx="62">
                  <c:v>0.28352075797755916</c:v>
                </c:pt>
                <c:pt idx="63">
                  <c:v>0.29624487587998138</c:v>
                </c:pt>
                <c:pt idx="64">
                  <c:v>0.30339349429046414</c:v>
                </c:pt>
                <c:pt idx="65">
                  <c:v>0.30212707065816424</c:v>
                </c:pt>
                <c:pt idx="66">
                  <c:v>0.30476756046153519</c:v>
                </c:pt>
                <c:pt idx="67">
                  <c:v>0.31214359830377014</c:v>
                </c:pt>
                <c:pt idx="68">
                  <c:v>0.31630702033737523</c:v>
                </c:pt>
                <c:pt idx="69">
                  <c:v>0.32256373380369285</c:v>
                </c:pt>
                <c:pt idx="70">
                  <c:v>0.33076333559962912</c:v>
                </c:pt>
                <c:pt idx="71">
                  <c:v>0.33074878650373529</c:v>
                </c:pt>
                <c:pt idx="72">
                  <c:v>0.33362549143671982</c:v>
                </c:pt>
                <c:pt idx="73">
                  <c:v>0.33345482250551717</c:v>
                </c:pt>
                <c:pt idx="74">
                  <c:v>0.33445903769622354</c:v>
                </c:pt>
                <c:pt idx="75">
                  <c:v>0.33749639851926916</c:v>
                </c:pt>
                <c:pt idx="76">
                  <c:v>0.33566997892424899</c:v>
                </c:pt>
                <c:pt idx="77">
                  <c:v>0.34064303366160886</c:v>
                </c:pt>
                <c:pt idx="78">
                  <c:v>0.33984900549668717</c:v>
                </c:pt>
                <c:pt idx="79">
                  <c:v>0.33453032547334938</c:v>
                </c:pt>
                <c:pt idx="80">
                  <c:v>0.3279681828356058</c:v>
                </c:pt>
                <c:pt idx="81">
                  <c:v>0.32032163775153366</c:v>
                </c:pt>
                <c:pt idx="82">
                  <c:v>0.31229500621941431</c:v>
                </c:pt>
              </c:numCache>
            </c:numRef>
          </c:yVal>
        </c:ser>
        <c:ser>
          <c:idx val="1"/>
          <c:order val="1"/>
          <c:tx>
            <c:strRef>
              <c:f>'calcBLUE(2)'!$AP$13:$AQ$13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'calcBLUE(2)'!$AM$17:$AM$99</c:f>
              <c:numCache>
                <c:formatCode>0.0%</c:formatCode>
                <c:ptCount val="83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0.75607354575249441</c:v>
                </c:pt>
              </c:numCache>
            </c:numRef>
          </c:xVal>
          <c:yVal>
            <c:numRef>
              <c:f>'calcBLUE(2)'!$AQ$17:$AQ$99</c:f>
              <c:numCache>
                <c:formatCode>0.0%</c:formatCode>
                <c:ptCount val="83"/>
                <c:pt idx="0">
                  <c:v>-2.9220175869342224E-2</c:v>
                </c:pt>
                <c:pt idx="1">
                  <c:v>-2.1799430337212211E-2</c:v>
                </c:pt>
                <c:pt idx="2">
                  <c:v>-1.6797778268010766E-2</c:v>
                </c:pt>
                <c:pt idx="3">
                  <c:v>-9.8296478275640142E-3</c:v>
                </c:pt>
                <c:pt idx="4">
                  <c:v>-2.2272385598709477E-3</c:v>
                </c:pt>
                <c:pt idx="5">
                  <c:v>3.3301108800063428E-3</c:v>
                </c:pt>
                <c:pt idx="6">
                  <c:v>9.7191675359489249E-3</c:v>
                </c:pt>
                <c:pt idx="7">
                  <c:v>1.5610171116815508E-2</c:v>
                </c:pt>
                <c:pt idx="8">
                  <c:v>2.030653406688443E-2</c:v>
                </c:pt>
                <c:pt idx="9">
                  <c:v>2.7954662404144015E-2</c:v>
                </c:pt>
                <c:pt idx="10">
                  <c:v>3.156413763389776E-2</c:v>
                </c:pt>
                <c:pt idx="11">
                  <c:v>3.3471057414319105E-2</c:v>
                </c:pt>
                <c:pt idx="12">
                  <c:v>3.6918207325053132E-2</c:v>
                </c:pt>
                <c:pt idx="13">
                  <c:v>3.9514729039324958E-2</c:v>
                </c:pt>
                <c:pt idx="14">
                  <c:v>4.0108510518009011E-2</c:v>
                </c:pt>
                <c:pt idx="15">
                  <c:v>3.8774953021535552E-2</c:v>
                </c:pt>
                <c:pt idx="16">
                  <c:v>3.7796472199826958E-2</c:v>
                </c:pt>
                <c:pt idx="17">
                  <c:v>3.392919532461236E-2</c:v>
                </c:pt>
                <c:pt idx="18">
                  <c:v>2.9503498343747436E-2</c:v>
                </c:pt>
                <c:pt idx="19">
                  <c:v>2.5298430140490824E-2</c:v>
                </c:pt>
                <c:pt idx="20">
                  <c:v>1.8710774107240313E-2</c:v>
                </c:pt>
                <c:pt idx="21">
                  <c:v>1.1876352622465447E-2</c:v>
                </c:pt>
                <c:pt idx="22">
                  <c:v>2.3630097602052036E-3</c:v>
                </c:pt>
                <c:pt idx="23">
                  <c:v>-7.766716171464183E-3</c:v>
                </c:pt>
                <c:pt idx="24">
                  <c:v>-1.5067811150423549E-2</c:v>
                </c:pt>
                <c:pt idx="25">
                  <c:v>-1.882011456881405E-2</c:v>
                </c:pt>
                <c:pt idx="26">
                  <c:v>-2.4071814139253855E-2</c:v>
                </c:pt>
                <c:pt idx="27">
                  <c:v>-3.0321423335865294E-2</c:v>
                </c:pt>
                <c:pt idx="28">
                  <c:v>-3.359594934242438E-2</c:v>
                </c:pt>
                <c:pt idx="29">
                  <c:v>-3.3657764609250407E-2</c:v>
                </c:pt>
                <c:pt idx="30">
                  <c:v>-3.4250049729793286E-2</c:v>
                </c:pt>
                <c:pt idx="31">
                  <c:v>-3.4308194766113131E-2</c:v>
                </c:pt>
                <c:pt idx="32">
                  <c:v>-3.0316814091859823E-2</c:v>
                </c:pt>
                <c:pt idx="33">
                  <c:v>-2.6286961307551593E-2</c:v>
                </c:pt>
                <c:pt idx="34">
                  <c:v>-2.3809191559581167E-2</c:v>
                </c:pt>
                <c:pt idx="35">
                  <c:v>-2.049558740748425E-2</c:v>
                </c:pt>
                <c:pt idx="36">
                  <c:v>-1.4032706997575195E-2</c:v>
                </c:pt>
                <c:pt idx="37">
                  <c:v>-7.645921065224659E-3</c:v>
                </c:pt>
                <c:pt idx="38">
                  <c:v>-5.629177227400417E-3</c:v>
                </c:pt>
                <c:pt idx="39">
                  <c:v>-6.2865597871276657E-3</c:v>
                </c:pt>
                <c:pt idx="40">
                  <c:v>-7.3861449163530324E-3</c:v>
                </c:pt>
                <c:pt idx="41">
                  <c:v>-5.702434238477605E-3</c:v>
                </c:pt>
                <c:pt idx="42">
                  <c:v>-2.435300457908407E-3</c:v>
                </c:pt>
                <c:pt idx="43">
                  <c:v>5.0109342774180554E-3</c:v>
                </c:pt>
                <c:pt idx="44">
                  <c:v>1.0912864209638995E-2</c:v>
                </c:pt>
                <c:pt idx="45">
                  <c:v>1.9360018657607059E-2</c:v>
                </c:pt>
                <c:pt idx="46">
                  <c:v>2.8880068381932356E-2</c:v>
                </c:pt>
                <c:pt idx="47">
                  <c:v>3.7552399540058845E-2</c:v>
                </c:pt>
                <c:pt idx="48">
                  <c:v>5.0512682920438756E-2</c:v>
                </c:pt>
                <c:pt idx="49">
                  <c:v>6.1771685447521429E-2</c:v>
                </c:pt>
                <c:pt idx="50">
                  <c:v>7.0081821235119746E-2</c:v>
                </c:pt>
                <c:pt idx="51">
                  <c:v>7.778479086366219E-2</c:v>
                </c:pt>
                <c:pt idx="52">
                  <c:v>8.5484598870330553E-2</c:v>
                </c:pt>
                <c:pt idx="53">
                  <c:v>0.10265400546582049</c:v>
                </c:pt>
                <c:pt idx="54">
                  <c:v>0.12057356359383764</c:v>
                </c:pt>
                <c:pt idx="55">
                  <c:v>0.15230696415577172</c:v>
                </c:pt>
                <c:pt idx="56">
                  <c:v>0.1710207737212821</c:v>
                </c:pt>
                <c:pt idx="57">
                  <c:v>0.17737542095239456</c:v>
                </c:pt>
                <c:pt idx="58">
                  <c:v>0.18952348613131154</c:v>
                </c:pt>
                <c:pt idx="59">
                  <c:v>0.20128963274742984</c:v>
                </c:pt>
                <c:pt idx="60">
                  <c:v>0.21377217877473642</c:v>
                </c:pt>
                <c:pt idx="61">
                  <c:v>0.22576272490269367</c:v>
                </c:pt>
                <c:pt idx="62">
                  <c:v>0.2409919800122533</c:v>
                </c:pt>
                <c:pt idx="63">
                  <c:v>0.25226355638970688</c:v>
                </c:pt>
                <c:pt idx="64">
                  <c:v>0.25909060896157587</c:v>
                </c:pt>
                <c:pt idx="65">
                  <c:v>0.25789649100999967</c:v>
                </c:pt>
                <c:pt idx="66">
                  <c:v>0.26013285986438817</c:v>
                </c:pt>
                <c:pt idx="67">
                  <c:v>0.26623548999387059</c:v>
                </c:pt>
                <c:pt idx="68">
                  <c:v>0.26875440570431208</c:v>
                </c:pt>
                <c:pt idx="69">
                  <c:v>0.27229659321118249</c:v>
                </c:pt>
                <c:pt idx="70">
                  <c:v>0.27782877401129547</c:v>
                </c:pt>
                <c:pt idx="71">
                  <c:v>0.2749833202073162</c:v>
                </c:pt>
                <c:pt idx="72">
                  <c:v>0.27543023618813489</c:v>
                </c:pt>
                <c:pt idx="73">
                  <c:v>0.27363195145848374</c:v>
                </c:pt>
                <c:pt idx="74">
                  <c:v>0.27439797342652072</c:v>
                </c:pt>
                <c:pt idx="75">
                  <c:v>0.27625040569720238</c:v>
                </c:pt>
                <c:pt idx="76">
                  <c:v>0.27317141362867514</c:v>
                </c:pt>
                <c:pt idx="77">
                  <c:v>0.27656180477847792</c:v>
                </c:pt>
                <c:pt idx="78">
                  <c:v>0.27495674586351715</c:v>
                </c:pt>
                <c:pt idx="79">
                  <c:v>0.26840815914547744</c:v>
                </c:pt>
                <c:pt idx="80">
                  <c:v>0.26156519787917221</c:v>
                </c:pt>
                <c:pt idx="81">
                  <c:v>0.25415063606088717</c:v>
                </c:pt>
                <c:pt idx="82">
                  <c:v>0.24685831292593341</c:v>
                </c:pt>
              </c:numCache>
            </c:numRef>
          </c:yVal>
        </c:ser>
        <c:axId val="295703680"/>
        <c:axId val="295705600"/>
      </c:scatterChart>
      <c:valAx>
        <c:axId val="295703680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95705600"/>
        <c:crosses val="autoZero"/>
        <c:crossBetween val="midCat"/>
      </c:valAx>
      <c:valAx>
        <c:axId val="295705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95703680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 Range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data0!$AK$1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data0!$AN$2:$AN$115</c:f>
              <c:numCache>
                <c:formatCode>General</c:formatCode>
                <c:ptCount val="114"/>
                <c:pt idx="0">
                  <c:v>11425.64949099602</c:v>
                </c:pt>
                <c:pt idx="1">
                  <c:v>11392.02955887708</c:v>
                </c:pt>
                <c:pt idx="2">
                  <c:v>11359.380727611922</c:v>
                </c:pt>
                <c:pt idx="3">
                  <c:v>11307.21662197654</c:v>
                </c:pt>
                <c:pt idx="4">
                  <c:v>11272.579270837827</c:v>
                </c:pt>
                <c:pt idx="5">
                  <c:v>11220.461426917293</c:v>
                </c:pt>
                <c:pt idx="6">
                  <c:v>11170.424569848865</c:v>
                </c:pt>
                <c:pt idx="7">
                  <c:v>11125.798329401945</c:v>
                </c:pt>
                <c:pt idx="8">
                  <c:v>11076.038986171458</c:v>
                </c:pt>
                <c:pt idx="9">
                  <c:v>11027.71316336422</c:v>
                </c:pt>
                <c:pt idx="10">
                  <c:v>10971.571961530577</c:v>
                </c:pt>
                <c:pt idx="11">
                  <c:v>10925.230095462524</c:v>
                </c:pt>
                <c:pt idx="12">
                  <c:v>10933.974961438951</c:v>
                </c:pt>
                <c:pt idx="13">
                  <c:v>10898.875218956344</c:v>
                </c:pt>
                <c:pt idx="14">
                  <c:v>10842.31783104251</c:v>
                </c:pt>
                <c:pt idx="15">
                  <c:v>10777.482644532805</c:v>
                </c:pt>
                <c:pt idx="16">
                  <c:v>10708.855408684234</c:v>
                </c:pt>
                <c:pt idx="17">
                  <c:v>10647.858561453821</c:v>
                </c:pt>
                <c:pt idx="18">
                  <c:v>10587.647852894517</c:v>
                </c:pt>
                <c:pt idx="19">
                  <c:v>10522.488947283171</c:v>
                </c:pt>
                <c:pt idx="20">
                  <c:v>10447.063723202398</c:v>
                </c:pt>
                <c:pt idx="21">
                  <c:v>10387.269228948859</c:v>
                </c:pt>
                <c:pt idx="22">
                  <c:v>10322.526509417705</c:v>
                </c:pt>
                <c:pt idx="23">
                  <c:v>10246.453875359222</c:v>
                </c:pt>
                <c:pt idx="24">
                  <c:v>10184.439609109031</c:v>
                </c:pt>
                <c:pt idx="25">
                  <c:v>10103.418749772934</c:v>
                </c:pt>
                <c:pt idx="26">
                  <c:v>10041.635735645837</c:v>
                </c:pt>
                <c:pt idx="27">
                  <c:v>9964.3606921593328</c:v>
                </c:pt>
                <c:pt idx="28">
                  <c:v>9899.8954864661191</c:v>
                </c:pt>
                <c:pt idx="29">
                  <c:v>9817.1173029284109</c:v>
                </c:pt>
                <c:pt idx="30">
                  <c:v>9753.1153917974407</c:v>
                </c:pt>
                <c:pt idx="31">
                  <c:v>9673.3894088679117</c:v>
                </c:pt>
                <c:pt idx="32">
                  <c:v>9598.8427622112249</c:v>
                </c:pt>
                <c:pt idx="33">
                  <c:v>9527.949605553451</c:v>
                </c:pt>
                <c:pt idx="34">
                  <c:v>9445.8651219338753</c:v>
                </c:pt>
                <c:pt idx="35">
                  <c:v>9379.7350872431743</c:v>
                </c:pt>
                <c:pt idx="36">
                  <c:v>9300.1940664963167</c:v>
                </c:pt>
                <c:pt idx="37">
                  <c:v>9215.0574104941352</c:v>
                </c:pt>
                <c:pt idx="38">
                  <c:v>9147.0775846232755</c:v>
                </c:pt>
                <c:pt idx="39">
                  <c:v>9070.0800267491377</c:v>
                </c:pt>
                <c:pt idx="40">
                  <c:v>8984.9433989725294</c:v>
                </c:pt>
                <c:pt idx="41">
                  <c:v>8904.708678307541</c:v>
                </c:pt>
                <c:pt idx="42">
                  <c:v>8834.0928661342659</c:v>
                </c:pt>
                <c:pt idx="43">
                  <c:v>8754.2281545113383</c:v>
                </c:pt>
                <c:pt idx="44">
                  <c:v>8670.1089175289326</c:v>
                </c:pt>
                <c:pt idx="45">
                  <c:v>8588.7180491507715</c:v>
                </c:pt>
                <c:pt idx="46">
                  <c:v>8514.0327867029791</c:v>
                </c:pt>
                <c:pt idx="47">
                  <c:v>8435.5091567503259</c:v>
                </c:pt>
                <c:pt idx="48">
                  <c:v>8352.3610488472732</c:v>
                </c:pt>
                <c:pt idx="49">
                  <c:v>8268.0105879673465</c:v>
                </c:pt>
                <c:pt idx="50">
                  <c:v>8181.9952980899316</c:v>
                </c:pt>
                <c:pt idx="51">
                  <c:v>8095.9800082125175</c:v>
                </c:pt>
                <c:pt idx="52">
                  <c:v>8009.9647183351035</c:v>
                </c:pt>
                <c:pt idx="53">
                  <c:v>7925.1055197197165</c:v>
                </c:pt>
                <c:pt idx="54">
                  <c:v>7842.7435787133454</c:v>
                </c:pt>
                <c:pt idx="55">
                  <c:v>7756.8670175293291</c:v>
                </c:pt>
                <c:pt idx="56">
                  <c:v>7670.7129989585173</c:v>
                </c:pt>
                <c:pt idx="57">
                  <c:v>7585.6688381604572</c:v>
                </c:pt>
                <c:pt idx="58">
                  <c:v>7496.87883328723</c:v>
                </c:pt>
                <c:pt idx="59">
                  <c:v>7408.7825565577095</c:v>
                </c:pt>
                <c:pt idx="60">
                  <c:v>7322.535647624748</c:v>
                </c:pt>
                <c:pt idx="61">
                  <c:v>7235.6879573613769</c:v>
                </c:pt>
                <c:pt idx="62">
                  <c:v>7131.719551587883</c:v>
                </c:pt>
                <c:pt idx="63">
                  <c:v>7035.0881154839799</c:v>
                </c:pt>
                <c:pt idx="64">
                  <c:v>6940.3562745845484</c:v>
                </c:pt>
                <c:pt idx="65">
                  <c:v>6843.0801663835564</c:v>
                </c:pt>
                <c:pt idx="66">
                  <c:v>6743.5429074952681</c:v>
                </c:pt>
                <c:pt idx="67">
                  <c:v>6640.9487907791836</c:v>
                </c:pt>
                <c:pt idx="68">
                  <c:v>6536.8934925778931</c:v>
                </c:pt>
                <c:pt idx="69">
                  <c:v>6435.8115186198384</c:v>
                </c:pt>
                <c:pt idx="70">
                  <c:v>6340.996412278796</c:v>
                </c:pt>
                <c:pt idx="71">
                  <c:v>6249.6024147906337</c:v>
                </c:pt>
                <c:pt idx="72">
                  <c:v>6158.4493225716778</c:v>
                </c:pt>
                <c:pt idx="73">
                  <c:v>6068.2861012128324</c:v>
                </c:pt>
                <c:pt idx="74">
                  <c:v>5978.1824358139183</c:v>
                </c:pt>
                <c:pt idx="75">
                  <c:v>5887.9032496866448</c:v>
                </c:pt>
                <c:pt idx="76">
                  <c:v>5797.435220360353</c:v>
                </c:pt>
                <c:pt idx="77">
                  <c:v>5707.5252670718746</c:v>
                </c:pt>
                <c:pt idx="78">
                  <c:v>5616.927950506496</c:v>
                </c:pt>
                <c:pt idx="79">
                  <c:v>5526.403978093671</c:v>
                </c:pt>
                <c:pt idx="80">
                  <c:v>5435.3240465610397</c:v>
                </c:pt>
                <c:pt idx="81">
                  <c:v>5344.8698759913004</c:v>
                </c:pt>
                <c:pt idx="82">
                  <c:v>5253.8510104867801</c:v>
                </c:pt>
                <c:pt idx="83">
                  <c:v>5162.9329949561161</c:v>
                </c:pt>
                <c:pt idx="84">
                  <c:v>5071.7341773082071</c:v>
                </c:pt>
                <c:pt idx="85">
                  <c:v>4981.2842688000565</c:v>
                </c:pt>
                <c:pt idx="86">
                  <c:v>4890.2550727356611</c:v>
                </c:pt>
                <c:pt idx="87">
                  <c:v>4799.0700573931581</c:v>
                </c:pt>
                <c:pt idx="88">
                  <c:v>4707.6352316130333</c:v>
                </c:pt>
                <c:pt idx="89">
                  <c:v>4617.2030911033544</c:v>
                </c:pt>
                <c:pt idx="90">
                  <c:v>4525.7864849308771</c:v>
                </c:pt>
                <c:pt idx="91">
                  <c:v>4434.5596957397011</c:v>
                </c:pt>
                <c:pt idx="92">
                  <c:v>4344.955637103245</c:v>
                </c:pt>
                <c:pt idx="93">
                  <c:v>4255.4813878789828</c:v>
                </c:pt>
                <c:pt idx="94">
                  <c:v>4168.0967907578697</c:v>
                </c:pt>
                <c:pt idx="95">
                  <c:v>4082.6922176127105</c:v>
                </c:pt>
                <c:pt idx="96">
                  <c:v>4000.5013800324596</c:v>
                </c:pt>
                <c:pt idx="97">
                  <c:v>3921.3537108768924</c:v>
                </c:pt>
                <c:pt idx="98">
                  <c:v>3844.2864358363886</c:v>
                </c:pt>
                <c:pt idx="99">
                  <c:v>3763.363138194843</c:v>
                </c:pt>
                <c:pt idx="100">
                  <c:v>3665.8424130617395</c:v>
                </c:pt>
                <c:pt idx="101">
                  <c:v>3562.9983800621326</c:v>
                </c:pt>
                <c:pt idx="102">
                  <c:v>3463.9791733485372</c:v>
                </c:pt>
                <c:pt idx="103">
                  <c:v>3367.3878951792276</c:v>
                </c:pt>
                <c:pt idx="104">
                  <c:v>3269.8619059766793</c:v>
                </c:pt>
                <c:pt idx="105">
                  <c:v>3171.4853814572457</c:v>
                </c:pt>
                <c:pt idx="106">
                  <c:v>3071.4856536047378</c:v>
                </c:pt>
                <c:pt idx="107">
                  <c:v>2969.1553613234828</c:v>
                </c:pt>
                <c:pt idx="108">
                  <c:v>2863.1116984892892</c:v>
                </c:pt>
                <c:pt idx="109">
                  <c:v>2753.9691076101053</c:v>
                </c:pt>
                <c:pt idx="110">
                  <c:v>2640.6507548340901</c:v>
                </c:pt>
                <c:pt idx="111">
                  <c:v>2522.490918842771</c:v>
                </c:pt>
                <c:pt idx="112">
                  <c:v>2400.4232804359563</c:v>
                </c:pt>
                <c:pt idx="113">
                  <c:v>2274.2352728201622</c:v>
                </c:pt>
              </c:numCache>
            </c:numRef>
          </c:xVal>
          <c:yVal>
            <c:numRef>
              <c:f>data0!$AK$2:$AK$115</c:f>
              <c:numCache>
                <c:formatCode>General</c:formatCode>
                <c:ptCount val="114"/>
                <c:pt idx="0">
                  <c:v>10218.862386067709</c:v>
                </c:pt>
                <c:pt idx="1">
                  <c:v>10214.052937825521</c:v>
                </c:pt>
                <c:pt idx="2">
                  <c:v>10207.816324869791</c:v>
                </c:pt>
                <c:pt idx="3">
                  <c:v>10201.468831380209</c:v>
                </c:pt>
                <c:pt idx="4">
                  <c:v>10194.736897786459</c:v>
                </c:pt>
                <c:pt idx="5">
                  <c:v>10187.750813802084</c:v>
                </c:pt>
                <c:pt idx="6">
                  <c:v>10180.425862630209</c:v>
                </c:pt>
                <c:pt idx="7">
                  <c:v>10172.885823567709</c:v>
                </c:pt>
                <c:pt idx="8">
                  <c:v>10162.172037760416</c:v>
                </c:pt>
                <c:pt idx="9">
                  <c:v>10150.617635091146</c:v>
                </c:pt>
                <c:pt idx="10">
                  <c:v>10137.825073242187</c:v>
                </c:pt>
                <c:pt idx="11">
                  <c:v>10125.338663736979</c:v>
                </c:pt>
                <c:pt idx="12">
                  <c:v>10125.149698893229</c:v>
                </c:pt>
                <c:pt idx="13">
                  <c:v>10124.080973307291</c:v>
                </c:pt>
                <c:pt idx="14">
                  <c:v>10110.779988606771</c:v>
                </c:pt>
                <c:pt idx="15">
                  <c:v>10097.114095052084</c:v>
                </c:pt>
                <c:pt idx="16">
                  <c:v>10081.590942382812</c:v>
                </c:pt>
                <c:pt idx="17">
                  <c:v>10060.476236979166</c:v>
                </c:pt>
                <c:pt idx="18">
                  <c:v>10037.869262695312</c:v>
                </c:pt>
                <c:pt idx="19">
                  <c:v>10015.359903971354</c:v>
                </c:pt>
                <c:pt idx="20">
                  <c:v>9991.7688395182286</c:v>
                </c:pt>
                <c:pt idx="21">
                  <c:v>9962.2670084635411</c:v>
                </c:pt>
                <c:pt idx="22">
                  <c:v>9930.2169596354161</c:v>
                </c:pt>
                <c:pt idx="23">
                  <c:v>9898.1475016276036</c:v>
                </c:pt>
                <c:pt idx="24">
                  <c:v>9862.4545491536464</c:v>
                </c:pt>
                <c:pt idx="25">
                  <c:v>9826.5921630859375</c:v>
                </c:pt>
                <c:pt idx="26">
                  <c:v>9788.2469482421875</c:v>
                </c:pt>
                <c:pt idx="27">
                  <c:v>9739.9373372395839</c:v>
                </c:pt>
                <c:pt idx="28">
                  <c:v>9690.3699544270839</c:v>
                </c:pt>
                <c:pt idx="29">
                  <c:v>9635.3871663411464</c:v>
                </c:pt>
                <c:pt idx="30">
                  <c:v>9578.8076985677089</c:v>
                </c:pt>
                <c:pt idx="31">
                  <c:v>9521.237548828125</c:v>
                </c:pt>
                <c:pt idx="32">
                  <c:v>9460.9239908854161</c:v>
                </c:pt>
                <c:pt idx="33">
                  <c:v>9396.8890991210937</c:v>
                </c:pt>
                <c:pt idx="34">
                  <c:v>9332.5674641927089</c:v>
                </c:pt>
                <c:pt idx="35">
                  <c:v>9268.2328491210937</c:v>
                </c:pt>
                <c:pt idx="36">
                  <c:v>9202.9860229492187</c:v>
                </c:pt>
                <c:pt idx="37">
                  <c:v>9134.2850952148437</c:v>
                </c:pt>
                <c:pt idx="38">
                  <c:v>9065.1215413411464</c:v>
                </c:pt>
                <c:pt idx="39">
                  <c:v>8992.3606567382812</c:v>
                </c:pt>
                <c:pt idx="40">
                  <c:v>8918.3941650390625</c:v>
                </c:pt>
                <c:pt idx="41">
                  <c:v>8844.2385660807286</c:v>
                </c:pt>
                <c:pt idx="42">
                  <c:v>8769.6921997070312</c:v>
                </c:pt>
                <c:pt idx="43">
                  <c:v>8694.9435221354161</c:v>
                </c:pt>
                <c:pt idx="44">
                  <c:v>8619.2239786783848</c:v>
                </c:pt>
                <c:pt idx="45">
                  <c:v>8543.4392903645839</c:v>
                </c:pt>
                <c:pt idx="46">
                  <c:v>8467.3156331380214</c:v>
                </c:pt>
                <c:pt idx="47">
                  <c:v>8390.592529296875</c:v>
                </c:pt>
                <c:pt idx="48">
                  <c:v>8313.6868286132812</c:v>
                </c:pt>
                <c:pt idx="49">
                  <c:v>8235.8884684244786</c:v>
                </c:pt>
                <c:pt idx="50">
                  <c:v>8157.8618774414062</c:v>
                </c:pt>
                <c:pt idx="51">
                  <c:v>8079.6137898763018</c:v>
                </c:pt>
                <c:pt idx="52">
                  <c:v>7998.1919555664062</c:v>
                </c:pt>
                <c:pt idx="53">
                  <c:v>7913.0880737304687</c:v>
                </c:pt>
                <c:pt idx="54">
                  <c:v>7828.8966064453125</c:v>
                </c:pt>
                <c:pt idx="55">
                  <c:v>7743.7015584309893</c:v>
                </c:pt>
                <c:pt idx="56">
                  <c:v>7657.763509114583</c:v>
                </c:pt>
                <c:pt idx="57">
                  <c:v>7571.656005859375</c:v>
                </c:pt>
                <c:pt idx="58">
                  <c:v>7484.5971069335937</c:v>
                </c:pt>
                <c:pt idx="59">
                  <c:v>7397.186279296875</c:v>
                </c:pt>
                <c:pt idx="60">
                  <c:v>7307.5727335611982</c:v>
                </c:pt>
                <c:pt idx="61">
                  <c:v>7217.3401285807295</c:v>
                </c:pt>
                <c:pt idx="62">
                  <c:v>7126.20166015625</c:v>
                </c:pt>
                <c:pt idx="63">
                  <c:v>7033.6555582682295</c:v>
                </c:pt>
                <c:pt idx="64">
                  <c:v>6939.095621744792</c:v>
                </c:pt>
                <c:pt idx="65">
                  <c:v>6843.0435180664062</c:v>
                </c:pt>
                <c:pt idx="66">
                  <c:v>6744.11083984375</c:v>
                </c:pt>
                <c:pt idx="67">
                  <c:v>6641.6003824869795</c:v>
                </c:pt>
                <c:pt idx="68">
                  <c:v>6536.7243245442705</c:v>
                </c:pt>
                <c:pt idx="69">
                  <c:v>6434.8851318359375</c:v>
                </c:pt>
                <c:pt idx="70">
                  <c:v>6339.3543090820312</c:v>
                </c:pt>
                <c:pt idx="71">
                  <c:v>6247.3491007486982</c:v>
                </c:pt>
                <c:pt idx="72">
                  <c:v>6156.4647216796875</c:v>
                </c:pt>
                <c:pt idx="73">
                  <c:v>6066.0496215820312</c:v>
                </c:pt>
                <c:pt idx="74">
                  <c:v>5976.0320841471357</c:v>
                </c:pt>
                <c:pt idx="75">
                  <c:v>5886.0405069986982</c:v>
                </c:pt>
                <c:pt idx="76">
                  <c:v>5795.5602823893232</c:v>
                </c:pt>
                <c:pt idx="77">
                  <c:v>5705.353678385417</c:v>
                </c:pt>
                <c:pt idx="78">
                  <c:v>5615.0363566080732</c:v>
                </c:pt>
                <c:pt idx="79">
                  <c:v>5524.575602213542</c:v>
                </c:pt>
                <c:pt idx="80">
                  <c:v>5433.938883463542</c:v>
                </c:pt>
                <c:pt idx="81">
                  <c:v>5343.4065551757812</c:v>
                </c:pt>
                <c:pt idx="82">
                  <c:v>5252.691650390625</c:v>
                </c:pt>
                <c:pt idx="83">
                  <c:v>5161.9441528320312</c:v>
                </c:pt>
                <c:pt idx="84">
                  <c:v>5070.9490966796875</c:v>
                </c:pt>
                <c:pt idx="85">
                  <c:v>4980.1559651692705</c:v>
                </c:pt>
                <c:pt idx="86">
                  <c:v>4889.2455444335937</c:v>
                </c:pt>
                <c:pt idx="87">
                  <c:v>4798.5893758138018</c:v>
                </c:pt>
                <c:pt idx="88">
                  <c:v>4707.4443868001299</c:v>
                </c:pt>
                <c:pt idx="89">
                  <c:v>4616.4622802734375</c:v>
                </c:pt>
                <c:pt idx="90">
                  <c:v>4525.6756795247393</c:v>
                </c:pt>
                <c:pt idx="91">
                  <c:v>4434.9542948404951</c:v>
                </c:pt>
                <c:pt idx="92">
                  <c:v>4345.1257120768232</c:v>
                </c:pt>
                <c:pt idx="93">
                  <c:v>4256.4505716959638</c:v>
                </c:pt>
                <c:pt idx="94">
                  <c:v>4169.3330078125</c:v>
                </c:pt>
                <c:pt idx="95">
                  <c:v>4084.4637756347656</c:v>
                </c:pt>
                <c:pt idx="96">
                  <c:v>4002.4749552408853</c:v>
                </c:pt>
                <c:pt idx="97">
                  <c:v>3923.6273600260415</c:v>
                </c:pt>
                <c:pt idx="98">
                  <c:v>3847.19091796875</c:v>
                </c:pt>
                <c:pt idx="99">
                  <c:v>3766.5185648600259</c:v>
                </c:pt>
                <c:pt idx="100">
                  <c:v>3669.4366556803384</c:v>
                </c:pt>
                <c:pt idx="101">
                  <c:v>3566.8610636393228</c:v>
                </c:pt>
                <c:pt idx="102">
                  <c:v>3467.8828023274741</c:v>
                </c:pt>
                <c:pt idx="103">
                  <c:v>3371.283162434896</c:v>
                </c:pt>
                <c:pt idx="104">
                  <c:v>3274.3772277832031</c:v>
                </c:pt>
                <c:pt idx="105">
                  <c:v>3176.122314453125</c:v>
                </c:pt>
                <c:pt idx="106">
                  <c:v>3076.192586263021</c:v>
                </c:pt>
                <c:pt idx="107">
                  <c:v>2973.98193359375</c:v>
                </c:pt>
                <c:pt idx="108">
                  <c:v>2868.7800598144531</c:v>
                </c:pt>
                <c:pt idx="109">
                  <c:v>2759.9417419433594</c:v>
                </c:pt>
                <c:pt idx="110">
                  <c:v>2647.0043029785156</c:v>
                </c:pt>
                <c:pt idx="111">
                  <c:v>2529.1661885579429</c:v>
                </c:pt>
                <c:pt idx="112">
                  <c:v>2407.1116638183594</c:v>
                </c:pt>
                <c:pt idx="113">
                  <c:v>2281.0622711181641</c:v>
                </c:pt>
              </c:numCache>
            </c:numRef>
          </c:yVal>
        </c:ser>
        <c:axId val="187004800"/>
        <c:axId val="187023360"/>
      </c:scatterChart>
      <c:valAx>
        <c:axId val="187004800"/>
        <c:scaling>
          <c:orientation val="maxMin"/>
          <c:max val="11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87023360"/>
        <c:crosses val="autoZero"/>
        <c:crossBetween val="midCat"/>
      </c:valAx>
      <c:valAx>
        <c:axId val="187023360"/>
        <c:scaling>
          <c:orientation val="minMax"/>
          <c:max val="11000"/>
          <c:min val="2000"/>
        </c:scaling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Dut Average ("Lux")</a:t>
                </a:r>
              </a:p>
            </c:rich>
          </c:tx>
          <c:layout/>
        </c:title>
        <c:numFmt formatCode="General" sourceLinked="1"/>
        <c:tickLblPos val="nextTo"/>
        <c:crossAx val="187004800"/>
        <c:crosses val="autoZero"/>
        <c:crossBetween val="midCat"/>
      </c:valAx>
    </c:plotArea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HI/LO/HS Range toggle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data0!$AK$1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data0!$AO$116:$AO$799</c:f>
              <c:numCache>
                <c:formatCode>General</c:formatCode>
                <c:ptCount val="684"/>
                <c:pt idx="0">
                  <c:v>482.29468571845553</c:v>
                </c:pt>
                <c:pt idx="1">
                  <c:v>482.29468571845553</c:v>
                </c:pt>
                <c:pt idx="2">
                  <c:v>482.29468571845553</c:v>
                </c:pt>
                <c:pt idx="3">
                  <c:v>492.42457301205894</c:v>
                </c:pt>
                <c:pt idx="4">
                  <c:v>492.42457301205894</c:v>
                </c:pt>
                <c:pt idx="5">
                  <c:v>492.42457301205894</c:v>
                </c:pt>
                <c:pt idx="6">
                  <c:v>490.55259123889027</c:v>
                </c:pt>
                <c:pt idx="7">
                  <c:v>490.55259123889027</c:v>
                </c:pt>
                <c:pt idx="8">
                  <c:v>490.55259123889027</c:v>
                </c:pt>
                <c:pt idx="9">
                  <c:v>488.56823463741415</c:v>
                </c:pt>
                <c:pt idx="10">
                  <c:v>488.56823463741415</c:v>
                </c:pt>
                <c:pt idx="11">
                  <c:v>488.56823463741415</c:v>
                </c:pt>
                <c:pt idx="12">
                  <c:v>486.54223649464046</c:v>
                </c:pt>
                <c:pt idx="13">
                  <c:v>486.54223649464046</c:v>
                </c:pt>
                <c:pt idx="14">
                  <c:v>486.54223649464046</c:v>
                </c:pt>
                <c:pt idx="15">
                  <c:v>484.39049871454125</c:v>
                </c:pt>
                <c:pt idx="16">
                  <c:v>484.39049871454125</c:v>
                </c:pt>
                <c:pt idx="17">
                  <c:v>484.39049871454125</c:v>
                </c:pt>
                <c:pt idx="18">
                  <c:v>482.23085071748892</c:v>
                </c:pt>
                <c:pt idx="19">
                  <c:v>482.23085071748892</c:v>
                </c:pt>
                <c:pt idx="20">
                  <c:v>482.23085071748892</c:v>
                </c:pt>
                <c:pt idx="21">
                  <c:v>479.98056334776675</c:v>
                </c:pt>
                <c:pt idx="22">
                  <c:v>479.98056334776675</c:v>
                </c:pt>
                <c:pt idx="23">
                  <c:v>479.98056334776675</c:v>
                </c:pt>
                <c:pt idx="24">
                  <c:v>477.7900012914177</c:v>
                </c:pt>
                <c:pt idx="25">
                  <c:v>477.7900012914177</c:v>
                </c:pt>
                <c:pt idx="26">
                  <c:v>477.7900012914177</c:v>
                </c:pt>
                <c:pt idx="27">
                  <c:v>475.80606983764136</c:v>
                </c:pt>
                <c:pt idx="28">
                  <c:v>475.80606983764136</c:v>
                </c:pt>
                <c:pt idx="29">
                  <c:v>475.80606983764136</c:v>
                </c:pt>
                <c:pt idx="30">
                  <c:v>473.62284995858022</c:v>
                </c:pt>
                <c:pt idx="31">
                  <c:v>473.62284995858022</c:v>
                </c:pt>
                <c:pt idx="32">
                  <c:v>473.62284995858022</c:v>
                </c:pt>
                <c:pt idx="33">
                  <c:v>472.71599580221579</c:v>
                </c:pt>
                <c:pt idx="34">
                  <c:v>472.71599580221579</c:v>
                </c:pt>
                <c:pt idx="35">
                  <c:v>472.71599580221579</c:v>
                </c:pt>
                <c:pt idx="36">
                  <c:v>472.60913554531669</c:v>
                </c:pt>
                <c:pt idx="37">
                  <c:v>472.60913554531669</c:v>
                </c:pt>
                <c:pt idx="38">
                  <c:v>472.60913554531669</c:v>
                </c:pt>
                <c:pt idx="39">
                  <c:v>470.09346957012878</c:v>
                </c:pt>
                <c:pt idx="40">
                  <c:v>470.09346957012878</c:v>
                </c:pt>
                <c:pt idx="41">
                  <c:v>470.09346957012878</c:v>
                </c:pt>
                <c:pt idx="42">
                  <c:v>467.51620128093487</c:v>
                </c:pt>
                <c:pt idx="43">
                  <c:v>467.51620128093487</c:v>
                </c:pt>
                <c:pt idx="44">
                  <c:v>467.51620128093487</c:v>
                </c:pt>
                <c:pt idx="45">
                  <c:v>464.84463311501719</c:v>
                </c:pt>
                <c:pt idx="46">
                  <c:v>464.84463311501719</c:v>
                </c:pt>
                <c:pt idx="47">
                  <c:v>464.84463311501719</c:v>
                </c:pt>
                <c:pt idx="48">
                  <c:v>462.1596789709015</c:v>
                </c:pt>
                <c:pt idx="49">
                  <c:v>462.1596789709015</c:v>
                </c:pt>
                <c:pt idx="50">
                  <c:v>462.1596789709015</c:v>
                </c:pt>
                <c:pt idx="51">
                  <c:v>459.38083598497502</c:v>
                </c:pt>
                <c:pt idx="52">
                  <c:v>459.38083598497502</c:v>
                </c:pt>
                <c:pt idx="53">
                  <c:v>459.38083598497502</c:v>
                </c:pt>
                <c:pt idx="54">
                  <c:v>456.54513522752598</c:v>
                </c:pt>
                <c:pt idx="55">
                  <c:v>456.54513522752598</c:v>
                </c:pt>
                <c:pt idx="56">
                  <c:v>456.54513522752598</c:v>
                </c:pt>
                <c:pt idx="57">
                  <c:v>453.7010470645231</c:v>
                </c:pt>
                <c:pt idx="58">
                  <c:v>453.7010470645231</c:v>
                </c:pt>
                <c:pt idx="59">
                  <c:v>453.7010470645231</c:v>
                </c:pt>
                <c:pt idx="60">
                  <c:v>450.78484432551062</c:v>
                </c:pt>
                <c:pt idx="61">
                  <c:v>450.78484432551062</c:v>
                </c:pt>
                <c:pt idx="62">
                  <c:v>450.78484432551062</c:v>
                </c:pt>
                <c:pt idx="63">
                  <c:v>447.91816864737217</c:v>
                </c:pt>
                <c:pt idx="64">
                  <c:v>447.91816864737217</c:v>
                </c:pt>
                <c:pt idx="65">
                  <c:v>447.91816864737217</c:v>
                </c:pt>
                <c:pt idx="66">
                  <c:v>444.90806207171323</c:v>
                </c:pt>
                <c:pt idx="67">
                  <c:v>444.90806207171323</c:v>
                </c:pt>
                <c:pt idx="68">
                  <c:v>444.90806207171323</c:v>
                </c:pt>
                <c:pt idx="69">
                  <c:v>441.9179356738444</c:v>
                </c:pt>
                <c:pt idx="70">
                  <c:v>441.9179356738444</c:v>
                </c:pt>
                <c:pt idx="71">
                  <c:v>441.9179356738444</c:v>
                </c:pt>
                <c:pt idx="72">
                  <c:v>438.90455140347109</c:v>
                </c:pt>
                <c:pt idx="73">
                  <c:v>438.90455140347109</c:v>
                </c:pt>
                <c:pt idx="74">
                  <c:v>438.90455140347109</c:v>
                </c:pt>
                <c:pt idx="75">
                  <c:v>435.86120039460934</c:v>
                </c:pt>
                <c:pt idx="76">
                  <c:v>435.86120039460934</c:v>
                </c:pt>
                <c:pt idx="77">
                  <c:v>435.86120039460934</c:v>
                </c:pt>
                <c:pt idx="78">
                  <c:v>432.78407925123958</c:v>
                </c:pt>
                <c:pt idx="79">
                  <c:v>432.78407925123958</c:v>
                </c:pt>
                <c:pt idx="80">
                  <c:v>432.78407925123958</c:v>
                </c:pt>
                <c:pt idx="81">
                  <c:v>429.65838277804988</c:v>
                </c:pt>
                <c:pt idx="82">
                  <c:v>429.65838277804988</c:v>
                </c:pt>
                <c:pt idx="83">
                  <c:v>429.65838277804988</c:v>
                </c:pt>
                <c:pt idx="84">
                  <c:v>426.52716379500924</c:v>
                </c:pt>
                <c:pt idx="85">
                  <c:v>426.52716379500924</c:v>
                </c:pt>
                <c:pt idx="86">
                  <c:v>426.52716379500924</c:v>
                </c:pt>
                <c:pt idx="87">
                  <c:v>423.37603343401366</c:v>
                </c:pt>
                <c:pt idx="88">
                  <c:v>423.37603343401366</c:v>
                </c:pt>
                <c:pt idx="89">
                  <c:v>423.37603343401366</c:v>
                </c:pt>
                <c:pt idx="90">
                  <c:v>420.1805748099498</c:v>
                </c:pt>
                <c:pt idx="91">
                  <c:v>420.1805748099498</c:v>
                </c:pt>
                <c:pt idx="92">
                  <c:v>420.1805748099498</c:v>
                </c:pt>
                <c:pt idx="93">
                  <c:v>417.02984489927729</c:v>
                </c:pt>
                <c:pt idx="94">
                  <c:v>417.02984489927729</c:v>
                </c:pt>
                <c:pt idx="95">
                  <c:v>417.02984489927729</c:v>
                </c:pt>
                <c:pt idx="96">
                  <c:v>413.78858587208106</c:v>
                </c:pt>
                <c:pt idx="97">
                  <c:v>413.78858587208106</c:v>
                </c:pt>
                <c:pt idx="98">
                  <c:v>413.78858587208106</c:v>
                </c:pt>
                <c:pt idx="99">
                  <c:v>410.56902172626081</c:v>
                </c:pt>
                <c:pt idx="100">
                  <c:v>410.56902172626081</c:v>
                </c:pt>
                <c:pt idx="101">
                  <c:v>410.56902172626081</c:v>
                </c:pt>
                <c:pt idx="102">
                  <c:v>407.31059184787972</c:v>
                </c:pt>
                <c:pt idx="103">
                  <c:v>407.31059184787972</c:v>
                </c:pt>
                <c:pt idx="104">
                  <c:v>407.31059184787972</c:v>
                </c:pt>
                <c:pt idx="105">
                  <c:v>404.0438662970584</c:v>
                </c:pt>
                <c:pt idx="106">
                  <c:v>404.0438662970584</c:v>
                </c:pt>
                <c:pt idx="107">
                  <c:v>404.0438662970584</c:v>
                </c:pt>
                <c:pt idx="108">
                  <c:v>400.77991390882636</c:v>
                </c:pt>
                <c:pt idx="109">
                  <c:v>400.77991390882636</c:v>
                </c:pt>
                <c:pt idx="110">
                  <c:v>400.77991390882636</c:v>
                </c:pt>
                <c:pt idx="111">
                  <c:v>397.42533714276038</c:v>
                </c:pt>
                <c:pt idx="112">
                  <c:v>397.42533714276038</c:v>
                </c:pt>
                <c:pt idx="113">
                  <c:v>397.42533714276038</c:v>
                </c:pt>
                <c:pt idx="114">
                  <c:v>394.09291833388437</c:v>
                </c:pt>
                <c:pt idx="115">
                  <c:v>394.09291833388437</c:v>
                </c:pt>
                <c:pt idx="116">
                  <c:v>394.09291833388437</c:v>
                </c:pt>
                <c:pt idx="117">
                  <c:v>390.74249778350566</c:v>
                </c:pt>
                <c:pt idx="118">
                  <c:v>390.74249778350566</c:v>
                </c:pt>
                <c:pt idx="119">
                  <c:v>390.74249778350566</c:v>
                </c:pt>
                <c:pt idx="120">
                  <c:v>387.36799376259972</c:v>
                </c:pt>
                <c:pt idx="121">
                  <c:v>387.36799376259972</c:v>
                </c:pt>
                <c:pt idx="122">
                  <c:v>387.36799376259972</c:v>
                </c:pt>
                <c:pt idx="123">
                  <c:v>383.97506638068802</c:v>
                </c:pt>
                <c:pt idx="124">
                  <c:v>383.97506638068802</c:v>
                </c:pt>
                <c:pt idx="125">
                  <c:v>383.97506638068802</c:v>
                </c:pt>
                <c:pt idx="126">
                  <c:v>380.55564929811442</c:v>
                </c:pt>
                <c:pt idx="127">
                  <c:v>380.55564929811442</c:v>
                </c:pt>
                <c:pt idx="128">
                  <c:v>380.55564929811442</c:v>
                </c:pt>
                <c:pt idx="129">
                  <c:v>377.15349744598689</c:v>
                </c:pt>
                <c:pt idx="130">
                  <c:v>377.15349744598689</c:v>
                </c:pt>
                <c:pt idx="131">
                  <c:v>377.15349744598689</c:v>
                </c:pt>
                <c:pt idx="132">
                  <c:v>373.69572710142</c:v>
                </c:pt>
                <c:pt idx="133">
                  <c:v>373.69572710142</c:v>
                </c:pt>
                <c:pt idx="134">
                  <c:v>373.69572710142</c:v>
                </c:pt>
                <c:pt idx="135">
                  <c:v>370.21585701490835</c:v>
                </c:pt>
                <c:pt idx="136">
                  <c:v>370.21585701490835</c:v>
                </c:pt>
                <c:pt idx="137">
                  <c:v>370.21585701490835</c:v>
                </c:pt>
                <c:pt idx="138">
                  <c:v>366.71783612058437</c:v>
                </c:pt>
                <c:pt idx="139">
                  <c:v>366.71783612058437</c:v>
                </c:pt>
                <c:pt idx="140">
                  <c:v>366.71783612058437</c:v>
                </c:pt>
                <c:pt idx="141">
                  <c:v>363.21253214626682</c:v>
                </c:pt>
                <c:pt idx="142">
                  <c:v>363.21253214626682</c:v>
                </c:pt>
                <c:pt idx="143">
                  <c:v>363.21253214626682</c:v>
                </c:pt>
                <c:pt idx="144">
                  <c:v>359.74595542279053</c:v>
                </c:pt>
                <c:pt idx="145">
                  <c:v>359.74595542279053</c:v>
                </c:pt>
                <c:pt idx="146">
                  <c:v>359.74595542279053</c:v>
                </c:pt>
                <c:pt idx="147">
                  <c:v>356.14123833271304</c:v>
                </c:pt>
                <c:pt idx="148">
                  <c:v>356.14123833271304</c:v>
                </c:pt>
                <c:pt idx="149">
                  <c:v>356.14123833271304</c:v>
                </c:pt>
                <c:pt idx="150">
                  <c:v>352.6071575042368</c:v>
                </c:pt>
                <c:pt idx="151">
                  <c:v>352.6071575042368</c:v>
                </c:pt>
                <c:pt idx="152">
                  <c:v>352.6071575042368</c:v>
                </c:pt>
                <c:pt idx="153">
                  <c:v>349.01167546896517</c:v>
                </c:pt>
                <c:pt idx="154">
                  <c:v>349.01167546896517</c:v>
                </c:pt>
                <c:pt idx="155">
                  <c:v>349.01167546896517</c:v>
                </c:pt>
                <c:pt idx="156">
                  <c:v>345.40638151873083</c:v>
                </c:pt>
                <c:pt idx="157">
                  <c:v>345.40638151873083</c:v>
                </c:pt>
                <c:pt idx="158">
                  <c:v>345.40638151873083</c:v>
                </c:pt>
                <c:pt idx="159">
                  <c:v>341.79518401340414</c:v>
                </c:pt>
                <c:pt idx="160">
                  <c:v>341.79518401340414</c:v>
                </c:pt>
                <c:pt idx="161">
                  <c:v>341.79518401340414</c:v>
                </c:pt>
                <c:pt idx="162">
                  <c:v>338.11403207048437</c:v>
                </c:pt>
                <c:pt idx="163">
                  <c:v>338.11403207048437</c:v>
                </c:pt>
                <c:pt idx="164">
                  <c:v>338.11403207048437</c:v>
                </c:pt>
                <c:pt idx="165">
                  <c:v>334.49730940915924</c:v>
                </c:pt>
                <c:pt idx="166">
                  <c:v>334.49730940915924</c:v>
                </c:pt>
                <c:pt idx="167">
                  <c:v>334.49730940915924</c:v>
                </c:pt>
                <c:pt idx="168">
                  <c:v>330.74864101255122</c:v>
                </c:pt>
                <c:pt idx="169">
                  <c:v>330.74864101255122</c:v>
                </c:pt>
                <c:pt idx="170">
                  <c:v>330.74864101255122</c:v>
                </c:pt>
                <c:pt idx="171">
                  <c:v>327.01445674535739</c:v>
                </c:pt>
                <c:pt idx="172">
                  <c:v>327.01445674535739</c:v>
                </c:pt>
                <c:pt idx="173">
                  <c:v>327.01445674535739</c:v>
                </c:pt>
                <c:pt idx="174">
                  <c:v>323.24315496705702</c:v>
                </c:pt>
                <c:pt idx="175">
                  <c:v>323.24315496705702</c:v>
                </c:pt>
                <c:pt idx="176">
                  <c:v>323.24315496705702</c:v>
                </c:pt>
                <c:pt idx="177">
                  <c:v>319.39236909193494</c:v>
                </c:pt>
                <c:pt idx="178">
                  <c:v>319.39236909193494</c:v>
                </c:pt>
                <c:pt idx="179">
                  <c:v>319.39236909193494</c:v>
                </c:pt>
                <c:pt idx="180">
                  <c:v>315.5595523224963</c:v>
                </c:pt>
                <c:pt idx="181">
                  <c:v>315.5595523224963</c:v>
                </c:pt>
                <c:pt idx="182">
                  <c:v>315.5595523224963</c:v>
                </c:pt>
                <c:pt idx="183">
                  <c:v>311.61581081358509</c:v>
                </c:pt>
                <c:pt idx="184">
                  <c:v>311.61581081358509</c:v>
                </c:pt>
                <c:pt idx="185">
                  <c:v>311.61581081358509</c:v>
                </c:pt>
                <c:pt idx="186">
                  <c:v>307.70765822456957</c:v>
                </c:pt>
                <c:pt idx="187">
                  <c:v>307.70765822456957</c:v>
                </c:pt>
                <c:pt idx="188">
                  <c:v>307.70765822456957</c:v>
                </c:pt>
                <c:pt idx="189">
                  <c:v>303.67557684517368</c:v>
                </c:pt>
                <c:pt idx="190">
                  <c:v>303.67557684517368</c:v>
                </c:pt>
                <c:pt idx="191">
                  <c:v>303.67557684517368</c:v>
                </c:pt>
                <c:pt idx="192">
                  <c:v>299.55054071403782</c:v>
                </c:pt>
                <c:pt idx="193">
                  <c:v>299.55054071403782</c:v>
                </c:pt>
                <c:pt idx="194">
                  <c:v>299.55054071403782</c:v>
                </c:pt>
                <c:pt idx="195">
                  <c:v>295.38528578691495</c:v>
                </c:pt>
                <c:pt idx="196">
                  <c:v>295.38528578691495</c:v>
                </c:pt>
                <c:pt idx="197">
                  <c:v>295.38528578691495</c:v>
                </c:pt>
                <c:pt idx="198">
                  <c:v>290.9782012030567</c:v>
                </c:pt>
                <c:pt idx="199">
                  <c:v>290.9782012030567</c:v>
                </c:pt>
                <c:pt idx="200">
                  <c:v>290.9782012030567</c:v>
                </c:pt>
                <c:pt idx="201">
                  <c:v>286.52063077087706</c:v>
                </c:pt>
                <c:pt idx="202">
                  <c:v>286.52063077087706</c:v>
                </c:pt>
                <c:pt idx="203">
                  <c:v>286.52063077087706</c:v>
                </c:pt>
                <c:pt idx="204">
                  <c:v>282.0806545734838</c:v>
                </c:pt>
                <c:pt idx="205">
                  <c:v>282.0806545734838</c:v>
                </c:pt>
                <c:pt idx="206">
                  <c:v>282.0806545734838</c:v>
                </c:pt>
                <c:pt idx="207">
                  <c:v>277.86269456232884</c:v>
                </c:pt>
                <c:pt idx="208">
                  <c:v>277.86269456232884</c:v>
                </c:pt>
                <c:pt idx="209">
                  <c:v>277.86269456232884</c:v>
                </c:pt>
                <c:pt idx="210">
                  <c:v>273.90134646994289</c:v>
                </c:pt>
                <c:pt idx="211">
                  <c:v>273.90134646994289</c:v>
                </c:pt>
                <c:pt idx="212">
                  <c:v>273.90134646994289</c:v>
                </c:pt>
                <c:pt idx="213">
                  <c:v>269.92107754081945</c:v>
                </c:pt>
                <c:pt idx="214">
                  <c:v>269.92107754081945</c:v>
                </c:pt>
                <c:pt idx="215">
                  <c:v>269.92107754081945</c:v>
                </c:pt>
                <c:pt idx="216">
                  <c:v>266.02401936625932</c:v>
                </c:pt>
                <c:pt idx="217">
                  <c:v>266.02401936625932</c:v>
                </c:pt>
                <c:pt idx="218">
                  <c:v>266.02401936625932</c:v>
                </c:pt>
                <c:pt idx="219">
                  <c:v>262.12052311481017</c:v>
                </c:pt>
                <c:pt idx="220">
                  <c:v>262.12052311481017</c:v>
                </c:pt>
                <c:pt idx="221">
                  <c:v>262.12052311481017</c:v>
                </c:pt>
                <c:pt idx="222">
                  <c:v>258.2646001853243</c:v>
                </c:pt>
                <c:pt idx="223">
                  <c:v>258.2646001853243</c:v>
                </c:pt>
                <c:pt idx="224">
                  <c:v>258.2646001853243</c:v>
                </c:pt>
                <c:pt idx="225">
                  <c:v>254.3717352725165</c:v>
                </c:pt>
                <c:pt idx="226">
                  <c:v>254.3717352725165</c:v>
                </c:pt>
                <c:pt idx="227">
                  <c:v>254.3717352725165</c:v>
                </c:pt>
                <c:pt idx="228">
                  <c:v>250.48392361940148</c:v>
                </c:pt>
                <c:pt idx="229">
                  <c:v>250.48392361940148</c:v>
                </c:pt>
                <c:pt idx="230">
                  <c:v>250.48392361940148</c:v>
                </c:pt>
                <c:pt idx="231">
                  <c:v>246.57855654166354</c:v>
                </c:pt>
                <c:pt idx="232">
                  <c:v>246.57855654166354</c:v>
                </c:pt>
                <c:pt idx="233">
                  <c:v>246.57855654166354</c:v>
                </c:pt>
                <c:pt idx="234">
                  <c:v>242.69120884641174</c:v>
                </c:pt>
                <c:pt idx="235">
                  <c:v>242.69120884641174</c:v>
                </c:pt>
                <c:pt idx="236">
                  <c:v>242.69120884641174</c:v>
                </c:pt>
                <c:pt idx="237">
                  <c:v>238.79278437768787</c:v>
                </c:pt>
                <c:pt idx="238">
                  <c:v>238.79278437768787</c:v>
                </c:pt>
                <c:pt idx="239">
                  <c:v>238.79278437768787</c:v>
                </c:pt>
                <c:pt idx="240">
                  <c:v>234.87631406500282</c:v>
                </c:pt>
                <c:pt idx="241">
                  <c:v>234.87631406500282</c:v>
                </c:pt>
                <c:pt idx="242">
                  <c:v>234.87631406500282</c:v>
                </c:pt>
                <c:pt idx="243">
                  <c:v>230.9778737193939</c:v>
                </c:pt>
                <c:pt idx="244">
                  <c:v>230.9778737193939</c:v>
                </c:pt>
                <c:pt idx="245">
                  <c:v>230.9778737193939</c:v>
                </c:pt>
                <c:pt idx="246">
                  <c:v>227.04752568609868</c:v>
                </c:pt>
                <c:pt idx="247">
                  <c:v>227.04752568609868</c:v>
                </c:pt>
                <c:pt idx="248">
                  <c:v>227.04752568609868</c:v>
                </c:pt>
                <c:pt idx="249">
                  <c:v>223.17173768623928</c:v>
                </c:pt>
                <c:pt idx="250">
                  <c:v>223.17173768623928</c:v>
                </c:pt>
                <c:pt idx="251">
                  <c:v>223.17173768623928</c:v>
                </c:pt>
                <c:pt idx="252">
                  <c:v>219.22751722462894</c:v>
                </c:pt>
                <c:pt idx="253">
                  <c:v>219.22751722462894</c:v>
                </c:pt>
                <c:pt idx="254">
                  <c:v>219.22751722462894</c:v>
                </c:pt>
                <c:pt idx="255">
                  <c:v>215.27314570015005</c:v>
                </c:pt>
                <c:pt idx="256">
                  <c:v>215.27314570015005</c:v>
                </c:pt>
                <c:pt idx="257">
                  <c:v>215.27314570015005</c:v>
                </c:pt>
                <c:pt idx="258">
                  <c:v>211.35346031824173</c:v>
                </c:pt>
                <c:pt idx="259">
                  <c:v>211.35346031824173</c:v>
                </c:pt>
                <c:pt idx="260">
                  <c:v>211.35346031824173</c:v>
                </c:pt>
                <c:pt idx="261">
                  <c:v>207.46516883037845</c:v>
                </c:pt>
                <c:pt idx="262">
                  <c:v>207.46516883037845</c:v>
                </c:pt>
                <c:pt idx="263">
                  <c:v>207.46516883037845</c:v>
                </c:pt>
                <c:pt idx="264">
                  <c:v>203.48813261146168</c:v>
                </c:pt>
                <c:pt idx="265">
                  <c:v>203.48813261146168</c:v>
                </c:pt>
                <c:pt idx="266">
                  <c:v>203.48813261146168</c:v>
                </c:pt>
                <c:pt idx="267">
                  <c:v>199.5429842341249</c:v>
                </c:pt>
                <c:pt idx="268">
                  <c:v>199.5429842341249</c:v>
                </c:pt>
                <c:pt idx="269">
                  <c:v>199.5429842341249</c:v>
                </c:pt>
                <c:pt idx="270">
                  <c:v>195.65563477477474</c:v>
                </c:pt>
                <c:pt idx="271">
                  <c:v>195.65563477477474</c:v>
                </c:pt>
                <c:pt idx="272">
                  <c:v>195.65563477477474</c:v>
                </c:pt>
                <c:pt idx="273">
                  <c:v>191.72901384024573</c:v>
                </c:pt>
                <c:pt idx="274">
                  <c:v>191.72901384024573</c:v>
                </c:pt>
                <c:pt idx="275">
                  <c:v>191.72901384024573</c:v>
                </c:pt>
                <c:pt idx="276">
                  <c:v>187.83798976405495</c:v>
                </c:pt>
                <c:pt idx="277">
                  <c:v>187.83798976405495</c:v>
                </c:pt>
                <c:pt idx="278">
                  <c:v>187.83798976405495</c:v>
                </c:pt>
                <c:pt idx="279">
                  <c:v>183.96450964584784</c:v>
                </c:pt>
                <c:pt idx="280">
                  <c:v>183.96450964584784</c:v>
                </c:pt>
                <c:pt idx="281">
                  <c:v>183.96450964584784</c:v>
                </c:pt>
                <c:pt idx="282">
                  <c:v>180.22467453064891</c:v>
                </c:pt>
                <c:pt idx="283">
                  <c:v>180.22467453064891</c:v>
                </c:pt>
                <c:pt idx="284">
                  <c:v>180.22467453064891</c:v>
                </c:pt>
                <c:pt idx="285">
                  <c:v>176.53946163335223</c:v>
                </c:pt>
                <c:pt idx="286">
                  <c:v>176.53946163335223</c:v>
                </c:pt>
                <c:pt idx="287">
                  <c:v>176.53946163335223</c:v>
                </c:pt>
                <c:pt idx="288">
                  <c:v>173.01511201233978</c:v>
                </c:pt>
                <c:pt idx="289">
                  <c:v>173.01511201233978</c:v>
                </c:pt>
                <c:pt idx="290">
                  <c:v>173.01511201233978</c:v>
                </c:pt>
                <c:pt idx="291">
                  <c:v>169.60690136446613</c:v>
                </c:pt>
                <c:pt idx="292">
                  <c:v>169.60690136446613</c:v>
                </c:pt>
                <c:pt idx="293">
                  <c:v>169.60690136446613</c:v>
                </c:pt>
                <c:pt idx="294">
                  <c:v>166.29763502321879</c:v>
                </c:pt>
                <c:pt idx="295">
                  <c:v>166.29763502321879</c:v>
                </c:pt>
                <c:pt idx="296">
                  <c:v>166.29763502321879</c:v>
                </c:pt>
                <c:pt idx="297">
                  <c:v>162.77698030617785</c:v>
                </c:pt>
                <c:pt idx="298">
                  <c:v>162.77698030617785</c:v>
                </c:pt>
                <c:pt idx="299">
                  <c:v>162.77698030617785</c:v>
                </c:pt>
                <c:pt idx="300">
                  <c:v>158.66629732015457</c:v>
                </c:pt>
                <c:pt idx="301">
                  <c:v>158.66629732015457</c:v>
                </c:pt>
                <c:pt idx="302">
                  <c:v>158.66629732015457</c:v>
                </c:pt>
                <c:pt idx="303">
                  <c:v>154.22498658236768</c:v>
                </c:pt>
                <c:pt idx="304">
                  <c:v>154.22498658236768</c:v>
                </c:pt>
                <c:pt idx="305">
                  <c:v>154.22498658236768</c:v>
                </c:pt>
                <c:pt idx="306">
                  <c:v>149.9593350546607</c:v>
                </c:pt>
                <c:pt idx="307">
                  <c:v>149.9593350546607</c:v>
                </c:pt>
                <c:pt idx="308">
                  <c:v>149.9593350546607</c:v>
                </c:pt>
                <c:pt idx="309">
                  <c:v>145.76771435478426</c:v>
                </c:pt>
                <c:pt idx="310">
                  <c:v>145.76771435478426</c:v>
                </c:pt>
                <c:pt idx="311">
                  <c:v>145.76771435478426</c:v>
                </c:pt>
                <c:pt idx="312">
                  <c:v>141.62371901777203</c:v>
                </c:pt>
                <c:pt idx="313">
                  <c:v>141.62371901777203</c:v>
                </c:pt>
                <c:pt idx="314">
                  <c:v>141.62371901777203</c:v>
                </c:pt>
                <c:pt idx="315">
                  <c:v>137.36503391440672</c:v>
                </c:pt>
                <c:pt idx="316">
                  <c:v>137.36503391440672</c:v>
                </c:pt>
                <c:pt idx="317">
                  <c:v>137.36503391440672</c:v>
                </c:pt>
                <c:pt idx="318">
                  <c:v>133.07997730496822</c:v>
                </c:pt>
                <c:pt idx="319">
                  <c:v>133.07997730496822</c:v>
                </c:pt>
                <c:pt idx="320">
                  <c:v>133.07997730496822</c:v>
                </c:pt>
                <c:pt idx="321">
                  <c:v>128.65990013684149</c:v>
                </c:pt>
                <c:pt idx="322">
                  <c:v>128.65990013684149</c:v>
                </c:pt>
                <c:pt idx="323">
                  <c:v>128.65990013684149</c:v>
                </c:pt>
                <c:pt idx="324">
                  <c:v>124.10897141542675</c:v>
                </c:pt>
                <c:pt idx="325">
                  <c:v>124.10897141542675</c:v>
                </c:pt>
                <c:pt idx="326">
                  <c:v>124.10897141542675</c:v>
                </c:pt>
                <c:pt idx="327">
                  <c:v>119.47754820986658</c:v>
                </c:pt>
                <c:pt idx="328">
                  <c:v>119.47754820986658</c:v>
                </c:pt>
                <c:pt idx="329">
                  <c:v>119.47754820986658</c:v>
                </c:pt>
                <c:pt idx="330">
                  <c:v>114.56217772023412</c:v>
                </c:pt>
                <c:pt idx="331">
                  <c:v>114.56217772023412</c:v>
                </c:pt>
                <c:pt idx="332">
                  <c:v>114.56217772023412</c:v>
                </c:pt>
                <c:pt idx="333">
                  <c:v>109.53074962649875</c:v>
                </c:pt>
                <c:pt idx="334">
                  <c:v>109.53074962649875</c:v>
                </c:pt>
                <c:pt idx="335">
                  <c:v>109.53074962649875</c:v>
                </c:pt>
                <c:pt idx="336">
                  <c:v>104.23062973010417</c:v>
                </c:pt>
                <c:pt idx="337">
                  <c:v>104.23062973010417</c:v>
                </c:pt>
                <c:pt idx="338">
                  <c:v>104.23062973010417</c:v>
                </c:pt>
                <c:pt idx="339">
                  <c:v>98.793191536934529</c:v>
                </c:pt>
                <c:pt idx="340">
                  <c:v>98.793191536934529</c:v>
                </c:pt>
                <c:pt idx="341">
                  <c:v>98.793191536934529</c:v>
                </c:pt>
                <c:pt idx="342">
                  <c:v>139.17669005948494</c:v>
                </c:pt>
                <c:pt idx="343">
                  <c:v>139.17669005948494</c:v>
                </c:pt>
                <c:pt idx="344">
                  <c:v>139.17669005948494</c:v>
                </c:pt>
                <c:pt idx="345">
                  <c:v>138.37900749067754</c:v>
                </c:pt>
                <c:pt idx="346">
                  <c:v>138.37900749067754</c:v>
                </c:pt>
                <c:pt idx="347">
                  <c:v>138.37900749067754</c:v>
                </c:pt>
                <c:pt idx="348">
                  <c:v>137.85615705262882</c:v>
                </c:pt>
                <c:pt idx="349">
                  <c:v>137.85615705262882</c:v>
                </c:pt>
                <c:pt idx="350">
                  <c:v>137.85615705262882</c:v>
                </c:pt>
                <c:pt idx="351">
                  <c:v>137.31883996768045</c:v>
                </c:pt>
                <c:pt idx="352">
                  <c:v>137.31883996768045</c:v>
                </c:pt>
                <c:pt idx="353">
                  <c:v>137.31883996768045</c:v>
                </c:pt>
                <c:pt idx="354">
                  <c:v>136.68749273701874</c:v>
                </c:pt>
                <c:pt idx="355">
                  <c:v>136.68749273701874</c:v>
                </c:pt>
                <c:pt idx="356">
                  <c:v>136.68749273701874</c:v>
                </c:pt>
                <c:pt idx="357">
                  <c:v>136.11328758894248</c:v>
                </c:pt>
                <c:pt idx="358">
                  <c:v>136.11328758894248</c:v>
                </c:pt>
                <c:pt idx="359">
                  <c:v>136.11328758894248</c:v>
                </c:pt>
                <c:pt idx="360">
                  <c:v>135.50488743578177</c:v>
                </c:pt>
                <c:pt idx="361">
                  <c:v>135.50488743578177</c:v>
                </c:pt>
                <c:pt idx="362">
                  <c:v>135.50488743578177</c:v>
                </c:pt>
                <c:pt idx="363">
                  <c:v>134.86973566155322</c:v>
                </c:pt>
                <c:pt idx="364">
                  <c:v>134.86973566155322</c:v>
                </c:pt>
                <c:pt idx="365">
                  <c:v>134.86973566155322</c:v>
                </c:pt>
                <c:pt idx="366">
                  <c:v>134.24051554905836</c:v>
                </c:pt>
                <c:pt idx="367">
                  <c:v>134.24051554905836</c:v>
                </c:pt>
                <c:pt idx="368">
                  <c:v>134.24051554905836</c:v>
                </c:pt>
                <c:pt idx="369">
                  <c:v>133.59628528343995</c:v>
                </c:pt>
                <c:pt idx="370">
                  <c:v>133.59628528343995</c:v>
                </c:pt>
                <c:pt idx="371">
                  <c:v>133.59628528343995</c:v>
                </c:pt>
                <c:pt idx="372">
                  <c:v>132.97772472499918</c:v>
                </c:pt>
                <c:pt idx="373">
                  <c:v>132.97772472499918</c:v>
                </c:pt>
                <c:pt idx="374">
                  <c:v>132.97772472499918</c:v>
                </c:pt>
                <c:pt idx="375">
                  <c:v>132.42705757723201</c:v>
                </c:pt>
                <c:pt idx="376">
                  <c:v>132.42705757723201</c:v>
                </c:pt>
                <c:pt idx="377">
                  <c:v>132.42705757723201</c:v>
                </c:pt>
                <c:pt idx="378">
                  <c:v>132.27468336401512</c:v>
                </c:pt>
                <c:pt idx="379">
                  <c:v>132.27468336401512</c:v>
                </c:pt>
                <c:pt idx="380">
                  <c:v>132.27468336401512</c:v>
                </c:pt>
                <c:pt idx="381">
                  <c:v>132.09345233536061</c:v>
                </c:pt>
                <c:pt idx="382">
                  <c:v>132.09345233536061</c:v>
                </c:pt>
                <c:pt idx="383">
                  <c:v>132.09345233536061</c:v>
                </c:pt>
                <c:pt idx="384">
                  <c:v>131.35724817224721</c:v>
                </c:pt>
                <c:pt idx="385">
                  <c:v>131.35724817224721</c:v>
                </c:pt>
                <c:pt idx="386">
                  <c:v>131.35724817224721</c:v>
                </c:pt>
                <c:pt idx="387">
                  <c:v>130.65159380057165</c:v>
                </c:pt>
                <c:pt idx="388">
                  <c:v>130.65159380057165</c:v>
                </c:pt>
                <c:pt idx="389">
                  <c:v>130.65159380057165</c:v>
                </c:pt>
                <c:pt idx="390">
                  <c:v>129.86622067900814</c:v>
                </c:pt>
                <c:pt idx="391">
                  <c:v>129.86622067900814</c:v>
                </c:pt>
                <c:pt idx="392">
                  <c:v>129.86622067900814</c:v>
                </c:pt>
                <c:pt idx="393">
                  <c:v>129.05356721596959</c:v>
                </c:pt>
                <c:pt idx="394">
                  <c:v>129.05356721596959</c:v>
                </c:pt>
                <c:pt idx="395">
                  <c:v>129.05356721596959</c:v>
                </c:pt>
                <c:pt idx="396">
                  <c:v>128.29445039061795</c:v>
                </c:pt>
                <c:pt idx="397">
                  <c:v>128.29445039061795</c:v>
                </c:pt>
                <c:pt idx="398">
                  <c:v>128.29445039061795</c:v>
                </c:pt>
                <c:pt idx="399">
                  <c:v>127.50104653121994</c:v>
                </c:pt>
                <c:pt idx="400">
                  <c:v>127.50104653121994</c:v>
                </c:pt>
                <c:pt idx="401">
                  <c:v>127.50104653121994</c:v>
                </c:pt>
                <c:pt idx="402">
                  <c:v>126.70765286893682</c:v>
                </c:pt>
                <c:pt idx="403">
                  <c:v>126.70765286893682</c:v>
                </c:pt>
                <c:pt idx="404">
                  <c:v>126.70765286893682</c:v>
                </c:pt>
                <c:pt idx="405">
                  <c:v>125.85871271762123</c:v>
                </c:pt>
                <c:pt idx="406">
                  <c:v>125.85871271762123</c:v>
                </c:pt>
                <c:pt idx="407">
                  <c:v>125.85871271762123</c:v>
                </c:pt>
                <c:pt idx="408">
                  <c:v>125.04125590361201</c:v>
                </c:pt>
                <c:pt idx="409">
                  <c:v>125.04125590361201</c:v>
                </c:pt>
                <c:pt idx="410">
                  <c:v>125.04125590361201</c:v>
                </c:pt>
                <c:pt idx="411">
                  <c:v>124.15430830088108</c:v>
                </c:pt>
                <c:pt idx="412">
                  <c:v>124.15430830088108</c:v>
                </c:pt>
                <c:pt idx="413">
                  <c:v>124.15430830088108</c:v>
                </c:pt>
                <c:pt idx="414">
                  <c:v>123.34113503991084</c:v>
                </c:pt>
                <c:pt idx="415">
                  <c:v>123.34113503991084</c:v>
                </c:pt>
                <c:pt idx="416">
                  <c:v>123.34113503991084</c:v>
                </c:pt>
                <c:pt idx="417">
                  <c:v>122.43231360602147</c:v>
                </c:pt>
                <c:pt idx="418">
                  <c:v>122.43231360602147</c:v>
                </c:pt>
                <c:pt idx="419">
                  <c:v>122.43231360602147</c:v>
                </c:pt>
                <c:pt idx="420">
                  <c:v>121.61485806665161</c:v>
                </c:pt>
                <c:pt idx="421">
                  <c:v>121.61485806665161</c:v>
                </c:pt>
                <c:pt idx="422">
                  <c:v>121.61485806665161</c:v>
                </c:pt>
                <c:pt idx="423">
                  <c:v>120.74018880996417</c:v>
                </c:pt>
                <c:pt idx="424">
                  <c:v>120.74018880996417</c:v>
                </c:pt>
                <c:pt idx="425">
                  <c:v>120.74018880996417</c:v>
                </c:pt>
                <c:pt idx="426">
                  <c:v>119.87093116215081</c:v>
                </c:pt>
                <c:pt idx="427">
                  <c:v>119.87093116215081</c:v>
                </c:pt>
                <c:pt idx="428">
                  <c:v>119.87093116215081</c:v>
                </c:pt>
                <c:pt idx="429">
                  <c:v>119.02781509300674</c:v>
                </c:pt>
                <c:pt idx="430">
                  <c:v>119.02781509300674</c:v>
                </c:pt>
                <c:pt idx="431">
                  <c:v>119.02781509300674</c:v>
                </c:pt>
                <c:pt idx="432">
                  <c:v>118.10932118578499</c:v>
                </c:pt>
                <c:pt idx="433">
                  <c:v>118.10932118578499</c:v>
                </c:pt>
                <c:pt idx="434">
                  <c:v>118.10932118578499</c:v>
                </c:pt>
                <c:pt idx="435">
                  <c:v>117.19139959163664</c:v>
                </c:pt>
                <c:pt idx="436">
                  <c:v>117.19139959163664</c:v>
                </c:pt>
                <c:pt idx="437">
                  <c:v>117.19139959163664</c:v>
                </c:pt>
                <c:pt idx="438">
                  <c:v>116.3263788450616</c:v>
                </c:pt>
                <c:pt idx="439">
                  <c:v>116.3263788450616</c:v>
                </c:pt>
                <c:pt idx="440">
                  <c:v>116.3263788450616</c:v>
                </c:pt>
                <c:pt idx="441">
                  <c:v>115.4212436682063</c:v>
                </c:pt>
                <c:pt idx="442">
                  <c:v>115.4212436682063</c:v>
                </c:pt>
                <c:pt idx="443">
                  <c:v>115.4212436682063</c:v>
                </c:pt>
                <c:pt idx="444">
                  <c:v>114.47550689390674</c:v>
                </c:pt>
                <c:pt idx="445">
                  <c:v>114.47550689390674</c:v>
                </c:pt>
                <c:pt idx="446">
                  <c:v>114.47550689390674</c:v>
                </c:pt>
                <c:pt idx="447">
                  <c:v>113.53404245581974</c:v>
                </c:pt>
                <c:pt idx="448">
                  <c:v>113.53404245581974</c:v>
                </c:pt>
                <c:pt idx="449">
                  <c:v>113.53404245581974</c:v>
                </c:pt>
                <c:pt idx="450">
                  <c:v>112.62088979737929</c:v>
                </c:pt>
                <c:pt idx="451">
                  <c:v>112.62088979737929</c:v>
                </c:pt>
                <c:pt idx="452">
                  <c:v>112.62088979737929</c:v>
                </c:pt>
                <c:pt idx="453">
                  <c:v>111.71848081919083</c:v>
                </c:pt>
                <c:pt idx="454">
                  <c:v>111.71848081919083</c:v>
                </c:pt>
                <c:pt idx="455">
                  <c:v>111.71848081919083</c:v>
                </c:pt>
                <c:pt idx="456">
                  <c:v>110.79675850539374</c:v>
                </c:pt>
                <c:pt idx="457">
                  <c:v>110.79675850539374</c:v>
                </c:pt>
                <c:pt idx="458">
                  <c:v>110.79675850539374</c:v>
                </c:pt>
                <c:pt idx="459">
                  <c:v>109.8167991937995</c:v>
                </c:pt>
                <c:pt idx="460">
                  <c:v>109.8167991937995</c:v>
                </c:pt>
                <c:pt idx="461">
                  <c:v>109.8167991937995</c:v>
                </c:pt>
                <c:pt idx="462">
                  <c:v>108.85237034311618</c:v>
                </c:pt>
                <c:pt idx="463">
                  <c:v>108.85237034311618</c:v>
                </c:pt>
                <c:pt idx="464">
                  <c:v>108.85237034311618</c:v>
                </c:pt>
                <c:pt idx="465">
                  <c:v>107.88253855110645</c:v>
                </c:pt>
                <c:pt idx="466">
                  <c:v>107.88253855110645</c:v>
                </c:pt>
                <c:pt idx="467">
                  <c:v>107.88253855110645</c:v>
                </c:pt>
                <c:pt idx="468">
                  <c:v>106.93357082095281</c:v>
                </c:pt>
                <c:pt idx="469">
                  <c:v>106.93357082095281</c:v>
                </c:pt>
                <c:pt idx="470">
                  <c:v>106.93357082095281</c:v>
                </c:pt>
                <c:pt idx="471">
                  <c:v>105.9958680985501</c:v>
                </c:pt>
                <c:pt idx="472">
                  <c:v>105.9958680985501</c:v>
                </c:pt>
                <c:pt idx="473">
                  <c:v>105.9958680985501</c:v>
                </c:pt>
                <c:pt idx="474">
                  <c:v>105.04423739184197</c:v>
                </c:pt>
                <c:pt idx="475">
                  <c:v>105.04423739184197</c:v>
                </c:pt>
                <c:pt idx="476">
                  <c:v>105.04423739184197</c:v>
                </c:pt>
                <c:pt idx="477">
                  <c:v>104.07280439786608</c:v>
                </c:pt>
                <c:pt idx="478">
                  <c:v>104.07280439786608</c:v>
                </c:pt>
                <c:pt idx="479">
                  <c:v>104.07280439786608</c:v>
                </c:pt>
                <c:pt idx="480">
                  <c:v>103.1056893721919</c:v>
                </c:pt>
                <c:pt idx="481">
                  <c:v>103.1056893721919</c:v>
                </c:pt>
                <c:pt idx="482">
                  <c:v>103.1056893721919</c:v>
                </c:pt>
                <c:pt idx="483">
                  <c:v>102.1300153981317</c:v>
                </c:pt>
                <c:pt idx="484">
                  <c:v>102.1300153981317</c:v>
                </c:pt>
                <c:pt idx="485">
                  <c:v>102.1300153981317</c:v>
                </c:pt>
                <c:pt idx="486">
                  <c:v>101.14578578974786</c:v>
                </c:pt>
                <c:pt idx="487">
                  <c:v>101.14578578974786</c:v>
                </c:pt>
                <c:pt idx="488">
                  <c:v>101.14578578974786</c:v>
                </c:pt>
                <c:pt idx="489">
                  <c:v>100.13906338533154</c:v>
                </c:pt>
                <c:pt idx="490">
                  <c:v>100.13906338533154</c:v>
                </c:pt>
                <c:pt idx="491">
                  <c:v>100.13906338533154</c:v>
                </c:pt>
                <c:pt idx="492">
                  <c:v>99.136659204144792</c:v>
                </c:pt>
                <c:pt idx="493">
                  <c:v>99.136659204144792</c:v>
                </c:pt>
                <c:pt idx="494">
                  <c:v>99.136659204144792</c:v>
                </c:pt>
                <c:pt idx="495">
                  <c:v>98.134212450003389</c:v>
                </c:pt>
                <c:pt idx="496">
                  <c:v>98.134212450003389</c:v>
                </c:pt>
                <c:pt idx="497">
                  <c:v>98.134212450003389</c:v>
                </c:pt>
                <c:pt idx="498">
                  <c:v>97.1264601369828</c:v>
                </c:pt>
                <c:pt idx="499">
                  <c:v>97.1264601369828</c:v>
                </c:pt>
                <c:pt idx="500">
                  <c:v>97.1264601369828</c:v>
                </c:pt>
                <c:pt idx="501">
                  <c:v>96.109084551709174</c:v>
                </c:pt>
                <c:pt idx="502">
                  <c:v>96.109084551709174</c:v>
                </c:pt>
                <c:pt idx="503">
                  <c:v>96.109084551709174</c:v>
                </c:pt>
                <c:pt idx="504">
                  <c:v>95.013649542068677</c:v>
                </c:pt>
                <c:pt idx="505">
                  <c:v>95.013649542068677</c:v>
                </c:pt>
                <c:pt idx="506">
                  <c:v>95.013649542068677</c:v>
                </c:pt>
                <c:pt idx="507">
                  <c:v>93.952427892319463</c:v>
                </c:pt>
                <c:pt idx="508">
                  <c:v>93.952427892319463</c:v>
                </c:pt>
                <c:pt idx="509">
                  <c:v>93.952427892319463</c:v>
                </c:pt>
                <c:pt idx="510">
                  <c:v>92.921689242905543</c:v>
                </c:pt>
                <c:pt idx="511">
                  <c:v>92.921689242905543</c:v>
                </c:pt>
                <c:pt idx="512">
                  <c:v>92.921689242905543</c:v>
                </c:pt>
                <c:pt idx="513">
                  <c:v>91.903199877757658</c:v>
                </c:pt>
                <c:pt idx="514">
                  <c:v>91.903199877757658</c:v>
                </c:pt>
                <c:pt idx="515">
                  <c:v>91.903199877757658</c:v>
                </c:pt>
                <c:pt idx="516">
                  <c:v>90.886905186662744</c:v>
                </c:pt>
                <c:pt idx="517">
                  <c:v>90.886905186662744</c:v>
                </c:pt>
                <c:pt idx="518">
                  <c:v>90.886905186662744</c:v>
                </c:pt>
                <c:pt idx="519">
                  <c:v>89.827784142581621</c:v>
                </c:pt>
                <c:pt idx="520">
                  <c:v>89.827784142581621</c:v>
                </c:pt>
                <c:pt idx="521">
                  <c:v>89.827784142581621</c:v>
                </c:pt>
                <c:pt idx="522">
                  <c:v>88.702961047817553</c:v>
                </c:pt>
                <c:pt idx="523">
                  <c:v>88.702961047817553</c:v>
                </c:pt>
                <c:pt idx="524">
                  <c:v>88.702961047817553</c:v>
                </c:pt>
                <c:pt idx="525">
                  <c:v>87.588256550162498</c:v>
                </c:pt>
                <c:pt idx="526">
                  <c:v>87.588256550162498</c:v>
                </c:pt>
                <c:pt idx="527">
                  <c:v>87.588256550162498</c:v>
                </c:pt>
                <c:pt idx="528">
                  <c:v>86.522764093767933</c:v>
                </c:pt>
                <c:pt idx="529">
                  <c:v>86.522764093767933</c:v>
                </c:pt>
                <c:pt idx="530">
                  <c:v>86.522764093767933</c:v>
                </c:pt>
                <c:pt idx="531">
                  <c:v>85.317193615151027</c:v>
                </c:pt>
                <c:pt idx="532">
                  <c:v>85.317193615151027</c:v>
                </c:pt>
                <c:pt idx="533">
                  <c:v>85.317193615151027</c:v>
                </c:pt>
                <c:pt idx="534">
                  <c:v>84.261853406344613</c:v>
                </c:pt>
                <c:pt idx="535">
                  <c:v>84.261853406344613</c:v>
                </c:pt>
                <c:pt idx="536">
                  <c:v>84.261853406344613</c:v>
                </c:pt>
                <c:pt idx="537">
                  <c:v>83.029014567862646</c:v>
                </c:pt>
                <c:pt idx="538">
                  <c:v>83.029014567862646</c:v>
                </c:pt>
                <c:pt idx="539">
                  <c:v>83.029014567862646</c:v>
                </c:pt>
                <c:pt idx="540">
                  <c:v>81.896140341034283</c:v>
                </c:pt>
                <c:pt idx="541">
                  <c:v>81.896140341034283</c:v>
                </c:pt>
                <c:pt idx="542">
                  <c:v>81.896140341034283</c:v>
                </c:pt>
                <c:pt idx="543">
                  <c:v>80.60128188498534</c:v>
                </c:pt>
                <c:pt idx="544">
                  <c:v>80.60128188498534</c:v>
                </c:pt>
                <c:pt idx="545">
                  <c:v>80.60128188498534</c:v>
                </c:pt>
                <c:pt idx="546">
                  <c:v>79.311766717140699</c:v>
                </c:pt>
                <c:pt idx="547">
                  <c:v>79.311766717140699</c:v>
                </c:pt>
                <c:pt idx="548">
                  <c:v>79.311766717140699</c:v>
                </c:pt>
                <c:pt idx="549">
                  <c:v>78.17249762463463</c:v>
                </c:pt>
                <c:pt idx="550">
                  <c:v>78.17249762463463</c:v>
                </c:pt>
                <c:pt idx="551">
                  <c:v>78.17249762463463</c:v>
                </c:pt>
                <c:pt idx="552">
                  <c:v>76.970663113986902</c:v>
                </c:pt>
                <c:pt idx="553">
                  <c:v>76.970663113986902</c:v>
                </c:pt>
                <c:pt idx="554">
                  <c:v>76.970663113986902</c:v>
                </c:pt>
                <c:pt idx="555">
                  <c:v>75.923881088782892</c:v>
                </c:pt>
                <c:pt idx="556">
                  <c:v>75.923881088782892</c:v>
                </c:pt>
                <c:pt idx="557">
                  <c:v>75.923881088782892</c:v>
                </c:pt>
                <c:pt idx="558">
                  <c:v>74.738628361591637</c:v>
                </c:pt>
                <c:pt idx="559">
                  <c:v>74.738628361591637</c:v>
                </c:pt>
                <c:pt idx="560">
                  <c:v>74.738628361591637</c:v>
                </c:pt>
                <c:pt idx="561">
                  <c:v>73.662956890182329</c:v>
                </c:pt>
                <c:pt idx="562">
                  <c:v>73.662956890182329</c:v>
                </c:pt>
                <c:pt idx="563">
                  <c:v>73.662956890182329</c:v>
                </c:pt>
                <c:pt idx="564">
                  <c:v>72.651986622629167</c:v>
                </c:pt>
                <c:pt idx="565">
                  <c:v>72.651986622629167</c:v>
                </c:pt>
                <c:pt idx="566">
                  <c:v>72.651986622629167</c:v>
                </c:pt>
                <c:pt idx="567">
                  <c:v>71.551736280408008</c:v>
                </c:pt>
                <c:pt idx="568">
                  <c:v>71.551736280408008</c:v>
                </c:pt>
                <c:pt idx="569">
                  <c:v>71.551736280408008</c:v>
                </c:pt>
                <c:pt idx="570">
                  <c:v>70.407649815898296</c:v>
                </c:pt>
                <c:pt idx="571">
                  <c:v>70.407649815898296</c:v>
                </c:pt>
                <c:pt idx="572">
                  <c:v>70.407649815898296</c:v>
                </c:pt>
                <c:pt idx="573">
                  <c:v>69.344799177044806</c:v>
                </c:pt>
                <c:pt idx="574">
                  <c:v>69.344799177044806</c:v>
                </c:pt>
                <c:pt idx="575">
                  <c:v>69.344799177044806</c:v>
                </c:pt>
                <c:pt idx="576">
                  <c:v>68.249914811608591</c:v>
                </c:pt>
                <c:pt idx="577">
                  <c:v>68.249914811608591</c:v>
                </c:pt>
                <c:pt idx="578">
                  <c:v>68.249914811608591</c:v>
                </c:pt>
                <c:pt idx="579">
                  <c:v>67.103673696721842</c:v>
                </c:pt>
                <c:pt idx="580">
                  <c:v>67.103673696721842</c:v>
                </c:pt>
                <c:pt idx="581">
                  <c:v>67.103673696721842</c:v>
                </c:pt>
                <c:pt idx="582">
                  <c:v>66.034439791408843</c:v>
                </c:pt>
                <c:pt idx="583">
                  <c:v>66.034439791408843</c:v>
                </c:pt>
                <c:pt idx="584">
                  <c:v>66.034439791408843</c:v>
                </c:pt>
                <c:pt idx="585">
                  <c:v>65.005826348202703</c:v>
                </c:pt>
                <c:pt idx="586">
                  <c:v>65.005826348202703</c:v>
                </c:pt>
                <c:pt idx="587">
                  <c:v>65.005826348202703</c:v>
                </c:pt>
                <c:pt idx="588">
                  <c:v>63.82430971644456</c:v>
                </c:pt>
                <c:pt idx="589">
                  <c:v>63.82430971644456</c:v>
                </c:pt>
                <c:pt idx="590">
                  <c:v>63.82430971644456</c:v>
                </c:pt>
                <c:pt idx="591">
                  <c:v>62.719767408564664</c:v>
                </c:pt>
                <c:pt idx="592">
                  <c:v>62.719767408564664</c:v>
                </c:pt>
                <c:pt idx="593">
                  <c:v>62.719767408564664</c:v>
                </c:pt>
                <c:pt idx="594">
                  <c:v>61.695428595921946</c:v>
                </c:pt>
                <c:pt idx="595">
                  <c:v>61.695428595921946</c:v>
                </c:pt>
                <c:pt idx="596">
                  <c:v>61.695428595921946</c:v>
                </c:pt>
                <c:pt idx="597">
                  <c:v>60.497889110067433</c:v>
                </c:pt>
                <c:pt idx="598">
                  <c:v>60.497889110067433</c:v>
                </c:pt>
                <c:pt idx="599">
                  <c:v>60.497889110067433</c:v>
                </c:pt>
                <c:pt idx="600">
                  <c:v>59.405114910094518</c:v>
                </c:pt>
                <c:pt idx="601">
                  <c:v>59.405114910094518</c:v>
                </c:pt>
                <c:pt idx="602">
                  <c:v>59.405114910094518</c:v>
                </c:pt>
                <c:pt idx="603">
                  <c:v>58.402152436867354</c:v>
                </c:pt>
                <c:pt idx="604">
                  <c:v>58.402152436867354</c:v>
                </c:pt>
                <c:pt idx="605">
                  <c:v>58.402152436867354</c:v>
                </c:pt>
                <c:pt idx="606">
                  <c:v>57.209953180082671</c:v>
                </c:pt>
                <c:pt idx="607">
                  <c:v>57.209953180082671</c:v>
                </c:pt>
                <c:pt idx="608">
                  <c:v>57.209953180082671</c:v>
                </c:pt>
                <c:pt idx="609">
                  <c:v>56.084039503880717</c:v>
                </c:pt>
                <c:pt idx="610">
                  <c:v>56.084039503880717</c:v>
                </c:pt>
                <c:pt idx="611">
                  <c:v>56.084039503880717</c:v>
                </c:pt>
                <c:pt idx="612">
                  <c:v>55.070938294242644</c:v>
                </c:pt>
                <c:pt idx="613">
                  <c:v>55.070938294242644</c:v>
                </c:pt>
                <c:pt idx="614">
                  <c:v>55.070938294242644</c:v>
                </c:pt>
                <c:pt idx="615">
                  <c:v>53.843434203881252</c:v>
                </c:pt>
                <c:pt idx="616">
                  <c:v>53.843434203881252</c:v>
                </c:pt>
                <c:pt idx="617">
                  <c:v>53.843434203881252</c:v>
                </c:pt>
                <c:pt idx="618">
                  <c:v>52.769367375964407</c:v>
                </c:pt>
                <c:pt idx="619">
                  <c:v>52.769367375964407</c:v>
                </c:pt>
                <c:pt idx="620">
                  <c:v>52.769367375964407</c:v>
                </c:pt>
                <c:pt idx="621">
                  <c:v>51.78193651082362</c:v>
                </c:pt>
                <c:pt idx="622">
                  <c:v>51.78193651082362</c:v>
                </c:pt>
                <c:pt idx="623">
                  <c:v>51.78193651082362</c:v>
                </c:pt>
                <c:pt idx="624">
                  <c:v>50.77736582511379</c:v>
                </c:pt>
                <c:pt idx="625">
                  <c:v>50.77736582511379</c:v>
                </c:pt>
                <c:pt idx="626">
                  <c:v>50.77736582511379</c:v>
                </c:pt>
                <c:pt idx="627">
                  <c:v>49.734872196578301</c:v>
                </c:pt>
                <c:pt idx="628">
                  <c:v>49.734872196578301</c:v>
                </c:pt>
                <c:pt idx="629">
                  <c:v>49.734872196578301</c:v>
                </c:pt>
                <c:pt idx="630">
                  <c:v>48.722286706025976</c:v>
                </c:pt>
                <c:pt idx="631">
                  <c:v>48.722286706025976</c:v>
                </c:pt>
                <c:pt idx="632">
                  <c:v>48.722286706025976</c:v>
                </c:pt>
                <c:pt idx="633">
                  <c:v>47.791505657749155</c:v>
                </c:pt>
                <c:pt idx="634">
                  <c:v>47.791505657749155</c:v>
                </c:pt>
                <c:pt idx="635">
                  <c:v>47.791505657749155</c:v>
                </c:pt>
                <c:pt idx="636">
                  <c:v>46.802997849811661</c:v>
                </c:pt>
                <c:pt idx="637">
                  <c:v>46.802997849811661</c:v>
                </c:pt>
                <c:pt idx="638">
                  <c:v>46.802997849811661</c:v>
                </c:pt>
                <c:pt idx="639">
                  <c:v>45.808593050331147</c:v>
                </c:pt>
                <c:pt idx="640">
                  <c:v>45.808593050331147</c:v>
                </c:pt>
                <c:pt idx="641">
                  <c:v>45.808593050331147</c:v>
                </c:pt>
                <c:pt idx="642">
                  <c:v>44.53992409939152</c:v>
                </c:pt>
                <c:pt idx="643">
                  <c:v>44.53992409939152</c:v>
                </c:pt>
                <c:pt idx="644">
                  <c:v>44.53992409939152</c:v>
                </c:pt>
                <c:pt idx="645">
                  <c:v>43.456259874400679</c:v>
                </c:pt>
                <c:pt idx="646">
                  <c:v>43.456259874400679</c:v>
                </c:pt>
                <c:pt idx="647">
                  <c:v>43.456259874400679</c:v>
                </c:pt>
                <c:pt idx="648">
                  <c:v>42.170482459020313</c:v>
                </c:pt>
                <c:pt idx="649">
                  <c:v>42.170482459020313</c:v>
                </c:pt>
                <c:pt idx="650">
                  <c:v>42.170482459020313</c:v>
                </c:pt>
                <c:pt idx="651">
                  <c:v>41.129047036082923</c:v>
                </c:pt>
                <c:pt idx="652">
                  <c:v>41.129047036082923</c:v>
                </c:pt>
                <c:pt idx="653">
                  <c:v>41.129047036082923</c:v>
                </c:pt>
                <c:pt idx="654">
                  <c:v>39.825095812683294</c:v>
                </c:pt>
                <c:pt idx="655">
                  <c:v>39.825095812683294</c:v>
                </c:pt>
                <c:pt idx="656">
                  <c:v>39.825095812683294</c:v>
                </c:pt>
                <c:pt idx="657">
                  <c:v>38.659092689132592</c:v>
                </c:pt>
                <c:pt idx="658">
                  <c:v>38.659092689132592</c:v>
                </c:pt>
                <c:pt idx="659">
                  <c:v>38.659092689132592</c:v>
                </c:pt>
                <c:pt idx="660">
                  <c:v>37.491470391200707</c:v>
                </c:pt>
                <c:pt idx="661">
                  <c:v>37.491470391200707</c:v>
                </c:pt>
                <c:pt idx="662">
                  <c:v>37.491470391200707</c:v>
                </c:pt>
                <c:pt idx="663">
                  <c:v>36.170412997711189</c:v>
                </c:pt>
                <c:pt idx="664">
                  <c:v>36.170412997711189</c:v>
                </c:pt>
                <c:pt idx="665">
                  <c:v>36.170412997711189</c:v>
                </c:pt>
                <c:pt idx="666">
                  <c:v>34.859526716472374</c:v>
                </c:pt>
                <c:pt idx="667">
                  <c:v>34.859526716472374</c:v>
                </c:pt>
                <c:pt idx="668">
                  <c:v>34.859526716472374</c:v>
                </c:pt>
                <c:pt idx="669">
                  <c:v>33.571080716124328</c:v>
                </c:pt>
                <c:pt idx="670">
                  <c:v>33.571080716124328</c:v>
                </c:pt>
                <c:pt idx="671">
                  <c:v>33.571080716124328</c:v>
                </c:pt>
                <c:pt idx="672">
                  <c:v>32.196570874877736</c:v>
                </c:pt>
                <c:pt idx="673">
                  <c:v>32.196570874877736</c:v>
                </c:pt>
                <c:pt idx="674">
                  <c:v>32.196570874877736</c:v>
                </c:pt>
                <c:pt idx="675">
                  <c:v>30.868033515221892</c:v>
                </c:pt>
                <c:pt idx="676">
                  <c:v>30.868033515221892</c:v>
                </c:pt>
                <c:pt idx="677">
                  <c:v>30.868033515221892</c:v>
                </c:pt>
                <c:pt idx="678">
                  <c:v>29.310145897707802</c:v>
                </c:pt>
                <c:pt idx="679">
                  <c:v>29.310145897707802</c:v>
                </c:pt>
                <c:pt idx="680">
                  <c:v>29.310145897707802</c:v>
                </c:pt>
                <c:pt idx="681">
                  <c:v>27.877355402265902</c:v>
                </c:pt>
                <c:pt idx="682">
                  <c:v>27.877355402265902</c:v>
                </c:pt>
                <c:pt idx="683">
                  <c:v>27.877355402265902</c:v>
                </c:pt>
              </c:numCache>
            </c:numRef>
          </c:xVal>
          <c:yVal>
            <c:numRef>
              <c:f>data0!$AK$116:$AK$799</c:f>
              <c:numCache>
                <c:formatCode>General</c:formatCode>
                <c:ptCount val="684"/>
                <c:pt idx="0">
                  <c:v>491.18330637613934</c:v>
                </c:pt>
                <c:pt idx="1">
                  <c:v>374.96589660644531</c:v>
                </c:pt>
                <c:pt idx="2">
                  <c:v>154.98738606770834</c:v>
                </c:pt>
                <c:pt idx="3">
                  <c:v>486.29565302530926</c:v>
                </c:pt>
                <c:pt idx="4">
                  <c:v>374.96518325805664</c:v>
                </c:pt>
                <c:pt idx="5">
                  <c:v>154.98738606770834</c:v>
                </c:pt>
                <c:pt idx="6">
                  <c:v>484.24283727010089</c:v>
                </c:pt>
                <c:pt idx="7">
                  <c:v>374.96684900919598</c:v>
                </c:pt>
                <c:pt idx="8">
                  <c:v>154.98837153116861</c:v>
                </c:pt>
                <c:pt idx="9">
                  <c:v>482.20957183837891</c:v>
                </c:pt>
                <c:pt idx="10">
                  <c:v>374.96685536702472</c:v>
                </c:pt>
                <c:pt idx="11">
                  <c:v>154.98797734578451</c:v>
                </c:pt>
                <c:pt idx="12">
                  <c:v>480.11113866170246</c:v>
                </c:pt>
                <c:pt idx="13">
                  <c:v>374.96542104085285</c:v>
                </c:pt>
                <c:pt idx="14">
                  <c:v>154.98797734578451</c:v>
                </c:pt>
                <c:pt idx="15">
                  <c:v>477.98012161254883</c:v>
                </c:pt>
                <c:pt idx="16">
                  <c:v>374.96613693237305</c:v>
                </c:pt>
                <c:pt idx="17">
                  <c:v>154.98709042867026</c:v>
                </c:pt>
                <c:pt idx="18">
                  <c:v>475.783930460612</c:v>
                </c:pt>
                <c:pt idx="19">
                  <c:v>374.9644660949707</c:v>
                </c:pt>
                <c:pt idx="20">
                  <c:v>154.98659769694009</c:v>
                </c:pt>
                <c:pt idx="21">
                  <c:v>473.54864374796551</c:v>
                </c:pt>
                <c:pt idx="22">
                  <c:v>374.96422958374023</c:v>
                </c:pt>
                <c:pt idx="23">
                  <c:v>154.98649915059408</c:v>
                </c:pt>
                <c:pt idx="24">
                  <c:v>471.25470479329425</c:v>
                </c:pt>
                <c:pt idx="25">
                  <c:v>374.96375274658203</c:v>
                </c:pt>
                <c:pt idx="26">
                  <c:v>154.98679478963217</c:v>
                </c:pt>
                <c:pt idx="27">
                  <c:v>469.09761937459308</c:v>
                </c:pt>
                <c:pt idx="28">
                  <c:v>374.96566263834637</c:v>
                </c:pt>
                <c:pt idx="29">
                  <c:v>154.98718897501627</c:v>
                </c:pt>
                <c:pt idx="30">
                  <c:v>466.75806299845379</c:v>
                </c:pt>
                <c:pt idx="31">
                  <c:v>374.96494420369464</c:v>
                </c:pt>
                <c:pt idx="32">
                  <c:v>154.98748461405435</c:v>
                </c:pt>
                <c:pt idx="33">
                  <c:v>465.53289413452148</c:v>
                </c:pt>
                <c:pt idx="34">
                  <c:v>374.96399307250977</c:v>
                </c:pt>
                <c:pt idx="35">
                  <c:v>154.98768170674643</c:v>
                </c:pt>
                <c:pt idx="36">
                  <c:v>466.27581914265949</c:v>
                </c:pt>
                <c:pt idx="37">
                  <c:v>374.9647051493327</c:v>
                </c:pt>
                <c:pt idx="38">
                  <c:v>154.98718897501627</c:v>
                </c:pt>
                <c:pt idx="39">
                  <c:v>463.76029459635419</c:v>
                </c:pt>
                <c:pt idx="40">
                  <c:v>374.96542104085285</c:v>
                </c:pt>
                <c:pt idx="41">
                  <c:v>154.98768170674643</c:v>
                </c:pt>
                <c:pt idx="42">
                  <c:v>461.21871566772461</c:v>
                </c:pt>
                <c:pt idx="43">
                  <c:v>374.96494420369464</c:v>
                </c:pt>
                <c:pt idx="44">
                  <c:v>154.98718897501627</c:v>
                </c:pt>
                <c:pt idx="45">
                  <c:v>458.58590062459308</c:v>
                </c:pt>
                <c:pt idx="46">
                  <c:v>374.96303812662762</c:v>
                </c:pt>
                <c:pt idx="47">
                  <c:v>154.98718897501627</c:v>
                </c:pt>
                <c:pt idx="48">
                  <c:v>455.90095265706378</c:v>
                </c:pt>
                <c:pt idx="49">
                  <c:v>374.96375401814777</c:v>
                </c:pt>
                <c:pt idx="50">
                  <c:v>154.98669624328613</c:v>
                </c:pt>
                <c:pt idx="51">
                  <c:v>453.18341445922852</c:v>
                </c:pt>
                <c:pt idx="52">
                  <c:v>374.96208572387695</c:v>
                </c:pt>
                <c:pt idx="53">
                  <c:v>154.98610496520996</c:v>
                </c:pt>
                <c:pt idx="54">
                  <c:v>450.42677307128906</c:v>
                </c:pt>
                <c:pt idx="55">
                  <c:v>374.96184666951496</c:v>
                </c:pt>
                <c:pt idx="56">
                  <c:v>154.98659769694009</c:v>
                </c:pt>
                <c:pt idx="57">
                  <c:v>447.61148579915363</c:v>
                </c:pt>
                <c:pt idx="58">
                  <c:v>374.96136983235675</c:v>
                </c:pt>
                <c:pt idx="59">
                  <c:v>154.98679478963217</c:v>
                </c:pt>
                <c:pt idx="60">
                  <c:v>444.75057729085285</c:v>
                </c:pt>
                <c:pt idx="61">
                  <c:v>374.96161015828449</c:v>
                </c:pt>
                <c:pt idx="62">
                  <c:v>154.98649915059408</c:v>
                </c:pt>
                <c:pt idx="63">
                  <c:v>441.88315582275391</c:v>
                </c:pt>
                <c:pt idx="64">
                  <c:v>374.96089045206708</c:v>
                </c:pt>
                <c:pt idx="65">
                  <c:v>154.98649915059408</c:v>
                </c:pt>
                <c:pt idx="66">
                  <c:v>438.97011057535809</c:v>
                </c:pt>
                <c:pt idx="67">
                  <c:v>374.96065394083661</c:v>
                </c:pt>
                <c:pt idx="68">
                  <c:v>154.98571077982584</c:v>
                </c:pt>
                <c:pt idx="69">
                  <c:v>436.01144917805988</c:v>
                </c:pt>
                <c:pt idx="70">
                  <c:v>374.96089426676434</c:v>
                </c:pt>
                <c:pt idx="71">
                  <c:v>154.986203511556</c:v>
                </c:pt>
                <c:pt idx="72">
                  <c:v>433.04627227783203</c:v>
                </c:pt>
                <c:pt idx="73">
                  <c:v>374.96208572387695</c:v>
                </c:pt>
                <c:pt idx="74">
                  <c:v>154.986203511556</c:v>
                </c:pt>
                <c:pt idx="75">
                  <c:v>430.05502827962238</c:v>
                </c:pt>
                <c:pt idx="76">
                  <c:v>374.95922470092773</c:v>
                </c:pt>
                <c:pt idx="77">
                  <c:v>154.986203511556</c:v>
                </c:pt>
                <c:pt idx="78">
                  <c:v>427.03119659423828</c:v>
                </c:pt>
                <c:pt idx="79">
                  <c:v>374.95945994059247</c:v>
                </c:pt>
                <c:pt idx="80">
                  <c:v>154.98630205790201</c:v>
                </c:pt>
                <c:pt idx="81">
                  <c:v>423.98130162556964</c:v>
                </c:pt>
                <c:pt idx="82">
                  <c:v>374.95874786376953</c:v>
                </c:pt>
                <c:pt idx="83">
                  <c:v>154.98531659444174</c:v>
                </c:pt>
                <c:pt idx="84">
                  <c:v>420.8988202412923</c:v>
                </c:pt>
                <c:pt idx="85">
                  <c:v>374.95803197224933</c:v>
                </c:pt>
                <c:pt idx="86">
                  <c:v>154.98571077982584</c:v>
                </c:pt>
                <c:pt idx="87">
                  <c:v>417.80982208251953</c:v>
                </c:pt>
                <c:pt idx="88">
                  <c:v>374.95731226603192</c:v>
                </c:pt>
                <c:pt idx="89">
                  <c:v>154.98590787251791</c:v>
                </c:pt>
                <c:pt idx="90">
                  <c:v>414.7077916463216</c:v>
                </c:pt>
                <c:pt idx="91">
                  <c:v>374.95683542887372</c:v>
                </c:pt>
                <c:pt idx="92">
                  <c:v>154.98492240905762</c:v>
                </c:pt>
                <c:pt idx="93">
                  <c:v>411.55362065633136</c:v>
                </c:pt>
                <c:pt idx="94">
                  <c:v>374.95659891764325</c:v>
                </c:pt>
                <c:pt idx="95">
                  <c:v>154.98580932617187</c:v>
                </c:pt>
                <c:pt idx="96">
                  <c:v>408.38642120361328</c:v>
                </c:pt>
                <c:pt idx="97">
                  <c:v>374.95588302612305</c:v>
                </c:pt>
                <c:pt idx="98">
                  <c:v>154.98492240905762</c:v>
                </c:pt>
                <c:pt idx="99">
                  <c:v>405.21922047932941</c:v>
                </c:pt>
                <c:pt idx="100">
                  <c:v>374.95516967773437</c:v>
                </c:pt>
                <c:pt idx="101">
                  <c:v>154.9852180480957</c:v>
                </c:pt>
                <c:pt idx="102">
                  <c:v>402.03898874918622</c:v>
                </c:pt>
                <c:pt idx="103">
                  <c:v>374.95397822062176</c:v>
                </c:pt>
                <c:pt idx="104">
                  <c:v>154.98580932617187</c:v>
                </c:pt>
                <c:pt idx="105">
                  <c:v>398.80661646525067</c:v>
                </c:pt>
                <c:pt idx="106">
                  <c:v>374.95421600341797</c:v>
                </c:pt>
                <c:pt idx="107">
                  <c:v>154.98462677001953</c:v>
                </c:pt>
                <c:pt idx="108">
                  <c:v>395.56773122151691</c:v>
                </c:pt>
                <c:pt idx="109">
                  <c:v>374.95278549194336</c:v>
                </c:pt>
                <c:pt idx="110">
                  <c:v>154.9852180480957</c:v>
                </c:pt>
                <c:pt idx="111">
                  <c:v>392.29625829060871</c:v>
                </c:pt>
                <c:pt idx="112">
                  <c:v>374.95302454630536</c:v>
                </c:pt>
                <c:pt idx="113">
                  <c:v>154.98442967732748</c:v>
                </c:pt>
                <c:pt idx="114">
                  <c:v>389.03782399495441</c:v>
                </c:pt>
                <c:pt idx="115">
                  <c:v>374.95111719767254</c:v>
                </c:pt>
                <c:pt idx="116">
                  <c:v>154.98423258463541</c:v>
                </c:pt>
                <c:pt idx="117">
                  <c:v>385.75331751505536</c:v>
                </c:pt>
                <c:pt idx="118">
                  <c:v>374.95087941487628</c:v>
                </c:pt>
                <c:pt idx="119">
                  <c:v>154.98364130655924</c:v>
                </c:pt>
                <c:pt idx="120">
                  <c:v>382.42319869995117</c:v>
                </c:pt>
                <c:pt idx="121">
                  <c:v>374.94730504353839</c:v>
                </c:pt>
                <c:pt idx="122">
                  <c:v>154.9841340382894</c:v>
                </c:pt>
                <c:pt idx="123">
                  <c:v>379.11262003580731</c:v>
                </c:pt>
                <c:pt idx="124">
                  <c:v>374.88054402669269</c:v>
                </c:pt>
                <c:pt idx="125">
                  <c:v>154.98541514078775</c:v>
                </c:pt>
                <c:pt idx="126">
                  <c:v>375.76946894327801</c:v>
                </c:pt>
                <c:pt idx="127">
                  <c:v>374.62471898396808</c:v>
                </c:pt>
                <c:pt idx="128">
                  <c:v>154.98373985290527</c:v>
                </c:pt>
                <c:pt idx="129">
                  <c:v>372.40675989786786</c:v>
                </c:pt>
                <c:pt idx="130">
                  <c:v>374.1144905090332</c:v>
                </c:pt>
                <c:pt idx="131">
                  <c:v>154.9841340382894</c:v>
                </c:pt>
                <c:pt idx="132">
                  <c:v>369.01147079467773</c:v>
                </c:pt>
                <c:pt idx="133">
                  <c:v>373.52296702067059</c:v>
                </c:pt>
                <c:pt idx="134">
                  <c:v>154.98344421386719</c:v>
                </c:pt>
                <c:pt idx="135">
                  <c:v>365.60966237386066</c:v>
                </c:pt>
                <c:pt idx="136">
                  <c:v>372.57929356892902</c:v>
                </c:pt>
                <c:pt idx="137">
                  <c:v>154.98324712117514</c:v>
                </c:pt>
                <c:pt idx="138">
                  <c:v>362.19482040405273</c:v>
                </c:pt>
                <c:pt idx="139">
                  <c:v>371.34331258138019</c:v>
                </c:pt>
                <c:pt idx="140">
                  <c:v>154.98423258463541</c:v>
                </c:pt>
                <c:pt idx="141">
                  <c:v>358.75390879313153</c:v>
                </c:pt>
                <c:pt idx="142">
                  <c:v>369.62023798624676</c:v>
                </c:pt>
                <c:pt idx="143">
                  <c:v>154.98334566752115</c:v>
                </c:pt>
                <c:pt idx="144">
                  <c:v>355.28693389892578</c:v>
                </c:pt>
                <c:pt idx="145">
                  <c:v>368.00206502278644</c:v>
                </c:pt>
                <c:pt idx="146">
                  <c:v>154.98226165771484</c:v>
                </c:pt>
                <c:pt idx="147">
                  <c:v>351.81344095865887</c:v>
                </c:pt>
                <c:pt idx="148">
                  <c:v>366.34479014078778</c:v>
                </c:pt>
                <c:pt idx="149">
                  <c:v>154.98334566752115</c:v>
                </c:pt>
                <c:pt idx="150">
                  <c:v>348.32690811157227</c:v>
                </c:pt>
                <c:pt idx="151">
                  <c:v>364.79290135701496</c:v>
                </c:pt>
                <c:pt idx="152">
                  <c:v>154.98275438944498</c:v>
                </c:pt>
                <c:pt idx="153">
                  <c:v>344.81432088216144</c:v>
                </c:pt>
                <c:pt idx="154">
                  <c:v>362.95967483520508</c:v>
                </c:pt>
                <c:pt idx="155">
                  <c:v>154.98216311136881</c:v>
                </c:pt>
                <c:pt idx="156">
                  <c:v>341.26913833618164</c:v>
                </c:pt>
                <c:pt idx="157">
                  <c:v>360.83199437459308</c:v>
                </c:pt>
                <c:pt idx="158">
                  <c:v>154.98137474060059</c:v>
                </c:pt>
                <c:pt idx="159">
                  <c:v>337.6978874206543</c:v>
                </c:pt>
                <c:pt idx="160">
                  <c:v>358.76797485351562</c:v>
                </c:pt>
                <c:pt idx="161">
                  <c:v>154.98186747233072</c:v>
                </c:pt>
                <c:pt idx="162">
                  <c:v>334.13315963745117</c:v>
                </c:pt>
                <c:pt idx="163">
                  <c:v>356.53538767496747</c:v>
                </c:pt>
                <c:pt idx="164">
                  <c:v>154.98167037963867</c:v>
                </c:pt>
                <c:pt idx="165">
                  <c:v>330.52932993570965</c:v>
                </c:pt>
                <c:pt idx="166">
                  <c:v>354.13185373942059</c:v>
                </c:pt>
                <c:pt idx="167">
                  <c:v>154.98167037963867</c:v>
                </c:pt>
                <c:pt idx="168">
                  <c:v>326.86032740275067</c:v>
                </c:pt>
                <c:pt idx="169">
                  <c:v>350.98825836181641</c:v>
                </c:pt>
                <c:pt idx="170">
                  <c:v>154.98176892598471</c:v>
                </c:pt>
                <c:pt idx="171">
                  <c:v>323.20436350504559</c:v>
                </c:pt>
                <c:pt idx="172">
                  <c:v>347.27864837646484</c:v>
                </c:pt>
                <c:pt idx="173">
                  <c:v>154.98068491617838</c:v>
                </c:pt>
                <c:pt idx="174">
                  <c:v>319.48974355061847</c:v>
                </c:pt>
                <c:pt idx="175">
                  <c:v>343.44768142700195</c:v>
                </c:pt>
                <c:pt idx="176">
                  <c:v>154.98137474060059</c:v>
                </c:pt>
                <c:pt idx="177">
                  <c:v>315.76861063639325</c:v>
                </c:pt>
                <c:pt idx="178">
                  <c:v>338.80846150716144</c:v>
                </c:pt>
                <c:pt idx="179">
                  <c:v>154.98048782348633</c:v>
                </c:pt>
                <c:pt idx="180">
                  <c:v>311.95624033610028</c:v>
                </c:pt>
                <c:pt idx="181">
                  <c:v>334.22121810913086</c:v>
                </c:pt>
                <c:pt idx="182">
                  <c:v>154.97969945271811</c:v>
                </c:pt>
                <c:pt idx="183">
                  <c:v>308.14386622111004</c:v>
                </c:pt>
                <c:pt idx="184">
                  <c:v>329.16118367513019</c:v>
                </c:pt>
                <c:pt idx="185">
                  <c:v>154.97960090637207</c:v>
                </c:pt>
                <c:pt idx="186">
                  <c:v>304.25329462687176</c:v>
                </c:pt>
                <c:pt idx="187">
                  <c:v>323.6061846415202</c:v>
                </c:pt>
                <c:pt idx="188">
                  <c:v>154.9810791015625</c:v>
                </c:pt>
                <c:pt idx="189">
                  <c:v>300.30407079060871</c:v>
                </c:pt>
                <c:pt idx="190">
                  <c:v>318.2199872334798</c:v>
                </c:pt>
                <c:pt idx="191">
                  <c:v>154.9790096282959</c:v>
                </c:pt>
                <c:pt idx="192">
                  <c:v>296.30922571818036</c:v>
                </c:pt>
                <c:pt idx="193">
                  <c:v>312.97231292724609</c:v>
                </c:pt>
                <c:pt idx="194">
                  <c:v>154.97969945271811</c:v>
                </c:pt>
                <c:pt idx="195">
                  <c:v>292.18404324849445</c:v>
                </c:pt>
                <c:pt idx="196">
                  <c:v>307.77542622884113</c:v>
                </c:pt>
                <c:pt idx="197">
                  <c:v>154.97920672098795</c:v>
                </c:pt>
                <c:pt idx="198">
                  <c:v>287.90245374043781</c:v>
                </c:pt>
                <c:pt idx="199">
                  <c:v>302.56351470947266</c:v>
                </c:pt>
                <c:pt idx="200">
                  <c:v>154.97792561848959</c:v>
                </c:pt>
                <c:pt idx="201">
                  <c:v>283.50356864929199</c:v>
                </c:pt>
                <c:pt idx="202">
                  <c:v>297.29748407999676</c:v>
                </c:pt>
                <c:pt idx="203">
                  <c:v>154.97822125752768</c:v>
                </c:pt>
                <c:pt idx="204">
                  <c:v>279.10467720031738</c:v>
                </c:pt>
                <c:pt idx="205">
                  <c:v>291.69670613606769</c:v>
                </c:pt>
                <c:pt idx="206">
                  <c:v>154.97684160868326</c:v>
                </c:pt>
                <c:pt idx="207">
                  <c:v>274.94690767923993</c:v>
                </c:pt>
                <c:pt idx="208">
                  <c:v>286.20107523600262</c:v>
                </c:pt>
                <c:pt idx="209">
                  <c:v>154.97772852579752</c:v>
                </c:pt>
                <c:pt idx="210">
                  <c:v>270.99768447875977</c:v>
                </c:pt>
                <c:pt idx="211">
                  <c:v>280.8637587229411</c:v>
                </c:pt>
                <c:pt idx="212">
                  <c:v>154.97585614522299</c:v>
                </c:pt>
                <c:pt idx="213">
                  <c:v>267.14621098836261</c:v>
                </c:pt>
                <c:pt idx="214">
                  <c:v>276.05501937866211</c:v>
                </c:pt>
                <c:pt idx="215">
                  <c:v>154.97634887695312</c:v>
                </c:pt>
                <c:pt idx="216">
                  <c:v>263.3012580871582</c:v>
                </c:pt>
                <c:pt idx="217">
                  <c:v>271.14876492818195</c:v>
                </c:pt>
                <c:pt idx="218">
                  <c:v>154.97644742329916</c:v>
                </c:pt>
                <c:pt idx="219">
                  <c:v>259.47585169474286</c:v>
                </c:pt>
                <c:pt idx="220">
                  <c:v>266.3076063791911</c:v>
                </c:pt>
                <c:pt idx="221">
                  <c:v>154.97575759887695</c:v>
                </c:pt>
                <c:pt idx="222">
                  <c:v>255.67651557922363</c:v>
                </c:pt>
                <c:pt idx="223">
                  <c:v>261.4921881357829</c:v>
                </c:pt>
                <c:pt idx="224">
                  <c:v>154.97408231099448</c:v>
                </c:pt>
                <c:pt idx="225">
                  <c:v>251.84459241231283</c:v>
                </c:pt>
                <c:pt idx="226">
                  <c:v>256.82960446675617</c:v>
                </c:pt>
                <c:pt idx="227">
                  <c:v>154.97427940368652</c:v>
                </c:pt>
                <c:pt idx="228">
                  <c:v>248.03873443603516</c:v>
                </c:pt>
                <c:pt idx="229">
                  <c:v>252.11265881856283</c:v>
                </c:pt>
                <c:pt idx="230">
                  <c:v>154.97447649637857</c:v>
                </c:pt>
                <c:pt idx="231">
                  <c:v>244.19378344217935</c:v>
                </c:pt>
                <c:pt idx="232">
                  <c:v>247.40525309244791</c:v>
                </c:pt>
                <c:pt idx="233">
                  <c:v>154.97289975484213</c:v>
                </c:pt>
                <c:pt idx="234">
                  <c:v>240.3553435007731</c:v>
                </c:pt>
                <c:pt idx="235">
                  <c:v>242.53213818868002</c:v>
                </c:pt>
                <c:pt idx="236">
                  <c:v>154.97280120849609</c:v>
                </c:pt>
                <c:pt idx="237">
                  <c:v>236.52342160542807</c:v>
                </c:pt>
                <c:pt idx="238">
                  <c:v>237.83045132954916</c:v>
                </c:pt>
                <c:pt idx="239">
                  <c:v>154.97299830118814</c:v>
                </c:pt>
                <c:pt idx="240">
                  <c:v>232.67195002237955</c:v>
                </c:pt>
                <c:pt idx="241">
                  <c:v>233.3719571431478</c:v>
                </c:pt>
                <c:pt idx="242">
                  <c:v>154.97132301330566</c:v>
                </c:pt>
                <c:pt idx="243">
                  <c:v>228.80092811584473</c:v>
                </c:pt>
                <c:pt idx="244">
                  <c:v>229.10443814595541</c:v>
                </c:pt>
                <c:pt idx="245">
                  <c:v>154.97112592061362</c:v>
                </c:pt>
                <c:pt idx="246">
                  <c:v>224.96248817443848</c:v>
                </c:pt>
                <c:pt idx="247">
                  <c:v>224.30023256937662</c:v>
                </c:pt>
                <c:pt idx="248">
                  <c:v>154.97092882792154</c:v>
                </c:pt>
                <c:pt idx="249">
                  <c:v>221.09798240661621</c:v>
                </c:pt>
                <c:pt idx="250">
                  <c:v>219.90157953898111</c:v>
                </c:pt>
                <c:pt idx="251">
                  <c:v>154.96984481811523</c:v>
                </c:pt>
                <c:pt idx="252">
                  <c:v>217.24650955200195</c:v>
                </c:pt>
                <c:pt idx="253">
                  <c:v>216.15024503072104</c:v>
                </c:pt>
                <c:pt idx="254">
                  <c:v>154.96895790100098</c:v>
                </c:pt>
                <c:pt idx="255">
                  <c:v>213.38200124104819</c:v>
                </c:pt>
                <c:pt idx="256">
                  <c:v>212.59298451741537</c:v>
                </c:pt>
                <c:pt idx="257">
                  <c:v>154.96895790100098</c:v>
                </c:pt>
                <c:pt idx="258">
                  <c:v>209.51749738057455</c:v>
                </c:pt>
                <c:pt idx="259">
                  <c:v>208.89553451538086</c:v>
                </c:pt>
                <c:pt idx="260">
                  <c:v>154.96757825215658</c:v>
                </c:pt>
                <c:pt idx="261">
                  <c:v>205.6464729309082</c:v>
                </c:pt>
                <c:pt idx="262">
                  <c:v>204.35382588704428</c:v>
                </c:pt>
                <c:pt idx="263">
                  <c:v>154.96738115946451</c:v>
                </c:pt>
                <c:pt idx="264">
                  <c:v>201.78848520914713</c:v>
                </c:pt>
                <c:pt idx="265">
                  <c:v>199.6433194478353</c:v>
                </c:pt>
                <c:pt idx="266">
                  <c:v>154.96619860331217</c:v>
                </c:pt>
                <c:pt idx="267">
                  <c:v>197.90442848205566</c:v>
                </c:pt>
                <c:pt idx="268">
                  <c:v>195.17910257975259</c:v>
                </c:pt>
                <c:pt idx="269">
                  <c:v>154.96462186177573</c:v>
                </c:pt>
                <c:pt idx="270">
                  <c:v>194.03340466817221</c:v>
                </c:pt>
                <c:pt idx="271">
                  <c:v>192.01142565409342</c:v>
                </c:pt>
                <c:pt idx="272">
                  <c:v>154.96472040812174</c:v>
                </c:pt>
                <c:pt idx="273">
                  <c:v>190.18845049540201</c:v>
                </c:pt>
                <c:pt idx="274">
                  <c:v>188.61057090759277</c:v>
                </c:pt>
                <c:pt idx="275">
                  <c:v>154.9631436665853</c:v>
                </c:pt>
                <c:pt idx="276">
                  <c:v>186.33045768737793</c:v>
                </c:pt>
                <c:pt idx="277">
                  <c:v>185.03900464375815</c:v>
                </c:pt>
                <c:pt idx="278">
                  <c:v>154.96245384216309</c:v>
                </c:pt>
                <c:pt idx="279">
                  <c:v>182.55718994140625</c:v>
                </c:pt>
                <c:pt idx="280">
                  <c:v>181.78001467386881</c:v>
                </c:pt>
                <c:pt idx="281">
                  <c:v>154.96166547139487</c:v>
                </c:pt>
                <c:pt idx="282">
                  <c:v>178.84257253011069</c:v>
                </c:pt>
                <c:pt idx="283">
                  <c:v>178.17673746744791</c:v>
                </c:pt>
                <c:pt idx="284">
                  <c:v>154.95959599812826</c:v>
                </c:pt>
                <c:pt idx="285">
                  <c:v>175.22570610046387</c:v>
                </c:pt>
                <c:pt idx="286">
                  <c:v>174.81212298075357</c:v>
                </c:pt>
                <c:pt idx="287">
                  <c:v>154.95979309082031</c:v>
                </c:pt>
                <c:pt idx="288">
                  <c:v>171.71311124165854</c:v>
                </c:pt>
                <c:pt idx="289">
                  <c:v>171.13851356506348</c:v>
                </c:pt>
                <c:pt idx="290">
                  <c:v>154.95683670043945</c:v>
                </c:pt>
                <c:pt idx="291">
                  <c:v>168.34388669331869</c:v>
                </c:pt>
                <c:pt idx="292">
                  <c:v>167.80203437805176</c:v>
                </c:pt>
                <c:pt idx="293">
                  <c:v>154.95654106140137</c:v>
                </c:pt>
                <c:pt idx="294">
                  <c:v>165.09196790059408</c:v>
                </c:pt>
                <c:pt idx="295">
                  <c:v>164.55567614237467</c:v>
                </c:pt>
                <c:pt idx="296">
                  <c:v>154.95535850524902</c:v>
                </c:pt>
                <c:pt idx="297">
                  <c:v>161.68364270528158</c:v>
                </c:pt>
                <c:pt idx="298">
                  <c:v>161.16817283630371</c:v>
                </c:pt>
                <c:pt idx="299">
                  <c:v>154.95368321736655</c:v>
                </c:pt>
                <c:pt idx="300">
                  <c:v>157.5910447438558</c:v>
                </c:pt>
                <c:pt idx="301">
                  <c:v>157.14742279052734</c:v>
                </c:pt>
                <c:pt idx="302">
                  <c:v>154.95161374409994</c:v>
                </c:pt>
                <c:pt idx="303">
                  <c:v>153.23777389526367</c:v>
                </c:pt>
                <c:pt idx="304">
                  <c:v>152.84389940897623</c:v>
                </c:pt>
                <c:pt idx="305">
                  <c:v>154.94934717814127</c:v>
                </c:pt>
                <c:pt idx="306">
                  <c:v>149.02787272135416</c:v>
                </c:pt>
                <c:pt idx="307">
                  <c:v>148.59116299947104</c:v>
                </c:pt>
                <c:pt idx="308">
                  <c:v>154.94757334391275</c:v>
                </c:pt>
                <c:pt idx="309">
                  <c:v>144.90269184112549</c:v>
                </c:pt>
                <c:pt idx="310">
                  <c:v>143.68872547149658</c:v>
                </c:pt>
                <c:pt idx="311">
                  <c:v>154.94441986083984</c:v>
                </c:pt>
                <c:pt idx="312">
                  <c:v>140.76447804768881</c:v>
                </c:pt>
                <c:pt idx="313">
                  <c:v>138.86210568745932</c:v>
                </c:pt>
                <c:pt idx="314">
                  <c:v>154.94057655334473</c:v>
                </c:pt>
                <c:pt idx="315">
                  <c:v>136.60019365946451</c:v>
                </c:pt>
                <c:pt idx="316">
                  <c:v>134.52425384521484</c:v>
                </c:pt>
                <c:pt idx="317">
                  <c:v>154.93762016296387</c:v>
                </c:pt>
                <c:pt idx="318">
                  <c:v>132.34467601776123</c:v>
                </c:pt>
                <c:pt idx="319">
                  <c:v>130.78316974639893</c:v>
                </c:pt>
                <c:pt idx="320">
                  <c:v>154.93298848470053</c:v>
                </c:pt>
                <c:pt idx="321">
                  <c:v>127.98488616943359</c:v>
                </c:pt>
                <c:pt idx="322">
                  <c:v>126.39691638946533</c:v>
                </c:pt>
                <c:pt idx="323">
                  <c:v>154.6037400563558</c:v>
                </c:pt>
                <c:pt idx="324">
                  <c:v>123.50779469807942</c:v>
                </c:pt>
                <c:pt idx="325">
                  <c:v>121.53429539998372</c:v>
                </c:pt>
                <c:pt idx="326">
                  <c:v>152.80534044901529</c:v>
                </c:pt>
                <c:pt idx="327">
                  <c:v>118.90688228607178</c:v>
                </c:pt>
                <c:pt idx="328">
                  <c:v>116.80304463704427</c:v>
                </c:pt>
                <c:pt idx="329">
                  <c:v>151.02645333607992</c:v>
                </c:pt>
                <c:pt idx="330">
                  <c:v>114.09742895762126</c:v>
                </c:pt>
                <c:pt idx="331">
                  <c:v>112.02458604176839</c:v>
                </c:pt>
                <c:pt idx="332">
                  <c:v>149.7585366566976</c:v>
                </c:pt>
                <c:pt idx="333">
                  <c:v>109.07943598429362</c:v>
                </c:pt>
                <c:pt idx="334">
                  <c:v>106.61907768249512</c:v>
                </c:pt>
                <c:pt idx="335">
                  <c:v>143.231614112854</c:v>
                </c:pt>
                <c:pt idx="336">
                  <c:v>103.88548755645752</c:v>
                </c:pt>
                <c:pt idx="337">
                  <c:v>101.07909901936848</c:v>
                </c:pt>
                <c:pt idx="338">
                  <c:v>134.57024351755777</c:v>
                </c:pt>
                <c:pt idx="339">
                  <c:v>98.456931114196777</c:v>
                </c:pt>
                <c:pt idx="340">
                  <c:v>95.434453328450516</c:v>
                </c:pt>
                <c:pt idx="341">
                  <c:v>122.92513942718506</c:v>
                </c:pt>
                <c:pt idx="342">
                  <c:v>139.37638282775879</c:v>
                </c:pt>
                <c:pt idx="343">
                  <c:v>136.54106585184732</c:v>
                </c:pt>
                <c:pt idx="344">
                  <c:v>154.93840853373209</c:v>
                </c:pt>
                <c:pt idx="345">
                  <c:v>138.00783983866373</c:v>
                </c:pt>
                <c:pt idx="346">
                  <c:v>135.84010410308838</c:v>
                </c:pt>
                <c:pt idx="347">
                  <c:v>154.93801434834799</c:v>
                </c:pt>
                <c:pt idx="348">
                  <c:v>137.42783800760904</c:v>
                </c:pt>
                <c:pt idx="349">
                  <c:v>135.2206834157308</c:v>
                </c:pt>
                <c:pt idx="350">
                  <c:v>154.93752161661783</c:v>
                </c:pt>
                <c:pt idx="351">
                  <c:v>136.86086908976236</c:v>
                </c:pt>
                <c:pt idx="352">
                  <c:v>134.63535785675049</c:v>
                </c:pt>
                <c:pt idx="353">
                  <c:v>154.93762016296387</c:v>
                </c:pt>
                <c:pt idx="354">
                  <c:v>136.25480079650879</c:v>
                </c:pt>
                <c:pt idx="355">
                  <c:v>134.12298742930093</c:v>
                </c:pt>
                <c:pt idx="356">
                  <c:v>154.93732452392578</c:v>
                </c:pt>
                <c:pt idx="357">
                  <c:v>135.65524800618491</c:v>
                </c:pt>
                <c:pt idx="358">
                  <c:v>133.55697377522787</c:v>
                </c:pt>
                <c:pt idx="359">
                  <c:v>154.93574778238931</c:v>
                </c:pt>
                <c:pt idx="360">
                  <c:v>135.0165926615397</c:v>
                </c:pt>
                <c:pt idx="361">
                  <c:v>133.0891892115275</c:v>
                </c:pt>
                <c:pt idx="362">
                  <c:v>154.93407249450684</c:v>
                </c:pt>
                <c:pt idx="363">
                  <c:v>134.35839080810547</c:v>
                </c:pt>
                <c:pt idx="364">
                  <c:v>132.50290807088217</c:v>
                </c:pt>
                <c:pt idx="365">
                  <c:v>154.93446667989096</c:v>
                </c:pt>
                <c:pt idx="366">
                  <c:v>133.72625287373862</c:v>
                </c:pt>
                <c:pt idx="367">
                  <c:v>131.98291015625</c:v>
                </c:pt>
                <c:pt idx="368">
                  <c:v>154.93367830912271</c:v>
                </c:pt>
                <c:pt idx="369">
                  <c:v>133.06153138478598</c:v>
                </c:pt>
                <c:pt idx="370">
                  <c:v>131.37612469991049</c:v>
                </c:pt>
                <c:pt idx="371">
                  <c:v>154.93229866027832</c:v>
                </c:pt>
                <c:pt idx="372">
                  <c:v>132.39681053161621</c:v>
                </c:pt>
                <c:pt idx="373">
                  <c:v>130.70901966094971</c:v>
                </c:pt>
                <c:pt idx="374">
                  <c:v>154.93249575297037</c:v>
                </c:pt>
                <c:pt idx="375">
                  <c:v>131.76467355092367</c:v>
                </c:pt>
                <c:pt idx="376">
                  <c:v>130.09484481811523</c:v>
                </c:pt>
                <c:pt idx="377">
                  <c:v>154.93200302124023</c:v>
                </c:pt>
                <c:pt idx="378">
                  <c:v>131.38017876942953</c:v>
                </c:pt>
                <c:pt idx="379">
                  <c:v>130.22406991322836</c:v>
                </c:pt>
                <c:pt idx="380">
                  <c:v>154.9315102895101</c:v>
                </c:pt>
                <c:pt idx="381">
                  <c:v>131.61478551228842</c:v>
                </c:pt>
                <c:pt idx="382">
                  <c:v>129.92437362670898</c:v>
                </c:pt>
                <c:pt idx="383">
                  <c:v>154.92934226989746</c:v>
                </c:pt>
                <c:pt idx="384">
                  <c:v>130.89141273498535</c:v>
                </c:pt>
                <c:pt idx="385">
                  <c:v>129.28611628214517</c:v>
                </c:pt>
                <c:pt idx="386">
                  <c:v>154.92234547932944</c:v>
                </c:pt>
                <c:pt idx="387">
                  <c:v>130.15500577290854</c:v>
                </c:pt>
                <c:pt idx="388">
                  <c:v>128.52221234639487</c:v>
                </c:pt>
                <c:pt idx="389">
                  <c:v>154.91968472798666</c:v>
                </c:pt>
                <c:pt idx="390">
                  <c:v>129.3990478515625</c:v>
                </c:pt>
                <c:pt idx="391">
                  <c:v>127.78191026051839</c:v>
                </c:pt>
                <c:pt idx="392">
                  <c:v>154.90509923299155</c:v>
                </c:pt>
                <c:pt idx="393">
                  <c:v>128.6300573348999</c:v>
                </c:pt>
                <c:pt idx="394">
                  <c:v>126.96745999654134</c:v>
                </c:pt>
                <c:pt idx="395">
                  <c:v>154.75008392333984</c:v>
                </c:pt>
                <c:pt idx="396">
                  <c:v>127.84151585896809</c:v>
                </c:pt>
                <c:pt idx="397">
                  <c:v>126.16779200236003</c:v>
                </c:pt>
                <c:pt idx="398">
                  <c:v>154.62542088826498</c:v>
                </c:pt>
                <c:pt idx="399">
                  <c:v>127.03342342376709</c:v>
                </c:pt>
                <c:pt idx="400">
                  <c:v>125.30613390604655</c:v>
                </c:pt>
                <c:pt idx="401">
                  <c:v>154.48154067993164</c:v>
                </c:pt>
                <c:pt idx="402">
                  <c:v>126.21881421407063</c:v>
                </c:pt>
                <c:pt idx="403">
                  <c:v>124.42325655619304</c:v>
                </c:pt>
                <c:pt idx="404">
                  <c:v>154.37609481811523</c:v>
                </c:pt>
                <c:pt idx="405">
                  <c:v>125.39768918355306</c:v>
                </c:pt>
                <c:pt idx="406">
                  <c:v>123.52178223927815</c:v>
                </c:pt>
                <c:pt idx="407">
                  <c:v>154.29420153299967</c:v>
                </c:pt>
                <c:pt idx="408">
                  <c:v>124.59611256917317</c:v>
                </c:pt>
                <c:pt idx="409">
                  <c:v>122.61100991566975</c:v>
                </c:pt>
                <c:pt idx="410">
                  <c:v>153.77889474232992</c:v>
                </c:pt>
                <c:pt idx="411">
                  <c:v>123.75543626149495</c:v>
                </c:pt>
                <c:pt idx="412">
                  <c:v>121.65660572052002</c:v>
                </c:pt>
                <c:pt idx="413">
                  <c:v>153.02904415130615</c:v>
                </c:pt>
                <c:pt idx="414">
                  <c:v>122.90824190775554</c:v>
                </c:pt>
                <c:pt idx="415">
                  <c:v>120.78850968678792</c:v>
                </c:pt>
                <c:pt idx="416">
                  <c:v>152.78937594095865</c:v>
                </c:pt>
                <c:pt idx="417">
                  <c:v>122.04801527659099</c:v>
                </c:pt>
                <c:pt idx="418">
                  <c:v>119.91135470072429</c:v>
                </c:pt>
                <c:pt idx="419">
                  <c:v>152.72926171620688</c:v>
                </c:pt>
                <c:pt idx="420">
                  <c:v>121.19430478413899</c:v>
                </c:pt>
                <c:pt idx="421">
                  <c:v>119.04874261220296</c:v>
                </c:pt>
                <c:pt idx="422">
                  <c:v>152.49116992950439</c:v>
                </c:pt>
                <c:pt idx="423">
                  <c:v>120.31452624003093</c:v>
                </c:pt>
                <c:pt idx="424">
                  <c:v>118.18303235371907</c:v>
                </c:pt>
                <c:pt idx="425">
                  <c:v>151.91476345062256</c:v>
                </c:pt>
                <c:pt idx="426">
                  <c:v>119.46733283996582</c:v>
                </c:pt>
                <c:pt idx="427">
                  <c:v>117.26415252685547</c:v>
                </c:pt>
                <c:pt idx="428">
                  <c:v>151.1453021367391</c:v>
                </c:pt>
                <c:pt idx="429">
                  <c:v>118.57452138264973</c:v>
                </c:pt>
                <c:pt idx="430">
                  <c:v>116.42657470703125</c:v>
                </c:pt>
                <c:pt idx="431">
                  <c:v>150.67986011505127</c:v>
                </c:pt>
                <c:pt idx="432">
                  <c:v>117.68822542826335</c:v>
                </c:pt>
                <c:pt idx="433">
                  <c:v>115.50650374094646</c:v>
                </c:pt>
                <c:pt idx="434">
                  <c:v>150.32351144154867</c:v>
                </c:pt>
                <c:pt idx="435">
                  <c:v>116.79541365305583</c:v>
                </c:pt>
                <c:pt idx="436">
                  <c:v>114.67131201426189</c:v>
                </c:pt>
                <c:pt idx="437">
                  <c:v>150.10897223154703</c:v>
                </c:pt>
                <c:pt idx="438">
                  <c:v>115.88956801096599</c:v>
                </c:pt>
                <c:pt idx="439">
                  <c:v>113.81823666890462</c:v>
                </c:pt>
                <c:pt idx="440">
                  <c:v>149.82200145721436</c:v>
                </c:pt>
                <c:pt idx="441">
                  <c:v>114.99675718943278</c:v>
                </c:pt>
                <c:pt idx="442">
                  <c:v>112.91318607330322</c:v>
                </c:pt>
                <c:pt idx="443">
                  <c:v>149.85146776835123</c:v>
                </c:pt>
                <c:pt idx="444">
                  <c:v>114.09091218312581</c:v>
                </c:pt>
                <c:pt idx="445">
                  <c:v>111.98190848032634</c:v>
                </c:pt>
                <c:pt idx="446">
                  <c:v>149.47481759389242</c:v>
                </c:pt>
                <c:pt idx="447">
                  <c:v>113.1655158996582</c:v>
                </c:pt>
                <c:pt idx="448">
                  <c:v>111.05349286397298</c:v>
                </c:pt>
                <c:pt idx="449">
                  <c:v>149.01578076680502</c:v>
                </c:pt>
                <c:pt idx="450">
                  <c:v>112.24012025197347</c:v>
                </c:pt>
                <c:pt idx="451">
                  <c:v>110.05521901448567</c:v>
                </c:pt>
                <c:pt idx="452">
                  <c:v>147.98014163970947</c:v>
                </c:pt>
                <c:pt idx="453">
                  <c:v>111.33427460988362</c:v>
                </c:pt>
                <c:pt idx="454">
                  <c:v>109.07864030202229</c:v>
                </c:pt>
                <c:pt idx="455">
                  <c:v>146.39332516988119</c:v>
                </c:pt>
                <c:pt idx="456">
                  <c:v>110.39584414164226</c:v>
                </c:pt>
                <c:pt idx="457">
                  <c:v>108.02219263712566</c:v>
                </c:pt>
                <c:pt idx="458">
                  <c:v>144.75279839833578</c:v>
                </c:pt>
                <c:pt idx="459">
                  <c:v>109.47044785817464</c:v>
                </c:pt>
                <c:pt idx="460">
                  <c:v>106.97575696309407</c:v>
                </c:pt>
                <c:pt idx="461">
                  <c:v>143.11710166931152</c:v>
                </c:pt>
                <c:pt idx="462">
                  <c:v>108.5255012512207</c:v>
                </c:pt>
                <c:pt idx="463">
                  <c:v>105.88998285929362</c:v>
                </c:pt>
                <c:pt idx="464">
                  <c:v>141.79498227437338</c:v>
                </c:pt>
                <c:pt idx="465">
                  <c:v>107.56752236684163</c:v>
                </c:pt>
                <c:pt idx="466">
                  <c:v>104.86500422159831</c:v>
                </c:pt>
                <c:pt idx="467">
                  <c:v>140.62985134124756</c:v>
                </c:pt>
                <c:pt idx="468">
                  <c:v>106.6225741704305</c:v>
                </c:pt>
                <c:pt idx="469">
                  <c:v>103.81403986612956</c:v>
                </c:pt>
                <c:pt idx="470">
                  <c:v>138.81903521219888</c:v>
                </c:pt>
                <c:pt idx="471">
                  <c:v>105.67762819925944</c:v>
                </c:pt>
                <c:pt idx="472">
                  <c:v>102.78977839152019</c:v>
                </c:pt>
                <c:pt idx="473">
                  <c:v>136.86827977498373</c:v>
                </c:pt>
                <c:pt idx="474">
                  <c:v>104.71964804331462</c:v>
                </c:pt>
                <c:pt idx="475">
                  <c:v>101.83227475484212</c:v>
                </c:pt>
                <c:pt idx="476">
                  <c:v>135.31615161895752</c:v>
                </c:pt>
                <c:pt idx="477">
                  <c:v>103.74211661020915</c:v>
                </c:pt>
                <c:pt idx="478">
                  <c:v>100.91482639312744</c:v>
                </c:pt>
                <c:pt idx="479">
                  <c:v>133.83261235555014</c:v>
                </c:pt>
                <c:pt idx="480">
                  <c:v>102.77761904398601</c:v>
                </c:pt>
                <c:pt idx="481">
                  <c:v>99.94301700592041</c:v>
                </c:pt>
                <c:pt idx="482">
                  <c:v>132.04958629608154</c:v>
                </c:pt>
                <c:pt idx="483">
                  <c:v>101.81312147776286</c:v>
                </c:pt>
                <c:pt idx="484">
                  <c:v>98.94760386149089</c:v>
                </c:pt>
                <c:pt idx="485">
                  <c:v>131.05178960164389</c:v>
                </c:pt>
                <c:pt idx="486">
                  <c:v>100.80300617218018</c:v>
                </c:pt>
                <c:pt idx="487">
                  <c:v>97.920958836873368</c:v>
                </c:pt>
                <c:pt idx="488">
                  <c:v>128.68033345540366</c:v>
                </c:pt>
                <c:pt idx="489">
                  <c:v>99.818958600362137</c:v>
                </c:pt>
                <c:pt idx="490">
                  <c:v>96.88000615437825</c:v>
                </c:pt>
                <c:pt idx="491">
                  <c:v>126.40318775177002</c:v>
                </c:pt>
                <c:pt idx="492">
                  <c:v>98.841426213582352</c:v>
                </c:pt>
                <c:pt idx="493">
                  <c:v>95.778019905090332</c:v>
                </c:pt>
                <c:pt idx="494">
                  <c:v>123.85237534840901</c:v>
                </c:pt>
                <c:pt idx="495">
                  <c:v>97.850862185160324</c:v>
                </c:pt>
                <c:pt idx="496">
                  <c:v>94.775692621866867</c:v>
                </c:pt>
                <c:pt idx="497">
                  <c:v>121.67417240142822</c:v>
                </c:pt>
                <c:pt idx="498">
                  <c:v>96.853779792785645</c:v>
                </c:pt>
                <c:pt idx="499">
                  <c:v>93.722819964090988</c:v>
                </c:pt>
                <c:pt idx="500">
                  <c:v>119.37278525034587</c:v>
                </c:pt>
                <c:pt idx="501">
                  <c:v>95.830630302429199</c:v>
                </c:pt>
                <c:pt idx="502">
                  <c:v>92.637282371520996</c:v>
                </c:pt>
                <c:pt idx="503">
                  <c:v>117.28879229227702</c:v>
                </c:pt>
                <c:pt idx="504">
                  <c:v>94.807481447855636</c:v>
                </c:pt>
                <c:pt idx="505">
                  <c:v>91.624942779541016</c:v>
                </c:pt>
                <c:pt idx="506">
                  <c:v>115.07225449879964</c:v>
                </c:pt>
                <c:pt idx="507">
                  <c:v>93.784332593282059</c:v>
                </c:pt>
                <c:pt idx="508">
                  <c:v>90.65265814463298</c:v>
                </c:pt>
                <c:pt idx="509">
                  <c:v>113.17698129018147</c:v>
                </c:pt>
                <c:pt idx="510">
                  <c:v>92.761183420817062</c:v>
                </c:pt>
                <c:pt idx="511">
                  <c:v>89.568789164225265</c:v>
                </c:pt>
                <c:pt idx="512">
                  <c:v>111.15044434865315</c:v>
                </c:pt>
                <c:pt idx="513">
                  <c:v>91.744551022847489</c:v>
                </c:pt>
                <c:pt idx="514">
                  <c:v>88.537136395772293</c:v>
                </c:pt>
                <c:pt idx="515">
                  <c:v>108.54917526245117</c:v>
                </c:pt>
                <c:pt idx="516">
                  <c:v>90.675784428914383</c:v>
                </c:pt>
                <c:pt idx="517">
                  <c:v>87.530279795328781</c:v>
                </c:pt>
                <c:pt idx="518">
                  <c:v>105.28763580322266</c:v>
                </c:pt>
                <c:pt idx="519">
                  <c:v>89.620051066080734</c:v>
                </c:pt>
                <c:pt idx="520">
                  <c:v>86.511025428771973</c:v>
                </c:pt>
                <c:pt idx="521">
                  <c:v>102.29079627990723</c:v>
                </c:pt>
                <c:pt idx="522">
                  <c:v>88.525215148925781</c:v>
                </c:pt>
                <c:pt idx="523">
                  <c:v>85.464350700378418</c:v>
                </c:pt>
                <c:pt idx="524">
                  <c:v>100.01571973164876</c:v>
                </c:pt>
                <c:pt idx="525">
                  <c:v>87.449931144714355</c:v>
                </c:pt>
                <c:pt idx="526">
                  <c:v>84.344244321187333</c:v>
                </c:pt>
                <c:pt idx="527">
                  <c:v>97.969472249348954</c:v>
                </c:pt>
                <c:pt idx="528">
                  <c:v>86.361612637837723</c:v>
                </c:pt>
                <c:pt idx="529">
                  <c:v>83.252270062764481</c:v>
                </c:pt>
                <c:pt idx="530">
                  <c:v>95.496315638224289</c:v>
                </c:pt>
                <c:pt idx="531">
                  <c:v>85.234194437662765</c:v>
                </c:pt>
                <c:pt idx="532">
                  <c:v>82.135261853535965</c:v>
                </c:pt>
                <c:pt idx="533">
                  <c:v>92.476414680480957</c:v>
                </c:pt>
                <c:pt idx="534">
                  <c:v>84.106774648030594</c:v>
                </c:pt>
                <c:pt idx="535">
                  <c:v>80.931945482889816</c:v>
                </c:pt>
                <c:pt idx="536">
                  <c:v>90.082786560058594</c:v>
                </c:pt>
                <c:pt idx="537">
                  <c:v>82.940255165100098</c:v>
                </c:pt>
                <c:pt idx="538">
                  <c:v>79.737926165262863</c:v>
                </c:pt>
                <c:pt idx="539">
                  <c:v>88.227721532185868</c:v>
                </c:pt>
                <c:pt idx="540">
                  <c:v>81.741149266560868</c:v>
                </c:pt>
                <c:pt idx="541">
                  <c:v>78.536516825358078</c:v>
                </c:pt>
                <c:pt idx="542">
                  <c:v>86.501064459482834</c:v>
                </c:pt>
                <c:pt idx="543">
                  <c:v>80.496426264444992</c:v>
                </c:pt>
                <c:pt idx="544">
                  <c:v>77.30697377522786</c:v>
                </c:pt>
                <c:pt idx="545">
                  <c:v>85.009641647338867</c:v>
                </c:pt>
                <c:pt idx="546">
                  <c:v>79.245186805725098</c:v>
                </c:pt>
                <c:pt idx="547">
                  <c:v>76.009002685546875</c:v>
                </c:pt>
                <c:pt idx="548">
                  <c:v>83.390007813771561</c:v>
                </c:pt>
                <c:pt idx="549">
                  <c:v>78.03956540425618</c:v>
                </c:pt>
                <c:pt idx="550">
                  <c:v>74.838827768961593</c:v>
                </c:pt>
                <c:pt idx="551">
                  <c:v>81.128235975901291</c:v>
                </c:pt>
                <c:pt idx="552">
                  <c:v>76.905629475911454</c:v>
                </c:pt>
                <c:pt idx="553">
                  <c:v>73.765450159708664</c:v>
                </c:pt>
                <c:pt idx="554">
                  <c:v>79.228529135386154</c:v>
                </c:pt>
                <c:pt idx="555">
                  <c:v>75.797760327657059</c:v>
                </c:pt>
                <c:pt idx="556">
                  <c:v>72.723306655883789</c:v>
                </c:pt>
                <c:pt idx="557">
                  <c:v>77.66408220926921</c:v>
                </c:pt>
                <c:pt idx="558">
                  <c:v>74.715959548950195</c:v>
                </c:pt>
                <c:pt idx="559">
                  <c:v>71.65159797668457</c:v>
                </c:pt>
                <c:pt idx="560">
                  <c:v>76.287762641906738</c:v>
                </c:pt>
                <c:pt idx="561">
                  <c:v>73.627641995747879</c:v>
                </c:pt>
                <c:pt idx="562">
                  <c:v>70.581082344055176</c:v>
                </c:pt>
                <c:pt idx="563">
                  <c:v>75.097009181976318</c:v>
                </c:pt>
                <c:pt idx="564">
                  <c:v>72.532807509104416</c:v>
                </c:pt>
                <c:pt idx="565">
                  <c:v>69.530116399129227</c:v>
                </c:pt>
                <c:pt idx="566">
                  <c:v>73.733008702596024</c:v>
                </c:pt>
                <c:pt idx="567">
                  <c:v>71.451005776723221</c:v>
                </c:pt>
                <c:pt idx="568">
                  <c:v>68.428844928741455</c:v>
                </c:pt>
                <c:pt idx="569">
                  <c:v>72.702887694040939</c:v>
                </c:pt>
                <c:pt idx="570">
                  <c:v>70.35617208480835</c:v>
                </c:pt>
                <c:pt idx="571">
                  <c:v>67.354276816050216</c:v>
                </c:pt>
                <c:pt idx="572">
                  <c:v>71.181014060974121</c:v>
                </c:pt>
                <c:pt idx="573">
                  <c:v>69.28740406036377</c:v>
                </c:pt>
                <c:pt idx="574">
                  <c:v>66.259202798207596</c:v>
                </c:pt>
                <c:pt idx="575">
                  <c:v>69.438096046447754</c:v>
                </c:pt>
                <c:pt idx="576">
                  <c:v>68.199084917704269</c:v>
                </c:pt>
                <c:pt idx="577">
                  <c:v>65.157692432403564</c:v>
                </c:pt>
                <c:pt idx="578">
                  <c:v>68.002057711283371</c:v>
                </c:pt>
                <c:pt idx="579">
                  <c:v>67.097734292348221</c:v>
                </c:pt>
                <c:pt idx="580">
                  <c:v>64.049743970235184</c:v>
                </c:pt>
                <c:pt idx="581">
                  <c:v>66.71314922968547</c:v>
                </c:pt>
                <c:pt idx="582">
                  <c:v>66.009416262308761</c:v>
                </c:pt>
                <c:pt idx="583">
                  <c:v>62.937743345896401</c:v>
                </c:pt>
                <c:pt idx="584">
                  <c:v>65.405222415924072</c:v>
                </c:pt>
                <c:pt idx="585">
                  <c:v>64.914581457773849</c:v>
                </c:pt>
                <c:pt idx="586">
                  <c:v>61.817873477935791</c:v>
                </c:pt>
                <c:pt idx="587">
                  <c:v>64.151200771331787</c:v>
                </c:pt>
                <c:pt idx="588">
                  <c:v>63.819746494293213</c:v>
                </c:pt>
                <c:pt idx="589">
                  <c:v>60.7325758934021</c:v>
                </c:pt>
                <c:pt idx="590">
                  <c:v>62.913734912872314</c:v>
                </c:pt>
                <c:pt idx="591">
                  <c:v>62.724911848704018</c:v>
                </c:pt>
                <c:pt idx="592">
                  <c:v>59.64489428202311</c:v>
                </c:pt>
                <c:pt idx="593">
                  <c:v>61.580974419911705</c:v>
                </c:pt>
                <c:pt idx="594">
                  <c:v>61.630076726277672</c:v>
                </c:pt>
                <c:pt idx="595">
                  <c:v>58.601558208465576</c:v>
                </c:pt>
                <c:pt idx="596">
                  <c:v>60.125127474466957</c:v>
                </c:pt>
                <c:pt idx="597">
                  <c:v>60.548275311787926</c:v>
                </c:pt>
                <c:pt idx="598">
                  <c:v>57.54320240020752</c:v>
                </c:pt>
                <c:pt idx="599">
                  <c:v>58.732449213663735</c:v>
                </c:pt>
                <c:pt idx="600">
                  <c:v>59.440407117207847</c:v>
                </c:pt>
                <c:pt idx="601">
                  <c:v>56.440976142883301</c:v>
                </c:pt>
                <c:pt idx="602">
                  <c:v>57.641820112864174</c:v>
                </c:pt>
                <c:pt idx="603">
                  <c:v>58.339054902394615</c:v>
                </c:pt>
                <c:pt idx="604">
                  <c:v>55.37427488962809</c:v>
                </c:pt>
                <c:pt idx="605">
                  <c:v>56.865558306376137</c:v>
                </c:pt>
                <c:pt idx="606">
                  <c:v>57.237703641255699</c:v>
                </c:pt>
                <c:pt idx="607">
                  <c:v>54.257982095082603</c:v>
                </c:pt>
                <c:pt idx="608">
                  <c:v>56.086833477020264</c:v>
                </c:pt>
                <c:pt idx="609">
                  <c:v>56.162419637044273</c:v>
                </c:pt>
                <c:pt idx="610">
                  <c:v>53.177929560343422</c:v>
                </c:pt>
                <c:pt idx="611">
                  <c:v>55.255976517995201</c:v>
                </c:pt>
                <c:pt idx="612">
                  <c:v>55.048034350077309</c:v>
                </c:pt>
                <c:pt idx="613">
                  <c:v>52.083333333333336</c:v>
                </c:pt>
                <c:pt idx="614">
                  <c:v>54.384025255839028</c:v>
                </c:pt>
                <c:pt idx="615">
                  <c:v>53.946682135264076</c:v>
                </c:pt>
                <c:pt idx="616">
                  <c:v>51.021162350972496</c:v>
                </c:pt>
                <c:pt idx="617">
                  <c:v>53.593769709269203</c:v>
                </c:pt>
                <c:pt idx="618">
                  <c:v>52.877915223439537</c:v>
                </c:pt>
                <c:pt idx="619">
                  <c:v>49.957561016082764</c:v>
                </c:pt>
                <c:pt idx="620">
                  <c:v>52.969764868418373</c:v>
                </c:pt>
                <c:pt idx="621">
                  <c:v>51.789597034454346</c:v>
                </c:pt>
                <c:pt idx="622">
                  <c:v>48.922093073527016</c:v>
                </c:pt>
                <c:pt idx="623">
                  <c:v>52.327528635660805</c:v>
                </c:pt>
                <c:pt idx="624">
                  <c:v>50.740380446116127</c:v>
                </c:pt>
                <c:pt idx="625">
                  <c:v>47.910944620768227</c:v>
                </c:pt>
                <c:pt idx="626">
                  <c:v>51.623798211415611</c:v>
                </c:pt>
                <c:pt idx="627">
                  <c:v>49.697679996490479</c:v>
                </c:pt>
                <c:pt idx="628">
                  <c:v>46.911001841227211</c:v>
                </c:pt>
                <c:pt idx="629">
                  <c:v>50.924403985341392</c:v>
                </c:pt>
                <c:pt idx="630">
                  <c:v>48.707115809122719</c:v>
                </c:pt>
                <c:pt idx="631">
                  <c:v>45.950160026550293</c:v>
                </c:pt>
                <c:pt idx="632">
                  <c:v>50.146368662516274</c:v>
                </c:pt>
                <c:pt idx="633">
                  <c:v>47.775202910105385</c:v>
                </c:pt>
                <c:pt idx="634">
                  <c:v>45.030088901519775</c:v>
                </c:pt>
                <c:pt idx="635">
                  <c:v>49.280429204305015</c:v>
                </c:pt>
                <c:pt idx="636">
                  <c:v>46.843290170033775</c:v>
                </c:pt>
                <c:pt idx="637">
                  <c:v>44.165808359781899</c:v>
                </c:pt>
                <c:pt idx="638">
                  <c:v>48.370832443237305</c:v>
                </c:pt>
                <c:pt idx="639">
                  <c:v>45.878792603810631</c:v>
                </c:pt>
                <c:pt idx="640">
                  <c:v>43.246452172597252</c:v>
                </c:pt>
                <c:pt idx="641">
                  <c:v>47.583237806955971</c:v>
                </c:pt>
                <c:pt idx="642">
                  <c:v>44.738339424133301</c:v>
                </c:pt>
                <c:pt idx="643">
                  <c:v>42.153287092844643</c:v>
                </c:pt>
                <c:pt idx="644">
                  <c:v>46.474771499633789</c:v>
                </c:pt>
                <c:pt idx="645">
                  <c:v>43.500133514404297</c:v>
                </c:pt>
                <c:pt idx="646">
                  <c:v>40.980487664540611</c:v>
                </c:pt>
                <c:pt idx="647">
                  <c:v>45.14713509877523</c:v>
                </c:pt>
                <c:pt idx="648">
                  <c:v>42.287995338439941</c:v>
                </c:pt>
                <c:pt idx="649">
                  <c:v>39.82890796661377</c:v>
                </c:pt>
                <c:pt idx="650">
                  <c:v>43.777616182963051</c:v>
                </c:pt>
                <c:pt idx="651">
                  <c:v>41.127991358439125</c:v>
                </c:pt>
                <c:pt idx="652">
                  <c:v>38.721913814544678</c:v>
                </c:pt>
                <c:pt idx="653">
                  <c:v>42.393905003865562</c:v>
                </c:pt>
                <c:pt idx="654">
                  <c:v>39.94192043940226</c:v>
                </c:pt>
                <c:pt idx="655">
                  <c:v>37.593938509623207</c:v>
                </c:pt>
                <c:pt idx="656">
                  <c:v>41.043306827545166</c:v>
                </c:pt>
                <c:pt idx="657">
                  <c:v>38.76236629486084</c:v>
                </c:pt>
                <c:pt idx="658">
                  <c:v>36.481460571289063</c:v>
                </c:pt>
                <c:pt idx="659">
                  <c:v>39.613574663798012</c:v>
                </c:pt>
                <c:pt idx="660">
                  <c:v>37.556744734446205</c:v>
                </c:pt>
                <c:pt idx="661">
                  <c:v>35.338463624318443</c:v>
                </c:pt>
                <c:pt idx="662">
                  <c:v>38.146098852157593</c:v>
                </c:pt>
                <c:pt idx="663">
                  <c:v>36.325055599212646</c:v>
                </c:pt>
                <c:pt idx="664">
                  <c:v>34.170195341110229</c:v>
                </c:pt>
                <c:pt idx="665">
                  <c:v>36.699219385782875</c:v>
                </c:pt>
                <c:pt idx="666">
                  <c:v>35.054265022277832</c:v>
                </c:pt>
                <c:pt idx="667">
                  <c:v>32.953526814778648</c:v>
                </c:pt>
                <c:pt idx="668">
                  <c:v>35.213019291559853</c:v>
                </c:pt>
                <c:pt idx="669">
                  <c:v>33.744373321533203</c:v>
                </c:pt>
                <c:pt idx="670">
                  <c:v>31.704909642537434</c:v>
                </c:pt>
                <c:pt idx="671">
                  <c:v>33.597031593322754</c:v>
                </c:pt>
                <c:pt idx="672">
                  <c:v>32.375830173492432</c:v>
                </c:pt>
                <c:pt idx="673">
                  <c:v>30.412184238433838</c:v>
                </c:pt>
                <c:pt idx="674">
                  <c:v>32.090333143870033</c:v>
                </c:pt>
                <c:pt idx="675">
                  <c:v>30.974701801935833</c:v>
                </c:pt>
                <c:pt idx="676">
                  <c:v>29.062953074773151</c:v>
                </c:pt>
                <c:pt idx="677">
                  <c:v>30.403489987055462</c:v>
                </c:pt>
                <c:pt idx="678">
                  <c:v>29.475820620854694</c:v>
                </c:pt>
                <c:pt idx="679">
                  <c:v>27.670090436935425</c:v>
                </c:pt>
                <c:pt idx="680">
                  <c:v>28.756360928217571</c:v>
                </c:pt>
                <c:pt idx="681">
                  <c:v>27.937838554382324</c:v>
                </c:pt>
                <c:pt idx="682">
                  <c:v>26.211900234222412</c:v>
                </c:pt>
                <c:pt idx="683">
                  <c:v>27.053946892420452</c:v>
                </c:pt>
              </c:numCache>
            </c:numRef>
          </c:yVal>
        </c:ser>
        <c:axId val="187039104"/>
        <c:axId val="187119104"/>
      </c:scatterChart>
      <c:valAx>
        <c:axId val="187039104"/>
        <c:scaling>
          <c:orientation val="maxMin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87119104"/>
        <c:crosses val="autoZero"/>
        <c:crossBetween val="midCat"/>
      </c:valAx>
      <c:valAx>
        <c:axId val="187119104"/>
        <c:scaling>
          <c:orientation val="minMax"/>
          <c:max val="600"/>
        </c:scaling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Dut Average ("Lux")</a:t>
                </a:r>
              </a:p>
            </c:rich>
          </c:tx>
          <c:layout/>
        </c:title>
        <c:numFmt formatCode="General" sourceLinked="1"/>
        <c:tickLblPos val="nextTo"/>
        <c:crossAx val="187039104"/>
        <c:crosses val="autoZero"/>
        <c:crossBetween val="midCat"/>
      </c:valAx>
    </c:plotArea>
    <c:plotVisOnly val="1"/>
    <c:dispBlanksAs val="span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 Range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data1!$AK$1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data1!$AN$2:$AN$115</c:f>
              <c:numCache>
                <c:formatCode>General</c:formatCode>
                <c:ptCount val="114"/>
                <c:pt idx="0">
                  <c:v>13506.223967406908</c:v>
                </c:pt>
                <c:pt idx="1">
                  <c:v>13466.481952449662</c:v>
                </c:pt>
                <c:pt idx="2">
                  <c:v>13427.887872726771</c:v>
                </c:pt>
                <c:pt idx="3">
                  <c:v>13366.224849165077</c:v>
                </c:pt>
                <c:pt idx="4">
                  <c:v>13325.280146416595</c:v>
                </c:pt>
                <c:pt idx="5">
                  <c:v>13263.671808681063</c:v>
                </c:pt>
                <c:pt idx="6">
                  <c:v>13204.523398892727</c:v>
                </c:pt>
                <c:pt idx="7">
                  <c:v>13151.770861824754</c:v>
                </c:pt>
                <c:pt idx="8">
                  <c:v>13092.95050026267</c:v>
                </c:pt>
                <c:pt idx="9">
                  <c:v>13035.824698639039</c:v>
                </c:pt>
                <c:pt idx="10">
                  <c:v>12969.460362295435</c:v>
                </c:pt>
                <c:pt idx="11">
                  <c:v>12914.679789630754</c:v>
                </c:pt>
                <c:pt idx="12">
                  <c:v>12925.017067921643</c:v>
                </c:pt>
                <c:pt idx="13">
                  <c:v>12883.525773834423</c:v>
                </c:pt>
                <c:pt idx="14">
                  <c:v>12816.669465247525</c:v>
                </c:pt>
                <c:pt idx="15">
                  <c:v>12740.027997236562</c:v>
                </c:pt>
                <c:pt idx="16">
                  <c:v>12658.903959748339</c:v>
                </c:pt>
                <c:pt idx="17">
                  <c:v>12586.799780406158</c:v>
                </c:pt>
                <c:pt idx="18">
                  <c:v>12515.624893089767</c:v>
                </c:pt>
                <c:pt idx="19">
                  <c:v>12438.600757757111</c:v>
                </c:pt>
                <c:pt idx="20">
                  <c:v>12349.440839974794</c:v>
                </c:pt>
                <c:pt idx="21">
                  <c:v>12278.757958267059</c:v>
                </c:pt>
                <c:pt idx="22">
                  <c:v>12202.225795177699</c:v>
                </c:pt>
                <c:pt idx="23">
                  <c:v>12112.300576117359</c:v>
                </c:pt>
                <c:pt idx="24">
                  <c:v>12038.99370898394</c:v>
                </c:pt>
                <c:pt idx="25">
                  <c:v>11943.219208541977</c:v>
                </c:pt>
                <c:pt idx="26">
                  <c:v>11870.185703808647</c:v>
                </c:pt>
                <c:pt idx="27">
                  <c:v>11778.839120383143</c:v>
                </c:pt>
                <c:pt idx="28">
                  <c:v>11702.635005520033</c:v>
                </c:pt>
                <c:pt idx="29">
                  <c:v>11604.783177721843</c:v>
                </c:pt>
                <c:pt idx="30">
                  <c:v>11529.126721889013</c:v>
                </c:pt>
                <c:pt idx="31">
                  <c:v>11434.882890733817</c:v>
                </c:pt>
                <c:pt idx="32">
                  <c:v>11346.761536533533</c:v>
                </c:pt>
                <c:pt idx="33">
                  <c:v>11262.958961254908</c:v>
                </c:pt>
                <c:pt idx="34">
                  <c:v>11165.927153926266</c:v>
                </c:pt>
                <c:pt idx="35">
                  <c:v>11087.755049993893</c:v>
                </c:pt>
                <c:pt idx="36">
                  <c:v>10993.729862047265</c:v>
                </c:pt>
                <c:pt idx="37">
                  <c:v>10893.090091440989</c:v>
                </c:pt>
                <c:pt idx="38">
                  <c:v>10812.73135523079</c:v>
                </c:pt>
                <c:pt idx="39">
                  <c:v>10721.712786666176</c:v>
                </c:pt>
                <c:pt idx="40">
                  <c:v>10621.07304942526</c:v>
                </c:pt>
                <c:pt idx="41">
                  <c:v>10526.227841009086</c:v>
                </c:pt>
                <c:pt idx="42">
                  <c:v>10442.753113764547</c:v>
                </c:pt>
                <c:pt idx="43">
                  <c:v>10348.345291861586</c:v>
                </c:pt>
                <c:pt idx="44">
                  <c:v>10248.908209046549</c:v>
                </c:pt>
                <c:pt idx="45">
                  <c:v>10152.696322091371</c:v>
                </c:pt>
                <c:pt idx="46">
                  <c:v>10064.411110604764</c:v>
                </c:pt>
                <c:pt idx="47">
                  <c:v>9971.5885770840141</c:v>
                </c:pt>
                <c:pt idx="48">
                  <c:v>9873.299462868692</c:v>
                </c:pt>
                <c:pt idx="49">
                  <c:v>9773.5890510189238</c:v>
                </c:pt>
                <c:pt idx="50">
                  <c:v>9671.9106500998969</c:v>
                </c:pt>
                <c:pt idx="51">
                  <c:v>9570.2322491808682</c:v>
                </c:pt>
                <c:pt idx="52">
                  <c:v>9468.5538482618394</c:v>
                </c:pt>
                <c:pt idx="53">
                  <c:v>9368.2420591510945</c:v>
                </c:pt>
                <c:pt idx="54">
                  <c:v>9270.8822703269216</c:v>
                </c:pt>
                <c:pt idx="55">
                  <c:v>9169.3678601556585</c:v>
                </c:pt>
                <c:pt idx="56">
                  <c:v>9067.5254684888641</c:v>
                </c:pt>
                <c:pt idx="57">
                  <c:v>8966.9950361695519</c:v>
                </c:pt>
                <c:pt idx="58">
                  <c:v>8862.0366534684199</c:v>
                </c:pt>
                <c:pt idx="59">
                  <c:v>8757.8983246021944</c:v>
                </c:pt>
                <c:pt idx="60">
                  <c:v>8655.9461275333888</c:v>
                </c:pt>
                <c:pt idx="61">
                  <c:v>8553.2837487624111</c:v>
                </c:pt>
                <c:pt idx="62">
                  <c:v>8430.3830265743509</c:v>
                </c:pt>
                <c:pt idx="63">
                  <c:v>8316.1553129253371</c:v>
                </c:pt>
                <c:pt idx="64">
                  <c:v>8204.1731047330795</c:v>
                </c:pt>
                <c:pt idx="65">
                  <c:v>8089.1833262460295</c:v>
                </c:pt>
                <c:pt idx="66">
                  <c:v>7971.5206487145315</c:v>
                </c:pt>
                <c:pt idx="67">
                  <c:v>7850.2444692555264</c:v>
                </c:pt>
                <c:pt idx="68">
                  <c:v>7727.2410318045995</c:v>
                </c:pt>
                <c:pt idx="69">
                  <c:v>7607.7523514962331</c:v>
                </c:pt>
                <c:pt idx="70">
                  <c:v>7495.671715489957</c:v>
                </c:pt>
                <c:pt idx="71">
                  <c:v>7387.6351613908218</c:v>
                </c:pt>
                <c:pt idx="72">
                  <c:v>7279.8833806451312</c:v>
                </c:pt>
                <c:pt idx="73">
                  <c:v>7173.3017230986507</c:v>
                </c:pt>
                <c:pt idx="74">
                  <c:v>7066.7904664632151</c:v>
                </c:pt>
                <c:pt idx="75">
                  <c:v>6960.0717273323617</c:v>
                </c:pt>
                <c:pt idx="76">
                  <c:v>6853.1297572558469</c:v>
                </c:pt>
                <c:pt idx="77">
                  <c:v>6746.8474870907903</c:v>
                </c:pt>
                <c:pt idx="78">
                  <c:v>6639.7526869796593</c:v>
                </c:pt>
                <c:pt idx="79">
                  <c:v>6532.7445867582692</c:v>
                </c:pt>
                <c:pt idx="80">
                  <c:v>6425.0792890274724</c:v>
                </c:pt>
                <c:pt idx="81">
                  <c:v>6318.1537013430552</c:v>
                </c:pt>
                <c:pt idx="82">
                  <c:v>6210.5605895700992</c:v>
                </c:pt>
                <c:pt idx="83">
                  <c:v>6103.0866922308705</c:v>
                </c:pt>
                <c:pt idx="84">
                  <c:v>5995.2808596008699</c:v>
                </c:pt>
                <c:pt idx="85">
                  <c:v>5888.3603100859164</c:v>
                </c:pt>
                <c:pt idx="86">
                  <c:v>5780.7549865909505</c:v>
                </c:pt>
                <c:pt idx="87">
                  <c:v>5672.9654696223251</c:v>
                </c:pt>
                <c:pt idx="88">
                  <c:v>5564.8806525289601</c:v>
                </c:pt>
                <c:pt idx="89">
                  <c:v>5457.9811065085569</c:v>
                </c:pt>
                <c:pt idx="90">
                  <c:v>5349.9178267555144</c:v>
                </c:pt>
                <c:pt idx="91">
                  <c:v>5242.0789290530756</c:v>
                </c:pt>
                <c:pt idx="92">
                  <c:v>5136.1582559844383</c:v>
                </c:pt>
                <c:pt idx="93">
                  <c:v>5030.3910302095883</c:v>
                </c:pt>
                <c:pt idx="94">
                  <c:v>4927.0939755476675</c:v>
                </c:pt>
                <c:pt idx="95">
                  <c:v>4826.1375009377716</c:v>
                </c:pt>
                <c:pt idx="96">
                  <c:v>4728.9799729300694</c:v>
                </c:pt>
                <c:pt idx="97">
                  <c:v>4635.4197646499424</c:v>
                </c:pt>
                <c:pt idx="98">
                  <c:v>4544.3187836444367</c:v>
                </c:pt>
                <c:pt idx="99">
                  <c:v>4448.6596105716799</c:v>
                </c:pt>
                <c:pt idx="100">
                  <c:v>4333.3806711862562</c:v>
                </c:pt>
                <c:pt idx="101">
                  <c:v>4211.8090664824094</c:v>
                </c:pt>
                <c:pt idx="102">
                  <c:v>4094.7587767809177</c:v>
                </c:pt>
                <c:pt idx="103">
                  <c:v>3980.5785336988179</c:v>
                </c:pt>
                <c:pt idx="104">
                  <c:v>3865.2933716736261</c:v>
                </c:pt>
                <c:pt idx="105">
                  <c:v>3749.0027945522434</c:v>
                </c:pt>
                <c:pt idx="106">
                  <c:v>3630.7934339272683</c:v>
                </c:pt>
                <c:pt idx="107">
                  <c:v>3509.8291204945826</c:v>
                </c:pt>
                <c:pt idx="108">
                  <c:v>3384.4752435275464</c:v>
                </c:pt>
                <c:pt idx="109">
                  <c:v>3255.4581335629014</c:v>
                </c:pt>
                <c:pt idx="110">
                  <c:v>3121.5048687251692</c:v>
                </c:pt>
                <c:pt idx="111">
                  <c:v>2981.8285019585824</c:v>
                </c:pt>
                <c:pt idx="112">
                  <c:v>2837.5327343705681</c:v>
                </c:pt>
                <c:pt idx="113">
                  <c:v>2688.3662914298093</c:v>
                </c:pt>
              </c:numCache>
            </c:numRef>
          </c:xVal>
          <c:yVal>
            <c:numRef>
              <c:f>data1!$AK$2:$AK$115</c:f>
              <c:numCache>
                <c:formatCode>General</c:formatCode>
                <c:ptCount val="114"/>
                <c:pt idx="0">
                  <c:v>10250</c:v>
                </c:pt>
                <c:pt idx="1">
                  <c:v>10250</c:v>
                </c:pt>
                <c:pt idx="2">
                  <c:v>10249.993489583334</c:v>
                </c:pt>
                <c:pt idx="3">
                  <c:v>10249.993489583334</c:v>
                </c:pt>
                <c:pt idx="4">
                  <c:v>10249.993489583334</c:v>
                </c:pt>
                <c:pt idx="5">
                  <c:v>10249.993489583334</c:v>
                </c:pt>
                <c:pt idx="6">
                  <c:v>10249.993489583334</c:v>
                </c:pt>
                <c:pt idx="7">
                  <c:v>10249.993489583334</c:v>
                </c:pt>
                <c:pt idx="8">
                  <c:v>10249.993489583334</c:v>
                </c:pt>
                <c:pt idx="9">
                  <c:v>10249.993489583334</c:v>
                </c:pt>
                <c:pt idx="10">
                  <c:v>10249.993489583334</c:v>
                </c:pt>
                <c:pt idx="11">
                  <c:v>10249.993489583334</c:v>
                </c:pt>
                <c:pt idx="12">
                  <c:v>10249.993489583334</c:v>
                </c:pt>
                <c:pt idx="13">
                  <c:v>10249.993489583334</c:v>
                </c:pt>
                <c:pt idx="14">
                  <c:v>10250</c:v>
                </c:pt>
                <c:pt idx="15">
                  <c:v>10249.993489583334</c:v>
                </c:pt>
                <c:pt idx="16">
                  <c:v>10250</c:v>
                </c:pt>
                <c:pt idx="17">
                  <c:v>10249.993489583334</c:v>
                </c:pt>
                <c:pt idx="18">
                  <c:v>10249.993489583334</c:v>
                </c:pt>
                <c:pt idx="19">
                  <c:v>10249.993489583334</c:v>
                </c:pt>
                <c:pt idx="20">
                  <c:v>10249.986979166666</c:v>
                </c:pt>
                <c:pt idx="21">
                  <c:v>10249.791463216146</c:v>
                </c:pt>
                <c:pt idx="22">
                  <c:v>10246.800211588541</c:v>
                </c:pt>
                <c:pt idx="23">
                  <c:v>10243.854614257812</c:v>
                </c:pt>
                <c:pt idx="24">
                  <c:v>10240.980631510416</c:v>
                </c:pt>
                <c:pt idx="25">
                  <c:v>10238.054565429687</c:v>
                </c:pt>
                <c:pt idx="26">
                  <c:v>10235.121988932291</c:v>
                </c:pt>
                <c:pt idx="27">
                  <c:v>10232.182861328125</c:v>
                </c:pt>
                <c:pt idx="28">
                  <c:v>10229.159057617187</c:v>
                </c:pt>
                <c:pt idx="29">
                  <c:v>10226.180826822916</c:v>
                </c:pt>
                <c:pt idx="30">
                  <c:v>10223.117919921875</c:v>
                </c:pt>
                <c:pt idx="31">
                  <c:v>10220.0810546875</c:v>
                </c:pt>
                <c:pt idx="32">
                  <c:v>10214.632934570312</c:v>
                </c:pt>
                <c:pt idx="33">
                  <c:v>10207.9140625</c:v>
                </c:pt>
                <c:pt idx="34">
                  <c:v>10200.289306640625</c:v>
                </c:pt>
                <c:pt idx="35">
                  <c:v>10185.098470052084</c:v>
                </c:pt>
                <c:pt idx="36">
                  <c:v>10168.05029296875</c:v>
                </c:pt>
                <c:pt idx="37">
                  <c:v>10150.949991861979</c:v>
                </c:pt>
                <c:pt idx="38">
                  <c:v>10133.471801757812</c:v>
                </c:pt>
                <c:pt idx="39">
                  <c:v>10108.987874348959</c:v>
                </c:pt>
                <c:pt idx="40">
                  <c:v>10075.777872721354</c:v>
                </c:pt>
                <c:pt idx="41">
                  <c:v>10038.944498697916</c:v>
                </c:pt>
                <c:pt idx="42">
                  <c:v>10002.743367513021</c:v>
                </c:pt>
                <c:pt idx="43">
                  <c:v>9965.4993896484375</c:v>
                </c:pt>
                <c:pt idx="44">
                  <c:v>9924.9057210286464</c:v>
                </c:pt>
                <c:pt idx="45">
                  <c:v>9879.30712890625</c:v>
                </c:pt>
                <c:pt idx="46">
                  <c:v>9831.401611328125</c:v>
                </c:pt>
                <c:pt idx="47">
                  <c:v>9780.1267903645839</c:v>
                </c:pt>
                <c:pt idx="48">
                  <c:v>9723.8863118489589</c:v>
                </c:pt>
                <c:pt idx="49">
                  <c:v>9650.1804606119786</c:v>
                </c:pt>
                <c:pt idx="50">
                  <c:v>9573.9069417317714</c:v>
                </c:pt>
                <c:pt idx="51">
                  <c:v>9493.4496053059902</c:v>
                </c:pt>
                <c:pt idx="52">
                  <c:v>9411.9103800455723</c:v>
                </c:pt>
                <c:pt idx="53">
                  <c:v>9326.291748046875</c:v>
                </c:pt>
                <c:pt idx="54">
                  <c:v>9240.2952067057286</c:v>
                </c:pt>
                <c:pt idx="55">
                  <c:v>9149.6193644205723</c:v>
                </c:pt>
                <c:pt idx="56">
                  <c:v>9053.2151489257812</c:v>
                </c:pt>
                <c:pt idx="57">
                  <c:v>8955.5534261067714</c:v>
                </c:pt>
                <c:pt idx="58">
                  <c:v>8857.2267456054687</c:v>
                </c:pt>
                <c:pt idx="59">
                  <c:v>8757.8704630533848</c:v>
                </c:pt>
                <c:pt idx="60">
                  <c:v>8655.0602620442714</c:v>
                </c:pt>
                <c:pt idx="61">
                  <c:v>8548.5484619140625</c:v>
                </c:pt>
                <c:pt idx="62">
                  <c:v>8439.7362874348964</c:v>
                </c:pt>
                <c:pt idx="63">
                  <c:v>8329.9138387044277</c:v>
                </c:pt>
                <c:pt idx="64">
                  <c:v>8217.8693237304687</c:v>
                </c:pt>
                <c:pt idx="65">
                  <c:v>8103.6480102539062</c:v>
                </c:pt>
                <c:pt idx="66">
                  <c:v>7985.6208089192705</c:v>
                </c:pt>
                <c:pt idx="67">
                  <c:v>7863.6250406901045</c:v>
                </c:pt>
                <c:pt idx="68">
                  <c:v>7738.8399047851562</c:v>
                </c:pt>
                <c:pt idx="69">
                  <c:v>7617.6456298828125</c:v>
                </c:pt>
                <c:pt idx="70">
                  <c:v>7504.1086629231768</c:v>
                </c:pt>
                <c:pt idx="71">
                  <c:v>7394.9836018880205</c:v>
                </c:pt>
                <c:pt idx="72">
                  <c:v>7286.8621826171875</c:v>
                </c:pt>
                <c:pt idx="73">
                  <c:v>7179.4380086263018</c:v>
                </c:pt>
                <c:pt idx="74">
                  <c:v>7072.619954427083</c:v>
                </c:pt>
                <c:pt idx="75">
                  <c:v>6965.4694417317705</c:v>
                </c:pt>
                <c:pt idx="76">
                  <c:v>6857.999674479167</c:v>
                </c:pt>
                <c:pt idx="77">
                  <c:v>6750.8101196289062</c:v>
                </c:pt>
                <c:pt idx="78">
                  <c:v>6643.340413411458</c:v>
                </c:pt>
                <c:pt idx="79">
                  <c:v>6535.798990885417</c:v>
                </c:pt>
                <c:pt idx="80">
                  <c:v>6428.094563802083</c:v>
                </c:pt>
                <c:pt idx="81">
                  <c:v>6320.1946818033857</c:v>
                </c:pt>
                <c:pt idx="82">
                  <c:v>6212.2100830078125</c:v>
                </c:pt>
                <c:pt idx="83">
                  <c:v>6104.5317993164062</c:v>
                </c:pt>
                <c:pt idx="84">
                  <c:v>5996.240885416667</c:v>
                </c:pt>
                <c:pt idx="85">
                  <c:v>5888.393147786458</c:v>
                </c:pt>
                <c:pt idx="86">
                  <c:v>5780.1282755533857</c:v>
                </c:pt>
                <c:pt idx="87">
                  <c:v>5672.2675170898437</c:v>
                </c:pt>
                <c:pt idx="88">
                  <c:v>5563.6051839192705</c:v>
                </c:pt>
                <c:pt idx="89">
                  <c:v>5455.4642130533857</c:v>
                </c:pt>
                <c:pt idx="90">
                  <c:v>5347.5251871744795</c:v>
                </c:pt>
                <c:pt idx="91">
                  <c:v>5239.586181640625</c:v>
                </c:pt>
                <c:pt idx="92">
                  <c:v>5132.572591145833</c:v>
                </c:pt>
                <c:pt idx="93">
                  <c:v>5027.2013142903643</c:v>
                </c:pt>
                <c:pt idx="94">
                  <c:v>4923.713297526042</c:v>
                </c:pt>
                <c:pt idx="95">
                  <c:v>4822.9298197428388</c:v>
                </c:pt>
                <c:pt idx="96">
                  <c:v>4725.3787231445312</c:v>
                </c:pt>
                <c:pt idx="97">
                  <c:v>4631.8942464192705</c:v>
                </c:pt>
                <c:pt idx="98">
                  <c:v>4541.2380269368487</c:v>
                </c:pt>
                <c:pt idx="99">
                  <c:v>4445.4595031738281</c:v>
                </c:pt>
                <c:pt idx="100">
                  <c:v>4330.3649597167969</c:v>
                </c:pt>
                <c:pt idx="101">
                  <c:v>4208.7275187174482</c:v>
                </c:pt>
                <c:pt idx="102">
                  <c:v>4091.5802307128906</c:v>
                </c:pt>
                <c:pt idx="103">
                  <c:v>3977.1569315592446</c:v>
                </c:pt>
                <c:pt idx="104">
                  <c:v>3862.3491719563804</c:v>
                </c:pt>
                <c:pt idx="105">
                  <c:v>3745.9056599934897</c:v>
                </c:pt>
                <c:pt idx="106">
                  <c:v>3627.6048583984375</c:v>
                </c:pt>
                <c:pt idx="107">
                  <c:v>3506.6907857259116</c:v>
                </c:pt>
                <c:pt idx="108">
                  <c:v>3382.0816141764321</c:v>
                </c:pt>
                <c:pt idx="109">
                  <c:v>3253.3864034016929</c:v>
                </c:pt>
                <c:pt idx="110">
                  <c:v>3119.7057800292969</c:v>
                </c:pt>
                <c:pt idx="111">
                  <c:v>2980.309814453125</c:v>
                </c:pt>
                <c:pt idx="112">
                  <c:v>2835.948038736979</c:v>
                </c:pt>
                <c:pt idx="113">
                  <c:v>2686.9332071940103</c:v>
                </c:pt>
              </c:numCache>
            </c:numRef>
          </c:yVal>
        </c:ser>
        <c:axId val="198582272"/>
        <c:axId val="198677632"/>
      </c:scatterChart>
      <c:valAx>
        <c:axId val="198582272"/>
        <c:scaling>
          <c:orientation val="maxMin"/>
          <c:max val="11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98677632"/>
        <c:crosses val="autoZero"/>
        <c:crossBetween val="midCat"/>
      </c:valAx>
      <c:valAx>
        <c:axId val="198677632"/>
        <c:scaling>
          <c:orientation val="minMax"/>
          <c:max val="11000"/>
          <c:min val="2000"/>
        </c:scaling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Dut Average ("Lux")</a:t>
                </a:r>
              </a:p>
            </c:rich>
          </c:tx>
          <c:layout/>
        </c:title>
        <c:numFmt formatCode="General" sourceLinked="1"/>
        <c:tickLblPos val="nextTo"/>
        <c:crossAx val="198582272"/>
        <c:crosses val="autoZero"/>
        <c:crossBetween val="midCat"/>
      </c:valAx>
    </c:plotArea>
    <c:plotVisOnly val="1"/>
    <c:dispBlanksAs val="span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HI/LO/HS Range toggle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data1!$AK$1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data1!$AO$116:$AO$799</c:f>
              <c:numCache>
                <c:formatCode>General</c:formatCode>
                <c:ptCount val="684"/>
                <c:pt idx="0">
                  <c:v>570.11901588062244</c:v>
                </c:pt>
                <c:pt idx="1">
                  <c:v>570.11901588062244</c:v>
                </c:pt>
                <c:pt idx="2">
                  <c:v>570.11901588062244</c:v>
                </c:pt>
                <c:pt idx="3">
                  <c:v>582.09352347074378</c:v>
                </c:pt>
                <c:pt idx="4">
                  <c:v>582.09352347074378</c:v>
                </c:pt>
                <c:pt idx="5">
                  <c:v>582.09352347074378</c:v>
                </c:pt>
                <c:pt idx="6">
                  <c:v>579.88065976341193</c:v>
                </c:pt>
                <c:pt idx="7">
                  <c:v>579.88065976341193</c:v>
                </c:pt>
                <c:pt idx="8">
                  <c:v>579.88065976341193</c:v>
                </c:pt>
                <c:pt idx="9">
                  <c:v>577.53495812851941</c:v>
                </c:pt>
                <c:pt idx="10">
                  <c:v>577.53495812851941</c:v>
                </c:pt>
                <c:pt idx="11">
                  <c:v>577.53495812851941</c:v>
                </c:pt>
                <c:pt idx="12">
                  <c:v>575.14003215994171</c:v>
                </c:pt>
                <c:pt idx="13">
                  <c:v>575.14003215994171</c:v>
                </c:pt>
                <c:pt idx="14">
                  <c:v>575.14003215994171</c:v>
                </c:pt>
                <c:pt idx="15">
                  <c:v>572.59646976551915</c:v>
                </c:pt>
                <c:pt idx="16">
                  <c:v>572.59646976551915</c:v>
                </c:pt>
                <c:pt idx="17">
                  <c:v>572.59646976551915</c:v>
                </c:pt>
                <c:pt idx="18">
                  <c:v>570.04355672876477</c:v>
                </c:pt>
                <c:pt idx="19">
                  <c:v>570.04355672876477</c:v>
                </c:pt>
                <c:pt idx="20">
                  <c:v>570.04355672876477</c:v>
                </c:pt>
                <c:pt idx="21">
                  <c:v>567.38349917751168</c:v>
                </c:pt>
                <c:pt idx="22">
                  <c:v>567.38349917751168</c:v>
                </c:pt>
                <c:pt idx="23">
                  <c:v>567.38349917751168</c:v>
                </c:pt>
                <c:pt idx="24">
                  <c:v>564.79404272946738</c:v>
                </c:pt>
                <c:pt idx="25">
                  <c:v>564.79404272946738</c:v>
                </c:pt>
                <c:pt idx="26">
                  <c:v>564.79404272946738</c:v>
                </c:pt>
                <c:pt idx="27">
                  <c:v>562.44884366032011</c:v>
                </c:pt>
                <c:pt idx="28">
                  <c:v>562.44884366032011</c:v>
                </c:pt>
                <c:pt idx="29">
                  <c:v>562.44884366032011</c:v>
                </c:pt>
                <c:pt idx="30">
                  <c:v>559.86806637672396</c:v>
                </c:pt>
                <c:pt idx="31">
                  <c:v>559.86806637672396</c:v>
                </c:pt>
                <c:pt idx="32">
                  <c:v>559.86806637672396</c:v>
                </c:pt>
                <c:pt idx="33">
                  <c:v>558.79607695929224</c:v>
                </c:pt>
                <c:pt idx="34">
                  <c:v>558.79607695929224</c:v>
                </c:pt>
                <c:pt idx="35">
                  <c:v>558.79607695929224</c:v>
                </c:pt>
                <c:pt idx="36">
                  <c:v>558.66975778907522</c:v>
                </c:pt>
                <c:pt idx="37">
                  <c:v>558.66975778907522</c:v>
                </c:pt>
                <c:pt idx="38">
                  <c:v>558.66975778907522</c:v>
                </c:pt>
                <c:pt idx="39">
                  <c:v>555.69599703133019</c:v>
                </c:pt>
                <c:pt idx="40">
                  <c:v>555.69599703133019</c:v>
                </c:pt>
                <c:pt idx="41">
                  <c:v>555.69599703133019</c:v>
                </c:pt>
                <c:pt idx="42">
                  <c:v>552.64941637389086</c:v>
                </c:pt>
                <c:pt idx="43">
                  <c:v>552.64941637389086</c:v>
                </c:pt>
                <c:pt idx="44">
                  <c:v>552.64941637389086</c:v>
                </c:pt>
                <c:pt idx="45">
                  <c:v>549.49136413173926</c:v>
                </c:pt>
                <c:pt idx="46">
                  <c:v>549.49136413173926</c:v>
                </c:pt>
                <c:pt idx="47">
                  <c:v>549.49136413173926</c:v>
                </c:pt>
                <c:pt idx="48">
                  <c:v>546.31748836728309</c:v>
                </c:pt>
                <c:pt idx="49">
                  <c:v>546.31748836728309</c:v>
                </c:pt>
                <c:pt idx="50">
                  <c:v>546.31748836728309</c:v>
                </c:pt>
                <c:pt idx="51">
                  <c:v>543.03262690117936</c:v>
                </c:pt>
                <c:pt idx="52">
                  <c:v>543.03262690117936</c:v>
                </c:pt>
                <c:pt idx="53">
                  <c:v>543.03262690117936</c:v>
                </c:pt>
                <c:pt idx="54">
                  <c:v>539.6805540439791</c:v>
                </c:pt>
                <c:pt idx="55">
                  <c:v>539.6805540439791</c:v>
                </c:pt>
                <c:pt idx="56">
                  <c:v>539.6805540439791</c:v>
                </c:pt>
                <c:pt idx="57">
                  <c:v>536.3185664613178</c:v>
                </c:pt>
                <c:pt idx="58">
                  <c:v>536.3185664613178</c:v>
                </c:pt>
                <c:pt idx="59">
                  <c:v>536.3185664613178</c:v>
                </c:pt>
                <c:pt idx="60">
                  <c:v>532.87133246744236</c:v>
                </c:pt>
                <c:pt idx="61">
                  <c:v>532.87133246744236</c:v>
                </c:pt>
                <c:pt idx="62">
                  <c:v>532.87133246744236</c:v>
                </c:pt>
                <c:pt idx="63">
                  <c:v>529.48264425489322</c:v>
                </c:pt>
                <c:pt idx="64">
                  <c:v>529.48264425489322</c:v>
                </c:pt>
                <c:pt idx="65">
                  <c:v>529.48264425489322</c:v>
                </c:pt>
                <c:pt idx="66">
                  <c:v>525.92440683402253</c:v>
                </c:pt>
                <c:pt idx="67">
                  <c:v>525.92440683402253</c:v>
                </c:pt>
                <c:pt idx="68">
                  <c:v>525.92440683402253</c:v>
                </c:pt>
                <c:pt idx="69">
                  <c:v>522.38978791784643</c:v>
                </c:pt>
                <c:pt idx="70">
                  <c:v>522.38978791784643</c:v>
                </c:pt>
                <c:pt idx="71">
                  <c:v>522.38978791784643</c:v>
                </c:pt>
                <c:pt idx="72">
                  <c:v>518.82767594446625</c:v>
                </c:pt>
                <c:pt idx="73">
                  <c:v>518.82767594446625</c:v>
                </c:pt>
                <c:pt idx="74">
                  <c:v>518.82767594446625</c:v>
                </c:pt>
                <c:pt idx="75">
                  <c:v>515.23014038471422</c:v>
                </c:pt>
                <c:pt idx="76">
                  <c:v>515.23014038471422</c:v>
                </c:pt>
                <c:pt idx="77">
                  <c:v>515.23014038471422</c:v>
                </c:pt>
                <c:pt idx="78">
                  <c:v>511.59268525623798</c:v>
                </c:pt>
                <c:pt idx="79">
                  <c:v>511.59268525623798</c:v>
                </c:pt>
                <c:pt idx="80">
                  <c:v>511.59268525623798</c:v>
                </c:pt>
                <c:pt idx="81">
                  <c:v>507.89780938469102</c:v>
                </c:pt>
                <c:pt idx="82">
                  <c:v>507.89780938469102</c:v>
                </c:pt>
                <c:pt idx="83">
                  <c:v>507.89780938469102</c:v>
                </c:pt>
                <c:pt idx="84">
                  <c:v>504.19640537179265</c:v>
                </c:pt>
                <c:pt idx="85">
                  <c:v>504.19640537179265</c:v>
                </c:pt>
                <c:pt idx="86">
                  <c:v>504.19640537179265</c:v>
                </c:pt>
                <c:pt idx="87">
                  <c:v>500.47146418226629</c:v>
                </c:pt>
                <c:pt idx="88">
                  <c:v>500.47146418226629</c:v>
                </c:pt>
                <c:pt idx="89">
                  <c:v>500.47146418226629</c:v>
                </c:pt>
                <c:pt idx="90">
                  <c:v>496.69412269378466</c:v>
                </c:pt>
                <c:pt idx="91">
                  <c:v>496.69412269378466</c:v>
                </c:pt>
                <c:pt idx="92">
                  <c:v>496.69412269378466</c:v>
                </c:pt>
                <c:pt idx="93">
                  <c:v>492.96965487531304</c:v>
                </c:pt>
                <c:pt idx="94">
                  <c:v>492.96965487531304</c:v>
                </c:pt>
                <c:pt idx="95">
                  <c:v>492.96965487531304</c:v>
                </c:pt>
                <c:pt idx="96">
                  <c:v>489.13817287578297</c:v>
                </c:pt>
                <c:pt idx="97">
                  <c:v>489.13817287578297</c:v>
                </c:pt>
                <c:pt idx="98">
                  <c:v>489.13817287578297</c:v>
                </c:pt>
                <c:pt idx="99">
                  <c:v>485.33233632660921</c:v>
                </c:pt>
                <c:pt idx="100">
                  <c:v>485.33233632660921</c:v>
                </c:pt>
                <c:pt idx="101">
                  <c:v>485.33233632660921</c:v>
                </c:pt>
                <c:pt idx="102">
                  <c:v>481.48055671844014</c:v>
                </c:pt>
                <c:pt idx="103">
                  <c:v>481.48055671844014</c:v>
                </c:pt>
                <c:pt idx="104">
                  <c:v>481.48055671844014</c:v>
                </c:pt>
                <c:pt idx="105">
                  <c:v>477.61897082223237</c:v>
                </c:pt>
                <c:pt idx="106">
                  <c:v>477.61897082223237</c:v>
                </c:pt>
                <c:pt idx="107">
                  <c:v>477.61897082223237</c:v>
                </c:pt>
                <c:pt idx="108">
                  <c:v>473.76066307271191</c:v>
                </c:pt>
                <c:pt idx="109">
                  <c:v>473.76066307271191</c:v>
                </c:pt>
                <c:pt idx="110">
                  <c:v>473.76066307271191</c:v>
                </c:pt>
                <c:pt idx="111">
                  <c:v>469.79522853404075</c:v>
                </c:pt>
                <c:pt idx="112">
                  <c:v>469.79522853404075</c:v>
                </c:pt>
                <c:pt idx="113">
                  <c:v>469.79522853404075</c:v>
                </c:pt>
                <c:pt idx="114">
                  <c:v>465.85598684617452</c:v>
                </c:pt>
                <c:pt idx="115">
                  <c:v>465.85598684617452</c:v>
                </c:pt>
                <c:pt idx="116">
                  <c:v>465.85598684617452</c:v>
                </c:pt>
                <c:pt idx="117">
                  <c:v>461.89546535686418</c:v>
                </c:pt>
                <c:pt idx="118">
                  <c:v>461.89546535686418</c:v>
                </c:pt>
                <c:pt idx="119">
                  <c:v>461.89546535686418</c:v>
                </c:pt>
                <c:pt idx="120">
                  <c:v>457.90647487354966</c:v>
                </c:pt>
                <c:pt idx="121">
                  <c:v>457.90647487354966</c:v>
                </c:pt>
                <c:pt idx="122">
                  <c:v>457.90647487354966</c:v>
                </c:pt>
                <c:pt idx="123">
                  <c:v>453.89570619371574</c:v>
                </c:pt>
                <c:pt idx="124">
                  <c:v>453.89570619371574</c:v>
                </c:pt>
                <c:pt idx="125">
                  <c:v>453.89570619371574</c:v>
                </c:pt>
                <c:pt idx="126">
                  <c:v>449.8536241228793</c:v>
                </c:pt>
                <c:pt idx="127">
                  <c:v>449.8536241228793</c:v>
                </c:pt>
                <c:pt idx="128">
                  <c:v>449.8536241228793</c:v>
                </c:pt>
                <c:pt idx="129">
                  <c:v>445.83195122610664</c:v>
                </c:pt>
                <c:pt idx="130">
                  <c:v>445.83195122610664</c:v>
                </c:pt>
                <c:pt idx="131">
                  <c:v>445.83195122610664</c:v>
                </c:pt>
                <c:pt idx="132">
                  <c:v>441.74453188610494</c:v>
                </c:pt>
                <c:pt idx="133">
                  <c:v>441.74453188610494</c:v>
                </c:pt>
                <c:pt idx="134">
                  <c:v>441.74453188610494</c:v>
                </c:pt>
                <c:pt idx="135">
                  <c:v>437.63098851135464</c:v>
                </c:pt>
                <c:pt idx="136">
                  <c:v>437.63098851135464</c:v>
                </c:pt>
                <c:pt idx="137">
                  <c:v>437.63098851135464</c:v>
                </c:pt>
                <c:pt idx="138">
                  <c:v>433.49598912434908</c:v>
                </c:pt>
                <c:pt idx="139">
                  <c:v>433.49598912434908</c:v>
                </c:pt>
                <c:pt idx="140">
                  <c:v>433.49598912434908</c:v>
                </c:pt>
                <c:pt idx="141">
                  <c:v>429.35238043161934</c:v>
                </c:pt>
                <c:pt idx="142">
                  <c:v>429.35238043161934</c:v>
                </c:pt>
                <c:pt idx="143">
                  <c:v>429.35238043161934</c:v>
                </c:pt>
                <c:pt idx="144">
                  <c:v>425.25455109908398</c:v>
                </c:pt>
                <c:pt idx="145">
                  <c:v>425.25455109908398</c:v>
                </c:pt>
                <c:pt idx="146">
                  <c:v>425.25455109908398</c:v>
                </c:pt>
                <c:pt idx="147">
                  <c:v>420.99342647802041</c:v>
                </c:pt>
                <c:pt idx="148">
                  <c:v>420.99342647802041</c:v>
                </c:pt>
                <c:pt idx="149">
                  <c:v>420.99342647802041</c:v>
                </c:pt>
                <c:pt idx="150">
                  <c:v>416.81580075740521</c:v>
                </c:pt>
                <c:pt idx="151">
                  <c:v>416.81580075740521</c:v>
                </c:pt>
                <c:pt idx="152">
                  <c:v>416.81580075740521</c:v>
                </c:pt>
                <c:pt idx="153">
                  <c:v>412.56559286529063</c:v>
                </c:pt>
                <c:pt idx="154">
                  <c:v>412.56559286529063</c:v>
                </c:pt>
                <c:pt idx="155">
                  <c:v>412.56559286529063</c:v>
                </c:pt>
                <c:pt idx="156">
                  <c:v>408.30378633966808</c:v>
                </c:pt>
                <c:pt idx="157">
                  <c:v>408.30378633966808</c:v>
                </c:pt>
                <c:pt idx="158">
                  <c:v>408.30378633966808</c:v>
                </c:pt>
                <c:pt idx="159">
                  <c:v>404.03500124032479</c:v>
                </c:pt>
                <c:pt idx="160">
                  <c:v>404.03500124032479</c:v>
                </c:pt>
                <c:pt idx="161">
                  <c:v>404.03500124032479</c:v>
                </c:pt>
                <c:pt idx="162">
                  <c:v>399.68352322252719</c:v>
                </c:pt>
                <c:pt idx="163">
                  <c:v>399.68352322252719</c:v>
                </c:pt>
                <c:pt idx="164">
                  <c:v>399.68352322252719</c:v>
                </c:pt>
                <c:pt idx="165">
                  <c:v>395.40820685382994</c:v>
                </c:pt>
                <c:pt idx="166">
                  <c:v>395.40820685382994</c:v>
                </c:pt>
                <c:pt idx="167">
                  <c:v>395.40820685382994</c:v>
                </c:pt>
                <c:pt idx="168">
                  <c:v>390.97691785060721</c:v>
                </c:pt>
                <c:pt idx="169">
                  <c:v>390.97691785060721</c:v>
                </c:pt>
                <c:pt idx="170">
                  <c:v>390.97691785060721</c:v>
                </c:pt>
                <c:pt idx="171">
                  <c:v>386.56275049075322</c:v>
                </c:pt>
                <c:pt idx="172">
                  <c:v>386.56275049075322</c:v>
                </c:pt>
                <c:pt idx="173">
                  <c:v>386.56275049075322</c:v>
                </c:pt>
                <c:pt idx="174">
                  <c:v>382.10470663893148</c:v>
                </c:pt>
                <c:pt idx="175">
                  <c:v>382.10470663893148</c:v>
                </c:pt>
                <c:pt idx="176">
                  <c:v>382.10470663893148</c:v>
                </c:pt>
                <c:pt idx="177">
                  <c:v>377.55270488875419</c:v>
                </c:pt>
                <c:pt idx="178">
                  <c:v>377.55270488875419</c:v>
                </c:pt>
                <c:pt idx="179">
                  <c:v>377.55270488875419</c:v>
                </c:pt>
                <c:pt idx="180">
                  <c:v>373.02194436132282</c:v>
                </c:pt>
                <c:pt idx="181">
                  <c:v>373.02194436132282</c:v>
                </c:pt>
                <c:pt idx="182">
                  <c:v>373.02194436132282</c:v>
                </c:pt>
                <c:pt idx="183">
                  <c:v>368.3600600517359</c:v>
                </c:pt>
                <c:pt idx="184">
                  <c:v>368.3600600517359</c:v>
                </c:pt>
                <c:pt idx="185">
                  <c:v>368.3600600517359</c:v>
                </c:pt>
                <c:pt idx="186">
                  <c:v>363.74024529130219</c:v>
                </c:pt>
                <c:pt idx="187">
                  <c:v>363.74024529130219</c:v>
                </c:pt>
                <c:pt idx="188">
                  <c:v>363.74024529130219</c:v>
                </c:pt>
                <c:pt idx="189">
                  <c:v>358.97393470144499</c:v>
                </c:pt>
                <c:pt idx="190">
                  <c:v>358.97393470144499</c:v>
                </c:pt>
                <c:pt idx="191">
                  <c:v>358.97393470144499</c:v>
                </c:pt>
                <c:pt idx="192">
                  <c:v>354.0977425948455</c:v>
                </c:pt>
                <c:pt idx="193">
                  <c:v>354.0977425948455</c:v>
                </c:pt>
                <c:pt idx="194">
                  <c:v>354.0977425948455</c:v>
                </c:pt>
                <c:pt idx="195">
                  <c:v>349.17400797727299</c:v>
                </c:pt>
                <c:pt idx="196">
                  <c:v>349.17400797727299</c:v>
                </c:pt>
                <c:pt idx="197">
                  <c:v>349.17400797727299</c:v>
                </c:pt>
                <c:pt idx="198">
                  <c:v>343.96440729069474</c:v>
                </c:pt>
                <c:pt idx="199">
                  <c:v>343.96440729069474</c:v>
                </c:pt>
                <c:pt idx="200">
                  <c:v>343.96440729069474</c:v>
                </c:pt>
                <c:pt idx="201">
                  <c:v>338.69512744319434</c:v>
                </c:pt>
                <c:pt idx="202">
                  <c:v>338.69512744319434</c:v>
                </c:pt>
                <c:pt idx="203">
                  <c:v>338.69512744319434</c:v>
                </c:pt>
                <c:pt idx="204">
                  <c:v>333.44664568474315</c:v>
                </c:pt>
                <c:pt idx="205">
                  <c:v>333.44664568474315</c:v>
                </c:pt>
                <c:pt idx="206">
                  <c:v>333.44664568474315</c:v>
                </c:pt>
                <c:pt idx="207">
                  <c:v>328.46060855476475</c:v>
                </c:pt>
                <c:pt idx="208">
                  <c:v>328.46060855476475</c:v>
                </c:pt>
                <c:pt idx="209">
                  <c:v>328.46060855476475</c:v>
                </c:pt>
                <c:pt idx="210">
                  <c:v>323.77791155878322</c:v>
                </c:pt>
                <c:pt idx="211">
                  <c:v>323.77791155878322</c:v>
                </c:pt>
                <c:pt idx="212">
                  <c:v>323.77791155878322</c:v>
                </c:pt>
                <c:pt idx="213">
                  <c:v>319.07284830180021</c:v>
                </c:pt>
                <c:pt idx="214">
                  <c:v>319.07284830180021</c:v>
                </c:pt>
                <c:pt idx="215">
                  <c:v>319.07284830180021</c:v>
                </c:pt>
                <c:pt idx="216">
                  <c:v>314.46614821345065</c:v>
                </c:pt>
                <c:pt idx="217">
                  <c:v>314.46614821345065</c:v>
                </c:pt>
                <c:pt idx="218">
                  <c:v>314.46614821345065</c:v>
                </c:pt>
                <c:pt idx="219">
                  <c:v>309.85183769486235</c:v>
                </c:pt>
                <c:pt idx="220">
                  <c:v>309.85183769486235</c:v>
                </c:pt>
                <c:pt idx="221">
                  <c:v>309.85183769486235</c:v>
                </c:pt>
                <c:pt idx="222">
                  <c:v>305.29376344904057</c:v>
                </c:pt>
                <c:pt idx="223">
                  <c:v>305.29376344904057</c:v>
                </c:pt>
                <c:pt idx="224">
                  <c:v>305.29376344904057</c:v>
                </c:pt>
                <c:pt idx="225">
                  <c:v>300.69202020208763</c:v>
                </c:pt>
                <c:pt idx="226">
                  <c:v>300.69202020208763</c:v>
                </c:pt>
                <c:pt idx="227">
                  <c:v>300.69202020208763</c:v>
                </c:pt>
                <c:pt idx="228">
                  <c:v>296.09625039736483</c:v>
                </c:pt>
                <c:pt idx="229">
                  <c:v>296.09625039736483</c:v>
                </c:pt>
                <c:pt idx="230">
                  <c:v>296.09625039736483</c:v>
                </c:pt>
                <c:pt idx="231">
                  <c:v>291.47972838096365</c:v>
                </c:pt>
                <c:pt idx="232">
                  <c:v>291.47972838096365</c:v>
                </c:pt>
                <c:pt idx="233">
                  <c:v>291.47972838096365</c:v>
                </c:pt>
                <c:pt idx="234">
                  <c:v>286.8845070193571</c:v>
                </c:pt>
                <c:pt idx="235">
                  <c:v>286.8845070193571</c:v>
                </c:pt>
                <c:pt idx="236">
                  <c:v>286.8845070193571</c:v>
                </c:pt>
                <c:pt idx="237">
                  <c:v>282.27619183901686</c:v>
                </c:pt>
                <c:pt idx="238">
                  <c:v>282.27619183901686</c:v>
                </c:pt>
                <c:pt idx="239">
                  <c:v>282.27619183901686</c:v>
                </c:pt>
                <c:pt idx="240">
                  <c:v>277.64654472385638</c:v>
                </c:pt>
                <c:pt idx="241">
                  <c:v>277.64654472385638</c:v>
                </c:pt>
                <c:pt idx="242">
                  <c:v>277.64654472385638</c:v>
                </c:pt>
                <c:pt idx="243">
                  <c:v>273.03821077550077</c:v>
                </c:pt>
                <c:pt idx="244">
                  <c:v>273.03821077550077</c:v>
                </c:pt>
                <c:pt idx="245">
                  <c:v>273.03821077550077</c:v>
                </c:pt>
                <c:pt idx="246">
                  <c:v>268.39215885089237</c:v>
                </c:pt>
                <c:pt idx="247">
                  <c:v>268.39215885089237</c:v>
                </c:pt>
                <c:pt idx="248">
                  <c:v>268.39215885089237</c:v>
                </c:pt>
                <c:pt idx="249">
                  <c:v>263.81060216848749</c:v>
                </c:pt>
                <c:pt idx="250">
                  <c:v>263.81060216848749</c:v>
                </c:pt>
                <c:pt idx="251">
                  <c:v>263.81060216848749</c:v>
                </c:pt>
                <c:pt idx="252">
                  <c:v>259.14815169043641</c:v>
                </c:pt>
                <c:pt idx="253">
                  <c:v>259.14815169043641</c:v>
                </c:pt>
                <c:pt idx="254">
                  <c:v>259.14815169043641</c:v>
                </c:pt>
                <c:pt idx="255">
                  <c:v>254.47370167321534</c:v>
                </c:pt>
                <c:pt idx="256">
                  <c:v>254.47370167321534</c:v>
                </c:pt>
                <c:pt idx="257">
                  <c:v>254.47370167321534</c:v>
                </c:pt>
                <c:pt idx="258">
                  <c:v>249.84025403493936</c:v>
                </c:pt>
                <c:pt idx="259">
                  <c:v>249.84025403493936</c:v>
                </c:pt>
                <c:pt idx="260">
                  <c:v>249.84025403493936</c:v>
                </c:pt>
                <c:pt idx="261">
                  <c:v>245.24391701908493</c:v>
                </c:pt>
                <c:pt idx="262">
                  <c:v>245.24391701908493</c:v>
                </c:pt>
                <c:pt idx="263">
                  <c:v>245.24391701908493</c:v>
                </c:pt>
                <c:pt idx="264">
                  <c:v>240.54267513856786</c:v>
                </c:pt>
                <c:pt idx="265">
                  <c:v>240.54267513856786</c:v>
                </c:pt>
                <c:pt idx="266">
                  <c:v>240.54267513856786</c:v>
                </c:pt>
                <c:pt idx="267">
                  <c:v>235.87912777428429</c:v>
                </c:pt>
                <c:pt idx="268">
                  <c:v>235.87912777428429</c:v>
                </c:pt>
                <c:pt idx="269">
                  <c:v>235.87912777428429</c:v>
                </c:pt>
                <c:pt idx="270">
                  <c:v>231.28390432734267</c:v>
                </c:pt>
                <c:pt idx="271">
                  <c:v>231.28390432734267</c:v>
                </c:pt>
                <c:pt idx="272">
                  <c:v>231.28390432734267</c:v>
                </c:pt>
                <c:pt idx="273">
                  <c:v>226.64225819434597</c:v>
                </c:pt>
                <c:pt idx="274">
                  <c:v>226.64225819434597</c:v>
                </c:pt>
                <c:pt idx="275">
                  <c:v>226.64225819434597</c:v>
                </c:pt>
                <c:pt idx="276">
                  <c:v>222.04269099451022</c:v>
                </c:pt>
                <c:pt idx="277">
                  <c:v>222.04269099451022</c:v>
                </c:pt>
                <c:pt idx="278">
                  <c:v>222.04269099451022</c:v>
                </c:pt>
                <c:pt idx="279">
                  <c:v>217.46386245167503</c:v>
                </c:pt>
                <c:pt idx="280">
                  <c:v>217.46386245167503</c:v>
                </c:pt>
                <c:pt idx="281">
                  <c:v>217.46386245167503</c:v>
                </c:pt>
                <c:pt idx="282">
                  <c:v>213.04301524234526</c:v>
                </c:pt>
                <c:pt idx="283">
                  <c:v>213.04301524234526</c:v>
                </c:pt>
                <c:pt idx="284">
                  <c:v>213.04301524234526</c:v>
                </c:pt>
                <c:pt idx="285">
                  <c:v>208.6867367832792</c:v>
                </c:pt>
                <c:pt idx="286">
                  <c:v>208.6867367832792</c:v>
                </c:pt>
                <c:pt idx="287">
                  <c:v>208.6867367832792</c:v>
                </c:pt>
                <c:pt idx="288">
                  <c:v>204.52061429209377</c:v>
                </c:pt>
                <c:pt idx="289">
                  <c:v>204.52061429209377</c:v>
                </c:pt>
                <c:pt idx="290">
                  <c:v>204.52061429209377</c:v>
                </c:pt>
                <c:pt idx="291">
                  <c:v>200.49177931211662</c:v>
                </c:pt>
                <c:pt idx="292">
                  <c:v>200.49177931211662</c:v>
                </c:pt>
                <c:pt idx="293">
                  <c:v>200.49177931211662</c:v>
                </c:pt>
                <c:pt idx="294">
                  <c:v>196.57990608268577</c:v>
                </c:pt>
                <c:pt idx="295">
                  <c:v>196.57990608268577</c:v>
                </c:pt>
                <c:pt idx="296">
                  <c:v>196.57990608268577</c:v>
                </c:pt>
                <c:pt idx="297">
                  <c:v>192.41815132574743</c:v>
                </c:pt>
                <c:pt idx="298">
                  <c:v>192.41815132574743</c:v>
                </c:pt>
                <c:pt idx="299">
                  <c:v>192.41815132574743</c:v>
                </c:pt>
                <c:pt idx="300">
                  <c:v>187.55892602638991</c:v>
                </c:pt>
                <c:pt idx="301">
                  <c:v>187.55892602638991</c:v>
                </c:pt>
                <c:pt idx="302">
                  <c:v>187.55892602638991</c:v>
                </c:pt>
                <c:pt idx="303">
                  <c:v>182.30886671197891</c:v>
                </c:pt>
                <c:pt idx="304">
                  <c:v>182.30886671197891</c:v>
                </c:pt>
                <c:pt idx="305">
                  <c:v>182.30886671197891</c:v>
                </c:pt>
                <c:pt idx="306">
                  <c:v>177.26645359178616</c:v>
                </c:pt>
                <c:pt idx="307">
                  <c:v>177.26645359178616</c:v>
                </c:pt>
                <c:pt idx="308">
                  <c:v>177.26645359178616</c:v>
                </c:pt>
                <c:pt idx="309">
                  <c:v>172.3115520779979</c:v>
                </c:pt>
                <c:pt idx="310">
                  <c:v>172.3115520779979</c:v>
                </c:pt>
                <c:pt idx="311">
                  <c:v>172.3115520779979</c:v>
                </c:pt>
                <c:pt idx="312">
                  <c:v>167.41294835435983</c:v>
                </c:pt>
                <c:pt idx="313">
                  <c:v>167.41294835435983</c:v>
                </c:pt>
                <c:pt idx="314">
                  <c:v>167.41294835435983</c:v>
                </c:pt>
                <c:pt idx="315">
                  <c:v>162.37877022225109</c:v>
                </c:pt>
                <c:pt idx="316">
                  <c:v>162.37877022225109</c:v>
                </c:pt>
                <c:pt idx="317">
                  <c:v>162.37877022225109</c:v>
                </c:pt>
                <c:pt idx="318">
                  <c:v>157.31341841658769</c:v>
                </c:pt>
                <c:pt idx="319">
                  <c:v>157.31341841658769</c:v>
                </c:pt>
                <c:pt idx="320">
                  <c:v>157.31341841658769</c:v>
                </c:pt>
                <c:pt idx="321">
                  <c:v>152.08845923741922</c:v>
                </c:pt>
                <c:pt idx="322">
                  <c:v>152.08845923741922</c:v>
                </c:pt>
                <c:pt idx="323">
                  <c:v>152.08845923741922</c:v>
                </c:pt>
                <c:pt idx="324">
                  <c:v>146.70882085278555</c:v>
                </c:pt>
                <c:pt idx="325">
                  <c:v>146.70882085278555</c:v>
                </c:pt>
                <c:pt idx="326">
                  <c:v>146.70882085278555</c:v>
                </c:pt>
                <c:pt idx="327">
                  <c:v>141.23403019415068</c:v>
                </c:pt>
                <c:pt idx="328">
                  <c:v>141.23403019415068</c:v>
                </c:pt>
                <c:pt idx="329">
                  <c:v>141.23403019415068</c:v>
                </c:pt>
                <c:pt idx="330">
                  <c:v>135.42358635303026</c:v>
                </c:pt>
                <c:pt idx="331">
                  <c:v>135.42358635303026</c:v>
                </c:pt>
                <c:pt idx="332">
                  <c:v>135.42358635303026</c:v>
                </c:pt>
                <c:pt idx="333">
                  <c:v>129.47595118678035</c:v>
                </c:pt>
                <c:pt idx="334">
                  <c:v>129.47595118678035</c:v>
                </c:pt>
                <c:pt idx="335">
                  <c:v>129.47595118678035</c:v>
                </c:pt>
                <c:pt idx="336">
                  <c:v>123.21069629416118</c:v>
                </c:pt>
                <c:pt idx="337">
                  <c:v>123.21069629416118</c:v>
                </c:pt>
                <c:pt idx="338">
                  <c:v>123.21069629416118</c:v>
                </c:pt>
                <c:pt idx="339">
                  <c:v>116.7831178791437</c:v>
                </c:pt>
                <c:pt idx="340">
                  <c:v>116.7831178791437</c:v>
                </c:pt>
                <c:pt idx="341">
                  <c:v>116.7831178791437</c:v>
                </c:pt>
                <c:pt idx="342">
                  <c:v>139.17669005948494</c:v>
                </c:pt>
                <c:pt idx="343">
                  <c:v>139.17669005948494</c:v>
                </c:pt>
                <c:pt idx="344">
                  <c:v>139.17669005948494</c:v>
                </c:pt>
                <c:pt idx="345">
                  <c:v>138.37900749067754</c:v>
                </c:pt>
                <c:pt idx="346">
                  <c:v>138.37900749067754</c:v>
                </c:pt>
                <c:pt idx="347">
                  <c:v>138.37900749067754</c:v>
                </c:pt>
                <c:pt idx="348">
                  <c:v>137.85615705262882</c:v>
                </c:pt>
                <c:pt idx="349">
                  <c:v>137.85615705262882</c:v>
                </c:pt>
                <c:pt idx="350">
                  <c:v>137.85615705262882</c:v>
                </c:pt>
                <c:pt idx="351">
                  <c:v>137.31883996768045</c:v>
                </c:pt>
                <c:pt idx="352">
                  <c:v>137.31883996768045</c:v>
                </c:pt>
                <c:pt idx="353">
                  <c:v>137.31883996768045</c:v>
                </c:pt>
                <c:pt idx="354">
                  <c:v>136.68749273701874</c:v>
                </c:pt>
                <c:pt idx="355">
                  <c:v>136.68749273701874</c:v>
                </c:pt>
                <c:pt idx="356">
                  <c:v>136.68749273701874</c:v>
                </c:pt>
                <c:pt idx="357">
                  <c:v>136.11328758894248</c:v>
                </c:pt>
                <c:pt idx="358">
                  <c:v>136.11328758894248</c:v>
                </c:pt>
                <c:pt idx="359">
                  <c:v>136.11328758894248</c:v>
                </c:pt>
                <c:pt idx="360">
                  <c:v>135.50488743578177</c:v>
                </c:pt>
                <c:pt idx="361">
                  <c:v>135.50488743578177</c:v>
                </c:pt>
                <c:pt idx="362">
                  <c:v>135.50488743578177</c:v>
                </c:pt>
                <c:pt idx="363">
                  <c:v>134.86973566155322</c:v>
                </c:pt>
                <c:pt idx="364">
                  <c:v>134.86973566155322</c:v>
                </c:pt>
                <c:pt idx="365">
                  <c:v>134.86973566155322</c:v>
                </c:pt>
                <c:pt idx="366">
                  <c:v>134.24051554905836</c:v>
                </c:pt>
                <c:pt idx="367">
                  <c:v>134.24051554905836</c:v>
                </c:pt>
                <c:pt idx="368">
                  <c:v>134.24051554905836</c:v>
                </c:pt>
                <c:pt idx="369">
                  <c:v>133.59628528343995</c:v>
                </c:pt>
                <c:pt idx="370">
                  <c:v>133.59628528343995</c:v>
                </c:pt>
                <c:pt idx="371">
                  <c:v>133.59628528343995</c:v>
                </c:pt>
                <c:pt idx="372">
                  <c:v>132.97772472499918</c:v>
                </c:pt>
                <c:pt idx="373">
                  <c:v>132.97772472499918</c:v>
                </c:pt>
                <c:pt idx="374">
                  <c:v>132.97772472499918</c:v>
                </c:pt>
                <c:pt idx="375">
                  <c:v>132.42705757723201</c:v>
                </c:pt>
                <c:pt idx="376">
                  <c:v>132.42705757723201</c:v>
                </c:pt>
                <c:pt idx="377">
                  <c:v>132.42705757723201</c:v>
                </c:pt>
                <c:pt idx="378">
                  <c:v>132.27468336401512</c:v>
                </c:pt>
                <c:pt idx="379">
                  <c:v>132.27468336401512</c:v>
                </c:pt>
                <c:pt idx="380">
                  <c:v>132.27468336401512</c:v>
                </c:pt>
                <c:pt idx="381">
                  <c:v>132.09345233536061</c:v>
                </c:pt>
                <c:pt idx="382">
                  <c:v>132.09345233536061</c:v>
                </c:pt>
                <c:pt idx="383">
                  <c:v>132.09345233536061</c:v>
                </c:pt>
                <c:pt idx="384">
                  <c:v>131.35724817224721</c:v>
                </c:pt>
                <c:pt idx="385">
                  <c:v>131.35724817224721</c:v>
                </c:pt>
                <c:pt idx="386">
                  <c:v>131.35724817224721</c:v>
                </c:pt>
                <c:pt idx="387">
                  <c:v>130.65159380057165</c:v>
                </c:pt>
                <c:pt idx="388">
                  <c:v>130.65159380057165</c:v>
                </c:pt>
                <c:pt idx="389">
                  <c:v>130.65159380057165</c:v>
                </c:pt>
                <c:pt idx="390">
                  <c:v>129.86622067900814</c:v>
                </c:pt>
                <c:pt idx="391">
                  <c:v>129.86622067900814</c:v>
                </c:pt>
                <c:pt idx="392">
                  <c:v>129.86622067900814</c:v>
                </c:pt>
                <c:pt idx="393">
                  <c:v>129.05356721596959</c:v>
                </c:pt>
                <c:pt idx="394">
                  <c:v>129.05356721596959</c:v>
                </c:pt>
                <c:pt idx="395">
                  <c:v>129.05356721596959</c:v>
                </c:pt>
                <c:pt idx="396">
                  <c:v>128.29445039061795</c:v>
                </c:pt>
                <c:pt idx="397">
                  <c:v>128.29445039061795</c:v>
                </c:pt>
                <c:pt idx="398">
                  <c:v>128.29445039061795</c:v>
                </c:pt>
                <c:pt idx="399">
                  <c:v>127.50104653121994</c:v>
                </c:pt>
                <c:pt idx="400">
                  <c:v>127.50104653121994</c:v>
                </c:pt>
                <c:pt idx="401">
                  <c:v>127.50104653121994</c:v>
                </c:pt>
                <c:pt idx="402">
                  <c:v>126.70765286893682</c:v>
                </c:pt>
                <c:pt idx="403">
                  <c:v>126.70765286893682</c:v>
                </c:pt>
                <c:pt idx="404">
                  <c:v>126.70765286893682</c:v>
                </c:pt>
                <c:pt idx="405">
                  <c:v>125.85871271762123</c:v>
                </c:pt>
                <c:pt idx="406">
                  <c:v>125.85871271762123</c:v>
                </c:pt>
                <c:pt idx="407">
                  <c:v>125.85871271762123</c:v>
                </c:pt>
                <c:pt idx="408">
                  <c:v>125.04125590361201</c:v>
                </c:pt>
                <c:pt idx="409">
                  <c:v>125.04125590361201</c:v>
                </c:pt>
                <c:pt idx="410">
                  <c:v>125.04125590361201</c:v>
                </c:pt>
                <c:pt idx="411">
                  <c:v>124.15430830088108</c:v>
                </c:pt>
                <c:pt idx="412">
                  <c:v>124.15430830088108</c:v>
                </c:pt>
                <c:pt idx="413">
                  <c:v>124.15430830088108</c:v>
                </c:pt>
                <c:pt idx="414">
                  <c:v>123.34113503991084</c:v>
                </c:pt>
                <c:pt idx="415">
                  <c:v>123.34113503991084</c:v>
                </c:pt>
                <c:pt idx="416">
                  <c:v>123.34113503991084</c:v>
                </c:pt>
                <c:pt idx="417">
                  <c:v>122.43231360602147</c:v>
                </c:pt>
                <c:pt idx="418">
                  <c:v>122.43231360602147</c:v>
                </c:pt>
                <c:pt idx="419">
                  <c:v>122.43231360602147</c:v>
                </c:pt>
                <c:pt idx="420">
                  <c:v>121.61485806665161</c:v>
                </c:pt>
                <c:pt idx="421">
                  <c:v>121.61485806665161</c:v>
                </c:pt>
                <c:pt idx="422">
                  <c:v>121.61485806665161</c:v>
                </c:pt>
                <c:pt idx="423">
                  <c:v>120.74018880996417</c:v>
                </c:pt>
                <c:pt idx="424">
                  <c:v>120.74018880996417</c:v>
                </c:pt>
                <c:pt idx="425">
                  <c:v>120.74018880996417</c:v>
                </c:pt>
                <c:pt idx="426">
                  <c:v>119.87093116215081</c:v>
                </c:pt>
                <c:pt idx="427">
                  <c:v>119.87093116215081</c:v>
                </c:pt>
                <c:pt idx="428">
                  <c:v>119.87093116215081</c:v>
                </c:pt>
                <c:pt idx="429">
                  <c:v>119.02781509300674</c:v>
                </c:pt>
                <c:pt idx="430">
                  <c:v>119.02781509300674</c:v>
                </c:pt>
                <c:pt idx="431">
                  <c:v>119.02781509300674</c:v>
                </c:pt>
                <c:pt idx="432">
                  <c:v>118.10932118578499</c:v>
                </c:pt>
                <c:pt idx="433">
                  <c:v>118.10932118578499</c:v>
                </c:pt>
                <c:pt idx="434">
                  <c:v>118.10932118578499</c:v>
                </c:pt>
                <c:pt idx="435">
                  <c:v>117.19139959163664</c:v>
                </c:pt>
                <c:pt idx="436">
                  <c:v>117.19139959163664</c:v>
                </c:pt>
                <c:pt idx="437">
                  <c:v>117.19139959163664</c:v>
                </c:pt>
                <c:pt idx="438">
                  <c:v>116.3263788450616</c:v>
                </c:pt>
                <c:pt idx="439">
                  <c:v>116.3263788450616</c:v>
                </c:pt>
                <c:pt idx="440">
                  <c:v>116.3263788450616</c:v>
                </c:pt>
                <c:pt idx="441">
                  <c:v>115.4212436682063</c:v>
                </c:pt>
                <c:pt idx="442">
                  <c:v>115.4212436682063</c:v>
                </c:pt>
                <c:pt idx="443">
                  <c:v>115.4212436682063</c:v>
                </c:pt>
                <c:pt idx="444">
                  <c:v>114.47550689390674</c:v>
                </c:pt>
                <c:pt idx="445">
                  <c:v>114.47550689390674</c:v>
                </c:pt>
                <c:pt idx="446">
                  <c:v>114.47550689390674</c:v>
                </c:pt>
                <c:pt idx="447">
                  <c:v>113.53404245581974</c:v>
                </c:pt>
                <c:pt idx="448">
                  <c:v>113.53404245581974</c:v>
                </c:pt>
                <c:pt idx="449">
                  <c:v>113.53404245581974</c:v>
                </c:pt>
                <c:pt idx="450">
                  <c:v>112.62088979737929</c:v>
                </c:pt>
                <c:pt idx="451">
                  <c:v>112.62088979737929</c:v>
                </c:pt>
                <c:pt idx="452">
                  <c:v>112.62088979737929</c:v>
                </c:pt>
                <c:pt idx="453">
                  <c:v>111.71848081919083</c:v>
                </c:pt>
                <c:pt idx="454">
                  <c:v>111.71848081919083</c:v>
                </c:pt>
                <c:pt idx="455">
                  <c:v>111.71848081919083</c:v>
                </c:pt>
                <c:pt idx="456">
                  <c:v>110.79675850539374</c:v>
                </c:pt>
                <c:pt idx="457">
                  <c:v>110.79675850539374</c:v>
                </c:pt>
                <c:pt idx="458">
                  <c:v>110.79675850539374</c:v>
                </c:pt>
                <c:pt idx="459">
                  <c:v>109.8167991937995</c:v>
                </c:pt>
                <c:pt idx="460">
                  <c:v>109.8167991937995</c:v>
                </c:pt>
                <c:pt idx="461">
                  <c:v>109.8167991937995</c:v>
                </c:pt>
                <c:pt idx="462">
                  <c:v>108.85237034311618</c:v>
                </c:pt>
                <c:pt idx="463">
                  <c:v>108.85237034311618</c:v>
                </c:pt>
                <c:pt idx="464">
                  <c:v>108.85237034311618</c:v>
                </c:pt>
                <c:pt idx="465">
                  <c:v>107.88253855110645</c:v>
                </c:pt>
                <c:pt idx="466">
                  <c:v>107.88253855110645</c:v>
                </c:pt>
                <c:pt idx="467">
                  <c:v>107.88253855110645</c:v>
                </c:pt>
                <c:pt idx="468">
                  <c:v>106.93357082095281</c:v>
                </c:pt>
                <c:pt idx="469">
                  <c:v>106.93357082095281</c:v>
                </c:pt>
                <c:pt idx="470">
                  <c:v>106.93357082095281</c:v>
                </c:pt>
                <c:pt idx="471">
                  <c:v>105.9958680985501</c:v>
                </c:pt>
                <c:pt idx="472">
                  <c:v>105.9958680985501</c:v>
                </c:pt>
                <c:pt idx="473">
                  <c:v>105.9958680985501</c:v>
                </c:pt>
                <c:pt idx="474">
                  <c:v>105.04423739184197</c:v>
                </c:pt>
                <c:pt idx="475">
                  <c:v>105.04423739184197</c:v>
                </c:pt>
                <c:pt idx="476">
                  <c:v>105.04423739184197</c:v>
                </c:pt>
                <c:pt idx="477">
                  <c:v>104.07280439786608</c:v>
                </c:pt>
                <c:pt idx="478">
                  <c:v>104.07280439786608</c:v>
                </c:pt>
                <c:pt idx="479">
                  <c:v>104.07280439786608</c:v>
                </c:pt>
                <c:pt idx="480">
                  <c:v>103.1056893721919</c:v>
                </c:pt>
                <c:pt idx="481">
                  <c:v>103.1056893721919</c:v>
                </c:pt>
                <c:pt idx="482">
                  <c:v>103.1056893721919</c:v>
                </c:pt>
                <c:pt idx="483">
                  <c:v>102.1300153981317</c:v>
                </c:pt>
                <c:pt idx="484">
                  <c:v>102.1300153981317</c:v>
                </c:pt>
                <c:pt idx="485">
                  <c:v>102.1300153981317</c:v>
                </c:pt>
                <c:pt idx="486">
                  <c:v>101.14578578974786</c:v>
                </c:pt>
                <c:pt idx="487">
                  <c:v>101.14578578974786</c:v>
                </c:pt>
                <c:pt idx="488">
                  <c:v>101.14578578974786</c:v>
                </c:pt>
                <c:pt idx="489">
                  <c:v>100.13906338533154</c:v>
                </c:pt>
                <c:pt idx="490">
                  <c:v>100.13906338533154</c:v>
                </c:pt>
                <c:pt idx="491">
                  <c:v>100.13906338533154</c:v>
                </c:pt>
                <c:pt idx="492">
                  <c:v>99.136659204144792</c:v>
                </c:pt>
                <c:pt idx="493">
                  <c:v>99.136659204144792</c:v>
                </c:pt>
                <c:pt idx="494">
                  <c:v>99.136659204144792</c:v>
                </c:pt>
                <c:pt idx="495">
                  <c:v>98.134212450003389</c:v>
                </c:pt>
                <c:pt idx="496">
                  <c:v>98.134212450003389</c:v>
                </c:pt>
                <c:pt idx="497">
                  <c:v>98.134212450003389</c:v>
                </c:pt>
                <c:pt idx="498">
                  <c:v>97.1264601369828</c:v>
                </c:pt>
                <c:pt idx="499">
                  <c:v>97.1264601369828</c:v>
                </c:pt>
                <c:pt idx="500">
                  <c:v>97.1264601369828</c:v>
                </c:pt>
                <c:pt idx="501">
                  <c:v>96.109084551709174</c:v>
                </c:pt>
                <c:pt idx="502">
                  <c:v>96.109084551709174</c:v>
                </c:pt>
                <c:pt idx="503">
                  <c:v>96.109084551709174</c:v>
                </c:pt>
                <c:pt idx="504">
                  <c:v>95.013649542068677</c:v>
                </c:pt>
                <c:pt idx="505">
                  <c:v>95.013649542068677</c:v>
                </c:pt>
                <c:pt idx="506">
                  <c:v>95.013649542068677</c:v>
                </c:pt>
                <c:pt idx="507">
                  <c:v>93.952427892319463</c:v>
                </c:pt>
                <c:pt idx="508">
                  <c:v>93.952427892319463</c:v>
                </c:pt>
                <c:pt idx="509">
                  <c:v>93.952427892319463</c:v>
                </c:pt>
                <c:pt idx="510">
                  <c:v>92.921689242905543</c:v>
                </c:pt>
                <c:pt idx="511">
                  <c:v>92.921689242905543</c:v>
                </c:pt>
                <c:pt idx="512">
                  <c:v>92.921689242905543</c:v>
                </c:pt>
                <c:pt idx="513">
                  <c:v>91.903199877757658</c:v>
                </c:pt>
                <c:pt idx="514">
                  <c:v>91.903199877757658</c:v>
                </c:pt>
                <c:pt idx="515">
                  <c:v>91.903199877757658</c:v>
                </c:pt>
                <c:pt idx="516">
                  <c:v>90.886905186662744</c:v>
                </c:pt>
                <c:pt idx="517">
                  <c:v>90.886905186662744</c:v>
                </c:pt>
                <c:pt idx="518">
                  <c:v>90.886905186662744</c:v>
                </c:pt>
                <c:pt idx="519">
                  <c:v>89.827784142581621</c:v>
                </c:pt>
                <c:pt idx="520">
                  <c:v>89.827784142581621</c:v>
                </c:pt>
                <c:pt idx="521">
                  <c:v>89.827784142581621</c:v>
                </c:pt>
                <c:pt idx="522">
                  <c:v>88.702961047817553</c:v>
                </c:pt>
                <c:pt idx="523">
                  <c:v>88.702961047817553</c:v>
                </c:pt>
                <c:pt idx="524">
                  <c:v>88.702961047817553</c:v>
                </c:pt>
                <c:pt idx="525">
                  <c:v>87.588256550162498</c:v>
                </c:pt>
                <c:pt idx="526">
                  <c:v>87.588256550162498</c:v>
                </c:pt>
                <c:pt idx="527">
                  <c:v>87.588256550162498</c:v>
                </c:pt>
                <c:pt idx="528">
                  <c:v>86.522764093767933</c:v>
                </c:pt>
                <c:pt idx="529">
                  <c:v>86.522764093767933</c:v>
                </c:pt>
                <c:pt idx="530">
                  <c:v>86.522764093767933</c:v>
                </c:pt>
                <c:pt idx="531">
                  <c:v>85.317193615151027</c:v>
                </c:pt>
                <c:pt idx="532">
                  <c:v>85.317193615151027</c:v>
                </c:pt>
                <c:pt idx="533">
                  <c:v>85.317193615151027</c:v>
                </c:pt>
                <c:pt idx="534">
                  <c:v>84.261853406344613</c:v>
                </c:pt>
                <c:pt idx="535">
                  <c:v>84.261853406344613</c:v>
                </c:pt>
                <c:pt idx="536">
                  <c:v>84.261853406344613</c:v>
                </c:pt>
                <c:pt idx="537">
                  <c:v>83.029014567862646</c:v>
                </c:pt>
                <c:pt idx="538">
                  <c:v>83.029014567862646</c:v>
                </c:pt>
                <c:pt idx="539">
                  <c:v>83.029014567862646</c:v>
                </c:pt>
                <c:pt idx="540">
                  <c:v>81.896140341034283</c:v>
                </c:pt>
                <c:pt idx="541">
                  <c:v>81.896140341034283</c:v>
                </c:pt>
                <c:pt idx="542">
                  <c:v>81.896140341034283</c:v>
                </c:pt>
                <c:pt idx="543">
                  <c:v>80.60128188498534</c:v>
                </c:pt>
                <c:pt idx="544">
                  <c:v>80.60128188498534</c:v>
                </c:pt>
                <c:pt idx="545">
                  <c:v>80.60128188498534</c:v>
                </c:pt>
                <c:pt idx="546">
                  <c:v>79.311766717140699</c:v>
                </c:pt>
                <c:pt idx="547">
                  <c:v>79.311766717140699</c:v>
                </c:pt>
                <c:pt idx="548">
                  <c:v>79.311766717140699</c:v>
                </c:pt>
                <c:pt idx="549">
                  <c:v>78.17249762463463</c:v>
                </c:pt>
                <c:pt idx="550">
                  <c:v>78.17249762463463</c:v>
                </c:pt>
                <c:pt idx="551">
                  <c:v>78.17249762463463</c:v>
                </c:pt>
                <c:pt idx="552">
                  <c:v>76.970663113986902</c:v>
                </c:pt>
                <c:pt idx="553">
                  <c:v>76.970663113986902</c:v>
                </c:pt>
                <c:pt idx="554">
                  <c:v>76.970663113986902</c:v>
                </c:pt>
                <c:pt idx="555">
                  <c:v>75.923881088782892</c:v>
                </c:pt>
                <c:pt idx="556">
                  <c:v>75.923881088782892</c:v>
                </c:pt>
                <c:pt idx="557">
                  <c:v>75.923881088782892</c:v>
                </c:pt>
                <c:pt idx="558">
                  <c:v>74.738628361591637</c:v>
                </c:pt>
                <c:pt idx="559">
                  <c:v>74.738628361591637</c:v>
                </c:pt>
                <c:pt idx="560">
                  <c:v>74.738628361591637</c:v>
                </c:pt>
                <c:pt idx="561">
                  <c:v>73.662956890182329</c:v>
                </c:pt>
                <c:pt idx="562">
                  <c:v>73.662956890182329</c:v>
                </c:pt>
                <c:pt idx="563">
                  <c:v>73.662956890182329</c:v>
                </c:pt>
                <c:pt idx="564">
                  <c:v>72.651986622629167</c:v>
                </c:pt>
                <c:pt idx="565">
                  <c:v>72.651986622629167</c:v>
                </c:pt>
                <c:pt idx="566">
                  <c:v>72.651986622629167</c:v>
                </c:pt>
                <c:pt idx="567">
                  <c:v>71.551736280408008</c:v>
                </c:pt>
                <c:pt idx="568">
                  <c:v>71.551736280408008</c:v>
                </c:pt>
                <c:pt idx="569">
                  <c:v>71.551736280408008</c:v>
                </c:pt>
                <c:pt idx="570">
                  <c:v>70.407649815898296</c:v>
                </c:pt>
                <c:pt idx="571">
                  <c:v>70.407649815898296</c:v>
                </c:pt>
                <c:pt idx="572">
                  <c:v>70.407649815898296</c:v>
                </c:pt>
                <c:pt idx="573">
                  <c:v>69.344799177044806</c:v>
                </c:pt>
                <c:pt idx="574">
                  <c:v>69.344799177044806</c:v>
                </c:pt>
                <c:pt idx="575">
                  <c:v>69.344799177044806</c:v>
                </c:pt>
                <c:pt idx="576">
                  <c:v>68.249914811608591</c:v>
                </c:pt>
                <c:pt idx="577">
                  <c:v>68.249914811608591</c:v>
                </c:pt>
                <c:pt idx="578">
                  <c:v>68.249914811608591</c:v>
                </c:pt>
                <c:pt idx="579">
                  <c:v>67.103673696721842</c:v>
                </c:pt>
                <c:pt idx="580">
                  <c:v>67.103673696721842</c:v>
                </c:pt>
                <c:pt idx="581">
                  <c:v>67.103673696721842</c:v>
                </c:pt>
                <c:pt idx="582">
                  <c:v>66.034439791408843</c:v>
                </c:pt>
                <c:pt idx="583">
                  <c:v>66.034439791408843</c:v>
                </c:pt>
                <c:pt idx="584">
                  <c:v>66.034439791408843</c:v>
                </c:pt>
                <c:pt idx="585">
                  <c:v>65.005826348202703</c:v>
                </c:pt>
                <c:pt idx="586">
                  <c:v>65.005826348202703</c:v>
                </c:pt>
                <c:pt idx="587">
                  <c:v>65.005826348202703</c:v>
                </c:pt>
                <c:pt idx="588">
                  <c:v>63.82430971644456</c:v>
                </c:pt>
                <c:pt idx="589">
                  <c:v>63.82430971644456</c:v>
                </c:pt>
                <c:pt idx="590">
                  <c:v>63.82430971644456</c:v>
                </c:pt>
                <c:pt idx="591">
                  <c:v>62.719767408564664</c:v>
                </c:pt>
                <c:pt idx="592">
                  <c:v>62.719767408564664</c:v>
                </c:pt>
                <c:pt idx="593">
                  <c:v>62.719767408564664</c:v>
                </c:pt>
                <c:pt idx="594">
                  <c:v>61.695428595921946</c:v>
                </c:pt>
                <c:pt idx="595">
                  <c:v>61.695428595921946</c:v>
                </c:pt>
                <c:pt idx="596">
                  <c:v>61.695428595921946</c:v>
                </c:pt>
                <c:pt idx="597">
                  <c:v>60.497889110067433</c:v>
                </c:pt>
                <c:pt idx="598">
                  <c:v>60.497889110067433</c:v>
                </c:pt>
                <c:pt idx="599">
                  <c:v>60.497889110067433</c:v>
                </c:pt>
                <c:pt idx="600">
                  <c:v>59.405114910094518</c:v>
                </c:pt>
                <c:pt idx="601">
                  <c:v>59.405114910094518</c:v>
                </c:pt>
                <c:pt idx="602">
                  <c:v>59.405114910094518</c:v>
                </c:pt>
                <c:pt idx="603">
                  <c:v>58.402152436867354</c:v>
                </c:pt>
                <c:pt idx="604">
                  <c:v>58.402152436867354</c:v>
                </c:pt>
                <c:pt idx="605">
                  <c:v>58.402152436867354</c:v>
                </c:pt>
                <c:pt idx="606">
                  <c:v>57.209953180082671</c:v>
                </c:pt>
                <c:pt idx="607">
                  <c:v>57.209953180082671</c:v>
                </c:pt>
                <c:pt idx="608">
                  <c:v>57.209953180082671</c:v>
                </c:pt>
                <c:pt idx="609">
                  <c:v>56.084039503880717</c:v>
                </c:pt>
                <c:pt idx="610">
                  <c:v>56.084039503880717</c:v>
                </c:pt>
                <c:pt idx="611">
                  <c:v>56.084039503880717</c:v>
                </c:pt>
                <c:pt idx="612">
                  <c:v>55.070938294242644</c:v>
                </c:pt>
                <c:pt idx="613">
                  <c:v>55.070938294242644</c:v>
                </c:pt>
                <c:pt idx="614">
                  <c:v>55.070938294242644</c:v>
                </c:pt>
                <c:pt idx="615">
                  <c:v>53.843434203881252</c:v>
                </c:pt>
                <c:pt idx="616">
                  <c:v>53.843434203881252</c:v>
                </c:pt>
                <c:pt idx="617">
                  <c:v>53.843434203881252</c:v>
                </c:pt>
                <c:pt idx="618">
                  <c:v>52.769367375964407</c:v>
                </c:pt>
                <c:pt idx="619">
                  <c:v>52.769367375964407</c:v>
                </c:pt>
                <c:pt idx="620">
                  <c:v>52.769367375964407</c:v>
                </c:pt>
                <c:pt idx="621">
                  <c:v>51.78193651082362</c:v>
                </c:pt>
                <c:pt idx="622">
                  <c:v>51.78193651082362</c:v>
                </c:pt>
                <c:pt idx="623">
                  <c:v>51.78193651082362</c:v>
                </c:pt>
                <c:pt idx="624">
                  <c:v>50.77736582511379</c:v>
                </c:pt>
                <c:pt idx="625">
                  <c:v>50.77736582511379</c:v>
                </c:pt>
                <c:pt idx="626">
                  <c:v>50.77736582511379</c:v>
                </c:pt>
                <c:pt idx="627">
                  <c:v>49.734872196578301</c:v>
                </c:pt>
                <c:pt idx="628">
                  <c:v>49.734872196578301</c:v>
                </c:pt>
                <c:pt idx="629">
                  <c:v>49.734872196578301</c:v>
                </c:pt>
                <c:pt idx="630">
                  <c:v>48.722286706025976</c:v>
                </c:pt>
                <c:pt idx="631">
                  <c:v>48.722286706025976</c:v>
                </c:pt>
                <c:pt idx="632">
                  <c:v>48.722286706025976</c:v>
                </c:pt>
                <c:pt idx="633">
                  <c:v>47.791505657749155</c:v>
                </c:pt>
                <c:pt idx="634">
                  <c:v>47.791505657749155</c:v>
                </c:pt>
                <c:pt idx="635">
                  <c:v>47.791505657749155</c:v>
                </c:pt>
                <c:pt idx="636">
                  <c:v>46.802997849811661</c:v>
                </c:pt>
                <c:pt idx="637">
                  <c:v>46.802997849811661</c:v>
                </c:pt>
                <c:pt idx="638">
                  <c:v>46.802997849811661</c:v>
                </c:pt>
                <c:pt idx="639">
                  <c:v>45.808593050331147</c:v>
                </c:pt>
                <c:pt idx="640">
                  <c:v>45.808593050331147</c:v>
                </c:pt>
                <c:pt idx="641">
                  <c:v>45.808593050331147</c:v>
                </c:pt>
                <c:pt idx="642">
                  <c:v>44.53992409939152</c:v>
                </c:pt>
                <c:pt idx="643">
                  <c:v>44.53992409939152</c:v>
                </c:pt>
                <c:pt idx="644">
                  <c:v>44.53992409939152</c:v>
                </c:pt>
                <c:pt idx="645">
                  <c:v>43.456259874400679</c:v>
                </c:pt>
                <c:pt idx="646">
                  <c:v>43.456259874400679</c:v>
                </c:pt>
                <c:pt idx="647">
                  <c:v>43.456259874400679</c:v>
                </c:pt>
                <c:pt idx="648">
                  <c:v>42.170482459020313</c:v>
                </c:pt>
                <c:pt idx="649">
                  <c:v>42.170482459020313</c:v>
                </c:pt>
                <c:pt idx="650">
                  <c:v>42.170482459020313</c:v>
                </c:pt>
                <c:pt idx="651">
                  <c:v>41.129047036082923</c:v>
                </c:pt>
                <c:pt idx="652">
                  <c:v>41.129047036082923</c:v>
                </c:pt>
                <c:pt idx="653">
                  <c:v>41.129047036082923</c:v>
                </c:pt>
                <c:pt idx="654">
                  <c:v>39.825095812683294</c:v>
                </c:pt>
                <c:pt idx="655">
                  <c:v>39.825095812683294</c:v>
                </c:pt>
                <c:pt idx="656">
                  <c:v>39.825095812683294</c:v>
                </c:pt>
                <c:pt idx="657">
                  <c:v>38.659092689132592</c:v>
                </c:pt>
                <c:pt idx="658">
                  <c:v>38.659092689132592</c:v>
                </c:pt>
                <c:pt idx="659">
                  <c:v>38.659092689132592</c:v>
                </c:pt>
                <c:pt idx="660">
                  <c:v>37.491470391200707</c:v>
                </c:pt>
                <c:pt idx="661">
                  <c:v>37.491470391200707</c:v>
                </c:pt>
                <c:pt idx="662">
                  <c:v>37.491470391200707</c:v>
                </c:pt>
                <c:pt idx="663">
                  <c:v>36.170412997711189</c:v>
                </c:pt>
                <c:pt idx="664">
                  <c:v>36.170412997711189</c:v>
                </c:pt>
                <c:pt idx="665">
                  <c:v>36.170412997711189</c:v>
                </c:pt>
                <c:pt idx="666">
                  <c:v>34.859526716472374</c:v>
                </c:pt>
                <c:pt idx="667">
                  <c:v>34.859526716472374</c:v>
                </c:pt>
                <c:pt idx="668">
                  <c:v>34.859526716472374</c:v>
                </c:pt>
                <c:pt idx="669">
                  <c:v>33.571080716124328</c:v>
                </c:pt>
                <c:pt idx="670">
                  <c:v>33.571080716124328</c:v>
                </c:pt>
                <c:pt idx="671">
                  <c:v>33.571080716124328</c:v>
                </c:pt>
                <c:pt idx="672">
                  <c:v>32.196570874877736</c:v>
                </c:pt>
                <c:pt idx="673">
                  <c:v>32.196570874877736</c:v>
                </c:pt>
                <c:pt idx="674">
                  <c:v>32.196570874877736</c:v>
                </c:pt>
                <c:pt idx="675">
                  <c:v>30.868033515221892</c:v>
                </c:pt>
                <c:pt idx="676">
                  <c:v>30.868033515221892</c:v>
                </c:pt>
                <c:pt idx="677">
                  <c:v>30.868033515221892</c:v>
                </c:pt>
                <c:pt idx="678">
                  <c:v>29.310145897707802</c:v>
                </c:pt>
                <c:pt idx="679">
                  <c:v>29.310145897707802</c:v>
                </c:pt>
                <c:pt idx="680">
                  <c:v>29.310145897707802</c:v>
                </c:pt>
                <c:pt idx="681">
                  <c:v>27.877355402265902</c:v>
                </c:pt>
                <c:pt idx="682">
                  <c:v>27.877355402265902</c:v>
                </c:pt>
                <c:pt idx="683">
                  <c:v>27.877355402265902</c:v>
                </c:pt>
              </c:numCache>
            </c:numRef>
          </c:xVal>
          <c:yVal>
            <c:numRef>
              <c:f>data1!$AK$116:$AK$799</c:f>
              <c:numCache>
                <c:formatCode>General</c:formatCode>
                <c:ptCount val="684"/>
                <c:pt idx="0">
                  <c:v>569.45747248331702</c:v>
                </c:pt>
                <c:pt idx="1">
                  <c:v>374.9730504353841</c:v>
                </c:pt>
                <c:pt idx="2">
                  <c:v>154.98935699462891</c:v>
                </c:pt>
                <c:pt idx="3">
                  <c:v>564.88263066609704</c:v>
                </c:pt>
                <c:pt idx="4">
                  <c:v>374.97042846679687</c:v>
                </c:pt>
                <c:pt idx="5">
                  <c:v>154.98935699462891</c:v>
                </c:pt>
                <c:pt idx="6">
                  <c:v>562.69296137491858</c:v>
                </c:pt>
                <c:pt idx="7">
                  <c:v>374.97162119547528</c:v>
                </c:pt>
                <c:pt idx="8">
                  <c:v>154.98896280924478</c:v>
                </c:pt>
                <c:pt idx="9">
                  <c:v>560.45115407307946</c:v>
                </c:pt>
                <c:pt idx="10">
                  <c:v>374.97090403238934</c:v>
                </c:pt>
                <c:pt idx="11">
                  <c:v>154.98915990193686</c:v>
                </c:pt>
                <c:pt idx="12">
                  <c:v>558.0790125528971</c:v>
                </c:pt>
                <c:pt idx="13">
                  <c:v>374.97161992390949</c:v>
                </c:pt>
                <c:pt idx="14">
                  <c:v>154.98906135559082</c:v>
                </c:pt>
                <c:pt idx="15">
                  <c:v>555.64170710245764</c:v>
                </c:pt>
                <c:pt idx="16">
                  <c:v>374.97209930419922</c:v>
                </c:pt>
                <c:pt idx="17">
                  <c:v>154.98876571655273</c:v>
                </c:pt>
                <c:pt idx="18">
                  <c:v>553.15225728352868</c:v>
                </c:pt>
                <c:pt idx="19">
                  <c:v>374.97114308675128</c:v>
                </c:pt>
                <c:pt idx="20">
                  <c:v>154.99004681905112</c:v>
                </c:pt>
                <c:pt idx="21">
                  <c:v>550.55202611287439</c:v>
                </c:pt>
                <c:pt idx="22">
                  <c:v>374.97233454386395</c:v>
                </c:pt>
                <c:pt idx="23">
                  <c:v>154.98984972635904</c:v>
                </c:pt>
                <c:pt idx="24">
                  <c:v>547.92572402954102</c:v>
                </c:pt>
                <c:pt idx="25">
                  <c:v>374.9704310099284</c:v>
                </c:pt>
                <c:pt idx="26">
                  <c:v>154.98915990193686</c:v>
                </c:pt>
                <c:pt idx="27">
                  <c:v>545.43628056844079</c:v>
                </c:pt>
                <c:pt idx="28">
                  <c:v>374.97162119547528</c:v>
                </c:pt>
                <c:pt idx="29">
                  <c:v>154.98955408732095</c:v>
                </c:pt>
                <c:pt idx="30">
                  <c:v>542.69919586181641</c:v>
                </c:pt>
                <c:pt idx="31">
                  <c:v>374.97090530395508</c:v>
                </c:pt>
                <c:pt idx="32">
                  <c:v>154.98886426289877</c:v>
                </c:pt>
                <c:pt idx="33">
                  <c:v>541.29154841105139</c:v>
                </c:pt>
                <c:pt idx="34">
                  <c:v>374.97018941243488</c:v>
                </c:pt>
                <c:pt idx="35">
                  <c:v>154.98935699462891</c:v>
                </c:pt>
                <c:pt idx="36">
                  <c:v>542.19739532470703</c:v>
                </c:pt>
                <c:pt idx="37">
                  <c:v>374.97042973836261</c:v>
                </c:pt>
                <c:pt idx="38">
                  <c:v>154.98906135559082</c:v>
                </c:pt>
                <c:pt idx="39">
                  <c:v>539.29086812337243</c:v>
                </c:pt>
                <c:pt idx="40">
                  <c:v>374.97018941243488</c:v>
                </c:pt>
                <c:pt idx="41">
                  <c:v>154.98837153116861</c:v>
                </c:pt>
                <c:pt idx="42">
                  <c:v>536.33220799764001</c:v>
                </c:pt>
                <c:pt idx="43">
                  <c:v>374.97066752115887</c:v>
                </c:pt>
                <c:pt idx="44">
                  <c:v>154.98886426289877</c:v>
                </c:pt>
                <c:pt idx="45">
                  <c:v>533.25623957316077</c:v>
                </c:pt>
                <c:pt idx="46">
                  <c:v>374.96923446655273</c:v>
                </c:pt>
                <c:pt idx="47">
                  <c:v>154.98906135559082</c:v>
                </c:pt>
                <c:pt idx="48">
                  <c:v>530.15421168009436</c:v>
                </c:pt>
                <c:pt idx="49">
                  <c:v>374.96923446655273</c:v>
                </c:pt>
                <c:pt idx="50">
                  <c:v>154.98906135559082</c:v>
                </c:pt>
                <c:pt idx="51">
                  <c:v>526.95442708333337</c:v>
                </c:pt>
                <c:pt idx="52">
                  <c:v>374.96899668375653</c:v>
                </c:pt>
                <c:pt idx="53">
                  <c:v>154.9882729848226</c:v>
                </c:pt>
                <c:pt idx="54">
                  <c:v>523.74160512288415</c:v>
                </c:pt>
                <c:pt idx="55">
                  <c:v>374.96923573811847</c:v>
                </c:pt>
                <c:pt idx="56">
                  <c:v>154.98797734578451</c:v>
                </c:pt>
                <c:pt idx="57">
                  <c:v>520.4766515096029</c:v>
                </c:pt>
                <c:pt idx="58">
                  <c:v>374.96923446655273</c:v>
                </c:pt>
                <c:pt idx="59">
                  <c:v>154.98807589213052</c:v>
                </c:pt>
                <c:pt idx="60">
                  <c:v>517.14001719156897</c:v>
                </c:pt>
                <c:pt idx="61">
                  <c:v>374.96852493286133</c:v>
                </c:pt>
                <c:pt idx="62">
                  <c:v>154.98896280924478</c:v>
                </c:pt>
                <c:pt idx="63">
                  <c:v>513.7773106892904</c:v>
                </c:pt>
                <c:pt idx="64">
                  <c:v>374.96852111816406</c:v>
                </c:pt>
                <c:pt idx="65">
                  <c:v>154.9882729848226</c:v>
                </c:pt>
                <c:pt idx="66">
                  <c:v>510.36898295084637</c:v>
                </c:pt>
                <c:pt idx="67">
                  <c:v>374.96661376953125</c:v>
                </c:pt>
                <c:pt idx="68">
                  <c:v>154.98847007751465</c:v>
                </c:pt>
                <c:pt idx="69">
                  <c:v>506.92807642618817</c:v>
                </c:pt>
                <c:pt idx="70">
                  <c:v>374.96852111816406</c:v>
                </c:pt>
                <c:pt idx="71">
                  <c:v>154.98807589213052</c:v>
                </c:pt>
                <c:pt idx="72">
                  <c:v>503.4545783996582</c:v>
                </c:pt>
                <c:pt idx="73">
                  <c:v>374.96780776977539</c:v>
                </c:pt>
                <c:pt idx="74">
                  <c:v>154.9872875213623</c:v>
                </c:pt>
                <c:pt idx="75">
                  <c:v>499.9615364074707</c:v>
                </c:pt>
                <c:pt idx="76">
                  <c:v>374.9680455525716</c:v>
                </c:pt>
                <c:pt idx="77">
                  <c:v>154.98787879943848</c:v>
                </c:pt>
                <c:pt idx="78">
                  <c:v>496.40331776936847</c:v>
                </c:pt>
                <c:pt idx="79">
                  <c:v>374.96733220418292</c:v>
                </c:pt>
                <c:pt idx="80">
                  <c:v>154.98787879943848</c:v>
                </c:pt>
                <c:pt idx="81">
                  <c:v>492.87117767333984</c:v>
                </c:pt>
                <c:pt idx="82">
                  <c:v>374.96709060668945</c:v>
                </c:pt>
                <c:pt idx="83">
                  <c:v>154.98709042867026</c:v>
                </c:pt>
                <c:pt idx="84">
                  <c:v>489.25431187947589</c:v>
                </c:pt>
                <c:pt idx="85">
                  <c:v>374.96590042114258</c:v>
                </c:pt>
                <c:pt idx="86">
                  <c:v>154.98758316040039</c:v>
                </c:pt>
                <c:pt idx="87">
                  <c:v>485.63093185424805</c:v>
                </c:pt>
                <c:pt idx="88">
                  <c:v>374.96637598673504</c:v>
                </c:pt>
                <c:pt idx="89">
                  <c:v>154.98709042867026</c:v>
                </c:pt>
                <c:pt idx="90">
                  <c:v>482.00103251139325</c:v>
                </c:pt>
                <c:pt idx="91">
                  <c:v>374.96589660644531</c:v>
                </c:pt>
                <c:pt idx="92">
                  <c:v>154.98837153116861</c:v>
                </c:pt>
                <c:pt idx="93">
                  <c:v>478.30596288045246</c:v>
                </c:pt>
                <c:pt idx="94">
                  <c:v>374.96542231241864</c:v>
                </c:pt>
                <c:pt idx="95">
                  <c:v>154.98837153116861</c:v>
                </c:pt>
                <c:pt idx="96">
                  <c:v>474.61741002400714</c:v>
                </c:pt>
                <c:pt idx="97">
                  <c:v>374.96518452962238</c:v>
                </c:pt>
                <c:pt idx="98">
                  <c:v>154.98778025309244</c:v>
                </c:pt>
                <c:pt idx="99">
                  <c:v>470.89627710978192</c:v>
                </c:pt>
                <c:pt idx="100">
                  <c:v>374.96565755208331</c:v>
                </c:pt>
                <c:pt idx="101">
                  <c:v>154.98807589213052</c:v>
                </c:pt>
                <c:pt idx="102">
                  <c:v>467.20772679646808</c:v>
                </c:pt>
                <c:pt idx="103">
                  <c:v>374.96446863810223</c:v>
                </c:pt>
                <c:pt idx="104">
                  <c:v>154.98738606770834</c:v>
                </c:pt>
                <c:pt idx="105">
                  <c:v>463.43445841471356</c:v>
                </c:pt>
                <c:pt idx="106">
                  <c:v>374.96446863810223</c:v>
                </c:pt>
                <c:pt idx="107">
                  <c:v>154.98738606770834</c:v>
                </c:pt>
                <c:pt idx="108">
                  <c:v>459.63511784871417</c:v>
                </c:pt>
                <c:pt idx="109">
                  <c:v>374.9635124206543</c:v>
                </c:pt>
                <c:pt idx="110">
                  <c:v>154.98669624328613</c:v>
                </c:pt>
                <c:pt idx="111">
                  <c:v>455.822748819987</c:v>
                </c:pt>
                <c:pt idx="112">
                  <c:v>374.96232223510742</c:v>
                </c:pt>
                <c:pt idx="113">
                  <c:v>154.98640060424805</c:v>
                </c:pt>
                <c:pt idx="114">
                  <c:v>451.9777946472168</c:v>
                </c:pt>
                <c:pt idx="115">
                  <c:v>374.96303685506183</c:v>
                </c:pt>
                <c:pt idx="116">
                  <c:v>154.98709042867026</c:v>
                </c:pt>
                <c:pt idx="117">
                  <c:v>448.14587020874023</c:v>
                </c:pt>
                <c:pt idx="118">
                  <c:v>374.9630406697591</c:v>
                </c:pt>
                <c:pt idx="119">
                  <c:v>154.9872875213623</c:v>
                </c:pt>
                <c:pt idx="120">
                  <c:v>444.2683270772298</c:v>
                </c:pt>
                <c:pt idx="121">
                  <c:v>374.96113077799481</c:v>
                </c:pt>
                <c:pt idx="122">
                  <c:v>154.98630205790201</c:v>
                </c:pt>
                <c:pt idx="123">
                  <c:v>440.37775421142578</c:v>
                </c:pt>
                <c:pt idx="124">
                  <c:v>374.96184666951496</c:v>
                </c:pt>
                <c:pt idx="125">
                  <c:v>154.98610496520996</c:v>
                </c:pt>
                <c:pt idx="126">
                  <c:v>436.46111424763996</c:v>
                </c:pt>
                <c:pt idx="127">
                  <c:v>374.96136856079102</c:v>
                </c:pt>
                <c:pt idx="128">
                  <c:v>154.98590787251791</c:v>
                </c:pt>
                <c:pt idx="129">
                  <c:v>432.54447301228839</c:v>
                </c:pt>
                <c:pt idx="130">
                  <c:v>374.95993932088214</c:v>
                </c:pt>
                <c:pt idx="131">
                  <c:v>154.98600641886392</c:v>
                </c:pt>
                <c:pt idx="132">
                  <c:v>428.56266530354816</c:v>
                </c:pt>
                <c:pt idx="133">
                  <c:v>374.95922470092773</c:v>
                </c:pt>
                <c:pt idx="134">
                  <c:v>154.98689333597818</c:v>
                </c:pt>
                <c:pt idx="135">
                  <c:v>424.59389114379883</c:v>
                </c:pt>
                <c:pt idx="136">
                  <c:v>374.95779037475586</c:v>
                </c:pt>
                <c:pt idx="137">
                  <c:v>154.98718897501627</c:v>
                </c:pt>
                <c:pt idx="138">
                  <c:v>420.57949193318683</c:v>
                </c:pt>
                <c:pt idx="139">
                  <c:v>374.95802815755206</c:v>
                </c:pt>
                <c:pt idx="140">
                  <c:v>154.98571077982584</c:v>
                </c:pt>
                <c:pt idx="141">
                  <c:v>416.57161585489911</c:v>
                </c:pt>
                <c:pt idx="142">
                  <c:v>374.95803197224933</c:v>
                </c:pt>
                <c:pt idx="143">
                  <c:v>154.98482386271158</c:v>
                </c:pt>
                <c:pt idx="144">
                  <c:v>412.51160685221356</c:v>
                </c:pt>
                <c:pt idx="145">
                  <c:v>374.95684051513672</c:v>
                </c:pt>
                <c:pt idx="146">
                  <c:v>154.98541514078775</c:v>
                </c:pt>
                <c:pt idx="147">
                  <c:v>408.45810953776044</c:v>
                </c:pt>
                <c:pt idx="148">
                  <c:v>374.95707575480145</c:v>
                </c:pt>
                <c:pt idx="149">
                  <c:v>154.98590787251791</c:v>
                </c:pt>
                <c:pt idx="150">
                  <c:v>404.36551284790039</c:v>
                </c:pt>
                <c:pt idx="151">
                  <c:v>374.95445505777997</c:v>
                </c:pt>
                <c:pt idx="152">
                  <c:v>154.98502095540366</c:v>
                </c:pt>
                <c:pt idx="153">
                  <c:v>400.25987879435223</c:v>
                </c:pt>
                <c:pt idx="154">
                  <c:v>374.95064036051434</c:v>
                </c:pt>
                <c:pt idx="155">
                  <c:v>154.98531659444174</c:v>
                </c:pt>
                <c:pt idx="156">
                  <c:v>396.12166468302411</c:v>
                </c:pt>
                <c:pt idx="157">
                  <c:v>374.80496342976886</c:v>
                </c:pt>
                <c:pt idx="158">
                  <c:v>154.98492240905762</c:v>
                </c:pt>
                <c:pt idx="159">
                  <c:v>391.9443473815918</c:v>
                </c:pt>
                <c:pt idx="160">
                  <c:v>374.57703018188477</c:v>
                </c:pt>
                <c:pt idx="161">
                  <c:v>154.98462677001953</c:v>
                </c:pt>
                <c:pt idx="162">
                  <c:v>387.74747975667316</c:v>
                </c:pt>
                <c:pt idx="163">
                  <c:v>374.21915944417316</c:v>
                </c:pt>
                <c:pt idx="164">
                  <c:v>154.98531659444174</c:v>
                </c:pt>
                <c:pt idx="165">
                  <c:v>383.53106053670246</c:v>
                </c:pt>
                <c:pt idx="166">
                  <c:v>373.94855117797852</c:v>
                </c:pt>
                <c:pt idx="167">
                  <c:v>154.98462677001953</c:v>
                </c:pt>
                <c:pt idx="168">
                  <c:v>379.26902898152667</c:v>
                </c:pt>
                <c:pt idx="169">
                  <c:v>373.70464579264325</c:v>
                </c:pt>
                <c:pt idx="170">
                  <c:v>154.98373985290527</c:v>
                </c:pt>
                <c:pt idx="171">
                  <c:v>375.0004768371582</c:v>
                </c:pt>
                <c:pt idx="172">
                  <c:v>373.49030431111652</c:v>
                </c:pt>
                <c:pt idx="173">
                  <c:v>154.98383839925131</c:v>
                </c:pt>
                <c:pt idx="174">
                  <c:v>370.66675567626953</c:v>
                </c:pt>
                <c:pt idx="175">
                  <c:v>373.22541554768878</c:v>
                </c:pt>
                <c:pt idx="176">
                  <c:v>154.98275438944498</c:v>
                </c:pt>
                <c:pt idx="177">
                  <c:v>366.313481648763</c:v>
                </c:pt>
                <c:pt idx="178">
                  <c:v>372.56332015991211</c:v>
                </c:pt>
                <c:pt idx="179">
                  <c:v>154.98364130655924</c:v>
                </c:pt>
                <c:pt idx="180">
                  <c:v>361.86245854695636</c:v>
                </c:pt>
                <c:pt idx="181">
                  <c:v>371.83446248372394</c:v>
                </c:pt>
                <c:pt idx="182">
                  <c:v>154.98373985290527</c:v>
                </c:pt>
                <c:pt idx="183">
                  <c:v>357.40491739908856</c:v>
                </c:pt>
                <c:pt idx="184">
                  <c:v>370.62328084309894</c:v>
                </c:pt>
                <c:pt idx="185">
                  <c:v>154.98354276021323</c:v>
                </c:pt>
                <c:pt idx="186">
                  <c:v>352.86265563964844</c:v>
                </c:pt>
                <c:pt idx="187">
                  <c:v>368.97220230102539</c:v>
                </c:pt>
                <c:pt idx="188">
                  <c:v>154.98295148213705</c:v>
                </c:pt>
                <c:pt idx="189">
                  <c:v>348.27477773030597</c:v>
                </c:pt>
                <c:pt idx="190">
                  <c:v>366.76632181803387</c:v>
                </c:pt>
                <c:pt idx="191">
                  <c:v>154.98285293579102</c:v>
                </c:pt>
                <c:pt idx="192">
                  <c:v>343.56959406534833</c:v>
                </c:pt>
                <c:pt idx="193">
                  <c:v>364.6333948771159</c:v>
                </c:pt>
                <c:pt idx="194">
                  <c:v>154.98245875040689</c:v>
                </c:pt>
                <c:pt idx="195">
                  <c:v>338.76665751139325</c:v>
                </c:pt>
                <c:pt idx="196">
                  <c:v>361.5570348103841</c:v>
                </c:pt>
                <c:pt idx="197">
                  <c:v>154.98196601867676</c:v>
                </c:pt>
                <c:pt idx="198">
                  <c:v>333.77473195393878</c:v>
                </c:pt>
                <c:pt idx="199">
                  <c:v>357.72416051228839</c:v>
                </c:pt>
                <c:pt idx="200">
                  <c:v>154.98078346252441</c:v>
                </c:pt>
                <c:pt idx="201">
                  <c:v>328.6329180399577</c:v>
                </c:pt>
                <c:pt idx="202">
                  <c:v>353.37677256266278</c:v>
                </c:pt>
                <c:pt idx="203">
                  <c:v>154.98157183329263</c:v>
                </c:pt>
                <c:pt idx="204">
                  <c:v>323.4715576171875</c:v>
                </c:pt>
                <c:pt idx="205">
                  <c:v>348.68462244669598</c:v>
                </c:pt>
                <c:pt idx="206">
                  <c:v>154.98088200887045</c:v>
                </c:pt>
                <c:pt idx="207">
                  <c:v>318.61648050944012</c:v>
                </c:pt>
                <c:pt idx="208">
                  <c:v>343.20615641276044</c:v>
                </c:pt>
                <c:pt idx="209">
                  <c:v>154.9810791015625</c:v>
                </c:pt>
                <c:pt idx="210">
                  <c:v>314.02860641479492</c:v>
                </c:pt>
                <c:pt idx="211">
                  <c:v>337.85858917236328</c:v>
                </c:pt>
                <c:pt idx="212">
                  <c:v>154.97999509175619</c:v>
                </c:pt>
                <c:pt idx="213">
                  <c:v>309.52544403076172</c:v>
                </c:pt>
                <c:pt idx="214">
                  <c:v>332.05705642700195</c:v>
                </c:pt>
                <c:pt idx="215">
                  <c:v>154.97960090637207</c:v>
                </c:pt>
                <c:pt idx="216">
                  <c:v>305.04835255940753</c:v>
                </c:pt>
                <c:pt idx="217">
                  <c:v>325.98420842488605</c:v>
                </c:pt>
                <c:pt idx="218">
                  <c:v>154.98038927714029</c:v>
                </c:pt>
                <c:pt idx="219">
                  <c:v>300.5777753194173</c:v>
                </c:pt>
                <c:pt idx="220">
                  <c:v>320.1383336385091</c:v>
                </c:pt>
                <c:pt idx="221">
                  <c:v>154.97910817464194</c:v>
                </c:pt>
                <c:pt idx="222">
                  <c:v>296.12675348917645</c:v>
                </c:pt>
                <c:pt idx="223">
                  <c:v>314.69873046875</c:v>
                </c:pt>
                <c:pt idx="224">
                  <c:v>154.97930526733398</c:v>
                </c:pt>
                <c:pt idx="225">
                  <c:v>291.68875948588055</c:v>
                </c:pt>
                <c:pt idx="226">
                  <c:v>308.9212811787923</c:v>
                </c:pt>
                <c:pt idx="227">
                  <c:v>154.97920672098795</c:v>
                </c:pt>
                <c:pt idx="228">
                  <c:v>287.22470156351727</c:v>
                </c:pt>
                <c:pt idx="229">
                  <c:v>302.64028739929199</c:v>
                </c:pt>
                <c:pt idx="230">
                  <c:v>154.9780241648356</c:v>
                </c:pt>
                <c:pt idx="231">
                  <c:v>282.76064364115399</c:v>
                </c:pt>
                <c:pt idx="232">
                  <c:v>296.63633918762207</c:v>
                </c:pt>
                <c:pt idx="233">
                  <c:v>154.9780241648356</c:v>
                </c:pt>
                <c:pt idx="234">
                  <c:v>278.27703475952148</c:v>
                </c:pt>
                <c:pt idx="235">
                  <c:v>290.66028658548993</c:v>
                </c:pt>
                <c:pt idx="236">
                  <c:v>154.97713724772134</c:v>
                </c:pt>
                <c:pt idx="237">
                  <c:v>273.81297365824383</c:v>
                </c:pt>
                <c:pt idx="238">
                  <c:v>284.82609430948895</c:v>
                </c:pt>
                <c:pt idx="239">
                  <c:v>154.97644742329916</c:v>
                </c:pt>
                <c:pt idx="240">
                  <c:v>269.31633377075195</c:v>
                </c:pt>
                <c:pt idx="241">
                  <c:v>278.97807375590008</c:v>
                </c:pt>
                <c:pt idx="242">
                  <c:v>154.9769401550293</c:v>
                </c:pt>
                <c:pt idx="243">
                  <c:v>264.8196913401286</c:v>
                </c:pt>
                <c:pt idx="244">
                  <c:v>273.14555040995282</c:v>
                </c:pt>
                <c:pt idx="245">
                  <c:v>154.97753143310547</c:v>
                </c:pt>
                <c:pt idx="246">
                  <c:v>260.34911219278973</c:v>
                </c:pt>
                <c:pt idx="247">
                  <c:v>267.29466946919757</c:v>
                </c:pt>
                <c:pt idx="248">
                  <c:v>154.97615178426108</c:v>
                </c:pt>
                <c:pt idx="249">
                  <c:v>255.83943748474121</c:v>
                </c:pt>
                <c:pt idx="250">
                  <c:v>261.64239692687988</c:v>
                </c:pt>
                <c:pt idx="251">
                  <c:v>154.97526486714682</c:v>
                </c:pt>
                <c:pt idx="252">
                  <c:v>251.34279632568359</c:v>
                </c:pt>
                <c:pt idx="253">
                  <c:v>256.03804397583008</c:v>
                </c:pt>
                <c:pt idx="254">
                  <c:v>154.97408231099448</c:v>
                </c:pt>
                <c:pt idx="255">
                  <c:v>246.83963394165039</c:v>
                </c:pt>
                <c:pt idx="256">
                  <c:v>250.4019807179769</c:v>
                </c:pt>
                <c:pt idx="257">
                  <c:v>154.97447649637857</c:v>
                </c:pt>
                <c:pt idx="258">
                  <c:v>242.35602378845215</c:v>
                </c:pt>
                <c:pt idx="259">
                  <c:v>244.83076731363931</c:v>
                </c:pt>
                <c:pt idx="260">
                  <c:v>154.97378667195639</c:v>
                </c:pt>
                <c:pt idx="261">
                  <c:v>237.85286521911621</c:v>
                </c:pt>
                <c:pt idx="262">
                  <c:v>239.16537920633951</c:v>
                </c:pt>
                <c:pt idx="263">
                  <c:v>154.97329394022623</c:v>
                </c:pt>
                <c:pt idx="264">
                  <c:v>233.33015505472818</c:v>
                </c:pt>
                <c:pt idx="265">
                  <c:v>233.39484596252441</c:v>
                </c:pt>
                <c:pt idx="266">
                  <c:v>154.97230847676596</c:v>
                </c:pt>
                <c:pt idx="267">
                  <c:v>228.80744298299155</c:v>
                </c:pt>
                <c:pt idx="268">
                  <c:v>228.70293617248535</c:v>
                </c:pt>
                <c:pt idx="269">
                  <c:v>154.9714215596517</c:v>
                </c:pt>
                <c:pt idx="270">
                  <c:v>224.31080118815103</c:v>
                </c:pt>
                <c:pt idx="271">
                  <c:v>223.81790351867676</c:v>
                </c:pt>
                <c:pt idx="272">
                  <c:v>154.97112592061362</c:v>
                </c:pt>
                <c:pt idx="273">
                  <c:v>219.82719103495279</c:v>
                </c:pt>
                <c:pt idx="274">
                  <c:v>218.71065902709961</c:v>
                </c:pt>
                <c:pt idx="275">
                  <c:v>154.96984481811523</c:v>
                </c:pt>
                <c:pt idx="276">
                  <c:v>215.33706665039062</c:v>
                </c:pt>
                <c:pt idx="277">
                  <c:v>213.73144976298013</c:v>
                </c:pt>
                <c:pt idx="278">
                  <c:v>154.97023900349936</c:v>
                </c:pt>
                <c:pt idx="279">
                  <c:v>210.93817456563315</c:v>
                </c:pt>
                <c:pt idx="280">
                  <c:v>209.32659912109375</c:v>
                </c:pt>
                <c:pt idx="281">
                  <c:v>154.96895790100098</c:v>
                </c:pt>
                <c:pt idx="282">
                  <c:v>206.61748695373535</c:v>
                </c:pt>
                <c:pt idx="283">
                  <c:v>204.58223597208658</c:v>
                </c:pt>
                <c:pt idx="284">
                  <c:v>154.96688842773437</c:v>
                </c:pt>
                <c:pt idx="285">
                  <c:v>202.4271380106608</c:v>
                </c:pt>
                <c:pt idx="286">
                  <c:v>200.1220734914144</c:v>
                </c:pt>
                <c:pt idx="287">
                  <c:v>154.9672826131185</c:v>
                </c:pt>
                <c:pt idx="288">
                  <c:v>198.34105809529623</c:v>
                </c:pt>
                <c:pt idx="289">
                  <c:v>196.11061859130859</c:v>
                </c:pt>
                <c:pt idx="290">
                  <c:v>154.9652131398519</c:v>
                </c:pt>
                <c:pt idx="291">
                  <c:v>194.41138458251953</c:v>
                </c:pt>
                <c:pt idx="292">
                  <c:v>192.72550137837729</c:v>
                </c:pt>
                <c:pt idx="293">
                  <c:v>154.96481895446777</c:v>
                </c:pt>
                <c:pt idx="294">
                  <c:v>190.65114657084146</c:v>
                </c:pt>
                <c:pt idx="295">
                  <c:v>189.22307840983072</c:v>
                </c:pt>
                <c:pt idx="296">
                  <c:v>154.96393203735352</c:v>
                </c:pt>
                <c:pt idx="297">
                  <c:v>186.66933759053549</c:v>
                </c:pt>
                <c:pt idx="298">
                  <c:v>185.65389696756998</c:v>
                </c:pt>
                <c:pt idx="299">
                  <c:v>154.96186256408691</c:v>
                </c:pt>
                <c:pt idx="300">
                  <c:v>181.93808555603027</c:v>
                </c:pt>
                <c:pt idx="301">
                  <c:v>181.38351504007974</c:v>
                </c:pt>
                <c:pt idx="302">
                  <c:v>154.96136983235678</c:v>
                </c:pt>
                <c:pt idx="303">
                  <c:v>176.8614419301351</c:v>
                </c:pt>
                <c:pt idx="304">
                  <c:v>176.31656710306802</c:v>
                </c:pt>
                <c:pt idx="305">
                  <c:v>154.96038436889648</c:v>
                </c:pt>
                <c:pt idx="306">
                  <c:v>171.96075248718262</c:v>
                </c:pt>
                <c:pt idx="307">
                  <c:v>171.01572608947754</c:v>
                </c:pt>
                <c:pt idx="308">
                  <c:v>154.95792071024576</c:v>
                </c:pt>
                <c:pt idx="309">
                  <c:v>167.19691848754883</c:v>
                </c:pt>
                <c:pt idx="310">
                  <c:v>166.55889892578125</c:v>
                </c:pt>
                <c:pt idx="311">
                  <c:v>154.95545705159506</c:v>
                </c:pt>
                <c:pt idx="312">
                  <c:v>162.40049743652344</c:v>
                </c:pt>
                <c:pt idx="313">
                  <c:v>162.22986793518066</c:v>
                </c:pt>
                <c:pt idx="314">
                  <c:v>154.9549643198649</c:v>
                </c:pt>
                <c:pt idx="315">
                  <c:v>157.54542541503906</c:v>
                </c:pt>
                <c:pt idx="316">
                  <c:v>157.19796562194824</c:v>
                </c:pt>
                <c:pt idx="317">
                  <c:v>154.95368321736655</c:v>
                </c:pt>
                <c:pt idx="318">
                  <c:v>152.59912045796713</c:v>
                </c:pt>
                <c:pt idx="319">
                  <c:v>151.85421053568521</c:v>
                </c:pt>
                <c:pt idx="320">
                  <c:v>154.95141665140787</c:v>
                </c:pt>
                <c:pt idx="321">
                  <c:v>147.56809139251709</c:v>
                </c:pt>
                <c:pt idx="322">
                  <c:v>146.78058433532715</c:v>
                </c:pt>
                <c:pt idx="323">
                  <c:v>154.94658788045248</c:v>
                </c:pt>
                <c:pt idx="324">
                  <c:v>142.3741455078125</c:v>
                </c:pt>
                <c:pt idx="325">
                  <c:v>141.485226949056</c:v>
                </c:pt>
                <c:pt idx="326">
                  <c:v>154.94461695353189</c:v>
                </c:pt>
                <c:pt idx="327">
                  <c:v>136.98468971252441</c:v>
                </c:pt>
                <c:pt idx="328">
                  <c:v>135.34704685211182</c:v>
                </c:pt>
                <c:pt idx="329">
                  <c:v>154.93949254353842</c:v>
                </c:pt>
                <c:pt idx="330">
                  <c:v>131.44534873962402</c:v>
                </c:pt>
                <c:pt idx="331">
                  <c:v>129.54814211527506</c:v>
                </c:pt>
                <c:pt idx="332">
                  <c:v>154.93387540181479</c:v>
                </c:pt>
                <c:pt idx="333">
                  <c:v>125.63881238301595</c:v>
                </c:pt>
                <c:pt idx="334">
                  <c:v>124.06443119049072</c:v>
                </c:pt>
                <c:pt idx="335">
                  <c:v>154.71017201741537</c:v>
                </c:pt>
                <c:pt idx="336">
                  <c:v>119.61070315043132</c:v>
                </c:pt>
                <c:pt idx="337">
                  <c:v>117.9918171564738</c:v>
                </c:pt>
                <c:pt idx="338">
                  <c:v>154.08330917358398</c:v>
                </c:pt>
                <c:pt idx="339">
                  <c:v>113.33495394388835</c:v>
                </c:pt>
                <c:pt idx="340">
                  <c:v>111.29072284698486</c:v>
                </c:pt>
                <c:pt idx="341">
                  <c:v>147.33583641052246</c:v>
                </c:pt>
                <c:pt idx="342">
                  <c:v>134.04558054606119</c:v>
                </c:pt>
                <c:pt idx="343">
                  <c:v>131.41713492075601</c:v>
                </c:pt>
                <c:pt idx="344">
                  <c:v>154.93624051411948</c:v>
                </c:pt>
                <c:pt idx="345">
                  <c:v>132.93771266937256</c:v>
                </c:pt>
                <c:pt idx="346">
                  <c:v>130.98225180308023</c:v>
                </c:pt>
                <c:pt idx="347">
                  <c:v>154.93624051411948</c:v>
                </c:pt>
                <c:pt idx="348">
                  <c:v>132.44242827097574</c:v>
                </c:pt>
                <c:pt idx="349">
                  <c:v>130.47226651509604</c:v>
                </c:pt>
                <c:pt idx="350">
                  <c:v>154.93525505065918</c:v>
                </c:pt>
                <c:pt idx="351">
                  <c:v>131.87546189626059</c:v>
                </c:pt>
                <c:pt idx="352">
                  <c:v>129.9241336186727</c:v>
                </c:pt>
                <c:pt idx="353">
                  <c:v>154.93525505065918</c:v>
                </c:pt>
                <c:pt idx="354">
                  <c:v>131.30849393208823</c:v>
                </c:pt>
                <c:pt idx="355">
                  <c:v>129.33976109822592</c:v>
                </c:pt>
                <c:pt idx="356">
                  <c:v>154.93407249450684</c:v>
                </c:pt>
                <c:pt idx="357">
                  <c:v>130.76107533772787</c:v>
                </c:pt>
                <c:pt idx="358">
                  <c:v>128.77398522694907</c:v>
                </c:pt>
                <c:pt idx="359">
                  <c:v>154.93377685546875</c:v>
                </c:pt>
                <c:pt idx="360">
                  <c:v>130.15500863393149</c:v>
                </c:pt>
                <c:pt idx="361">
                  <c:v>128.21488571166992</c:v>
                </c:pt>
                <c:pt idx="362">
                  <c:v>154.93367830912271</c:v>
                </c:pt>
                <c:pt idx="363">
                  <c:v>129.52938588460287</c:v>
                </c:pt>
                <c:pt idx="364">
                  <c:v>127.60857741038005</c:v>
                </c:pt>
                <c:pt idx="365">
                  <c:v>154.92973645528158</c:v>
                </c:pt>
                <c:pt idx="366">
                  <c:v>128.91028340657553</c:v>
                </c:pt>
                <c:pt idx="367">
                  <c:v>126.97079722086589</c:v>
                </c:pt>
                <c:pt idx="368">
                  <c:v>154.92993354797363</c:v>
                </c:pt>
                <c:pt idx="369">
                  <c:v>128.26511319478354</c:v>
                </c:pt>
                <c:pt idx="370">
                  <c:v>126.35781447092693</c:v>
                </c:pt>
                <c:pt idx="371">
                  <c:v>154.9294408162435</c:v>
                </c:pt>
                <c:pt idx="372">
                  <c:v>127.61994171142578</c:v>
                </c:pt>
                <c:pt idx="373">
                  <c:v>125.82351080576579</c:v>
                </c:pt>
                <c:pt idx="374">
                  <c:v>154.92549896240234</c:v>
                </c:pt>
                <c:pt idx="375">
                  <c:v>127.0138734181722</c:v>
                </c:pt>
                <c:pt idx="376">
                  <c:v>125.2920659383138</c:v>
                </c:pt>
                <c:pt idx="377">
                  <c:v>154.91406758626303</c:v>
                </c:pt>
                <c:pt idx="378">
                  <c:v>126.63589382171631</c:v>
                </c:pt>
                <c:pt idx="379">
                  <c:v>125.32926146189372</c:v>
                </c:pt>
                <c:pt idx="380">
                  <c:v>154.92076873779297</c:v>
                </c:pt>
                <c:pt idx="381">
                  <c:v>126.8835350672404</c:v>
                </c:pt>
                <c:pt idx="382">
                  <c:v>125.16713237762451</c:v>
                </c:pt>
                <c:pt idx="383">
                  <c:v>154.9181079864502</c:v>
                </c:pt>
                <c:pt idx="384">
                  <c:v>126.18623065948486</c:v>
                </c:pt>
                <c:pt idx="385">
                  <c:v>124.48095480600993</c:v>
                </c:pt>
                <c:pt idx="386">
                  <c:v>154.90411440531412</c:v>
                </c:pt>
                <c:pt idx="387">
                  <c:v>125.48240915934245</c:v>
                </c:pt>
                <c:pt idx="388">
                  <c:v>123.81146621704102</c:v>
                </c:pt>
                <c:pt idx="389">
                  <c:v>154.77718416849771</c:v>
                </c:pt>
                <c:pt idx="390">
                  <c:v>124.73296737670898</c:v>
                </c:pt>
                <c:pt idx="391">
                  <c:v>123.10335063934326</c:v>
                </c:pt>
                <c:pt idx="392">
                  <c:v>154.51603190104166</c:v>
                </c:pt>
                <c:pt idx="393">
                  <c:v>123.99655946095784</c:v>
                </c:pt>
                <c:pt idx="394">
                  <c:v>122.39714463551839</c:v>
                </c:pt>
                <c:pt idx="395">
                  <c:v>154.27153523763022</c:v>
                </c:pt>
                <c:pt idx="396">
                  <c:v>123.24060344696045</c:v>
                </c:pt>
                <c:pt idx="397">
                  <c:v>121.62608591715495</c:v>
                </c:pt>
                <c:pt idx="398">
                  <c:v>154.10646756490073</c:v>
                </c:pt>
                <c:pt idx="399">
                  <c:v>122.45857810974121</c:v>
                </c:pt>
                <c:pt idx="400">
                  <c:v>120.94491640726726</c:v>
                </c:pt>
                <c:pt idx="401">
                  <c:v>153.98141034444174</c:v>
                </c:pt>
                <c:pt idx="402">
                  <c:v>121.67655213673909</c:v>
                </c:pt>
                <c:pt idx="403">
                  <c:v>120.14882437388103</c:v>
                </c:pt>
                <c:pt idx="404">
                  <c:v>153.88187726338705</c:v>
                </c:pt>
                <c:pt idx="405">
                  <c:v>120.90104548136394</c:v>
                </c:pt>
                <c:pt idx="406">
                  <c:v>119.2697598139445</c:v>
                </c:pt>
                <c:pt idx="407">
                  <c:v>153.81634267171225</c:v>
                </c:pt>
                <c:pt idx="408">
                  <c:v>120.09295241038005</c:v>
                </c:pt>
                <c:pt idx="409">
                  <c:v>118.40738773345947</c:v>
                </c:pt>
                <c:pt idx="410">
                  <c:v>153.5874163309733</c:v>
                </c:pt>
                <c:pt idx="411">
                  <c:v>119.28486092885335</c:v>
                </c:pt>
                <c:pt idx="412">
                  <c:v>117.50472036997478</c:v>
                </c:pt>
                <c:pt idx="413">
                  <c:v>153.37898763020834</c:v>
                </c:pt>
                <c:pt idx="414">
                  <c:v>118.45721753438313</c:v>
                </c:pt>
                <c:pt idx="415">
                  <c:v>116.56176058451335</c:v>
                </c:pt>
                <c:pt idx="416">
                  <c:v>152.31447347005209</c:v>
                </c:pt>
                <c:pt idx="417">
                  <c:v>117.64260927836101</c:v>
                </c:pt>
                <c:pt idx="418">
                  <c:v>115.66076374053955</c:v>
                </c:pt>
                <c:pt idx="419">
                  <c:v>151.44262059529623</c:v>
                </c:pt>
                <c:pt idx="420">
                  <c:v>116.82148170471191</c:v>
                </c:pt>
                <c:pt idx="421">
                  <c:v>114.70039876302083</c:v>
                </c:pt>
                <c:pt idx="422">
                  <c:v>150.93293062845865</c:v>
                </c:pt>
                <c:pt idx="423">
                  <c:v>115.9677718480428</c:v>
                </c:pt>
                <c:pt idx="424">
                  <c:v>113.82729625701904</c:v>
                </c:pt>
                <c:pt idx="425">
                  <c:v>149.94025866190592</c:v>
                </c:pt>
                <c:pt idx="426">
                  <c:v>115.13361231486003</c:v>
                </c:pt>
                <c:pt idx="427">
                  <c:v>113.0166613260905</c:v>
                </c:pt>
                <c:pt idx="428">
                  <c:v>149.06968720753989</c:v>
                </c:pt>
                <c:pt idx="429">
                  <c:v>114.27990055084229</c:v>
                </c:pt>
                <c:pt idx="430">
                  <c:v>112.16048622131348</c:v>
                </c:pt>
                <c:pt idx="431">
                  <c:v>148.48125839233398</c:v>
                </c:pt>
                <c:pt idx="432">
                  <c:v>113.41315746307373</c:v>
                </c:pt>
                <c:pt idx="433">
                  <c:v>111.26807181040446</c:v>
                </c:pt>
                <c:pt idx="434">
                  <c:v>147.74392255147299</c:v>
                </c:pt>
                <c:pt idx="435">
                  <c:v>112.55944569905598</c:v>
                </c:pt>
                <c:pt idx="436">
                  <c:v>110.41261386871338</c:v>
                </c:pt>
                <c:pt idx="437">
                  <c:v>146.99909750620523</c:v>
                </c:pt>
                <c:pt idx="438">
                  <c:v>111.66663392384847</c:v>
                </c:pt>
                <c:pt idx="439">
                  <c:v>109.50756359100342</c:v>
                </c:pt>
                <c:pt idx="440">
                  <c:v>146.26432514190674</c:v>
                </c:pt>
                <c:pt idx="441">
                  <c:v>110.82595793406169</c:v>
                </c:pt>
                <c:pt idx="442">
                  <c:v>108.50404326121013</c:v>
                </c:pt>
                <c:pt idx="443">
                  <c:v>145.75581868489584</c:v>
                </c:pt>
                <c:pt idx="444">
                  <c:v>109.93314647674561</c:v>
                </c:pt>
                <c:pt idx="445">
                  <c:v>107.51649856567383</c:v>
                </c:pt>
                <c:pt idx="446">
                  <c:v>144.89332803090414</c:v>
                </c:pt>
                <c:pt idx="447">
                  <c:v>109.05988470713298</c:v>
                </c:pt>
                <c:pt idx="448">
                  <c:v>106.54802799224854</c:v>
                </c:pt>
                <c:pt idx="449">
                  <c:v>144.04256375630698</c:v>
                </c:pt>
                <c:pt idx="450">
                  <c:v>108.17359097798665</c:v>
                </c:pt>
                <c:pt idx="451">
                  <c:v>105.5933853785197</c:v>
                </c:pt>
                <c:pt idx="452">
                  <c:v>143.03471438090006</c:v>
                </c:pt>
                <c:pt idx="453">
                  <c:v>107.28077856699626</c:v>
                </c:pt>
                <c:pt idx="454">
                  <c:v>104.63182894388835</c:v>
                </c:pt>
                <c:pt idx="455">
                  <c:v>141.89737447102866</c:v>
                </c:pt>
                <c:pt idx="456">
                  <c:v>106.36841615041097</c:v>
                </c:pt>
                <c:pt idx="457">
                  <c:v>103.74752076466878</c:v>
                </c:pt>
                <c:pt idx="458">
                  <c:v>139.99510542551675</c:v>
                </c:pt>
                <c:pt idx="459">
                  <c:v>105.45605405171712</c:v>
                </c:pt>
                <c:pt idx="460">
                  <c:v>102.80980587005615</c:v>
                </c:pt>
                <c:pt idx="461">
                  <c:v>138.12456957499185</c:v>
                </c:pt>
                <c:pt idx="462">
                  <c:v>104.55672486623128</c:v>
                </c:pt>
                <c:pt idx="463">
                  <c:v>101.82941468556722</c:v>
                </c:pt>
                <c:pt idx="464">
                  <c:v>136.04185835520425</c:v>
                </c:pt>
                <c:pt idx="465">
                  <c:v>103.63132985432942</c:v>
                </c:pt>
                <c:pt idx="466">
                  <c:v>100.87858613332112</c:v>
                </c:pt>
                <c:pt idx="467">
                  <c:v>133.67621580759683</c:v>
                </c:pt>
                <c:pt idx="468">
                  <c:v>102.69941679636638</c:v>
                </c:pt>
                <c:pt idx="469">
                  <c:v>99.905822436014816</c:v>
                </c:pt>
                <c:pt idx="470">
                  <c:v>131.23114585876465</c:v>
                </c:pt>
                <c:pt idx="471">
                  <c:v>101.78705374399821</c:v>
                </c:pt>
                <c:pt idx="472">
                  <c:v>98.913032849629715</c:v>
                </c:pt>
                <c:pt idx="473">
                  <c:v>129.54666773478189</c:v>
                </c:pt>
                <c:pt idx="474">
                  <c:v>100.84862486521403</c:v>
                </c:pt>
                <c:pt idx="475">
                  <c:v>97.945277531941727</c:v>
                </c:pt>
                <c:pt idx="476">
                  <c:v>128.40292040506998</c:v>
                </c:pt>
                <c:pt idx="477">
                  <c:v>99.910194396972656</c:v>
                </c:pt>
                <c:pt idx="478">
                  <c:v>97.031404495239258</c:v>
                </c:pt>
                <c:pt idx="479">
                  <c:v>126.68858273824056</c:v>
                </c:pt>
                <c:pt idx="480">
                  <c:v>98.984798749287918</c:v>
                </c:pt>
                <c:pt idx="481">
                  <c:v>96.110379219055176</c:v>
                </c:pt>
                <c:pt idx="482">
                  <c:v>124.46573670705159</c:v>
                </c:pt>
                <c:pt idx="483">
                  <c:v>98.03333441416423</c:v>
                </c:pt>
                <c:pt idx="484">
                  <c:v>95.099469184875488</c:v>
                </c:pt>
                <c:pt idx="485">
                  <c:v>122.3287280400594</c:v>
                </c:pt>
                <c:pt idx="486">
                  <c:v>97.075354258219406</c:v>
                </c:pt>
                <c:pt idx="487">
                  <c:v>94.080214182535812</c:v>
                </c:pt>
                <c:pt idx="488">
                  <c:v>119.89627075195312</c:v>
                </c:pt>
                <c:pt idx="489">
                  <c:v>96.130407651265458</c:v>
                </c:pt>
                <c:pt idx="490">
                  <c:v>93.050469398498535</c:v>
                </c:pt>
                <c:pt idx="491">
                  <c:v>117.60128974914551</c:v>
                </c:pt>
                <c:pt idx="492">
                  <c:v>95.178943951924637</c:v>
                </c:pt>
                <c:pt idx="493">
                  <c:v>92.072223027547196</c:v>
                </c:pt>
                <c:pt idx="494">
                  <c:v>115.18065738677979</c:v>
                </c:pt>
                <c:pt idx="495">
                  <c:v>94.188379287719727</c:v>
                </c:pt>
                <c:pt idx="496">
                  <c:v>91.140468915303543</c:v>
                </c:pt>
                <c:pt idx="497">
                  <c:v>112.79589811960857</c:v>
                </c:pt>
                <c:pt idx="498">
                  <c:v>93.243431727091476</c:v>
                </c:pt>
                <c:pt idx="499">
                  <c:v>90.191309611002609</c:v>
                </c:pt>
                <c:pt idx="500">
                  <c:v>110.36807314554851</c:v>
                </c:pt>
                <c:pt idx="501">
                  <c:v>92.246350288391113</c:v>
                </c:pt>
                <c:pt idx="502">
                  <c:v>89.246442794799805</c:v>
                </c:pt>
                <c:pt idx="503">
                  <c:v>108.23076820373535</c:v>
                </c:pt>
                <c:pt idx="504">
                  <c:v>91.249268213907882</c:v>
                </c:pt>
                <c:pt idx="505">
                  <c:v>88.213359832763672</c:v>
                </c:pt>
                <c:pt idx="506">
                  <c:v>106.44488175710042</c:v>
                </c:pt>
                <c:pt idx="507">
                  <c:v>90.25870418548584</c:v>
                </c:pt>
                <c:pt idx="508">
                  <c:v>87.185044288635254</c:v>
                </c:pt>
                <c:pt idx="509">
                  <c:v>104.73744328816731</c:v>
                </c:pt>
                <c:pt idx="510">
                  <c:v>89.274656295776367</c:v>
                </c:pt>
                <c:pt idx="511">
                  <c:v>86.131217638651535</c:v>
                </c:pt>
                <c:pt idx="512">
                  <c:v>103.01541773478191</c:v>
                </c:pt>
                <c:pt idx="513">
                  <c:v>88.258023262023926</c:v>
                </c:pt>
                <c:pt idx="514">
                  <c:v>85.091458956400558</c:v>
                </c:pt>
                <c:pt idx="515">
                  <c:v>100.23321628570557</c:v>
                </c:pt>
                <c:pt idx="516">
                  <c:v>87.241391181945801</c:v>
                </c:pt>
                <c:pt idx="517">
                  <c:v>84.069104830423996</c:v>
                </c:pt>
                <c:pt idx="518">
                  <c:v>97.94720045725505</c:v>
                </c:pt>
                <c:pt idx="519">
                  <c:v>86.224759737650558</c:v>
                </c:pt>
                <c:pt idx="520">
                  <c:v>83.025529543558761</c:v>
                </c:pt>
                <c:pt idx="521">
                  <c:v>95.994967778523758</c:v>
                </c:pt>
                <c:pt idx="522">
                  <c:v>85.18857606252034</c:v>
                </c:pt>
                <c:pt idx="523">
                  <c:v>81.974803606669113</c:v>
                </c:pt>
                <c:pt idx="524">
                  <c:v>93.902895927429199</c:v>
                </c:pt>
                <c:pt idx="525">
                  <c:v>84.132842063903809</c:v>
                </c:pt>
                <c:pt idx="526">
                  <c:v>80.95268726348877</c:v>
                </c:pt>
                <c:pt idx="527">
                  <c:v>91.469847679138184</c:v>
                </c:pt>
                <c:pt idx="528">
                  <c:v>83.077109654744461</c:v>
                </c:pt>
                <c:pt idx="529">
                  <c:v>79.880265235900879</c:v>
                </c:pt>
                <c:pt idx="530">
                  <c:v>88.920809110005692</c:v>
                </c:pt>
                <c:pt idx="531">
                  <c:v>81.995308558146164</c:v>
                </c:pt>
                <c:pt idx="532">
                  <c:v>78.860056241353348</c:v>
                </c:pt>
                <c:pt idx="533">
                  <c:v>86.165410995483398</c:v>
                </c:pt>
                <c:pt idx="534">
                  <c:v>80.893957138061523</c:v>
                </c:pt>
                <c:pt idx="535">
                  <c:v>77.774281183878585</c:v>
                </c:pt>
                <c:pt idx="536">
                  <c:v>83.854661146799728</c:v>
                </c:pt>
                <c:pt idx="537">
                  <c:v>79.779570897420243</c:v>
                </c:pt>
                <c:pt idx="538">
                  <c:v>76.669194221496582</c:v>
                </c:pt>
                <c:pt idx="539">
                  <c:v>82.090062936147049</c:v>
                </c:pt>
                <c:pt idx="540">
                  <c:v>78.626083056132003</c:v>
                </c:pt>
                <c:pt idx="541">
                  <c:v>75.490195751190186</c:v>
                </c:pt>
                <c:pt idx="542">
                  <c:v>80.455056031544999</c:v>
                </c:pt>
                <c:pt idx="543">
                  <c:v>77.426979064941406</c:v>
                </c:pt>
                <c:pt idx="544">
                  <c:v>74.295938332875565</c:v>
                </c:pt>
                <c:pt idx="545">
                  <c:v>78.737267971038818</c:v>
                </c:pt>
                <c:pt idx="546">
                  <c:v>76.18877236048381</c:v>
                </c:pt>
                <c:pt idx="547">
                  <c:v>73.085945924123124</c:v>
                </c:pt>
                <c:pt idx="548">
                  <c:v>77.477335135142013</c:v>
                </c:pt>
                <c:pt idx="549">
                  <c:v>75.035285949707031</c:v>
                </c:pt>
                <c:pt idx="550">
                  <c:v>71.940089225769043</c:v>
                </c:pt>
                <c:pt idx="551">
                  <c:v>76.375470002492264</c:v>
                </c:pt>
                <c:pt idx="552">
                  <c:v>73.927418073018387</c:v>
                </c:pt>
                <c:pt idx="553">
                  <c:v>70.875533898671463</c:v>
                </c:pt>
                <c:pt idx="554">
                  <c:v>75.398368358612061</c:v>
                </c:pt>
                <c:pt idx="555">
                  <c:v>72.865167458852127</c:v>
                </c:pt>
                <c:pt idx="556">
                  <c:v>69.863431612650558</c:v>
                </c:pt>
                <c:pt idx="557">
                  <c:v>74.449451923370361</c:v>
                </c:pt>
                <c:pt idx="558">
                  <c:v>71.828983783721924</c:v>
                </c:pt>
                <c:pt idx="559">
                  <c:v>68.805791060129806</c:v>
                </c:pt>
                <c:pt idx="560">
                  <c:v>73.470081965128585</c:v>
                </c:pt>
                <c:pt idx="561">
                  <c:v>70.75370041529338</c:v>
                </c:pt>
                <c:pt idx="562">
                  <c:v>67.75482575098674</c:v>
                </c:pt>
                <c:pt idx="563">
                  <c:v>72.518209616343185</c:v>
                </c:pt>
                <c:pt idx="564">
                  <c:v>69.704484144846603</c:v>
                </c:pt>
                <c:pt idx="565">
                  <c:v>66.693846543629959</c:v>
                </c:pt>
                <c:pt idx="566">
                  <c:v>71.482372442881271</c:v>
                </c:pt>
                <c:pt idx="567">
                  <c:v>68.648750146230057</c:v>
                </c:pt>
                <c:pt idx="568">
                  <c:v>65.632152557373047</c:v>
                </c:pt>
                <c:pt idx="569">
                  <c:v>70.116499106089279</c:v>
                </c:pt>
                <c:pt idx="570">
                  <c:v>67.60605001449585</c:v>
                </c:pt>
                <c:pt idx="571">
                  <c:v>64.579041957855225</c:v>
                </c:pt>
                <c:pt idx="572">
                  <c:v>68.523078918457031</c:v>
                </c:pt>
                <c:pt idx="573">
                  <c:v>66.582900842030838</c:v>
                </c:pt>
                <c:pt idx="574">
                  <c:v>63.520208040873207</c:v>
                </c:pt>
                <c:pt idx="575">
                  <c:v>66.844808737436935</c:v>
                </c:pt>
                <c:pt idx="576">
                  <c:v>65.507616996765137</c:v>
                </c:pt>
                <c:pt idx="577">
                  <c:v>62.487125555674233</c:v>
                </c:pt>
                <c:pt idx="578">
                  <c:v>65.361565589904785</c:v>
                </c:pt>
                <c:pt idx="579">
                  <c:v>64.471433798472091</c:v>
                </c:pt>
                <c:pt idx="580">
                  <c:v>61.449035008748375</c:v>
                </c:pt>
                <c:pt idx="581">
                  <c:v>64.042305787404374</c:v>
                </c:pt>
                <c:pt idx="582">
                  <c:v>63.409183184305824</c:v>
                </c:pt>
                <c:pt idx="583">
                  <c:v>60.383287111918129</c:v>
                </c:pt>
                <c:pt idx="584">
                  <c:v>62.634253025054932</c:v>
                </c:pt>
                <c:pt idx="585">
                  <c:v>62.359966595967613</c:v>
                </c:pt>
                <c:pt idx="586">
                  <c:v>59.339475154876709</c:v>
                </c:pt>
                <c:pt idx="587">
                  <c:v>61.604330380757652</c:v>
                </c:pt>
                <c:pt idx="588">
                  <c:v>61.291198889414467</c:v>
                </c:pt>
                <c:pt idx="589">
                  <c:v>58.314975102742515</c:v>
                </c:pt>
                <c:pt idx="590">
                  <c:v>60.219831784566246</c:v>
                </c:pt>
                <c:pt idx="591">
                  <c:v>60.24198261896769</c:v>
                </c:pt>
                <c:pt idx="592">
                  <c:v>57.247081915537514</c:v>
                </c:pt>
                <c:pt idx="593">
                  <c:v>59.01005824406942</c:v>
                </c:pt>
                <c:pt idx="594">
                  <c:v>59.186248938242592</c:v>
                </c:pt>
                <c:pt idx="595">
                  <c:v>56.195877552032471</c:v>
                </c:pt>
                <c:pt idx="596">
                  <c:v>57.910165945688881</c:v>
                </c:pt>
                <c:pt idx="597">
                  <c:v>58.14354944229126</c:v>
                </c:pt>
                <c:pt idx="598">
                  <c:v>55.147296905517578</c:v>
                </c:pt>
                <c:pt idx="599">
                  <c:v>56.852845827738442</c:v>
                </c:pt>
                <c:pt idx="600">
                  <c:v>57.055230617523193</c:v>
                </c:pt>
                <c:pt idx="601">
                  <c:v>54.114213784535728</c:v>
                </c:pt>
                <c:pt idx="602">
                  <c:v>55.982175509134926</c:v>
                </c:pt>
                <c:pt idx="603">
                  <c:v>56.025564988454185</c:v>
                </c:pt>
                <c:pt idx="604">
                  <c:v>53.054903666178383</c:v>
                </c:pt>
                <c:pt idx="605">
                  <c:v>55.235182603200279</c:v>
                </c:pt>
                <c:pt idx="606">
                  <c:v>54.943764209747314</c:v>
                </c:pt>
                <c:pt idx="607">
                  <c:v>52.006561597188316</c:v>
                </c:pt>
                <c:pt idx="608">
                  <c:v>54.585949579874672</c:v>
                </c:pt>
                <c:pt idx="609">
                  <c:v>53.888030529022217</c:v>
                </c:pt>
                <c:pt idx="610">
                  <c:v>50.979915142059326</c:v>
                </c:pt>
                <c:pt idx="611">
                  <c:v>53.801903088887535</c:v>
                </c:pt>
                <c:pt idx="612">
                  <c:v>52.825779914855957</c:v>
                </c:pt>
                <c:pt idx="613">
                  <c:v>49.95446173350016</c:v>
                </c:pt>
                <c:pt idx="614">
                  <c:v>53.003468354543052</c:v>
                </c:pt>
                <c:pt idx="615">
                  <c:v>51.763529618581138</c:v>
                </c:pt>
                <c:pt idx="616">
                  <c:v>48.916609605153404</c:v>
                </c:pt>
                <c:pt idx="617">
                  <c:v>52.25401178995768</c:v>
                </c:pt>
                <c:pt idx="618">
                  <c:v>50.720829963684082</c:v>
                </c:pt>
                <c:pt idx="619">
                  <c:v>47.898307959238686</c:v>
                </c:pt>
                <c:pt idx="620">
                  <c:v>51.499332427978516</c:v>
                </c:pt>
                <c:pt idx="621">
                  <c:v>49.691163857777916</c:v>
                </c:pt>
                <c:pt idx="622">
                  <c:v>46.903849124908447</c:v>
                </c:pt>
                <c:pt idx="623">
                  <c:v>50.700996398925781</c:v>
                </c:pt>
                <c:pt idx="624">
                  <c:v>48.674530982971191</c:v>
                </c:pt>
                <c:pt idx="625">
                  <c:v>45.932278315226235</c:v>
                </c:pt>
                <c:pt idx="626">
                  <c:v>49.888075033823647</c:v>
                </c:pt>
                <c:pt idx="627">
                  <c:v>47.683966636657715</c:v>
                </c:pt>
                <c:pt idx="628">
                  <c:v>44.985265096028648</c:v>
                </c:pt>
                <c:pt idx="629">
                  <c:v>48.985771179199219</c:v>
                </c:pt>
                <c:pt idx="630">
                  <c:v>46.732502778371177</c:v>
                </c:pt>
                <c:pt idx="631">
                  <c:v>44.064479192097984</c:v>
                </c:pt>
                <c:pt idx="632">
                  <c:v>48.161812464396156</c:v>
                </c:pt>
                <c:pt idx="633">
                  <c:v>45.80710713068644</c:v>
                </c:pt>
                <c:pt idx="634">
                  <c:v>43.188516298929848</c:v>
                </c:pt>
                <c:pt idx="635">
                  <c:v>47.244627634684242</c:v>
                </c:pt>
                <c:pt idx="636">
                  <c:v>44.914295196533203</c:v>
                </c:pt>
                <c:pt idx="637">
                  <c:v>42.346170107523598</c:v>
                </c:pt>
                <c:pt idx="638">
                  <c:v>46.500591437021889</c:v>
                </c:pt>
                <c:pt idx="639">
                  <c:v>43.982382297515869</c:v>
                </c:pt>
                <c:pt idx="640">
                  <c:v>41.464723110198975</c:v>
                </c:pt>
                <c:pt idx="641">
                  <c:v>45.578873475392662</c:v>
                </c:pt>
                <c:pt idx="642">
                  <c:v>42.881030559539795</c:v>
                </c:pt>
                <c:pt idx="643">
                  <c:v>40.415665467580162</c:v>
                </c:pt>
                <c:pt idx="644">
                  <c:v>44.362694263458252</c:v>
                </c:pt>
                <c:pt idx="645">
                  <c:v>41.694959958394371</c:v>
                </c:pt>
                <c:pt idx="646">
                  <c:v>39.274576187133789</c:v>
                </c:pt>
                <c:pt idx="647">
                  <c:v>43.080882390340172</c:v>
                </c:pt>
                <c:pt idx="648">
                  <c:v>40.534955978393555</c:v>
                </c:pt>
                <c:pt idx="649">
                  <c:v>38.173781236012779</c:v>
                </c:pt>
                <c:pt idx="650">
                  <c:v>41.768323421478271</c:v>
                </c:pt>
                <c:pt idx="651">
                  <c:v>39.387986342112221</c:v>
                </c:pt>
                <c:pt idx="652">
                  <c:v>37.107079664866127</c:v>
                </c:pt>
                <c:pt idx="653">
                  <c:v>40.413881937662758</c:v>
                </c:pt>
                <c:pt idx="654">
                  <c:v>38.267083326975502</c:v>
                </c:pt>
                <c:pt idx="655">
                  <c:v>36.035849332809448</c:v>
                </c:pt>
                <c:pt idx="656">
                  <c:v>39.025244474411011</c:v>
                </c:pt>
                <c:pt idx="657">
                  <c:v>37.126631021499634</c:v>
                </c:pt>
                <c:pt idx="658">
                  <c:v>34.95126668612162</c:v>
                </c:pt>
                <c:pt idx="659">
                  <c:v>37.643800179163613</c:v>
                </c:pt>
                <c:pt idx="660">
                  <c:v>35.9796613852183</c:v>
                </c:pt>
                <c:pt idx="661">
                  <c:v>33.843318462371826</c:v>
                </c:pt>
                <c:pt idx="662">
                  <c:v>36.311531941095986</c:v>
                </c:pt>
                <c:pt idx="663">
                  <c:v>34.806623538335167</c:v>
                </c:pt>
                <c:pt idx="664">
                  <c:v>32.714865843454994</c:v>
                </c:pt>
                <c:pt idx="665">
                  <c:v>34.971478382746376</c:v>
                </c:pt>
                <c:pt idx="666">
                  <c:v>33.561900854110718</c:v>
                </c:pt>
                <c:pt idx="667">
                  <c:v>31.552080949147541</c:v>
                </c:pt>
                <c:pt idx="668">
                  <c:v>33.473452250162758</c:v>
                </c:pt>
                <c:pt idx="669">
                  <c:v>32.291110197703041</c:v>
                </c:pt>
                <c:pt idx="670">
                  <c:v>30.362115701039631</c:v>
                </c:pt>
                <c:pt idx="671">
                  <c:v>32.012973308563232</c:v>
                </c:pt>
                <c:pt idx="672">
                  <c:v>31.000768899917603</c:v>
                </c:pt>
                <c:pt idx="673">
                  <c:v>29.115405797958374</c:v>
                </c:pt>
                <c:pt idx="674">
                  <c:v>30.541653871536255</c:v>
                </c:pt>
                <c:pt idx="675">
                  <c:v>29.632225513458252</c:v>
                </c:pt>
                <c:pt idx="676">
                  <c:v>27.821011622746784</c:v>
                </c:pt>
                <c:pt idx="677">
                  <c:v>29.011205514272053</c:v>
                </c:pt>
                <c:pt idx="678">
                  <c:v>28.218064069747925</c:v>
                </c:pt>
                <c:pt idx="679">
                  <c:v>26.486562490463257</c:v>
                </c:pt>
                <c:pt idx="680">
                  <c:v>27.433454751968384</c:v>
                </c:pt>
                <c:pt idx="681">
                  <c:v>26.75176739692688</c:v>
                </c:pt>
                <c:pt idx="682">
                  <c:v>25.090839147567749</c:v>
                </c:pt>
                <c:pt idx="683">
                  <c:v>25.817959944407146</c:v>
                </c:pt>
              </c:numCache>
            </c:numRef>
          </c:yVal>
        </c:ser>
        <c:axId val="197344256"/>
        <c:axId val="197442944"/>
      </c:scatterChart>
      <c:valAx>
        <c:axId val="197344256"/>
        <c:scaling>
          <c:orientation val="maxMin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97442944"/>
        <c:crosses val="autoZero"/>
        <c:crossBetween val="midCat"/>
      </c:valAx>
      <c:valAx>
        <c:axId val="197442944"/>
        <c:scaling>
          <c:orientation val="minMax"/>
        </c:scaling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Dut Average ("Lux")</a:t>
                </a:r>
              </a:p>
            </c:rich>
          </c:tx>
          <c:layout/>
        </c:title>
        <c:numFmt formatCode="General" sourceLinked="1"/>
        <c:tickLblPos val="nextTo"/>
        <c:crossAx val="197344256"/>
        <c:crosses val="autoZero"/>
        <c:crossBetween val="midCat"/>
      </c:valAx>
    </c:plotArea>
    <c:plotVisOnly val="1"/>
    <c:dispBlanksAs val="span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 Range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data2!$AK$1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data2!$AN$2:$AN$115</c:f>
              <c:numCache>
                <c:formatCode>General</c:formatCode>
                <c:ptCount val="114"/>
                <c:pt idx="0">
                  <c:v>16113.885737710609</c:v>
                </c:pt>
                <c:pt idx="1">
                  <c:v>16066.470687467636</c:v>
                </c:pt>
                <c:pt idx="2">
                  <c:v>16020.425205598867</c:v>
                </c:pt>
                <c:pt idx="3">
                  <c:v>15946.856833097958</c:v>
                </c:pt>
                <c:pt idx="4">
                  <c:v>15898.006890786492</c:v>
                </c:pt>
                <c:pt idx="5">
                  <c:v>15824.503762365379</c:v>
                </c:pt>
                <c:pt idx="6">
                  <c:v>15753.935502932056</c:v>
                </c:pt>
                <c:pt idx="7">
                  <c:v>15690.997974520043</c:v>
                </c:pt>
                <c:pt idx="8">
                  <c:v>15620.82109995099</c:v>
                </c:pt>
                <c:pt idx="9">
                  <c:v>15552.665955903349</c:v>
                </c:pt>
                <c:pt idx="10">
                  <c:v>15473.488582902542</c:v>
                </c:pt>
                <c:pt idx="11">
                  <c:v>15408.131463792479</c:v>
                </c:pt>
                <c:pt idx="12">
                  <c:v>15420.464571966922</c:v>
                </c:pt>
                <c:pt idx="13">
                  <c:v>15370.962507315497</c:v>
                </c:pt>
                <c:pt idx="14">
                  <c:v>15291.198176440032</c:v>
                </c:pt>
                <c:pt idx="15">
                  <c:v>15199.759454464196</c:v>
                </c:pt>
                <c:pt idx="16">
                  <c:v>15102.972708307643</c:v>
                </c:pt>
                <c:pt idx="17">
                  <c:v>15016.947294399572</c:v>
                </c:pt>
                <c:pt idx="18">
                  <c:v>14932.030591968272</c:v>
                </c:pt>
                <c:pt idx="19">
                  <c:v>14840.135320662872</c:v>
                </c:pt>
                <c:pt idx="20">
                  <c:v>14733.7611978144</c:v>
                </c:pt>
                <c:pt idx="21">
                  <c:v>14649.431493065009</c:v>
                </c:pt>
                <c:pt idx="22">
                  <c:v>14558.123179634267</c:v>
                </c:pt>
                <c:pt idx="23">
                  <c:v>14450.835997933911</c:v>
                </c:pt>
                <c:pt idx="24">
                  <c:v>14363.375691957342</c:v>
                </c:pt>
                <c:pt idx="25">
                  <c:v>14249.109901575637</c:v>
                </c:pt>
                <c:pt idx="26">
                  <c:v>14161.975736383545</c:v>
                </c:pt>
                <c:pt idx="27">
                  <c:v>14052.99276591001</c:v>
                </c:pt>
                <c:pt idx="28">
                  <c:v>13962.075837343538</c:v>
                </c:pt>
                <c:pt idx="29">
                  <c:v>13845.331647689109</c:v>
                </c:pt>
                <c:pt idx="30">
                  <c:v>13755.068115294536</c:v>
                </c:pt>
                <c:pt idx="31">
                  <c:v>13642.628522231096</c:v>
                </c:pt>
                <c:pt idx="32">
                  <c:v>13537.493479597242</c:v>
                </c:pt>
                <c:pt idx="33">
                  <c:v>13437.511047362712</c:v>
                </c:pt>
                <c:pt idx="34">
                  <c:v>13321.745200447211</c:v>
                </c:pt>
                <c:pt idx="35">
                  <c:v>13228.480320960356</c:v>
                </c:pt>
                <c:pt idx="36">
                  <c:v>13116.301584794348</c:v>
                </c:pt>
                <c:pt idx="37">
                  <c:v>12996.231181095105</c:v>
                </c:pt>
                <c:pt idx="38">
                  <c:v>12900.357493790438</c:v>
                </c:pt>
                <c:pt idx="39">
                  <c:v>12791.765868373925</c:v>
                </c:pt>
                <c:pt idx="40">
                  <c:v>12671.69550448193</c:v>
                </c:pt>
                <c:pt idx="41">
                  <c:v>12558.538425576995</c:v>
                </c:pt>
                <c:pt idx="42">
                  <c:v>12458.947139363245</c:v>
                </c:pt>
                <c:pt idx="43">
                  <c:v>12346.311893674918</c:v>
                </c:pt>
                <c:pt idx="44">
                  <c:v>12227.67638204417</c:v>
                </c:pt>
                <c:pt idx="45">
                  <c:v>12112.888758445853</c:v>
                </c:pt>
                <c:pt idx="46">
                  <c:v>12007.558222416104</c:v>
                </c:pt>
                <c:pt idx="47">
                  <c:v>11896.814338511347</c:v>
                </c:pt>
                <c:pt idx="48">
                  <c:v>11779.548435062052</c:v>
                </c:pt>
                <c:pt idx="49">
                  <c:v>11660.586822454077</c:v>
                </c:pt>
                <c:pt idx="50">
                  <c:v>11539.27725892572</c:v>
                </c:pt>
                <c:pt idx="51">
                  <c:v>11417.967695397365</c:v>
                </c:pt>
                <c:pt idx="52">
                  <c:v>11296.658131869008</c:v>
                </c:pt>
                <c:pt idx="53">
                  <c:v>11176.97903341954</c:v>
                </c:pt>
                <c:pt idx="54">
                  <c:v>11060.821881254265</c:v>
                </c:pt>
                <c:pt idx="55">
                  <c:v>10939.707970350795</c:v>
                </c:pt>
                <c:pt idx="56">
                  <c:v>10818.202754197553</c:v>
                </c:pt>
                <c:pt idx="57">
                  <c:v>10698.26279885065</c:v>
                </c:pt>
                <c:pt idx="58">
                  <c:v>10573.039983788325</c:v>
                </c:pt>
                <c:pt idx="59">
                  <c:v>10448.795551272176</c:v>
                </c:pt>
                <c:pt idx="60">
                  <c:v>10327.159329465119</c:v>
                </c:pt>
                <c:pt idx="61">
                  <c:v>10204.675810380197</c:v>
                </c:pt>
                <c:pt idx="62">
                  <c:v>10058.046508274767</c:v>
                </c:pt>
                <c:pt idx="63">
                  <c:v>9921.7647221691932</c:v>
                </c:pt>
                <c:pt idx="64">
                  <c:v>9788.1619837708749</c:v>
                </c:pt>
                <c:pt idx="65">
                  <c:v>9650.9710001164894</c:v>
                </c:pt>
                <c:pt idx="66">
                  <c:v>9510.5910578090716</c:v>
                </c:pt>
                <c:pt idx="67">
                  <c:v>9365.8999507147109</c:v>
                </c:pt>
                <c:pt idx="68">
                  <c:v>9219.1481019957082</c:v>
                </c:pt>
                <c:pt idx="69">
                  <c:v>9076.5896085126096</c:v>
                </c:pt>
                <c:pt idx="70">
                  <c:v>8942.869438732112</c:v>
                </c:pt>
                <c:pt idx="71">
                  <c:v>8813.974146276536</c:v>
                </c:pt>
                <c:pt idx="72">
                  <c:v>8685.4186086843165</c:v>
                </c:pt>
                <c:pt idx="73">
                  <c:v>8558.259111286352</c:v>
                </c:pt>
                <c:pt idx="74">
                  <c:v>8431.1836071820835</c:v>
                </c:pt>
                <c:pt idx="75">
                  <c:v>8303.8605617049052</c:v>
                </c:pt>
                <c:pt idx="76">
                  <c:v>8176.2711858336652</c:v>
                </c:pt>
                <c:pt idx="77">
                  <c:v>8049.4688788737712</c:v>
                </c:pt>
                <c:pt idx="78">
                  <c:v>7921.6971659021674</c:v>
                </c:pt>
                <c:pt idx="79">
                  <c:v>7794.0288920650028</c:v>
                </c:pt>
                <c:pt idx="80">
                  <c:v>7665.5765348601089</c:v>
                </c:pt>
                <c:pt idx="81">
                  <c:v>7538.0067043477356</c:v>
                </c:pt>
                <c:pt idx="82">
                  <c:v>7409.6404701243146</c:v>
                </c:pt>
                <c:pt idx="83">
                  <c:v>7281.416467198701</c:v>
                </c:pt>
                <c:pt idx="84">
                  <c:v>7152.7964418644033</c:v>
                </c:pt>
                <c:pt idx="85">
                  <c:v>7025.2326222465072</c:v>
                </c:pt>
                <c:pt idx="86">
                  <c:v>6896.8518185702478</c:v>
                </c:pt>
                <c:pt idx="87">
                  <c:v>6768.2512589803182</c:v>
                </c:pt>
                <c:pt idx="88">
                  <c:v>6639.2983853402238</c:v>
                </c:pt>
                <c:pt idx="89">
                  <c:v>6511.7596243850667</c:v>
                </c:pt>
                <c:pt idx="90">
                  <c:v>6382.832446323685</c:v>
                </c:pt>
                <c:pt idx="91">
                  <c:v>6254.1729720064232</c:v>
                </c:pt>
                <c:pt idx="92">
                  <c:v>6127.8020760988602</c:v>
                </c:pt>
                <c:pt idx="93">
                  <c:v>6001.614253725751</c:v>
                </c:pt>
                <c:pt idx="94">
                  <c:v>5878.3735211656331</c:v>
                </c:pt>
                <c:pt idx="95">
                  <c:v>5757.9252670665064</c:v>
                </c:pt>
                <c:pt idx="96">
                  <c:v>5642.0094264398012</c:v>
                </c:pt>
                <c:pt idx="97">
                  <c:v>5530.3854440846626</c:v>
                </c:pt>
                <c:pt idx="98">
                  <c:v>5421.6954947651047</c:v>
                </c:pt>
                <c:pt idx="99">
                  <c:v>5307.5672981367888</c:v>
                </c:pt>
                <c:pt idx="100">
                  <c:v>5170.0313249659075</c:v>
                </c:pt>
                <c:pt idx="101">
                  <c:v>5024.9877545442023</c:v>
                </c:pt>
                <c:pt idx="102">
                  <c:v>4885.3384344701863</c:v>
                </c:pt>
                <c:pt idx="103">
                  <c:v>4749.1132841269828</c:v>
                </c:pt>
                <c:pt idx="104">
                  <c:v>4611.5698869043126</c:v>
                </c:pt>
                <c:pt idx="105">
                  <c:v>4472.8269579681091</c:v>
                </c:pt>
                <c:pt idx="106">
                  <c:v>4331.7947838508026</c:v>
                </c:pt>
                <c:pt idx="107">
                  <c:v>4187.4757551053353</c:v>
                </c:pt>
                <c:pt idx="108">
                  <c:v>4037.9196648834973</c:v>
                </c:pt>
                <c:pt idx="109">
                  <c:v>3883.9930771712789</c:v>
                </c:pt>
                <c:pt idx="110">
                  <c:v>3724.1773056427305</c:v>
                </c:pt>
                <c:pt idx="111">
                  <c:v>3557.5334664937</c:v>
                </c:pt>
                <c:pt idx="112">
                  <c:v>3385.3783536390947</c:v>
                </c:pt>
                <c:pt idx="113">
                  <c:v>3207.4121786927453</c:v>
                </c:pt>
              </c:numCache>
            </c:numRef>
          </c:xVal>
          <c:yVal>
            <c:numRef>
              <c:f>data2!$AK$2:$AK$115</c:f>
              <c:numCache>
                <c:formatCode>General</c:formatCode>
                <c:ptCount val="114"/>
                <c:pt idx="0">
                  <c:v>10250</c:v>
                </c:pt>
                <c:pt idx="1">
                  <c:v>10250</c:v>
                </c:pt>
                <c:pt idx="2">
                  <c:v>10250</c:v>
                </c:pt>
                <c:pt idx="3">
                  <c:v>10250</c:v>
                </c:pt>
                <c:pt idx="4">
                  <c:v>10250</c:v>
                </c:pt>
                <c:pt idx="5">
                  <c:v>10250</c:v>
                </c:pt>
                <c:pt idx="6">
                  <c:v>10250</c:v>
                </c:pt>
                <c:pt idx="7">
                  <c:v>10250</c:v>
                </c:pt>
                <c:pt idx="8">
                  <c:v>10250</c:v>
                </c:pt>
                <c:pt idx="9">
                  <c:v>10250</c:v>
                </c:pt>
                <c:pt idx="10">
                  <c:v>10250</c:v>
                </c:pt>
                <c:pt idx="11">
                  <c:v>10250</c:v>
                </c:pt>
                <c:pt idx="12">
                  <c:v>10250</c:v>
                </c:pt>
                <c:pt idx="13">
                  <c:v>10250</c:v>
                </c:pt>
                <c:pt idx="14">
                  <c:v>10250</c:v>
                </c:pt>
                <c:pt idx="15">
                  <c:v>10250</c:v>
                </c:pt>
                <c:pt idx="16">
                  <c:v>10250</c:v>
                </c:pt>
                <c:pt idx="17">
                  <c:v>10250</c:v>
                </c:pt>
                <c:pt idx="18">
                  <c:v>10250</c:v>
                </c:pt>
                <c:pt idx="19">
                  <c:v>10250</c:v>
                </c:pt>
                <c:pt idx="20">
                  <c:v>10250</c:v>
                </c:pt>
                <c:pt idx="21">
                  <c:v>10250</c:v>
                </c:pt>
                <c:pt idx="22">
                  <c:v>10250</c:v>
                </c:pt>
                <c:pt idx="23">
                  <c:v>10250</c:v>
                </c:pt>
                <c:pt idx="24">
                  <c:v>10250</c:v>
                </c:pt>
                <c:pt idx="25">
                  <c:v>10250</c:v>
                </c:pt>
                <c:pt idx="26">
                  <c:v>10248.329833984375</c:v>
                </c:pt>
                <c:pt idx="27">
                  <c:v>10245.425153459821</c:v>
                </c:pt>
                <c:pt idx="28">
                  <c:v>10242.671316964286</c:v>
                </c:pt>
                <c:pt idx="29">
                  <c:v>10239.939801897321</c:v>
                </c:pt>
                <c:pt idx="30">
                  <c:v>10237.180385044643</c:v>
                </c:pt>
                <c:pt idx="31">
                  <c:v>10234.43212890625</c:v>
                </c:pt>
                <c:pt idx="32">
                  <c:v>10231.655936104911</c:v>
                </c:pt>
                <c:pt idx="33">
                  <c:v>10228.846226283482</c:v>
                </c:pt>
                <c:pt idx="34">
                  <c:v>10226.002999441964</c:v>
                </c:pt>
                <c:pt idx="35">
                  <c:v>10223.187709263393</c:v>
                </c:pt>
                <c:pt idx="36">
                  <c:v>10220.333321707589</c:v>
                </c:pt>
                <c:pt idx="37">
                  <c:v>10217.434256417411</c:v>
                </c:pt>
                <c:pt idx="38">
                  <c:v>10214.563092912946</c:v>
                </c:pt>
                <c:pt idx="39">
                  <c:v>10211.686383928571</c:v>
                </c:pt>
                <c:pt idx="40">
                  <c:v>10208.725830078125</c:v>
                </c:pt>
                <c:pt idx="41">
                  <c:v>10205.798828125</c:v>
                </c:pt>
                <c:pt idx="42">
                  <c:v>10202.866245814732</c:v>
                </c:pt>
                <c:pt idx="43">
                  <c:v>10199.905726841518</c:v>
                </c:pt>
                <c:pt idx="44">
                  <c:v>10196.978724888393</c:v>
                </c:pt>
                <c:pt idx="45">
                  <c:v>10193.928815569196</c:v>
                </c:pt>
                <c:pt idx="46">
                  <c:v>10186.924107142857</c:v>
                </c:pt>
                <c:pt idx="47">
                  <c:v>10176.372349330357</c:v>
                </c:pt>
                <c:pt idx="48">
                  <c:v>10162.932686941964</c:v>
                </c:pt>
                <c:pt idx="49">
                  <c:v>10148.82275390625</c:v>
                </c:pt>
                <c:pt idx="50">
                  <c:v>10131.283063616071</c:v>
                </c:pt>
                <c:pt idx="51">
                  <c:v>10111.509033203125</c:v>
                </c:pt>
                <c:pt idx="52">
                  <c:v>10089.427995954242</c:v>
                </c:pt>
                <c:pt idx="53">
                  <c:v>10065.916922433036</c:v>
                </c:pt>
                <c:pt idx="54">
                  <c:v>10039.495657784599</c:v>
                </c:pt>
                <c:pt idx="55">
                  <c:v>10013.292253766742</c:v>
                </c:pt>
                <c:pt idx="56">
                  <c:v>9986.7815987723206</c:v>
                </c:pt>
                <c:pt idx="57">
                  <c:v>9958.9079938616069</c:v>
                </c:pt>
                <c:pt idx="58">
                  <c:v>9927.4203404017862</c:v>
                </c:pt>
                <c:pt idx="59">
                  <c:v>9887.9448765345987</c:v>
                </c:pt>
                <c:pt idx="60">
                  <c:v>9842.81640625</c:v>
                </c:pt>
                <c:pt idx="61">
                  <c:v>9793.7890450613831</c:v>
                </c:pt>
                <c:pt idx="62">
                  <c:v>9742.7619280133931</c:v>
                </c:pt>
                <c:pt idx="63">
                  <c:v>9676.4126674107138</c:v>
                </c:pt>
                <c:pt idx="64">
                  <c:v>9597.0036272321431</c:v>
                </c:pt>
                <c:pt idx="65">
                  <c:v>9501.5966796875</c:v>
                </c:pt>
                <c:pt idx="66">
                  <c:v>9401.6258893694194</c:v>
                </c:pt>
                <c:pt idx="67">
                  <c:v>9283.8193882533487</c:v>
                </c:pt>
                <c:pt idx="68">
                  <c:v>9163.3316824776794</c:v>
                </c:pt>
                <c:pt idx="69">
                  <c:v>9045.3130580357138</c:v>
                </c:pt>
                <c:pt idx="70">
                  <c:v>8929.0649588448669</c:v>
                </c:pt>
                <c:pt idx="71">
                  <c:v>8806.5831298828125</c:v>
                </c:pt>
                <c:pt idx="72">
                  <c:v>8686.3580671037944</c:v>
                </c:pt>
                <c:pt idx="73">
                  <c:v>8567.1886335100444</c:v>
                </c:pt>
                <c:pt idx="74">
                  <c:v>8448.2258998325888</c:v>
                </c:pt>
                <c:pt idx="75">
                  <c:v>8329.3357456752237</c:v>
                </c:pt>
                <c:pt idx="76">
                  <c:v>8210.1049107142862</c:v>
                </c:pt>
                <c:pt idx="77">
                  <c:v>8090.5667724609375</c:v>
                </c:pt>
                <c:pt idx="78">
                  <c:v>7964.9401332310272</c:v>
                </c:pt>
                <c:pt idx="79">
                  <c:v>7840.0172642299103</c:v>
                </c:pt>
                <c:pt idx="80">
                  <c:v>7710.0055454799103</c:v>
                </c:pt>
                <c:pt idx="81">
                  <c:v>7578.2231968470978</c:v>
                </c:pt>
                <c:pt idx="82">
                  <c:v>7447.021728515625</c:v>
                </c:pt>
                <c:pt idx="83">
                  <c:v>7315.6415666852681</c:v>
                </c:pt>
                <c:pt idx="84">
                  <c:v>7183.8480747767853</c:v>
                </c:pt>
                <c:pt idx="85">
                  <c:v>7052.6019112723216</c:v>
                </c:pt>
                <c:pt idx="86">
                  <c:v>6920.9201311383931</c:v>
                </c:pt>
                <c:pt idx="87">
                  <c:v>6789.6293073381694</c:v>
                </c:pt>
                <c:pt idx="88">
                  <c:v>6657.9642682756694</c:v>
                </c:pt>
                <c:pt idx="89">
                  <c:v>6526.4164864676341</c:v>
                </c:pt>
                <c:pt idx="90">
                  <c:v>6395.5055454799103</c:v>
                </c:pt>
                <c:pt idx="91">
                  <c:v>6264.1868024553569</c:v>
                </c:pt>
                <c:pt idx="92">
                  <c:v>6134.4320940290181</c:v>
                </c:pt>
                <c:pt idx="93">
                  <c:v>6006.4369942801341</c:v>
                </c:pt>
                <c:pt idx="94">
                  <c:v>5880.7376883370534</c:v>
                </c:pt>
                <c:pt idx="95">
                  <c:v>5758.6412266322541</c:v>
                </c:pt>
                <c:pt idx="96">
                  <c:v>5640.3041817801341</c:v>
                </c:pt>
                <c:pt idx="97">
                  <c:v>5526.8491036551341</c:v>
                </c:pt>
                <c:pt idx="98">
                  <c:v>5417.0025198800222</c:v>
                </c:pt>
                <c:pt idx="99">
                  <c:v>5300.9612252371653</c:v>
                </c:pt>
                <c:pt idx="100">
                  <c:v>5161.5708269391744</c:v>
                </c:pt>
                <c:pt idx="101">
                  <c:v>5014.6898018973216</c:v>
                </c:pt>
                <c:pt idx="102">
                  <c:v>4872.8304704938619</c:v>
                </c:pt>
                <c:pt idx="103">
                  <c:v>4734.6801845005584</c:v>
                </c:pt>
                <c:pt idx="104">
                  <c:v>4596.2897426060272</c:v>
                </c:pt>
                <c:pt idx="105">
                  <c:v>4455.9498029436381</c:v>
                </c:pt>
                <c:pt idx="106">
                  <c:v>4313.5263323102681</c:v>
                </c:pt>
                <c:pt idx="107">
                  <c:v>4168.0250331333709</c:v>
                </c:pt>
                <c:pt idx="108">
                  <c:v>4018.3789324079239</c:v>
                </c:pt>
                <c:pt idx="109">
                  <c:v>3863.8005719866073</c:v>
                </c:pt>
                <c:pt idx="110">
                  <c:v>3703.412850516183</c:v>
                </c:pt>
                <c:pt idx="111">
                  <c:v>3536.3220738002233</c:v>
                </c:pt>
                <c:pt idx="112">
                  <c:v>3363.388419015067</c:v>
                </c:pt>
                <c:pt idx="113">
                  <c:v>3185.148202078683</c:v>
                </c:pt>
              </c:numCache>
            </c:numRef>
          </c:yVal>
        </c:ser>
        <c:axId val="291920896"/>
        <c:axId val="292116736"/>
      </c:scatterChart>
      <c:valAx>
        <c:axId val="291920896"/>
        <c:scaling>
          <c:orientation val="maxMin"/>
          <c:max val="11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292116736"/>
        <c:crosses val="autoZero"/>
        <c:crossBetween val="midCat"/>
      </c:valAx>
      <c:valAx>
        <c:axId val="292116736"/>
        <c:scaling>
          <c:orientation val="minMax"/>
          <c:max val="11000"/>
          <c:min val="2000"/>
        </c:scaling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Dut Average ("Lux")</a:t>
                </a:r>
              </a:p>
            </c:rich>
          </c:tx>
          <c:layout/>
        </c:title>
        <c:numFmt formatCode="General" sourceLinked="1"/>
        <c:tickLblPos val="nextTo"/>
        <c:crossAx val="291920896"/>
        <c:crosses val="autoZero"/>
        <c:crossBetween val="midCat"/>
      </c:valAx>
    </c:plotArea>
    <c:plotVisOnly val="1"/>
    <c:dispBlanksAs val="span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HI/LO/HS Range toggle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data2!$AK$1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data2!$AO$116:$AO$799</c:f>
              <c:numCache>
                <c:formatCode>General</c:formatCode>
                <c:ptCount val="684"/>
                <c:pt idx="0">
                  <c:v>680.19253204788754</c:v>
                </c:pt>
                <c:pt idx="1">
                  <c:v>680.19253204788754</c:v>
                </c:pt>
                <c:pt idx="2">
                  <c:v>680.19253204788754</c:v>
                </c:pt>
                <c:pt idx="3">
                  <c:v>694.47897121387518</c:v>
                </c:pt>
                <c:pt idx="4">
                  <c:v>694.47897121387518</c:v>
                </c:pt>
                <c:pt idx="5">
                  <c:v>694.47897121387518</c:v>
                </c:pt>
                <c:pt idx="6">
                  <c:v>691.83886743511948</c:v>
                </c:pt>
                <c:pt idx="7">
                  <c:v>691.83886743511948</c:v>
                </c:pt>
                <c:pt idx="8">
                  <c:v>691.83886743511948</c:v>
                </c:pt>
                <c:pt idx="9">
                  <c:v>689.040278561528</c:v>
                </c:pt>
                <c:pt idx="10">
                  <c:v>689.040278561528</c:v>
                </c:pt>
                <c:pt idx="11">
                  <c:v>689.040278561528</c:v>
                </c:pt>
                <c:pt idx="12">
                  <c:v>686.1829615570814</c:v>
                </c:pt>
                <c:pt idx="13">
                  <c:v>686.1829615570814</c:v>
                </c:pt>
                <c:pt idx="14">
                  <c:v>686.1829615570814</c:v>
                </c:pt>
                <c:pt idx="15">
                  <c:v>683.14831072577783</c:v>
                </c:pt>
                <c:pt idx="16">
                  <c:v>683.14831072577783</c:v>
                </c:pt>
                <c:pt idx="17">
                  <c:v>683.14831072577783</c:v>
                </c:pt>
                <c:pt idx="18">
                  <c:v>680.10250391316731</c:v>
                </c:pt>
                <c:pt idx="19">
                  <c:v>680.10250391316731</c:v>
                </c:pt>
                <c:pt idx="20">
                  <c:v>680.10250391316731</c:v>
                </c:pt>
                <c:pt idx="21">
                  <c:v>676.92886607478511</c:v>
                </c:pt>
                <c:pt idx="22">
                  <c:v>676.92886607478511</c:v>
                </c:pt>
                <c:pt idx="23">
                  <c:v>676.92886607478511</c:v>
                </c:pt>
                <c:pt idx="24">
                  <c:v>673.83946037358714</c:v>
                </c:pt>
                <c:pt idx="25">
                  <c:v>673.83946037358714</c:v>
                </c:pt>
                <c:pt idx="26">
                  <c:v>673.83946037358714</c:v>
                </c:pt>
                <c:pt idx="27">
                  <c:v>671.04147109667167</c:v>
                </c:pt>
                <c:pt idx="28">
                  <c:v>671.04147109667167</c:v>
                </c:pt>
                <c:pt idx="29">
                  <c:v>671.04147109667167</c:v>
                </c:pt>
                <c:pt idx="30">
                  <c:v>667.96242025591084</c:v>
                </c:pt>
                <c:pt idx="31">
                  <c:v>667.96242025591084</c:v>
                </c:pt>
                <c:pt idx="32">
                  <c:v>667.96242025591084</c:v>
                </c:pt>
                <c:pt idx="33">
                  <c:v>666.68346064246043</c:v>
                </c:pt>
                <c:pt idx="34">
                  <c:v>666.68346064246043</c:v>
                </c:pt>
                <c:pt idx="35">
                  <c:v>666.68346064246043</c:v>
                </c:pt>
                <c:pt idx="36">
                  <c:v>666.5327528887409</c:v>
                </c:pt>
                <c:pt idx="37">
                  <c:v>666.5327528887409</c:v>
                </c:pt>
                <c:pt idx="38">
                  <c:v>666.5327528887409</c:v>
                </c:pt>
                <c:pt idx="39">
                  <c:v>662.98484481486116</c:v>
                </c:pt>
                <c:pt idx="40">
                  <c:v>662.98484481486116</c:v>
                </c:pt>
                <c:pt idx="41">
                  <c:v>662.98484481486116</c:v>
                </c:pt>
                <c:pt idx="42">
                  <c:v>659.35005742179226</c:v>
                </c:pt>
                <c:pt idx="43">
                  <c:v>659.35005742179226</c:v>
                </c:pt>
                <c:pt idx="44">
                  <c:v>659.35005742179226</c:v>
                </c:pt>
                <c:pt idx="45">
                  <c:v>655.58227650045148</c:v>
                </c:pt>
                <c:pt idx="46">
                  <c:v>655.58227650045148</c:v>
                </c:pt>
                <c:pt idx="47">
                  <c:v>655.58227650045148</c:v>
                </c:pt>
                <c:pt idx="48">
                  <c:v>651.79561699165345</c:v>
                </c:pt>
                <c:pt idx="49">
                  <c:v>651.79561699165345</c:v>
                </c:pt>
                <c:pt idx="50">
                  <c:v>651.79561699165345</c:v>
                </c:pt>
                <c:pt idx="51">
                  <c:v>647.87654364763534</c:v>
                </c:pt>
                <c:pt idx="52">
                  <c:v>647.87654364763534</c:v>
                </c:pt>
                <c:pt idx="53">
                  <c:v>647.87654364763534</c:v>
                </c:pt>
                <c:pt idx="54">
                  <c:v>643.8772823340546</c:v>
                </c:pt>
                <c:pt idx="55">
                  <c:v>643.8772823340546</c:v>
                </c:pt>
                <c:pt idx="56">
                  <c:v>643.8772823340546</c:v>
                </c:pt>
                <c:pt idx="57">
                  <c:v>639.86619204787701</c:v>
                </c:pt>
                <c:pt idx="58">
                  <c:v>639.86619204787701</c:v>
                </c:pt>
                <c:pt idx="59">
                  <c:v>639.86619204787701</c:v>
                </c:pt>
                <c:pt idx="60">
                  <c:v>635.75339673050996</c:v>
                </c:pt>
                <c:pt idx="61">
                  <c:v>635.75339673050996</c:v>
                </c:pt>
                <c:pt idx="62">
                  <c:v>635.75339673050996</c:v>
                </c:pt>
                <c:pt idx="63">
                  <c:v>631.71045069396303</c:v>
                </c:pt>
                <c:pt idx="64">
                  <c:v>631.71045069396303</c:v>
                </c:pt>
                <c:pt idx="65">
                  <c:v>631.71045069396303</c:v>
                </c:pt>
                <c:pt idx="66">
                  <c:v>627.46522039377544</c:v>
                </c:pt>
                <c:pt idx="67">
                  <c:v>627.46522039377544</c:v>
                </c:pt>
                <c:pt idx="68">
                  <c:v>627.46522039377544</c:v>
                </c:pt>
                <c:pt idx="69">
                  <c:v>623.24816864940487</c:v>
                </c:pt>
                <c:pt idx="70">
                  <c:v>623.24816864940487</c:v>
                </c:pt>
                <c:pt idx="71">
                  <c:v>623.24816864940487</c:v>
                </c:pt>
                <c:pt idx="72">
                  <c:v>618.99831573252038</c:v>
                </c:pt>
                <c:pt idx="73">
                  <c:v>618.99831573252038</c:v>
                </c:pt>
                <c:pt idx="74">
                  <c:v>618.99831573252038</c:v>
                </c:pt>
                <c:pt idx="75">
                  <c:v>614.70619995781624</c:v>
                </c:pt>
                <c:pt idx="76">
                  <c:v>614.70619995781624</c:v>
                </c:pt>
                <c:pt idx="77">
                  <c:v>614.70619995781624</c:v>
                </c:pt>
                <c:pt idx="78">
                  <c:v>610.36645729859765</c:v>
                </c:pt>
                <c:pt idx="79">
                  <c:v>610.36645729859765</c:v>
                </c:pt>
                <c:pt idx="80">
                  <c:v>610.36645729859765</c:v>
                </c:pt>
                <c:pt idx="81">
                  <c:v>605.95820760920935</c:v>
                </c:pt>
                <c:pt idx="82">
                  <c:v>605.95820760920935</c:v>
                </c:pt>
                <c:pt idx="83">
                  <c:v>605.95820760920935</c:v>
                </c:pt>
                <c:pt idx="84">
                  <c:v>601.54216938291597</c:v>
                </c:pt>
                <c:pt idx="85">
                  <c:v>601.54216938291597</c:v>
                </c:pt>
                <c:pt idx="86">
                  <c:v>601.54216938291597</c:v>
                </c:pt>
                <c:pt idx="87">
                  <c:v>597.09804963097292</c:v>
                </c:pt>
                <c:pt idx="88">
                  <c:v>597.09804963097292</c:v>
                </c:pt>
                <c:pt idx="89">
                  <c:v>597.09804963097292</c:v>
                </c:pt>
                <c:pt idx="90">
                  <c:v>592.5914125957371</c:v>
                </c:pt>
                <c:pt idx="91">
                  <c:v>592.5914125957371</c:v>
                </c:pt>
                <c:pt idx="92">
                  <c:v>592.5914125957371</c:v>
                </c:pt>
                <c:pt idx="93">
                  <c:v>588.14785760912787</c:v>
                </c:pt>
                <c:pt idx="94">
                  <c:v>588.14785760912787</c:v>
                </c:pt>
                <c:pt idx="95">
                  <c:v>588.14785760912787</c:v>
                </c:pt>
                <c:pt idx="96">
                  <c:v>583.57662709381032</c:v>
                </c:pt>
                <c:pt idx="97">
                  <c:v>583.57662709381032</c:v>
                </c:pt>
                <c:pt idx="98">
                  <c:v>583.57662709381032</c:v>
                </c:pt>
                <c:pt idx="99">
                  <c:v>579.03599342463815</c:v>
                </c:pt>
                <c:pt idx="100">
                  <c:v>579.03599342463815</c:v>
                </c:pt>
                <c:pt idx="101">
                  <c:v>579.03599342463815</c:v>
                </c:pt>
                <c:pt idx="102">
                  <c:v>574.44054641867558</c:v>
                </c:pt>
                <c:pt idx="103">
                  <c:v>574.44054641867558</c:v>
                </c:pt>
                <c:pt idx="104">
                  <c:v>574.44054641867558</c:v>
                </c:pt>
                <c:pt idx="105">
                  <c:v>569.83339981367271</c:v>
                </c:pt>
                <c:pt idx="106">
                  <c:v>569.83339981367271</c:v>
                </c:pt>
                <c:pt idx="107">
                  <c:v>569.83339981367271</c:v>
                </c:pt>
                <c:pt idx="108">
                  <c:v>565.23016427080518</c:v>
                </c:pt>
                <c:pt idx="109">
                  <c:v>565.23016427080518</c:v>
                </c:pt>
                <c:pt idx="110">
                  <c:v>565.23016427080518</c:v>
                </c:pt>
                <c:pt idx="111">
                  <c:v>560.49911884976689</c:v>
                </c:pt>
                <c:pt idx="112">
                  <c:v>560.49911884976689</c:v>
                </c:pt>
                <c:pt idx="113">
                  <c:v>560.49911884976689</c:v>
                </c:pt>
                <c:pt idx="114">
                  <c:v>555.79932336253944</c:v>
                </c:pt>
                <c:pt idx="115">
                  <c:v>555.79932336253944</c:v>
                </c:pt>
                <c:pt idx="116">
                  <c:v>555.79932336253944</c:v>
                </c:pt>
                <c:pt idx="117">
                  <c:v>551.07413955879804</c:v>
                </c:pt>
                <c:pt idx="118">
                  <c:v>551.07413955879804</c:v>
                </c:pt>
                <c:pt idx="119">
                  <c:v>551.07413955879804</c:v>
                </c:pt>
                <c:pt idx="120">
                  <c:v>546.31499022053299</c:v>
                </c:pt>
                <c:pt idx="121">
                  <c:v>546.31499022053299</c:v>
                </c:pt>
                <c:pt idx="122">
                  <c:v>546.31499022053299</c:v>
                </c:pt>
                <c:pt idx="123">
                  <c:v>541.52985794498397</c:v>
                </c:pt>
                <c:pt idx="124">
                  <c:v>541.52985794498397</c:v>
                </c:pt>
                <c:pt idx="125">
                  <c:v>541.52985794498397</c:v>
                </c:pt>
                <c:pt idx="126">
                  <c:v>536.7073665670024</c:v>
                </c:pt>
                <c:pt idx="127">
                  <c:v>536.7073665670024</c:v>
                </c:pt>
                <c:pt idx="128">
                  <c:v>536.7073665670024</c:v>
                </c:pt>
                <c:pt idx="129">
                  <c:v>531.90922478515222</c:v>
                </c:pt>
                <c:pt idx="130">
                  <c:v>531.90922478515222</c:v>
                </c:pt>
                <c:pt idx="131">
                  <c:v>531.90922478515222</c:v>
                </c:pt>
                <c:pt idx="132">
                  <c:v>527.03264282073053</c:v>
                </c:pt>
                <c:pt idx="133">
                  <c:v>527.03264282073053</c:v>
                </c:pt>
                <c:pt idx="134">
                  <c:v>527.03264282073053</c:v>
                </c:pt>
                <c:pt idx="135">
                  <c:v>522.12489302494737</c:v>
                </c:pt>
                <c:pt idx="136">
                  <c:v>522.12489302494737</c:v>
                </c:pt>
                <c:pt idx="137">
                  <c:v>522.12489302494737</c:v>
                </c:pt>
                <c:pt idx="138">
                  <c:v>517.19154468062084</c:v>
                </c:pt>
                <c:pt idx="139">
                  <c:v>517.19154468062084</c:v>
                </c:pt>
                <c:pt idx="140">
                  <c:v>517.19154468062084</c:v>
                </c:pt>
                <c:pt idx="141">
                  <c:v>512.24792482228293</c:v>
                </c:pt>
                <c:pt idx="142">
                  <c:v>512.24792482228293</c:v>
                </c:pt>
                <c:pt idx="143">
                  <c:v>512.24792482228293</c:v>
                </c:pt>
                <c:pt idx="144">
                  <c:v>507.35892299642393</c:v>
                </c:pt>
                <c:pt idx="145">
                  <c:v>507.35892299642393</c:v>
                </c:pt>
                <c:pt idx="146">
                  <c:v>507.35892299642393</c:v>
                </c:pt>
                <c:pt idx="147">
                  <c:v>502.2750982780081</c:v>
                </c:pt>
                <c:pt idx="148">
                  <c:v>502.2750982780081</c:v>
                </c:pt>
                <c:pt idx="149">
                  <c:v>502.2750982780081</c:v>
                </c:pt>
                <c:pt idx="150">
                  <c:v>497.29089368615729</c:v>
                </c:pt>
                <c:pt idx="151">
                  <c:v>497.29089368615729</c:v>
                </c:pt>
                <c:pt idx="152">
                  <c:v>497.29089368615729</c:v>
                </c:pt>
                <c:pt idx="153">
                  <c:v>492.22009340176078</c:v>
                </c:pt>
                <c:pt idx="154">
                  <c:v>492.22009340176078</c:v>
                </c:pt>
                <c:pt idx="155">
                  <c:v>492.22009340176078</c:v>
                </c:pt>
                <c:pt idx="156">
                  <c:v>487.13545512270991</c:v>
                </c:pt>
                <c:pt idx="157">
                  <c:v>487.13545512270991</c:v>
                </c:pt>
                <c:pt idx="158">
                  <c:v>487.13545512270991</c:v>
                </c:pt>
                <c:pt idx="159">
                  <c:v>482.0424909089034</c:v>
                </c:pt>
                <c:pt idx="160">
                  <c:v>482.0424909089034</c:v>
                </c:pt>
                <c:pt idx="161">
                  <c:v>482.0424909089034</c:v>
                </c:pt>
                <c:pt idx="162">
                  <c:v>476.85086816237106</c:v>
                </c:pt>
                <c:pt idx="163">
                  <c:v>476.85086816237106</c:v>
                </c:pt>
                <c:pt idx="164">
                  <c:v>476.85086816237106</c:v>
                </c:pt>
                <c:pt idx="165">
                  <c:v>471.75011167973008</c:v>
                </c:pt>
                <c:pt idx="166">
                  <c:v>471.75011167973008</c:v>
                </c:pt>
                <c:pt idx="167">
                  <c:v>471.75011167973008</c:v>
                </c:pt>
                <c:pt idx="168">
                  <c:v>466.46326875153494</c:v>
                </c:pt>
                <c:pt idx="169">
                  <c:v>466.46326875153494</c:v>
                </c:pt>
                <c:pt idx="170">
                  <c:v>466.46326875153494</c:v>
                </c:pt>
                <c:pt idx="171">
                  <c:v>461.19685316154715</c:v>
                </c:pt>
                <c:pt idx="172">
                  <c:v>461.19685316154715</c:v>
                </c:pt>
                <c:pt idx="173">
                  <c:v>461.19685316154715</c:v>
                </c:pt>
                <c:pt idx="174">
                  <c:v>455.87808979620434</c:v>
                </c:pt>
                <c:pt idx="175">
                  <c:v>455.87808979620434</c:v>
                </c:pt>
                <c:pt idx="176">
                  <c:v>455.87808979620434</c:v>
                </c:pt>
                <c:pt idx="177">
                  <c:v>450.4472279759633</c:v>
                </c:pt>
                <c:pt idx="178">
                  <c:v>450.4472279759633</c:v>
                </c:pt>
                <c:pt idx="179">
                  <c:v>450.4472279759633</c:v>
                </c:pt>
                <c:pt idx="180">
                  <c:v>445.04170844510543</c:v>
                </c:pt>
                <c:pt idx="181">
                  <c:v>445.04170844510543</c:v>
                </c:pt>
                <c:pt idx="182">
                  <c:v>445.04170844510543</c:v>
                </c:pt>
                <c:pt idx="183">
                  <c:v>439.47974891678786</c:v>
                </c:pt>
                <c:pt idx="184">
                  <c:v>439.47974891678786</c:v>
                </c:pt>
                <c:pt idx="185">
                  <c:v>439.47974891678786</c:v>
                </c:pt>
                <c:pt idx="186">
                  <c:v>433.96798135254022</c:v>
                </c:pt>
                <c:pt idx="187">
                  <c:v>433.96798135254022</c:v>
                </c:pt>
                <c:pt idx="188">
                  <c:v>433.96798135254022</c:v>
                </c:pt>
                <c:pt idx="189">
                  <c:v>428.28143384520274</c:v>
                </c:pt>
                <c:pt idx="190">
                  <c:v>428.28143384520274</c:v>
                </c:pt>
                <c:pt idx="191">
                  <c:v>428.28143384520274</c:v>
                </c:pt>
                <c:pt idx="192">
                  <c:v>422.46378987376517</c:v>
                </c:pt>
                <c:pt idx="193">
                  <c:v>422.46378987376517</c:v>
                </c:pt>
                <c:pt idx="194">
                  <c:v>422.46378987376517</c:v>
                </c:pt>
                <c:pt idx="195">
                  <c:v>416.58942430557698</c:v>
                </c:pt>
                <c:pt idx="196">
                  <c:v>416.58942430557698</c:v>
                </c:pt>
                <c:pt idx="197">
                  <c:v>416.58942430557698</c:v>
                </c:pt>
                <c:pt idx="198">
                  <c:v>410.37400018665215</c:v>
                </c:pt>
                <c:pt idx="199">
                  <c:v>410.37400018665215</c:v>
                </c:pt>
                <c:pt idx="200">
                  <c:v>410.37400018665215</c:v>
                </c:pt>
                <c:pt idx="201">
                  <c:v>404.08737458444512</c:v>
                </c:pt>
                <c:pt idx="202">
                  <c:v>404.08737458444512</c:v>
                </c:pt>
                <c:pt idx="203">
                  <c:v>404.08737458444512</c:v>
                </c:pt>
                <c:pt idx="204">
                  <c:v>397.82556258160611</c:v>
                </c:pt>
                <c:pt idx="205">
                  <c:v>397.82556258160611</c:v>
                </c:pt>
                <c:pt idx="206">
                  <c:v>397.82556258160611</c:v>
                </c:pt>
                <c:pt idx="207">
                  <c:v>391.87686568524623</c:v>
                </c:pt>
                <c:pt idx="208">
                  <c:v>391.87686568524623</c:v>
                </c:pt>
                <c:pt idx="209">
                  <c:v>391.87686568524623</c:v>
                </c:pt>
                <c:pt idx="210">
                  <c:v>386.29007514188953</c:v>
                </c:pt>
                <c:pt idx="211">
                  <c:v>386.29007514188953</c:v>
                </c:pt>
                <c:pt idx="212">
                  <c:v>386.29007514188953</c:v>
                </c:pt>
                <c:pt idx="213">
                  <c:v>380.67660005849945</c:v>
                </c:pt>
                <c:pt idx="214">
                  <c:v>380.67660005849945</c:v>
                </c:pt>
                <c:pt idx="215">
                  <c:v>380.67660005849945</c:v>
                </c:pt>
                <c:pt idx="216">
                  <c:v>375.18047923074607</c:v>
                </c:pt>
                <c:pt idx="217">
                  <c:v>375.18047923074607</c:v>
                </c:pt>
                <c:pt idx="218">
                  <c:v>375.18047923074607</c:v>
                </c:pt>
                <c:pt idx="219">
                  <c:v>369.67527861847435</c:v>
                </c:pt>
                <c:pt idx="220">
                  <c:v>369.67527861847435</c:v>
                </c:pt>
                <c:pt idx="221">
                  <c:v>369.67527861847435</c:v>
                </c:pt>
                <c:pt idx="222">
                  <c:v>364.23717187906158</c:v>
                </c:pt>
                <c:pt idx="223">
                  <c:v>364.23717187906158</c:v>
                </c:pt>
                <c:pt idx="224">
                  <c:v>364.23717187906158</c:v>
                </c:pt>
                <c:pt idx="225">
                  <c:v>358.74696491561838</c:v>
                </c:pt>
                <c:pt idx="226">
                  <c:v>358.74696491561838</c:v>
                </c:pt>
                <c:pt idx="227">
                  <c:v>358.74696491561838</c:v>
                </c:pt>
                <c:pt idx="228">
                  <c:v>353.26388469357892</c:v>
                </c:pt>
                <c:pt idx="229">
                  <c:v>353.26388469357892</c:v>
                </c:pt>
                <c:pt idx="230">
                  <c:v>353.26388469357892</c:v>
                </c:pt>
                <c:pt idx="231">
                  <c:v>347.75604560713765</c:v>
                </c:pt>
                <c:pt idx="232">
                  <c:v>347.75604560713765</c:v>
                </c:pt>
                <c:pt idx="233">
                  <c:v>347.75604560713765</c:v>
                </c:pt>
                <c:pt idx="234">
                  <c:v>342.27361971674043</c:v>
                </c:pt>
                <c:pt idx="235">
                  <c:v>342.27361971674043</c:v>
                </c:pt>
                <c:pt idx="236">
                  <c:v>342.27361971674043</c:v>
                </c:pt>
                <c:pt idx="237">
                  <c:v>336.77557196937903</c:v>
                </c:pt>
                <c:pt idx="238">
                  <c:v>336.77557196937903</c:v>
                </c:pt>
                <c:pt idx="239">
                  <c:v>336.77557196937903</c:v>
                </c:pt>
                <c:pt idx="240">
                  <c:v>331.2520737066784</c:v>
                </c:pt>
                <c:pt idx="241">
                  <c:v>331.2520737066784</c:v>
                </c:pt>
                <c:pt idx="242">
                  <c:v>331.2520737066784</c:v>
                </c:pt>
                <c:pt idx="243">
                  <c:v>325.75400356773991</c:v>
                </c:pt>
                <c:pt idx="244">
                  <c:v>325.75400356773991</c:v>
                </c:pt>
                <c:pt idx="245">
                  <c:v>325.75400356773991</c:v>
                </c:pt>
                <c:pt idx="246">
                  <c:v>320.21093320067985</c:v>
                </c:pt>
                <c:pt idx="247">
                  <c:v>320.21093320067985</c:v>
                </c:pt>
                <c:pt idx="248">
                  <c:v>320.21093320067985</c:v>
                </c:pt>
                <c:pt idx="249">
                  <c:v>314.74481024438393</c:v>
                </c:pt>
                <c:pt idx="250">
                  <c:v>314.74481024438393</c:v>
                </c:pt>
                <c:pt idx="251">
                  <c:v>314.74481024438393</c:v>
                </c:pt>
                <c:pt idx="252">
                  <c:v>309.18217523682353</c:v>
                </c:pt>
                <c:pt idx="253">
                  <c:v>309.18217523682353</c:v>
                </c:pt>
                <c:pt idx="254">
                  <c:v>309.18217523682353</c:v>
                </c:pt>
                <c:pt idx="255">
                  <c:v>303.60522392564212</c:v>
                </c:pt>
                <c:pt idx="256">
                  <c:v>303.60522392564212</c:v>
                </c:pt>
                <c:pt idx="257">
                  <c:v>303.60522392564212</c:v>
                </c:pt>
                <c:pt idx="258">
                  <c:v>298.07719136857662</c:v>
                </c:pt>
                <c:pt idx="259">
                  <c:v>298.07719136857662</c:v>
                </c:pt>
                <c:pt idx="260">
                  <c:v>298.07719136857662</c:v>
                </c:pt>
                <c:pt idx="261">
                  <c:v>292.59343442331783</c:v>
                </c:pt>
                <c:pt idx="262">
                  <c:v>292.59343442331783</c:v>
                </c:pt>
                <c:pt idx="263">
                  <c:v>292.59343442331783</c:v>
                </c:pt>
                <c:pt idx="264">
                  <c:v>286.98451851382276</c:v>
                </c:pt>
                <c:pt idx="265">
                  <c:v>286.98451851382276</c:v>
                </c:pt>
                <c:pt idx="266">
                  <c:v>286.98451851382276</c:v>
                </c:pt>
                <c:pt idx="267">
                  <c:v>281.42057484297789</c:v>
                </c:pt>
                <c:pt idx="268">
                  <c:v>281.42057484297789</c:v>
                </c:pt>
                <c:pt idx="269">
                  <c:v>281.42057484297789</c:v>
                </c:pt>
                <c:pt idx="270">
                  <c:v>275.93814646462766</c:v>
                </c:pt>
                <c:pt idx="271">
                  <c:v>275.93814646462766</c:v>
                </c:pt>
                <c:pt idx="272">
                  <c:v>275.93814646462766</c:v>
                </c:pt>
                <c:pt idx="273">
                  <c:v>270.40033252029428</c:v>
                </c:pt>
                <c:pt idx="274">
                  <c:v>270.40033252029428</c:v>
                </c:pt>
                <c:pt idx="275">
                  <c:v>270.40033252029428</c:v>
                </c:pt>
                <c:pt idx="276">
                  <c:v>264.9127217358195</c:v>
                </c:pt>
                <c:pt idx="277">
                  <c:v>264.9127217358195</c:v>
                </c:pt>
                <c:pt idx="278">
                  <c:v>264.9127217358195</c:v>
                </c:pt>
                <c:pt idx="279">
                  <c:v>259.44985364405187</c:v>
                </c:pt>
                <c:pt idx="280">
                  <c:v>259.44985364405187</c:v>
                </c:pt>
                <c:pt idx="281">
                  <c:v>259.44985364405187</c:v>
                </c:pt>
                <c:pt idx="282">
                  <c:v>254.17546851857747</c:v>
                </c:pt>
                <c:pt idx="283">
                  <c:v>254.17546851857747</c:v>
                </c:pt>
                <c:pt idx="284">
                  <c:v>254.17546851857747</c:v>
                </c:pt>
                <c:pt idx="285">
                  <c:v>248.9781185042109</c:v>
                </c:pt>
                <c:pt idx="286">
                  <c:v>248.9781185042109</c:v>
                </c:pt>
                <c:pt idx="287">
                  <c:v>248.9781185042109</c:v>
                </c:pt>
                <c:pt idx="288">
                  <c:v>244.00763808316412</c:v>
                </c:pt>
                <c:pt idx="289">
                  <c:v>244.00763808316412</c:v>
                </c:pt>
                <c:pt idx="290">
                  <c:v>244.00763808316412</c:v>
                </c:pt>
                <c:pt idx="291">
                  <c:v>239.20095142669317</c:v>
                </c:pt>
                <c:pt idx="292">
                  <c:v>239.20095142669317</c:v>
                </c:pt>
                <c:pt idx="293">
                  <c:v>239.20095142669317</c:v>
                </c:pt>
                <c:pt idx="294">
                  <c:v>234.53380845678726</c:v>
                </c:pt>
                <c:pt idx="295">
                  <c:v>234.53380845678726</c:v>
                </c:pt>
                <c:pt idx="296">
                  <c:v>234.53380845678726</c:v>
                </c:pt>
                <c:pt idx="297">
                  <c:v>229.56853905332474</c:v>
                </c:pt>
                <c:pt idx="298">
                  <c:v>229.56853905332474</c:v>
                </c:pt>
                <c:pt idx="299">
                  <c:v>229.56853905332474</c:v>
                </c:pt>
                <c:pt idx="300">
                  <c:v>223.77113768958344</c:v>
                </c:pt>
                <c:pt idx="301">
                  <c:v>223.77113768958344</c:v>
                </c:pt>
                <c:pt idx="302">
                  <c:v>223.77113768958344</c:v>
                </c:pt>
                <c:pt idx="303">
                  <c:v>217.5074435502907</c:v>
                </c:pt>
                <c:pt idx="304">
                  <c:v>217.5074435502907</c:v>
                </c:pt>
                <c:pt idx="305">
                  <c:v>217.5074435502907</c:v>
                </c:pt>
                <c:pt idx="306">
                  <c:v>211.49148608822009</c:v>
                </c:pt>
                <c:pt idx="307">
                  <c:v>211.49148608822009</c:v>
                </c:pt>
                <c:pt idx="308">
                  <c:v>211.49148608822009</c:v>
                </c:pt>
                <c:pt idx="309">
                  <c:v>205.57993619629846</c:v>
                </c:pt>
                <c:pt idx="310">
                  <c:v>205.57993619629846</c:v>
                </c:pt>
                <c:pt idx="311">
                  <c:v>205.57993619629846</c:v>
                </c:pt>
                <c:pt idx="312">
                  <c:v>199.73555357184958</c:v>
                </c:pt>
                <c:pt idx="313">
                  <c:v>199.73555357184958</c:v>
                </c:pt>
                <c:pt idx="314">
                  <c:v>199.73555357184958</c:v>
                </c:pt>
                <c:pt idx="315">
                  <c:v>193.72942103622455</c:v>
                </c:pt>
                <c:pt idx="316">
                  <c:v>193.72942103622455</c:v>
                </c:pt>
                <c:pt idx="317">
                  <c:v>193.72942103622455</c:v>
                </c:pt>
                <c:pt idx="318">
                  <c:v>187.68609609101878</c:v>
                </c:pt>
                <c:pt idx="319">
                  <c:v>187.68609609101878</c:v>
                </c:pt>
                <c:pt idx="320">
                  <c:v>187.68609609101878</c:v>
                </c:pt>
                <c:pt idx="321">
                  <c:v>181.4523481981584</c:v>
                </c:pt>
                <c:pt idx="322">
                  <c:v>181.4523481981584</c:v>
                </c:pt>
                <c:pt idx="323">
                  <c:v>181.4523481981584</c:v>
                </c:pt>
                <c:pt idx="324">
                  <c:v>175.03405701259976</c:v>
                </c:pt>
                <c:pt idx="325">
                  <c:v>175.03405701259976</c:v>
                </c:pt>
                <c:pt idx="326">
                  <c:v>175.03405701259976</c:v>
                </c:pt>
                <c:pt idx="327">
                  <c:v>168.50224239705511</c:v>
                </c:pt>
                <c:pt idx="328">
                  <c:v>168.50224239705511</c:v>
                </c:pt>
                <c:pt idx="329">
                  <c:v>168.50224239705511</c:v>
                </c:pt>
                <c:pt idx="330">
                  <c:v>161.56996966359955</c:v>
                </c:pt>
                <c:pt idx="331">
                  <c:v>161.56996966359955</c:v>
                </c:pt>
                <c:pt idx="332">
                  <c:v>161.56996966359955</c:v>
                </c:pt>
                <c:pt idx="333">
                  <c:v>154.47401792240086</c:v>
                </c:pt>
                <c:pt idx="334">
                  <c:v>154.47401792240086</c:v>
                </c:pt>
                <c:pt idx="335">
                  <c:v>154.47401792240086</c:v>
                </c:pt>
                <c:pt idx="336">
                  <c:v>146.99912325895329</c:v>
                </c:pt>
                <c:pt idx="337">
                  <c:v>146.99912325895329</c:v>
                </c:pt>
                <c:pt idx="338">
                  <c:v>146.99912325895329</c:v>
                </c:pt>
                <c:pt idx="339">
                  <c:v>139.33056508905261</c:v>
                </c:pt>
                <c:pt idx="340">
                  <c:v>139.33056508905261</c:v>
                </c:pt>
                <c:pt idx="341">
                  <c:v>139.33056508905261</c:v>
                </c:pt>
                <c:pt idx="342">
                  <c:v>139.17669005948494</c:v>
                </c:pt>
                <c:pt idx="343">
                  <c:v>139.17669005948494</c:v>
                </c:pt>
                <c:pt idx="344">
                  <c:v>139.17669005948494</c:v>
                </c:pt>
                <c:pt idx="345">
                  <c:v>138.37900749067754</c:v>
                </c:pt>
                <c:pt idx="346">
                  <c:v>138.37900749067754</c:v>
                </c:pt>
                <c:pt idx="347">
                  <c:v>138.37900749067754</c:v>
                </c:pt>
                <c:pt idx="348">
                  <c:v>137.85615705262882</c:v>
                </c:pt>
                <c:pt idx="349">
                  <c:v>137.85615705262882</c:v>
                </c:pt>
                <c:pt idx="350">
                  <c:v>137.85615705262882</c:v>
                </c:pt>
                <c:pt idx="351">
                  <c:v>137.31883996768045</c:v>
                </c:pt>
                <c:pt idx="352">
                  <c:v>137.31883996768045</c:v>
                </c:pt>
                <c:pt idx="353">
                  <c:v>137.31883996768045</c:v>
                </c:pt>
                <c:pt idx="354">
                  <c:v>136.68749273701874</c:v>
                </c:pt>
                <c:pt idx="355">
                  <c:v>136.68749273701874</c:v>
                </c:pt>
                <c:pt idx="356">
                  <c:v>136.68749273701874</c:v>
                </c:pt>
                <c:pt idx="357">
                  <c:v>136.11328758894248</c:v>
                </c:pt>
                <c:pt idx="358">
                  <c:v>136.11328758894248</c:v>
                </c:pt>
                <c:pt idx="359">
                  <c:v>136.11328758894248</c:v>
                </c:pt>
                <c:pt idx="360">
                  <c:v>135.50488743578177</c:v>
                </c:pt>
                <c:pt idx="361">
                  <c:v>135.50488743578177</c:v>
                </c:pt>
                <c:pt idx="362">
                  <c:v>135.50488743578177</c:v>
                </c:pt>
                <c:pt idx="363">
                  <c:v>134.86973566155322</c:v>
                </c:pt>
                <c:pt idx="364">
                  <c:v>134.86973566155322</c:v>
                </c:pt>
                <c:pt idx="365">
                  <c:v>134.86973566155322</c:v>
                </c:pt>
                <c:pt idx="366">
                  <c:v>134.24051554905836</c:v>
                </c:pt>
                <c:pt idx="367">
                  <c:v>134.24051554905836</c:v>
                </c:pt>
                <c:pt idx="368">
                  <c:v>134.24051554905836</c:v>
                </c:pt>
                <c:pt idx="369">
                  <c:v>133.59628528343995</c:v>
                </c:pt>
                <c:pt idx="370">
                  <c:v>133.59628528343995</c:v>
                </c:pt>
                <c:pt idx="371">
                  <c:v>133.59628528343995</c:v>
                </c:pt>
                <c:pt idx="372">
                  <c:v>132.97772472499918</c:v>
                </c:pt>
                <c:pt idx="373">
                  <c:v>132.97772472499918</c:v>
                </c:pt>
                <c:pt idx="374">
                  <c:v>132.97772472499918</c:v>
                </c:pt>
                <c:pt idx="375">
                  <c:v>132.42705757723201</c:v>
                </c:pt>
                <c:pt idx="376">
                  <c:v>132.42705757723201</c:v>
                </c:pt>
                <c:pt idx="377">
                  <c:v>132.42705757723201</c:v>
                </c:pt>
                <c:pt idx="378">
                  <c:v>132.27468336401512</c:v>
                </c:pt>
                <c:pt idx="379">
                  <c:v>132.27468336401512</c:v>
                </c:pt>
                <c:pt idx="380">
                  <c:v>132.27468336401512</c:v>
                </c:pt>
                <c:pt idx="381">
                  <c:v>132.09345233536061</c:v>
                </c:pt>
                <c:pt idx="382">
                  <c:v>132.09345233536061</c:v>
                </c:pt>
                <c:pt idx="383">
                  <c:v>132.09345233536061</c:v>
                </c:pt>
                <c:pt idx="384">
                  <c:v>131.35724817224721</c:v>
                </c:pt>
                <c:pt idx="385">
                  <c:v>131.35724817224721</c:v>
                </c:pt>
                <c:pt idx="386">
                  <c:v>131.35724817224721</c:v>
                </c:pt>
                <c:pt idx="387">
                  <c:v>130.65159380057165</c:v>
                </c:pt>
                <c:pt idx="388">
                  <c:v>130.65159380057165</c:v>
                </c:pt>
                <c:pt idx="389">
                  <c:v>130.65159380057165</c:v>
                </c:pt>
                <c:pt idx="390">
                  <c:v>129.86622067900814</c:v>
                </c:pt>
                <c:pt idx="391">
                  <c:v>129.86622067900814</c:v>
                </c:pt>
                <c:pt idx="392">
                  <c:v>129.86622067900814</c:v>
                </c:pt>
                <c:pt idx="393">
                  <c:v>129.05356721596959</c:v>
                </c:pt>
                <c:pt idx="394">
                  <c:v>129.05356721596959</c:v>
                </c:pt>
                <c:pt idx="395">
                  <c:v>129.05356721596959</c:v>
                </c:pt>
                <c:pt idx="396">
                  <c:v>128.29445039061795</c:v>
                </c:pt>
                <c:pt idx="397">
                  <c:v>128.29445039061795</c:v>
                </c:pt>
                <c:pt idx="398">
                  <c:v>128.29445039061795</c:v>
                </c:pt>
                <c:pt idx="399">
                  <c:v>127.50104653121994</c:v>
                </c:pt>
                <c:pt idx="400">
                  <c:v>127.50104653121994</c:v>
                </c:pt>
                <c:pt idx="401">
                  <c:v>127.50104653121994</c:v>
                </c:pt>
                <c:pt idx="402">
                  <c:v>126.70765286893682</c:v>
                </c:pt>
                <c:pt idx="403">
                  <c:v>126.70765286893682</c:v>
                </c:pt>
                <c:pt idx="404">
                  <c:v>126.70765286893682</c:v>
                </c:pt>
                <c:pt idx="405">
                  <c:v>125.85871271762123</c:v>
                </c:pt>
                <c:pt idx="406">
                  <c:v>125.85871271762123</c:v>
                </c:pt>
                <c:pt idx="407">
                  <c:v>125.85871271762123</c:v>
                </c:pt>
                <c:pt idx="408">
                  <c:v>125.04125590361201</c:v>
                </c:pt>
                <c:pt idx="409">
                  <c:v>125.04125590361201</c:v>
                </c:pt>
                <c:pt idx="410">
                  <c:v>125.04125590361201</c:v>
                </c:pt>
                <c:pt idx="411">
                  <c:v>124.15430830088108</c:v>
                </c:pt>
                <c:pt idx="412">
                  <c:v>124.15430830088108</c:v>
                </c:pt>
                <c:pt idx="413">
                  <c:v>124.15430830088108</c:v>
                </c:pt>
                <c:pt idx="414">
                  <c:v>123.34113503991084</c:v>
                </c:pt>
                <c:pt idx="415">
                  <c:v>123.34113503991084</c:v>
                </c:pt>
                <c:pt idx="416">
                  <c:v>123.34113503991084</c:v>
                </c:pt>
                <c:pt idx="417">
                  <c:v>122.43231360602147</c:v>
                </c:pt>
                <c:pt idx="418">
                  <c:v>122.43231360602147</c:v>
                </c:pt>
                <c:pt idx="419">
                  <c:v>122.43231360602147</c:v>
                </c:pt>
                <c:pt idx="420">
                  <c:v>121.61485806665161</c:v>
                </c:pt>
                <c:pt idx="421">
                  <c:v>121.61485806665161</c:v>
                </c:pt>
                <c:pt idx="422">
                  <c:v>121.61485806665161</c:v>
                </c:pt>
                <c:pt idx="423">
                  <c:v>120.74018880996417</c:v>
                </c:pt>
                <c:pt idx="424">
                  <c:v>120.74018880996417</c:v>
                </c:pt>
                <c:pt idx="425">
                  <c:v>120.74018880996417</c:v>
                </c:pt>
                <c:pt idx="426">
                  <c:v>119.87093116215081</c:v>
                </c:pt>
                <c:pt idx="427">
                  <c:v>119.87093116215081</c:v>
                </c:pt>
                <c:pt idx="428">
                  <c:v>119.87093116215081</c:v>
                </c:pt>
                <c:pt idx="429">
                  <c:v>119.02781509300674</c:v>
                </c:pt>
                <c:pt idx="430">
                  <c:v>119.02781509300674</c:v>
                </c:pt>
                <c:pt idx="431">
                  <c:v>119.02781509300674</c:v>
                </c:pt>
                <c:pt idx="432">
                  <c:v>118.10932118578499</c:v>
                </c:pt>
                <c:pt idx="433">
                  <c:v>118.10932118578499</c:v>
                </c:pt>
                <c:pt idx="434">
                  <c:v>118.10932118578499</c:v>
                </c:pt>
                <c:pt idx="435">
                  <c:v>117.19139959163664</c:v>
                </c:pt>
                <c:pt idx="436">
                  <c:v>117.19139959163664</c:v>
                </c:pt>
                <c:pt idx="437">
                  <c:v>117.19139959163664</c:v>
                </c:pt>
                <c:pt idx="438">
                  <c:v>116.3263788450616</c:v>
                </c:pt>
                <c:pt idx="439">
                  <c:v>116.3263788450616</c:v>
                </c:pt>
                <c:pt idx="440">
                  <c:v>116.3263788450616</c:v>
                </c:pt>
                <c:pt idx="441">
                  <c:v>115.4212436682063</c:v>
                </c:pt>
                <c:pt idx="442">
                  <c:v>115.4212436682063</c:v>
                </c:pt>
                <c:pt idx="443">
                  <c:v>115.4212436682063</c:v>
                </c:pt>
                <c:pt idx="444">
                  <c:v>114.47550689390674</c:v>
                </c:pt>
                <c:pt idx="445">
                  <c:v>114.47550689390674</c:v>
                </c:pt>
                <c:pt idx="446">
                  <c:v>114.47550689390674</c:v>
                </c:pt>
                <c:pt idx="447">
                  <c:v>113.53404245581974</c:v>
                </c:pt>
                <c:pt idx="448">
                  <c:v>113.53404245581974</c:v>
                </c:pt>
                <c:pt idx="449">
                  <c:v>113.53404245581974</c:v>
                </c:pt>
                <c:pt idx="450">
                  <c:v>112.62088979737929</c:v>
                </c:pt>
                <c:pt idx="451">
                  <c:v>112.62088979737929</c:v>
                </c:pt>
                <c:pt idx="452">
                  <c:v>112.62088979737929</c:v>
                </c:pt>
                <c:pt idx="453">
                  <c:v>111.71848081919083</c:v>
                </c:pt>
                <c:pt idx="454">
                  <c:v>111.71848081919083</c:v>
                </c:pt>
                <c:pt idx="455">
                  <c:v>111.71848081919083</c:v>
                </c:pt>
                <c:pt idx="456">
                  <c:v>110.79675850539374</c:v>
                </c:pt>
                <c:pt idx="457">
                  <c:v>110.79675850539374</c:v>
                </c:pt>
                <c:pt idx="458">
                  <c:v>110.79675850539374</c:v>
                </c:pt>
                <c:pt idx="459">
                  <c:v>109.8167991937995</c:v>
                </c:pt>
                <c:pt idx="460">
                  <c:v>109.8167991937995</c:v>
                </c:pt>
                <c:pt idx="461">
                  <c:v>109.8167991937995</c:v>
                </c:pt>
                <c:pt idx="462">
                  <c:v>108.85237034311618</c:v>
                </c:pt>
                <c:pt idx="463">
                  <c:v>108.85237034311618</c:v>
                </c:pt>
                <c:pt idx="464">
                  <c:v>108.85237034311618</c:v>
                </c:pt>
                <c:pt idx="465">
                  <c:v>107.88253855110645</c:v>
                </c:pt>
                <c:pt idx="466">
                  <c:v>107.88253855110645</c:v>
                </c:pt>
                <c:pt idx="467">
                  <c:v>107.88253855110645</c:v>
                </c:pt>
                <c:pt idx="468">
                  <c:v>106.93357082095281</c:v>
                </c:pt>
                <c:pt idx="469">
                  <c:v>106.93357082095281</c:v>
                </c:pt>
                <c:pt idx="470">
                  <c:v>106.93357082095281</c:v>
                </c:pt>
                <c:pt idx="471">
                  <c:v>105.9958680985501</c:v>
                </c:pt>
                <c:pt idx="472">
                  <c:v>105.9958680985501</c:v>
                </c:pt>
                <c:pt idx="473">
                  <c:v>105.9958680985501</c:v>
                </c:pt>
                <c:pt idx="474">
                  <c:v>105.04423739184197</c:v>
                </c:pt>
                <c:pt idx="475">
                  <c:v>105.04423739184197</c:v>
                </c:pt>
                <c:pt idx="476">
                  <c:v>105.04423739184197</c:v>
                </c:pt>
                <c:pt idx="477">
                  <c:v>104.07280439786608</c:v>
                </c:pt>
                <c:pt idx="478">
                  <c:v>104.07280439786608</c:v>
                </c:pt>
                <c:pt idx="479">
                  <c:v>104.07280439786608</c:v>
                </c:pt>
                <c:pt idx="480">
                  <c:v>103.1056893721919</c:v>
                </c:pt>
                <c:pt idx="481">
                  <c:v>103.1056893721919</c:v>
                </c:pt>
                <c:pt idx="482">
                  <c:v>103.1056893721919</c:v>
                </c:pt>
                <c:pt idx="483">
                  <c:v>102.1300153981317</c:v>
                </c:pt>
                <c:pt idx="484">
                  <c:v>102.1300153981317</c:v>
                </c:pt>
                <c:pt idx="485">
                  <c:v>102.1300153981317</c:v>
                </c:pt>
                <c:pt idx="486">
                  <c:v>101.14578578974786</c:v>
                </c:pt>
                <c:pt idx="487">
                  <c:v>101.14578578974786</c:v>
                </c:pt>
                <c:pt idx="488">
                  <c:v>101.14578578974786</c:v>
                </c:pt>
                <c:pt idx="489">
                  <c:v>100.13906338533154</c:v>
                </c:pt>
                <c:pt idx="490">
                  <c:v>100.13906338533154</c:v>
                </c:pt>
                <c:pt idx="491">
                  <c:v>100.13906338533154</c:v>
                </c:pt>
                <c:pt idx="492">
                  <c:v>99.136659204144792</c:v>
                </c:pt>
                <c:pt idx="493">
                  <c:v>99.136659204144792</c:v>
                </c:pt>
                <c:pt idx="494">
                  <c:v>99.136659204144792</c:v>
                </c:pt>
                <c:pt idx="495">
                  <c:v>98.134212450003389</c:v>
                </c:pt>
                <c:pt idx="496">
                  <c:v>98.134212450003389</c:v>
                </c:pt>
                <c:pt idx="497">
                  <c:v>98.134212450003389</c:v>
                </c:pt>
                <c:pt idx="498">
                  <c:v>97.1264601369828</c:v>
                </c:pt>
                <c:pt idx="499">
                  <c:v>97.1264601369828</c:v>
                </c:pt>
                <c:pt idx="500">
                  <c:v>97.1264601369828</c:v>
                </c:pt>
                <c:pt idx="501">
                  <c:v>96.109084551709174</c:v>
                </c:pt>
                <c:pt idx="502">
                  <c:v>96.109084551709174</c:v>
                </c:pt>
                <c:pt idx="503">
                  <c:v>96.109084551709174</c:v>
                </c:pt>
                <c:pt idx="504">
                  <c:v>95.013649542068677</c:v>
                </c:pt>
                <c:pt idx="505">
                  <c:v>95.013649542068677</c:v>
                </c:pt>
                <c:pt idx="506">
                  <c:v>95.013649542068677</c:v>
                </c:pt>
                <c:pt idx="507">
                  <c:v>93.952427892319463</c:v>
                </c:pt>
                <c:pt idx="508">
                  <c:v>93.952427892319463</c:v>
                </c:pt>
                <c:pt idx="509">
                  <c:v>93.952427892319463</c:v>
                </c:pt>
                <c:pt idx="510">
                  <c:v>92.921689242905543</c:v>
                </c:pt>
                <c:pt idx="511">
                  <c:v>92.921689242905543</c:v>
                </c:pt>
                <c:pt idx="512">
                  <c:v>92.921689242905543</c:v>
                </c:pt>
                <c:pt idx="513">
                  <c:v>91.903199877757658</c:v>
                </c:pt>
                <c:pt idx="514">
                  <c:v>91.903199877757658</c:v>
                </c:pt>
                <c:pt idx="515">
                  <c:v>91.903199877757658</c:v>
                </c:pt>
                <c:pt idx="516">
                  <c:v>90.886905186662744</c:v>
                </c:pt>
                <c:pt idx="517">
                  <c:v>90.886905186662744</c:v>
                </c:pt>
                <c:pt idx="518">
                  <c:v>90.886905186662744</c:v>
                </c:pt>
                <c:pt idx="519">
                  <c:v>89.827784142581621</c:v>
                </c:pt>
                <c:pt idx="520">
                  <c:v>89.827784142581621</c:v>
                </c:pt>
                <c:pt idx="521">
                  <c:v>89.827784142581621</c:v>
                </c:pt>
                <c:pt idx="522">
                  <c:v>88.702961047817553</c:v>
                </c:pt>
                <c:pt idx="523">
                  <c:v>88.702961047817553</c:v>
                </c:pt>
                <c:pt idx="524">
                  <c:v>88.702961047817553</c:v>
                </c:pt>
                <c:pt idx="525">
                  <c:v>87.588256550162498</c:v>
                </c:pt>
                <c:pt idx="526">
                  <c:v>87.588256550162498</c:v>
                </c:pt>
                <c:pt idx="527">
                  <c:v>87.588256550162498</c:v>
                </c:pt>
                <c:pt idx="528">
                  <c:v>86.522764093767933</c:v>
                </c:pt>
                <c:pt idx="529">
                  <c:v>86.522764093767933</c:v>
                </c:pt>
                <c:pt idx="530">
                  <c:v>86.522764093767933</c:v>
                </c:pt>
                <c:pt idx="531">
                  <c:v>85.317193615151027</c:v>
                </c:pt>
                <c:pt idx="532">
                  <c:v>85.317193615151027</c:v>
                </c:pt>
                <c:pt idx="533">
                  <c:v>85.317193615151027</c:v>
                </c:pt>
                <c:pt idx="534">
                  <c:v>84.261853406344613</c:v>
                </c:pt>
                <c:pt idx="535">
                  <c:v>84.261853406344613</c:v>
                </c:pt>
                <c:pt idx="536">
                  <c:v>84.261853406344613</c:v>
                </c:pt>
                <c:pt idx="537">
                  <c:v>83.029014567862646</c:v>
                </c:pt>
                <c:pt idx="538">
                  <c:v>83.029014567862646</c:v>
                </c:pt>
                <c:pt idx="539">
                  <c:v>83.029014567862646</c:v>
                </c:pt>
                <c:pt idx="540">
                  <c:v>81.896140341034283</c:v>
                </c:pt>
                <c:pt idx="541">
                  <c:v>81.896140341034283</c:v>
                </c:pt>
                <c:pt idx="542">
                  <c:v>81.896140341034283</c:v>
                </c:pt>
                <c:pt idx="543">
                  <c:v>80.60128188498534</c:v>
                </c:pt>
                <c:pt idx="544">
                  <c:v>80.60128188498534</c:v>
                </c:pt>
                <c:pt idx="545">
                  <c:v>80.60128188498534</c:v>
                </c:pt>
                <c:pt idx="546">
                  <c:v>79.311766717140699</c:v>
                </c:pt>
                <c:pt idx="547">
                  <c:v>79.311766717140699</c:v>
                </c:pt>
                <c:pt idx="548">
                  <c:v>79.311766717140699</c:v>
                </c:pt>
                <c:pt idx="549">
                  <c:v>78.17249762463463</c:v>
                </c:pt>
                <c:pt idx="550">
                  <c:v>78.17249762463463</c:v>
                </c:pt>
                <c:pt idx="551">
                  <c:v>78.17249762463463</c:v>
                </c:pt>
                <c:pt idx="552">
                  <c:v>76.970663113986902</c:v>
                </c:pt>
                <c:pt idx="553">
                  <c:v>76.970663113986902</c:v>
                </c:pt>
                <c:pt idx="554">
                  <c:v>76.970663113986902</c:v>
                </c:pt>
                <c:pt idx="555">
                  <c:v>75.923881088782892</c:v>
                </c:pt>
                <c:pt idx="556">
                  <c:v>75.923881088782892</c:v>
                </c:pt>
                <c:pt idx="557">
                  <c:v>75.923881088782892</c:v>
                </c:pt>
                <c:pt idx="558">
                  <c:v>74.738628361591637</c:v>
                </c:pt>
                <c:pt idx="559">
                  <c:v>74.738628361591637</c:v>
                </c:pt>
                <c:pt idx="560">
                  <c:v>74.738628361591637</c:v>
                </c:pt>
                <c:pt idx="561">
                  <c:v>73.662956890182329</c:v>
                </c:pt>
                <c:pt idx="562">
                  <c:v>73.662956890182329</c:v>
                </c:pt>
                <c:pt idx="563">
                  <c:v>73.662956890182329</c:v>
                </c:pt>
                <c:pt idx="564">
                  <c:v>72.651986622629167</c:v>
                </c:pt>
                <c:pt idx="565">
                  <c:v>72.651986622629167</c:v>
                </c:pt>
                <c:pt idx="566">
                  <c:v>72.651986622629167</c:v>
                </c:pt>
                <c:pt idx="567">
                  <c:v>71.551736280408008</c:v>
                </c:pt>
                <c:pt idx="568">
                  <c:v>71.551736280408008</c:v>
                </c:pt>
                <c:pt idx="569">
                  <c:v>71.551736280408008</c:v>
                </c:pt>
                <c:pt idx="570">
                  <c:v>70.407649815898296</c:v>
                </c:pt>
                <c:pt idx="571">
                  <c:v>70.407649815898296</c:v>
                </c:pt>
                <c:pt idx="572">
                  <c:v>70.407649815898296</c:v>
                </c:pt>
                <c:pt idx="573">
                  <c:v>69.344799177044806</c:v>
                </c:pt>
                <c:pt idx="574">
                  <c:v>69.344799177044806</c:v>
                </c:pt>
                <c:pt idx="575">
                  <c:v>69.344799177044806</c:v>
                </c:pt>
                <c:pt idx="576">
                  <c:v>68.249914811608591</c:v>
                </c:pt>
                <c:pt idx="577">
                  <c:v>68.249914811608591</c:v>
                </c:pt>
                <c:pt idx="578">
                  <c:v>68.249914811608591</c:v>
                </c:pt>
                <c:pt idx="579">
                  <c:v>67.103673696721842</c:v>
                </c:pt>
                <c:pt idx="580">
                  <c:v>67.103673696721842</c:v>
                </c:pt>
                <c:pt idx="581">
                  <c:v>67.103673696721842</c:v>
                </c:pt>
                <c:pt idx="582">
                  <c:v>66.034439791408843</c:v>
                </c:pt>
                <c:pt idx="583">
                  <c:v>66.034439791408843</c:v>
                </c:pt>
                <c:pt idx="584">
                  <c:v>66.034439791408843</c:v>
                </c:pt>
                <c:pt idx="585">
                  <c:v>65.005826348202703</c:v>
                </c:pt>
                <c:pt idx="586">
                  <c:v>65.005826348202703</c:v>
                </c:pt>
                <c:pt idx="587">
                  <c:v>65.005826348202703</c:v>
                </c:pt>
                <c:pt idx="588">
                  <c:v>63.82430971644456</c:v>
                </c:pt>
                <c:pt idx="589">
                  <c:v>63.82430971644456</c:v>
                </c:pt>
                <c:pt idx="590">
                  <c:v>63.82430971644456</c:v>
                </c:pt>
                <c:pt idx="591">
                  <c:v>62.719767408564664</c:v>
                </c:pt>
                <c:pt idx="592">
                  <c:v>62.719767408564664</c:v>
                </c:pt>
                <c:pt idx="593">
                  <c:v>62.719767408564664</c:v>
                </c:pt>
                <c:pt idx="594">
                  <c:v>61.695428595921946</c:v>
                </c:pt>
                <c:pt idx="595">
                  <c:v>61.695428595921946</c:v>
                </c:pt>
                <c:pt idx="596">
                  <c:v>61.695428595921946</c:v>
                </c:pt>
                <c:pt idx="597">
                  <c:v>60.497889110067433</c:v>
                </c:pt>
                <c:pt idx="598">
                  <c:v>60.497889110067433</c:v>
                </c:pt>
                <c:pt idx="599">
                  <c:v>60.497889110067433</c:v>
                </c:pt>
                <c:pt idx="600">
                  <c:v>59.405114910094518</c:v>
                </c:pt>
                <c:pt idx="601">
                  <c:v>59.405114910094518</c:v>
                </c:pt>
                <c:pt idx="602">
                  <c:v>59.405114910094518</c:v>
                </c:pt>
                <c:pt idx="603">
                  <c:v>58.402152436867354</c:v>
                </c:pt>
                <c:pt idx="604">
                  <c:v>58.402152436867354</c:v>
                </c:pt>
                <c:pt idx="605">
                  <c:v>58.402152436867354</c:v>
                </c:pt>
                <c:pt idx="606">
                  <c:v>57.209953180082671</c:v>
                </c:pt>
                <c:pt idx="607">
                  <c:v>57.209953180082671</c:v>
                </c:pt>
                <c:pt idx="608">
                  <c:v>57.209953180082671</c:v>
                </c:pt>
                <c:pt idx="609">
                  <c:v>56.084039503880717</c:v>
                </c:pt>
                <c:pt idx="610">
                  <c:v>56.084039503880717</c:v>
                </c:pt>
                <c:pt idx="611">
                  <c:v>56.084039503880717</c:v>
                </c:pt>
                <c:pt idx="612">
                  <c:v>55.070938294242644</c:v>
                </c:pt>
                <c:pt idx="613">
                  <c:v>55.070938294242644</c:v>
                </c:pt>
                <c:pt idx="614">
                  <c:v>55.070938294242644</c:v>
                </c:pt>
                <c:pt idx="615">
                  <c:v>53.843434203881252</c:v>
                </c:pt>
                <c:pt idx="616">
                  <c:v>53.843434203881252</c:v>
                </c:pt>
                <c:pt idx="617">
                  <c:v>53.843434203881252</c:v>
                </c:pt>
                <c:pt idx="618">
                  <c:v>52.769367375964407</c:v>
                </c:pt>
                <c:pt idx="619">
                  <c:v>52.769367375964407</c:v>
                </c:pt>
                <c:pt idx="620">
                  <c:v>52.769367375964407</c:v>
                </c:pt>
                <c:pt idx="621">
                  <c:v>51.78193651082362</c:v>
                </c:pt>
                <c:pt idx="622">
                  <c:v>51.78193651082362</c:v>
                </c:pt>
                <c:pt idx="623">
                  <c:v>51.78193651082362</c:v>
                </c:pt>
                <c:pt idx="624">
                  <c:v>50.77736582511379</c:v>
                </c:pt>
                <c:pt idx="625">
                  <c:v>50.77736582511379</c:v>
                </c:pt>
                <c:pt idx="626">
                  <c:v>50.77736582511379</c:v>
                </c:pt>
                <c:pt idx="627">
                  <c:v>49.734872196578301</c:v>
                </c:pt>
                <c:pt idx="628">
                  <c:v>49.734872196578301</c:v>
                </c:pt>
                <c:pt idx="629">
                  <c:v>49.734872196578301</c:v>
                </c:pt>
                <c:pt idx="630">
                  <c:v>48.722286706025976</c:v>
                </c:pt>
                <c:pt idx="631">
                  <c:v>48.722286706025976</c:v>
                </c:pt>
                <c:pt idx="632">
                  <c:v>48.722286706025976</c:v>
                </c:pt>
                <c:pt idx="633">
                  <c:v>47.791505657749155</c:v>
                </c:pt>
                <c:pt idx="634">
                  <c:v>47.791505657749155</c:v>
                </c:pt>
                <c:pt idx="635">
                  <c:v>47.791505657749155</c:v>
                </c:pt>
                <c:pt idx="636">
                  <c:v>46.802997849811661</c:v>
                </c:pt>
                <c:pt idx="637">
                  <c:v>46.802997849811661</c:v>
                </c:pt>
                <c:pt idx="638">
                  <c:v>46.802997849811661</c:v>
                </c:pt>
                <c:pt idx="639">
                  <c:v>45.808593050331147</c:v>
                </c:pt>
                <c:pt idx="640">
                  <c:v>45.808593050331147</c:v>
                </c:pt>
                <c:pt idx="641">
                  <c:v>45.808593050331147</c:v>
                </c:pt>
                <c:pt idx="642">
                  <c:v>44.53992409939152</c:v>
                </c:pt>
                <c:pt idx="643">
                  <c:v>44.53992409939152</c:v>
                </c:pt>
                <c:pt idx="644">
                  <c:v>44.53992409939152</c:v>
                </c:pt>
                <c:pt idx="645">
                  <c:v>43.456259874400679</c:v>
                </c:pt>
                <c:pt idx="646">
                  <c:v>43.456259874400679</c:v>
                </c:pt>
                <c:pt idx="647">
                  <c:v>43.456259874400679</c:v>
                </c:pt>
                <c:pt idx="648">
                  <c:v>42.170482459020313</c:v>
                </c:pt>
                <c:pt idx="649">
                  <c:v>42.170482459020313</c:v>
                </c:pt>
                <c:pt idx="650">
                  <c:v>42.170482459020313</c:v>
                </c:pt>
                <c:pt idx="651">
                  <c:v>41.129047036082923</c:v>
                </c:pt>
                <c:pt idx="652">
                  <c:v>41.129047036082923</c:v>
                </c:pt>
                <c:pt idx="653">
                  <c:v>41.129047036082923</c:v>
                </c:pt>
                <c:pt idx="654">
                  <c:v>39.825095812683294</c:v>
                </c:pt>
                <c:pt idx="655">
                  <c:v>39.825095812683294</c:v>
                </c:pt>
                <c:pt idx="656">
                  <c:v>39.825095812683294</c:v>
                </c:pt>
                <c:pt idx="657">
                  <c:v>38.659092689132592</c:v>
                </c:pt>
                <c:pt idx="658">
                  <c:v>38.659092689132592</c:v>
                </c:pt>
                <c:pt idx="659">
                  <c:v>38.659092689132592</c:v>
                </c:pt>
                <c:pt idx="660">
                  <c:v>37.491470391200707</c:v>
                </c:pt>
                <c:pt idx="661">
                  <c:v>37.491470391200707</c:v>
                </c:pt>
                <c:pt idx="662">
                  <c:v>37.491470391200707</c:v>
                </c:pt>
                <c:pt idx="663">
                  <c:v>36.170412997711189</c:v>
                </c:pt>
                <c:pt idx="664">
                  <c:v>36.170412997711189</c:v>
                </c:pt>
                <c:pt idx="665">
                  <c:v>36.170412997711189</c:v>
                </c:pt>
                <c:pt idx="666">
                  <c:v>34.859526716472374</c:v>
                </c:pt>
                <c:pt idx="667">
                  <c:v>34.859526716472374</c:v>
                </c:pt>
                <c:pt idx="668">
                  <c:v>34.859526716472374</c:v>
                </c:pt>
                <c:pt idx="669">
                  <c:v>33.571080716124328</c:v>
                </c:pt>
                <c:pt idx="670">
                  <c:v>33.571080716124328</c:v>
                </c:pt>
                <c:pt idx="671">
                  <c:v>33.571080716124328</c:v>
                </c:pt>
                <c:pt idx="672">
                  <c:v>32.196570874877736</c:v>
                </c:pt>
                <c:pt idx="673">
                  <c:v>32.196570874877736</c:v>
                </c:pt>
                <c:pt idx="674">
                  <c:v>32.196570874877736</c:v>
                </c:pt>
                <c:pt idx="675">
                  <c:v>30.868033515221892</c:v>
                </c:pt>
                <c:pt idx="676">
                  <c:v>30.868033515221892</c:v>
                </c:pt>
                <c:pt idx="677">
                  <c:v>30.868033515221892</c:v>
                </c:pt>
                <c:pt idx="678">
                  <c:v>29.310145897707802</c:v>
                </c:pt>
                <c:pt idx="679">
                  <c:v>29.310145897707802</c:v>
                </c:pt>
                <c:pt idx="680">
                  <c:v>29.310145897707802</c:v>
                </c:pt>
                <c:pt idx="681">
                  <c:v>27.877355402265902</c:v>
                </c:pt>
                <c:pt idx="682">
                  <c:v>27.877355402265902</c:v>
                </c:pt>
                <c:pt idx="683">
                  <c:v>27.877355402265902</c:v>
                </c:pt>
              </c:numCache>
            </c:numRef>
          </c:xVal>
          <c:yVal>
            <c:numRef>
              <c:f>data2!$AK$116:$AK$799</c:f>
              <c:numCache>
                <c:formatCode>General</c:formatCode>
                <c:ptCount val="684"/>
                <c:pt idx="0">
                  <c:v>711.59795052664617</c:v>
                </c:pt>
                <c:pt idx="1">
                  <c:v>374.97975921630859</c:v>
                </c:pt>
                <c:pt idx="2">
                  <c:v>154.99172210693359</c:v>
                </c:pt>
                <c:pt idx="3">
                  <c:v>707.76044137137274</c:v>
                </c:pt>
                <c:pt idx="4">
                  <c:v>374.97894505092074</c:v>
                </c:pt>
                <c:pt idx="5">
                  <c:v>154.99155317034041</c:v>
                </c:pt>
                <c:pt idx="6">
                  <c:v>705.6880689348493</c:v>
                </c:pt>
                <c:pt idx="7">
                  <c:v>374.9787379673549</c:v>
                </c:pt>
                <c:pt idx="8">
                  <c:v>154.99231338500977</c:v>
                </c:pt>
                <c:pt idx="9">
                  <c:v>703.23586709158758</c:v>
                </c:pt>
                <c:pt idx="10">
                  <c:v>374.97935267857144</c:v>
                </c:pt>
                <c:pt idx="11">
                  <c:v>154.99189104352678</c:v>
                </c:pt>
                <c:pt idx="12">
                  <c:v>700.54904937744141</c:v>
                </c:pt>
                <c:pt idx="13">
                  <c:v>374.97955649239674</c:v>
                </c:pt>
                <c:pt idx="14">
                  <c:v>154.99197551182337</c:v>
                </c:pt>
                <c:pt idx="15">
                  <c:v>697.63880593436102</c:v>
                </c:pt>
                <c:pt idx="16">
                  <c:v>374.97914886474609</c:v>
                </c:pt>
                <c:pt idx="17">
                  <c:v>154.99180657523019</c:v>
                </c:pt>
                <c:pt idx="18">
                  <c:v>694.59448351178855</c:v>
                </c:pt>
                <c:pt idx="19">
                  <c:v>374.97853415352955</c:v>
                </c:pt>
                <c:pt idx="20">
                  <c:v>154.99214444841658</c:v>
                </c:pt>
                <c:pt idx="21">
                  <c:v>691.41052791050504</c:v>
                </c:pt>
                <c:pt idx="22">
                  <c:v>374.97710527692522</c:v>
                </c:pt>
                <c:pt idx="23">
                  <c:v>154.991637638637</c:v>
                </c:pt>
                <c:pt idx="24">
                  <c:v>688.13719940185547</c:v>
                </c:pt>
                <c:pt idx="25">
                  <c:v>374.97751181466236</c:v>
                </c:pt>
                <c:pt idx="26">
                  <c:v>154.99121529715401</c:v>
                </c:pt>
                <c:pt idx="27">
                  <c:v>685.0035193307059</c:v>
                </c:pt>
                <c:pt idx="28">
                  <c:v>374.97669546944752</c:v>
                </c:pt>
                <c:pt idx="29">
                  <c:v>154.99079295567103</c:v>
                </c:pt>
                <c:pt idx="30">
                  <c:v>681.58494894845148</c:v>
                </c:pt>
                <c:pt idx="31">
                  <c:v>374.97751399448941</c:v>
                </c:pt>
                <c:pt idx="32">
                  <c:v>154.99129976545061</c:v>
                </c:pt>
                <c:pt idx="33">
                  <c:v>679.59079088483543</c:v>
                </c:pt>
                <c:pt idx="34">
                  <c:v>374.97690037318637</c:v>
                </c:pt>
                <c:pt idx="35">
                  <c:v>154.99129976545061</c:v>
                </c:pt>
                <c:pt idx="36">
                  <c:v>681.04311806815008</c:v>
                </c:pt>
                <c:pt idx="37">
                  <c:v>374.97669655936107</c:v>
                </c:pt>
                <c:pt idx="38">
                  <c:v>154.99096189226424</c:v>
                </c:pt>
                <c:pt idx="39">
                  <c:v>677.34525408063621</c:v>
                </c:pt>
                <c:pt idx="40">
                  <c:v>374.97608511788502</c:v>
                </c:pt>
                <c:pt idx="41">
                  <c:v>154.99087742396765</c:v>
                </c:pt>
                <c:pt idx="42">
                  <c:v>673.53567286900113</c:v>
                </c:pt>
                <c:pt idx="43">
                  <c:v>374.97690364292691</c:v>
                </c:pt>
                <c:pt idx="44">
                  <c:v>154.9913842337472</c:v>
                </c:pt>
                <c:pt idx="45">
                  <c:v>669.66465432303289</c:v>
                </c:pt>
                <c:pt idx="46">
                  <c:v>374.97710636683871</c:v>
                </c:pt>
                <c:pt idx="47">
                  <c:v>154.99113082885742</c:v>
                </c:pt>
                <c:pt idx="48">
                  <c:v>665.6595666067941</c:v>
                </c:pt>
                <c:pt idx="49">
                  <c:v>374.97710200718473</c:v>
                </c:pt>
                <c:pt idx="50">
                  <c:v>154.99113082885742</c:v>
                </c:pt>
                <c:pt idx="51">
                  <c:v>661.56511579241067</c:v>
                </c:pt>
                <c:pt idx="52">
                  <c:v>374.97587803431918</c:v>
                </c:pt>
                <c:pt idx="53">
                  <c:v>154.9913842337472</c:v>
                </c:pt>
                <c:pt idx="54">
                  <c:v>657.44271632603238</c:v>
                </c:pt>
                <c:pt idx="55">
                  <c:v>374.97690037318637</c:v>
                </c:pt>
                <c:pt idx="56">
                  <c:v>154.99096189226424</c:v>
                </c:pt>
                <c:pt idx="57">
                  <c:v>653.23654610770086</c:v>
                </c:pt>
                <c:pt idx="58">
                  <c:v>374.97648947579518</c:v>
                </c:pt>
                <c:pt idx="59">
                  <c:v>154.99096189226424</c:v>
                </c:pt>
                <c:pt idx="60">
                  <c:v>648.95775386265348</c:v>
                </c:pt>
                <c:pt idx="61">
                  <c:v>374.97567531040738</c:v>
                </c:pt>
                <c:pt idx="62">
                  <c:v>154.99037061418807</c:v>
                </c:pt>
                <c:pt idx="63">
                  <c:v>644.66220092773437</c:v>
                </c:pt>
                <c:pt idx="64">
                  <c:v>374.97485678536549</c:v>
                </c:pt>
                <c:pt idx="65">
                  <c:v>154.99028614589147</c:v>
                </c:pt>
                <c:pt idx="66">
                  <c:v>640.26611110142301</c:v>
                </c:pt>
                <c:pt idx="67">
                  <c:v>374.97567422049389</c:v>
                </c:pt>
                <c:pt idx="68">
                  <c:v>154.99070848737443</c:v>
                </c:pt>
                <c:pt idx="69">
                  <c:v>635.8644169398716</c:v>
                </c:pt>
                <c:pt idx="70">
                  <c:v>374.97526550292969</c:v>
                </c:pt>
                <c:pt idx="71">
                  <c:v>154.99070848737443</c:v>
                </c:pt>
                <c:pt idx="72">
                  <c:v>631.39571162632535</c:v>
                </c:pt>
                <c:pt idx="73">
                  <c:v>374.9746518816267</c:v>
                </c:pt>
                <c:pt idx="74">
                  <c:v>154.99062401907784</c:v>
                </c:pt>
                <c:pt idx="75">
                  <c:v>626.86555698939731</c:v>
                </c:pt>
                <c:pt idx="76">
                  <c:v>374.97485678536549</c:v>
                </c:pt>
                <c:pt idx="77">
                  <c:v>154.99020167759485</c:v>
                </c:pt>
                <c:pt idx="78">
                  <c:v>622.36332811628074</c:v>
                </c:pt>
                <c:pt idx="79">
                  <c:v>374.97669546944752</c:v>
                </c:pt>
                <c:pt idx="80">
                  <c:v>154.99104636056083</c:v>
                </c:pt>
                <c:pt idx="81">
                  <c:v>617.79405866350442</c:v>
                </c:pt>
                <c:pt idx="82">
                  <c:v>374.9748546055385</c:v>
                </c:pt>
                <c:pt idx="83">
                  <c:v>154.99062401907784</c:v>
                </c:pt>
                <c:pt idx="84">
                  <c:v>613.15218135288785</c:v>
                </c:pt>
                <c:pt idx="85">
                  <c:v>374.9736317225865</c:v>
                </c:pt>
                <c:pt idx="86">
                  <c:v>154.98977933611189</c:v>
                </c:pt>
                <c:pt idx="87">
                  <c:v>608.49355207170754</c:v>
                </c:pt>
                <c:pt idx="88">
                  <c:v>374.97363063267301</c:v>
                </c:pt>
                <c:pt idx="89">
                  <c:v>154.98977933611189</c:v>
                </c:pt>
                <c:pt idx="90">
                  <c:v>603.81257411411832</c:v>
                </c:pt>
                <c:pt idx="91">
                  <c:v>374.97281101771762</c:v>
                </c:pt>
                <c:pt idx="92">
                  <c:v>154.99087742396765</c:v>
                </c:pt>
                <c:pt idx="93">
                  <c:v>599.10924965994695</c:v>
                </c:pt>
                <c:pt idx="94">
                  <c:v>374.97342354910717</c:v>
                </c:pt>
                <c:pt idx="95">
                  <c:v>154.99011720929826</c:v>
                </c:pt>
                <c:pt idx="96">
                  <c:v>594.37241908482144</c:v>
                </c:pt>
                <c:pt idx="97">
                  <c:v>374.97322518484935</c:v>
                </c:pt>
                <c:pt idx="98">
                  <c:v>154.99028614589147</c:v>
                </c:pt>
                <c:pt idx="99">
                  <c:v>589.59647914341519</c:v>
                </c:pt>
                <c:pt idx="100">
                  <c:v>374.97281428745816</c:v>
                </c:pt>
                <c:pt idx="101">
                  <c:v>154.9894414629255</c:v>
                </c:pt>
                <c:pt idx="102">
                  <c:v>584.82054029192238</c:v>
                </c:pt>
                <c:pt idx="103">
                  <c:v>374.97301810128346</c:v>
                </c:pt>
                <c:pt idx="104">
                  <c:v>154.9894414629255</c:v>
                </c:pt>
                <c:pt idx="105">
                  <c:v>579.98315974644254</c:v>
                </c:pt>
                <c:pt idx="106">
                  <c:v>374.97260938371932</c:v>
                </c:pt>
                <c:pt idx="107">
                  <c:v>154.99020167759485</c:v>
                </c:pt>
                <c:pt idx="108">
                  <c:v>575.12343706403465</c:v>
                </c:pt>
                <c:pt idx="109">
                  <c:v>374.97138323102678</c:v>
                </c:pt>
                <c:pt idx="110">
                  <c:v>154.98977933611189</c:v>
                </c:pt>
                <c:pt idx="111">
                  <c:v>570.24136461530418</c:v>
                </c:pt>
                <c:pt idx="112">
                  <c:v>374.97076960972379</c:v>
                </c:pt>
                <c:pt idx="113">
                  <c:v>154.98927252633231</c:v>
                </c:pt>
                <c:pt idx="114">
                  <c:v>565.31460789271762</c:v>
                </c:pt>
                <c:pt idx="115">
                  <c:v>374.97301483154297</c:v>
                </c:pt>
                <c:pt idx="116">
                  <c:v>154.98851231166296</c:v>
                </c:pt>
                <c:pt idx="117">
                  <c:v>560.39902387346535</c:v>
                </c:pt>
                <c:pt idx="118">
                  <c:v>374.97199685232982</c:v>
                </c:pt>
                <c:pt idx="119">
                  <c:v>154.98918805803572</c:v>
                </c:pt>
                <c:pt idx="120">
                  <c:v>555.42757960728238</c:v>
                </c:pt>
                <c:pt idx="121">
                  <c:v>374.97117941720143</c:v>
                </c:pt>
                <c:pt idx="122">
                  <c:v>154.98952593122209</c:v>
                </c:pt>
                <c:pt idx="123">
                  <c:v>550.46172332763672</c:v>
                </c:pt>
                <c:pt idx="124">
                  <c:v>374.97035980224609</c:v>
                </c:pt>
                <c:pt idx="125">
                  <c:v>154.98935699462891</c:v>
                </c:pt>
                <c:pt idx="126">
                  <c:v>545.45676313127785</c:v>
                </c:pt>
                <c:pt idx="127">
                  <c:v>374.97056361607144</c:v>
                </c:pt>
                <c:pt idx="128">
                  <c:v>154.9894414629255</c:v>
                </c:pt>
                <c:pt idx="129">
                  <c:v>540.42387717110773</c:v>
                </c:pt>
                <c:pt idx="130">
                  <c:v>374.97015380859375</c:v>
                </c:pt>
                <c:pt idx="131">
                  <c:v>154.98893465314592</c:v>
                </c:pt>
                <c:pt idx="132">
                  <c:v>535.34071786063055</c:v>
                </c:pt>
                <c:pt idx="133">
                  <c:v>374.96954018729076</c:v>
                </c:pt>
                <c:pt idx="134">
                  <c:v>154.98868124825614</c:v>
                </c:pt>
                <c:pt idx="135">
                  <c:v>530.25196402413508</c:v>
                </c:pt>
                <c:pt idx="136">
                  <c:v>374.96872166224887</c:v>
                </c:pt>
                <c:pt idx="137">
                  <c:v>154.98935699462891</c:v>
                </c:pt>
                <c:pt idx="138">
                  <c:v>525.15204838344027</c:v>
                </c:pt>
                <c:pt idx="139">
                  <c:v>374.9699499947684</c:v>
                </c:pt>
                <c:pt idx="140">
                  <c:v>154.98918805803572</c:v>
                </c:pt>
                <c:pt idx="141">
                  <c:v>520.00744192940851</c:v>
                </c:pt>
                <c:pt idx="142">
                  <c:v>374.96811240059986</c:v>
                </c:pt>
                <c:pt idx="143">
                  <c:v>154.98800550188338</c:v>
                </c:pt>
                <c:pt idx="144">
                  <c:v>514.8349009922573</c:v>
                </c:pt>
                <c:pt idx="145">
                  <c:v>374.96852111816406</c:v>
                </c:pt>
                <c:pt idx="146">
                  <c:v>154.98868124825614</c:v>
                </c:pt>
                <c:pt idx="147">
                  <c:v>509.65119607107982</c:v>
                </c:pt>
                <c:pt idx="148">
                  <c:v>374.96688624790738</c:v>
                </c:pt>
                <c:pt idx="149">
                  <c:v>154.98758316040039</c:v>
                </c:pt>
                <c:pt idx="150">
                  <c:v>504.43397194998607</c:v>
                </c:pt>
                <c:pt idx="151">
                  <c:v>374.96668243408203</c:v>
                </c:pt>
                <c:pt idx="152">
                  <c:v>154.98741422380721</c:v>
                </c:pt>
                <c:pt idx="153">
                  <c:v>499.18322971888949</c:v>
                </c:pt>
                <c:pt idx="154">
                  <c:v>374.96545737130299</c:v>
                </c:pt>
                <c:pt idx="155">
                  <c:v>154.98834337506975</c:v>
                </c:pt>
                <c:pt idx="156">
                  <c:v>493.89339229038785</c:v>
                </c:pt>
                <c:pt idx="157">
                  <c:v>374.96668134416853</c:v>
                </c:pt>
                <c:pt idx="158">
                  <c:v>154.98699188232422</c:v>
                </c:pt>
                <c:pt idx="159">
                  <c:v>488.60355595179965</c:v>
                </c:pt>
                <c:pt idx="160">
                  <c:v>374.96423012869701</c:v>
                </c:pt>
                <c:pt idx="161">
                  <c:v>154.98724528721399</c:v>
                </c:pt>
                <c:pt idx="162">
                  <c:v>483.26344081333707</c:v>
                </c:pt>
                <c:pt idx="163">
                  <c:v>374.9648426600865</c:v>
                </c:pt>
                <c:pt idx="164">
                  <c:v>154.9874986921038</c:v>
                </c:pt>
                <c:pt idx="165">
                  <c:v>477.8786424909319</c:v>
                </c:pt>
                <c:pt idx="166">
                  <c:v>374.96320778982982</c:v>
                </c:pt>
                <c:pt idx="167">
                  <c:v>154.98707635062081</c:v>
                </c:pt>
                <c:pt idx="168">
                  <c:v>472.46032496861051</c:v>
                </c:pt>
                <c:pt idx="169">
                  <c:v>374.96177891322543</c:v>
                </c:pt>
                <c:pt idx="170">
                  <c:v>154.98758316040039</c:v>
                </c:pt>
                <c:pt idx="171">
                  <c:v>467.0029078892299</c:v>
                </c:pt>
                <c:pt idx="172">
                  <c:v>374.9599391392299</c:v>
                </c:pt>
                <c:pt idx="173">
                  <c:v>154.98606273106165</c:v>
                </c:pt>
                <c:pt idx="174">
                  <c:v>461.50080762590682</c:v>
                </c:pt>
                <c:pt idx="175">
                  <c:v>374.81708962576732</c:v>
                </c:pt>
                <c:pt idx="176">
                  <c:v>154.98690741402763</c:v>
                </c:pt>
                <c:pt idx="177">
                  <c:v>455.94842856270924</c:v>
                </c:pt>
                <c:pt idx="178">
                  <c:v>374.47560010637557</c:v>
                </c:pt>
                <c:pt idx="179">
                  <c:v>154.98606273106165</c:v>
                </c:pt>
                <c:pt idx="180">
                  <c:v>450.31226348876953</c:v>
                </c:pt>
                <c:pt idx="181">
                  <c:v>374.18234252929687</c:v>
                </c:pt>
                <c:pt idx="182">
                  <c:v>154.98614719935827</c:v>
                </c:pt>
                <c:pt idx="183">
                  <c:v>444.64258357456754</c:v>
                </c:pt>
                <c:pt idx="184">
                  <c:v>373.94405691964283</c:v>
                </c:pt>
                <c:pt idx="185">
                  <c:v>154.98597826276506</c:v>
                </c:pt>
                <c:pt idx="186">
                  <c:v>438.87235804966519</c:v>
                </c:pt>
                <c:pt idx="187">
                  <c:v>373.72988782610213</c:v>
                </c:pt>
                <c:pt idx="188">
                  <c:v>154.98572485787528</c:v>
                </c:pt>
                <c:pt idx="189">
                  <c:v>433.00716945103238</c:v>
                </c:pt>
                <c:pt idx="190">
                  <c:v>373.52327401297435</c:v>
                </c:pt>
                <c:pt idx="191">
                  <c:v>154.98665400913782</c:v>
                </c:pt>
                <c:pt idx="192">
                  <c:v>427.06936972481861</c:v>
                </c:pt>
                <c:pt idx="193">
                  <c:v>373.33505684988842</c:v>
                </c:pt>
                <c:pt idx="194">
                  <c:v>154.9853025163923</c:v>
                </c:pt>
                <c:pt idx="195">
                  <c:v>420.97516087123324</c:v>
                </c:pt>
                <c:pt idx="196">
                  <c:v>373.1723828996931</c:v>
                </c:pt>
                <c:pt idx="197">
                  <c:v>154.98580932617187</c:v>
                </c:pt>
                <c:pt idx="198">
                  <c:v>414.66310337611606</c:v>
                </c:pt>
                <c:pt idx="199">
                  <c:v>372.95576259068082</c:v>
                </c:pt>
                <c:pt idx="200">
                  <c:v>154.9853025163923</c:v>
                </c:pt>
                <c:pt idx="201">
                  <c:v>408.12202235630582</c:v>
                </c:pt>
                <c:pt idx="202">
                  <c:v>372.7021495274135</c:v>
                </c:pt>
                <c:pt idx="203">
                  <c:v>154.98471123831612</c:v>
                </c:pt>
                <c:pt idx="204">
                  <c:v>401.62004525320873</c:v>
                </c:pt>
                <c:pt idx="205">
                  <c:v>372.49880981445312</c:v>
                </c:pt>
                <c:pt idx="206">
                  <c:v>154.98462677001953</c:v>
                </c:pt>
                <c:pt idx="207">
                  <c:v>395.4979051862444</c:v>
                </c:pt>
                <c:pt idx="208">
                  <c:v>372.32591683523998</c:v>
                </c:pt>
                <c:pt idx="209">
                  <c:v>154.98378208705358</c:v>
                </c:pt>
                <c:pt idx="210">
                  <c:v>389.66623687744141</c:v>
                </c:pt>
                <c:pt idx="211">
                  <c:v>371.98667689732144</c:v>
                </c:pt>
                <c:pt idx="212">
                  <c:v>154.9855559212821</c:v>
                </c:pt>
                <c:pt idx="213">
                  <c:v>383.99097224644254</c:v>
                </c:pt>
                <c:pt idx="214">
                  <c:v>370.95117623465404</c:v>
                </c:pt>
                <c:pt idx="215">
                  <c:v>154.98319080897741</c:v>
                </c:pt>
                <c:pt idx="216">
                  <c:v>378.34363664899553</c:v>
                </c:pt>
                <c:pt idx="217">
                  <c:v>369.6052464076451</c:v>
                </c:pt>
                <c:pt idx="218">
                  <c:v>154.98369761875696</c:v>
                </c:pt>
                <c:pt idx="219">
                  <c:v>372.70746830531527</c:v>
                </c:pt>
                <c:pt idx="220">
                  <c:v>368.05557468959262</c:v>
                </c:pt>
                <c:pt idx="221">
                  <c:v>154.98310634068079</c:v>
                </c:pt>
                <c:pt idx="222">
                  <c:v>367.10481698172435</c:v>
                </c:pt>
                <c:pt idx="223">
                  <c:v>366.15459769112721</c:v>
                </c:pt>
                <c:pt idx="224">
                  <c:v>154.98234612601144</c:v>
                </c:pt>
                <c:pt idx="225">
                  <c:v>361.47982352120533</c:v>
                </c:pt>
                <c:pt idx="226">
                  <c:v>364.29613167898998</c:v>
                </c:pt>
                <c:pt idx="227">
                  <c:v>154.98259953090124</c:v>
                </c:pt>
                <c:pt idx="228">
                  <c:v>355.83807373046875</c:v>
                </c:pt>
                <c:pt idx="229">
                  <c:v>362.5694787161691</c:v>
                </c:pt>
                <c:pt idx="230">
                  <c:v>154.98209272112166</c:v>
                </c:pt>
                <c:pt idx="231">
                  <c:v>350.21866607666016</c:v>
                </c:pt>
                <c:pt idx="232">
                  <c:v>360.94561767578125</c:v>
                </c:pt>
                <c:pt idx="233">
                  <c:v>154.98192378452845</c:v>
                </c:pt>
                <c:pt idx="234">
                  <c:v>344.59926060267856</c:v>
                </c:pt>
                <c:pt idx="235">
                  <c:v>358.89566584995816</c:v>
                </c:pt>
                <c:pt idx="236">
                  <c:v>154.98183931623186</c:v>
                </c:pt>
                <c:pt idx="237">
                  <c:v>338.94633810860768</c:v>
                </c:pt>
                <c:pt idx="238">
                  <c:v>355.84024919782365</c:v>
                </c:pt>
                <c:pt idx="239">
                  <c:v>154.98217718941825</c:v>
                </c:pt>
                <c:pt idx="240">
                  <c:v>333.29900251116072</c:v>
                </c:pt>
                <c:pt idx="241">
                  <c:v>352.73149817330494</c:v>
                </c:pt>
                <c:pt idx="242">
                  <c:v>154.98167037963867</c:v>
                </c:pt>
                <c:pt idx="243">
                  <c:v>327.65724945068359</c:v>
                </c:pt>
                <c:pt idx="244">
                  <c:v>349.03561401367187</c:v>
                </c:pt>
                <c:pt idx="245">
                  <c:v>154.98065676007951</c:v>
                </c:pt>
                <c:pt idx="246">
                  <c:v>322.00991276332309</c:v>
                </c:pt>
                <c:pt idx="247">
                  <c:v>343.99665996006559</c:v>
                </c:pt>
                <c:pt idx="248">
                  <c:v>154.98175484793526</c:v>
                </c:pt>
                <c:pt idx="249">
                  <c:v>316.35699026925221</c:v>
                </c:pt>
                <c:pt idx="250">
                  <c:v>337.88195037841797</c:v>
                </c:pt>
                <c:pt idx="251">
                  <c:v>154.97905186244421</c:v>
                </c:pt>
                <c:pt idx="252">
                  <c:v>310.71523829868863</c:v>
                </c:pt>
                <c:pt idx="253">
                  <c:v>330.94263676234652</c:v>
                </c:pt>
                <c:pt idx="254">
                  <c:v>154.97998101370675</c:v>
                </c:pt>
                <c:pt idx="255">
                  <c:v>305.06790488106861</c:v>
                </c:pt>
                <c:pt idx="256">
                  <c:v>324.25918797084262</c:v>
                </c:pt>
                <c:pt idx="257">
                  <c:v>154.978882925851</c:v>
                </c:pt>
                <c:pt idx="258">
                  <c:v>299.38146536690846</c:v>
                </c:pt>
                <c:pt idx="259">
                  <c:v>317.4341130937849</c:v>
                </c:pt>
                <c:pt idx="260">
                  <c:v>154.97837611607142</c:v>
                </c:pt>
                <c:pt idx="261">
                  <c:v>293.76205662318637</c:v>
                </c:pt>
                <c:pt idx="262">
                  <c:v>310.83220400129045</c:v>
                </c:pt>
                <c:pt idx="263">
                  <c:v>154.978882925851</c:v>
                </c:pt>
                <c:pt idx="264">
                  <c:v>288.07003130231584</c:v>
                </c:pt>
                <c:pt idx="265">
                  <c:v>304.57934079851424</c:v>
                </c:pt>
                <c:pt idx="266">
                  <c:v>154.97803824288505</c:v>
                </c:pt>
                <c:pt idx="267">
                  <c:v>282.439453125</c:v>
                </c:pt>
                <c:pt idx="268">
                  <c:v>298.16012736729215</c:v>
                </c:pt>
                <c:pt idx="269">
                  <c:v>154.97761590140206</c:v>
                </c:pt>
                <c:pt idx="270">
                  <c:v>276.79211589268277</c:v>
                </c:pt>
                <c:pt idx="271">
                  <c:v>291.77300371442522</c:v>
                </c:pt>
                <c:pt idx="272">
                  <c:v>154.97727802821569</c:v>
                </c:pt>
                <c:pt idx="273">
                  <c:v>271.17829840523854</c:v>
                </c:pt>
                <c:pt idx="274">
                  <c:v>284.78648321969166</c:v>
                </c:pt>
                <c:pt idx="275">
                  <c:v>154.97567313058036</c:v>
                </c:pt>
                <c:pt idx="276">
                  <c:v>265.59240559169223</c:v>
                </c:pt>
                <c:pt idx="277">
                  <c:v>277.12945229666576</c:v>
                </c:pt>
                <c:pt idx="278">
                  <c:v>154.97482844761439</c:v>
                </c:pt>
                <c:pt idx="279">
                  <c:v>260.08471625191822</c:v>
                </c:pt>
                <c:pt idx="280">
                  <c:v>270.01336615426197</c:v>
                </c:pt>
                <c:pt idx="281">
                  <c:v>154.97609547206335</c:v>
                </c:pt>
                <c:pt idx="282">
                  <c:v>254.69991411481584</c:v>
                </c:pt>
                <c:pt idx="283">
                  <c:v>263.03767449515209</c:v>
                </c:pt>
                <c:pt idx="284">
                  <c:v>154.97491291591101</c:v>
                </c:pt>
                <c:pt idx="285">
                  <c:v>249.44358934674943</c:v>
                </c:pt>
                <c:pt idx="286">
                  <c:v>256.4157404218401</c:v>
                </c:pt>
                <c:pt idx="287">
                  <c:v>154.97373035975866</c:v>
                </c:pt>
                <c:pt idx="288">
                  <c:v>244.33249936785018</c:v>
                </c:pt>
                <c:pt idx="289">
                  <c:v>249.58085414341517</c:v>
                </c:pt>
                <c:pt idx="290">
                  <c:v>154.97373035975866</c:v>
                </c:pt>
                <c:pt idx="291">
                  <c:v>239.4392591203962</c:v>
                </c:pt>
                <c:pt idx="292">
                  <c:v>243.10789326259069</c:v>
                </c:pt>
                <c:pt idx="293">
                  <c:v>154.97406823294503</c:v>
                </c:pt>
                <c:pt idx="294">
                  <c:v>234.7080089024135</c:v>
                </c:pt>
                <c:pt idx="295">
                  <c:v>237.45524488176619</c:v>
                </c:pt>
                <c:pt idx="296">
                  <c:v>154.97313908168249</c:v>
                </c:pt>
                <c:pt idx="297">
                  <c:v>229.78125054495675</c:v>
                </c:pt>
                <c:pt idx="298">
                  <c:v>231.96833147321428</c:v>
                </c:pt>
                <c:pt idx="299">
                  <c:v>154.97136524745397</c:v>
                </c:pt>
                <c:pt idx="300">
                  <c:v>223.84903390066964</c:v>
                </c:pt>
                <c:pt idx="301">
                  <c:v>225.17656762259347</c:v>
                </c:pt>
                <c:pt idx="302">
                  <c:v>154.97026715959822</c:v>
                </c:pt>
                <c:pt idx="303">
                  <c:v>217.55373328072685</c:v>
                </c:pt>
                <c:pt idx="304">
                  <c:v>217.7492392403739</c:v>
                </c:pt>
                <c:pt idx="305">
                  <c:v>154.97009822300501</c:v>
                </c:pt>
                <c:pt idx="306">
                  <c:v>211.43718174525671</c:v>
                </c:pt>
                <c:pt idx="307">
                  <c:v>211.14691979544503</c:v>
                </c:pt>
                <c:pt idx="308">
                  <c:v>154.96900013514929</c:v>
                </c:pt>
                <c:pt idx="309">
                  <c:v>205.48820713588171</c:v>
                </c:pt>
                <c:pt idx="310">
                  <c:v>205.21633638654436</c:v>
                </c:pt>
                <c:pt idx="311">
                  <c:v>154.96747970581055</c:v>
                </c:pt>
                <c:pt idx="312">
                  <c:v>199.52806091308594</c:v>
                </c:pt>
                <c:pt idx="313">
                  <c:v>197.65269906180245</c:v>
                </c:pt>
                <c:pt idx="314">
                  <c:v>154.96621268136161</c:v>
                </c:pt>
                <c:pt idx="315">
                  <c:v>193.49529756818498</c:v>
                </c:pt>
                <c:pt idx="316">
                  <c:v>191.93935230800085</c:v>
                </c:pt>
                <c:pt idx="317">
                  <c:v>154.96536799839564</c:v>
                </c:pt>
                <c:pt idx="318">
                  <c:v>187.35640117100306</c:v>
                </c:pt>
                <c:pt idx="319">
                  <c:v>186.59774289812361</c:v>
                </c:pt>
                <c:pt idx="320">
                  <c:v>154.96300288609095</c:v>
                </c:pt>
                <c:pt idx="321">
                  <c:v>181.1225471496582</c:v>
                </c:pt>
                <c:pt idx="322">
                  <c:v>180.67758287702287</c:v>
                </c:pt>
                <c:pt idx="323">
                  <c:v>154.96114458356584</c:v>
                </c:pt>
                <c:pt idx="324">
                  <c:v>174.66525677272253</c:v>
                </c:pt>
                <c:pt idx="325">
                  <c:v>173.82349014282227</c:v>
                </c:pt>
                <c:pt idx="326">
                  <c:v>154.95835712977819</c:v>
                </c:pt>
                <c:pt idx="327">
                  <c:v>168.0012858254569</c:v>
                </c:pt>
                <c:pt idx="328">
                  <c:v>166.95488684517997</c:v>
                </c:pt>
                <c:pt idx="329">
                  <c:v>154.9576813834054</c:v>
                </c:pt>
                <c:pt idx="330">
                  <c:v>161.10271072387695</c:v>
                </c:pt>
                <c:pt idx="331">
                  <c:v>160.87859289986747</c:v>
                </c:pt>
                <c:pt idx="332">
                  <c:v>154.95464052472795</c:v>
                </c:pt>
                <c:pt idx="333">
                  <c:v>153.94718251909529</c:v>
                </c:pt>
                <c:pt idx="334">
                  <c:v>153.37544659205847</c:v>
                </c:pt>
                <c:pt idx="335">
                  <c:v>154.95067051478796</c:v>
                </c:pt>
                <c:pt idx="336">
                  <c:v>146.47325760977608</c:v>
                </c:pt>
                <c:pt idx="337">
                  <c:v>145.58353533063615</c:v>
                </c:pt>
                <c:pt idx="338">
                  <c:v>154.94703837803431</c:v>
                </c:pt>
                <c:pt idx="339">
                  <c:v>138.72562653677804</c:v>
                </c:pt>
                <c:pt idx="340">
                  <c:v>137.16627611432756</c:v>
                </c:pt>
                <c:pt idx="341">
                  <c:v>154.94171687534876</c:v>
                </c:pt>
                <c:pt idx="342">
                  <c:v>138.12234933035714</c:v>
                </c:pt>
                <c:pt idx="343">
                  <c:v>136.23254830496651</c:v>
                </c:pt>
                <c:pt idx="344">
                  <c:v>154.94180134364538</c:v>
                </c:pt>
                <c:pt idx="345">
                  <c:v>137.41294125148229</c:v>
                </c:pt>
                <c:pt idx="346">
                  <c:v>135.95441000802177</c:v>
                </c:pt>
                <c:pt idx="347">
                  <c:v>154.94002750941686</c:v>
                </c:pt>
                <c:pt idx="348">
                  <c:v>136.98841449192591</c:v>
                </c:pt>
                <c:pt idx="349">
                  <c:v>135.56346539088659</c:v>
                </c:pt>
                <c:pt idx="350">
                  <c:v>154.9409566606794</c:v>
                </c:pt>
                <c:pt idx="351">
                  <c:v>136.50802666800362</c:v>
                </c:pt>
                <c:pt idx="352">
                  <c:v>135.17967578342981</c:v>
                </c:pt>
                <c:pt idx="353">
                  <c:v>154.9390138898577</c:v>
                </c:pt>
                <c:pt idx="354">
                  <c:v>135.98853901454382</c:v>
                </c:pt>
                <c:pt idx="355">
                  <c:v>134.66120883396692</c:v>
                </c:pt>
                <c:pt idx="356">
                  <c:v>154.93892942156111</c:v>
                </c:pt>
                <c:pt idx="357">
                  <c:v>135.41877692086356</c:v>
                </c:pt>
                <c:pt idx="358">
                  <c:v>134.22673606872559</c:v>
                </c:pt>
                <c:pt idx="359">
                  <c:v>154.93960516793388</c:v>
                </c:pt>
                <c:pt idx="360">
                  <c:v>134.82667378016882</c:v>
                </c:pt>
                <c:pt idx="361">
                  <c:v>133.667601449149</c:v>
                </c:pt>
                <c:pt idx="362">
                  <c:v>154.9390983581543</c:v>
                </c:pt>
                <c:pt idx="363">
                  <c:v>134.19546699523926</c:v>
                </c:pt>
                <c:pt idx="364">
                  <c:v>133.11868449619837</c:v>
                </c:pt>
                <c:pt idx="365">
                  <c:v>154.93732452392578</c:v>
                </c:pt>
                <c:pt idx="366">
                  <c:v>133.55867549351282</c:v>
                </c:pt>
                <c:pt idx="367">
                  <c:v>132.58325604030065</c:v>
                </c:pt>
                <c:pt idx="368">
                  <c:v>154.93842261178153</c:v>
                </c:pt>
                <c:pt idx="369">
                  <c:v>132.89395577566964</c:v>
                </c:pt>
                <c:pt idx="370">
                  <c:v>132.01983206612724</c:v>
                </c:pt>
                <c:pt idx="371">
                  <c:v>154.93757792881556</c:v>
                </c:pt>
                <c:pt idx="372">
                  <c:v>132.21806280953544</c:v>
                </c:pt>
                <c:pt idx="373">
                  <c:v>131.37547874450684</c:v>
                </c:pt>
                <c:pt idx="374">
                  <c:v>154.93597303118025</c:v>
                </c:pt>
                <c:pt idx="375">
                  <c:v>131.63712882995605</c:v>
                </c:pt>
                <c:pt idx="376">
                  <c:v>130.69066129411971</c:v>
                </c:pt>
                <c:pt idx="377">
                  <c:v>154.93673324584961</c:v>
                </c:pt>
                <c:pt idx="378">
                  <c:v>131.24053164890833</c:v>
                </c:pt>
                <c:pt idx="379">
                  <c:v>130.86212021963937</c:v>
                </c:pt>
                <c:pt idx="380">
                  <c:v>154.93571962629045</c:v>
                </c:pt>
                <c:pt idx="381">
                  <c:v>131.49189513070243</c:v>
                </c:pt>
                <c:pt idx="382">
                  <c:v>130.51245716639929</c:v>
                </c:pt>
                <c:pt idx="383">
                  <c:v>154.93614196777344</c:v>
                </c:pt>
                <c:pt idx="384">
                  <c:v>130.74897384643555</c:v>
                </c:pt>
                <c:pt idx="385">
                  <c:v>129.67947878156389</c:v>
                </c:pt>
                <c:pt idx="386">
                  <c:v>154.92355619158064</c:v>
                </c:pt>
                <c:pt idx="387">
                  <c:v>130.01163618905204</c:v>
                </c:pt>
                <c:pt idx="388">
                  <c:v>128.78948293413436</c:v>
                </c:pt>
                <c:pt idx="389">
                  <c:v>154.67006247384208</c:v>
                </c:pt>
                <c:pt idx="390">
                  <c:v>129.22961126055037</c:v>
                </c:pt>
                <c:pt idx="391">
                  <c:v>127.93586349487305</c:v>
                </c:pt>
                <c:pt idx="392">
                  <c:v>154.49250793457031</c:v>
                </c:pt>
                <c:pt idx="393">
                  <c:v>128.44199861798967</c:v>
                </c:pt>
                <c:pt idx="394">
                  <c:v>127.07100296020508</c:v>
                </c:pt>
                <c:pt idx="395">
                  <c:v>154.38920157296317</c:v>
                </c:pt>
                <c:pt idx="396">
                  <c:v>127.61528750828334</c:v>
                </c:pt>
                <c:pt idx="397">
                  <c:v>126.25723348345075</c:v>
                </c:pt>
                <c:pt idx="398">
                  <c:v>154.31638881138392</c:v>
                </c:pt>
                <c:pt idx="399">
                  <c:v>126.8332633972168</c:v>
                </c:pt>
                <c:pt idx="400">
                  <c:v>125.3915571485247</c:v>
                </c:pt>
                <c:pt idx="401">
                  <c:v>154.30582972935267</c:v>
                </c:pt>
                <c:pt idx="402">
                  <c:v>126.00096430097308</c:v>
                </c:pt>
                <c:pt idx="403">
                  <c:v>124.53875459943499</c:v>
                </c:pt>
                <c:pt idx="404">
                  <c:v>154.34172930036272</c:v>
                </c:pt>
                <c:pt idx="405">
                  <c:v>125.17425182887486</c:v>
                </c:pt>
                <c:pt idx="406">
                  <c:v>123.67083059038434</c:v>
                </c:pt>
                <c:pt idx="407">
                  <c:v>154.37365886143274</c:v>
                </c:pt>
                <c:pt idx="408">
                  <c:v>124.3196108681815</c:v>
                </c:pt>
                <c:pt idx="409">
                  <c:v>122.71564156668526</c:v>
                </c:pt>
                <c:pt idx="410">
                  <c:v>154.42636816842216</c:v>
                </c:pt>
                <c:pt idx="411">
                  <c:v>123.46496963500977</c:v>
                </c:pt>
                <c:pt idx="412">
                  <c:v>121.76413399832589</c:v>
                </c:pt>
                <c:pt idx="413">
                  <c:v>154.54268264770508</c:v>
                </c:pt>
                <c:pt idx="414">
                  <c:v>122.58798463003976</c:v>
                </c:pt>
                <c:pt idx="415">
                  <c:v>120.76725687299457</c:v>
                </c:pt>
                <c:pt idx="416">
                  <c:v>154.57655497959681</c:v>
                </c:pt>
                <c:pt idx="417">
                  <c:v>121.71658570425851</c:v>
                </c:pt>
                <c:pt idx="418">
                  <c:v>119.81390762329102</c:v>
                </c:pt>
                <c:pt idx="419">
                  <c:v>154.51430130004883</c:v>
                </c:pt>
                <c:pt idx="420">
                  <c:v>120.83401434762138</c:v>
                </c:pt>
                <c:pt idx="421">
                  <c:v>118.81355612618583</c:v>
                </c:pt>
                <c:pt idx="422">
                  <c:v>154.17515563964844</c:v>
                </c:pt>
                <c:pt idx="423">
                  <c:v>119.96261433192662</c:v>
                </c:pt>
                <c:pt idx="424">
                  <c:v>117.87246976579938</c:v>
                </c:pt>
                <c:pt idx="425">
                  <c:v>153.46375274658203</c:v>
                </c:pt>
                <c:pt idx="426">
                  <c:v>119.05211530412946</c:v>
                </c:pt>
                <c:pt idx="427">
                  <c:v>116.98329053606305</c:v>
                </c:pt>
                <c:pt idx="428">
                  <c:v>152.78098487854004</c:v>
                </c:pt>
                <c:pt idx="429">
                  <c:v>118.15278598240444</c:v>
                </c:pt>
                <c:pt idx="430">
                  <c:v>116.06039319719586</c:v>
                </c:pt>
                <c:pt idx="431">
                  <c:v>152.30837767464774</c:v>
                </c:pt>
                <c:pt idx="432">
                  <c:v>117.23670060294015</c:v>
                </c:pt>
                <c:pt idx="433">
                  <c:v>115.24315016610282</c:v>
                </c:pt>
                <c:pt idx="434">
                  <c:v>152.03368268694197</c:v>
                </c:pt>
                <c:pt idx="435">
                  <c:v>116.34854289463588</c:v>
                </c:pt>
                <c:pt idx="436">
                  <c:v>114.42999458312988</c:v>
                </c:pt>
                <c:pt idx="437">
                  <c:v>151.73136629377092</c:v>
                </c:pt>
                <c:pt idx="438">
                  <c:v>115.41569873264858</c:v>
                </c:pt>
                <c:pt idx="439">
                  <c:v>113.6156120300293</c:v>
                </c:pt>
                <c:pt idx="440">
                  <c:v>151.53260912214006</c:v>
                </c:pt>
                <c:pt idx="441">
                  <c:v>114.49402618408203</c:v>
                </c:pt>
                <c:pt idx="442">
                  <c:v>112.71805463518415</c:v>
                </c:pt>
                <c:pt idx="443">
                  <c:v>151.22429575238908</c:v>
                </c:pt>
                <c:pt idx="444">
                  <c:v>113.56118283952985</c:v>
                </c:pt>
                <c:pt idx="445">
                  <c:v>111.74079595293317</c:v>
                </c:pt>
                <c:pt idx="446">
                  <c:v>150.72634696960449</c:v>
                </c:pt>
                <c:pt idx="447">
                  <c:v>112.61716760907855</c:v>
                </c:pt>
                <c:pt idx="448">
                  <c:v>110.69201006208148</c:v>
                </c:pt>
                <c:pt idx="449">
                  <c:v>150.08251925877161</c:v>
                </c:pt>
                <c:pt idx="450">
                  <c:v>111.69549451555524</c:v>
                </c:pt>
                <c:pt idx="451">
                  <c:v>109.72864832196917</c:v>
                </c:pt>
                <c:pt idx="452">
                  <c:v>148.96363503592355</c:v>
                </c:pt>
                <c:pt idx="453">
                  <c:v>110.72913605826241</c:v>
                </c:pt>
                <c:pt idx="454">
                  <c:v>108.7344275883266</c:v>
                </c:pt>
                <c:pt idx="455">
                  <c:v>147.2218726021903</c:v>
                </c:pt>
                <c:pt idx="456">
                  <c:v>109.78512055533272</c:v>
                </c:pt>
                <c:pt idx="457">
                  <c:v>107.7242671421596</c:v>
                </c:pt>
                <c:pt idx="458">
                  <c:v>146.20688601902552</c:v>
                </c:pt>
                <c:pt idx="459">
                  <c:v>108.81876128060478</c:v>
                </c:pt>
                <c:pt idx="460">
                  <c:v>106.68386023385185</c:v>
                </c:pt>
                <c:pt idx="461">
                  <c:v>144.58464731488908</c:v>
                </c:pt>
                <c:pt idx="462">
                  <c:v>107.86357361929757</c:v>
                </c:pt>
                <c:pt idx="463">
                  <c:v>105.73092133658272</c:v>
                </c:pt>
                <c:pt idx="464">
                  <c:v>143.20703342982702</c:v>
                </c:pt>
                <c:pt idx="465">
                  <c:v>106.89721434456962</c:v>
                </c:pt>
                <c:pt idx="466">
                  <c:v>104.65454701014927</c:v>
                </c:pt>
                <c:pt idx="467">
                  <c:v>141.94928087506975</c:v>
                </c:pt>
                <c:pt idx="468">
                  <c:v>105.93644087655204</c:v>
                </c:pt>
                <c:pt idx="469">
                  <c:v>103.54649680001395</c:v>
                </c:pt>
                <c:pt idx="470">
                  <c:v>140.39715249197823</c:v>
                </c:pt>
                <c:pt idx="471">
                  <c:v>104.95891026088169</c:v>
                </c:pt>
                <c:pt idx="472">
                  <c:v>102.4110608782087</c:v>
                </c:pt>
                <c:pt idx="473">
                  <c:v>139.16752842494421</c:v>
                </c:pt>
                <c:pt idx="474">
                  <c:v>103.95344843183246</c:v>
                </c:pt>
                <c:pt idx="475">
                  <c:v>101.30485125950405</c:v>
                </c:pt>
                <c:pt idx="476">
                  <c:v>137.06828962053572</c:v>
                </c:pt>
                <c:pt idx="477">
                  <c:v>102.98708915710449</c:v>
                </c:pt>
                <c:pt idx="478">
                  <c:v>100.17207200186593</c:v>
                </c:pt>
                <c:pt idx="479">
                  <c:v>135.15826443263464</c:v>
                </c:pt>
                <c:pt idx="480">
                  <c:v>101.98721476963588</c:v>
                </c:pt>
                <c:pt idx="481">
                  <c:v>99.124105181012837</c:v>
                </c:pt>
                <c:pt idx="482">
                  <c:v>133.4787551334926</c:v>
                </c:pt>
                <c:pt idx="483">
                  <c:v>100.99292591639927</c:v>
                </c:pt>
                <c:pt idx="484">
                  <c:v>98.106995718819761</c:v>
                </c:pt>
                <c:pt idx="485">
                  <c:v>131.47243281773157</c:v>
                </c:pt>
                <c:pt idx="486">
                  <c:v>99.99305125645229</c:v>
                </c:pt>
                <c:pt idx="487">
                  <c:v>97.137298311506001</c:v>
                </c:pt>
                <c:pt idx="488">
                  <c:v>129.94192968096053</c:v>
                </c:pt>
                <c:pt idx="489">
                  <c:v>98.998763220650815</c:v>
                </c:pt>
                <c:pt idx="490">
                  <c:v>96.172710146222798</c:v>
                </c:pt>
                <c:pt idx="491">
                  <c:v>128.77371515546525</c:v>
                </c:pt>
                <c:pt idx="492">
                  <c:v>97.9653731754848</c:v>
                </c:pt>
                <c:pt idx="493">
                  <c:v>95.204035077776226</c:v>
                </c:pt>
                <c:pt idx="494">
                  <c:v>126.78546960013253</c:v>
                </c:pt>
                <c:pt idx="495">
                  <c:v>96.965498243059429</c:v>
                </c:pt>
                <c:pt idx="496">
                  <c:v>94.163833073207314</c:v>
                </c:pt>
                <c:pt idx="497">
                  <c:v>124.27148546491351</c:v>
                </c:pt>
                <c:pt idx="498">
                  <c:v>95.932108742850161</c:v>
                </c:pt>
                <c:pt idx="499">
                  <c:v>93.106055668422158</c:v>
                </c:pt>
                <c:pt idx="500">
                  <c:v>121.3675891331264</c:v>
                </c:pt>
                <c:pt idx="501">
                  <c:v>94.904303959437783</c:v>
                </c:pt>
                <c:pt idx="502">
                  <c:v>91.995348521641318</c:v>
                </c:pt>
                <c:pt idx="503">
                  <c:v>118.74666840689522</c:v>
                </c:pt>
                <c:pt idx="504">
                  <c:v>93.865329197474892</c:v>
                </c:pt>
                <c:pt idx="505">
                  <c:v>90.953511646815713</c:v>
                </c:pt>
                <c:pt idx="506">
                  <c:v>116.19450405665806</c:v>
                </c:pt>
                <c:pt idx="507">
                  <c:v>92.820765904017861</c:v>
                </c:pt>
                <c:pt idx="508">
                  <c:v>89.957656315394814</c:v>
                </c:pt>
                <c:pt idx="509">
                  <c:v>113.7966662815639</c:v>
                </c:pt>
                <c:pt idx="510">
                  <c:v>91.765032359531943</c:v>
                </c:pt>
                <c:pt idx="511">
                  <c:v>88.917658942086362</c:v>
                </c:pt>
                <c:pt idx="512">
                  <c:v>111.33234868730817</c:v>
                </c:pt>
                <c:pt idx="513">
                  <c:v>90.731643404279438</c:v>
                </c:pt>
                <c:pt idx="514">
                  <c:v>87.882769857134136</c:v>
                </c:pt>
                <c:pt idx="515">
                  <c:v>109.44268063136509</c:v>
                </c:pt>
                <c:pt idx="516">
                  <c:v>89.636808259146548</c:v>
                </c:pt>
                <c:pt idx="517">
                  <c:v>86.837254524230957</c:v>
                </c:pt>
                <c:pt idx="518">
                  <c:v>106.41250256129673</c:v>
                </c:pt>
                <c:pt idx="519">
                  <c:v>88.564317158290322</c:v>
                </c:pt>
                <c:pt idx="520">
                  <c:v>85.806044033595498</c:v>
                </c:pt>
                <c:pt idx="521">
                  <c:v>102.25313649858747</c:v>
                </c:pt>
                <c:pt idx="522">
                  <c:v>87.502997670854839</c:v>
                </c:pt>
                <c:pt idx="523">
                  <c:v>84.656304359436035</c:v>
                </c:pt>
                <c:pt idx="524">
                  <c:v>99.269755227225161</c:v>
                </c:pt>
                <c:pt idx="525">
                  <c:v>86.380232810974121</c:v>
                </c:pt>
                <c:pt idx="526">
                  <c:v>83.467531476702007</c:v>
                </c:pt>
                <c:pt idx="527">
                  <c:v>96.351753234863281</c:v>
                </c:pt>
                <c:pt idx="528">
                  <c:v>85.263054711478091</c:v>
                </c:pt>
                <c:pt idx="529">
                  <c:v>82.301441328866147</c:v>
                </c:pt>
                <c:pt idx="530">
                  <c:v>94.331747055053711</c:v>
                </c:pt>
                <c:pt idx="531">
                  <c:v>84.151462963649209</c:v>
                </c:pt>
                <c:pt idx="532">
                  <c:v>81.128608703613281</c:v>
                </c:pt>
                <c:pt idx="533">
                  <c:v>92.322892052786685</c:v>
                </c:pt>
                <c:pt idx="534">
                  <c:v>82.984010696411133</c:v>
                </c:pt>
                <c:pt idx="535">
                  <c:v>79.950666427612305</c:v>
                </c:pt>
                <c:pt idx="536">
                  <c:v>90.275855745588032</c:v>
                </c:pt>
                <c:pt idx="537">
                  <c:v>81.822145870753701</c:v>
                </c:pt>
                <c:pt idx="538">
                  <c:v>78.81604943956647</c:v>
                </c:pt>
                <c:pt idx="539">
                  <c:v>88.051011357988628</c:v>
                </c:pt>
                <c:pt idx="540">
                  <c:v>80.593247686113628</c:v>
                </c:pt>
                <c:pt idx="541">
                  <c:v>77.598461559840615</c:v>
                </c:pt>
                <c:pt idx="542">
                  <c:v>85.621244566781186</c:v>
                </c:pt>
                <c:pt idx="543">
                  <c:v>79.336424010140561</c:v>
                </c:pt>
                <c:pt idx="544">
                  <c:v>76.339592252458843</c:v>
                </c:pt>
                <c:pt idx="545">
                  <c:v>83.528171811785015</c:v>
                </c:pt>
                <c:pt idx="546">
                  <c:v>78.074011121477398</c:v>
                </c:pt>
                <c:pt idx="547">
                  <c:v>75.021458217075889</c:v>
                </c:pt>
                <c:pt idx="548">
                  <c:v>81.326387814113076</c:v>
                </c:pt>
                <c:pt idx="549">
                  <c:v>76.850701740809853</c:v>
                </c:pt>
                <c:pt idx="550">
                  <c:v>73.807548795427593</c:v>
                </c:pt>
                <c:pt idx="551">
                  <c:v>79.3474348613194</c:v>
                </c:pt>
                <c:pt idx="552">
                  <c:v>75.700007847377236</c:v>
                </c:pt>
                <c:pt idx="553">
                  <c:v>72.688053676060264</c:v>
                </c:pt>
                <c:pt idx="554">
                  <c:v>77.687690871102475</c:v>
                </c:pt>
                <c:pt idx="555">
                  <c:v>74.588415282113218</c:v>
                </c:pt>
                <c:pt idx="556">
                  <c:v>71.630277088710244</c:v>
                </c:pt>
                <c:pt idx="557">
                  <c:v>75.989937918526792</c:v>
                </c:pt>
                <c:pt idx="558">
                  <c:v>73.493580273219521</c:v>
                </c:pt>
                <c:pt idx="559">
                  <c:v>70.581491879054482</c:v>
                </c:pt>
                <c:pt idx="560">
                  <c:v>74.632088661193848</c:v>
                </c:pt>
                <c:pt idx="561">
                  <c:v>72.415503229413716</c:v>
                </c:pt>
                <c:pt idx="562">
                  <c:v>69.538836615426206</c:v>
                </c:pt>
                <c:pt idx="563">
                  <c:v>73.405083928789409</c:v>
                </c:pt>
                <c:pt idx="564">
                  <c:v>71.309497288295205</c:v>
                </c:pt>
                <c:pt idx="565">
                  <c:v>68.442435537065776</c:v>
                </c:pt>
                <c:pt idx="566">
                  <c:v>72.327758380344932</c:v>
                </c:pt>
                <c:pt idx="567">
                  <c:v>70.231419427054263</c:v>
                </c:pt>
                <c:pt idx="568">
                  <c:v>67.327845709664487</c:v>
                </c:pt>
                <c:pt idx="569">
                  <c:v>71.19696440015521</c:v>
                </c:pt>
                <c:pt idx="570">
                  <c:v>69.119826861790244</c:v>
                </c:pt>
                <c:pt idx="571">
                  <c:v>66.217547552926206</c:v>
                </c:pt>
                <c:pt idx="572">
                  <c:v>69.880843298775815</c:v>
                </c:pt>
                <c:pt idx="573">
                  <c:v>68.030578068324502</c:v>
                </c:pt>
                <c:pt idx="574">
                  <c:v>65.116649900163921</c:v>
                </c:pt>
                <c:pt idx="575">
                  <c:v>68.276766232081826</c:v>
                </c:pt>
                <c:pt idx="576">
                  <c:v>66.924571309770855</c:v>
                </c:pt>
                <c:pt idx="577">
                  <c:v>64.023722103663857</c:v>
                </c:pt>
                <c:pt idx="578">
                  <c:v>66.690765380859375</c:v>
                </c:pt>
                <c:pt idx="579">
                  <c:v>65.835322652544292</c:v>
                </c:pt>
                <c:pt idx="580">
                  <c:v>62.930795533316477</c:v>
                </c:pt>
                <c:pt idx="581">
                  <c:v>65.330551147460938</c:v>
                </c:pt>
                <c:pt idx="582">
                  <c:v>64.746073314121787</c:v>
                </c:pt>
                <c:pt idx="583">
                  <c:v>61.823357990809846</c:v>
                </c:pt>
                <c:pt idx="584">
                  <c:v>64.017979349408833</c:v>
                </c:pt>
                <c:pt idx="585">
                  <c:v>63.651238441467285</c:v>
                </c:pt>
                <c:pt idx="586">
                  <c:v>60.723890577043804</c:v>
                </c:pt>
                <c:pt idx="587">
                  <c:v>62.619246891566682</c:v>
                </c:pt>
                <c:pt idx="588">
                  <c:v>62.561989239283967</c:v>
                </c:pt>
                <c:pt idx="589">
                  <c:v>59.670200620378765</c:v>
                </c:pt>
                <c:pt idx="590">
                  <c:v>61.279389517647878</c:v>
                </c:pt>
                <c:pt idx="591">
                  <c:v>61.461569377354216</c:v>
                </c:pt>
                <c:pt idx="592">
                  <c:v>58.620598111833843</c:v>
                </c:pt>
                <c:pt idx="593">
                  <c:v>60.20510605403355</c:v>
                </c:pt>
                <c:pt idx="594">
                  <c:v>60.355562346322195</c:v>
                </c:pt>
                <c:pt idx="595">
                  <c:v>57.520722525460378</c:v>
                </c:pt>
                <c:pt idx="596">
                  <c:v>59.111731392996653</c:v>
                </c:pt>
                <c:pt idx="597">
                  <c:v>59.283071381705149</c:v>
                </c:pt>
                <c:pt idx="598">
                  <c:v>56.417577062334331</c:v>
                </c:pt>
                <c:pt idx="599">
                  <c:v>57.981781959533691</c:v>
                </c:pt>
                <c:pt idx="600">
                  <c:v>58.182650157383513</c:v>
                </c:pt>
                <c:pt idx="601">
                  <c:v>55.318722997392925</c:v>
                </c:pt>
                <c:pt idx="602">
                  <c:v>57.045098304748535</c:v>
                </c:pt>
                <c:pt idx="603">
                  <c:v>57.065472057887483</c:v>
                </c:pt>
                <c:pt idx="604">
                  <c:v>54.215781211853027</c:v>
                </c:pt>
                <c:pt idx="605">
                  <c:v>56.268063272748677</c:v>
                </c:pt>
                <c:pt idx="606">
                  <c:v>55.965051242283415</c:v>
                </c:pt>
                <c:pt idx="607">
                  <c:v>53.115496907915386</c:v>
                </c:pt>
                <c:pt idx="608">
                  <c:v>55.422775541033062</c:v>
                </c:pt>
                <c:pt idx="609">
                  <c:v>54.87021664210728</c:v>
                </c:pt>
                <c:pt idx="610">
                  <c:v>52.050567218235564</c:v>
                </c:pt>
                <c:pt idx="611">
                  <c:v>54.519289016723633</c:v>
                </c:pt>
                <c:pt idx="612">
                  <c:v>53.769795281546457</c:v>
                </c:pt>
                <c:pt idx="613">
                  <c:v>50.986250196184429</c:v>
                </c:pt>
                <c:pt idx="614">
                  <c:v>53.800368445260183</c:v>
                </c:pt>
                <c:pt idx="615">
                  <c:v>52.680546896798269</c:v>
                </c:pt>
                <c:pt idx="616">
                  <c:v>49.929290771484375</c:v>
                </c:pt>
                <c:pt idx="617">
                  <c:v>53.222934314182829</c:v>
                </c:pt>
                <c:pt idx="618">
                  <c:v>51.602470125470845</c:v>
                </c:pt>
                <c:pt idx="619">
                  <c:v>48.863135201590403</c:v>
                </c:pt>
                <c:pt idx="620">
                  <c:v>52.580796650477815</c:v>
                </c:pt>
                <c:pt idx="621">
                  <c:v>50.529978615897043</c:v>
                </c:pt>
                <c:pt idx="622">
                  <c:v>47.818845476422993</c:v>
                </c:pt>
                <c:pt idx="623">
                  <c:v>51.804605620247976</c:v>
                </c:pt>
                <c:pt idx="624">
                  <c:v>49.491002900259836</c:v>
                </c:pt>
                <c:pt idx="625">
                  <c:v>46.800510134015767</c:v>
                </c:pt>
                <c:pt idx="626">
                  <c:v>51.029259409223286</c:v>
                </c:pt>
                <c:pt idx="627">
                  <c:v>48.457612037658691</c:v>
                </c:pt>
                <c:pt idx="628">
                  <c:v>45.814055170331685</c:v>
                </c:pt>
                <c:pt idx="629">
                  <c:v>50.158546992710662</c:v>
                </c:pt>
                <c:pt idx="630">
                  <c:v>47.485667637416292</c:v>
                </c:pt>
                <c:pt idx="631">
                  <c:v>44.861319814409526</c:v>
                </c:pt>
                <c:pt idx="632">
                  <c:v>49.326605660574778</c:v>
                </c:pt>
                <c:pt idx="633">
                  <c:v>46.536065919058665</c:v>
                </c:pt>
                <c:pt idx="634">
                  <c:v>43.960083961486816</c:v>
                </c:pt>
                <c:pt idx="635">
                  <c:v>48.516458238874165</c:v>
                </c:pt>
                <c:pt idx="636">
                  <c:v>45.597636086600168</c:v>
                </c:pt>
                <c:pt idx="637">
                  <c:v>43.085210936410085</c:v>
                </c:pt>
                <c:pt idx="638">
                  <c:v>47.59573950086321</c:v>
                </c:pt>
                <c:pt idx="639">
                  <c:v>44.636862550462993</c:v>
                </c:pt>
                <c:pt idx="640">
                  <c:v>42.171304089682444</c:v>
                </c:pt>
                <c:pt idx="641">
                  <c:v>46.645963396344868</c:v>
                </c:pt>
                <c:pt idx="642">
                  <c:v>43.497340406690327</c:v>
                </c:pt>
                <c:pt idx="643">
                  <c:v>41.087368624550955</c:v>
                </c:pt>
                <c:pt idx="644">
                  <c:v>45.421070098876953</c:v>
                </c:pt>
                <c:pt idx="645">
                  <c:v>42.268444333757671</c:v>
                </c:pt>
                <c:pt idx="646">
                  <c:v>39.907178470066619</c:v>
                </c:pt>
                <c:pt idx="647">
                  <c:v>44.006204196384978</c:v>
                </c:pt>
                <c:pt idx="648">
                  <c:v>41.08982106617519</c:v>
                </c:pt>
                <c:pt idx="649">
                  <c:v>38.76500013896397</c:v>
                </c:pt>
                <c:pt idx="650">
                  <c:v>42.604600225176128</c:v>
                </c:pt>
                <c:pt idx="651">
                  <c:v>39.944713251931326</c:v>
                </c:pt>
                <c:pt idx="652">
                  <c:v>37.671663761138916</c:v>
                </c:pt>
                <c:pt idx="653">
                  <c:v>41.326575824192595</c:v>
                </c:pt>
                <c:pt idx="654">
                  <c:v>38.766090052468435</c:v>
                </c:pt>
                <c:pt idx="655">
                  <c:v>36.582619462694439</c:v>
                </c:pt>
                <c:pt idx="656">
                  <c:v>39.991449560437886</c:v>
                </c:pt>
                <c:pt idx="657">
                  <c:v>37.598638602665496</c:v>
                </c:pt>
                <c:pt idx="658">
                  <c:v>35.462102753775461</c:v>
                </c:pt>
                <c:pt idx="659">
                  <c:v>38.478092806679861</c:v>
                </c:pt>
                <c:pt idx="660">
                  <c:v>36.408843994140625</c:v>
                </c:pt>
                <c:pt idx="661">
                  <c:v>34.328916549682617</c:v>
                </c:pt>
                <c:pt idx="662">
                  <c:v>37.077080045427593</c:v>
                </c:pt>
                <c:pt idx="663">
                  <c:v>35.202291284288677</c:v>
                </c:pt>
                <c:pt idx="664">
                  <c:v>33.169162818363738</c:v>
                </c:pt>
                <c:pt idx="665">
                  <c:v>35.616685117994038</c:v>
                </c:pt>
                <c:pt idx="666">
                  <c:v>33.939879417419434</c:v>
                </c:pt>
                <c:pt idx="667">
                  <c:v>31.979776314326696</c:v>
                </c:pt>
                <c:pt idx="668">
                  <c:v>34.122249467032297</c:v>
                </c:pt>
                <c:pt idx="669">
                  <c:v>32.666295869009836</c:v>
                </c:pt>
                <c:pt idx="670">
                  <c:v>30.751561505453928</c:v>
                </c:pt>
                <c:pt idx="671">
                  <c:v>32.630009719303679</c:v>
                </c:pt>
                <c:pt idx="672">
                  <c:v>31.320096084049769</c:v>
                </c:pt>
                <c:pt idx="673">
                  <c:v>29.479408468518937</c:v>
                </c:pt>
                <c:pt idx="674">
                  <c:v>31.041812351771764</c:v>
                </c:pt>
                <c:pt idx="675">
                  <c:v>29.929209027971542</c:v>
                </c:pt>
                <c:pt idx="676">
                  <c:v>28.153712885720388</c:v>
                </c:pt>
                <c:pt idx="677">
                  <c:v>29.437228202819824</c:v>
                </c:pt>
                <c:pt idx="678">
                  <c:v>28.510392325265066</c:v>
                </c:pt>
                <c:pt idx="679">
                  <c:v>26.781831196376256</c:v>
                </c:pt>
                <c:pt idx="680">
                  <c:v>27.860349859510148</c:v>
                </c:pt>
                <c:pt idx="681">
                  <c:v>26.97427225112915</c:v>
                </c:pt>
                <c:pt idx="682">
                  <c:v>25.356202670506068</c:v>
                </c:pt>
                <c:pt idx="683">
                  <c:v>26.177209104810441</c:v>
                </c:pt>
              </c:numCache>
            </c:numRef>
          </c:yVal>
        </c:ser>
        <c:axId val="295869056"/>
        <c:axId val="295882112"/>
      </c:scatterChart>
      <c:valAx>
        <c:axId val="295869056"/>
        <c:scaling>
          <c:orientation val="maxMin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295882112"/>
        <c:crosses val="autoZero"/>
        <c:crossBetween val="midCat"/>
      </c:valAx>
      <c:valAx>
        <c:axId val="295882112"/>
        <c:scaling>
          <c:orientation val="minMax"/>
        </c:scaling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Dut Average ("Lux")</a:t>
                </a:r>
              </a:p>
            </c:rich>
          </c:tx>
          <c:layout/>
        </c:title>
        <c:numFmt formatCode="General" sourceLinked="1"/>
        <c:tickLblPos val="nextTo"/>
        <c:crossAx val="295869056"/>
        <c:crosses val="autoZero"/>
        <c:crossBetween val="midCat"/>
      </c:valAx>
    </c:plotArea>
    <c:plotVisOnly val="1"/>
    <c:dispBlanksAs val="span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data3!$AM$119:$AM$454</c:f>
              <c:numCache>
                <c:formatCode>General</c:formatCode>
                <c:ptCount val="336"/>
                <c:pt idx="0">
                  <c:v>6.5290081885553519E-2</c:v>
                </c:pt>
                <c:pt idx="3">
                  <c:v>6.9209437216482428E-2</c:v>
                </c:pt>
                <c:pt idx="6">
                  <c:v>7.0661790909305466E-2</c:v>
                </c:pt>
                <c:pt idx="9">
                  <c:v>7.5047277635142962E-2</c:v>
                </c:pt>
                <c:pt idx="12">
                  <c:v>7.5323166385771856E-2</c:v>
                </c:pt>
                <c:pt idx="15">
                  <c:v>7.8484442926225029E-2</c:v>
                </c:pt>
                <c:pt idx="18">
                  <c:v>7.6401372109689447E-2</c:v>
                </c:pt>
                <c:pt idx="21">
                  <c:v>6.9194609119044515E-2</c:v>
                </c:pt>
                <c:pt idx="24">
                  <c:v>7.6145295173891014E-2</c:v>
                </c:pt>
                <c:pt idx="27">
                  <c:v>3.1628824049427351E-2</c:v>
                </c:pt>
                <c:pt idx="30">
                  <c:v>3.7270207558925961E-3</c:v>
                </c:pt>
                <c:pt idx="33">
                  <c:v>8.7740190567508591E-2</c:v>
                </c:pt>
                <c:pt idx="36">
                  <c:v>8.9888726511308192E-2</c:v>
                </c:pt>
                <c:pt idx="39">
                  <c:v>9.3177672355405861E-2</c:v>
                </c:pt>
                <c:pt idx="42">
                  <c:v>9.3644542078816784E-2</c:v>
                </c:pt>
                <c:pt idx="45">
                  <c:v>9.6919152044481649E-2</c:v>
                </c:pt>
                <c:pt idx="48">
                  <c:v>9.8902210112541411E-2</c:v>
                </c:pt>
                <c:pt idx="51">
                  <c:v>9.9194742018175575E-2</c:v>
                </c:pt>
                <c:pt idx="54">
                  <c:v>0.10170991959110509</c:v>
                </c:pt>
                <c:pt idx="57">
                  <c:v>9.9982538530902332E-2</c:v>
                </c:pt>
                <c:pt idx="60">
                  <c:v>0.10498505253945645</c:v>
                </c:pt>
                <c:pt idx="63">
                  <c:v>0.10428819348735274</c:v>
                </c:pt>
                <c:pt idx="66">
                  <c:v>0.10509937040267481</c:v>
                </c:pt>
                <c:pt idx="69">
                  <c:v>0.10614453592607909</c:v>
                </c:pt>
                <c:pt idx="72">
                  <c:v>0.10732235447053107</c:v>
                </c:pt>
                <c:pt idx="75">
                  <c:v>0.10901654151178164</c:v>
                </c:pt>
                <c:pt idx="78">
                  <c:v>0.10920915296000722</c:v>
                </c:pt>
                <c:pt idx="81">
                  <c:v>0.10990361244447833</c:v>
                </c:pt>
                <c:pt idx="84">
                  <c:v>0.11144967232980996</c:v>
                </c:pt>
                <c:pt idx="87">
                  <c:v>0.10988964573029492</c:v>
                </c:pt>
                <c:pt idx="90">
                  <c:v>0.1130470768097922</c:v>
                </c:pt>
                <c:pt idx="93">
                  <c:v>0.11229041314894062</c:v>
                </c:pt>
                <c:pt idx="96">
                  <c:v>0.11364595351680684</c:v>
                </c:pt>
                <c:pt idx="99">
                  <c:v>0.1139352859989291</c:v>
                </c:pt>
                <c:pt idx="102">
                  <c:v>0.11383856496503242</c:v>
                </c:pt>
                <c:pt idx="105">
                  <c:v>0.116999318522792</c:v>
                </c:pt>
                <c:pt idx="108">
                  <c:v>0.11622650392593847</c:v>
                </c:pt>
                <c:pt idx="111">
                  <c:v>0.11685436002669825</c:v>
                </c:pt>
                <c:pt idx="114">
                  <c:v>0.11769433175363808</c:v>
                </c:pt>
                <c:pt idx="117">
                  <c:v>0.1183368928970836</c:v>
                </c:pt>
                <c:pt idx="120">
                  <c:v>0.11926078796386719</c:v>
                </c:pt>
                <c:pt idx="123">
                  <c:v>0.11865861954227519</c:v>
                </c:pt>
                <c:pt idx="126">
                  <c:v>0.1205984546292207</c:v>
                </c:pt>
                <c:pt idx="129">
                  <c:v>0.12136923882269102</c:v>
                </c:pt>
                <c:pt idx="132">
                  <c:v>0.12200229398665918</c:v>
                </c:pt>
                <c:pt idx="135">
                  <c:v>0.1222563097553877</c:v>
                </c:pt>
                <c:pt idx="138">
                  <c:v>0.1209055992864787</c:v>
                </c:pt>
                <c:pt idx="141">
                  <c:v>0.12572359269665156</c:v>
                </c:pt>
                <c:pt idx="144">
                  <c:v>0.12325997506418496</c:v>
                </c:pt>
                <c:pt idx="147">
                  <c:v>0.12540149688720703</c:v>
                </c:pt>
                <c:pt idx="150">
                  <c:v>0.125743712148358</c:v>
                </c:pt>
                <c:pt idx="153">
                  <c:v>0.12594961350963985</c:v>
                </c:pt>
                <c:pt idx="156">
                  <c:v>0.12838945081157149</c:v>
                </c:pt>
                <c:pt idx="159">
                  <c:v>0.1261423172489291</c:v>
                </c:pt>
                <c:pt idx="162">
                  <c:v>0.13074425728090233</c:v>
                </c:pt>
                <c:pt idx="165">
                  <c:v>0.13023908676639806</c:v>
                </c:pt>
                <c:pt idx="168">
                  <c:v>0.13153365350538593</c:v>
                </c:pt>
                <c:pt idx="171">
                  <c:v>0.13430586168843028</c:v>
                </c:pt>
                <c:pt idx="174">
                  <c:v>0.1336791438441125</c:v>
                </c:pt>
                <c:pt idx="177">
                  <c:v>0.13754792367258339</c:v>
                </c:pt>
                <c:pt idx="180">
                  <c:v>0.13630667040424882</c:v>
                </c:pt>
                <c:pt idx="183">
                  <c:v>0.14062899927939121</c:v>
                </c:pt>
                <c:pt idx="186">
                  <c:v>0.14387103049985939</c:v>
                </c:pt>
                <c:pt idx="189">
                  <c:v>0.14527376236454081</c:v>
                </c:pt>
                <c:pt idx="192">
                  <c:v>0.15370818107358808</c:v>
                </c:pt>
                <c:pt idx="195">
                  <c:v>0.15546900226223848</c:v>
                </c:pt>
                <c:pt idx="198">
                  <c:v>0.15485535898516289</c:v>
                </c:pt>
                <c:pt idx="201">
                  <c:v>0.14711198499125899</c:v>
                </c:pt>
                <c:pt idx="204">
                  <c:v>0.13816199764128534</c:v>
                </c:pt>
                <c:pt idx="207">
                  <c:v>0.13882190950455353</c:v>
                </c:pt>
                <c:pt idx="210">
                  <c:v>0.13591972474128866</c:v>
                </c:pt>
                <c:pt idx="213">
                  <c:v>0.13614426889727227</c:v>
                </c:pt>
                <c:pt idx="216">
                  <c:v>0.13448502940516249</c:v>
                </c:pt>
                <c:pt idx="219">
                  <c:v>0.13577347417031582</c:v>
                </c:pt>
                <c:pt idx="222">
                  <c:v>0.13559722900390625</c:v>
                </c:pt>
                <c:pt idx="225">
                  <c:v>0.13620951867872755</c:v>
                </c:pt>
                <c:pt idx="228">
                  <c:v>0.13558104730421405</c:v>
                </c:pt>
                <c:pt idx="231">
                  <c:v>0.13596737769342226</c:v>
                </c:pt>
                <c:pt idx="234">
                  <c:v>0.13659677197856368</c:v>
                </c:pt>
                <c:pt idx="237">
                  <c:v>0.13596793143979902</c:v>
                </c:pt>
                <c:pt idx="240">
                  <c:v>0.13708079245782745</c:v>
                </c:pt>
                <c:pt idx="243">
                  <c:v>0.13517787379603163</c:v>
                </c:pt>
                <c:pt idx="246">
                  <c:v>0.13756462835496475</c:v>
                </c:pt>
                <c:pt idx="249">
                  <c:v>0.13791867225400889</c:v>
                </c:pt>
                <c:pt idx="252">
                  <c:v>0.13670890561995996</c:v>
                </c:pt>
                <c:pt idx="255">
                  <c:v>0.13561396444997431</c:v>
                </c:pt>
                <c:pt idx="258">
                  <c:v>0.13870916058940264</c:v>
                </c:pt>
                <c:pt idx="261">
                  <c:v>0.13759699175434736</c:v>
                </c:pt>
                <c:pt idx="264">
                  <c:v>0.13558110883159014</c:v>
                </c:pt>
                <c:pt idx="267">
                  <c:v>0.13695080049576358</c:v>
                </c:pt>
                <c:pt idx="270">
                  <c:v>0.13570927035423974</c:v>
                </c:pt>
                <c:pt idx="273">
                  <c:v>0.13509738060735899</c:v>
                </c:pt>
                <c:pt idx="276">
                  <c:v>0.13043617433117305</c:v>
                </c:pt>
                <c:pt idx="279">
                  <c:v>0.12853108682940029</c:v>
                </c:pt>
                <c:pt idx="282">
                  <c:v>0.12292057468045137</c:v>
                </c:pt>
                <c:pt idx="285">
                  <c:v>0.1188699353125795</c:v>
                </c:pt>
                <c:pt idx="288">
                  <c:v>0.1154190032712874</c:v>
                </c:pt>
                <c:pt idx="291">
                  <c:v>0.12279170559298613</c:v>
                </c:pt>
                <c:pt idx="294">
                  <c:v>0.14337042839296377</c:v>
                </c:pt>
                <c:pt idx="297">
                  <c:v>0.15490190444454033</c:v>
                </c:pt>
                <c:pt idx="300">
                  <c:v>0.14877534681750948</c:v>
                </c:pt>
                <c:pt idx="303">
                  <c:v>0.14619333513321386</c:v>
                </c:pt>
                <c:pt idx="306">
                  <c:v>0.14453228058353584</c:v>
                </c:pt>
                <c:pt idx="309">
                  <c:v>0.14853237521263818</c:v>
                </c:pt>
                <c:pt idx="312">
                  <c:v>0.14945214794528106</c:v>
                </c:pt>
                <c:pt idx="315">
                  <c:v>0.15416133019231992</c:v>
                </c:pt>
                <c:pt idx="318">
                  <c:v>0.15872510786979444</c:v>
                </c:pt>
                <c:pt idx="321">
                  <c:v>0.16153255585701221</c:v>
                </c:pt>
                <c:pt idx="324">
                  <c:v>0.17143593295927939</c:v>
                </c:pt>
                <c:pt idx="327">
                  <c:v>0.17548373437696885</c:v>
                </c:pt>
                <c:pt idx="330">
                  <c:v>0.18485503811990078</c:v>
                </c:pt>
                <c:pt idx="333">
                  <c:v>0.18964435977320537</c:v>
                </c:pt>
              </c:numCache>
            </c:numRef>
          </c:val>
        </c:ser>
        <c:marker val="1"/>
        <c:axId val="185472512"/>
        <c:axId val="185474048"/>
      </c:lineChart>
      <c:catAx>
        <c:axId val="185472512"/>
        <c:scaling>
          <c:orientation val="minMax"/>
        </c:scaling>
        <c:axPos val="b"/>
        <c:tickLblPos val="nextTo"/>
        <c:crossAx val="185474048"/>
        <c:crosses val="autoZero"/>
        <c:auto val="1"/>
        <c:lblAlgn val="ctr"/>
        <c:lblOffset val="100"/>
      </c:catAx>
      <c:valAx>
        <c:axId val="185474048"/>
        <c:scaling>
          <c:orientation val="minMax"/>
        </c:scaling>
        <c:axPos val="l"/>
        <c:majorGridlines/>
        <c:numFmt formatCode="General" sourceLinked="1"/>
        <c:tickLblPos val="nextTo"/>
        <c:crossAx val="185472512"/>
        <c:crosses val="autoZero"/>
        <c:crossBetween val="between"/>
      </c:valAx>
    </c:plotArea>
    <c:plotVisOnly val="1"/>
    <c:dispBlanksAs val="span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strRef>
              <c:f>data3!$AM$201:$AM$202</c:f>
              <c:strCache>
                <c:ptCount val="1"/>
                <c:pt idx="0">
                  <c:v>14.8920002 14.8920002</c:v>
                </c:pt>
              </c:strCache>
            </c:strRef>
          </c:tx>
          <c:marker>
            <c:symbol val="none"/>
          </c:marker>
          <c:val>
            <c:numRef>
              <c:f>data3!$AM$458:$AM$796</c:f>
              <c:numCache>
                <c:formatCode>General</c:formatCode>
                <c:ptCount val="339"/>
                <c:pt idx="0">
                  <c:v>2.4065294573383689E-2</c:v>
                </c:pt>
                <c:pt idx="3">
                  <c:v>1.577388086626641E-2</c:v>
                </c:pt>
                <c:pt idx="6">
                  <c:v>1.6210325302616013E-2</c:v>
                </c:pt>
                <c:pt idx="9">
                  <c:v>1.9047121847829196E-2</c:v>
                </c:pt>
                <c:pt idx="12">
                  <c:v>1.73232017024878E-2</c:v>
                </c:pt>
                <c:pt idx="15">
                  <c:v>1.8354831203336808E-2</c:v>
                </c:pt>
                <c:pt idx="18">
                  <c:v>1.9161901166362405E-2</c:v>
                </c:pt>
                <c:pt idx="21">
                  <c:v>1.8982948795441601E-2</c:v>
                </c:pt>
                <c:pt idx="24">
                  <c:v>1.9435790277296583E-2</c:v>
                </c:pt>
                <c:pt idx="27">
                  <c:v>1.8661360586842868E-2</c:v>
                </c:pt>
                <c:pt idx="30">
                  <c:v>1.6613083501016312E-2</c:v>
                </c:pt>
                <c:pt idx="33">
                  <c:v>4.5969793873448239E-3</c:v>
                </c:pt>
                <c:pt idx="36">
                  <c:v>5.4675609834733407E-3</c:v>
                </c:pt>
                <c:pt idx="39">
                  <c:v>2.2210551846411963E-2</c:v>
                </c:pt>
                <c:pt idx="42">
                  <c:v>2.1288894837902195E-2</c:v>
                </c:pt>
                <c:pt idx="45">
                  <c:v>2.369393071820669E-2</c:v>
                </c:pt>
                <c:pt idx="48">
                  <c:v>2.4516951653265284E-2</c:v>
                </c:pt>
                <c:pt idx="51">
                  <c:v>2.2901804216446386E-2</c:v>
                </c:pt>
                <c:pt idx="54">
                  <c:v>2.3936210140105274E-2</c:v>
                </c:pt>
                <c:pt idx="57">
                  <c:v>2.3935902503228856E-2</c:v>
                </c:pt>
                <c:pt idx="60">
                  <c:v>2.5611685168358544E-2</c:v>
                </c:pt>
                <c:pt idx="63">
                  <c:v>2.4661864003827638E-2</c:v>
                </c:pt>
                <c:pt idx="66">
                  <c:v>2.6758332406320751E-2</c:v>
                </c:pt>
                <c:pt idx="69">
                  <c:v>2.453263344303247E-2</c:v>
                </c:pt>
                <c:pt idx="72">
                  <c:v>2.7418244269586722E-2</c:v>
                </c:pt>
                <c:pt idx="75">
                  <c:v>2.4661825549217919E-2</c:v>
                </c:pt>
                <c:pt idx="78">
                  <c:v>2.6387906843615916E-2</c:v>
                </c:pt>
                <c:pt idx="81">
                  <c:v>2.6224643953384863E-2</c:v>
                </c:pt>
                <c:pt idx="84">
                  <c:v>2.5435978366482814E-2</c:v>
                </c:pt>
                <c:pt idx="87">
                  <c:v>2.7710053228562792E-2</c:v>
                </c:pt>
                <c:pt idx="90">
                  <c:v>2.769278710888301E-2</c:v>
                </c:pt>
                <c:pt idx="93">
                  <c:v>2.6096820831298828E-2</c:v>
                </c:pt>
                <c:pt idx="96">
                  <c:v>2.7307033538818359E-2</c:v>
                </c:pt>
                <c:pt idx="99">
                  <c:v>2.8531943598101073E-2</c:v>
                </c:pt>
                <c:pt idx="102">
                  <c:v>2.8403051437869919E-2</c:v>
                </c:pt>
                <c:pt idx="105">
                  <c:v>2.7548913032778177E-2</c:v>
                </c:pt>
                <c:pt idx="108">
                  <c:v>2.7224786819949998E-2</c:v>
                </c:pt>
                <c:pt idx="111">
                  <c:v>2.7807451063587063E-2</c:v>
                </c:pt>
                <c:pt idx="114">
                  <c:v>2.9564403718517429E-2</c:v>
                </c:pt>
                <c:pt idx="117">
                  <c:v>2.9095865065051907E-2</c:v>
                </c:pt>
                <c:pt idx="120">
                  <c:v>2.9258866463937938E-2</c:v>
                </c:pt>
                <c:pt idx="123">
                  <c:v>2.8629418342344337E-2</c:v>
                </c:pt>
                <c:pt idx="126">
                  <c:v>2.8289564194217576E-2</c:v>
                </c:pt>
                <c:pt idx="129">
                  <c:v>2.8709757712579442E-2</c:v>
                </c:pt>
                <c:pt idx="132">
                  <c:v>2.9307173144432763E-2</c:v>
                </c:pt>
                <c:pt idx="135">
                  <c:v>2.9176904309180518E-2</c:v>
                </c:pt>
                <c:pt idx="138">
                  <c:v>2.9435119321269632E-2</c:v>
                </c:pt>
                <c:pt idx="141">
                  <c:v>2.9693234351373388E-2</c:v>
                </c:pt>
                <c:pt idx="144">
                  <c:v>3.0371819773027831E-2</c:v>
                </c:pt>
                <c:pt idx="147">
                  <c:v>3.0241543246853908E-2</c:v>
                </c:pt>
                <c:pt idx="150">
                  <c:v>3.0242827630812208E-2</c:v>
                </c:pt>
                <c:pt idx="153">
                  <c:v>3.0402891097530027E-2</c:v>
                </c:pt>
                <c:pt idx="156">
                  <c:v>3.0693215708578858E-2</c:v>
                </c:pt>
                <c:pt idx="159">
                  <c:v>3.3048191378193703E-2</c:v>
                </c:pt>
                <c:pt idx="162">
                  <c:v>3.2016008130965723E-2</c:v>
                </c:pt>
                <c:pt idx="165">
                  <c:v>3.1096366143995358E-2</c:v>
                </c:pt>
                <c:pt idx="168">
                  <c:v>3.072681734638838E-2</c:v>
                </c:pt>
                <c:pt idx="171">
                  <c:v>3.0660606199695462E-2</c:v>
                </c:pt>
                <c:pt idx="174">
                  <c:v>3.1952634934456103E-2</c:v>
                </c:pt>
                <c:pt idx="177">
                  <c:v>3.3934800855575098E-2</c:v>
                </c:pt>
                <c:pt idx="180">
                  <c:v>3.3629532783261862E-2</c:v>
                </c:pt>
                <c:pt idx="183">
                  <c:v>3.214485414566548E-2</c:v>
                </c:pt>
                <c:pt idx="186">
                  <c:v>3.6370869605772072E-2</c:v>
                </c:pt>
                <c:pt idx="189">
                  <c:v>3.1838570871660643E-2</c:v>
                </c:pt>
                <c:pt idx="192">
                  <c:v>3.7193529067501174E-2</c:v>
                </c:pt>
                <c:pt idx="195">
                  <c:v>3.4177695551226073E-2</c:v>
                </c:pt>
                <c:pt idx="198">
                  <c:v>3.9064599621680518E-2</c:v>
                </c:pt>
                <c:pt idx="201">
                  <c:v>3.8903397898520264E-2</c:v>
                </c:pt>
                <c:pt idx="204">
                  <c:v>3.4370622327250633E-2</c:v>
                </c:pt>
                <c:pt idx="207">
                  <c:v>3.6258159145232227E-2</c:v>
                </c:pt>
                <c:pt idx="210">
                  <c:v>3.158037893233745E-2</c:v>
                </c:pt>
                <c:pt idx="213">
                  <c:v>3.5757903129824076E-2</c:v>
                </c:pt>
                <c:pt idx="216">
                  <c:v>3.245194496646997E-2</c:v>
                </c:pt>
                <c:pt idx="219">
                  <c:v>3.0499973604755759E-2</c:v>
                </c:pt>
                <c:pt idx="222">
                  <c:v>3.3193465202085548E-2</c:v>
                </c:pt>
                <c:pt idx="225">
                  <c:v>3.4515957678518117E-2</c:v>
                </c:pt>
                <c:pt idx="228">
                  <c:v>3.2065153121948242E-2</c:v>
                </c:pt>
                <c:pt idx="231">
                  <c:v>3.3031578986875143E-2</c:v>
                </c:pt>
                <c:pt idx="234">
                  <c:v>3.4580961350471728E-2</c:v>
                </c:pt>
                <c:pt idx="237">
                  <c:v>3.2257729961026271E-2</c:v>
                </c:pt>
                <c:pt idx="240">
                  <c:v>3.1032250773522119E-2</c:v>
                </c:pt>
                <c:pt idx="243">
                  <c:v>3.5645188823823171E-2</c:v>
                </c:pt>
                <c:pt idx="246">
                  <c:v>3.3322949563303172E-2</c:v>
                </c:pt>
                <c:pt idx="249">
                  <c:v>3.0903289394994093E-2</c:v>
                </c:pt>
                <c:pt idx="252">
                  <c:v>3.6128582492951367E-2</c:v>
                </c:pt>
                <c:pt idx="255">
                  <c:v>3.2967917380794409E-2</c:v>
                </c:pt>
                <c:pt idx="258">
                  <c:v>3.0258386365829004E-2</c:v>
                </c:pt>
                <c:pt idx="261">
                  <c:v>3.5967473060853905E-2</c:v>
                </c:pt>
                <c:pt idx="264">
                  <c:v>3.3967702619491114E-2</c:v>
                </c:pt>
                <c:pt idx="267">
                  <c:v>3.056426202097251E-2</c:v>
                </c:pt>
                <c:pt idx="270">
                  <c:v>3.7032584990224438E-2</c:v>
                </c:pt>
                <c:pt idx="273">
                  <c:v>3.2403534458529615E-2</c:v>
                </c:pt>
                <c:pt idx="276">
                  <c:v>2.978981310321438E-2</c:v>
                </c:pt>
                <c:pt idx="279">
                  <c:v>3.0306904546676172E-2</c:v>
                </c:pt>
                <c:pt idx="282">
                  <c:v>3.1451002244026416E-2</c:v>
                </c:pt>
                <c:pt idx="285">
                  <c:v>3.0548703285955714E-2</c:v>
                </c:pt>
                <c:pt idx="288">
                  <c:v>2.8080744128073265E-2</c:v>
                </c:pt>
                <c:pt idx="291">
                  <c:v>2.9822303402808448E-2</c:v>
                </c:pt>
                <c:pt idx="294">
                  <c:v>3.0000209808349609E-2</c:v>
                </c:pt>
                <c:pt idx="297">
                  <c:v>3.8274488141459839E-2</c:v>
                </c:pt>
                <c:pt idx="300">
                  <c:v>3.2693078441004664E-2</c:v>
                </c:pt>
                <c:pt idx="303">
                  <c:v>3.8790633601526903E-2</c:v>
                </c:pt>
                <c:pt idx="306">
                  <c:v>3.1419077227192505E-2</c:v>
                </c:pt>
                <c:pt idx="309">
                  <c:v>3.9338919424241725E-2</c:v>
                </c:pt>
                <c:pt idx="312">
                  <c:v>3.5177161616663843E-2</c:v>
                </c:pt>
                <c:pt idx="315">
                  <c:v>3.5226010507152905E-2</c:v>
                </c:pt>
                <c:pt idx="318">
                  <c:v>3.9854995666011694E-2</c:v>
                </c:pt>
                <c:pt idx="321">
                  <c:v>3.9548143263786084E-2</c:v>
                </c:pt>
                <c:pt idx="324">
                  <c:v>3.8871142172044237E-2</c:v>
                </c:pt>
                <c:pt idx="327">
                  <c:v>4.1467603175870837E-2</c:v>
                </c:pt>
                <c:pt idx="330">
                  <c:v>4.0080658851131323E-2</c:v>
                </c:pt>
                <c:pt idx="333">
                  <c:v>4.6999929412718688E-2</c:v>
                </c:pt>
                <c:pt idx="336">
                  <c:v>4.3225872901178186E-2</c:v>
                </c:pt>
              </c:numCache>
            </c:numRef>
          </c:val>
        </c:ser>
        <c:marker val="1"/>
        <c:axId val="185497472"/>
        <c:axId val="185499008"/>
      </c:lineChart>
      <c:catAx>
        <c:axId val="185497472"/>
        <c:scaling>
          <c:orientation val="minMax"/>
        </c:scaling>
        <c:axPos val="b"/>
        <c:tickLblPos val="nextTo"/>
        <c:crossAx val="185499008"/>
        <c:crosses val="autoZero"/>
        <c:auto val="1"/>
        <c:lblAlgn val="ctr"/>
        <c:lblOffset val="100"/>
      </c:catAx>
      <c:valAx>
        <c:axId val="185499008"/>
        <c:scaling>
          <c:orientation val="minMax"/>
        </c:scaling>
        <c:axPos val="l"/>
        <c:majorGridlines/>
        <c:numFmt formatCode="General" sourceLinked="1"/>
        <c:tickLblPos val="nextTo"/>
        <c:crossAx val="185497472"/>
        <c:crosses val="autoZero"/>
        <c:crossBetween val="between"/>
      </c:valAx>
    </c:plotArea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data3!$AH$119:$AH$454</c:f>
              <c:numCache>
                <c:formatCode>0.00</c:formatCode>
                <c:ptCount val="336"/>
                <c:pt idx="0">
                  <c:v>3.48</c:v>
                </c:pt>
                <c:pt idx="3">
                  <c:v>3.46</c:v>
                </c:pt>
                <c:pt idx="6">
                  <c:v>3.44</c:v>
                </c:pt>
                <c:pt idx="9">
                  <c:v>3.42</c:v>
                </c:pt>
                <c:pt idx="12">
                  <c:v>3.4</c:v>
                </c:pt>
                <c:pt idx="15">
                  <c:v>3.38</c:v>
                </c:pt>
                <c:pt idx="18">
                  <c:v>3.36</c:v>
                </c:pt>
                <c:pt idx="21">
                  <c:v>3.34</c:v>
                </c:pt>
                <c:pt idx="24">
                  <c:v>3.32</c:v>
                </c:pt>
                <c:pt idx="27">
                  <c:v>3.3</c:v>
                </c:pt>
                <c:pt idx="30">
                  <c:v>3.28</c:v>
                </c:pt>
                <c:pt idx="33">
                  <c:v>3.26</c:v>
                </c:pt>
                <c:pt idx="36">
                  <c:v>3.2399999999999998</c:v>
                </c:pt>
                <c:pt idx="39">
                  <c:v>3.2199999999999998</c:v>
                </c:pt>
                <c:pt idx="42">
                  <c:v>3.1999999999999997</c:v>
                </c:pt>
                <c:pt idx="45">
                  <c:v>3.1799999999999997</c:v>
                </c:pt>
                <c:pt idx="48">
                  <c:v>3.1599999999999997</c:v>
                </c:pt>
                <c:pt idx="51">
                  <c:v>3.1399999999999997</c:v>
                </c:pt>
                <c:pt idx="54">
                  <c:v>3.1199999999999997</c:v>
                </c:pt>
                <c:pt idx="57">
                  <c:v>3.0999999999999996</c:v>
                </c:pt>
                <c:pt idx="60">
                  <c:v>3.0799999999999996</c:v>
                </c:pt>
                <c:pt idx="63">
                  <c:v>3.0599999999999996</c:v>
                </c:pt>
                <c:pt idx="66">
                  <c:v>3.0399999999999996</c:v>
                </c:pt>
                <c:pt idx="69">
                  <c:v>3.0199999999999996</c:v>
                </c:pt>
                <c:pt idx="72">
                  <c:v>2.9999999999999996</c:v>
                </c:pt>
                <c:pt idx="75">
                  <c:v>2.9799999999999995</c:v>
                </c:pt>
                <c:pt idx="78">
                  <c:v>2.9599999999999995</c:v>
                </c:pt>
                <c:pt idx="81">
                  <c:v>2.9399999999999995</c:v>
                </c:pt>
                <c:pt idx="84">
                  <c:v>2.9199999999999995</c:v>
                </c:pt>
                <c:pt idx="87">
                  <c:v>2.8999999999999995</c:v>
                </c:pt>
                <c:pt idx="90">
                  <c:v>2.8799999999999994</c:v>
                </c:pt>
                <c:pt idx="93">
                  <c:v>2.8599999999999994</c:v>
                </c:pt>
                <c:pt idx="96">
                  <c:v>2.8399999999999994</c:v>
                </c:pt>
                <c:pt idx="99">
                  <c:v>2.8199999999999994</c:v>
                </c:pt>
                <c:pt idx="102">
                  <c:v>2.7999999999999994</c:v>
                </c:pt>
                <c:pt idx="105">
                  <c:v>2.7799999999999994</c:v>
                </c:pt>
                <c:pt idx="108">
                  <c:v>2.7599999999999993</c:v>
                </c:pt>
                <c:pt idx="111">
                  <c:v>2.7399999999999993</c:v>
                </c:pt>
                <c:pt idx="114">
                  <c:v>2.7199999999999993</c:v>
                </c:pt>
                <c:pt idx="117">
                  <c:v>2.6999999999999993</c:v>
                </c:pt>
                <c:pt idx="120">
                  <c:v>2.6799999999999993</c:v>
                </c:pt>
                <c:pt idx="123">
                  <c:v>2.6599999999999993</c:v>
                </c:pt>
                <c:pt idx="126">
                  <c:v>2.6399999999999992</c:v>
                </c:pt>
                <c:pt idx="129">
                  <c:v>2.6199999999999992</c:v>
                </c:pt>
                <c:pt idx="132">
                  <c:v>2.5999999999999992</c:v>
                </c:pt>
                <c:pt idx="135">
                  <c:v>2.5799999999999992</c:v>
                </c:pt>
                <c:pt idx="138">
                  <c:v>2.5599999999999992</c:v>
                </c:pt>
                <c:pt idx="141">
                  <c:v>2.5399999999999991</c:v>
                </c:pt>
                <c:pt idx="144">
                  <c:v>2.5199999999999991</c:v>
                </c:pt>
                <c:pt idx="147">
                  <c:v>2.4999999999999991</c:v>
                </c:pt>
                <c:pt idx="150">
                  <c:v>2.4799999999999991</c:v>
                </c:pt>
                <c:pt idx="153">
                  <c:v>2.4599999999999991</c:v>
                </c:pt>
                <c:pt idx="156">
                  <c:v>2.4399999999999991</c:v>
                </c:pt>
                <c:pt idx="159">
                  <c:v>2.419999999999999</c:v>
                </c:pt>
                <c:pt idx="162">
                  <c:v>2.399999999999999</c:v>
                </c:pt>
                <c:pt idx="165">
                  <c:v>2.379999999999999</c:v>
                </c:pt>
                <c:pt idx="168">
                  <c:v>2.359999999999999</c:v>
                </c:pt>
                <c:pt idx="171">
                  <c:v>2.339999999999999</c:v>
                </c:pt>
                <c:pt idx="174">
                  <c:v>2.319999999999999</c:v>
                </c:pt>
                <c:pt idx="177">
                  <c:v>2.2999999999999989</c:v>
                </c:pt>
                <c:pt idx="180">
                  <c:v>2.2799999999999989</c:v>
                </c:pt>
                <c:pt idx="183">
                  <c:v>2.2599999999999989</c:v>
                </c:pt>
                <c:pt idx="186">
                  <c:v>2.2399999999999989</c:v>
                </c:pt>
                <c:pt idx="189">
                  <c:v>2.2199999999999989</c:v>
                </c:pt>
                <c:pt idx="192">
                  <c:v>2.1999999999999988</c:v>
                </c:pt>
                <c:pt idx="195">
                  <c:v>2.1799999999999988</c:v>
                </c:pt>
                <c:pt idx="198">
                  <c:v>2.1599999999999988</c:v>
                </c:pt>
                <c:pt idx="201">
                  <c:v>2.1399999999999988</c:v>
                </c:pt>
                <c:pt idx="204">
                  <c:v>2.1199999999999988</c:v>
                </c:pt>
                <c:pt idx="207">
                  <c:v>2.0999999999999988</c:v>
                </c:pt>
                <c:pt idx="210">
                  <c:v>2.0799999999999987</c:v>
                </c:pt>
                <c:pt idx="213">
                  <c:v>2.0599999999999987</c:v>
                </c:pt>
                <c:pt idx="216">
                  <c:v>2.0399999999999987</c:v>
                </c:pt>
                <c:pt idx="219">
                  <c:v>2.0199999999999987</c:v>
                </c:pt>
                <c:pt idx="222">
                  <c:v>1.9999999999999987</c:v>
                </c:pt>
                <c:pt idx="225">
                  <c:v>1.9799999999999986</c:v>
                </c:pt>
                <c:pt idx="228">
                  <c:v>1.9599999999999986</c:v>
                </c:pt>
                <c:pt idx="231">
                  <c:v>1.9399999999999986</c:v>
                </c:pt>
                <c:pt idx="234">
                  <c:v>1.9199999999999986</c:v>
                </c:pt>
                <c:pt idx="237">
                  <c:v>1.8999999999999986</c:v>
                </c:pt>
                <c:pt idx="240">
                  <c:v>1.8799999999999986</c:v>
                </c:pt>
                <c:pt idx="243">
                  <c:v>1.8599999999999985</c:v>
                </c:pt>
                <c:pt idx="246">
                  <c:v>1.8399999999999985</c:v>
                </c:pt>
                <c:pt idx="249">
                  <c:v>1.8199999999999985</c:v>
                </c:pt>
                <c:pt idx="252">
                  <c:v>1.7999999999999985</c:v>
                </c:pt>
                <c:pt idx="255">
                  <c:v>1.7799999999999985</c:v>
                </c:pt>
                <c:pt idx="258">
                  <c:v>1.7599999999999985</c:v>
                </c:pt>
                <c:pt idx="261">
                  <c:v>1.7399999999999984</c:v>
                </c:pt>
                <c:pt idx="264">
                  <c:v>1.7199999999999984</c:v>
                </c:pt>
                <c:pt idx="267">
                  <c:v>1.6999999999999984</c:v>
                </c:pt>
                <c:pt idx="270">
                  <c:v>1.6799999999999984</c:v>
                </c:pt>
                <c:pt idx="273">
                  <c:v>1.6599999999999984</c:v>
                </c:pt>
                <c:pt idx="276">
                  <c:v>1.6399999999999983</c:v>
                </c:pt>
                <c:pt idx="279">
                  <c:v>1.6199999999999983</c:v>
                </c:pt>
                <c:pt idx="282">
                  <c:v>1.5999999999999983</c:v>
                </c:pt>
                <c:pt idx="285">
                  <c:v>1.5799999999999983</c:v>
                </c:pt>
                <c:pt idx="288">
                  <c:v>1.5599999999999983</c:v>
                </c:pt>
                <c:pt idx="291">
                  <c:v>1.5399999999999983</c:v>
                </c:pt>
                <c:pt idx="294">
                  <c:v>1.5199999999999982</c:v>
                </c:pt>
                <c:pt idx="297">
                  <c:v>1.4999999999999982</c:v>
                </c:pt>
                <c:pt idx="300">
                  <c:v>1.4799999999999982</c:v>
                </c:pt>
                <c:pt idx="303">
                  <c:v>1.4599999999999982</c:v>
                </c:pt>
                <c:pt idx="306">
                  <c:v>1.4399999999999982</c:v>
                </c:pt>
                <c:pt idx="309">
                  <c:v>1.4199999999999982</c:v>
                </c:pt>
                <c:pt idx="312">
                  <c:v>1.3999999999999981</c:v>
                </c:pt>
                <c:pt idx="315">
                  <c:v>1.3799999999999981</c:v>
                </c:pt>
                <c:pt idx="318">
                  <c:v>1.3599999999999981</c:v>
                </c:pt>
                <c:pt idx="321">
                  <c:v>1.3399999999999981</c:v>
                </c:pt>
                <c:pt idx="324">
                  <c:v>1.3199999999999981</c:v>
                </c:pt>
                <c:pt idx="327">
                  <c:v>1.299999999999998</c:v>
                </c:pt>
                <c:pt idx="330">
                  <c:v>1.279999999999998</c:v>
                </c:pt>
                <c:pt idx="333">
                  <c:v>1.259999999999998</c:v>
                </c:pt>
              </c:numCache>
            </c:numRef>
          </c:xVal>
          <c:yVal>
            <c:numRef>
              <c:f>data3!$AM$119:$AM$454</c:f>
              <c:numCache>
                <c:formatCode>General</c:formatCode>
                <c:ptCount val="336"/>
                <c:pt idx="0">
                  <c:v>6.5290081885553519E-2</c:v>
                </c:pt>
                <c:pt idx="3">
                  <c:v>6.9209437216482428E-2</c:v>
                </c:pt>
                <c:pt idx="6">
                  <c:v>7.0661790909305466E-2</c:v>
                </c:pt>
                <c:pt idx="9">
                  <c:v>7.5047277635142962E-2</c:v>
                </c:pt>
                <c:pt idx="12">
                  <c:v>7.5323166385771856E-2</c:v>
                </c:pt>
                <c:pt idx="15">
                  <c:v>7.8484442926225029E-2</c:v>
                </c:pt>
                <c:pt idx="18">
                  <c:v>7.6401372109689447E-2</c:v>
                </c:pt>
                <c:pt idx="21">
                  <c:v>6.9194609119044515E-2</c:v>
                </c:pt>
                <c:pt idx="24">
                  <c:v>7.6145295173891014E-2</c:v>
                </c:pt>
                <c:pt idx="27">
                  <c:v>3.1628824049427351E-2</c:v>
                </c:pt>
                <c:pt idx="30">
                  <c:v>3.7270207558925961E-3</c:v>
                </c:pt>
                <c:pt idx="33">
                  <c:v>8.7740190567508591E-2</c:v>
                </c:pt>
                <c:pt idx="36">
                  <c:v>8.9888726511308192E-2</c:v>
                </c:pt>
                <c:pt idx="39">
                  <c:v>9.3177672355405861E-2</c:v>
                </c:pt>
                <c:pt idx="42">
                  <c:v>9.3644542078816784E-2</c:v>
                </c:pt>
                <c:pt idx="45">
                  <c:v>9.6919152044481649E-2</c:v>
                </c:pt>
                <c:pt idx="48">
                  <c:v>9.8902210112541411E-2</c:v>
                </c:pt>
                <c:pt idx="51">
                  <c:v>9.9194742018175575E-2</c:v>
                </c:pt>
                <c:pt idx="54">
                  <c:v>0.10170991959110509</c:v>
                </c:pt>
                <c:pt idx="57">
                  <c:v>9.9982538530902332E-2</c:v>
                </c:pt>
                <c:pt idx="60">
                  <c:v>0.10498505253945645</c:v>
                </c:pt>
                <c:pt idx="63">
                  <c:v>0.10428819348735274</c:v>
                </c:pt>
                <c:pt idx="66">
                  <c:v>0.10509937040267481</c:v>
                </c:pt>
                <c:pt idx="69">
                  <c:v>0.10614453592607909</c:v>
                </c:pt>
                <c:pt idx="72">
                  <c:v>0.10732235447053107</c:v>
                </c:pt>
                <c:pt idx="75">
                  <c:v>0.10901654151178164</c:v>
                </c:pt>
                <c:pt idx="78">
                  <c:v>0.10920915296000722</c:v>
                </c:pt>
                <c:pt idx="81">
                  <c:v>0.10990361244447833</c:v>
                </c:pt>
                <c:pt idx="84">
                  <c:v>0.11144967232980996</c:v>
                </c:pt>
                <c:pt idx="87">
                  <c:v>0.10988964573029492</c:v>
                </c:pt>
                <c:pt idx="90">
                  <c:v>0.1130470768097922</c:v>
                </c:pt>
                <c:pt idx="93">
                  <c:v>0.11229041314894062</c:v>
                </c:pt>
                <c:pt idx="96">
                  <c:v>0.11364595351680684</c:v>
                </c:pt>
                <c:pt idx="99">
                  <c:v>0.1139352859989291</c:v>
                </c:pt>
                <c:pt idx="102">
                  <c:v>0.11383856496503242</c:v>
                </c:pt>
                <c:pt idx="105">
                  <c:v>0.116999318522792</c:v>
                </c:pt>
                <c:pt idx="108">
                  <c:v>0.11622650392593847</c:v>
                </c:pt>
                <c:pt idx="111">
                  <c:v>0.11685436002669825</c:v>
                </c:pt>
                <c:pt idx="114">
                  <c:v>0.11769433175363808</c:v>
                </c:pt>
                <c:pt idx="117">
                  <c:v>0.1183368928970836</c:v>
                </c:pt>
                <c:pt idx="120">
                  <c:v>0.11926078796386719</c:v>
                </c:pt>
                <c:pt idx="123">
                  <c:v>0.11865861954227519</c:v>
                </c:pt>
                <c:pt idx="126">
                  <c:v>0.1205984546292207</c:v>
                </c:pt>
                <c:pt idx="129">
                  <c:v>0.12136923882269102</c:v>
                </c:pt>
                <c:pt idx="132">
                  <c:v>0.12200229398665918</c:v>
                </c:pt>
                <c:pt idx="135">
                  <c:v>0.1222563097553877</c:v>
                </c:pt>
                <c:pt idx="138">
                  <c:v>0.1209055992864787</c:v>
                </c:pt>
                <c:pt idx="141">
                  <c:v>0.12572359269665156</c:v>
                </c:pt>
                <c:pt idx="144">
                  <c:v>0.12325997506418496</c:v>
                </c:pt>
                <c:pt idx="147">
                  <c:v>0.12540149688720703</c:v>
                </c:pt>
                <c:pt idx="150">
                  <c:v>0.125743712148358</c:v>
                </c:pt>
                <c:pt idx="153">
                  <c:v>0.12594961350963985</c:v>
                </c:pt>
                <c:pt idx="156">
                  <c:v>0.12838945081157149</c:v>
                </c:pt>
                <c:pt idx="159">
                  <c:v>0.1261423172489291</c:v>
                </c:pt>
                <c:pt idx="162">
                  <c:v>0.13074425728090233</c:v>
                </c:pt>
                <c:pt idx="165">
                  <c:v>0.13023908676639806</c:v>
                </c:pt>
                <c:pt idx="168">
                  <c:v>0.13153365350538593</c:v>
                </c:pt>
                <c:pt idx="171">
                  <c:v>0.13430586168843028</c:v>
                </c:pt>
                <c:pt idx="174">
                  <c:v>0.1336791438441125</c:v>
                </c:pt>
                <c:pt idx="177">
                  <c:v>0.13754792367258339</c:v>
                </c:pt>
                <c:pt idx="180">
                  <c:v>0.13630667040424882</c:v>
                </c:pt>
                <c:pt idx="183">
                  <c:v>0.14062899927939121</c:v>
                </c:pt>
                <c:pt idx="186">
                  <c:v>0.14387103049985939</c:v>
                </c:pt>
                <c:pt idx="189">
                  <c:v>0.14527376236454081</c:v>
                </c:pt>
                <c:pt idx="192">
                  <c:v>0.15370818107358808</c:v>
                </c:pt>
                <c:pt idx="195">
                  <c:v>0.15546900226223848</c:v>
                </c:pt>
                <c:pt idx="198">
                  <c:v>0.15485535898516289</c:v>
                </c:pt>
                <c:pt idx="201">
                  <c:v>0.14711198499125899</c:v>
                </c:pt>
                <c:pt idx="204">
                  <c:v>0.13816199764128534</c:v>
                </c:pt>
                <c:pt idx="207">
                  <c:v>0.13882190950455353</c:v>
                </c:pt>
                <c:pt idx="210">
                  <c:v>0.13591972474128866</c:v>
                </c:pt>
                <c:pt idx="213">
                  <c:v>0.13614426889727227</c:v>
                </c:pt>
                <c:pt idx="216">
                  <c:v>0.13448502940516249</c:v>
                </c:pt>
                <c:pt idx="219">
                  <c:v>0.13577347417031582</c:v>
                </c:pt>
                <c:pt idx="222">
                  <c:v>0.13559722900390625</c:v>
                </c:pt>
                <c:pt idx="225">
                  <c:v>0.13620951867872755</c:v>
                </c:pt>
                <c:pt idx="228">
                  <c:v>0.13558104730421405</c:v>
                </c:pt>
                <c:pt idx="231">
                  <c:v>0.13596737769342226</c:v>
                </c:pt>
                <c:pt idx="234">
                  <c:v>0.13659677197856368</c:v>
                </c:pt>
                <c:pt idx="237">
                  <c:v>0.13596793143979902</c:v>
                </c:pt>
                <c:pt idx="240">
                  <c:v>0.13708079245782745</c:v>
                </c:pt>
                <c:pt idx="243">
                  <c:v>0.13517787379603163</c:v>
                </c:pt>
                <c:pt idx="246">
                  <c:v>0.13756462835496475</c:v>
                </c:pt>
                <c:pt idx="249">
                  <c:v>0.13791867225400889</c:v>
                </c:pt>
                <c:pt idx="252">
                  <c:v>0.13670890561995996</c:v>
                </c:pt>
                <c:pt idx="255">
                  <c:v>0.13561396444997431</c:v>
                </c:pt>
                <c:pt idx="258">
                  <c:v>0.13870916058940264</c:v>
                </c:pt>
                <c:pt idx="261">
                  <c:v>0.13759699175434736</c:v>
                </c:pt>
                <c:pt idx="264">
                  <c:v>0.13558110883159014</c:v>
                </c:pt>
                <c:pt idx="267">
                  <c:v>0.13695080049576358</c:v>
                </c:pt>
                <c:pt idx="270">
                  <c:v>0.13570927035423974</c:v>
                </c:pt>
                <c:pt idx="273">
                  <c:v>0.13509738060735899</c:v>
                </c:pt>
                <c:pt idx="276">
                  <c:v>0.13043617433117305</c:v>
                </c:pt>
                <c:pt idx="279">
                  <c:v>0.12853108682940029</c:v>
                </c:pt>
                <c:pt idx="282">
                  <c:v>0.12292057468045137</c:v>
                </c:pt>
                <c:pt idx="285">
                  <c:v>0.1188699353125795</c:v>
                </c:pt>
                <c:pt idx="288">
                  <c:v>0.1154190032712874</c:v>
                </c:pt>
                <c:pt idx="291">
                  <c:v>0.12279170559298613</c:v>
                </c:pt>
                <c:pt idx="294">
                  <c:v>0.14337042839296377</c:v>
                </c:pt>
                <c:pt idx="297">
                  <c:v>0.15490190444454033</c:v>
                </c:pt>
                <c:pt idx="300">
                  <c:v>0.14877534681750948</c:v>
                </c:pt>
                <c:pt idx="303">
                  <c:v>0.14619333513321386</c:v>
                </c:pt>
                <c:pt idx="306">
                  <c:v>0.14453228058353584</c:v>
                </c:pt>
                <c:pt idx="309">
                  <c:v>0.14853237521263818</c:v>
                </c:pt>
                <c:pt idx="312">
                  <c:v>0.14945214794528106</c:v>
                </c:pt>
                <c:pt idx="315">
                  <c:v>0.15416133019231992</c:v>
                </c:pt>
                <c:pt idx="318">
                  <c:v>0.15872510786979444</c:v>
                </c:pt>
                <c:pt idx="321">
                  <c:v>0.16153255585701221</c:v>
                </c:pt>
                <c:pt idx="324">
                  <c:v>0.17143593295927939</c:v>
                </c:pt>
                <c:pt idx="327">
                  <c:v>0.17548373437696885</c:v>
                </c:pt>
                <c:pt idx="330">
                  <c:v>0.18485503811990078</c:v>
                </c:pt>
                <c:pt idx="333">
                  <c:v>0.18964435977320537</c:v>
                </c:pt>
              </c:numCache>
            </c:numRef>
          </c:yVal>
        </c:ser>
        <c:axId val="169818368"/>
        <c:axId val="185507840"/>
      </c:scatterChart>
      <c:valAx>
        <c:axId val="169818368"/>
        <c:scaling>
          <c:orientation val="minMax"/>
          <c:max val="3.5"/>
          <c:min val="1.25"/>
        </c:scaling>
        <c:axPos val="b"/>
        <c:numFmt formatCode="0.00" sourceLinked="1"/>
        <c:tickLblPos val="nextTo"/>
        <c:crossAx val="185507840"/>
        <c:crosses val="autoZero"/>
        <c:crossBetween val="midCat"/>
      </c:valAx>
      <c:valAx>
        <c:axId val="185507840"/>
        <c:scaling>
          <c:orientation val="minMax"/>
        </c:scaling>
        <c:axPos val="l"/>
        <c:majorGridlines/>
        <c:numFmt formatCode="General" sourceLinked="1"/>
        <c:tickLblPos val="nextTo"/>
        <c:crossAx val="169818368"/>
        <c:crosses val="autoZero"/>
        <c:crossBetween val="midCat"/>
      </c:valAx>
    </c:plotArea>
    <c:plotVisOnly val="1"/>
    <c:dispBlanksAs val="span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data3!$AH$458:$AH$796</c:f>
              <c:numCache>
                <c:formatCode>0.00</c:formatCode>
                <c:ptCount val="339"/>
                <c:pt idx="0">
                  <c:v>3.5</c:v>
                </c:pt>
                <c:pt idx="3">
                  <c:v>3.48</c:v>
                </c:pt>
                <c:pt idx="6">
                  <c:v>3.46</c:v>
                </c:pt>
                <c:pt idx="9">
                  <c:v>3.44</c:v>
                </c:pt>
                <c:pt idx="12">
                  <c:v>3.42</c:v>
                </c:pt>
                <c:pt idx="15">
                  <c:v>3.4</c:v>
                </c:pt>
                <c:pt idx="18">
                  <c:v>3.38</c:v>
                </c:pt>
                <c:pt idx="21">
                  <c:v>3.36</c:v>
                </c:pt>
                <c:pt idx="24">
                  <c:v>3.34</c:v>
                </c:pt>
                <c:pt idx="27">
                  <c:v>3.32</c:v>
                </c:pt>
                <c:pt idx="30">
                  <c:v>3.3</c:v>
                </c:pt>
                <c:pt idx="33">
                  <c:v>3.28</c:v>
                </c:pt>
                <c:pt idx="36">
                  <c:v>3.26</c:v>
                </c:pt>
                <c:pt idx="39">
                  <c:v>3.2399999999999998</c:v>
                </c:pt>
                <c:pt idx="42">
                  <c:v>3.2199999999999998</c:v>
                </c:pt>
                <c:pt idx="45">
                  <c:v>3.1999999999999997</c:v>
                </c:pt>
                <c:pt idx="48">
                  <c:v>3.1799999999999997</c:v>
                </c:pt>
                <c:pt idx="51">
                  <c:v>3.1599999999999997</c:v>
                </c:pt>
                <c:pt idx="54">
                  <c:v>3.1399999999999997</c:v>
                </c:pt>
                <c:pt idx="57">
                  <c:v>3.1199999999999997</c:v>
                </c:pt>
                <c:pt idx="60">
                  <c:v>3.0999999999999996</c:v>
                </c:pt>
                <c:pt idx="63">
                  <c:v>3.0799999999999996</c:v>
                </c:pt>
                <c:pt idx="66">
                  <c:v>3.0599999999999996</c:v>
                </c:pt>
                <c:pt idx="69">
                  <c:v>3.0399999999999996</c:v>
                </c:pt>
                <c:pt idx="72">
                  <c:v>3.0199999999999996</c:v>
                </c:pt>
                <c:pt idx="75">
                  <c:v>2.9999999999999996</c:v>
                </c:pt>
                <c:pt idx="78">
                  <c:v>2.9799999999999995</c:v>
                </c:pt>
                <c:pt idx="81">
                  <c:v>2.9599999999999995</c:v>
                </c:pt>
                <c:pt idx="84">
                  <c:v>2.9399999999999995</c:v>
                </c:pt>
                <c:pt idx="87">
                  <c:v>2.9199999999999995</c:v>
                </c:pt>
                <c:pt idx="90">
                  <c:v>2.8999999999999995</c:v>
                </c:pt>
                <c:pt idx="93">
                  <c:v>2.8799999999999994</c:v>
                </c:pt>
                <c:pt idx="96">
                  <c:v>2.8599999999999994</c:v>
                </c:pt>
                <c:pt idx="99">
                  <c:v>2.8399999999999994</c:v>
                </c:pt>
                <c:pt idx="102">
                  <c:v>2.8199999999999994</c:v>
                </c:pt>
                <c:pt idx="105">
                  <c:v>2.7999999999999994</c:v>
                </c:pt>
                <c:pt idx="108">
                  <c:v>2.7799999999999994</c:v>
                </c:pt>
                <c:pt idx="111">
                  <c:v>2.7599999999999993</c:v>
                </c:pt>
                <c:pt idx="114">
                  <c:v>2.7399999999999993</c:v>
                </c:pt>
                <c:pt idx="117">
                  <c:v>2.7199999999999993</c:v>
                </c:pt>
                <c:pt idx="120">
                  <c:v>2.6999999999999993</c:v>
                </c:pt>
                <c:pt idx="123">
                  <c:v>2.6799999999999993</c:v>
                </c:pt>
                <c:pt idx="126">
                  <c:v>2.6599999999999993</c:v>
                </c:pt>
                <c:pt idx="129">
                  <c:v>2.6399999999999992</c:v>
                </c:pt>
                <c:pt idx="132">
                  <c:v>2.6199999999999992</c:v>
                </c:pt>
                <c:pt idx="135">
                  <c:v>2.5999999999999992</c:v>
                </c:pt>
                <c:pt idx="138">
                  <c:v>2.5799999999999992</c:v>
                </c:pt>
                <c:pt idx="141">
                  <c:v>2.5599999999999992</c:v>
                </c:pt>
                <c:pt idx="144">
                  <c:v>2.5399999999999991</c:v>
                </c:pt>
                <c:pt idx="147">
                  <c:v>2.5199999999999991</c:v>
                </c:pt>
                <c:pt idx="150">
                  <c:v>2.4999999999999991</c:v>
                </c:pt>
                <c:pt idx="153">
                  <c:v>2.4799999999999991</c:v>
                </c:pt>
                <c:pt idx="156">
                  <c:v>2.4599999999999991</c:v>
                </c:pt>
                <c:pt idx="159">
                  <c:v>2.4399999999999991</c:v>
                </c:pt>
                <c:pt idx="162">
                  <c:v>2.419999999999999</c:v>
                </c:pt>
                <c:pt idx="165">
                  <c:v>2.399999999999999</c:v>
                </c:pt>
                <c:pt idx="168">
                  <c:v>2.379999999999999</c:v>
                </c:pt>
                <c:pt idx="171">
                  <c:v>2.359999999999999</c:v>
                </c:pt>
                <c:pt idx="174">
                  <c:v>2.339999999999999</c:v>
                </c:pt>
                <c:pt idx="177">
                  <c:v>2.319999999999999</c:v>
                </c:pt>
                <c:pt idx="180">
                  <c:v>2.2999999999999989</c:v>
                </c:pt>
                <c:pt idx="183">
                  <c:v>2.2799999999999989</c:v>
                </c:pt>
                <c:pt idx="186">
                  <c:v>2.2599999999999989</c:v>
                </c:pt>
                <c:pt idx="189">
                  <c:v>2.2399999999999989</c:v>
                </c:pt>
                <c:pt idx="192">
                  <c:v>2.2199999999999989</c:v>
                </c:pt>
                <c:pt idx="195">
                  <c:v>2.1999999999999988</c:v>
                </c:pt>
                <c:pt idx="198">
                  <c:v>2.1799999999999988</c:v>
                </c:pt>
                <c:pt idx="201">
                  <c:v>2.1599999999999988</c:v>
                </c:pt>
                <c:pt idx="204">
                  <c:v>2.1399999999999988</c:v>
                </c:pt>
                <c:pt idx="207">
                  <c:v>2.1199999999999988</c:v>
                </c:pt>
                <c:pt idx="210">
                  <c:v>2.0999999999999988</c:v>
                </c:pt>
                <c:pt idx="213">
                  <c:v>2.0799999999999987</c:v>
                </c:pt>
                <c:pt idx="216">
                  <c:v>2.0599999999999987</c:v>
                </c:pt>
                <c:pt idx="219">
                  <c:v>2.0399999999999987</c:v>
                </c:pt>
                <c:pt idx="222">
                  <c:v>2.0199999999999987</c:v>
                </c:pt>
                <c:pt idx="225">
                  <c:v>1.9999999999999987</c:v>
                </c:pt>
                <c:pt idx="228">
                  <c:v>1.9799999999999986</c:v>
                </c:pt>
                <c:pt idx="231">
                  <c:v>1.9599999999999986</c:v>
                </c:pt>
                <c:pt idx="234">
                  <c:v>1.9399999999999986</c:v>
                </c:pt>
                <c:pt idx="237">
                  <c:v>1.9199999999999986</c:v>
                </c:pt>
                <c:pt idx="240">
                  <c:v>1.8999999999999986</c:v>
                </c:pt>
                <c:pt idx="243">
                  <c:v>1.8799999999999986</c:v>
                </c:pt>
                <c:pt idx="246">
                  <c:v>1.8599999999999985</c:v>
                </c:pt>
                <c:pt idx="249">
                  <c:v>1.8399999999999985</c:v>
                </c:pt>
                <c:pt idx="252">
                  <c:v>1.8199999999999985</c:v>
                </c:pt>
                <c:pt idx="255">
                  <c:v>1.7999999999999985</c:v>
                </c:pt>
                <c:pt idx="258">
                  <c:v>1.7799999999999985</c:v>
                </c:pt>
                <c:pt idx="261">
                  <c:v>1.7599999999999985</c:v>
                </c:pt>
                <c:pt idx="264">
                  <c:v>1.7399999999999984</c:v>
                </c:pt>
                <c:pt idx="267">
                  <c:v>1.7199999999999984</c:v>
                </c:pt>
                <c:pt idx="270">
                  <c:v>1.6999999999999984</c:v>
                </c:pt>
                <c:pt idx="273">
                  <c:v>1.6799999999999984</c:v>
                </c:pt>
                <c:pt idx="276">
                  <c:v>1.6599999999999984</c:v>
                </c:pt>
                <c:pt idx="279">
                  <c:v>1.6399999999999983</c:v>
                </c:pt>
                <c:pt idx="282">
                  <c:v>1.6199999999999983</c:v>
                </c:pt>
                <c:pt idx="285">
                  <c:v>1.5999999999999983</c:v>
                </c:pt>
                <c:pt idx="288">
                  <c:v>1.5799999999999983</c:v>
                </c:pt>
                <c:pt idx="291">
                  <c:v>1.5599999999999983</c:v>
                </c:pt>
                <c:pt idx="294">
                  <c:v>1.5399999999999983</c:v>
                </c:pt>
                <c:pt idx="297">
                  <c:v>1.5199999999999982</c:v>
                </c:pt>
                <c:pt idx="300">
                  <c:v>1.4999999999999982</c:v>
                </c:pt>
                <c:pt idx="303">
                  <c:v>1.4799999999999982</c:v>
                </c:pt>
                <c:pt idx="306">
                  <c:v>1.4599999999999982</c:v>
                </c:pt>
                <c:pt idx="309">
                  <c:v>1.4399999999999982</c:v>
                </c:pt>
                <c:pt idx="312">
                  <c:v>1.4199999999999982</c:v>
                </c:pt>
                <c:pt idx="315">
                  <c:v>1.3999999999999981</c:v>
                </c:pt>
                <c:pt idx="318">
                  <c:v>1.3799999999999981</c:v>
                </c:pt>
                <c:pt idx="321">
                  <c:v>1.3599999999999981</c:v>
                </c:pt>
                <c:pt idx="324">
                  <c:v>1.3399999999999981</c:v>
                </c:pt>
                <c:pt idx="327">
                  <c:v>1.3199999999999981</c:v>
                </c:pt>
                <c:pt idx="330">
                  <c:v>1.299999999999998</c:v>
                </c:pt>
                <c:pt idx="333">
                  <c:v>1.279999999999998</c:v>
                </c:pt>
                <c:pt idx="336">
                  <c:v>1.259999999999998</c:v>
                </c:pt>
              </c:numCache>
            </c:numRef>
          </c:xVal>
          <c:yVal>
            <c:numRef>
              <c:f>data3!$AM$458:$AM$796</c:f>
              <c:numCache>
                <c:formatCode>General</c:formatCode>
                <c:ptCount val="339"/>
                <c:pt idx="0">
                  <c:v>2.4065294573383689E-2</c:v>
                </c:pt>
                <c:pt idx="3">
                  <c:v>1.577388086626641E-2</c:v>
                </c:pt>
                <c:pt idx="6">
                  <c:v>1.6210325302616013E-2</c:v>
                </c:pt>
                <c:pt idx="9">
                  <c:v>1.9047121847829196E-2</c:v>
                </c:pt>
                <c:pt idx="12">
                  <c:v>1.73232017024878E-2</c:v>
                </c:pt>
                <c:pt idx="15">
                  <c:v>1.8354831203336808E-2</c:v>
                </c:pt>
                <c:pt idx="18">
                  <c:v>1.9161901166362405E-2</c:v>
                </c:pt>
                <c:pt idx="21">
                  <c:v>1.8982948795441601E-2</c:v>
                </c:pt>
                <c:pt idx="24">
                  <c:v>1.9435790277296583E-2</c:v>
                </c:pt>
                <c:pt idx="27">
                  <c:v>1.8661360586842868E-2</c:v>
                </c:pt>
                <c:pt idx="30">
                  <c:v>1.6613083501016312E-2</c:v>
                </c:pt>
                <c:pt idx="33">
                  <c:v>4.5969793873448239E-3</c:v>
                </c:pt>
                <c:pt idx="36">
                  <c:v>5.4675609834733407E-3</c:v>
                </c:pt>
                <c:pt idx="39">
                  <c:v>2.2210551846411963E-2</c:v>
                </c:pt>
                <c:pt idx="42">
                  <c:v>2.1288894837902195E-2</c:v>
                </c:pt>
                <c:pt idx="45">
                  <c:v>2.369393071820669E-2</c:v>
                </c:pt>
                <c:pt idx="48">
                  <c:v>2.4516951653265284E-2</c:v>
                </c:pt>
                <c:pt idx="51">
                  <c:v>2.2901804216446386E-2</c:v>
                </c:pt>
                <c:pt idx="54">
                  <c:v>2.3936210140105274E-2</c:v>
                </c:pt>
                <c:pt idx="57">
                  <c:v>2.3935902503228856E-2</c:v>
                </c:pt>
                <c:pt idx="60">
                  <c:v>2.5611685168358544E-2</c:v>
                </c:pt>
                <c:pt idx="63">
                  <c:v>2.4661864003827638E-2</c:v>
                </c:pt>
                <c:pt idx="66">
                  <c:v>2.6758332406320751E-2</c:v>
                </c:pt>
                <c:pt idx="69">
                  <c:v>2.453263344303247E-2</c:v>
                </c:pt>
                <c:pt idx="72">
                  <c:v>2.7418244269586722E-2</c:v>
                </c:pt>
                <c:pt idx="75">
                  <c:v>2.4661825549217919E-2</c:v>
                </c:pt>
                <c:pt idx="78">
                  <c:v>2.6387906843615916E-2</c:v>
                </c:pt>
                <c:pt idx="81">
                  <c:v>2.6224643953384863E-2</c:v>
                </c:pt>
                <c:pt idx="84">
                  <c:v>2.5435978366482814E-2</c:v>
                </c:pt>
                <c:pt idx="87">
                  <c:v>2.7710053228562792E-2</c:v>
                </c:pt>
                <c:pt idx="90">
                  <c:v>2.769278710888301E-2</c:v>
                </c:pt>
                <c:pt idx="93">
                  <c:v>2.6096820831298828E-2</c:v>
                </c:pt>
                <c:pt idx="96">
                  <c:v>2.7307033538818359E-2</c:v>
                </c:pt>
                <c:pt idx="99">
                  <c:v>2.8531943598101073E-2</c:v>
                </c:pt>
                <c:pt idx="102">
                  <c:v>2.8403051437869919E-2</c:v>
                </c:pt>
                <c:pt idx="105">
                  <c:v>2.7548913032778177E-2</c:v>
                </c:pt>
                <c:pt idx="108">
                  <c:v>2.7224786819949998E-2</c:v>
                </c:pt>
                <c:pt idx="111">
                  <c:v>2.7807451063587063E-2</c:v>
                </c:pt>
                <c:pt idx="114">
                  <c:v>2.9564403718517429E-2</c:v>
                </c:pt>
                <c:pt idx="117">
                  <c:v>2.9095865065051907E-2</c:v>
                </c:pt>
                <c:pt idx="120">
                  <c:v>2.9258866463937938E-2</c:v>
                </c:pt>
                <c:pt idx="123">
                  <c:v>2.8629418342344337E-2</c:v>
                </c:pt>
                <c:pt idx="126">
                  <c:v>2.8289564194217576E-2</c:v>
                </c:pt>
                <c:pt idx="129">
                  <c:v>2.8709757712579442E-2</c:v>
                </c:pt>
                <c:pt idx="132">
                  <c:v>2.9307173144432763E-2</c:v>
                </c:pt>
                <c:pt idx="135">
                  <c:v>2.9176904309180518E-2</c:v>
                </c:pt>
                <c:pt idx="138">
                  <c:v>2.9435119321269632E-2</c:v>
                </c:pt>
                <c:pt idx="141">
                  <c:v>2.9693234351373388E-2</c:v>
                </c:pt>
                <c:pt idx="144">
                  <c:v>3.0371819773027831E-2</c:v>
                </c:pt>
                <c:pt idx="147">
                  <c:v>3.0241543246853908E-2</c:v>
                </c:pt>
                <c:pt idx="150">
                  <c:v>3.0242827630812208E-2</c:v>
                </c:pt>
                <c:pt idx="153">
                  <c:v>3.0402891097530027E-2</c:v>
                </c:pt>
                <c:pt idx="156">
                  <c:v>3.0693215708578858E-2</c:v>
                </c:pt>
                <c:pt idx="159">
                  <c:v>3.3048191378193703E-2</c:v>
                </c:pt>
                <c:pt idx="162">
                  <c:v>3.2016008130965723E-2</c:v>
                </c:pt>
                <c:pt idx="165">
                  <c:v>3.1096366143995358E-2</c:v>
                </c:pt>
                <c:pt idx="168">
                  <c:v>3.072681734638838E-2</c:v>
                </c:pt>
                <c:pt idx="171">
                  <c:v>3.0660606199695462E-2</c:v>
                </c:pt>
                <c:pt idx="174">
                  <c:v>3.1952634934456103E-2</c:v>
                </c:pt>
                <c:pt idx="177">
                  <c:v>3.3934800855575098E-2</c:v>
                </c:pt>
                <c:pt idx="180">
                  <c:v>3.3629532783261862E-2</c:v>
                </c:pt>
                <c:pt idx="183">
                  <c:v>3.214485414566548E-2</c:v>
                </c:pt>
                <c:pt idx="186">
                  <c:v>3.6370869605772072E-2</c:v>
                </c:pt>
                <c:pt idx="189">
                  <c:v>3.1838570871660643E-2</c:v>
                </c:pt>
                <c:pt idx="192">
                  <c:v>3.7193529067501174E-2</c:v>
                </c:pt>
                <c:pt idx="195">
                  <c:v>3.4177695551226073E-2</c:v>
                </c:pt>
                <c:pt idx="198">
                  <c:v>3.9064599621680518E-2</c:v>
                </c:pt>
                <c:pt idx="201">
                  <c:v>3.8903397898520264E-2</c:v>
                </c:pt>
                <c:pt idx="204">
                  <c:v>3.4370622327250633E-2</c:v>
                </c:pt>
                <c:pt idx="207">
                  <c:v>3.6258159145232227E-2</c:v>
                </c:pt>
                <c:pt idx="210">
                  <c:v>3.158037893233745E-2</c:v>
                </c:pt>
                <c:pt idx="213">
                  <c:v>3.5757903129824076E-2</c:v>
                </c:pt>
                <c:pt idx="216">
                  <c:v>3.245194496646997E-2</c:v>
                </c:pt>
                <c:pt idx="219">
                  <c:v>3.0499973604755759E-2</c:v>
                </c:pt>
                <c:pt idx="222">
                  <c:v>3.3193465202085548E-2</c:v>
                </c:pt>
                <c:pt idx="225">
                  <c:v>3.4515957678518117E-2</c:v>
                </c:pt>
                <c:pt idx="228">
                  <c:v>3.2065153121948242E-2</c:v>
                </c:pt>
                <c:pt idx="231">
                  <c:v>3.3031578986875143E-2</c:v>
                </c:pt>
                <c:pt idx="234">
                  <c:v>3.4580961350471728E-2</c:v>
                </c:pt>
                <c:pt idx="237">
                  <c:v>3.2257729961026271E-2</c:v>
                </c:pt>
                <c:pt idx="240">
                  <c:v>3.1032250773522119E-2</c:v>
                </c:pt>
                <c:pt idx="243">
                  <c:v>3.5645188823823171E-2</c:v>
                </c:pt>
                <c:pt idx="246">
                  <c:v>3.3322949563303172E-2</c:v>
                </c:pt>
                <c:pt idx="249">
                  <c:v>3.0903289394994093E-2</c:v>
                </c:pt>
                <c:pt idx="252">
                  <c:v>3.6128582492951367E-2</c:v>
                </c:pt>
                <c:pt idx="255">
                  <c:v>3.2967917380794409E-2</c:v>
                </c:pt>
                <c:pt idx="258">
                  <c:v>3.0258386365829004E-2</c:v>
                </c:pt>
                <c:pt idx="261">
                  <c:v>3.5967473060853905E-2</c:v>
                </c:pt>
                <c:pt idx="264">
                  <c:v>3.3967702619491114E-2</c:v>
                </c:pt>
                <c:pt idx="267">
                  <c:v>3.056426202097251E-2</c:v>
                </c:pt>
                <c:pt idx="270">
                  <c:v>3.7032584990224438E-2</c:v>
                </c:pt>
                <c:pt idx="273">
                  <c:v>3.2403534458529615E-2</c:v>
                </c:pt>
                <c:pt idx="276">
                  <c:v>2.978981310321438E-2</c:v>
                </c:pt>
                <c:pt idx="279">
                  <c:v>3.0306904546676172E-2</c:v>
                </c:pt>
                <c:pt idx="282">
                  <c:v>3.1451002244026416E-2</c:v>
                </c:pt>
                <c:pt idx="285">
                  <c:v>3.0548703285955714E-2</c:v>
                </c:pt>
                <c:pt idx="288">
                  <c:v>2.8080744128073265E-2</c:v>
                </c:pt>
                <c:pt idx="291">
                  <c:v>2.9822303402808448E-2</c:v>
                </c:pt>
                <c:pt idx="294">
                  <c:v>3.0000209808349609E-2</c:v>
                </c:pt>
                <c:pt idx="297">
                  <c:v>3.8274488141459839E-2</c:v>
                </c:pt>
                <c:pt idx="300">
                  <c:v>3.2693078441004664E-2</c:v>
                </c:pt>
                <c:pt idx="303">
                  <c:v>3.8790633601526903E-2</c:v>
                </c:pt>
                <c:pt idx="306">
                  <c:v>3.1419077227192505E-2</c:v>
                </c:pt>
                <c:pt idx="309">
                  <c:v>3.9338919424241725E-2</c:v>
                </c:pt>
                <c:pt idx="312">
                  <c:v>3.5177161616663843E-2</c:v>
                </c:pt>
                <c:pt idx="315">
                  <c:v>3.5226010507152905E-2</c:v>
                </c:pt>
                <c:pt idx="318">
                  <c:v>3.9854995666011694E-2</c:v>
                </c:pt>
                <c:pt idx="321">
                  <c:v>3.9548143263786084E-2</c:v>
                </c:pt>
                <c:pt idx="324">
                  <c:v>3.8871142172044237E-2</c:v>
                </c:pt>
                <c:pt idx="327">
                  <c:v>4.1467603175870837E-2</c:v>
                </c:pt>
                <c:pt idx="330">
                  <c:v>4.0080658851131323E-2</c:v>
                </c:pt>
                <c:pt idx="333">
                  <c:v>4.6999929412718688E-2</c:v>
                </c:pt>
                <c:pt idx="336">
                  <c:v>4.3225872901178186E-2</c:v>
                </c:pt>
              </c:numCache>
            </c:numRef>
          </c:yVal>
        </c:ser>
        <c:axId val="185526912"/>
        <c:axId val="185532800"/>
      </c:scatterChart>
      <c:valAx>
        <c:axId val="185526912"/>
        <c:scaling>
          <c:orientation val="minMax"/>
          <c:max val="3.5"/>
          <c:min val="1.25"/>
        </c:scaling>
        <c:axPos val="b"/>
        <c:numFmt formatCode="0.00" sourceLinked="1"/>
        <c:tickLblPos val="nextTo"/>
        <c:crossAx val="185532800"/>
        <c:crosses val="autoZero"/>
        <c:crossBetween val="midCat"/>
      </c:valAx>
      <c:valAx>
        <c:axId val="185532800"/>
        <c:scaling>
          <c:orientation val="minMax"/>
        </c:scaling>
        <c:axPos val="l"/>
        <c:majorGridlines/>
        <c:numFmt formatCode="General" sourceLinked="1"/>
        <c:tickLblPos val="nextTo"/>
        <c:crossAx val="185526912"/>
        <c:crosses val="autoZero"/>
        <c:crossBetween val="midCat"/>
      </c:valAx>
    </c:plotArea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yVal>
            <c:numRef>
              <c:f>data3!$AL$119:$AL$457</c:f>
              <c:numCache>
                <c:formatCode>General</c:formatCode>
                <c:ptCount val="339"/>
                <c:pt idx="0">
                  <c:v>17.198555481030116</c:v>
                </c:pt>
                <c:pt idx="3">
                  <c:v>17.13428024845707</c:v>
                </c:pt>
                <c:pt idx="6">
                  <c:v>17.064040554824675</c:v>
                </c:pt>
                <c:pt idx="9">
                  <c:v>16.99569984696706</c:v>
                </c:pt>
                <c:pt idx="12">
                  <c:v>16.919344758672999</c:v>
                </c:pt>
                <c:pt idx="15">
                  <c:v>16.846874616424977</c:v>
                </c:pt>
                <c:pt idx="18">
                  <c:v>16.767872534216462</c:v>
                </c:pt>
                <c:pt idx="21">
                  <c:v>16.719043268110102</c:v>
                </c:pt>
                <c:pt idx="24">
                  <c:v>16.684093071503781</c:v>
                </c:pt>
                <c:pt idx="27">
                  <c:v>16.621677420991457</c:v>
                </c:pt>
                <c:pt idx="30">
                  <c:v>16.613792924646837</c:v>
                </c:pt>
                <c:pt idx="33">
                  <c:v>16.508758871277209</c:v>
                </c:pt>
                <c:pt idx="36">
                  <c:v>16.41944928560509</c:v>
                </c:pt>
                <c:pt idx="39">
                  <c:v>16.331436681150365</c:v>
                </c:pt>
                <c:pt idx="42">
                  <c:v>16.236064933931424</c:v>
                </c:pt>
                <c:pt idx="45">
                  <c:v>16.144546924460958</c:v>
                </c:pt>
                <c:pt idx="48">
                  <c:v>16.047326498319663</c:v>
                </c:pt>
                <c:pt idx="51">
                  <c:v>15.947406430247876</c:v>
                </c:pt>
                <c:pt idx="54">
                  <c:v>15.850664911322472</c:v>
                </c:pt>
                <c:pt idx="57">
                  <c:v>15.746292254399766</c:v>
                </c:pt>
                <c:pt idx="60">
                  <c:v>15.649671177794108</c:v>
                </c:pt>
                <c:pt idx="63">
                  <c:v>15.541821981905473</c:v>
                </c:pt>
                <c:pt idx="66">
                  <c:v>15.437203765594065</c:v>
                </c:pt>
                <c:pt idx="69">
                  <c:v>15.333510348602307</c:v>
                </c:pt>
                <c:pt idx="72">
                  <c:v>15.226335236915506</c:v>
                </c:pt>
                <c:pt idx="75">
                  <c:v>15.122563502073298</c:v>
                </c:pt>
                <c:pt idx="78">
                  <c:v>15.008658611456264</c:v>
                </c:pt>
                <c:pt idx="81">
                  <c:v>14.901889358072856</c:v>
                </c:pt>
                <c:pt idx="84">
                  <c:v>14.790543584378019</c:v>
                </c:pt>
                <c:pt idx="87">
                  <c:v>14.676997231788077</c:v>
                </c:pt>
                <c:pt idx="90">
                  <c:v>14.570905640556726</c:v>
                </c:pt>
                <c:pt idx="93">
                  <c:v>14.454663229458564</c:v>
                </c:pt>
                <c:pt idx="96">
                  <c:v>14.343273169658916</c:v>
                </c:pt>
                <c:pt idx="99">
                  <c:v>14.228476996077049</c:v>
                </c:pt>
                <c:pt idx="102">
                  <c:v>14.113985820765757</c:v>
                </c:pt>
                <c:pt idx="105">
                  <c:v>14.001746368746508</c:v>
                </c:pt>
                <c:pt idx="108">
                  <c:v>13.882784470452115</c:v>
                </c:pt>
                <c:pt idx="111">
                  <c:v>13.768647903893061</c:v>
                </c:pt>
                <c:pt idx="114">
                  <c:v>13.648623981004921</c:v>
                </c:pt>
                <c:pt idx="117">
                  <c:v>13.533560610519604</c:v>
                </c:pt>
                <c:pt idx="120">
                  <c:v>13.415883814197306</c:v>
                </c:pt>
                <c:pt idx="123">
                  <c:v>13.295834808152424</c:v>
                </c:pt>
                <c:pt idx="126">
                  <c:v>13.179831207294239</c:v>
                </c:pt>
                <c:pt idx="129">
                  <c:v>13.05472888727728</c:v>
                </c:pt>
                <c:pt idx="132">
                  <c:v>12.933892055115081</c:v>
                </c:pt>
                <c:pt idx="135">
                  <c:v>12.810201800889928</c:v>
                </c:pt>
                <c:pt idx="138">
                  <c:v>12.687781271198764</c:v>
                </c:pt>
                <c:pt idx="141">
                  <c:v>12.568804050427698</c:v>
                </c:pt>
                <c:pt idx="144">
                  <c:v>12.438201791849847</c:v>
                </c:pt>
                <c:pt idx="147">
                  <c:v>12.318794370916111</c:v>
                </c:pt>
                <c:pt idx="150">
                  <c:v>12.190591652183574</c:v>
                </c:pt>
                <c:pt idx="153">
                  <c:v>12.06407130185775</c:v>
                </c:pt>
                <c:pt idx="156">
                  <c:v>11.940410530290121</c:v>
                </c:pt>
                <c:pt idx="159">
                  <c:v>11.808041988857211</c:v>
                </c:pt>
                <c:pt idx="162">
                  <c:v>11.68571607768153</c:v>
                </c:pt>
                <c:pt idx="165">
                  <c:v>11.549868072316315</c:v>
                </c:pt>
                <c:pt idx="168">
                  <c:v>11.419875929713998</c:v>
                </c:pt>
                <c:pt idx="171">
                  <c:v>11.286754348807415</c:v>
                </c:pt>
                <c:pt idx="174">
                  <c:v>11.152657233599964</c:v>
                </c:pt>
                <c:pt idx="177">
                  <c:v>11.020412069949986</c:v>
                </c:pt>
                <c:pt idx="180">
                  <c:v>10.880331197359737</c:v>
                </c:pt>
                <c:pt idx="183">
                  <c:v>10.74434457525482</c:v>
                </c:pt>
                <c:pt idx="186">
                  <c:v>10.602690454995161</c:v>
                </c:pt>
                <c:pt idx="189">
                  <c:v>10.458927374177385</c:v>
                </c:pt>
                <c:pt idx="192">
                  <c:v>10.315540589257488</c:v>
                </c:pt>
                <c:pt idx="195">
                  <c:v>10.165289950457638</c:v>
                </c:pt>
                <c:pt idx="198">
                  <c:v>10.007350808257666</c:v>
                </c:pt>
                <c:pt idx="201">
                  <c:v>9.8498637885192792</c:v>
                </c:pt>
                <c:pt idx="204">
                  <c:v>9.7019477272290029</c:v>
                </c:pt>
                <c:pt idx="207">
                  <c:v>9.5655746611654955</c:v>
                </c:pt>
                <c:pt idx="210">
                  <c:v>9.4251542504834998</c:v>
                </c:pt>
                <c:pt idx="213">
                  <c:v>9.2915656229590908</c:v>
                </c:pt>
                <c:pt idx="216">
                  <c:v>9.155304700315062</c:v>
                </c:pt>
                <c:pt idx="219">
                  <c:v>9.0229766609697695</c:v>
                </c:pt>
                <c:pt idx="222">
                  <c:v>8.886079776982255</c:v>
                </c:pt>
                <c:pt idx="225">
                  <c:v>8.7494071490359069</c:v>
                </c:pt>
                <c:pt idx="228">
                  <c:v>8.6131459456616568</c:v>
                </c:pt>
                <c:pt idx="231">
                  <c:v>8.4756780309437882</c:v>
                </c:pt>
                <c:pt idx="234">
                  <c:v>8.3406224153698041</c:v>
                </c:pt>
                <c:pt idx="237">
                  <c:v>8.2034826478904588</c:v>
                </c:pt>
                <c:pt idx="240">
                  <c:v>8.0668763833561012</c:v>
                </c:pt>
                <c:pt idx="243">
                  <c:v>7.9304324009670486</c:v>
                </c:pt>
                <c:pt idx="246">
                  <c:v>7.7948026816910918</c:v>
                </c:pt>
                <c:pt idx="249">
                  <c:v>7.6570932798933118</c:v>
                </c:pt>
                <c:pt idx="252">
                  <c:v>7.517666182573512</c:v>
                </c:pt>
                <c:pt idx="255">
                  <c:v>7.3820681621069655</c:v>
                </c:pt>
                <c:pt idx="258">
                  <c:v>7.2459825099893367</c:v>
                </c:pt>
                <c:pt idx="261">
                  <c:v>7.1061094976834607</c:v>
                </c:pt>
                <c:pt idx="264">
                  <c:v>6.9709011209207077</c:v>
                </c:pt>
                <c:pt idx="267">
                  <c:v>6.8328464240240292</c:v>
                </c:pt>
                <c:pt idx="270">
                  <c:v>6.6959509844055445</c:v>
                </c:pt>
                <c:pt idx="273">
                  <c:v>6.5590704991985724</c:v>
                </c:pt>
                <c:pt idx="276">
                  <c:v>6.423466726451017</c:v>
                </c:pt>
                <c:pt idx="279">
                  <c:v>6.2937173845148253</c:v>
                </c:pt>
                <c:pt idx="282">
                  <c:v>6.1652081755048451</c:v>
                </c:pt>
                <c:pt idx="285">
                  <c:v>6.0416596690321454</c:v>
                </c:pt>
                <c:pt idx="288">
                  <c:v>5.9220903101415932</c:v>
                </c:pt>
                <c:pt idx="291">
                  <c:v>5.8067110548344409</c:v>
                </c:pt>
                <c:pt idx="294">
                  <c:v>5.6846441826576868</c:v>
                </c:pt>
                <c:pt idx="297">
                  <c:v>5.5432953558057951</c:v>
                </c:pt>
                <c:pt idx="300">
                  <c:v>5.3882835024167974</c:v>
                </c:pt>
                <c:pt idx="303">
                  <c:v>5.238340399274958</c:v>
                </c:pt>
                <c:pt idx="306">
                  <c:v>5.0947158650741597</c:v>
                </c:pt>
                <c:pt idx="309">
                  <c:v>4.9468035240304724</c:v>
                </c:pt>
                <c:pt idx="312">
                  <c:v>4.8037521771695957</c:v>
                </c:pt>
                <c:pt idx="315">
                  <c:v>4.6532881414995355</c:v>
                </c:pt>
                <c:pt idx="318">
                  <c:v>4.4994418172710446</c:v>
                </c:pt>
                <c:pt idx="321">
                  <c:v>4.3432111309618406</c:v>
                </c:pt>
                <c:pt idx="324">
                  <c:v>4.1784683108868563</c:v>
                </c:pt>
                <c:pt idx="327">
                  <c:v>4.0147004982695673</c:v>
                </c:pt>
                <c:pt idx="330">
                  <c:v>3.8355073820458863</c:v>
                </c:pt>
                <c:pt idx="333">
                  <c:v>3.6550488781925461</c:v>
                </c:pt>
                <c:pt idx="336">
                  <c:v>3.4632115306740578</c:v>
                </c:pt>
              </c:numCache>
            </c:numRef>
          </c:yVal>
        </c:ser>
        <c:axId val="189344768"/>
        <c:axId val="189354752"/>
      </c:scatterChart>
      <c:valAx>
        <c:axId val="189344768"/>
        <c:scaling>
          <c:orientation val="minMax"/>
        </c:scaling>
        <c:axPos val="b"/>
        <c:tickLblPos val="nextTo"/>
        <c:crossAx val="189354752"/>
        <c:crosses val="autoZero"/>
        <c:crossBetween val="midCat"/>
      </c:valAx>
      <c:valAx>
        <c:axId val="189354752"/>
        <c:scaling>
          <c:orientation val="minMax"/>
        </c:scaling>
        <c:axPos val="l"/>
        <c:majorGridlines/>
        <c:numFmt formatCode="General" sourceLinked="1"/>
        <c:tickLblPos val="nextTo"/>
        <c:crossAx val="189344768"/>
        <c:crosses val="autoZero"/>
        <c:crossBetween val="midCat"/>
      </c:valAx>
    </c:plotArea>
    <c:legend>
      <c:legendPos val="r"/>
      <c:layout/>
    </c:legend>
    <c:plotVisOnly val="1"/>
    <c:dispBlanksAs val="span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data3!$AK$458:$AK$799</c:f>
              <c:numCache>
                <c:formatCode>General</c:formatCode>
                <c:ptCount val="342"/>
                <c:pt idx="0">
                  <c:v>4.198823159740817</c:v>
                </c:pt>
                <c:pt idx="3">
                  <c:v>4.1747578651674333</c:v>
                </c:pt>
                <c:pt idx="6">
                  <c:v>4.1589839843011669</c:v>
                </c:pt>
                <c:pt idx="9">
                  <c:v>4.1427736589985509</c:v>
                </c:pt>
                <c:pt idx="12">
                  <c:v>4.1237265371507217</c:v>
                </c:pt>
                <c:pt idx="15">
                  <c:v>4.1064033354482339</c:v>
                </c:pt>
                <c:pt idx="18">
                  <c:v>4.0880485042448971</c:v>
                </c:pt>
                <c:pt idx="21">
                  <c:v>4.0688866030785347</c:v>
                </c:pt>
                <c:pt idx="24">
                  <c:v>4.0499036542830931</c:v>
                </c:pt>
                <c:pt idx="27">
                  <c:v>4.0304678640057965</c:v>
                </c:pt>
                <c:pt idx="30">
                  <c:v>4.0118065034189536</c:v>
                </c:pt>
                <c:pt idx="33">
                  <c:v>3.9951934199179373</c:v>
                </c:pt>
                <c:pt idx="36">
                  <c:v>3.9905964405305925</c:v>
                </c:pt>
                <c:pt idx="39">
                  <c:v>3.9851288795471191</c:v>
                </c:pt>
                <c:pt idx="42">
                  <c:v>3.9629183277007072</c:v>
                </c:pt>
                <c:pt idx="45">
                  <c:v>3.941629432862805</c:v>
                </c:pt>
                <c:pt idx="48">
                  <c:v>3.9179355021445983</c:v>
                </c:pt>
                <c:pt idx="51">
                  <c:v>3.893418550491333</c:v>
                </c:pt>
                <c:pt idx="54">
                  <c:v>3.8705167462748866</c:v>
                </c:pt>
                <c:pt idx="57">
                  <c:v>3.8465805361347813</c:v>
                </c:pt>
                <c:pt idx="60">
                  <c:v>3.8226446336315525</c:v>
                </c:pt>
                <c:pt idx="63">
                  <c:v>3.7970329484631939</c:v>
                </c:pt>
                <c:pt idx="66">
                  <c:v>3.7723710844593663</c:v>
                </c:pt>
                <c:pt idx="69">
                  <c:v>3.7456127520530456</c:v>
                </c:pt>
                <c:pt idx="72">
                  <c:v>3.7210801186100131</c:v>
                </c:pt>
                <c:pt idx="75">
                  <c:v>3.6936618743404264</c:v>
                </c:pt>
                <c:pt idx="78">
                  <c:v>3.6690000487912084</c:v>
                </c:pt>
                <c:pt idx="81">
                  <c:v>3.6426121419475925</c:v>
                </c:pt>
                <c:pt idx="84">
                  <c:v>3.6163874979942077</c:v>
                </c:pt>
                <c:pt idx="87">
                  <c:v>3.5909515196277249</c:v>
                </c:pt>
                <c:pt idx="90">
                  <c:v>3.5632414663991621</c:v>
                </c:pt>
                <c:pt idx="93">
                  <c:v>3.5355486792902791</c:v>
                </c:pt>
                <c:pt idx="96">
                  <c:v>3.5094518584589802</c:v>
                </c:pt>
                <c:pt idx="99">
                  <c:v>3.4821448249201619</c:v>
                </c:pt>
                <c:pt idx="102">
                  <c:v>3.4536128813220608</c:v>
                </c:pt>
                <c:pt idx="105">
                  <c:v>3.4252098298841909</c:v>
                </c:pt>
                <c:pt idx="108">
                  <c:v>3.3976609168514127</c:v>
                </c:pt>
                <c:pt idx="111">
                  <c:v>3.3704361300314627</c:v>
                </c:pt>
                <c:pt idx="114">
                  <c:v>3.3426286789678756</c:v>
                </c:pt>
                <c:pt idx="117">
                  <c:v>3.3130642752493582</c:v>
                </c:pt>
                <c:pt idx="120">
                  <c:v>3.2839684101843063</c:v>
                </c:pt>
                <c:pt idx="123">
                  <c:v>3.2547095437203684</c:v>
                </c:pt>
                <c:pt idx="126">
                  <c:v>3.226080125378024</c:v>
                </c:pt>
                <c:pt idx="129">
                  <c:v>3.1977905611838064</c:v>
                </c:pt>
                <c:pt idx="132">
                  <c:v>3.169080803471227</c:v>
                </c:pt>
                <c:pt idx="135">
                  <c:v>3.1397736303267942</c:v>
                </c:pt>
                <c:pt idx="138">
                  <c:v>3.1105967260176137</c:v>
                </c:pt>
                <c:pt idx="141">
                  <c:v>3.0811616066963441</c:v>
                </c:pt>
                <c:pt idx="144">
                  <c:v>3.0514683723449707</c:v>
                </c:pt>
                <c:pt idx="147">
                  <c:v>3.0210965525719429</c:v>
                </c:pt>
                <c:pt idx="150">
                  <c:v>2.990855009325089</c:v>
                </c:pt>
                <c:pt idx="153">
                  <c:v>2.9606121816942768</c:v>
                </c:pt>
                <c:pt idx="156">
                  <c:v>2.9302092905967467</c:v>
                </c:pt>
                <c:pt idx="159">
                  <c:v>2.8995160748881679</c:v>
                </c:pt>
                <c:pt idx="162">
                  <c:v>2.8664678835099742</c:v>
                </c:pt>
                <c:pt idx="165">
                  <c:v>2.8344518753790084</c:v>
                </c:pt>
                <c:pt idx="168">
                  <c:v>2.8033555092350131</c:v>
                </c:pt>
                <c:pt idx="171">
                  <c:v>2.7726286918886247</c:v>
                </c:pt>
                <c:pt idx="174">
                  <c:v>2.7419680856889292</c:v>
                </c:pt>
                <c:pt idx="177">
                  <c:v>2.7100154507544731</c:v>
                </c:pt>
                <c:pt idx="180">
                  <c:v>2.676080649898898</c:v>
                </c:pt>
                <c:pt idx="183">
                  <c:v>2.6424511171156362</c:v>
                </c:pt>
                <c:pt idx="186">
                  <c:v>2.6103062629699707</c:v>
                </c:pt>
                <c:pt idx="189">
                  <c:v>2.5739353933641986</c:v>
                </c:pt>
                <c:pt idx="192">
                  <c:v>2.542096822492538</c:v>
                </c:pt>
                <c:pt idx="195">
                  <c:v>2.5049032934250368</c:v>
                </c:pt>
                <c:pt idx="198">
                  <c:v>2.4707255978738107</c:v>
                </c:pt>
                <c:pt idx="201">
                  <c:v>2.4316609982521302</c:v>
                </c:pt>
                <c:pt idx="204">
                  <c:v>2.39275760035361</c:v>
                </c:pt>
                <c:pt idx="207">
                  <c:v>2.3583869780263593</c:v>
                </c:pt>
                <c:pt idx="210">
                  <c:v>2.3221288188811271</c:v>
                </c:pt>
                <c:pt idx="213">
                  <c:v>2.2905484399487896</c:v>
                </c:pt>
                <c:pt idx="216">
                  <c:v>2.2547905368189656</c:v>
                </c:pt>
                <c:pt idx="219">
                  <c:v>2.2223385918524956</c:v>
                </c:pt>
                <c:pt idx="222">
                  <c:v>2.1918386182477398</c:v>
                </c:pt>
                <c:pt idx="225">
                  <c:v>2.1586451530456543</c:v>
                </c:pt>
                <c:pt idx="228">
                  <c:v>2.1241291953671362</c:v>
                </c:pt>
                <c:pt idx="231">
                  <c:v>2.0920640422451879</c:v>
                </c:pt>
                <c:pt idx="234">
                  <c:v>2.0590324632583128</c:v>
                </c:pt>
                <c:pt idx="237">
                  <c:v>2.0244515019078411</c:v>
                </c:pt>
                <c:pt idx="240">
                  <c:v>1.9921937719468148</c:v>
                </c:pt>
                <c:pt idx="243">
                  <c:v>1.9611615211732927</c:v>
                </c:pt>
                <c:pt idx="246">
                  <c:v>1.9255163323494695</c:v>
                </c:pt>
                <c:pt idx="249">
                  <c:v>1.8921933827861663</c:v>
                </c:pt>
                <c:pt idx="252">
                  <c:v>1.8612900933911722</c:v>
                </c:pt>
                <c:pt idx="255">
                  <c:v>1.8251615108982209</c:v>
                </c:pt>
                <c:pt idx="258">
                  <c:v>1.7921935935174265</c:v>
                </c:pt>
                <c:pt idx="261">
                  <c:v>1.7619352071515975</c:v>
                </c:pt>
                <c:pt idx="264">
                  <c:v>1.7259677340907436</c:v>
                </c:pt>
                <c:pt idx="267">
                  <c:v>1.6920000314712524</c:v>
                </c:pt>
                <c:pt idx="270">
                  <c:v>1.6614357694502799</c:v>
                </c:pt>
                <c:pt idx="273">
                  <c:v>1.6244031844600555</c:v>
                </c:pt>
                <c:pt idx="276">
                  <c:v>1.5919996500015259</c:v>
                </c:pt>
                <c:pt idx="279">
                  <c:v>1.5622098368983115</c:v>
                </c:pt>
                <c:pt idx="282">
                  <c:v>1.5319029323516353</c:v>
                </c:pt>
                <c:pt idx="285">
                  <c:v>1.5004519301076089</c:v>
                </c:pt>
                <c:pt idx="288">
                  <c:v>1.4699032268216532</c:v>
                </c:pt>
                <c:pt idx="291">
                  <c:v>1.4418224826935799</c:v>
                </c:pt>
                <c:pt idx="294">
                  <c:v>1.4120001792907715</c:v>
                </c:pt>
                <c:pt idx="297">
                  <c:v>1.3819999694824219</c:v>
                </c:pt>
                <c:pt idx="300">
                  <c:v>1.343725481340962</c:v>
                </c:pt>
                <c:pt idx="303">
                  <c:v>1.3110324028999574</c:v>
                </c:pt>
                <c:pt idx="306">
                  <c:v>1.2722417692984305</c:v>
                </c:pt>
                <c:pt idx="309">
                  <c:v>1.240822692071238</c:v>
                </c:pt>
                <c:pt idx="312">
                  <c:v>1.2014837726469962</c:v>
                </c:pt>
                <c:pt idx="315">
                  <c:v>1.1663066110303324</c:v>
                </c:pt>
                <c:pt idx="318">
                  <c:v>1.1310806005231795</c:v>
                </c:pt>
                <c:pt idx="321">
                  <c:v>1.0912256048571678</c:v>
                </c:pt>
                <c:pt idx="324">
                  <c:v>1.0516774615933817</c:v>
                </c:pt>
                <c:pt idx="327">
                  <c:v>1.0128063194213375</c:v>
                </c:pt>
                <c:pt idx="330">
                  <c:v>0.97133871624546664</c:v>
                </c:pt>
                <c:pt idx="333">
                  <c:v>0.93125805739433531</c:v>
                </c:pt>
                <c:pt idx="336">
                  <c:v>0.88425812798161663</c:v>
                </c:pt>
                <c:pt idx="339">
                  <c:v>0.84103225508043844</c:v>
                </c:pt>
              </c:numCache>
            </c:numRef>
          </c:val>
        </c:ser>
        <c:marker val="1"/>
        <c:axId val="189374464"/>
        <c:axId val="189376000"/>
      </c:lineChart>
      <c:catAx>
        <c:axId val="189374464"/>
        <c:scaling>
          <c:orientation val="minMax"/>
        </c:scaling>
        <c:axPos val="b"/>
        <c:tickLblPos val="nextTo"/>
        <c:crossAx val="189376000"/>
        <c:crosses val="autoZero"/>
        <c:auto val="1"/>
        <c:lblAlgn val="ctr"/>
        <c:lblOffset val="100"/>
      </c:catAx>
      <c:valAx>
        <c:axId val="189376000"/>
        <c:scaling>
          <c:orientation val="minMax"/>
        </c:scaling>
        <c:axPos val="l"/>
        <c:majorGridlines/>
        <c:numFmt formatCode="General" sourceLinked="1"/>
        <c:tickLblPos val="nextTo"/>
        <c:crossAx val="189374464"/>
        <c:crosses val="autoZero"/>
        <c:crossBetween val="between"/>
      </c:valAx>
    </c:plotArea>
    <c:legend>
      <c:legendPos val="r"/>
      <c:layout/>
    </c:legend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data3!$AK$2:$AK$115</c:f>
              <c:numCache>
                <c:formatCode>General</c:formatCode>
                <c:ptCount val="114"/>
                <c:pt idx="0">
                  <c:v>398.49831956432712</c:v>
                </c:pt>
                <c:pt idx="1">
                  <c:v>397.32573970671621</c:v>
                </c:pt>
                <c:pt idx="2">
                  <c:v>396.18702943863406</c:v>
                </c:pt>
                <c:pt idx="3">
                  <c:v>394.36767479681197</c:v>
                </c:pt>
                <c:pt idx="4">
                  <c:v>393.15960988690779</c:v>
                </c:pt>
                <c:pt idx="5">
                  <c:v>391.34186873897431</c:v>
                </c:pt>
                <c:pt idx="6">
                  <c:v>389.59670725176409</c:v>
                </c:pt>
                <c:pt idx="7">
                  <c:v>388.04025465442288</c:v>
                </c:pt>
                <c:pt idx="8">
                  <c:v>386.30477216166832</c:v>
                </c:pt>
                <c:pt idx="9">
                  <c:v>384.61928730626261</c:v>
                </c:pt>
                <c:pt idx="10">
                  <c:v>382.66122141192034</c:v>
                </c:pt>
                <c:pt idx="11">
                  <c:v>381.04493204752606</c:v>
                </c:pt>
                <c:pt idx="12">
                  <c:v>381.34993128622733</c:v>
                </c:pt>
                <c:pt idx="13">
                  <c:v>380.12573931294105</c:v>
                </c:pt>
                <c:pt idx="14">
                  <c:v>378.15315788022934</c:v>
                </c:pt>
                <c:pt idx="15">
                  <c:v>375.89186736076107</c:v>
                </c:pt>
                <c:pt idx="16">
                  <c:v>373.49831956432712</c:v>
                </c:pt>
                <c:pt idx="17">
                  <c:v>371.37090080015122</c:v>
                </c:pt>
                <c:pt idx="18">
                  <c:v>369.27090060326361</c:v>
                </c:pt>
                <c:pt idx="19">
                  <c:v>366.99831956432712</c:v>
                </c:pt>
                <c:pt idx="20">
                  <c:v>364.36767479681197</c:v>
                </c:pt>
                <c:pt idx="21">
                  <c:v>362.28219112273183</c:v>
                </c:pt>
                <c:pt idx="22">
                  <c:v>360.02412562216483</c:v>
                </c:pt>
                <c:pt idx="23">
                  <c:v>357.37090080015122</c:v>
                </c:pt>
                <c:pt idx="24">
                  <c:v>355.20799698368194</c:v>
                </c:pt>
                <c:pt idx="25">
                  <c:v>352.38219033518146</c:v>
                </c:pt>
                <c:pt idx="26">
                  <c:v>350.22735201927924</c:v>
                </c:pt>
                <c:pt idx="27">
                  <c:v>347.53219013829386</c:v>
                </c:pt>
                <c:pt idx="28">
                  <c:v>345.28380363218247</c:v>
                </c:pt>
                <c:pt idx="29">
                  <c:v>342.3967058735509</c:v>
                </c:pt>
                <c:pt idx="30">
                  <c:v>340.16447793283771</c:v>
                </c:pt>
                <c:pt idx="31">
                  <c:v>337.38383336221017</c:v>
                </c:pt>
                <c:pt idx="32">
                  <c:v>334.78383119644656</c:v>
                </c:pt>
                <c:pt idx="33">
                  <c:v>332.31125370148692</c:v>
                </c:pt>
                <c:pt idx="34">
                  <c:v>329.44835047568046</c:v>
                </c:pt>
                <c:pt idx="35">
                  <c:v>327.14189886277723</c:v>
                </c:pt>
                <c:pt idx="36">
                  <c:v>324.36770531439009</c:v>
                </c:pt>
                <c:pt idx="37">
                  <c:v>321.39834988501764</c:v>
                </c:pt>
                <c:pt idx="38">
                  <c:v>319.02738214308215</c:v>
                </c:pt>
                <c:pt idx="39">
                  <c:v>316.34189827211441</c:v>
                </c:pt>
                <c:pt idx="40">
                  <c:v>313.37254382717992</c:v>
                </c:pt>
                <c:pt idx="41">
                  <c:v>310.57415574596774</c:v>
                </c:pt>
                <c:pt idx="42">
                  <c:v>308.1112513388357</c:v>
                </c:pt>
                <c:pt idx="43">
                  <c:v>305.32576825541832</c:v>
                </c:pt>
                <c:pt idx="44">
                  <c:v>302.39189787833919</c:v>
                </c:pt>
                <c:pt idx="45">
                  <c:v>299.55318623204386</c:v>
                </c:pt>
                <c:pt idx="46">
                  <c:v>296.94834949124242</c:v>
                </c:pt>
                <c:pt idx="47">
                  <c:v>294.2096400107107</c:v>
                </c:pt>
                <c:pt idx="48">
                  <c:v>291.30964020759831</c:v>
                </c:pt>
                <c:pt idx="49">
                  <c:v>288.36770531439009</c:v>
                </c:pt>
                <c:pt idx="50">
                  <c:v>285.36770531439009</c:v>
                </c:pt>
                <c:pt idx="51">
                  <c:v>282.36770531439009</c:v>
                </c:pt>
                <c:pt idx="52">
                  <c:v>279.36770531439009</c:v>
                </c:pt>
                <c:pt idx="53">
                  <c:v>276.4080269105973</c:v>
                </c:pt>
                <c:pt idx="54">
                  <c:v>273.53544665921117</c:v>
                </c:pt>
                <c:pt idx="55">
                  <c:v>270.54028517200101</c:v>
                </c:pt>
                <c:pt idx="56">
                  <c:v>267.53544665921117</c:v>
                </c:pt>
                <c:pt idx="57">
                  <c:v>264.56931723317791</c:v>
                </c:pt>
                <c:pt idx="58">
                  <c:v>261.47254205519152</c:v>
                </c:pt>
                <c:pt idx="59">
                  <c:v>258.39996239446822</c:v>
                </c:pt>
                <c:pt idx="60">
                  <c:v>255.39188409620715</c:v>
                </c:pt>
                <c:pt idx="61">
                  <c:v>252.36285203503024</c:v>
                </c:pt>
                <c:pt idx="62">
                  <c:v>248.73669187484248</c:v>
                </c:pt>
                <c:pt idx="63">
                  <c:v>245.3664270216419</c:v>
                </c:pt>
                <c:pt idx="64">
                  <c:v>242.06241533833165</c:v>
                </c:pt>
                <c:pt idx="65">
                  <c:v>238.66966592111896</c:v>
                </c:pt>
                <c:pt idx="66">
                  <c:v>235.19805317540323</c:v>
                </c:pt>
                <c:pt idx="67">
                  <c:v>231.61982480941279</c:v>
                </c:pt>
                <c:pt idx="68">
                  <c:v>227.99063405682963</c:v>
                </c:pt>
                <c:pt idx="69">
                  <c:v>224.46514548024822</c:v>
                </c:pt>
                <c:pt idx="70">
                  <c:v>221.15822970482611</c:v>
                </c:pt>
                <c:pt idx="71">
                  <c:v>217.97063372212071</c:v>
                </c:pt>
                <c:pt idx="72">
                  <c:v>214.79143991777974</c:v>
                </c:pt>
                <c:pt idx="73">
                  <c:v>211.64677035424018</c:v>
                </c:pt>
                <c:pt idx="74">
                  <c:v>208.50417795488912</c:v>
                </c:pt>
                <c:pt idx="75">
                  <c:v>205.35546382780998</c:v>
                </c:pt>
                <c:pt idx="76">
                  <c:v>202.20016331826486</c:v>
                </c:pt>
                <c:pt idx="77">
                  <c:v>199.06432711693549</c:v>
                </c:pt>
                <c:pt idx="78">
                  <c:v>195.9045173891129</c:v>
                </c:pt>
                <c:pt idx="79">
                  <c:v>192.7472657234438</c:v>
                </c:pt>
                <c:pt idx="80">
                  <c:v>189.57062358240927</c:v>
                </c:pt>
                <c:pt idx="81">
                  <c:v>186.41580643192415</c:v>
                </c:pt>
                <c:pt idx="82">
                  <c:v>183.24129412251133</c:v>
                </c:pt>
                <c:pt idx="83">
                  <c:v>180.07029921008694</c:v>
                </c:pt>
                <c:pt idx="84">
                  <c:v>176.88951061617942</c:v>
                </c:pt>
                <c:pt idx="85">
                  <c:v>173.73484211583292</c:v>
                </c:pt>
                <c:pt idx="86">
                  <c:v>170.55996950211065</c:v>
                </c:pt>
                <c:pt idx="87">
                  <c:v>167.3796622983871</c:v>
                </c:pt>
                <c:pt idx="88">
                  <c:v>164.19064232610887</c:v>
                </c:pt>
                <c:pt idx="89">
                  <c:v>161.03659352948588</c:v>
                </c:pt>
                <c:pt idx="90">
                  <c:v>157.84820901193928</c:v>
                </c:pt>
                <c:pt idx="91">
                  <c:v>154.66644483996976</c:v>
                </c:pt>
                <c:pt idx="92">
                  <c:v>151.54127748550908</c:v>
                </c:pt>
                <c:pt idx="93">
                  <c:v>148.42063756142892</c:v>
                </c:pt>
                <c:pt idx="94">
                  <c:v>145.37287952053933</c:v>
                </c:pt>
                <c:pt idx="95">
                  <c:v>142.39417980563255</c:v>
                </c:pt>
                <c:pt idx="96">
                  <c:v>139.52756721742691</c:v>
                </c:pt>
                <c:pt idx="97">
                  <c:v>136.76709279706401</c:v>
                </c:pt>
                <c:pt idx="98">
                  <c:v>134.0791773642263</c:v>
                </c:pt>
                <c:pt idx="99">
                  <c:v>131.25677342568673</c:v>
                </c:pt>
                <c:pt idx="100">
                  <c:v>127.8554923765121</c:v>
                </c:pt>
                <c:pt idx="101">
                  <c:v>124.26854755032447</c:v>
                </c:pt>
                <c:pt idx="102">
                  <c:v>120.81500317973476</c:v>
                </c:pt>
                <c:pt idx="103">
                  <c:v>117.44613893570438</c:v>
                </c:pt>
                <c:pt idx="104">
                  <c:v>114.04467428884199</c:v>
                </c:pt>
                <c:pt idx="105">
                  <c:v>110.61354507938508</c:v>
                </c:pt>
                <c:pt idx="106">
                  <c:v>107.12580256308279</c:v>
                </c:pt>
                <c:pt idx="107">
                  <c:v>103.55677573911605</c:v>
                </c:pt>
                <c:pt idx="108">
                  <c:v>99.858235759119836</c:v>
                </c:pt>
                <c:pt idx="109">
                  <c:v>96.051612854003906</c:v>
                </c:pt>
                <c:pt idx="110">
                  <c:v>92.09934972947643</c:v>
                </c:pt>
                <c:pt idx="111">
                  <c:v>87.978227676883819</c:v>
                </c:pt>
                <c:pt idx="112">
                  <c:v>83.720811167070948</c:v>
                </c:pt>
                <c:pt idx="113">
                  <c:v>79.319686397429436</c:v>
                </c:pt>
              </c:numCache>
            </c:numRef>
          </c:xVal>
          <c:yVal>
            <c:numRef>
              <c:f>data3!$AP$2:$AP$115</c:f>
              <c:numCache>
                <c:formatCode>0.00%</c:formatCode>
                <c:ptCount val="114"/>
                <c:pt idx="0">
                  <c:v>9.5582414977907139E-4</c:v>
                </c:pt>
                <c:pt idx="1">
                  <c:v>6.4973671757766324E-4</c:v>
                </c:pt>
                <c:pt idx="2">
                  <c:v>1.2012367558737421E-3</c:v>
                </c:pt>
                <c:pt idx="3">
                  <c:v>4.5542602374627213E-4</c:v>
                </c:pt>
                <c:pt idx="4">
                  <c:v>1.2685299034007845E-3</c:v>
                </c:pt>
                <c:pt idx="5">
                  <c:v>6.4568804477496829E-4</c:v>
                </c:pt>
                <c:pt idx="6">
                  <c:v>1.1168262890576743E-3</c:v>
                </c:pt>
                <c:pt idx="7">
                  <c:v>1.3962991792981325E-3</c:v>
                </c:pt>
                <c:pt idx="8">
                  <c:v>2.1155494423313443E-3</c:v>
                </c:pt>
                <c:pt idx="9">
                  <c:v>2.6989814090562689E-3</c:v>
                </c:pt>
                <c:pt idx="10">
                  <c:v>2.8717674832808536E-3</c:v>
                </c:pt>
                <c:pt idx="11">
                  <c:v>4.124127957365247E-3</c:v>
                </c:pt>
                <c:pt idx="12">
                  <c:v>4.2397762575272051E-3</c:v>
                </c:pt>
                <c:pt idx="13">
                  <c:v>1.3100256618975301E-3</c:v>
                </c:pt>
                <c:pt idx="14">
                  <c:v>1.3066715645711625E-3</c:v>
                </c:pt>
                <c:pt idx="15">
                  <c:v>1.4748685554027868E-3</c:v>
                </c:pt>
                <c:pt idx="16">
                  <c:v>1.0326096424664378E-3</c:v>
                </c:pt>
                <c:pt idx="17">
                  <c:v>4.8764179581394358E-4</c:v>
                </c:pt>
                <c:pt idx="18">
                  <c:v>1.1578116117603977E-3</c:v>
                </c:pt>
                <c:pt idx="19">
                  <c:v>1.5009063654484252E-3</c:v>
                </c:pt>
                <c:pt idx="20">
                  <c:v>4.9292325980050547E-4</c:v>
                </c:pt>
                <c:pt idx="21">
                  <c:v>1.0858748720959867E-3</c:v>
                </c:pt>
                <c:pt idx="22">
                  <c:v>1.5136684077635041E-3</c:v>
                </c:pt>
                <c:pt idx="23">
                  <c:v>5.0674515628931977E-4</c:v>
                </c:pt>
                <c:pt idx="24">
                  <c:v>1.3570247392120007E-3</c:v>
                </c:pt>
                <c:pt idx="25">
                  <c:v>5.4407708670549198E-4</c:v>
                </c:pt>
                <c:pt idx="26">
                  <c:v>1.3492746103005101E-3</c:v>
                </c:pt>
                <c:pt idx="27">
                  <c:v>1.1410671885825148E-3</c:v>
                </c:pt>
                <c:pt idx="28">
                  <c:v>1.2559633912315239E-3</c:v>
                </c:pt>
                <c:pt idx="29">
                  <c:v>6.0083150149021103E-4</c:v>
                </c:pt>
                <c:pt idx="30">
                  <c:v>1.4551979156588052E-3</c:v>
                </c:pt>
                <c:pt idx="31">
                  <c:v>5.615747002483643E-4</c:v>
                </c:pt>
                <c:pt idx="32">
                  <c:v>1.5474777478045171E-3</c:v>
                </c:pt>
                <c:pt idx="33">
                  <c:v>8.3657022975464068E-4</c:v>
                </c:pt>
                <c:pt idx="34">
                  <c:v>9.2772358403866062E-4</c:v>
                </c:pt>
                <c:pt idx="35">
                  <c:v>1.572135263244731E-3</c:v>
                </c:pt>
                <c:pt idx="36">
                  <c:v>5.5370895155143268E-4</c:v>
                </c:pt>
                <c:pt idx="37">
                  <c:v>6.7511322039331002E-4</c:v>
                </c:pt>
                <c:pt idx="38">
                  <c:v>1.7072106863305831E-3</c:v>
                </c:pt>
                <c:pt idx="39">
                  <c:v>7.1516973620812255E-4</c:v>
                </c:pt>
                <c:pt idx="40">
                  <c:v>5.8237506180848313E-4</c:v>
                </c:pt>
                <c:pt idx="41">
                  <c:v>1.3835781595535389E-3</c:v>
                </c:pt>
                <c:pt idx="42">
                  <c:v>1.5770946086200539E-3</c:v>
                </c:pt>
                <c:pt idx="43">
                  <c:v>9.3869749619851202E-4</c:v>
                </c:pt>
                <c:pt idx="44">
                  <c:v>6.6152203784703941E-4</c:v>
                </c:pt>
                <c:pt idx="45">
                  <c:v>1.3303897727956905E-3</c:v>
                </c:pt>
                <c:pt idx="46">
                  <c:v>1.7731815339613432E-3</c:v>
                </c:pt>
                <c:pt idx="47">
                  <c:v>1.2841369895957597E-3</c:v>
                </c:pt>
                <c:pt idx="48">
                  <c:v>1.0463083996807932E-3</c:v>
                </c:pt>
                <c:pt idx="49">
                  <c:v>6.2283431437290136E-4</c:v>
                </c:pt>
                <c:pt idx="50">
                  <c:v>6.2938201724299376E-4</c:v>
                </c:pt>
                <c:pt idx="51">
                  <c:v>6.3606885152394212E-4</c:v>
                </c:pt>
                <c:pt idx="52">
                  <c:v>6.4289929941849884E-4</c:v>
                </c:pt>
                <c:pt idx="53">
                  <c:v>8.1313361557427207E-4</c:v>
                </c:pt>
                <c:pt idx="54">
                  <c:v>1.5504552336964056E-3</c:v>
                </c:pt>
                <c:pt idx="55">
                  <c:v>1.5355009524349872E-3</c:v>
                </c:pt>
                <c:pt idx="56">
                  <c:v>1.5382656486181575E-3</c:v>
                </c:pt>
                <c:pt idx="57">
                  <c:v>1.6159352721122041E-3</c:v>
                </c:pt>
                <c:pt idx="58">
                  <c:v>1.1364964998543574E-3</c:v>
                </c:pt>
                <c:pt idx="59">
                  <c:v>7.9467465213297174E-4</c:v>
                </c:pt>
                <c:pt idx="60">
                  <c:v>7.8327028161725607E-4</c:v>
                </c:pt>
                <c:pt idx="61">
                  <c:v>8.6508092997206144E-4</c:v>
                </c:pt>
                <c:pt idx="62">
                  <c:v>1.3518414099254047E-3</c:v>
                </c:pt>
                <c:pt idx="63">
                  <c:v>1.4316967160467715E-3</c:v>
                </c:pt>
                <c:pt idx="64">
                  <c:v>1.7288753678967963E-3</c:v>
                </c:pt>
                <c:pt idx="65">
                  <c:v>2.104708395315793E-3</c:v>
                </c:pt>
                <c:pt idx="66">
                  <c:v>2.4188582976082396E-3</c:v>
                </c:pt>
                <c:pt idx="67">
                  <c:v>2.3579741658103824E-3</c:v>
                </c:pt>
                <c:pt idx="68">
                  <c:v>1.7930232541867037E-3</c:v>
                </c:pt>
                <c:pt idx="69">
                  <c:v>1.2200065260892746E-3</c:v>
                </c:pt>
                <c:pt idx="70">
                  <c:v>9.3170581966399262E-4</c:v>
                </c:pt>
                <c:pt idx="71">
                  <c:v>8.2062522692865703E-4</c:v>
                </c:pt>
                <c:pt idx="72">
                  <c:v>8.0513147007169332E-4</c:v>
                </c:pt>
                <c:pt idx="73">
                  <c:v>8.0646950130016542E-4</c:v>
                </c:pt>
                <c:pt idx="74">
                  <c:v>7.9495554079182166E-4</c:v>
                </c:pt>
                <c:pt idx="75">
                  <c:v>7.387158554438215E-4</c:v>
                </c:pt>
                <c:pt idx="76">
                  <c:v>7.6058324921528871E-4</c:v>
                </c:pt>
                <c:pt idx="77">
                  <c:v>7.3141544444689944E-4</c:v>
                </c:pt>
                <c:pt idx="78">
                  <c:v>7.8118216414021265E-4</c:v>
                </c:pt>
                <c:pt idx="79">
                  <c:v>6.956815933361933E-4</c:v>
                </c:pt>
                <c:pt idx="80">
                  <c:v>7.1863774246070343E-4</c:v>
                </c:pt>
                <c:pt idx="81">
                  <c:v>7.3714794146080066E-4</c:v>
                </c:pt>
                <c:pt idx="82">
                  <c:v>7.3257436868785005E-4</c:v>
                </c:pt>
                <c:pt idx="83">
                  <c:v>7.3365164502143783E-4</c:v>
                </c:pt>
                <c:pt idx="84">
                  <c:v>7.1242623965887255E-4</c:v>
                </c:pt>
                <c:pt idx="85">
                  <c:v>7.8254048710396434E-4</c:v>
                </c:pt>
                <c:pt idx="86">
                  <c:v>7.5113162120691212E-4</c:v>
                </c:pt>
                <c:pt idx="87">
                  <c:v>7.9381172143122049E-4</c:v>
                </c:pt>
                <c:pt idx="88">
                  <c:v>7.6241790534088011E-4</c:v>
                </c:pt>
                <c:pt idx="89">
                  <c:v>8.3670531587352057E-4</c:v>
                </c:pt>
                <c:pt idx="90">
                  <c:v>7.3087687463402893E-4</c:v>
                </c:pt>
                <c:pt idx="91">
                  <c:v>7.7431765469329443E-4</c:v>
                </c:pt>
                <c:pt idx="92">
                  <c:v>7.9577297931931925E-4</c:v>
                </c:pt>
                <c:pt idx="93">
                  <c:v>7.6563261013714765E-4</c:v>
                </c:pt>
                <c:pt idx="94">
                  <c:v>7.3659224350281611E-4</c:v>
                </c:pt>
                <c:pt idx="95">
                  <c:v>7.568977496627071E-4</c:v>
                </c:pt>
                <c:pt idx="96">
                  <c:v>8.4694605743611988E-4</c:v>
                </c:pt>
                <c:pt idx="97">
                  <c:v>7.6159565345455848E-4</c:v>
                </c:pt>
                <c:pt idx="98">
                  <c:v>7.7140658281761511E-4</c:v>
                </c:pt>
                <c:pt idx="99">
                  <c:v>1.0688463553230434E-3</c:v>
                </c:pt>
                <c:pt idx="100">
                  <c:v>1.5449969433968657E-3</c:v>
                </c:pt>
                <c:pt idx="101">
                  <c:v>1.6709780068560331E-3</c:v>
                </c:pt>
                <c:pt idx="102">
                  <c:v>1.500481138876296E-3</c:v>
                </c:pt>
                <c:pt idx="103">
                  <c:v>1.4501412440230195E-3</c:v>
                </c:pt>
                <c:pt idx="104">
                  <c:v>1.6440857119067566E-3</c:v>
                </c:pt>
                <c:pt idx="105">
                  <c:v>1.7214603753880591E-3</c:v>
                </c:pt>
                <c:pt idx="106">
                  <c:v>1.6890469976022279E-3</c:v>
                </c:pt>
                <c:pt idx="107">
                  <c:v>1.8403875132101579E-3</c:v>
                </c:pt>
                <c:pt idx="108">
                  <c:v>2.248420515930515E-3</c:v>
                </c:pt>
                <c:pt idx="109">
                  <c:v>2.593096999742763E-3</c:v>
                </c:pt>
                <c:pt idx="110">
                  <c:v>3.1354718116611896E-3</c:v>
                </c:pt>
                <c:pt idx="111">
                  <c:v>3.394868296724269E-3</c:v>
                </c:pt>
                <c:pt idx="112">
                  <c:v>3.7018353487247597E-3</c:v>
                </c:pt>
                <c:pt idx="113">
                  <c:v>3.9750151599073306E-3</c:v>
                </c:pt>
              </c:numCache>
            </c:numRef>
          </c:yVal>
        </c:ser>
        <c:axId val="189303040"/>
        <c:axId val="189321216"/>
      </c:scatterChart>
      <c:valAx>
        <c:axId val="189303040"/>
        <c:scaling>
          <c:orientation val="minMax"/>
          <c:min val="80"/>
        </c:scaling>
        <c:axPos val="b"/>
        <c:numFmt formatCode="General" sourceLinked="1"/>
        <c:tickLblPos val="nextTo"/>
        <c:crossAx val="189321216"/>
        <c:crosses val="autoZero"/>
        <c:crossBetween val="midCat"/>
      </c:valAx>
      <c:valAx>
        <c:axId val="189321216"/>
        <c:scaling>
          <c:orientation val="minMax"/>
        </c:scaling>
        <c:axPos val="l"/>
        <c:majorGridlines/>
        <c:numFmt formatCode="0.00%" sourceLinked="1"/>
        <c:tickLblPos val="nextTo"/>
        <c:crossAx val="189303040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data3!$AH$2:$AH$115</c:f>
              <c:numCache>
                <c:formatCode>0.00</c:formatCode>
                <c:ptCount val="114"/>
                <c:pt idx="0">
                  <c:v>3.5</c:v>
                </c:pt>
                <c:pt idx="1">
                  <c:v>3.48</c:v>
                </c:pt>
                <c:pt idx="2">
                  <c:v>3.46</c:v>
                </c:pt>
                <c:pt idx="3">
                  <c:v>3.44</c:v>
                </c:pt>
                <c:pt idx="4">
                  <c:v>3.42</c:v>
                </c:pt>
                <c:pt idx="5">
                  <c:v>3.4</c:v>
                </c:pt>
                <c:pt idx="6">
                  <c:v>3.38</c:v>
                </c:pt>
                <c:pt idx="7">
                  <c:v>3.36</c:v>
                </c:pt>
                <c:pt idx="8">
                  <c:v>3.34</c:v>
                </c:pt>
                <c:pt idx="9">
                  <c:v>3.32</c:v>
                </c:pt>
                <c:pt idx="10">
                  <c:v>3.3</c:v>
                </c:pt>
                <c:pt idx="11">
                  <c:v>3.28</c:v>
                </c:pt>
                <c:pt idx="12">
                  <c:v>3.26</c:v>
                </c:pt>
                <c:pt idx="13">
                  <c:v>3.2399999999999998</c:v>
                </c:pt>
                <c:pt idx="14">
                  <c:v>3.2199999999999998</c:v>
                </c:pt>
                <c:pt idx="15">
                  <c:v>3.1999999999999997</c:v>
                </c:pt>
                <c:pt idx="16">
                  <c:v>3.1799999999999997</c:v>
                </c:pt>
                <c:pt idx="17">
                  <c:v>3.1599999999999997</c:v>
                </c:pt>
                <c:pt idx="18">
                  <c:v>3.1399999999999997</c:v>
                </c:pt>
                <c:pt idx="19">
                  <c:v>3.1199999999999997</c:v>
                </c:pt>
                <c:pt idx="20">
                  <c:v>3.0999999999999996</c:v>
                </c:pt>
                <c:pt idx="21">
                  <c:v>3.0799999999999996</c:v>
                </c:pt>
                <c:pt idx="22">
                  <c:v>3.0599999999999996</c:v>
                </c:pt>
                <c:pt idx="23">
                  <c:v>3.0399999999999996</c:v>
                </c:pt>
                <c:pt idx="24">
                  <c:v>3.0199999999999996</c:v>
                </c:pt>
                <c:pt idx="25">
                  <c:v>2.9999999999999996</c:v>
                </c:pt>
                <c:pt idx="26">
                  <c:v>2.9799999999999995</c:v>
                </c:pt>
                <c:pt idx="27">
                  <c:v>2.9599999999999995</c:v>
                </c:pt>
                <c:pt idx="28">
                  <c:v>2.9399999999999995</c:v>
                </c:pt>
                <c:pt idx="29">
                  <c:v>2.9199999999999995</c:v>
                </c:pt>
                <c:pt idx="30">
                  <c:v>2.8999999999999995</c:v>
                </c:pt>
                <c:pt idx="31">
                  <c:v>2.8799999999999994</c:v>
                </c:pt>
                <c:pt idx="32">
                  <c:v>2.8599999999999994</c:v>
                </c:pt>
                <c:pt idx="33">
                  <c:v>2.8399999999999994</c:v>
                </c:pt>
                <c:pt idx="34">
                  <c:v>2.8199999999999994</c:v>
                </c:pt>
                <c:pt idx="35">
                  <c:v>2.7999999999999994</c:v>
                </c:pt>
                <c:pt idx="36">
                  <c:v>2.7799999999999994</c:v>
                </c:pt>
                <c:pt idx="37">
                  <c:v>2.7599999999999993</c:v>
                </c:pt>
                <c:pt idx="38">
                  <c:v>2.7399999999999993</c:v>
                </c:pt>
                <c:pt idx="39">
                  <c:v>2.7199999999999993</c:v>
                </c:pt>
                <c:pt idx="40">
                  <c:v>2.6999999999999993</c:v>
                </c:pt>
                <c:pt idx="41">
                  <c:v>2.6799999999999993</c:v>
                </c:pt>
                <c:pt idx="42">
                  <c:v>2.6599999999999993</c:v>
                </c:pt>
                <c:pt idx="43">
                  <c:v>2.6399999999999992</c:v>
                </c:pt>
                <c:pt idx="44">
                  <c:v>2.6199999999999992</c:v>
                </c:pt>
                <c:pt idx="45">
                  <c:v>2.5999999999999992</c:v>
                </c:pt>
                <c:pt idx="46">
                  <c:v>2.5799999999999992</c:v>
                </c:pt>
                <c:pt idx="47">
                  <c:v>2.5599999999999992</c:v>
                </c:pt>
                <c:pt idx="48">
                  <c:v>2.5399999999999991</c:v>
                </c:pt>
                <c:pt idx="49">
                  <c:v>2.5199999999999991</c:v>
                </c:pt>
                <c:pt idx="50">
                  <c:v>2.4999999999999991</c:v>
                </c:pt>
                <c:pt idx="51">
                  <c:v>2.4799999999999991</c:v>
                </c:pt>
                <c:pt idx="52">
                  <c:v>2.4599999999999991</c:v>
                </c:pt>
                <c:pt idx="53">
                  <c:v>2.4399999999999991</c:v>
                </c:pt>
                <c:pt idx="54">
                  <c:v>2.419999999999999</c:v>
                </c:pt>
                <c:pt idx="55">
                  <c:v>2.399999999999999</c:v>
                </c:pt>
                <c:pt idx="56">
                  <c:v>2.379999999999999</c:v>
                </c:pt>
                <c:pt idx="57">
                  <c:v>2.359999999999999</c:v>
                </c:pt>
                <c:pt idx="58">
                  <c:v>2.339999999999999</c:v>
                </c:pt>
                <c:pt idx="59">
                  <c:v>2.319999999999999</c:v>
                </c:pt>
                <c:pt idx="60">
                  <c:v>2.2999999999999989</c:v>
                </c:pt>
                <c:pt idx="61">
                  <c:v>2.2799999999999989</c:v>
                </c:pt>
                <c:pt idx="62">
                  <c:v>2.2599999999999989</c:v>
                </c:pt>
                <c:pt idx="63">
                  <c:v>2.2399999999999989</c:v>
                </c:pt>
                <c:pt idx="64">
                  <c:v>2.2199999999999989</c:v>
                </c:pt>
                <c:pt idx="65">
                  <c:v>2.1999999999999988</c:v>
                </c:pt>
                <c:pt idx="66">
                  <c:v>2.1799999999999988</c:v>
                </c:pt>
                <c:pt idx="67">
                  <c:v>2.1599999999999988</c:v>
                </c:pt>
                <c:pt idx="68">
                  <c:v>2.1399999999999988</c:v>
                </c:pt>
                <c:pt idx="69">
                  <c:v>2.1199999999999988</c:v>
                </c:pt>
                <c:pt idx="70">
                  <c:v>2.0999999999999988</c:v>
                </c:pt>
                <c:pt idx="71">
                  <c:v>2.0799999999999987</c:v>
                </c:pt>
                <c:pt idx="72">
                  <c:v>2.0599999999999987</c:v>
                </c:pt>
                <c:pt idx="73">
                  <c:v>2.0399999999999987</c:v>
                </c:pt>
                <c:pt idx="74">
                  <c:v>2.0199999999999987</c:v>
                </c:pt>
                <c:pt idx="75">
                  <c:v>1.9999999999999987</c:v>
                </c:pt>
                <c:pt idx="76">
                  <c:v>1.9799999999999986</c:v>
                </c:pt>
                <c:pt idx="77">
                  <c:v>1.9599999999999986</c:v>
                </c:pt>
                <c:pt idx="78">
                  <c:v>1.9399999999999986</c:v>
                </c:pt>
                <c:pt idx="79">
                  <c:v>1.9199999999999986</c:v>
                </c:pt>
                <c:pt idx="80">
                  <c:v>1.8999999999999986</c:v>
                </c:pt>
                <c:pt idx="81">
                  <c:v>1.8799999999999986</c:v>
                </c:pt>
                <c:pt idx="82">
                  <c:v>1.8599999999999985</c:v>
                </c:pt>
                <c:pt idx="83">
                  <c:v>1.8399999999999985</c:v>
                </c:pt>
                <c:pt idx="84">
                  <c:v>1.8199999999999985</c:v>
                </c:pt>
                <c:pt idx="85">
                  <c:v>1.7999999999999985</c:v>
                </c:pt>
                <c:pt idx="86">
                  <c:v>1.7799999999999985</c:v>
                </c:pt>
                <c:pt idx="87">
                  <c:v>1.7599999999999985</c:v>
                </c:pt>
                <c:pt idx="88">
                  <c:v>1.7399999999999984</c:v>
                </c:pt>
                <c:pt idx="89">
                  <c:v>1.7199999999999984</c:v>
                </c:pt>
                <c:pt idx="90">
                  <c:v>1.6999999999999984</c:v>
                </c:pt>
                <c:pt idx="91">
                  <c:v>1.6799999999999984</c:v>
                </c:pt>
                <c:pt idx="92">
                  <c:v>1.6599999999999984</c:v>
                </c:pt>
                <c:pt idx="93">
                  <c:v>1.6399999999999983</c:v>
                </c:pt>
                <c:pt idx="94">
                  <c:v>1.6199999999999983</c:v>
                </c:pt>
                <c:pt idx="95">
                  <c:v>1.5999999999999983</c:v>
                </c:pt>
                <c:pt idx="96">
                  <c:v>1.5799999999999983</c:v>
                </c:pt>
                <c:pt idx="97">
                  <c:v>1.5599999999999983</c:v>
                </c:pt>
                <c:pt idx="98">
                  <c:v>1.5399999999999983</c:v>
                </c:pt>
                <c:pt idx="99">
                  <c:v>1.5199999999999982</c:v>
                </c:pt>
                <c:pt idx="100">
                  <c:v>1.4999999999999982</c:v>
                </c:pt>
                <c:pt idx="101">
                  <c:v>1.4799999999999982</c:v>
                </c:pt>
                <c:pt idx="102">
                  <c:v>1.4599999999999982</c:v>
                </c:pt>
                <c:pt idx="103">
                  <c:v>1.4399999999999982</c:v>
                </c:pt>
                <c:pt idx="104">
                  <c:v>1.4199999999999982</c:v>
                </c:pt>
                <c:pt idx="105">
                  <c:v>1.3999999999999981</c:v>
                </c:pt>
                <c:pt idx="106">
                  <c:v>1.3799999999999981</c:v>
                </c:pt>
                <c:pt idx="107">
                  <c:v>1.3599999999999981</c:v>
                </c:pt>
                <c:pt idx="108">
                  <c:v>1.3399999999999981</c:v>
                </c:pt>
                <c:pt idx="109">
                  <c:v>1.3199999999999981</c:v>
                </c:pt>
                <c:pt idx="110">
                  <c:v>1.299999999999998</c:v>
                </c:pt>
                <c:pt idx="111">
                  <c:v>1.279999999999998</c:v>
                </c:pt>
                <c:pt idx="112">
                  <c:v>1.259999999999998</c:v>
                </c:pt>
                <c:pt idx="113">
                  <c:v>1.239999999999998</c:v>
                </c:pt>
              </c:numCache>
            </c:numRef>
          </c:xVal>
          <c:yVal>
            <c:numRef>
              <c:f>data3!$AP$2:$AP$115</c:f>
              <c:numCache>
                <c:formatCode>0.00%</c:formatCode>
                <c:ptCount val="114"/>
                <c:pt idx="0">
                  <c:v>9.5582414977907139E-4</c:v>
                </c:pt>
                <c:pt idx="1">
                  <c:v>6.4973671757766324E-4</c:v>
                </c:pt>
                <c:pt idx="2">
                  <c:v>1.2012367558737421E-3</c:v>
                </c:pt>
                <c:pt idx="3">
                  <c:v>4.5542602374627213E-4</c:v>
                </c:pt>
                <c:pt idx="4">
                  <c:v>1.2685299034007845E-3</c:v>
                </c:pt>
                <c:pt idx="5">
                  <c:v>6.4568804477496829E-4</c:v>
                </c:pt>
                <c:pt idx="6">
                  <c:v>1.1168262890576743E-3</c:v>
                </c:pt>
                <c:pt idx="7">
                  <c:v>1.3962991792981325E-3</c:v>
                </c:pt>
                <c:pt idx="8">
                  <c:v>2.1155494423313443E-3</c:v>
                </c:pt>
                <c:pt idx="9">
                  <c:v>2.6989814090562689E-3</c:v>
                </c:pt>
                <c:pt idx="10">
                  <c:v>2.8717674832808536E-3</c:v>
                </c:pt>
                <c:pt idx="11">
                  <c:v>4.124127957365247E-3</c:v>
                </c:pt>
                <c:pt idx="12">
                  <c:v>4.2397762575272051E-3</c:v>
                </c:pt>
                <c:pt idx="13">
                  <c:v>1.3100256618975301E-3</c:v>
                </c:pt>
                <c:pt idx="14">
                  <c:v>1.3066715645711625E-3</c:v>
                </c:pt>
                <c:pt idx="15">
                  <c:v>1.4748685554027868E-3</c:v>
                </c:pt>
                <c:pt idx="16">
                  <c:v>1.0326096424664378E-3</c:v>
                </c:pt>
                <c:pt idx="17">
                  <c:v>4.8764179581394358E-4</c:v>
                </c:pt>
                <c:pt idx="18">
                  <c:v>1.1578116117603977E-3</c:v>
                </c:pt>
                <c:pt idx="19">
                  <c:v>1.5009063654484252E-3</c:v>
                </c:pt>
                <c:pt idx="20">
                  <c:v>4.9292325980050547E-4</c:v>
                </c:pt>
                <c:pt idx="21">
                  <c:v>1.0858748720959867E-3</c:v>
                </c:pt>
                <c:pt idx="22">
                  <c:v>1.5136684077635041E-3</c:v>
                </c:pt>
                <c:pt idx="23">
                  <c:v>5.0674515628931977E-4</c:v>
                </c:pt>
                <c:pt idx="24">
                  <c:v>1.3570247392120007E-3</c:v>
                </c:pt>
                <c:pt idx="25">
                  <c:v>5.4407708670549198E-4</c:v>
                </c:pt>
                <c:pt idx="26">
                  <c:v>1.3492746103005101E-3</c:v>
                </c:pt>
                <c:pt idx="27">
                  <c:v>1.1410671885825148E-3</c:v>
                </c:pt>
                <c:pt idx="28">
                  <c:v>1.2559633912315239E-3</c:v>
                </c:pt>
                <c:pt idx="29">
                  <c:v>6.0083150149021103E-4</c:v>
                </c:pt>
                <c:pt idx="30">
                  <c:v>1.4551979156588052E-3</c:v>
                </c:pt>
                <c:pt idx="31">
                  <c:v>5.615747002483643E-4</c:v>
                </c:pt>
                <c:pt idx="32">
                  <c:v>1.5474777478045171E-3</c:v>
                </c:pt>
                <c:pt idx="33">
                  <c:v>8.3657022975464068E-4</c:v>
                </c:pt>
                <c:pt idx="34">
                  <c:v>9.2772358403866062E-4</c:v>
                </c:pt>
                <c:pt idx="35">
                  <c:v>1.572135263244731E-3</c:v>
                </c:pt>
                <c:pt idx="36">
                  <c:v>5.5370895155143268E-4</c:v>
                </c:pt>
                <c:pt idx="37">
                  <c:v>6.7511322039331002E-4</c:v>
                </c:pt>
                <c:pt idx="38">
                  <c:v>1.7072106863305831E-3</c:v>
                </c:pt>
                <c:pt idx="39">
                  <c:v>7.1516973620812255E-4</c:v>
                </c:pt>
                <c:pt idx="40">
                  <c:v>5.8237506180848313E-4</c:v>
                </c:pt>
                <c:pt idx="41">
                  <c:v>1.3835781595535389E-3</c:v>
                </c:pt>
                <c:pt idx="42">
                  <c:v>1.5770946086200539E-3</c:v>
                </c:pt>
                <c:pt idx="43">
                  <c:v>9.3869749619851202E-4</c:v>
                </c:pt>
                <c:pt idx="44">
                  <c:v>6.6152203784703941E-4</c:v>
                </c:pt>
                <c:pt idx="45">
                  <c:v>1.3303897727956905E-3</c:v>
                </c:pt>
                <c:pt idx="46">
                  <c:v>1.7731815339613432E-3</c:v>
                </c:pt>
                <c:pt idx="47">
                  <c:v>1.2841369895957597E-3</c:v>
                </c:pt>
                <c:pt idx="48">
                  <c:v>1.0463083996807932E-3</c:v>
                </c:pt>
                <c:pt idx="49">
                  <c:v>6.2283431437290136E-4</c:v>
                </c:pt>
                <c:pt idx="50">
                  <c:v>6.2938201724299376E-4</c:v>
                </c:pt>
                <c:pt idx="51">
                  <c:v>6.3606885152394212E-4</c:v>
                </c:pt>
                <c:pt idx="52">
                  <c:v>6.4289929941849884E-4</c:v>
                </c:pt>
                <c:pt idx="53">
                  <c:v>8.1313361557427207E-4</c:v>
                </c:pt>
                <c:pt idx="54">
                  <c:v>1.5504552336964056E-3</c:v>
                </c:pt>
                <c:pt idx="55">
                  <c:v>1.5355009524349872E-3</c:v>
                </c:pt>
                <c:pt idx="56">
                  <c:v>1.5382656486181575E-3</c:v>
                </c:pt>
                <c:pt idx="57">
                  <c:v>1.6159352721122041E-3</c:v>
                </c:pt>
                <c:pt idx="58">
                  <c:v>1.1364964998543574E-3</c:v>
                </c:pt>
                <c:pt idx="59">
                  <c:v>7.9467465213297174E-4</c:v>
                </c:pt>
                <c:pt idx="60">
                  <c:v>7.8327028161725607E-4</c:v>
                </c:pt>
                <c:pt idx="61">
                  <c:v>8.6508092997206144E-4</c:v>
                </c:pt>
                <c:pt idx="62">
                  <c:v>1.3518414099254047E-3</c:v>
                </c:pt>
                <c:pt idx="63">
                  <c:v>1.4316967160467715E-3</c:v>
                </c:pt>
                <c:pt idx="64">
                  <c:v>1.7288753678967963E-3</c:v>
                </c:pt>
                <c:pt idx="65">
                  <c:v>2.104708395315793E-3</c:v>
                </c:pt>
                <c:pt idx="66">
                  <c:v>2.4188582976082396E-3</c:v>
                </c:pt>
                <c:pt idx="67">
                  <c:v>2.3579741658103824E-3</c:v>
                </c:pt>
                <c:pt idx="68">
                  <c:v>1.7930232541867037E-3</c:v>
                </c:pt>
                <c:pt idx="69">
                  <c:v>1.2200065260892746E-3</c:v>
                </c:pt>
                <c:pt idx="70">
                  <c:v>9.3170581966399262E-4</c:v>
                </c:pt>
                <c:pt idx="71">
                  <c:v>8.2062522692865703E-4</c:v>
                </c:pt>
                <c:pt idx="72">
                  <c:v>8.0513147007169332E-4</c:v>
                </c:pt>
                <c:pt idx="73">
                  <c:v>8.0646950130016542E-4</c:v>
                </c:pt>
                <c:pt idx="74">
                  <c:v>7.9495554079182166E-4</c:v>
                </c:pt>
                <c:pt idx="75">
                  <c:v>7.387158554438215E-4</c:v>
                </c:pt>
                <c:pt idx="76">
                  <c:v>7.6058324921528871E-4</c:v>
                </c:pt>
                <c:pt idx="77">
                  <c:v>7.3141544444689944E-4</c:v>
                </c:pt>
                <c:pt idx="78">
                  <c:v>7.8118216414021265E-4</c:v>
                </c:pt>
                <c:pt idx="79">
                  <c:v>6.956815933361933E-4</c:v>
                </c:pt>
                <c:pt idx="80">
                  <c:v>7.1863774246070343E-4</c:v>
                </c:pt>
                <c:pt idx="81">
                  <c:v>7.3714794146080066E-4</c:v>
                </c:pt>
                <c:pt idx="82">
                  <c:v>7.3257436868785005E-4</c:v>
                </c:pt>
                <c:pt idx="83">
                  <c:v>7.3365164502143783E-4</c:v>
                </c:pt>
                <c:pt idx="84">
                  <c:v>7.1242623965887255E-4</c:v>
                </c:pt>
                <c:pt idx="85">
                  <c:v>7.8254048710396434E-4</c:v>
                </c:pt>
                <c:pt idx="86">
                  <c:v>7.5113162120691212E-4</c:v>
                </c:pt>
                <c:pt idx="87">
                  <c:v>7.9381172143122049E-4</c:v>
                </c:pt>
                <c:pt idx="88">
                  <c:v>7.6241790534088011E-4</c:v>
                </c:pt>
                <c:pt idx="89">
                  <c:v>8.3670531587352057E-4</c:v>
                </c:pt>
                <c:pt idx="90">
                  <c:v>7.3087687463402893E-4</c:v>
                </c:pt>
                <c:pt idx="91">
                  <c:v>7.7431765469329443E-4</c:v>
                </c:pt>
                <c:pt idx="92">
                  <c:v>7.9577297931931925E-4</c:v>
                </c:pt>
                <c:pt idx="93">
                  <c:v>7.6563261013714765E-4</c:v>
                </c:pt>
                <c:pt idx="94">
                  <c:v>7.3659224350281611E-4</c:v>
                </c:pt>
                <c:pt idx="95">
                  <c:v>7.568977496627071E-4</c:v>
                </c:pt>
                <c:pt idx="96">
                  <c:v>8.4694605743611988E-4</c:v>
                </c:pt>
                <c:pt idx="97">
                  <c:v>7.6159565345455848E-4</c:v>
                </c:pt>
                <c:pt idx="98">
                  <c:v>7.7140658281761511E-4</c:v>
                </c:pt>
                <c:pt idx="99">
                  <c:v>1.0688463553230434E-3</c:v>
                </c:pt>
                <c:pt idx="100">
                  <c:v>1.5449969433968657E-3</c:v>
                </c:pt>
                <c:pt idx="101">
                  <c:v>1.6709780068560331E-3</c:v>
                </c:pt>
                <c:pt idx="102">
                  <c:v>1.500481138876296E-3</c:v>
                </c:pt>
                <c:pt idx="103">
                  <c:v>1.4501412440230195E-3</c:v>
                </c:pt>
                <c:pt idx="104">
                  <c:v>1.6440857119067566E-3</c:v>
                </c:pt>
                <c:pt idx="105">
                  <c:v>1.7214603753880591E-3</c:v>
                </c:pt>
                <c:pt idx="106">
                  <c:v>1.6890469976022279E-3</c:v>
                </c:pt>
                <c:pt idx="107">
                  <c:v>1.8403875132101579E-3</c:v>
                </c:pt>
                <c:pt idx="108">
                  <c:v>2.248420515930515E-3</c:v>
                </c:pt>
                <c:pt idx="109">
                  <c:v>2.593096999742763E-3</c:v>
                </c:pt>
                <c:pt idx="110">
                  <c:v>3.1354718116611896E-3</c:v>
                </c:pt>
                <c:pt idx="111">
                  <c:v>3.394868296724269E-3</c:v>
                </c:pt>
                <c:pt idx="112">
                  <c:v>3.7018353487247597E-3</c:v>
                </c:pt>
                <c:pt idx="113">
                  <c:v>3.9750151599073306E-3</c:v>
                </c:pt>
              </c:numCache>
            </c:numRef>
          </c:yVal>
        </c:ser>
        <c:axId val="189475456"/>
        <c:axId val="189477248"/>
      </c:scatterChart>
      <c:valAx>
        <c:axId val="189475456"/>
        <c:scaling>
          <c:orientation val="minMax"/>
          <c:max val="3.5"/>
          <c:min val="1.25"/>
        </c:scaling>
        <c:axPos val="b"/>
        <c:numFmt formatCode="0.00" sourceLinked="1"/>
        <c:tickLblPos val="nextTo"/>
        <c:crossAx val="189477248"/>
        <c:crosses val="autoZero"/>
        <c:crossBetween val="midCat"/>
      </c:valAx>
      <c:valAx>
        <c:axId val="189477248"/>
        <c:scaling>
          <c:orientation val="minMax"/>
        </c:scaling>
        <c:axPos val="l"/>
        <c:majorGridlines/>
        <c:numFmt formatCode="0.00%" sourceLinked="1"/>
        <c:tickLblPos val="nextTo"/>
        <c:crossAx val="189475456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Monitor Power vs. Vled &amp; ND#</a:t>
            </a:r>
          </a:p>
        </c:rich>
      </c:tx>
      <c:layout>
        <c:manualLayout>
          <c:xMode val="edge"/>
          <c:yMode val="edge"/>
          <c:x val="0.16539737972084034"/>
          <c:y val="9.7029697927304495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3143895715964374"/>
          <c:y val="5.1298768155777226E-2"/>
          <c:w val="0.72996738378414006"/>
          <c:h val="0.79966041424805012"/>
        </c:manualLayout>
      </c:layout>
      <c:scatterChart>
        <c:scatterStyle val="lineMarker"/>
        <c:ser>
          <c:idx val="0"/>
          <c:order val="0"/>
          <c:tx>
            <c:strRef>
              <c:f>data3!$AU$4:$AV$4</c:f>
              <c:strCache>
                <c:ptCount val="1"/>
                <c:pt idx="0">
                  <c:v>ND#18= 1.98</c:v>
                </c:pt>
              </c:strCache>
            </c:strRef>
          </c:tx>
          <c:marker>
            <c:symbol val="none"/>
          </c:marker>
          <c:xVal>
            <c:numRef>
              <c:f>data3!$AH$458:$AH$799</c:f>
              <c:numCache>
                <c:formatCode>0.00</c:formatCode>
                <c:ptCount val="342"/>
                <c:pt idx="0">
                  <c:v>3.5</c:v>
                </c:pt>
                <c:pt idx="3">
                  <c:v>3.48</c:v>
                </c:pt>
                <c:pt idx="6">
                  <c:v>3.46</c:v>
                </c:pt>
                <c:pt idx="9">
                  <c:v>3.44</c:v>
                </c:pt>
                <c:pt idx="12">
                  <c:v>3.42</c:v>
                </c:pt>
                <c:pt idx="15">
                  <c:v>3.4</c:v>
                </c:pt>
                <c:pt idx="18">
                  <c:v>3.38</c:v>
                </c:pt>
                <c:pt idx="21">
                  <c:v>3.36</c:v>
                </c:pt>
                <c:pt idx="24">
                  <c:v>3.34</c:v>
                </c:pt>
                <c:pt idx="27">
                  <c:v>3.32</c:v>
                </c:pt>
                <c:pt idx="30">
                  <c:v>3.3</c:v>
                </c:pt>
                <c:pt idx="33">
                  <c:v>3.28</c:v>
                </c:pt>
                <c:pt idx="36">
                  <c:v>3.26</c:v>
                </c:pt>
                <c:pt idx="39">
                  <c:v>3.2399999999999998</c:v>
                </c:pt>
                <c:pt idx="42">
                  <c:v>3.2199999999999998</c:v>
                </c:pt>
                <c:pt idx="45">
                  <c:v>3.1999999999999997</c:v>
                </c:pt>
                <c:pt idx="48">
                  <c:v>3.1799999999999997</c:v>
                </c:pt>
                <c:pt idx="51">
                  <c:v>3.1599999999999997</c:v>
                </c:pt>
                <c:pt idx="54">
                  <c:v>3.1399999999999997</c:v>
                </c:pt>
                <c:pt idx="57">
                  <c:v>3.1199999999999997</c:v>
                </c:pt>
                <c:pt idx="60">
                  <c:v>3.0999999999999996</c:v>
                </c:pt>
                <c:pt idx="63">
                  <c:v>3.0799999999999996</c:v>
                </c:pt>
                <c:pt idx="66">
                  <c:v>3.0599999999999996</c:v>
                </c:pt>
                <c:pt idx="69">
                  <c:v>3.0399999999999996</c:v>
                </c:pt>
                <c:pt idx="72">
                  <c:v>3.0199999999999996</c:v>
                </c:pt>
                <c:pt idx="75">
                  <c:v>2.9999999999999996</c:v>
                </c:pt>
                <c:pt idx="78">
                  <c:v>2.9799999999999995</c:v>
                </c:pt>
                <c:pt idx="81">
                  <c:v>2.9599999999999995</c:v>
                </c:pt>
                <c:pt idx="84">
                  <c:v>2.9399999999999995</c:v>
                </c:pt>
                <c:pt idx="87">
                  <c:v>2.9199999999999995</c:v>
                </c:pt>
                <c:pt idx="90">
                  <c:v>2.8999999999999995</c:v>
                </c:pt>
                <c:pt idx="93">
                  <c:v>2.8799999999999994</c:v>
                </c:pt>
                <c:pt idx="96">
                  <c:v>2.8599999999999994</c:v>
                </c:pt>
                <c:pt idx="99">
                  <c:v>2.8399999999999994</c:v>
                </c:pt>
                <c:pt idx="102">
                  <c:v>2.8199999999999994</c:v>
                </c:pt>
                <c:pt idx="105">
                  <c:v>2.7999999999999994</c:v>
                </c:pt>
                <c:pt idx="108">
                  <c:v>2.7799999999999994</c:v>
                </c:pt>
                <c:pt idx="111">
                  <c:v>2.7599999999999993</c:v>
                </c:pt>
                <c:pt idx="114">
                  <c:v>2.7399999999999993</c:v>
                </c:pt>
                <c:pt idx="117">
                  <c:v>2.7199999999999993</c:v>
                </c:pt>
                <c:pt idx="120">
                  <c:v>2.6999999999999993</c:v>
                </c:pt>
                <c:pt idx="123">
                  <c:v>2.6799999999999993</c:v>
                </c:pt>
                <c:pt idx="126">
                  <c:v>2.6599999999999993</c:v>
                </c:pt>
                <c:pt idx="129">
                  <c:v>2.6399999999999992</c:v>
                </c:pt>
                <c:pt idx="132">
                  <c:v>2.6199999999999992</c:v>
                </c:pt>
                <c:pt idx="135">
                  <c:v>2.5999999999999992</c:v>
                </c:pt>
                <c:pt idx="138">
                  <c:v>2.5799999999999992</c:v>
                </c:pt>
                <c:pt idx="141">
                  <c:v>2.5599999999999992</c:v>
                </c:pt>
                <c:pt idx="144">
                  <c:v>2.5399999999999991</c:v>
                </c:pt>
                <c:pt idx="147">
                  <c:v>2.5199999999999991</c:v>
                </c:pt>
                <c:pt idx="150">
                  <c:v>2.4999999999999991</c:v>
                </c:pt>
                <c:pt idx="153">
                  <c:v>2.4799999999999991</c:v>
                </c:pt>
                <c:pt idx="156">
                  <c:v>2.4599999999999991</c:v>
                </c:pt>
                <c:pt idx="159">
                  <c:v>2.4399999999999991</c:v>
                </c:pt>
                <c:pt idx="162">
                  <c:v>2.419999999999999</c:v>
                </c:pt>
                <c:pt idx="165">
                  <c:v>2.399999999999999</c:v>
                </c:pt>
                <c:pt idx="168">
                  <c:v>2.379999999999999</c:v>
                </c:pt>
                <c:pt idx="171">
                  <c:v>2.359999999999999</c:v>
                </c:pt>
                <c:pt idx="174">
                  <c:v>2.339999999999999</c:v>
                </c:pt>
                <c:pt idx="177">
                  <c:v>2.319999999999999</c:v>
                </c:pt>
                <c:pt idx="180">
                  <c:v>2.2999999999999989</c:v>
                </c:pt>
                <c:pt idx="183">
                  <c:v>2.2799999999999989</c:v>
                </c:pt>
                <c:pt idx="186">
                  <c:v>2.2599999999999989</c:v>
                </c:pt>
                <c:pt idx="189">
                  <c:v>2.2399999999999989</c:v>
                </c:pt>
                <c:pt idx="192">
                  <c:v>2.2199999999999989</c:v>
                </c:pt>
                <c:pt idx="195">
                  <c:v>2.1999999999999988</c:v>
                </c:pt>
                <c:pt idx="198">
                  <c:v>2.1799999999999988</c:v>
                </c:pt>
                <c:pt idx="201">
                  <c:v>2.1599999999999988</c:v>
                </c:pt>
                <c:pt idx="204">
                  <c:v>2.1399999999999988</c:v>
                </c:pt>
                <c:pt idx="207">
                  <c:v>2.1199999999999988</c:v>
                </c:pt>
                <c:pt idx="210">
                  <c:v>2.0999999999999988</c:v>
                </c:pt>
                <c:pt idx="213">
                  <c:v>2.0799999999999987</c:v>
                </c:pt>
                <c:pt idx="216">
                  <c:v>2.0599999999999987</c:v>
                </c:pt>
                <c:pt idx="219">
                  <c:v>2.0399999999999987</c:v>
                </c:pt>
                <c:pt idx="222">
                  <c:v>2.0199999999999987</c:v>
                </c:pt>
                <c:pt idx="225">
                  <c:v>1.9999999999999987</c:v>
                </c:pt>
                <c:pt idx="228">
                  <c:v>1.9799999999999986</c:v>
                </c:pt>
                <c:pt idx="231">
                  <c:v>1.9599999999999986</c:v>
                </c:pt>
                <c:pt idx="234">
                  <c:v>1.9399999999999986</c:v>
                </c:pt>
                <c:pt idx="237">
                  <c:v>1.9199999999999986</c:v>
                </c:pt>
                <c:pt idx="240">
                  <c:v>1.8999999999999986</c:v>
                </c:pt>
                <c:pt idx="243">
                  <c:v>1.8799999999999986</c:v>
                </c:pt>
                <c:pt idx="246">
                  <c:v>1.8599999999999985</c:v>
                </c:pt>
                <c:pt idx="249">
                  <c:v>1.8399999999999985</c:v>
                </c:pt>
                <c:pt idx="252">
                  <c:v>1.8199999999999985</c:v>
                </c:pt>
                <c:pt idx="255">
                  <c:v>1.7999999999999985</c:v>
                </c:pt>
                <c:pt idx="258">
                  <c:v>1.7799999999999985</c:v>
                </c:pt>
                <c:pt idx="261">
                  <c:v>1.7599999999999985</c:v>
                </c:pt>
                <c:pt idx="264">
                  <c:v>1.7399999999999984</c:v>
                </c:pt>
                <c:pt idx="267">
                  <c:v>1.7199999999999984</c:v>
                </c:pt>
                <c:pt idx="270">
                  <c:v>1.6999999999999984</c:v>
                </c:pt>
                <c:pt idx="273">
                  <c:v>1.6799999999999984</c:v>
                </c:pt>
                <c:pt idx="276">
                  <c:v>1.6599999999999984</c:v>
                </c:pt>
                <c:pt idx="279">
                  <c:v>1.6399999999999983</c:v>
                </c:pt>
                <c:pt idx="282">
                  <c:v>1.6199999999999983</c:v>
                </c:pt>
                <c:pt idx="285">
                  <c:v>1.5999999999999983</c:v>
                </c:pt>
                <c:pt idx="288">
                  <c:v>1.5799999999999983</c:v>
                </c:pt>
                <c:pt idx="291">
                  <c:v>1.5599999999999983</c:v>
                </c:pt>
                <c:pt idx="294">
                  <c:v>1.5399999999999983</c:v>
                </c:pt>
                <c:pt idx="297">
                  <c:v>1.5199999999999982</c:v>
                </c:pt>
                <c:pt idx="300">
                  <c:v>1.4999999999999982</c:v>
                </c:pt>
                <c:pt idx="303">
                  <c:v>1.4799999999999982</c:v>
                </c:pt>
                <c:pt idx="306">
                  <c:v>1.4599999999999982</c:v>
                </c:pt>
                <c:pt idx="309">
                  <c:v>1.4399999999999982</c:v>
                </c:pt>
                <c:pt idx="312">
                  <c:v>1.4199999999999982</c:v>
                </c:pt>
                <c:pt idx="315">
                  <c:v>1.3999999999999981</c:v>
                </c:pt>
                <c:pt idx="318">
                  <c:v>1.3799999999999981</c:v>
                </c:pt>
                <c:pt idx="321">
                  <c:v>1.3599999999999981</c:v>
                </c:pt>
                <c:pt idx="324">
                  <c:v>1.3399999999999981</c:v>
                </c:pt>
                <c:pt idx="327">
                  <c:v>1.3199999999999981</c:v>
                </c:pt>
                <c:pt idx="330">
                  <c:v>1.299999999999998</c:v>
                </c:pt>
                <c:pt idx="333">
                  <c:v>1.279999999999998</c:v>
                </c:pt>
                <c:pt idx="336">
                  <c:v>1.259999999999998</c:v>
                </c:pt>
                <c:pt idx="339">
                  <c:v>1.239999999999998</c:v>
                </c:pt>
              </c:numCache>
            </c:numRef>
          </c:xVal>
          <c:yVal>
            <c:numRef>
              <c:f>data3!$AK$458:$AK$799</c:f>
              <c:numCache>
                <c:formatCode>General</c:formatCode>
                <c:ptCount val="342"/>
                <c:pt idx="0">
                  <c:v>4.198823159740817</c:v>
                </c:pt>
                <c:pt idx="3">
                  <c:v>4.1747578651674333</c:v>
                </c:pt>
                <c:pt idx="6">
                  <c:v>4.1589839843011669</c:v>
                </c:pt>
                <c:pt idx="9">
                  <c:v>4.1427736589985509</c:v>
                </c:pt>
                <c:pt idx="12">
                  <c:v>4.1237265371507217</c:v>
                </c:pt>
                <c:pt idx="15">
                  <c:v>4.1064033354482339</c:v>
                </c:pt>
                <c:pt idx="18">
                  <c:v>4.0880485042448971</c:v>
                </c:pt>
                <c:pt idx="21">
                  <c:v>4.0688866030785347</c:v>
                </c:pt>
                <c:pt idx="24">
                  <c:v>4.0499036542830931</c:v>
                </c:pt>
                <c:pt idx="27">
                  <c:v>4.0304678640057965</c:v>
                </c:pt>
                <c:pt idx="30">
                  <c:v>4.0118065034189536</c:v>
                </c:pt>
                <c:pt idx="33">
                  <c:v>3.9951934199179373</c:v>
                </c:pt>
                <c:pt idx="36">
                  <c:v>3.9905964405305925</c:v>
                </c:pt>
                <c:pt idx="39">
                  <c:v>3.9851288795471191</c:v>
                </c:pt>
                <c:pt idx="42">
                  <c:v>3.9629183277007072</c:v>
                </c:pt>
                <c:pt idx="45">
                  <c:v>3.941629432862805</c:v>
                </c:pt>
                <c:pt idx="48">
                  <c:v>3.9179355021445983</c:v>
                </c:pt>
                <c:pt idx="51">
                  <c:v>3.893418550491333</c:v>
                </c:pt>
                <c:pt idx="54">
                  <c:v>3.8705167462748866</c:v>
                </c:pt>
                <c:pt idx="57">
                  <c:v>3.8465805361347813</c:v>
                </c:pt>
                <c:pt idx="60">
                  <c:v>3.8226446336315525</c:v>
                </c:pt>
                <c:pt idx="63">
                  <c:v>3.7970329484631939</c:v>
                </c:pt>
                <c:pt idx="66">
                  <c:v>3.7723710844593663</c:v>
                </c:pt>
                <c:pt idx="69">
                  <c:v>3.7456127520530456</c:v>
                </c:pt>
                <c:pt idx="72">
                  <c:v>3.7210801186100131</c:v>
                </c:pt>
                <c:pt idx="75">
                  <c:v>3.6936618743404264</c:v>
                </c:pt>
                <c:pt idx="78">
                  <c:v>3.6690000487912084</c:v>
                </c:pt>
                <c:pt idx="81">
                  <c:v>3.6426121419475925</c:v>
                </c:pt>
                <c:pt idx="84">
                  <c:v>3.6163874979942077</c:v>
                </c:pt>
                <c:pt idx="87">
                  <c:v>3.5909515196277249</c:v>
                </c:pt>
                <c:pt idx="90">
                  <c:v>3.5632414663991621</c:v>
                </c:pt>
                <c:pt idx="93">
                  <c:v>3.5355486792902791</c:v>
                </c:pt>
                <c:pt idx="96">
                  <c:v>3.5094518584589802</c:v>
                </c:pt>
                <c:pt idx="99">
                  <c:v>3.4821448249201619</c:v>
                </c:pt>
                <c:pt idx="102">
                  <c:v>3.4536128813220608</c:v>
                </c:pt>
                <c:pt idx="105">
                  <c:v>3.4252098298841909</c:v>
                </c:pt>
                <c:pt idx="108">
                  <c:v>3.3976609168514127</c:v>
                </c:pt>
                <c:pt idx="111">
                  <c:v>3.3704361300314627</c:v>
                </c:pt>
                <c:pt idx="114">
                  <c:v>3.3426286789678756</c:v>
                </c:pt>
                <c:pt idx="117">
                  <c:v>3.3130642752493582</c:v>
                </c:pt>
                <c:pt idx="120">
                  <c:v>3.2839684101843063</c:v>
                </c:pt>
                <c:pt idx="123">
                  <c:v>3.2547095437203684</c:v>
                </c:pt>
                <c:pt idx="126">
                  <c:v>3.226080125378024</c:v>
                </c:pt>
                <c:pt idx="129">
                  <c:v>3.1977905611838064</c:v>
                </c:pt>
                <c:pt idx="132">
                  <c:v>3.169080803471227</c:v>
                </c:pt>
                <c:pt idx="135">
                  <c:v>3.1397736303267942</c:v>
                </c:pt>
                <c:pt idx="138">
                  <c:v>3.1105967260176137</c:v>
                </c:pt>
                <c:pt idx="141">
                  <c:v>3.0811616066963441</c:v>
                </c:pt>
                <c:pt idx="144">
                  <c:v>3.0514683723449707</c:v>
                </c:pt>
                <c:pt idx="147">
                  <c:v>3.0210965525719429</c:v>
                </c:pt>
                <c:pt idx="150">
                  <c:v>2.990855009325089</c:v>
                </c:pt>
                <c:pt idx="153">
                  <c:v>2.9606121816942768</c:v>
                </c:pt>
                <c:pt idx="156">
                  <c:v>2.9302092905967467</c:v>
                </c:pt>
                <c:pt idx="159">
                  <c:v>2.8995160748881679</c:v>
                </c:pt>
                <c:pt idx="162">
                  <c:v>2.8664678835099742</c:v>
                </c:pt>
                <c:pt idx="165">
                  <c:v>2.8344518753790084</c:v>
                </c:pt>
                <c:pt idx="168">
                  <c:v>2.8033555092350131</c:v>
                </c:pt>
                <c:pt idx="171">
                  <c:v>2.7726286918886247</c:v>
                </c:pt>
                <c:pt idx="174">
                  <c:v>2.7419680856889292</c:v>
                </c:pt>
                <c:pt idx="177">
                  <c:v>2.7100154507544731</c:v>
                </c:pt>
                <c:pt idx="180">
                  <c:v>2.676080649898898</c:v>
                </c:pt>
                <c:pt idx="183">
                  <c:v>2.6424511171156362</c:v>
                </c:pt>
                <c:pt idx="186">
                  <c:v>2.6103062629699707</c:v>
                </c:pt>
                <c:pt idx="189">
                  <c:v>2.5739353933641986</c:v>
                </c:pt>
                <c:pt idx="192">
                  <c:v>2.542096822492538</c:v>
                </c:pt>
                <c:pt idx="195">
                  <c:v>2.5049032934250368</c:v>
                </c:pt>
                <c:pt idx="198">
                  <c:v>2.4707255978738107</c:v>
                </c:pt>
                <c:pt idx="201">
                  <c:v>2.4316609982521302</c:v>
                </c:pt>
                <c:pt idx="204">
                  <c:v>2.39275760035361</c:v>
                </c:pt>
                <c:pt idx="207">
                  <c:v>2.3583869780263593</c:v>
                </c:pt>
                <c:pt idx="210">
                  <c:v>2.3221288188811271</c:v>
                </c:pt>
                <c:pt idx="213">
                  <c:v>2.2905484399487896</c:v>
                </c:pt>
                <c:pt idx="216">
                  <c:v>2.2547905368189656</c:v>
                </c:pt>
                <c:pt idx="219">
                  <c:v>2.2223385918524956</c:v>
                </c:pt>
                <c:pt idx="222">
                  <c:v>2.1918386182477398</c:v>
                </c:pt>
                <c:pt idx="225">
                  <c:v>2.1586451530456543</c:v>
                </c:pt>
                <c:pt idx="228">
                  <c:v>2.1241291953671362</c:v>
                </c:pt>
                <c:pt idx="231">
                  <c:v>2.0920640422451879</c:v>
                </c:pt>
                <c:pt idx="234">
                  <c:v>2.0590324632583128</c:v>
                </c:pt>
                <c:pt idx="237">
                  <c:v>2.0244515019078411</c:v>
                </c:pt>
                <c:pt idx="240">
                  <c:v>1.9921937719468148</c:v>
                </c:pt>
                <c:pt idx="243">
                  <c:v>1.9611615211732927</c:v>
                </c:pt>
                <c:pt idx="246">
                  <c:v>1.9255163323494695</c:v>
                </c:pt>
                <c:pt idx="249">
                  <c:v>1.8921933827861663</c:v>
                </c:pt>
                <c:pt idx="252">
                  <c:v>1.8612900933911722</c:v>
                </c:pt>
                <c:pt idx="255">
                  <c:v>1.8251615108982209</c:v>
                </c:pt>
                <c:pt idx="258">
                  <c:v>1.7921935935174265</c:v>
                </c:pt>
                <c:pt idx="261">
                  <c:v>1.7619352071515975</c:v>
                </c:pt>
                <c:pt idx="264">
                  <c:v>1.7259677340907436</c:v>
                </c:pt>
                <c:pt idx="267">
                  <c:v>1.6920000314712524</c:v>
                </c:pt>
                <c:pt idx="270">
                  <c:v>1.6614357694502799</c:v>
                </c:pt>
                <c:pt idx="273">
                  <c:v>1.6244031844600555</c:v>
                </c:pt>
                <c:pt idx="276">
                  <c:v>1.5919996500015259</c:v>
                </c:pt>
                <c:pt idx="279">
                  <c:v>1.5622098368983115</c:v>
                </c:pt>
                <c:pt idx="282">
                  <c:v>1.5319029323516353</c:v>
                </c:pt>
                <c:pt idx="285">
                  <c:v>1.5004519301076089</c:v>
                </c:pt>
                <c:pt idx="288">
                  <c:v>1.4699032268216532</c:v>
                </c:pt>
                <c:pt idx="291">
                  <c:v>1.4418224826935799</c:v>
                </c:pt>
                <c:pt idx="294">
                  <c:v>1.4120001792907715</c:v>
                </c:pt>
                <c:pt idx="297">
                  <c:v>1.3819999694824219</c:v>
                </c:pt>
                <c:pt idx="300">
                  <c:v>1.343725481340962</c:v>
                </c:pt>
                <c:pt idx="303">
                  <c:v>1.3110324028999574</c:v>
                </c:pt>
                <c:pt idx="306">
                  <c:v>1.2722417692984305</c:v>
                </c:pt>
                <c:pt idx="309">
                  <c:v>1.240822692071238</c:v>
                </c:pt>
                <c:pt idx="312">
                  <c:v>1.2014837726469962</c:v>
                </c:pt>
                <c:pt idx="315">
                  <c:v>1.1663066110303324</c:v>
                </c:pt>
                <c:pt idx="318">
                  <c:v>1.1310806005231795</c:v>
                </c:pt>
                <c:pt idx="321">
                  <c:v>1.0912256048571678</c:v>
                </c:pt>
                <c:pt idx="324">
                  <c:v>1.0516774615933817</c:v>
                </c:pt>
                <c:pt idx="327">
                  <c:v>1.0128063194213375</c:v>
                </c:pt>
                <c:pt idx="330">
                  <c:v>0.97133871624546664</c:v>
                </c:pt>
                <c:pt idx="333">
                  <c:v>0.93125805739433531</c:v>
                </c:pt>
                <c:pt idx="336">
                  <c:v>0.88425812798161663</c:v>
                </c:pt>
                <c:pt idx="339">
                  <c:v>0.84103225508043844</c:v>
                </c:pt>
              </c:numCache>
            </c:numRef>
          </c:yVal>
        </c:ser>
        <c:ser>
          <c:idx val="1"/>
          <c:order val="1"/>
          <c:tx>
            <c:strRef>
              <c:f>data3!$AU$3:$AV$3</c:f>
              <c:strCache>
                <c:ptCount val="1"/>
                <c:pt idx="0">
                  <c:v>ND#17= 1.36</c:v>
                </c:pt>
              </c:strCache>
            </c:strRef>
          </c:tx>
          <c:marker>
            <c:symbol val="none"/>
          </c:marker>
          <c:xVal>
            <c:numRef>
              <c:f>data3!$AH$116:$AH$457</c:f>
              <c:numCache>
                <c:formatCode>0.00</c:formatCode>
                <c:ptCount val="342"/>
                <c:pt idx="0">
                  <c:v>3.5</c:v>
                </c:pt>
                <c:pt idx="3">
                  <c:v>3.48</c:v>
                </c:pt>
                <c:pt idx="6">
                  <c:v>3.46</c:v>
                </c:pt>
                <c:pt idx="9">
                  <c:v>3.44</c:v>
                </c:pt>
                <c:pt idx="12">
                  <c:v>3.42</c:v>
                </c:pt>
                <c:pt idx="15">
                  <c:v>3.4</c:v>
                </c:pt>
                <c:pt idx="18">
                  <c:v>3.38</c:v>
                </c:pt>
                <c:pt idx="21">
                  <c:v>3.36</c:v>
                </c:pt>
                <c:pt idx="24">
                  <c:v>3.34</c:v>
                </c:pt>
                <c:pt idx="27">
                  <c:v>3.32</c:v>
                </c:pt>
                <c:pt idx="30">
                  <c:v>3.3</c:v>
                </c:pt>
                <c:pt idx="33">
                  <c:v>3.28</c:v>
                </c:pt>
                <c:pt idx="36">
                  <c:v>3.26</c:v>
                </c:pt>
                <c:pt idx="39">
                  <c:v>3.2399999999999998</c:v>
                </c:pt>
                <c:pt idx="42">
                  <c:v>3.2199999999999998</c:v>
                </c:pt>
                <c:pt idx="45">
                  <c:v>3.1999999999999997</c:v>
                </c:pt>
                <c:pt idx="48">
                  <c:v>3.1799999999999997</c:v>
                </c:pt>
                <c:pt idx="51">
                  <c:v>3.1599999999999997</c:v>
                </c:pt>
                <c:pt idx="54">
                  <c:v>3.1399999999999997</c:v>
                </c:pt>
                <c:pt idx="57">
                  <c:v>3.1199999999999997</c:v>
                </c:pt>
                <c:pt idx="60">
                  <c:v>3.0999999999999996</c:v>
                </c:pt>
                <c:pt idx="63">
                  <c:v>3.0799999999999996</c:v>
                </c:pt>
                <c:pt idx="66">
                  <c:v>3.0599999999999996</c:v>
                </c:pt>
                <c:pt idx="69">
                  <c:v>3.0399999999999996</c:v>
                </c:pt>
                <c:pt idx="72">
                  <c:v>3.0199999999999996</c:v>
                </c:pt>
                <c:pt idx="75">
                  <c:v>2.9999999999999996</c:v>
                </c:pt>
                <c:pt idx="78">
                  <c:v>2.9799999999999995</c:v>
                </c:pt>
                <c:pt idx="81">
                  <c:v>2.9599999999999995</c:v>
                </c:pt>
                <c:pt idx="84">
                  <c:v>2.9399999999999995</c:v>
                </c:pt>
                <c:pt idx="87">
                  <c:v>2.9199999999999995</c:v>
                </c:pt>
                <c:pt idx="90">
                  <c:v>2.8999999999999995</c:v>
                </c:pt>
                <c:pt idx="93">
                  <c:v>2.8799999999999994</c:v>
                </c:pt>
                <c:pt idx="96">
                  <c:v>2.8599999999999994</c:v>
                </c:pt>
                <c:pt idx="99">
                  <c:v>2.8399999999999994</c:v>
                </c:pt>
                <c:pt idx="102">
                  <c:v>2.8199999999999994</c:v>
                </c:pt>
                <c:pt idx="105">
                  <c:v>2.7999999999999994</c:v>
                </c:pt>
                <c:pt idx="108">
                  <c:v>2.7799999999999994</c:v>
                </c:pt>
                <c:pt idx="111">
                  <c:v>2.7599999999999993</c:v>
                </c:pt>
                <c:pt idx="114">
                  <c:v>2.7399999999999993</c:v>
                </c:pt>
                <c:pt idx="117">
                  <c:v>2.7199999999999993</c:v>
                </c:pt>
                <c:pt idx="120">
                  <c:v>2.6999999999999993</c:v>
                </c:pt>
                <c:pt idx="123">
                  <c:v>2.6799999999999993</c:v>
                </c:pt>
                <c:pt idx="126">
                  <c:v>2.6599999999999993</c:v>
                </c:pt>
                <c:pt idx="129">
                  <c:v>2.6399999999999992</c:v>
                </c:pt>
                <c:pt idx="132">
                  <c:v>2.6199999999999992</c:v>
                </c:pt>
                <c:pt idx="135">
                  <c:v>2.5999999999999992</c:v>
                </c:pt>
                <c:pt idx="138">
                  <c:v>2.5799999999999992</c:v>
                </c:pt>
                <c:pt idx="141">
                  <c:v>2.5599999999999992</c:v>
                </c:pt>
                <c:pt idx="144">
                  <c:v>2.5399999999999991</c:v>
                </c:pt>
                <c:pt idx="147">
                  <c:v>2.5199999999999991</c:v>
                </c:pt>
                <c:pt idx="150">
                  <c:v>2.4999999999999991</c:v>
                </c:pt>
                <c:pt idx="153">
                  <c:v>2.4799999999999991</c:v>
                </c:pt>
                <c:pt idx="156">
                  <c:v>2.4599999999999991</c:v>
                </c:pt>
                <c:pt idx="159">
                  <c:v>2.4399999999999991</c:v>
                </c:pt>
                <c:pt idx="162">
                  <c:v>2.419999999999999</c:v>
                </c:pt>
                <c:pt idx="165">
                  <c:v>2.399999999999999</c:v>
                </c:pt>
                <c:pt idx="168">
                  <c:v>2.379999999999999</c:v>
                </c:pt>
                <c:pt idx="171">
                  <c:v>2.359999999999999</c:v>
                </c:pt>
                <c:pt idx="174">
                  <c:v>2.339999999999999</c:v>
                </c:pt>
                <c:pt idx="177">
                  <c:v>2.319999999999999</c:v>
                </c:pt>
                <c:pt idx="180">
                  <c:v>2.2999999999999989</c:v>
                </c:pt>
                <c:pt idx="183">
                  <c:v>2.2799999999999989</c:v>
                </c:pt>
                <c:pt idx="186">
                  <c:v>2.2599999999999989</c:v>
                </c:pt>
                <c:pt idx="189">
                  <c:v>2.2399999999999989</c:v>
                </c:pt>
                <c:pt idx="192">
                  <c:v>2.2199999999999989</c:v>
                </c:pt>
                <c:pt idx="195">
                  <c:v>2.1999999999999988</c:v>
                </c:pt>
                <c:pt idx="198">
                  <c:v>2.1799999999999988</c:v>
                </c:pt>
                <c:pt idx="201">
                  <c:v>2.1599999999999988</c:v>
                </c:pt>
                <c:pt idx="204">
                  <c:v>2.1399999999999988</c:v>
                </c:pt>
                <c:pt idx="207">
                  <c:v>2.1199999999999988</c:v>
                </c:pt>
                <c:pt idx="210">
                  <c:v>2.0999999999999988</c:v>
                </c:pt>
                <c:pt idx="213">
                  <c:v>2.0799999999999987</c:v>
                </c:pt>
                <c:pt idx="216">
                  <c:v>2.0599999999999987</c:v>
                </c:pt>
                <c:pt idx="219">
                  <c:v>2.0399999999999987</c:v>
                </c:pt>
                <c:pt idx="222">
                  <c:v>2.0199999999999987</c:v>
                </c:pt>
                <c:pt idx="225">
                  <c:v>1.9999999999999987</c:v>
                </c:pt>
                <c:pt idx="228">
                  <c:v>1.9799999999999986</c:v>
                </c:pt>
                <c:pt idx="231">
                  <c:v>1.9599999999999986</c:v>
                </c:pt>
                <c:pt idx="234">
                  <c:v>1.9399999999999986</c:v>
                </c:pt>
                <c:pt idx="237">
                  <c:v>1.9199999999999986</c:v>
                </c:pt>
                <c:pt idx="240">
                  <c:v>1.8999999999999986</c:v>
                </c:pt>
                <c:pt idx="243">
                  <c:v>1.8799999999999986</c:v>
                </c:pt>
                <c:pt idx="246">
                  <c:v>1.8599999999999985</c:v>
                </c:pt>
                <c:pt idx="249">
                  <c:v>1.8399999999999985</c:v>
                </c:pt>
                <c:pt idx="252">
                  <c:v>1.8199999999999985</c:v>
                </c:pt>
                <c:pt idx="255">
                  <c:v>1.7999999999999985</c:v>
                </c:pt>
                <c:pt idx="258">
                  <c:v>1.7799999999999985</c:v>
                </c:pt>
                <c:pt idx="261">
                  <c:v>1.7599999999999985</c:v>
                </c:pt>
                <c:pt idx="264">
                  <c:v>1.7399999999999984</c:v>
                </c:pt>
                <c:pt idx="267">
                  <c:v>1.7199999999999984</c:v>
                </c:pt>
                <c:pt idx="270">
                  <c:v>1.6999999999999984</c:v>
                </c:pt>
                <c:pt idx="273">
                  <c:v>1.6799999999999984</c:v>
                </c:pt>
                <c:pt idx="276">
                  <c:v>1.6599999999999984</c:v>
                </c:pt>
                <c:pt idx="279">
                  <c:v>1.6399999999999983</c:v>
                </c:pt>
                <c:pt idx="282">
                  <c:v>1.6199999999999983</c:v>
                </c:pt>
                <c:pt idx="285">
                  <c:v>1.5999999999999983</c:v>
                </c:pt>
                <c:pt idx="288">
                  <c:v>1.5799999999999983</c:v>
                </c:pt>
                <c:pt idx="291">
                  <c:v>1.5599999999999983</c:v>
                </c:pt>
                <c:pt idx="294">
                  <c:v>1.5399999999999983</c:v>
                </c:pt>
                <c:pt idx="297">
                  <c:v>1.5199999999999982</c:v>
                </c:pt>
                <c:pt idx="300">
                  <c:v>1.4999999999999982</c:v>
                </c:pt>
                <c:pt idx="303">
                  <c:v>1.4799999999999982</c:v>
                </c:pt>
                <c:pt idx="306">
                  <c:v>1.4599999999999982</c:v>
                </c:pt>
                <c:pt idx="309">
                  <c:v>1.4399999999999982</c:v>
                </c:pt>
                <c:pt idx="312">
                  <c:v>1.4199999999999982</c:v>
                </c:pt>
                <c:pt idx="315">
                  <c:v>1.3999999999999981</c:v>
                </c:pt>
                <c:pt idx="318">
                  <c:v>1.3799999999999981</c:v>
                </c:pt>
                <c:pt idx="321">
                  <c:v>1.3599999999999981</c:v>
                </c:pt>
                <c:pt idx="324">
                  <c:v>1.3399999999999981</c:v>
                </c:pt>
                <c:pt idx="327">
                  <c:v>1.3199999999999981</c:v>
                </c:pt>
                <c:pt idx="330">
                  <c:v>1.299999999999998</c:v>
                </c:pt>
                <c:pt idx="333">
                  <c:v>1.279999999999998</c:v>
                </c:pt>
                <c:pt idx="336">
                  <c:v>1.259999999999998</c:v>
                </c:pt>
                <c:pt idx="339">
                  <c:v>1.239999999999998</c:v>
                </c:pt>
              </c:numCache>
            </c:numRef>
          </c:xVal>
          <c:yVal>
            <c:numRef>
              <c:f>data3!$AK$116:$AK$457</c:f>
              <c:numCache>
                <c:formatCode>General</c:formatCode>
                <c:ptCount val="342"/>
                <c:pt idx="0">
                  <c:v>16.821242586258919</c:v>
                </c:pt>
                <c:pt idx="3">
                  <c:v>17.174547933763073</c:v>
                </c:pt>
                <c:pt idx="6">
                  <c:v>17.109257851877519</c:v>
                </c:pt>
                <c:pt idx="9">
                  <c:v>17.040048414661037</c:v>
                </c:pt>
                <c:pt idx="12">
                  <c:v>16.969386623751731</c:v>
                </c:pt>
                <c:pt idx="15">
                  <c:v>16.894339346116588</c:v>
                </c:pt>
                <c:pt idx="18">
                  <c:v>16.819016179730816</c:v>
                </c:pt>
                <c:pt idx="21">
                  <c:v>16.740531736804591</c:v>
                </c:pt>
                <c:pt idx="24">
                  <c:v>16.664130364694902</c:v>
                </c:pt>
                <c:pt idx="27">
                  <c:v>16.594935755575857</c:v>
                </c:pt>
                <c:pt idx="30">
                  <c:v>16.518790460401966</c:v>
                </c:pt>
                <c:pt idx="33">
                  <c:v>16.487161636352539</c:v>
                </c:pt>
                <c:pt idx="36">
                  <c:v>16.483434615596646</c:v>
                </c:pt>
                <c:pt idx="39">
                  <c:v>16.395694425029138</c:v>
                </c:pt>
                <c:pt idx="42">
                  <c:v>16.30580569851783</c:v>
                </c:pt>
                <c:pt idx="45">
                  <c:v>16.212628026162424</c:v>
                </c:pt>
                <c:pt idx="48">
                  <c:v>16.118983484083607</c:v>
                </c:pt>
                <c:pt idx="51">
                  <c:v>16.022064332039125</c:v>
                </c:pt>
                <c:pt idx="54">
                  <c:v>15.923162121926584</c:v>
                </c:pt>
                <c:pt idx="57">
                  <c:v>15.823967379908408</c:v>
                </c:pt>
                <c:pt idx="60">
                  <c:v>15.722257460317303</c:v>
                </c:pt>
                <c:pt idx="63">
                  <c:v>15.622274921786401</c:v>
                </c:pt>
                <c:pt idx="66">
                  <c:v>15.517289869246945</c:v>
                </c:pt>
                <c:pt idx="69">
                  <c:v>15.413001675759592</c:v>
                </c:pt>
                <c:pt idx="72">
                  <c:v>15.307902305356917</c:v>
                </c:pt>
                <c:pt idx="75">
                  <c:v>15.201757769430838</c:v>
                </c:pt>
                <c:pt idx="78">
                  <c:v>15.094435414960307</c:v>
                </c:pt>
                <c:pt idx="81">
                  <c:v>14.985418873448525</c:v>
                </c:pt>
                <c:pt idx="84">
                  <c:v>14.876209720488518</c:v>
                </c:pt>
                <c:pt idx="87">
                  <c:v>14.76630610804404</c:v>
                </c:pt>
                <c:pt idx="90">
                  <c:v>14.65485643571423</c:v>
                </c:pt>
                <c:pt idx="93">
                  <c:v>14.544966789983935</c:v>
                </c:pt>
                <c:pt idx="96">
                  <c:v>14.431919713174143</c:v>
                </c:pt>
                <c:pt idx="99">
                  <c:v>14.319629300025202</c:v>
                </c:pt>
                <c:pt idx="102">
                  <c:v>14.205983346508395</c:v>
                </c:pt>
                <c:pt idx="105">
                  <c:v>14.092048060509466</c:v>
                </c:pt>
                <c:pt idx="108">
                  <c:v>13.978209495544434</c:v>
                </c:pt>
                <c:pt idx="111">
                  <c:v>13.861210177021642</c:v>
                </c:pt>
                <c:pt idx="114">
                  <c:v>13.744983673095703</c:v>
                </c:pt>
                <c:pt idx="117">
                  <c:v>13.628129313069005</c:v>
                </c:pt>
                <c:pt idx="120">
                  <c:v>13.510434981315367</c:v>
                </c:pt>
                <c:pt idx="123">
                  <c:v>13.392098088418283</c:v>
                </c:pt>
                <c:pt idx="126">
                  <c:v>13.272837300454416</c:v>
                </c:pt>
                <c:pt idx="129">
                  <c:v>13.154178680912141</c:v>
                </c:pt>
                <c:pt idx="132">
                  <c:v>13.03358022628292</c:v>
                </c:pt>
                <c:pt idx="135">
                  <c:v>12.912210987460229</c:v>
                </c:pt>
                <c:pt idx="138">
                  <c:v>12.79020869347357</c:v>
                </c:pt>
                <c:pt idx="141">
                  <c:v>12.667952383718182</c:v>
                </c:pt>
                <c:pt idx="144">
                  <c:v>12.547046784431704</c:v>
                </c:pt>
                <c:pt idx="147">
                  <c:v>12.421323191735052</c:v>
                </c:pt>
                <c:pt idx="150">
                  <c:v>12.298063216670867</c:v>
                </c:pt>
                <c:pt idx="153">
                  <c:v>12.17266171978366</c:v>
                </c:pt>
                <c:pt idx="156">
                  <c:v>12.046918007635302</c:v>
                </c:pt>
                <c:pt idx="159">
                  <c:v>11.920968394125662</c:v>
                </c:pt>
                <c:pt idx="162">
                  <c:v>11.792578943314091</c:v>
                </c:pt>
                <c:pt idx="165">
                  <c:v>11.666436626065162</c:v>
                </c:pt>
                <c:pt idx="168">
                  <c:v>11.535692368784259</c:v>
                </c:pt>
                <c:pt idx="171">
                  <c:v>11.405453282017861</c:v>
                </c:pt>
                <c:pt idx="174">
                  <c:v>11.273919628512475</c:v>
                </c:pt>
                <c:pt idx="177">
                  <c:v>11.139613766824045</c:v>
                </c:pt>
                <c:pt idx="180">
                  <c:v>11.005934622979932</c:v>
                </c:pt>
                <c:pt idx="183">
                  <c:v>10.868386699307349</c:v>
                </c:pt>
                <c:pt idx="186">
                  <c:v>10.7320800289031</c:v>
                </c:pt>
                <c:pt idx="189">
                  <c:v>10.591451029623709</c:v>
                </c:pt>
                <c:pt idx="192">
                  <c:v>10.44757999912385</c:v>
                </c:pt>
                <c:pt idx="195">
                  <c:v>10.302306236759309</c:v>
                </c:pt>
                <c:pt idx="198">
                  <c:v>10.148598055685721</c:v>
                </c:pt>
                <c:pt idx="201">
                  <c:v>9.9931290534234822</c:v>
                </c:pt>
                <c:pt idx="204">
                  <c:v>9.8382736944383193</c:v>
                </c:pt>
                <c:pt idx="207">
                  <c:v>9.6911617094470603</c:v>
                </c:pt>
                <c:pt idx="210">
                  <c:v>9.552999711805775</c:v>
                </c:pt>
                <c:pt idx="213">
                  <c:v>9.4141778023012215</c:v>
                </c:pt>
                <c:pt idx="216">
                  <c:v>9.2782580775599328</c:v>
                </c:pt>
                <c:pt idx="219">
                  <c:v>9.1421138086626605</c:v>
                </c:pt>
                <c:pt idx="222">
                  <c:v>9.0076287792574981</c:v>
                </c:pt>
                <c:pt idx="225">
                  <c:v>8.8718553050871822</c:v>
                </c:pt>
                <c:pt idx="228">
                  <c:v>8.736258076083276</c:v>
                </c:pt>
                <c:pt idx="231">
                  <c:v>8.6000485574045484</c:v>
                </c:pt>
                <c:pt idx="234">
                  <c:v>8.4644675101003344</c:v>
                </c:pt>
                <c:pt idx="237">
                  <c:v>8.3285001324069121</c:v>
                </c:pt>
                <c:pt idx="240">
                  <c:v>8.1919033604283484</c:v>
                </c:pt>
                <c:pt idx="243">
                  <c:v>8.0559354289885494</c:v>
                </c:pt>
                <c:pt idx="246">
                  <c:v>7.918854636530722</c:v>
                </c:pt>
                <c:pt idx="249">
                  <c:v>7.7836767627346903</c:v>
                </c:pt>
                <c:pt idx="252">
                  <c:v>7.6461121343797256</c:v>
                </c:pt>
                <c:pt idx="255">
                  <c:v>7.5081934621257167</c:v>
                </c:pt>
                <c:pt idx="258">
                  <c:v>7.3714845565057567</c:v>
                </c:pt>
                <c:pt idx="261">
                  <c:v>7.2358705920557824</c:v>
                </c:pt>
                <c:pt idx="264">
                  <c:v>7.0971614314663798</c:v>
                </c:pt>
                <c:pt idx="267">
                  <c:v>6.9595644397120324</c:v>
                </c:pt>
                <c:pt idx="270">
                  <c:v>6.8239833308804423</c:v>
                </c:pt>
                <c:pt idx="273">
                  <c:v>6.6870325303846787</c:v>
                </c:pt>
                <c:pt idx="276">
                  <c:v>6.551323260030439</c:v>
                </c:pt>
                <c:pt idx="279">
                  <c:v>6.41622587942308</c:v>
                </c:pt>
                <c:pt idx="282">
                  <c:v>6.2857897050919069</c:v>
                </c:pt>
                <c:pt idx="285">
                  <c:v>6.1572586182625066</c:v>
                </c:pt>
                <c:pt idx="288">
                  <c:v>6.0343380435820553</c:v>
                </c:pt>
                <c:pt idx="291">
                  <c:v>5.9154681082694758</c:v>
                </c:pt>
                <c:pt idx="294">
                  <c:v>5.8000491049981884</c:v>
                </c:pt>
                <c:pt idx="297">
                  <c:v>5.6772573994052022</c:v>
                </c:pt>
                <c:pt idx="300">
                  <c:v>5.5338869710122385</c:v>
                </c:pt>
                <c:pt idx="303">
                  <c:v>5.3789850665676981</c:v>
                </c:pt>
                <c:pt idx="306">
                  <c:v>5.2302097197501887</c:v>
                </c:pt>
                <c:pt idx="309">
                  <c:v>5.0840163846169748</c:v>
                </c:pt>
                <c:pt idx="312">
                  <c:v>4.939484104033439</c:v>
                </c:pt>
                <c:pt idx="315">
                  <c:v>4.7909517288208008</c:v>
                </c:pt>
                <c:pt idx="318">
                  <c:v>4.6414995808755197</c:v>
                </c:pt>
                <c:pt idx="321">
                  <c:v>4.4873382506831998</c:v>
                </c:pt>
                <c:pt idx="324">
                  <c:v>4.3286131428134054</c:v>
                </c:pt>
                <c:pt idx="327">
                  <c:v>4.1670805869563932</c:v>
                </c:pt>
                <c:pt idx="330">
                  <c:v>3.9956446539971138</c:v>
                </c:pt>
                <c:pt idx="333">
                  <c:v>3.8201609196201449</c:v>
                </c:pt>
                <c:pt idx="336">
                  <c:v>3.6353058815002441</c:v>
                </c:pt>
                <c:pt idx="339">
                  <c:v>3.4456615217270388</c:v>
                </c:pt>
              </c:numCache>
            </c:numRef>
          </c:yVal>
        </c:ser>
        <c:axId val="264512640"/>
        <c:axId val="264537984"/>
      </c:scatterChart>
      <c:scatterChart>
        <c:scatterStyle val="lineMarker"/>
        <c:ser>
          <c:idx val="2"/>
          <c:order val="2"/>
          <c:tx>
            <c:strRef>
              <c:f>data3!$AU$2:$AV$2</c:f>
              <c:strCache>
                <c:ptCount val="1"/>
                <c:pt idx="0">
                  <c:v>ND#2= 0.00</c:v>
                </c:pt>
              </c:strCache>
            </c:strRef>
          </c:tx>
          <c:marker>
            <c:symbol val="none"/>
          </c:marker>
          <c:xVal>
            <c:numRef>
              <c:f>data3!$AH$2:$AH$115</c:f>
              <c:numCache>
                <c:formatCode>0.00</c:formatCode>
                <c:ptCount val="114"/>
                <c:pt idx="0">
                  <c:v>3.5</c:v>
                </c:pt>
                <c:pt idx="1">
                  <c:v>3.48</c:v>
                </c:pt>
                <c:pt idx="2">
                  <c:v>3.46</c:v>
                </c:pt>
                <c:pt idx="3">
                  <c:v>3.44</c:v>
                </c:pt>
                <c:pt idx="4">
                  <c:v>3.42</c:v>
                </c:pt>
                <c:pt idx="5">
                  <c:v>3.4</c:v>
                </c:pt>
                <c:pt idx="6">
                  <c:v>3.38</c:v>
                </c:pt>
                <c:pt idx="7">
                  <c:v>3.36</c:v>
                </c:pt>
                <c:pt idx="8">
                  <c:v>3.34</c:v>
                </c:pt>
                <c:pt idx="9">
                  <c:v>3.32</c:v>
                </c:pt>
                <c:pt idx="10">
                  <c:v>3.3</c:v>
                </c:pt>
                <c:pt idx="11">
                  <c:v>3.28</c:v>
                </c:pt>
                <c:pt idx="12">
                  <c:v>3.26</c:v>
                </c:pt>
                <c:pt idx="13">
                  <c:v>3.2399999999999998</c:v>
                </c:pt>
                <c:pt idx="14">
                  <c:v>3.2199999999999998</c:v>
                </c:pt>
                <c:pt idx="15">
                  <c:v>3.1999999999999997</c:v>
                </c:pt>
                <c:pt idx="16">
                  <c:v>3.1799999999999997</c:v>
                </c:pt>
                <c:pt idx="17">
                  <c:v>3.1599999999999997</c:v>
                </c:pt>
                <c:pt idx="18">
                  <c:v>3.1399999999999997</c:v>
                </c:pt>
                <c:pt idx="19">
                  <c:v>3.1199999999999997</c:v>
                </c:pt>
                <c:pt idx="20">
                  <c:v>3.0999999999999996</c:v>
                </c:pt>
                <c:pt idx="21">
                  <c:v>3.0799999999999996</c:v>
                </c:pt>
                <c:pt idx="22">
                  <c:v>3.0599999999999996</c:v>
                </c:pt>
                <c:pt idx="23">
                  <c:v>3.0399999999999996</c:v>
                </c:pt>
                <c:pt idx="24">
                  <c:v>3.0199999999999996</c:v>
                </c:pt>
                <c:pt idx="25">
                  <c:v>2.9999999999999996</c:v>
                </c:pt>
                <c:pt idx="26">
                  <c:v>2.9799999999999995</c:v>
                </c:pt>
                <c:pt idx="27">
                  <c:v>2.9599999999999995</c:v>
                </c:pt>
                <c:pt idx="28">
                  <c:v>2.9399999999999995</c:v>
                </c:pt>
                <c:pt idx="29">
                  <c:v>2.9199999999999995</c:v>
                </c:pt>
                <c:pt idx="30">
                  <c:v>2.8999999999999995</c:v>
                </c:pt>
                <c:pt idx="31">
                  <c:v>2.8799999999999994</c:v>
                </c:pt>
                <c:pt idx="32">
                  <c:v>2.8599999999999994</c:v>
                </c:pt>
                <c:pt idx="33">
                  <c:v>2.8399999999999994</c:v>
                </c:pt>
                <c:pt idx="34">
                  <c:v>2.8199999999999994</c:v>
                </c:pt>
                <c:pt idx="35">
                  <c:v>2.7999999999999994</c:v>
                </c:pt>
                <c:pt idx="36">
                  <c:v>2.7799999999999994</c:v>
                </c:pt>
                <c:pt idx="37">
                  <c:v>2.7599999999999993</c:v>
                </c:pt>
                <c:pt idx="38">
                  <c:v>2.7399999999999993</c:v>
                </c:pt>
                <c:pt idx="39">
                  <c:v>2.7199999999999993</c:v>
                </c:pt>
                <c:pt idx="40">
                  <c:v>2.6999999999999993</c:v>
                </c:pt>
                <c:pt idx="41">
                  <c:v>2.6799999999999993</c:v>
                </c:pt>
                <c:pt idx="42">
                  <c:v>2.6599999999999993</c:v>
                </c:pt>
                <c:pt idx="43">
                  <c:v>2.6399999999999992</c:v>
                </c:pt>
                <c:pt idx="44">
                  <c:v>2.6199999999999992</c:v>
                </c:pt>
                <c:pt idx="45">
                  <c:v>2.5999999999999992</c:v>
                </c:pt>
                <c:pt idx="46">
                  <c:v>2.5799999999999992</c:v>
                </c:pt>
                <c:pt idx="47">
                  <c:v>2.5599999999999992</c:v>
                </c:pt>
                <c:pt idx="48">
                  <c:v>2.5399999999999991</c:v>
                </c:pt>
                <c:pt idx="49">
                  <c:v>2.5199999999999991</c:v>
                </c:pt>
                <c:pt idx="50">
                  <c:v>2.4999999999999991</c:v>
                </c:pt>
                <c:pt idx="51">
                  <c:v>2.4799999999999991</c:v>
                </c:pt>
                <c:pt idx="52">
                  <c:v>2.4599999999999991</c:v>
                </c:pt>
                <c:pt idx="53">
                  <c:v>2.4399999999999991</c:v>
                </c:pt>
                <c:pt idx="54">
                  <c:v>2.419999999999999</c:v>
                </c:pt>
                <c:pt idx="55">
                  <c:v>2.399999999999999</c:v>
                </c:pt>
                <c:pt idx="56">
                  <c:v>2.379999999999999</c:v>
                </c:pt>
                <c:pt idx="57">
                  <c:v>2.359999999999999</c:v>
                </c:pt>
                <c:pt idx="58">
                  <c:v>2.339999999999999</c:v>
                </c:pt>
                <c:pt idx="59">
                  <c:v>2.319999999999999</c:v>
                </c:pt>
                <c:pt idx="60">
                  <c:v>2.2999999999999989</c:v>
                </c:pt>
                <c:pt idx="61">
                  <c:v>2.2799999999999989</c:v>
                </c:pt>
                <c:pt idx="62">
                  <c:v>2.2599999999999989</c:v>
                </c:pt>
                <c:pt idx="63">
                  <c:v>2.2399999999999989</c:v>
                </c:pt>
                <c:pt idx="64">
                  <c:v>2.2199999999999989</c:v>
                </c:pt>
                <c:pt idx="65">
                  <c:v>2.1999999999999988</c:v>
                </c:pt>
                <c:pt idx="66">
                  <c:v>2.1799999999999988</c:v>
                </c:pt>
                <c:pt idx="67">
                  <c:v>2.1599999999999988</c:v>
                </c:pt>
                <c:pt idx="68">
                  <c:v>2.1399999999999988</c:v>
                </c:pt>
                <c:pt idx="69">
                  <c:v>2.1199999999999988</c:v>
                </c:pt>
                <c:pt idx="70">
                  <c:v>2.0999999999999988</c:v>
                </c:pt>
                <c:pt idx="71">
                  <c:v>2.0799999999999987</c:v>
                </c:pt>
                <c:pt idx="72">
                  <c:v>2.0599999999999987</c:v>
                </c:pt>
                <c:pt idx="73">
                  <c:v>2.0399999999999987</c:v>
                </c:pt>
                <c:pt idx="74">
                  <c:v>2.0199999999999987</c:v>
                </c:pt>
                <c:pt idx="75">
                  <c:v>1.9999999999999987</c:v>
                </c:pt>
                <c:pt idx="76">
                  <c:v>1.9799999999999986</c:v>
                </c:pt>
                <c:pt idx="77">
                  <c:v>1.9599999999999986</c:v>
                </c:pt>
                <c:pt idx="78">
                  <c:v>1.9399999999999986</c:v>
                </c:pt>
                <c:pt idx="79">
                  <c:v>1.9199999999999986</c:v>
                </c:pt>
                <c:pt idx="80">
                  <c:v>1.8999999999999986</c:v>
                </c:pt>
                <c:pt idx="81">
                  <c:v>1.8799999999999986</c:v>
                </c:pt>
                <c:pt idx="82">
                  <c:v>1.8599999999999985</c:v>
                </c:pt>
                <c:pt idx="83">
                  <c:v>1.8399999999999985</c:v>
                </c:pt>
                <c:pt idx="84">
                  <c:v>1.8199999999999985</c:v>
                </c:pt>
                <c:pt idx="85">
                  <c:v>1.7999999999999985</c:v>
                </c:pt>
                <c:pt idx="86">
                  <c:v>1.7799999999999985</c:v>
                </c:pt>
                <c:pt idx="87">
                  <c:v>1.7599999999999985</c:v>
                </c:pt>
                <c:pt idx="88">
                  <c:v>1.7399999999999984</c:v>
                </c:pt>
                <c:pt idx="89">
                  <c:v>1.7199999999999984</c:v>
                </c:pt>
                <c:pt idx="90">
                  <c:v>1.6999999999999984</c:v>
                </c:pt>
                <c:pt idx="91">
                  <c:v>1.6799999999999984</c:v>
                </c:pt>
                <c:pt idx="92">
                  <c:v>1.6599999999999984</c:v>
                </c:pt>
                <c:pt idx="93">
                  <c:v>1.6399999999999983</c:v>
                </c:pt>
                <c:pt idx="94">
                  <c:v>1.6199999999999983</c:v>
                </c:pt>
                <c:pt idx="95">
                  <c:v>1.5999999999999983</c:v>
                </c:pt>
                <c:pt idx="96">
                  <c:v>1.5799999999999983</c:v>
                </c:pt>
                <c:pt idx="97">
                  <c:v>1.5599999999999983</c:v>
                </c:pt>
                <c:pt idx="98">
                  <c:v>1.5399999999999983</c:v>
                </c:pt>
                <c:pt idx="99">
                  <c:v>1.5199999999999982</c:v>
                </c:pt>
                <c:pt idx="100">
                  <c:v>1.4999999999999982</c:v>
                </c:pt>
                <c:pt idx="101">
                  <c:v>1.4799999999999982</c:v>
                </c:pt>
                <c:pt idx="102">
                  <c:v>1.4599999999999982</c:v>
                </c:pt>
                <c:pt idx="103">
                  <c:v>1.4399999999999982</c:v>
                </c:pt>
                <c:pt idx="104">
                  <c:v>1.4199999999999982</c:v>
                </c:pt>
                <c:pt idx="105">
                  <c:v>1.3999999999999981</c:v>
                </c:pt>
                <c:pt idx="106">
                  <c:v>1.3799999999999981</c:v>
                </c:pt>
                <c:pt idx="107">
                  <c:v>1.3599999999999981</c:v>
                </c:pt>
                <c:pt idx="108">
                  <c:v>1.3399999999999981</c:v>
                </c:pt>
                <c:pt idx="109">
                  <c:v>1.3199999999999981</c:v>
                </c:pt>
                <c:pt idx="110">
                  <c:v>1.299999999999998</c:v>
                </c:pt>
                <c:pt idx="111">
                  <c:v>1.279999999999998</c:v>
                </c:pt>
                <c:pt idx="112">
                  <c:v>1.259999999999998</c:v>
                </c:pt>
                <c:pt idx="113">
                  <c:v>1.239999999999998</c:v>
                </c:pt>
              </c:numCache>
            </c:numRef>
          </c:xVal>
          <c:yVal>
            <c:numRef>
              <c:f>data3!$AK$2:$AK$115</c:f>
              <c:numCache>
                <c:formatCode>General</c:formatCode>
                <c:ptCount val="114"/>
                <c:pt idx="0">
                  <c:v>398.49831956432712</c:v>
                </c:pt>
                <c:pt idx="1">
                  <c:v>397.32573970671621</c:v>
                </c:pt>
                <c:pt idx="2">
                  <c:v>396.18702943863406</c:v>
                </c:pt>
                <c:pt idx="3">
                  <c:v>394.36767479681197</c:v>
                </c:pt>
                <c:pt idx="4">
                  <c:v>393.15960988690779</c:v>
                </c:pt>
                <c:pt idx="5">
                  <c:v>391.34186873897431</c:v>
                </c:pt>
                <c:pt idx="6">
                  <c:v>389.59670725176409</c:v>
                </c:pt>
                <c:pt idx="7">
                  <c:v>388.04025465442288</c:v>
                </c:pt>
                <c:pt idx="8">
                  <c:v>386.30477216166832</c:v>
                </c:pt>
                <c:pt idx="9">
                  <c:v>384.61928730626261</c:v>
                </c:pt>
                <c:pt idx="10">
                  <c:v>382.66122141192034</c:v>
                </c:pt>
                <c:pt idx="11">
                  <c:v>381.04493204752606</c:v>
                </c:pt>
                <c:pt idx="12">
                  <c:v>381.34993128622733</c:v>
                </c:pt>
                <c:pt idx="13">
                  <c:v>380.12573931294105</c:v>
                </c:pt>
                <c:pt idx="14">
                  <c:v>378.15315788022934</c:v>
                </c:pt>
                <c:pt idx="15">
                  <c:v>375.89186736076107</c:v>
                </c:pt>
                <c:pt idx="16">
                  <c:v>373.49831956432712</c:v>
                </c:pt>
                <c:pt idx="17">
                  <c:v>371.37090080015122</c:v>
                </c:pt>
                <c:pt idx="18">
                  <c:v>369.27090060326361</c:v>
                </c:pt>
                <c:pt idx="19">
                  <c:v>366.99831956432712</c:v>
                </c:pt>
                <c:pt idx="20">
                  <c:v>364.36767479681197</c:v>
                </c:pt>
                <c:pt idx="21">
                  <c:v>362.28219112273183</c:v>
                </c:pt>
                <c:pt idx="22">
                  <c:v>360.02412562216483</c:v>
                </c:pt>
                <c:pt idx="23">
                  <c:v>357.37090080015122</c:v>
                </c:pt>
                <c:pt idx="24">
                  <c:v>355.20799698368194</c:v>
                </c:pt>
                <c:pt idx="25">
                  <c:v>352.38219033518146</c:v>
                </c:pt>
                <c:pt idx="26">
                  <c:v>350.22735201927924</c:v>
                </c:pt>
                <c:pt idx="27">
                  <c:v>347.53219013829386</c:v>
                </c:pt>
                <c:pt idx="28">
                  <c:v>345.28380363218247</c:v>
                </c:pt>
                <c:pt idx="29">
                  <c:v>342.3967058735509</c:v>
                </c:pt>
                <c:pt idx="30">
                  <c:v>340.16447793283771</c:v>
                </c:pt>
                <c:pt idx="31">
                  <c:v>337.38383336221017</c:v>
                </c:pt>
                <c:pt idx="32">
                  <c:v>334.78383119644656</c:v>
                </c:pt>
                <c:pt idx="33">
                  <c:v>332.31125370148692</c:v>
                </c:pt>
                <c:pt idx="34">
                  <c:v>329.44835047568046</c:v>
                </c:pt>
                <c:pt idx="35">
                  <c:v>327.14189886277723</c:v>
                </c:pt>
                <c:pt idx="36">
                  <c:v>324.36770531439009</c:v>
                </c:pt>
                <c:pt idx="37">
                  <c:v>321.39834988501764</c:v>
                </c:pt>
                <c:pt idx="38">
                  <c:v>319.02738214308215</c:v>
                </c:pt>
                <c:pt idx="39">
                  <c:v>316.34189827211441</c:v>
                </c:pt>
                <c:pt idx="40">
                  <c:v>313.37254382717992</c:v>
                </c:pt>
                <c:pt idx="41">
                  <c:v>310.57415574596774</c:v>
                </c:pt>
                <c:pt idx="42">
                  <c:v>308.1112513388357</c:v>
                </c:pt>
                <c:pt idx="43">
                  <c:v>305.32576825541832</c:v>
                </c:pt>
                <c:pt idx="44">
                  <c:v>302.39189787833919</c:v>
                </c:pt>
                <c:pt idx="45">
                  <c:v>299.55318623204386</c:v>
                </c:pt>
                <c:pt idx="46">
                  <c:v>296.94834949124242</c:v>
                </c:pt>
                <c:pt idx="47">
                  <c:v>294.2096400107107</c:v>
                </c:pt>
                <c:pt idx="48">
                  <c:v>291.30964020759831</c:v>
                </c:pt>
                <c:pt idx="49">
                  <c:v>288.36770531439009</c:v>
                </c:pt>
                <c:pt idx="50">
                  <c:v>285.36770531439009</c:v>
                </c:pt>
                <c:pt idx="51">
                  <c:v>282.36770531439009</c:v>
                </c:pt>
                <c:pt idx="52">
                  <c:v>279.36770531439009</c:v>
                </c:pt>
                <c:pt idx="53">
                  <c:v>276.4080269105973</c:v>
                </c:pt>
                <c:pt idx="54">
                  <c:v>273.53544665921117</c:v>
                </c:pt>
                <c:pt idx="55">
                  <c:v>270.54028517200101</c:v>
                </c:pt>
                <c:pt idx="56">
                  <c:v>267.53544665921117</c:v>
                </c:pt>
                <c:pt idx="57">
                  <c:v>264.56931723317791</c:v>
                </c:pt>
                <c:pt idx="58">
                  <c:v>261.47254205519152</c:v>
                </c:pt>
                <c:pt idx="59">
                  <c:v>258.39996239446822</c:v>
                </c:pt>
                <c:pt idx="60">
                  <c:v>255.39188409620715</c:v>
                </c:pt>
                <c:pt idx="61">
                  <c:v>252.36285203503024</c:v>
                </c:pt>
                <c:pt idx="62">
                  <c:v>248.73669187484248</c:v>
                </c:pt>
                <c:pt idx="63">
                  <c:v>245.3664270216419</c:v>
                </c:pt>
                <c:pt idx="64">
                  <c:v>242.06241533833165</c:v>
                </c:pt>
                <c:pt idx="65">
                  <c:v>238.66966592111896</c:v>
                </c:pt>
                <c:pt idx="66">
                  <c:v>235.19805317540323</c:v>
                </c:pt>
                <c:pt idx="67">
                  <c:v>231.61982480941279</c:v>
                </c:pt>
                <c:pt idx="68">
                  <c:v>227.99063405682963</c:v>
                </c:pt>
                <c:pt idx="69">
                  <c:v>224.46514548024822</c:v>
                </c:pt>
                <c:pt idx="70">
                  <c:v>221.15822970482611</c:v>
                </c:pt>
                <c:pt idx="71">
                  <c:v>217.97063372212071</c:v>
                </c:pt>
                <c:pt idx="72">
                  <c:v>214.79143991777974</c:v>
                </c:pt>
                <c:pt idx="73">
                  <c:v>211.64677035424018</c:v>
                </c:pt>
                <c:pt idx="74">
                  <c:v>208.50417795488912</c:v>
                </c:pt>
                <c:pt idx="75">
                  <c:v>205.35546382780998</c:v>
                </c:pt>
                <c:pt idx="76">
                  <c:v>202.20016331826486</c:v>
                </c:pt>
                <c:pt idx="77">
                  <c:v>199.06432711693549</c:v>
                </c:pt>
                <c:pt idx="78">
                  <c:v>195.9045173891129</c:v>
                </c:pt>
                <c:pt idx="79">
                  <c:v>192.7472657234438</c:v>
                </c:pt>
                <c:pt idx="80">
                  <c:v>189.57062358240927</c:v>
                </c:pt>
                <c:pt idx="81">
                  <c:v>186.41580643192415</c:v>
                </c:pt>
                <c:pt idx="82">
                  <c:v>183.24129412251133</c:v>
                </c:pt>
                <c:pt idx="83">
                  <c:v>180.07029921008694</c:v>
                </c:pt>
                <c:pt idx="84">
                  <c:v>176.88951061617942</c:v>
                </c:pt>
                <c:pt idx="85">
                  <c:v>173.73484211583292</c:v>
                </c:pt>
                <c:pt idx="86">
                  <c:v>170.55996950211065</c:v>
                </c:pt>
                <c:pt idx="87">
                  <c:v>167.3796622983871</c:v>
                </c:pt>
                <c:pt idx="88">
                  <c:v>164.19064232610887</c:v>
                </c:pt>
                <c:pt idx="89">
                  <c:v>161.03659352948588</c:v>
                </c:pt>
                <c:pt idx="90">
                  <c:v>157.84820901193928</c:v>
                </c:pt>
                <c:pt idx="91">
                  <c:v>154.66644483996976</c:v>
                </c:pt>
                <c:pt idx="92">
                  <c:v>151.54127748550908</c:v>
                </c:pt>
                <c:pt idx="93">
                  <c:v>148.42063756142892</c:v>
                </c:pt>
                <c:pt idx="94">
                  <c:v>145.37287952053933</c:v>
                </c:pt>
                <c:pt idx="95">
                  <c:v>142.39417980563255</c:v>
                </c:pt>
                <c:pt idx="96">
                  <c:v>139.52756721742691</c:v>
                </c:pt>
                <c:pt idx="97">
                  <c:v>136.76709279706401</c:v>
                </c:pt>
                <c:pt idx="98">
                  <c:v>134.0791773642263</c:v>
                </c:pt>
                <c:pt idx="99">
                  <c:v>131.25677342568673</c:v>
                </c:pt>
                <c:pt idx="100">
                  <c:v>127.8554923765121</c:v>
                </c:pt>
                <c:pt idx="101">
                  <c:v>124.26854755032447</c:v>
                </c:pt>
                <c:pt idx="102">
                  <c:v>120.81500317973476</c:v>
                </c:pt>
                <c:pt idx="103">
                  <c:v>117.44613893570438</c:v>
                </c:pt>
                <c:pt idx="104">
                  <c:v>114.04467428884199</c:v>
                </c:pt>
                <c:pt idx="105">
                  <c:v>110.61354507938508</c:v>
                </c:pt>
                <c:pt idx="106">
                  <c:v>107.12580256308279</c:v>
                </c:pt>
                <c:pt idx="107">
                  <c:v>103.55677573911605</c:v>
                </c:pt>
                <c:pt idx="108">
                  <c:v>99.858235759119836</c:v>
                </c:pt>
                <c:pt idx="109">
                  <c:v>96.051612854003906</c:v>
                </c:pt>
                <c:pt idx="110">
                  <c:v>92.09934972947643</c:v>
                </c:pt>
                <c:pt idx="111">
                  <c:v>87.978227676883819</c:v>
                </c:pt>
                <c:pt idx="112">
                  <c:v>83.720811167070948</c:v>
                </c:pt>
                <c:pt idx="113">
                  <c:v>79.319686397429436</c:v>
                </c:pt>
              </c:numCache>
            </c:numRef>
          </c:yVal>
        </c:ser>
        <c:axId val="264601984"/>
        <c:axId val="264589696"/>
      </c:scatterChart>
      <c:valAx>
        <c:axId val="264512640"/>
        <c:scaling>
          <c:orientation val="minMax"/>
          <c:max val="3.5"/>
          <c:min val="1.25"/>
        </c:scaling>
        <c:axPos val="b"/>
        <c:title>
          <c:tx>
            <c:strRef>
              <c:f>data3!$AH$1</c:f>
              <c:strCache>
                <c:ptCount val="1"/>
                <c:pt idx="0">
                  <c:v>VLED</c:v>
                </c:pt>
              </c:strCache>
            </c:strRef>
          </c:tx>
          <c:layout/>
        </c:title>
        <c:numFmt formatCode="0.00" sourceLinked="1"/>
        <c:tickLblPos val="nextTo"/>
        <c:crossAx val="264537984"/>
        <c:crosses val="autoZero"/>
        <c:crossBetween val="midCat"/>
      </c:valAx>
      <c:valAx>
        <c:axId val="264537984"/>
        <c:scaling>
          <c:orientation val="minMax"/>
          <c:max val="18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( ND = {17 &amp; 18} )</a:t>
                </a:r>
              </a:p>
            </c:rich>
          </c:tx>
          <c:layout/>
        </c:title>
        <c:numFmt formatCode="General" sourceLinked="1"/>
        <c:tickLblPos val="nextTo"/>
        <c:crossAx val="264512640"/>
        <c:crosses val="autoZero"/>
        <c:crossBetween val="midCat"/>
      </c:valAx>
      <c:valAx>
        <c:axId val="264589696"/>
        <c:scaling>
          <c:orientation val="minMax"/>
          <c:max val="400"/>
          <c:min val="5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( ND = 2 )</a:t>
                </a:r>
              </a:p>
            </c:rich>
          </c:tx>
          <c:layout/>
        </c:title>
        <c:numFmt formatCode="General" sourceLinked="1"/>
        <c:tickLblPos val="nextTo"/>
        <c:crossAx val="264601984"/>
        <c:crosses val="max"/>
        <c:crossBetween val="midCat"/>
      </c:valAx>
      <c:valAx>
        <c:axId val="264601984"/>
        <c:scaling>
          <c:orientation val="minMax"/>
        </c:scaling>
        <c:delete val="1"/>
        <c:axPos val="b"/>
        <c:numFmt formatCode="0.00" sourceLinked="1"/>
        <c:tickLblPos val="none"/>
        <c:crossAx val="26458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7126917712691749"/>
          <c:y val="0.35157057500737743"/>
          <c:w val="0.23068340306834031"/>
          <c:h val="0.1628654576094459"/>
        </c:manualLayout>
      </c:layout>
      <c:spPr>
        <a:solidFill>
          <a:schemeClr val="bg1"/>
        </a:solidFill>
      </c:spPr>
    </c:legend>
    <c:plotVisOnly val="1"/>
    <c:dispBlanksAs val="span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data3!$AK$1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yVal>
            <c:numRef>
              <c:f>data3!$AK$2:$AK$799</c:f>
              <c:numCache>
                <c:formatCode>General</c:formatCode>
                <c:ptCount val="798"/>
                <c:pt idx="0">
                  <c:v>398.49831956432712</c:v>
                </c:pt>
                <c:pt idx="1">
                  <c:v>397.32573970671621</c:v>
                </c:pt>
                <c:pt idx="2">
                  <c:v>396.18702943863406</c:v>
                </c:pt>
                <c:pt idx="3">
                  <c:v>394.36767479681197</c:v>
                </c:pt>
                <c:pt idx="4">
                  <c:v>393.15960988690779</c:v>
                </c:pt>
                <c:pt idx="5">
                  <c:v>391.34186873897431</c:v>
                </c:pt>
                <c:pt idx="6">
                  <c:v>389.59670725176409</c:v>
                </c:pt>
                <c:pt idx="7">
                  <c:v>388.04025465442288</c:v>
                </c:pt>
                <c:pt idx="8">
                  <c:v>386.30477216166832</c:v>
                </c:pt>
                <c:pt idx="9">
                  <c:v>384.61928730626261</c:v>
                </c:pt>
                <c:pt idx="10">
                  <c:v>382.66122141192034</c:v>
                </c:pt>
                <c:pt idx="11">
                  <c:v>381.04493204752606</c:v>
                </c:pt>
                <c:pt idx="12">
                  <c:v>381.34993128622733</c:v>
                </c:pt>
                <c:pt idx="13">
                  <c:v>380.12573931294105</c:v>
                </c:pt>
                <c:pt idx="14">
                  <c:v>378.15315788022934</c:v>
                </c:pt>
                <c:pt idx="15">
                  <c:v>375.89186736076107</c:v>
                </c:pt>
                <c:pt idx="16">
                  <c:v>373.49831956432712</c:v>
                </c:pt>
                <c:pt idx="17">
                  <c:v>371.37090080015122</c:v>
                </c:pt>
                <c:pt idx="18">
                  <c:v>369.27090060326361</c:v>
                </c:pt>
                <c:pt idx="19">
                  <c:v>366.99831956432712</c:v>
                </c:pt>
                <c:pt idx="20">
                  <c:v>364.36767479681197</c:v>
                </c:pt>
                <c:pt idx="21">
                  <c:v>362.28219112273183</c:v>
                </c:pt>
                <c:pt idx="22">
                  <c:v>360.02412562216483</c:v>
                </c:pt>
                <c:pt idx="23">
                  <c:v>357.37090080015122</c:v>
                </c:pt>
                <c:pt idx="24">
                  <c:v>355.20799698368194</c:v>
                </c:pt>
                <c:pt idx="25">
                  <c:v>352.38219033518146</c:v>
                </c:pt>
                <c:pt idx="26">
                  <c:v>350.22735201927924</c:v>
                </c:pt>
                <c:pt idx="27">
                  <c:v>347.53219013829386</c:v>
                </c:pt>
                <c:pt idx="28">
                  <c:v>345.28380363218247</c:v>
                </c:pt>
                <c:pt idx="29">
                  <c:v>342.3967058735509</c:v>
                </c:pt>
                <c:pt idx="30">
                  <c:v>340.16447793283771</c:v>
                </c:pt>
                <c:pt idx="31">
                  <c:v>337.38383336221017</c:v>
                </c:pt>
                <c:pt idx="32">
                  <c:v>334.78383119644656</c:v>
                </c:pt>
                <c:pt idx="33">
                  <c:v>332.31125370148692</c:v>
                </c:pt>
                <c:pt idx="34">
                  <c:v>329.44835047568046</c:v>
                </c:pt>
                <c:pt idx="35">
                  <c:v>327.14189886277723</c:v>
                </c:pt>
                <c:pt idx="36">
                  <c:v>324.36770531439009</c:v>
                </c:pt>
                <c:pt idx="37">
                  <c:v>321.39834988501764</c:v>
                </c:pt>
                <c:pt idx="38">
                  <c:v>319.02738214308215</c:v>
                </c:pt>
                <c:pt idx="39">
                  <c:v>316.34189827211441</c:v>
                </c:pt>
                <c:pt idx="40">
                  <c:v>313.37254382717992</c:v>
                </c:pt>
                <c:pt idx="41">
                  <c:v>310.57415574596774</c:v>
                </c:pt>
                <c:pt idx="42">
                  <c:v>308.1112513388357</c:v>
                </c:pt>
                <c:pt idx="43">
                  <c:v>305.32576825541832</c:v>
                </c:pt>
                <c:pt idx="44">
                  <c:v>302.39189787833919</c:v>
                </c:pt>
                <c:pt idx="45">
                  <c:v>299.55318623204386</c:v>
                </c:pt>
                <c:pt idx="46">
                  <c:v>296.94834949124242</c:v>
                </c:pt>
                <c:pt idx="47">
                  <c:v>294.2096400107107</c:v>
                </c:pt>
                <c:pt idx="48">
                  <c:v>291.30964020759831</c:v>
                </c:pt>
                <c:pt idx="49">
                  <c:v>288.36770531439009</c:v>
                </c:pt>
                <c:pt idx="50">
                  <c:v>285.36770531439009</c:v>
                </c:pt>
                <c:pt idx="51">
                  <c:v>282.36770531439009</c:v>
                </c:pt>
                <c:pt idx="52">
                  <c:v>279.36770531439009</c:v>
                </c:pt>
                <c:pt idx="53">
                  <c:v>276.4080269105973</c:v>
                </c:pt>
                <c:pt idx="54">
                  <c:v>273.53544665921117</c:v>
                </c:pt>
                <c:pt idx="55">
                  <c:v>270.54028517200101</c:v>
                </c:pt>
                <c:pt idx="56">
                  <c:v>267.53544665921117</c:v>
                </c:pt>
                <c:pt idx="57">
                  <c:v>264.56931723317791</c:v>
                </c:pt>
                <c:pt idx="58">
                  <c:v>261.47254205519152</c:v>
                </c:pt>
                <c:pt idx="59">
                  <c:v>258.39996239446822</c:v>
                </c:pt>
                <c:pt idx="60">
                  <c:v>255.39188409620715</c:v>
                </c:pt>
                <c:pt idx="61">
                  <c:v>252.36285203503024</c:v>
                </c:pt>
                <c:pt idx="62">
                  <c:v>248.73669187484248</c:v>
                </c:pt>
                <c:pt idx="63">
                  <c:v>245.3664270216419</c:v>
                </c:pt>
                <c:pt idx="64">
                  <c:v>242.06241533833165</c:v>
                </c:pt>
                <c:pt idx="65">
                  <c:v>238.66966592111896</c:v>
                </c:pt>
                <c:pt idx="66">
                  <c:v>235.19805317540323</c:v>
                </c:pt>
                <c:pt idx="67">
                  <c:v>231.61982480941279</c:v>
                </c:pt>
                <c:pt idx="68">
                  <c:v>227.99063405682963</c:v>
                </c:pt>
                <c:pt idx="69">
                  <c:v>224.46514548024822</c:v>
                </c:pt>
                <c:pt idx="70">
                  <c:v>221.15822970482611</c:v>
                </c:pt>
                <c:pt idx="71">
                  <c:v>217.97063372212071</c:v>
                </c:pt>
                <c:pt idx="72">
                  <c:v>214.79143991777974</c:v>
                </c:pt>
                <c:pt idx="73">
                  <c:v>211.64677035424018</c:v>
                </c:pt>
                <c:pt idx="74">
                  <c:v>208.50417795488912</c:v>
                </c:pt>
                <c:pt idx="75">
                  <c:v>205.35546382780998</c:v>
                </c:pt>
                <c:pt idx="76">
                  <c:v>202.20016331826486</c:v>
                </c:pt>
                <c:pt idx="77">
                  <c:v>199.06432711693549</c:v>
                </c:pt>
                <c:pt idx="78">
                  <c:v>195.9045173891129</c:v>
                </c:pt>
                <c:pt idx="79">
                  <c:v>192.7472657234438</c:v>
                </c:pt>
                <c:pt idx="80">
                  <c:v>189.57062358240927</c:v>
                </c:pt>
                <c:pt idx="81">
                  <c:v>186.41580643192415</c:v>
                </c:pt>
                <c:pt idx="82">
                  <c:v>183.24129412251133</c:v>
                </c:pt>
                <c:pt idx="83">
                  <c:v>180.07029921008694</c:v>
                </c:pt>
                <c:pt idx="84">
                  <c:v>176.88951061617942</c:v>
                </c:pt>
                <c:pt idx="85">
                  <c:v>173.73484211583292</c:v>
                </c:pt>
                <c:pt idx="86">
                  <c:v>170.55996950211065</c:v>
                </c:pt>
                <c:pt idx="87">
                  <c:v>167.3796622983871</c:v>
                </c:pt>
                <c:pt idx="88">
                  <c:v>164.19064232610887</c:v>
                </c:pt>
                <c:pt idx="89">
                  <c:v>161.03659352948588</c:v>
                </c:pt>
                <c:pt idx="90">
                  <c:v>157.84820901193928</c:v>
                </c:pt>
                <c:pt idx="91">
                  <c:v>154.66644483996976</c:v>
                </c:pt>
                <c:pt idx="92">
                  <c:v>151.54127748550908</c:v>
                </c:pt>
                <c:pt idx="93">
                  <c:v>148.42063756142892</c:v>
                </c:pt>
                <c:pt idx="94">
                  <c:v>145.37287952053933</c:v>
                </c:pt>
                <c:pt idx="95">
                  <c:v>142.39417980563255</c:v>
                </c:pt>
                <c:pt idx="96">
                  <c:v>139.52756721742691</c:v>
                </c:pt>
                <c:pt idx="97">
                  <c:v>136.76709279706401</c:v>
                </c:pt>
                <c:pt idx="98">
                  <c:v>134.0791773642263</c:v>
                </c:pt>
                <c:pt idx="99">
                  <c:v>131.25677342568673</c:v>
                </c:pt>
                <c:pt idx="100">
                  <c:v>127.8554923765121</c:v>
                </c:pt>
                <c:pt idx="101">
                  <c:v>124.26854755032447</c:v>
                </c:pt>
                <c:pt idx="102">
                  <c:v>120.81500317973476</c:v>
                </c:pt>
                <c:pt idx="103">
                  <c:v>117.44613893570438</c:v>
                </c:pt>
                <c:pt idx="104">
                  <c:v>114.04467428884199</c:v>
                </c:pt>
                <c:pt idx="105">
                  <c:v>110.61354507938508</c:v>
                </c:pt>
                <c:pt idx="106">
                  <c:v>107.12580256308279</c:v>
                </c:pt>
                <c:pt idx="107">
                  <c:v>103.55677573911605</c:v>
                </c:pt>
                <c:pt idx="108">
                  <c:v>99.858235759119836</c:v>
                </c:pt>
                <c:pt idx="109">
                  <c:v>96.051612854003906</c:v>
                </c:pt>
                <c:pt idx="110">
                  <c:v>92.09934972947643</c:v>
                </c:pt>
                <c:pt idx="111">
                  <c:v>87.978227676883819</c:v>
                </c:pt>
                <c:pt idx="112">
                  <c:v>83.720811167070948</c:v>
                </c:pt>
                <c:pt idx="113">
                  <c:v>79.319686397429436</c:v>
                </c:pt>
                <c:pt idx="114">
                  <c:v>16.821242586258919</c:v>
                </c:pt>
                <c:pt idx="117">
                  <c:v>17.174547933763073</c:v>
                </c:pt>
                <c:pt idx="120">
                  <c:v>17.109257851877519</c:v>
                </c:pt>
                <c:pt idx="123">
                  <c:v>17.040048414661037</c:v>
                </c:pt>
                <c:pt idx="126">
                  <c:v>16.969386623751731</c:v>
                </c:pt>
                <c:pt idx="129">
                  <c:v>16.894339346116588</c:v>
                </c:pt>
                <c:pt idx="132">
                  <c:v>16.819016179730816</c:v>
                </c:pt>
                <c:pt idx="135">
                  <c:v>16.740531736804591</c:v>
                </c:pt>
                <c:pt idx="138">
                  <c:v>16.664130364694902</c:v>
                </c:pt>
                <c:pt idx="141">
                  <c:v>16.594935755575857</c:v>
                </c:pt>
                <c:pt idx="144">
                  <c:v>16.518790460401966</c:v>
                </c:pt>
                <c:pt idx="147">
                  <c:v>16.487161636352539</c:v>
                </c:pt>
                <c:pt idx="150">
                  <c:v>16.483434615596646</c:v>
                </c:pt>
                <c:pt idx="153">
                  <c:v>16.395694425029138</c:v>
                </c:pt>
                <c:pt idx="156">
                  <c:v>16.30580569851783</c:v>
                </c:pt>
                <c:pt idx="159">
                  <c:v>16.212628026162424</c:v>
                </c:pt>
                <c:pt idx="162">
                  <c:v>16.118983484083607</c:v>
                </c:pt>
                <c:pt idx="165">
                  <c:v>16.022064332039125</c:v>
                </c:pt>
                <c:pt idx="168">
                  <c:v>15.923162121926584</c:v>
                </c:pt>
                <c:pt idx="171">
                  <c:v>15.823967379908408</c:v>
                </c:pt>
                <c:pt idx="174">
                  <c:v>15.722257460317303</c:v>
                </c:pt>
                <c:pt idx="177">
                  <c:v>15.622274921786401</c:v>
                </c:pt>
                <c:pt idx="180">
                  <c:v>15.517289869246945</c:v>
                </c:pt>
                <c:pt idx="183">
                  <c:v>15.413001675759592</c:v>
                </c:pt>
                <c:pt idx="186">
                  <c:v>15.307902305356917</c:v>
                </c:pt>
                <c:pt idx="189">
                  <c:v>15.201757769430838</c:v>
                </c:pt>
                <c:pt idx="192">
                  <c:v>15.094435414960307</c:v>
                </c:pt>
                <c:pt idx="195">
                  <c:v>14.985418873448525</c:v>
                </c:pt>
                <c:pt idx="198">
                  <c:v>14.876209720488518</c:v>
                </c:pt>
                <c:pt idx="201">
                  <c:v>14.76630610804404</c:v>
                </c:pt>
                <c:pt idx="204">
                  <c:v>14.65485643571423</c:v>
                </c:pt>
                <c:pt idx="207">
                  <c:v>14.544966789983935</c:v>
                </c:pt>
                <c:pt idx="210">
                  <c:v>14.431919713174143</c:v>
                </c:pt>
                <c:pt idx="213">
                  <c:v>14.319629300025202</c:v>
                </c:pt>
                <c:pt idx="216">
                  <c:v>14.205983346508395</c:v>
                </c:pt>
                <c:pt idx="219">
                  <c:v>14.092048060509466</c:v>
                </c:pt>
                <c:pt idx="222">
                  <c:v>13.978209495544434</c:v>
                </c:pt>
                <c:pt idx="225">
                  <c:v>13.861210177021642</c:v>
                </c:pt>
                <c:pt idx="228">
                  <c:v>13.744983673095703</c:v>
                </c:pt>
                <c:pt idx="231">
                  <c:v>13.628129313069005</c:v>
                </c:pt>
                <c:pt idx="234">
                  <c:v>13.510434981315367</c:v>
                </c:pt>
                <c:pt idx="237">
                  <c:v>13.392098088418283</c:v>
                </c:pt>
                <c:pt idx="240">
                  <c:v>13.272837300454416</c:v>
                </c:pt>
                <c:pt idx="243">
                  <c:v>13.154178680912141</c:v>
                </c:pt>
                <c:pt idx="246">
                  <c:v>13.03358022628292</c:v>
                </c:pt>
                <c:pt idx="249">
                  <c:v>12.912210987460229</c:v>
                </c:pt>
                <c:pt idx="252">
                  <c:v>12.79020869347357</c:v>
                </c:pt>
                <c:pt idx="255">
                  <c:v>12.667952383718182</c:v>
                </c:pt>
                <c:pt idx="258">
                  <c:v>12.547046784431704</c:v>
                </c:pt>
                <c:pt idx="261">
                  <c:v>12.421323191735052</c:v>
                </c:pt>
                <c:pt idx="264">
                  <c:v>12.298063216670867</c:v>
                </c:pt>
                <c:pt idx="267">
                  <c:v>12.17266171978366</c:v>
                </c:pt>
                <c:pt idx="270">
                  <c:v>12.046918007635302</c:v>
                </c:pt>
                <c:pt idx="273">
                  <c:v>11.920968394125662</c:v>
                </c:pt>
                <c:pt idx="276">
                  <c:v>11.792578943314091</c:v>
                </c:pt>
                <c:pt idx="279">
                  <c:v>11.666436626065162</c:v>
                </c:pt>
                <c:pt idx="282">
                  <c:v>11.535692368784259</c:v>
                </c:pt>
                <c:pt idx="285">
                  <c:v>11.405453282017861</c:v>
                </c:pt>
                <c:pt idx="288">
                  <c:v>11.273919628512475</c:v>
                </c:pt>
                <c:pt idx="291">
                  <c:v>11.139613766824045</c:v>
                </c:pt>
                <c:pt idx="294">
                  <c:v>11.005934622979932</c:v>
                </c:pt>
                <c:pt idx="297">
                  <c:v>10.868386699307349</c:v>
                </c:pt>
                <c:pt idx="300">
                  <c:v>10.7320800289031</c:v>
                </c:pt>
                <c:pt idx="303">
                  <c:v>10.591451029623709</c:v>
                </c:pt>
                <c:pt idx="306">
                  <c:v>10.44757999912385</c:v>
                </c:pt>
                <c:pt idx="309">
                  <c:v>10.302306236759309</c:v>
                </c:pt>
                <c:pt idx="312">
                  <c:v>10.148598055685721</c:v>
                </c:pt>
                <c:pt idx="315">
                  <c:v>9.9931290534234822</c:v>
                </c:pt>
                <c:pt idx="318">
                  <c:v>9.8382736944383193</c:v>
                </c:pt>
                <c:pt idx="321">
                  <c:v>9.6911617094470603</c:v>
                </c:pt>
                <c:pt idx="324">
                  <c:v>9.552999711805775</c:v>
                </c:pt>
                <c:pt idx="327">
                  <c:v>9.4141778023012215</c:v>
                </c:pt>
                <c:pt idx="330">
                  <c:v>9.2782580775599328</c:v>
                </c:pt>
                <c:pt idx="333">
                  <c:v>9.1421138086626605</c:v>
                </c:pt>
                <c:pt idx="336">
                  <c:v>9.0076287792574981</c:v>
                </c:pt>
                <c:pt idx="339">
                  <c:v>8.8718553050871822</c:v>
                </c:pt>
                <c:pt idx="342">
                  <c:v>8.736258076083276</c:v>
                </c:pt>
                <c:pt idx="345">
                  <c:v>8.6000485574045484</c:v>
                </c:pt>
                <c:pt idx="348">
                  <c:v>8.4644675101003344</c:v>
                </c:pt>
                <c:pt idx="351">
                  <c:v>8.3285001324069121</c:v>
                </c:pt>
                <c:pt idx="354">
                  <c:v>8.1919033604283484</c:v>
                </c:pt>
                <c:pt idx="357">
                  <c:v>8.0559354289885494</c:v>
                </c:pt>
                <c:pt idx="360">
                  <c:v>7.918854636530722</c:v>
                </c:pt>
                <c:pt idx="363">
                  <c:v>7.7836767627346903</c:v>
                </c:pt>
                <c:pt idx="366">
                  <c:v>7.6461121343797256</c:v>
                </c:pt>
                <c:pt idx="369">
                  <c:v>7.5081934621257167</c:v>
                </c:pt>
                <c:pt idx="372">
                  <c:v>7.3714845565057567</c:v>
                </c:pt>
                <c:pt idx="375">
                  <c:v>7.2358705920557824</c:v>
                </c:pt>
                <c:pt idx="378">
                  <c:v>7.0971614314663798</c:v>
                </c:pt>
                <c:pt idx="381">
                  <c:v>6.9595644397120324</c:v>
                </c:pt>
                <c:pt idx="384">
                  <c:v>6.8239833308804423</c:v>
                </c:pt>
                <c:pt idx="387">
                  <c:v>6.6870325303846787</c:v>
                </c:pt>
                <c:pt idx="390">
                  <c:v>6.551323260030439</c:v>
                </c:pt>
                <c:pt idx="393">
                  <c:v>6.41622587942308</c:v>
                </c:pt>
                <c:pt idx="396">
                  <c:v>6.2857897050919069</c:v>
                </c:pt>
                <c:pt idx="399">
                  <c:v>6.1572586182625066</c:v>
                </c:pt>
                <c:pt idx="402">
                  <c:v>6.0343380435820553</c:v>
                </c:pt>
                <c:pt idx="405">
                  <c:v>5.9154681082694758</c:v>
                </c:pt>
                <c:pt idx="408">
                  <c:v>5.8000491049981884</c:v>
                </c:pt>
                <c:pt idx="411">
                  <c:v>5.6772573994052022</c:v>
                </c:pt>
                <c:pt idx="414">
                  <c:v>5.5338869710122385</c:v>
                </c:pt>
                <c:pt idx="417">
                  <c:v>5.3789850665676981</c:v>
                </c:pt>
                <c:pt idx="420">
                  <c:v>5.2302097197501887</c:v>
                </c:pt>
                <c:pt idx="423">
                  <c:v>5.0840163846169748</c:v>
                </c:pt>
                <c:pt idx="426">
                  <c:v>4.939484104033439</c:v>
                </c:pt>
                <c:pt idx="429">
                  <c:v>4.7909517288208008</c:v>
                </c:pt>
                <c:pt idx="432">
                  <c:v>4.6414995808755197</c:v>
                </c:pt>
                <c:pt idx="435">
                  <c:v>4.4873382506831998</c:v>
                </c:pt>
                <c:pt idx="438">
                  <c:v>4.3286131428134054</c:v>
                </c:pt>
                <c:pt idx="441">
                  <c:v>4.1670805869563932</c:v>
                </c:pt>
                <c:pt idx="444">
                  <c:v>3.9956446539971138</c:v>
                </c:pt>
                <c:pt idx="447">
                  <c:v>3.8201609196201449</c:v>
                </c:pt>
                <c:pt idx="450">
                  <c:v>3.6353058815002441</c:v>
                </c:pt>
                <c:pt idx="453">
                  <c:v>3.4456615217270388</c:v>
                </c:pt>
                <c:pt idx="456">
                  <c:v>4.198823159740817</c:v>
                </c:pt>
                <c:pt idx="459">
                  <c:v>4.1747578651674333</c:v>
                </c:pt>
                <c:pt idx="462">
                  <c:v>4.1589839843011669</c:v>
                </c:pt>
                <c:pt idx="465">
                  <c:v>4.1427736589985509</c:v>
                </c:pt>
                <c:pt idx="468">
                  <c:v>4.1237265371507217</c:v>
                </c:pt>
                <c:pt idx="471">
                  <c:v>4.1064033354482339</c:v>
                </c:pt>
                <c:pt idx="474">
                  <c:v>4.0880485042448971</c:v>
                </c:pt>
                <c:pt idx="477">
                  <c:v>4.0688866030785347</c:v>
                </c:pt>
                <c:pt idx="480">
                  <c:v>4.0499036542830931</c:v>
                </c:pt>
                <c:pt idx="483">
                  <c:v>4.0304678640057965</c:v>
                </c:pt>
                <c:pt idx="486">
                  <c:v>4.0118065034189536</c:v>
                </c:pt>
                <c:pt idx="489">
                  <c:v>3.9951934199179373</c:v>
                </c:pt>
                <c:pt idx="492">
                  <c:v>3.9905964405305925</c:v>
                </c:pt>
                <c:pt idx="495">
                  <c:v>3.9851288795471191</c:v>
                </c:pt>
                <c:pt idx="498">
                  <c:v>3.9629183277007072</c:v>
                </c:pt>
                <c:pt idx="501">
                  <c:v>3.941629432862805</c:v>
                </c:pt>
                <c:pt idx="504">
                  <c:v>3.9179355021445983</c:v>
                </c:pt>
                <c:pt idx="507">
                  <c:v>3.893418550491333</c:v>
                </c:pt>
                <c:pt idx="510">
                  <c:v>3.8705167462748866</c:v>
                </c:pt>
                <c:pt idx="513">
                  <c:v>3.8465805361347813</c:v>
                </c:pt>
                <c:pt idx="516">
                  <c:v>3.8226446336315525</c:v>
                </c:pt>
                <c:pt idx="519">
                  <c:v>3.7970329484631939</c:v>
                </c:pt>
                <c:pt idx="522">
                  <c:v>3.7723710844593663</c:v>
                </c:pt>
                <c:pt idx="525">
                  <c:v>3.7456127520530456</c:v>
                </c:pt>
                <c:pt idx="528">
                  <c:v>3.7210801186100131</c:v>
                </c:pt>
                <c:pt idx="531">
                  <c:v>3.6936618743404264</c:v>
                </c:pt>
                <c:pt idx="534">
                  <c:v>3.6690000487912084</c:v>
                </c:pt>
                <c:pt idx="537">
                  <c:v>3.6426121419475925</c:v>
                </c:pt>
                <c:pt idx="540">
                  <c:v>3.6163874979942077</c:v>
                </c:pt>
                <c:pt idx="543">
                  <c:v>3.5909515196277249</c:v>
                </c:pt>
                <c:pt idx="546">
                  <c:v>3.5632414663991621</c:v>
                </c:pt>
                <c:pt idx="549">
                  <c:v>3.5355486792902791</c:v>
                </c:pt>
                <c:pt idx="552">
                  <c:v>3.5094518584589802</c:v>
                </c:pt>
                <c:pt idx="555">
                  <c:v>3.4821448249201619</c:v>
                </c:pt>
                <c:pt idx="558">
                  <c:v>3.4536128813220608</c:v>
                </c:pt>
                <c:pt idx="561">
                  <c:v>3.4252098298841909</c:v>
                </c:pt>
                <c:pt idx="564">
                  <c:v>3.3976609168514127</c:v>
                </c:pt>
                <c:pt idx="567">
                  <c:v>3.3704361300314627</c:v>
                </c:pt>
                <c:pt idx="570">
                  <c:v>3.3426286789678756</c:v>
                </c:pt>
                <c:pt idx="573">
                  <c:v>3.3130642752493582</c:v>
                </c:pt>
                <c:pt idx="576">
                  <c:v>3.2839684101843063</c:v>
                </c:pt>
                <c:pt idx="579">
                  <c:v>3.2547095437203684</c:v>
                </c:pt>
                <c:pt idx="582">
                  <c:v>3.226080125378024</c:v>
                </c:pt>
                <c:pt idx="585">
                  <c:v>3.1977905611838064</c:v>
                </c:pt>
                <c:pt idx="588">
                  <c:v>3.169080803471227</c:v>
                </c:pt>
                <c:pt idx="591">
                  <c:v>3.1397736303267942</c:v>
                </c:pt>
                <c:pt idx="594">
                  <c:v>3.1105967260176137</c:v>
                </c:pt>
                <c:pt idx="597">
                  <c:v>3.0811616066963441</c:v>
                </c:pt>
                <c:pt idx="600">
                  <c:v>3.0514683723449707</c:v>
                </c:pt>
                <c:pt idx="603">
                  <c:v>3.0210965525719429</c:v>
                </c:pt>
                <c:pt idx="606">
                  <c:v>2.990855009325089</c:v>
                </c:pt>
                <c:pt idx="609">
                  <c:v>2.9606121816942768</c:v>
                </c:pt>
                <c:pt idx="612">
                  <c:v>2.9302092905967467</c:v>
                </c:pt>
                <c:pt idx="615">
                  <c:v>2.8995160748881679</c:v>
                </c:pt>
                <c:pt idx="618">
                  <c:v>2.8664678835099742</c:v>
                </c:pt>
                <c:pt idx="621">
                  <c:v>2.8344518753790084</c:v>
                </c:pt>
                <c:pt idx="624">
                  <c:v>2.8033555092350131</c:v>
                </c:pt>
                <c:pt idx="627">
                  <c:v>2.7726286918886247</c:v>
                </c:pt>
                <c:pt idx="630">
                  <c:v>2.7419680856889292</c:v>
                </c:pt>
                <c:pt idx="633">
                  <c:v>2.7100154507544731</c:v>
                </c:pt>
                <c:pt idx="636">
                  <c:v>2.676080649898898</c:v>
                </c:pt>
                <c:pt idx="639">
                  <c:v>2.6424511171156362</c:v>
                </c:pt>
                <c:pt idx="642">
                  <c:v>2.6103062629699707</c:v>
                </c:pt>
                <c:pt idx="645">
                  <c:v>2.5739353933641986</c:v>
                </c:pt>
                <c:pt idx="648">
                  <c:v>2.542096822492538</c:v>
                </c:pt>
                <c:pt idx="651">
                  <c:v>2.5049032934250368</c:v>
                </c:pt>
                <c:pt idx="654">
                  <c:v>2.4707255978738107</c:v>
                </c:pt>
                <c:pt idx="657">
                  <c:v>2.4316609982521302</c:v>
                </c:pt>
                <c:pt idx="660">
                  <c:v>2.39275760035361</c:v>
                </c:pt>
                <c:pt idx="663">
                  <c:v>2.3583869780263593</c:v>
                </c:pt>
                <c:pt idx="666">
                  <c:v>2.3221288188811271</c:v>
                </c:pt>
                <c:pt idx="669">
                  <c:v>2.2905484399487896</c:v>
                </c:pt>
                <c:pt idx="672">
                  <c:v>2.2547905368189656</c:v>
                </c:pt>
                <c:pt idx="675">
                  <c:v>2.2223385918524956</c:v>
                </c:pt>
                <c:pt idx="678">
                  <c:v>2.1918386182477398</c:v>
                </c:pt>
                <c:pt idx="681">
                  <c:v>2.1586451530456543</c:v>
                </c:pt>
                <c:pt idx="684">
                  <c:v>2.1241291953671362</c:v>
                </c:pt>
                <c:pt idx="687">
                  <c:v>2.0920640422451879</c:v>
                </c:pt>
                <c:pt idx="690">
                  <c:v>2.0590324632583128</c:v>
                </c:pt>
                <c:pt idx="693">
                  <c:v>2.0244515019078411</c:v>
                </c:pt>
                <c:pt idx="696">
                  <c:v>1.9921937719468148</c:v>
                </c:pt>
                <c:pt idx="699">
                  <c:v>1.9611615211732927</c:v>
                </c:pt>
                <c:pt idx="702">
                  <c:v>1.9255163323494695</c:v>
                </c:pt>
                <c:pt idx="705">
                  <c:v>1.8921933827861663</c:v>
                </c:pt>
                <c:pt idx="708">
                  <c:v>1.8612900933911722</c:v>
                </c:pt>
                <c:pt idx="711">
                  <c:v>1.8251615108982209</c:v>
                </c:pt>
                <c:pt idx="714">
                  <c:v>1.7921935935174265</c:v>
                </c:pt>
                <c:pt idx="717">
                  <c:v>1.7619352071515975</c:v>
                </c:pt>
                <c:pt idx="720">
                  <c:v>1.7259677340907436</c:v>
                </c:pt>
                <c:pt idx="723">
                  <c:v>1.6920000314712524</c:v>
                </c:pt>
                <c:pt idx="726">
                  <c:v>1.6614357694502799</c:v>
                </c:pt>
                <c:pt idx="729">
                  <c:v>1.6244031844600555</c:v>
                </c:pt>
                <c:pt idx="732">
                  <c:v>1.5919996500015259</c:v>
                </c:pt>
                <c:pt idx="735">
                  <c:v>1.5622098368983115</c:v>
                </c:pt>
                <c:pt idx="738">
                  <c:v>1.5319029323516353</c:v>
                </c:pt>
                <c:pt idx="741">
                  <c:v>1.5004519301076089</c:v>
                </c:pt>
                <c:pt idx="744">
                  <c:v>1.4699032268216532</c:v>
                </c:pt>
                <c:pt idx="747">
                  <c:v>1.4418224826935799</c:v>
                </c:pt>
                <c:pt idx="750">
                  <c:v>1.4120001792907715</c:v>
                </c:pt>
                <c:pt idx="753">
                  <c:v>1.3819999694824219</c:v>
                </c:pt>
                <c:pt idx="756">
                  <c:v>1.343725481340962</c:v>
                </c:pt>
                <c:pt idx="759">
                  <c:v>1.3110324028999574</c:v>
                </c:pt>
                <c:pt idx="762">
                  <c:v>1.2722417692984305</c:v>
                </c:pt>
                <c:pt idx="765">
                  <c:v>1.240822692071238</c:v>
                </c:pt>
                <c:pt idx="768">
                  <c:v>1.2014837726469962</c:v>
                </c:pt>
                <c:pt idx="771">
                  <c:v>1.1663066110303324</c:v>
                </c:pt>
                <c:pt idx="774">
                  <c:v>1.1310806005231795</c:v>
                </c:pt>
                <c:pt idx="777">
                  <c:v>1.0912256048571678</c:v>
                </c:pt>
                <c:pt idx="780">
                  <c:v>1.0516774615933817</c:v>
                </c:pt>
                <c:pt idx="783">
                  <c:v>1.0128063194213375</c:v>
                </c:pt>
                <c:pt idx="786">
                  <c:v>0.97133871624546664</c:v>
                </c:pt>
                <c:pt idx="789">
                  <c:v>0.93125805739433531</c:v>
                </c:pt>
                <c:pt idx="792">
                  <c:v>0.88425812798161663</c:v>
                </c:pt>
                <c:pt idx="795">
                  <c:v>0.84103225508043844</c:v>
                </c:pt>
              </c:numCache>
            </c:numRef>
          </c:yVal>
        </c:ser>
        <c:axId val="264956544"/>
        <c:axId val="265097600"/>
      </c:scatterChart>
      <c:valAx>
        <c:axId val="264956544"/>
        <c:scaling>
          <c:orientation val="minMax"/>
          <c:max val="800"/>
        </c:scaling>
        <c:axPos val="b"/>
        <c:tickLblPos val="nextTo"/>
        <c:crossAx val="265097600"/>
        <c:crosses val="autoZero"/>
        <c:crossBetween val="midCat"/>
      </c:valAx>
      <c:valAx>
        <c:axId val="265097600"/>
        <c:scaling>
          <c:orientation val="minMax"/>
          <c:max val="18"/>
        </c:scaling>
        <c:axPos val="l"/>
        <c:majorGridlines/>
        <c:numFmt formatCode="General" sourceLinked="1"/>
        <c:tickLblPos val="nextTo"/>
        <c:crossAx val="264956544"/>
        <c:crosses val="autoZero"/>
        <c:crossBetween val="midCat"/>
      </c:valAx>
    </c:plotArea>
    <c:plotVisOnly val="1"/>
    <c:dispBlanksAs val="span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Charts!$B$2</c:f>
          <c:strCache>
            <c:ptCount val="1"/>
            <c:pt idx="0">
              <c:v>Levels Swept, All Channels</c:v>
            </c:pt>
          </c:strCache>
        </c:strRef>
      </c:tx>
      <c:layout/>
    </c:title>
    <c:plotArea>
      <c:layout/>
      <c:lineChart>
        <c:grouping val="standard"/>
        <c:ser>
          <c:idx val="0"/>
          <c:order val="0"/>
          <c:tx>
            <c:v>High Power</c:v>
          </c:tx>
          <c:marker>
            <c:symbol val="none"/>
          </c:marker>
          <c:val>
            <c:numRef>
              <c:f>'calcRED(0)'!$E$17:$E$130</c:f>
              <c:numCache>
                <c:formatCode>General</c:formatCode>
                <c:ptCount val="114"/>
                <c:pt idx="0">
                  <c:v>11425.64949099602</c:v>
                </c:pt>
                <c:pt idx="1">
                  <c:v>11392.02955887708</c:v>
                </c:pt>
                <c:pt idx="2">
                  <c:v>11359.380727611922</c:v>
                </c:pt>
                <c:pt idx="3">
                  <c:v>11307.21662197654</c:v>
                </c:pt>
                <c:pt idx="4">
                  <c:v>11272.579270837827</c:v>
                </c:pt>
                <c:pt idx="5">
                  <c:v>11220.461426917293</c:v>
                </c:pt>
                <c:pt idx="6">
                  <c:v>11170.424569848865</c:v>
                </c:pt>
                <c:pt idx="7">
                  <c:v>11125.798329401945</c:v>
                </c:pt>
                <c:pt idx="8">
                  <c:v>11076.038986171458</c:v>
                </c:pt>
                <c:pt idx="9">
                  <c:v>11027.71316336422</c:v>
                </c:pt>
                <c:pt idx="10">
                  <c:v>10971.571961530577</c:v>
                </c:pt>
                <c:pt idx="11">
                  <c:v>10925.230095462524</c:v>
                </c:pt>
                <c:pt idx="12">
                  <c:v>10933.974961438951</c:v>
                </c:pt>
                <c:pt idx="13">
                  <c:v>10898.875218956344</c:v>
                </c:pt>
                <c:pt idx="14">
                  <c:v>10842.31783104251</c:v>
                </c:pt>
                <c:pt idx="15">
                  <c:v>10777.482644532805</c:v>
                </c:pt>
                <c:pt idx="16">
                  <c:v>10708.855408684234</c:v>
                </c:pt>
                <c:pt idx="17">
                  <c:v>10647.858561453821</c:v>
                </c:pt>
                <c:pt idx="18">
                  <c:v>10587.647852894517</c:v>
                </c:pt>
                <c:pt idx="19">
                  <c:v>10522.488947283171</c:v>
                </c:pt>
                <c:pt idx="20">
                  <c:v>10447.063723202398</c:v>
                </c:pt>
                <c:pt idx="21">
                  <c:v>10387.269228948859</c:v>
                </c:pt>
                <c:pt idx="22">
                  <c:v>10322.526509417705</c:v>
                </c:pt>
                <c:pt idx="23">
                  <c:v>10246.453875359222</c:v>
                </c:pt>
                <c:pt idx="24">
                  <c:v>10184.439609109031</c:v>
                </c:pt>
                <c:pt idx="25">
                  <c:v>10103.418749772934</c:v>
                </c:pt>
                <c:pt idx="26">
                  <c:v>10041.635735645837</c:v>
                </c:pt>
                <c:pt idx="27">
                  <c:v>9964.3606921593328</c:v>
                </c:pt>
                <c:pt idx="28">
                  <c:v>9899.8954864661191</c:v>
                </c:pt>
                <c:pt idx="29">
                  <c:v>9817.1173029284109</c:v>
                </c:pt>
                <c:pt idx="30">
                  <c:v>9753.1153917974407</c:v>
                </c:pt>
                <c:pt idx="31">
                  <c:v>9673.3894088679117</c:v>
                </c:pt>
                <c:pt idx="32">
                  <c:v>9598.8427622112249</c:v>
                </c:pt>
                <c:pt idx="33">
                  <c:v>9527.949605553451</c:v>
                </c:pt>
                <c:pt idx="34">
                  <c:v>9445.8651219338753</c:v>
                </c:pt>
                <c:pt idx="35">
                  <c:v>9379.7350872431743</c:v>
                </c:pt>
                <c:pt idx="36">
                  <c:v>9300.1940664963167</c:v>
                </c:pt>
                <c:pt idx="37">
                  <c:v>9215.0574104941352</c:v>
                </c:pt>
                <c:pt idx="38">
                  <c:v>9147.0775846232755</c:v>
                </c:pt>
                <c:pt idx="39">
                  <c:v>9070.0800267491377</c:v>
                </c:pt>
                <c:pt idx="40">
                  <c:v>8984.9433989725294</c:v>
                </c:pt>
                <c:pt idx="41">
                  <c:v>8904.708678307541</c:v>
                </c:pt>
                <c:pt idx="42">
                  <c:v>8834.0928661342659</c:v>
                </c:pt>
                <c:pt idx="43">
                  <c:v>8754.2281545113383</c:v>
                </c:pt>
                <c:pt idx="44">
                  <c:v>8670.1089175289326</c:v>
                </c:pt>
                <c:pt idx="45">
                  <c:v>8588.7180491507715</c:v>
                </c:pt>
                <c:pt idx="46">
                  <c:v>8514.0327867029791</c:v>
                </c:pt>
                <c:pt idx="47">
                  <c:v>8435.5091567503259</c:v>
                </c:pt>
                <c:pt idx="48">
                  <c:v>8352.3610488472732</c:v>
                </c:pt>
                <c:pt idx="49">
                  <c:v>8268.0105879673465</c:v>
                </c:pt>
                <c:pt idx="50">
                  <c:v>8181.9952980899316</c:v>
                </c:pt>
                <c:pt idx="51">
                  <c:v>8095.9800082125175</c:v>
                </c:pt>
                <c:pt idx="52">
                  <c:v>8009.9647183351035</c:v>
                </c:pt>
                <c:pt idx="53">
                  <c:v>7925.1055197197165</c:v>
                </c:pt>
                <c:pt idx="54">
                  <c:v>7842.7435787133454</c:v>
                </c:pt>
                <c:pt idx="55">
                  <c:v>7756.8670175293291</c:v>
                </c:pt>
                <c:pt idx="56">
                  <c:v>7670.7129989585173</c:v>
                </c:pt>
                <c:pt idx="57">
                  <c:v>7585.6688381604572</c:v>
                </c:pt>
                <c:pt idx="58">
                  <c:v>7496.87883328723</c:v>
                </c:pt>
                <c:pt idx="59">
                  <c:v>7408.7825565577095</c:v>
                </c:pt>
                <c:pt idx="60">
                  <c:v>7322.535647624748</c:v>
                </c:pt>
                <c:pt idx="61">
                  <c:v>7235.6879573613769</c:v>
                </c:pt>
                <c:pt idx="62">
                  <c:v>7131.719551587883</c:v>
                </c:pt>
                <c:pt idx="63">
                  <c:v>7035.0881154839799</c:v>
                </c:pt>
                <c:pt idx="64">
                  <c:v>6940.3562745845484</c:v>
                </c:pt>
                <c:pt idx="65">
                  <c:v>6843.0801663835564</c:v>
                </c:pt>
                <c:pt idx="66">
                  <c:v>6743.5429074952681</c:v>
                </c:pt>
                <c:pt idx="67">
                  <c:v>6640.9487907791836</c:v>
                </c:pt>
                <c:pt idx="68">
                  <c:v>6536.8934925778931</c:v>
                </c:pt>
                <c:pt idx="69">
                  <c:v>6435.8115186198384</c:v>
                </c:pt>
                <c:pt idx="70">
                  <c:v>6340.996412278796</c:v>
                </c:pt>
                <c:pt idx="71">
                  <c:v>6249.6024147906337</c:v>
                </c:pt>
                <c:pt idx="72">
                  <c:v>6158.4493225716778</c:v>
                </c:pt>
                <c:pt idx="73">
                  <c:v>6068.2861012128324</c:v>
                </c:pt>
                <c:pt idx="74">
                  <c:v>5978.1824358139183</c:v>
                </c:pt>
                <c:pt idx="75">
                  <c:v>5887.9032496866448</c:v>
                </c:pt>
                <c:pt idx="76">
                  <c:v>5797.435220360353</c:v>
                </c:pt>
                <c:pt idx="77">
                  <c:v>5707.5252670718746</c:v>
                </c:pt>
                <c:pt idx="78">
                  <c:v>5616.927950506496</c:v>
                </c:pt>
                <c:pt idx="79">
                  <c:v>5526.403978093671</c:v>
                </c:pt>
                <c:pt idx="80">
                  <c:v>5435.3240465610397</c:v>
                </c:pt>
                <c:pt idx="81">
                  <c:v>5344.8698759913004</c:v>
                </c:pt>
                <c:pt idx="82">
                  <c:v>5253.8510104867801</c:v>
                </c:pt>
                <c:pt idx="83">
                  <c:v>5162.9329949561161</c:v>
                </c:pt>
                <c:pt idx="84">
                  <c:v>5071.7341773082071</c:v>
                </c:pt>
                <c:pt idx="85">
                  <c:v>4981.2842688000565</c:v>
                </c:pt>
                <c:pt idx="86">
                  <c:v>4890.2550727356611</c:v>
                </c:pt>
                <c:pt idx="87">
                  <c:v>4799.0700573931581</c:v>
                </c:pt>
                <c:pt idx="88">
                  <c:v>4707.6352316130333</c:v>
                </c:pt>
                <c:pt idx="89">
                  <c:v>4617.2030911033544</c:v>
                </c:pt>
                <c:pt idx="90">
                  <c:v>4525.7864849308771</c:v>
                </c:pt>
                <c:pt idx="91">
                  <c:v>4434.5596957397011</c:v>
                </c:pt>
                <c:pt idx="92">
                  <c:v>4344.955637103245</c:v>
                </c:pt>
                <c:pt idx="93">
                  <c:v>4255.4813878789828</c:v>
                </c:pt>
                <c:pt idx="94">
                  <c:v>4168.0967907578697</c:v>
                </c:pt>
                <c:pt idx="95">
                  <c:v>4082.6922176127105</c:v>
                </c:pt>
                <c:pt idx="96">
                  <c:v>4000.5013800324596</c:v>
                </c:pt>
                <c:pt idx="97">
                  <c:v>3921.3537108768924</c:v>
                </c:pt>
                <c:pt idx="98">
                  <c:v>3844.2864358363886</c:v>
                </c:pt>
                <c:pt idx="99">
                  <c:v>3763.363138194843</c:v>
                </c:pt>
                <c:pt idx="100">
                  <c:v>3665.8424130617395</c:v>
                </c:pt>
                <c:pt idx="101">
                  <c:v>3562.9983800621326</c:v>
                </c:pt>
                <c:pt idx="102">
                  <c:v>3463.9791733485372</c:v>
                </c:pt>
                <c:pt idx="103">
                  <c:v>3367.3878951792276</c:v>
                </c:pt>
                <c:pt idx="104">
                  <c:v>3269.8619059766793</c:v>
                </c:pt>
                <c:pt idx="105">
                  <c:v>3171.4853814572457</c:v>
                </c:pt>
                <c:pt idx="106">
                  <c:v>3071.4856536047378</c:v>
                </c:pt>
                <c:pt idx="107">
                  <c:v>2969.1553613234828</c:v>
                </c:pt>
                <c:pt idx="108">
                  <c:v>2863.1116984892892</c:v>
                </c:pt>
                <c:pt idx="109">
                  <c:v>2753.9691076101053</c:v>
                </c:pt>
                <c:pt idx="110">
                  <c:v>2640.6507548340901</c:v>
                </c:pt>
                <c:pt idx="111">
                  <c:v>2522.490918842771</c:v>
                </c:pt>
                <c:pt idx="112">
                  <c:v>2400.4232804359563</c:v>
                </c:pt>
                <c:pt idx="113">
                  <c:v>2274.2352728201622</c:v>
                </c:pt>
              </c:numCache>
            </c:numRef>
          </c:val>
        </c:ser>
        <c:marker val="1"/>
        <c:axId val="222833280"/>
        <c:axId val="222889088"/>
      </c:lineChart>
      <c:lineChart>
        <c:grouping val="standard"/>
        <c:ser>
          <c:idx val="1"/>
          <c:order val="1"/>
          <c:tx>
            <c:v>Low Power</c:v>
          </c:tx>
          <c:marker>
            <c:symbol val="none"/>
          </c:marker>
          <c:val>
            <c:numRef>
              <c:f>'calcRED(0)'!$V$17:$V$244</c:f>
              <c:numCache>
                <c:formatCode>General</c:formatCode>
                <c:ptCount val="228"/>
                <c:pt idx="0">
                  <c:v>482.29468571845553</c:v>
                </c:pt>
                <c:pt idx="1">
                  <c:v>492.42457301205894</c:v>
                </c:pt>
                <c:pt idx="2">
                  <c:v>490.55259123889027</c:v>
                </c:pt>
                <c:pt idx="3">
                  <c:v>488.56823463741415</c:v>
                </c:pt>
                <c:pt idx="4">
                  <c:v>486.54223649464046</c:v>
                </c:pt>
                <c:pt idx="5">
                  <c:v>484.39049871454125</c:v>
                </c:pt>
                <c:pt idx="6">
                  <c:v>482.23085071748892</c:v>
                </c:pt>
                <c:pt idx="7">
                  <c:v>479.98056334776675</c:v>
                </c:pt>
                <c:pt idx="8">
                  <c:v>477.7900012914177</c:v>
                </c:pt>
                <c:pt idx="9">
                  <c:v>475.80606983764136</c:v>
                </c:pt>
                <c:pt idx="10">
                  <c:v>473.62284995858022</c:v>
                </c:pt>
                <c:pt idx="11">
                  <c:v>472.71599580221579</c:v>
                </c:pt>
                <c:pt idx="12">
                  <c:v>472.60913554531669</c:v>
                </c:pt>
                <c:pt idx="13">
                  <c:v>470.09346957012878</c:v>
                </c:pt>
                <c:pt idx="14">
                  <c:v>467.51620128093487</c:v>
                </c:pt>
                <c:pt idx="15">
                  <c:v>464.84463311501719</c:v>
                </c:pt>
                <c:pt idx="16">
                  <c:v>462.1596789709015</c:v>
                </c:pt>
                <c:pt idx="17">
                  <c:v>459.38083598497502</c:v>
                </c:pt>
                <c:pt idx="18">
                  <c:v>456.54513522752598</c:v>
                </c:pt>
                <c:pt idx="19">
                  <c:v>453.7010470645231</c:v>
                </c:pt>
                <c:pt idx="20">
                  <c:v>450.78484432551062</c:v>
                </c:pt>
                <c:pt idx="21">
                  <c:v>447.91816864737217</c:v>
                </c:pt>
                <c:pt idx="22">
                  <c:v>444.90806207171323</c:v>
                </c:pt>
                <c:pt idx="23">
                  <c:v>441.9179356738444</c:v>
                </c:pt>
                <c:pt idx="24">
                  <c:v>438.90455140347109</c:v>
                </c:pt>
                <c:pt idx="25">
                  <c:v>435.86120039460934</c:v>
                </c:pt>
                <c:pt idx="26">
                  <c:v>432.78407925123958</c:v>
                </c:pt>
                <c:pt idx="27">
                  <c:v>429.65838277804988</c:v>
                </c:pt>
                <c:pt idx="28">
                  <c:v>426.52716379500924</c:v>
                </c:pt>
                <c:pt idx="29">
                  <c:v>423.37603343401366</c:v>
                </c:pt>
                <c:pt idx="30">
                  <c:v>420.1805748099498</c:v>
                </c:pt>
                <c:pt idx="31">
                  <c:v>417.02984489927729</c:v>
                </c:pt>
                <c:pt idx="32">
                  <c:v>413.78858587208106</c:v>
                </c:pt>
                <c:pt idx="33">
                  <c:v>410.56902172626081</c:v>
                </c:pt>
                <c:pt idx="34">
                  <c:v>407.31059184787972</c:v>
                </c:pt>
                <c:pt idx="35">
                  <c:v>404.0438662970584</c:v>
                </c:pt>
                <c:pt idx="36">
                  <c:v>400.77991390882636</c:v>
                </c:pt>
                <c:pt idx="37">
                  <c:v>397.42533714276038</c:v>
                </c:pt>
                <c:pt idx="38">
                  <c:v>394.09291833388437</c:v>
                </c:pt>
                <c:pt idx="39">
                  <c:v>390.74249778350566</c:v>
                </c:pt>
                <c:pt idx="40">
                  <c:v>387.36799376259972</c:v>
                </c:pt>
                <c:pt idx="41">
                  <c:v>383.97506638068802</c:v>
                </c:pt>
                <c:pt idx="42">
                  <c:v>380.55564929811442</c:v>
                </c:pt>
                <c:pt idx="43">
                  <c:v>377.15349744598689</c:v>
                </c:pt>
                <c:pt idx="44">
                  <c:v>373.69572710142</c:v>
                </c:pt>
                <c:pt idx="45">
                  <c:v>370.21585701490835</c:v>
                </c:pt>
                <c:pt idx="46">
                  <c:v>366.71783612058437</c:v>
                </c:pt>
                <c:pt idx="47">
                  <c:v>363.21253214626682</c:v>
                </c:pt>
                <c:pt idx="48">
                  <c:v>359.74595542279053</c:v>
                </c:pt>
                <c:pt idx="49">
                  <c:v>356.14123833271304</c:v>
                </c:pt>
                <c:pt idx="50">
                  <c:v>352.6071575042368</c:v>
                </c:pt>
                <c:pt idx="51">
                  <c:v>349.01167546896517</c:v>
                </c:pt>
                <c:pt idx="52">
                  <c:v>345.40638151873083</c:v>
                </c:pt>
                <c:pt idx="53">
                  <c:v>341.79518401340414</c:v>
                </c:pt>
                <c:pt idx="54">
                  <c:v>338.11403207048437</c:v>
                </c:pt>
                <c:pt idx="55">
                  <c:v>334.49730940915924</c:v>
                </c:pt>
                <c:pt idx="56">
                  <c:v>330.74864101255122</c:v>
                </c:pt>
                <c:pt idx="57">
                  <c:v>327.01445674535739</c:v>
                </c:pt>
                <c:pt idx="58">
                  <c:v>323.24315496705702</c:v>
                </c:pt>
                <c:pt idx="59">
                  <c:v>319.39236909193494</c:v>
                </c:pt>
                <c:pt idx="60">
                  <c:v>315.5595523224963</c:v>
                </c:pt>
                <c:pt idx="61">
                  <c:v>311.61581081358509</c:v>
                </c:pt>
                <c:pt idx="62">
                  <c:v>307.70765822456957</c:v>
                </c:pt>
                <c:pt idx="63">
                  <c:v>303.67557684517368</c:v>
                </c:pt>
                <c:pt idx="64">
                  <c:v>299.55054071403782</c:v>
                </c:pt>
                <c:pt idx="65">
                  <c:v>295.38528578691495</c:v>
                </c:pt>
                <c:pt idx="66">
                  <c:v>290.9782012030567</c:v>
                </c:pt>
                <c:pt idx="67">
                  <c:v>286.52063077087706</c:v>
                </c:pt>
                <c:pt idx="68">
                  <c:v>282.0806545734838</c:v>
                </c:pt>
                <c:pt idx="69">
                  <c:v>277.86269456232884</c:v>
                </c:pt>
                <c:pt idx="70">
                  <c:v>273.90134646994289</c:v>
                </c:pt>
                <c:pt idx="71">
                  <c:v>269.92107754081945</c:v>
                </c:pt>
                <c:pt idx="72">
                  <c:v>266.02401936625932</c:v>
                </c:pt>
                <c:pt idx="73">
                  <c:v>262.12052311481017</c:v>
                </c:pt>
                <c:pt idx="74">
                  <c:v>258.2646001853243</c:v>
                </c:pt>
                <c:pt idx="75">
                  <c:v>254.3717352725165</c:v>
                </c:pt>
                <c:pt idx="76">
                  <c:v>250.48392361940148</c:v>
                </c:pt>
                <c:pt idx="77">
                  <c:v>246.57855654166354</c:v>
                </c:pt>
                <c:pt idx="78">
                  <c:v>242.69120884641174</c:v>
                </c:pt>
                <c:pt idx="79">
                  <c:v>238.79278437768787</c:v>
                </c:pt>
                <c:pt idx="80">
                  <c:v>234.87631406500282</c:v>
                </c:pt>
                <c:pt idx="81">
                  <c:v>230.9778737193939</c:v>
                </c:pt>
                <c:pt idx="82">
                  <c:v>227.04752568609868</c:v>
                </c:pt>
                <c:pt idx="83">
                  <c:v>223.17173768623928</c:v>
                </c:pt>
                <c:pt idx="84">
                  <c:v>219.22751722462894</c:v>
                </c:pt>
                <c:pt idx="85">
                  <c:v>215.27314570015005</c:v>
                </c:pt>
                <c:pt idx="86">
                  <c:v>211.35346031824173</c:v>
                </c:pt>
                <c:pt idx="87">
                  <c:v>207.46516883037845</c:v>
                </c:pt>
                <c:pt idx="88">
                  <c:v>203.48813261146168</c:v>
                </c:pt>
                <c:pt idx="89">
                  <c:v>199.5429842341249</c:v>
                </c:pt>
                <c:pt idx="90">
                  <c:v>195.65563477477474</c:v>
                </c:pt>
                <c:pt idx="91">
                  <c:v>191.72901384024573</c:v>
                </c:pt>
                <c:pt idx="92">
                  <c:v>187.83798976405495</c:v>
                </c:pt>
                <c:pt idx="93">
                  <c:v>183.96450964584784</c:v>
                </c:pt>
                <c:pt idx="94">
                  <c:v>180.22467453064891</c:v>
                </c:pt>
                <c:pt idx="95">
                  <c:v>176.53946163335223</c:v>
                </c:pt>
                <c:pt idx="96">
                  <c:v>173.01511201233978</c:v>
                </c:pt>
                <c:pt idx="97">
                  <c:v>169.60690136446613</c:v>
                </c:pt>
                <c:pt idx="98">
                  <c:v>166.29763502321879</c:v>
                </c:pt>
                <c:pt idx="99">
                  <c:v>162.77698030617785</c:v>
                </c:pt>
                <c:pt idx="100">
                  <c:v>158.66629732015457</c:v>
                </c:pt>
                <c:pt idx="101">
                  <c:v>154.22498658236768</c:v>
                </c:pt>
                <c:pt idx="102">
                  <c:v>149.9593350546607</c:v>
                </c:pt>
                <c:pt idx="103">
                  <c:v>145.76771435478426</c:v>
                </c:pt>
                <c:pt idx="104">
                  <c:v>141.62371901777203</c:v>
                </c:pt>
                <c:pt idx="105">
                  <c:v>137.36503391440672</c:v>
                </c:pt>
                <c:pt idx="106">
                  <c:v>133.07997730496822</c:v>
                </c:pt>
                <c:pt idx="107">
                  <c:v>128.65990013684149</c:v>
                </c:pt>
                <c:pt idx="108">
                  <c:v>124.10897141542675</c:v>
                </c:pt>
                <c:pt idx="109">
                  <c:v>119.47754820986658</c:v>
                </c:pt>
                <c:pt idx="110">
                  <c:v>114.56217772023412</c:v>
                </c:pt>
                <c:pt idx="111">
                  <c:v>109.53074962649875</c:v>
                </c:pt>
                <c:pt idx="112">
                  <c:v>104.23062973010417</c:v>
                </c:pt>
                <c:pt idx="113">
                  <c:v>98.793191536934529</c:v>
                </c:pt>
                <c:pt idx="114">
                  <c:v>139.17669005948494</c:v>
                </c:pt>
                <c:pt idx="115">
                  <c:v>138.37900749067754</c:v>
                </c:pt>
                <c:pt idx="116">
                  <c:v>137.85615705262882</c:v>
                </c:pt>
                <c:pt idx="117">
                  <c:v>137.31883996768045</c:v>
                </c:pt>
                <c:pt idx="118">
                  <c:v>136.68749273701874</c:v>
                </c:pt>
                <c:pt idx="119">
                  <c:v>136.11328758894248</c:v>
                </c:pt>
                <c:pt idx="120">
                  <c:v>135.50488743578177</c:v>
                </c:pt>
                <c:pt idx="121">
                  <c:v>134.86973566155322</c:v>
                </c:pt>
                <c:pt idx="122">
                  <c:v>134.24051554905836</c:v>
                </c:pt>
                <c:pt idx="123">
                  <c:v>133.59628528343995</c:v>
                </c:pt>
                <c:pt idx="124">
                  <c:v>132.97772472499918</c:v>
                </c:pt>
                <c:pt idx="125">
                  <c:v>132.42705757723201</c:v>
                </c:pt>
                <c:pt idx="126">
                  <c:v>132.27468336401512</c:v>
                </c:pt>
                <c:pt idx="127">
                  <c:v>132.09345233536061</c:v>
                </c:pt>
                <c:pt idx="128">
                  <c:v>131.35724817224721</c:v>
                </c:pt>
                <c:pt idx="129">
                  <c:v>130.65159380057165</c:v>
                </c:pt>
                <c:pt idx="130">
                  <c:v>129.86622067900814</c:v>
                </c:pt>
                <c:pt idx="131">
                  <c:v>129.05356721596959</c:v>
                </c:pt>
                <c:pt idx="132">
                  <c:v>128.29445039061795</c:v>
                </c:pt>
                <c:pt idx="133">
                  <c:v>127.50104653121994</c:v>
                </c:pt>
                <c:pt idx="134">
                  <c:v>126.70765286893682</c:v>
                </c:pt>
                <c:pt idx="135">
                  <c:v>125.85871271762123</c:v>
                </c:pt>
                <c:pt idx="136">
                  <c:v>125.04125590361201</c:v>
                </c:pt>
                <c:pt idx="137">
                  <c:v>124.15430830088108</c:v>
                </c:pt>
                <c:pt idx="138">
                  <c:v>123.34113503991084</c:v>
                </c:pt>
                <c:pt idx="139">
                  <c:v>122.43231360602147</c:v>
                </c:pt>
                <c:pt idx="140">
                  <c:v>121.61485806665161</c:v>
                </c:pt>
                <c:pt idx="141">
                  <c:v>120.74018880996417</c:v>
                </c:pt>
                <c:pt idx="142">
                  <c:v>119.87093116215081</c:v>
                </c:pt>
                <c:pt idx="143">
                  <c:v>119.02781509300674</c:v>
                </c:pt>
                <c:pt idx="144">
                  <c:v>118.10932118578499</c:v>
                </c:pt>
                <c:pt idx="145">
                  <c:v>117.19139959163664</c:v>
                </c:pt>
                <c:pt idx="146">
                  <c:v>116.3263788450616</c:v>
                </c:pt>
                <c:pt idx="147">
                  <c:v>115.4212436682063</c:v>
                </c:pt>
                <c:pt idx="148">
                  <c:v>114.47550689390674</c:v>
                </c:pt>
                <c:pt idx="149">
                  <c:v>113.53404245581974</c:v>
                </c:pt>
                <c:pt idx="150">
                  <c:v>112.62088979737929</c:v>
                </c:pt>
                <c:pt idx="151">
                  <c:v>111.71848081919083</c:v>
                </c:pt>
                <c:pt idx="152">
                  <c:v>110.79675850539374</c:v>
                </c:pt>
                <c:pt idx="153">
                  <c:v>109.8167991937995</c:v>
                </c:pt>
                <c:pt idx="154">
                  <c:v>108.85237034311618</c:v>
                </c:pt>
                <c:pt idx="155">
                  <c:v>107.88253855110645</c:v>
                </c:pt>
                <c:pt idx="156">
                  <c:v>106.93357082095281</c:v>
                </c:pt>
                <c:pt idx="157">
                  <c:v>105.9958680985501</c:v>
                </c:pt>
                <c:pt idx="158">
                  <c:v>105.04423739184197</c:v>
                </c:pt>
                <c:pt idx="159">
                  <c:v>104.07280439786608</c:v>
                </c:pt>
                <c:pt idx="160">
                  <c:v>103.1056893721919</c:v>
                </c:pt>
                <c:pt idx="161">
                  <c:v>102.1300153981317</c:v>
                </c:pt>
                <c:pt idx="162">
                  <c:v>101.14578578974786</c:v>
                </c:pt>
                <c:pt idx="163">
                  <c:v>100.13906338533154</c:v>
                </c:pt>
                <c:pt idx="164">
                  <c:v>99.136659204144792</c:v>
                </c:pt>
                <c:pt idx="165">
                  <c:v>98.134212450003389</c:v>
                </c:pt>
                <c:pt idx="166">
                  <c:v>97.1264601369828</c:v>
                </c:pt>
                <c:pt idx="167">
                  <c:v>96.109084551709174</c:v>
                </c:pt>
                <c:pt idx="168">
                  <c:v>95.013649542068677</c:v>
                </c:pt>
                <c:pt idx="169">
                  <c:v>93.952427892319463</c:v>
                </c:pt>
                <c:pt idx="170">
                  <c:v>92.921689242905543</c:v>
                </c:pt>
                <c:pt idx="171">
                  <c:v>91.903199877757658</c:v>
                </c:pt>
                <c:pt idx="172">
                  <c:v>90.886905186662744</c:v>
                </c:pt>
                <c:pt idx="173">
                  <c:v>89.827784142581621</c:v>
                </c:pt>
                <c:pt idx="174">
                  <c:v>88.702961047817553</c:v>
                </c:pt>
                <c:pt idx="175">
                  <c:v>87.588256550162498</c:v>
                </c:pt>
                <c:pt idx="176">
                  <c:v>86.522764093767933</c:v>
                </c:pt>
                <c:pt idx="177">
                  <c:v>85.317193615151027</c:v>
                </c:pt>
                <c:pt idx="178">
                  <c:v>84.261853406344613</c:v>
                </c:pt>
                <c:pt idx="179">
                  <c:v>83.029014567862646</c:v>
                </c:pt>
                <c:pt idx="180">
                  <c:v>81.896140341034283</c:v>
                </c:pt>
                <c:pt idx="181">
                  <c:v>80.60128188498534</c:v>
                </c:pt>
                <c:pt idx="182">
                  <c:v>79.311766717140699</c:v>
                </c:pt>
                <c:pt idx="183">
                  <c:v>78.17249762463463</c:v>
                </c:pt>
                <c:pt idx="184">
                  <c:v>76.970663113986902</c:v>
                </c:pt>
                <c:pt idx="185">
                  <c:v>75.923881088782892</c:v>
                </c:pt>
                <c:pt idx="186">
                  <c:v>74.738628361591637</c:v>
                </c:pt>
                <c:pt idx="187">
                  <c:v>73.662956890182329</c:v>
                </c:pt>
                <c:pt idx="188">
                  <c:v>72.651986622629167</c:v>
                </c:pt>
                <c:pt idx="189">
                  <c:v>71.551736280408008</c:v>
                </c:pt>
                <c:pt idx="190">
                  <c:v>70.407649815898296</c:v>
                </c:pt>
                <c:pt idx="191">
                  <c:v>69.344799177044806</c:v>
                </c:pt>
                <c:pt idx="192">
                  <c:v>68.249914811608591</c:v>
                </c:pt>
                <c:pt idx="193">
                  <c:v>67.103673696721842</c:v>
                </c:pt>
                <c:pt idx="194">
                  <c:v>66.034439791408843</c:v>
                </c:pt>
                <c:pt idx="195">
                  <c:v>65.005826348202703</c:v>
                </c:pt>
                <c:pt idx="196">
                  <c:v>63.82430971644456</c:v>
                </c:pt>
                <c:pt idx="197">
                  <c:v>62.719767408564664</c:v>
                </c:pt>
                <c:pt idx="198">
                  <c:v>61.695428595921946</c:v>
                </c:pt>
                <c:pt idx="199">
                  <c:v>60.497889110067433</c:v>
                </c:pt>
                <c:pt idx="200">
                  <c:v>59.405114910094518</c:v>
                </c:pt>
                <c:pt idx="201">
                  <c:v>58.402152436867354</c:v>
                </c:pt>
                <c:pt idx="202">
                  <c:v>57.209953180082671</c:v>
                </c:pt>
                <c:pt idx="203">
                  <c:v>56.084039503880717</c:v>
                </c:pt>
                <c:pt idx="204">
                  <c:v>55.070938294242644</c:v>
                </c:pt>
                <c:pt idx="205">
                  <c:v>53.843434203881252</c:v>
                </c:pt>
                <c:pt idx="206">
                  <c:v>52.769367375964407</c:v>
                </c:pt>
                <c:pt idx="207">
                  <c:v>51.78193651082362</c:v>
                </c:pt>
                <c:pt idx="208">
                  <c:v>50.77736582511379</c:v>
                </c:pt>
                <c:pt idx="209">
                  <c:v>49.734872196578301</c:v>
                </c:pt>
                <c:pt idx="210">
                  <c:v>48.722286706025976</c:v>
                </c:pt>
                <c:pt idx="211">
                  <c:v>47.791505657749155</c:v>
                </c:pt>
                <c:pt idx="212">
                  <c:v>46.802997849811661</c:v>
                </c:pt>
                <c:pt idx="213">
                  <c:v>45.808593050331147</c:v>
                </c:pt>
                <c:pt idx="214">
                  <c:v>44.53992409939152</c:v>
                </c:pt>
                <c:pt idx="215">
                  <c:v>43.456259874400679</c:v>
                </c:pt>
                <c:pt idx="216">
                  <c:v>42.170482459020313</c:v>
                </c:pt>
                <c:pt idx="217">
                  <c:v>41.129047036082923</c:v>
                </c:pt>
                <c:pt idx="218">
                  <c:v>39.825095812683294</c:v>
                </c:pt>
                <c:pt idx="219">
                  <c:v>38.659092689132592</c:v>
                </c:pt>
                <c:pt idx="220">
                  <c:v>37.491470391200707</c:v>
                </c:pt>
                <c:pt idx="221">
                  <c:v>36.170412997711189</c:v>
                </c:pt>
                <c:pt idx="222">
                  <c:v>34.859526716472374</c:v>
                </c:pt>
                <c:pt idx="223">
                  <c:v>33.571080716124328</c:v>
                </c:pt>
                <c:pt idx="224">
                  <c:v>32.196570874877736</c:v>
                </c:pt>
                <c:pt idx="225">
                  <c:v>30.868033515221892</c:v>
                </c:pt>
                <c:pt idx="226">
                  <c:v>29.310145897707802</c:v>
                </c:pt>
                <c:pt idx="227">
                  <c:v>27.877355402265902</c:v>
                </c:pt>
              </c:numCache>
            </c:numRef>
          </c:val>
        </c:ser>
        <c:marker val="1"/>
        <c:axId val="223188096"/>
        <c:axId val="222890624"/>
      </c:lineChart>
      <c:catAx>
        <c:axId val="222833280"/>
        <c:scaling>
          <c:orientation val="minMax"/>
        </c:scaling>
        <c:axPos val="b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222889088"/>
        <c:crosses val="autoZero"/>
        <c:auto val="1"/>
        <c:lblAlgn val="ctr"/>
        <c:lblOffset val="100"/>
      </c:catAx>
      <c:valAx>
        <c:axId val="222889088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b="1">
                <a:solidFill>
                  <a:srgbClr val="0070C0"/>
                </a:solidFill>
              </a:defRPr>
            </a:pPr>
            <a:endParaRPr lang="en-US"/>
          </a:p>
        </c:txPr>
        <c:crossAx val="222833280"/>
        <c:crosses val="autoZero"/>
        <c:crossBetween val="between"/>
      </c:valAx>
      <c:valAx>
        <c:axId val="222890624"/>
        <c:scaling>
          <c:orientation val="minMax"/>
        </c:scaling>
        <c:axPos val="r"/>
        <c:numFmt formatCode="General" sourceLinked="1"/>
        <c:tickLblPos val="nextTo"/>
        <c:txPr>
          <a:bodyPr/>
          <a:lstStyle/>
          <a:p>
            <a:pPr>
              <a:defRPr b="1">
                <a:solidFill>
                  <a:srgbClr val="C00000"/>
                </a:solidFill>
              </a:defRPr>
            </a:pPr>
            <a:endParaRPr lang="en-US"/>
          </a:p>
        </c:txPr>
        <c:crossAx val="223188096"/>
        <c:crosses val="max"/>
        <c:crossBetween val="between"/>
      </c:valAx>
      <c:catAx>
        <c:axId val="223188096"/>
        <c:scaling>
          <c:orientation val="minMax"/>
        </c:scaling>
        <c:axPos val="t"/>
        <c:majorTickMark val="none"/>
        <c:tickLblPos val="nextTo"/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222890624"/>
        <c:crosses val="max"/>
        <c:auto val="1"/>
        <c:lblAlgn val="ctr"/>
        <c:lblOffset val="100"/>
      </c:cat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'calcRED(0)'!$AS$15:$AY$15</c:f>
          <c:strCache>
            <c:ptCount val="1"/>
            <c:pt idx="0">
              <c:v>Gain Compression; Range=HI: RED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'calcRED(0)'!$L$17:$L$102</c:f>
              <c:numCache>
                <c:formatCode>0.0%</c:formatCode>
                <c:ptCount val="86"/>
                <c:pt idx="0">
                  <c:v>0.22254266059689407</c:v>
                </c:pt>
                <c:pt idx="1">
                  <c:v>0.23484016232374239</c:v>
                </c:pt>
                <c:pt idx="2">
                  <c:v>0.24674792083492125</c:v>
                </c:pt>
                <c:pt idx="3">
                  <c:v>0.25824432224180638</c:v>
                </c:pt>
                <c:pt idx="4">
                  <c:v>0.26926260897008386</c:v>
                </c:pt>
                <c:pt idx="5">
                  <c:v>0.27988098144531248</c:v>
                </c:pt>
                <c:pt idx="6">
                  <c:v>0.29014457888719514</c:v>
                </c:pt>
                <c:pt idx="7">
                  <c:v>0.30011634987931912</c:v>
                </c:pt>
                <c:pt idx="8">
                  <c:v>0.30986559165396343</c:v>
                </c:pt>
                <c:pt idx="9">
                  <c:v>0.31945143685689786</c:v>
                </c:pt>
                <c:pt idx="10">
                  <c:v>0.32890567438389229</c:v>
                </c:pt>
                <c:pt idx="11">
                  <c:v>0.33833002949536334</c:v>
                </c:pt>
                <c:pt idx="12">
                  <c:v>0.34798644523310468</c:v>
                </c:pt>
                <c:pt idx="13">
                  <c:v>0.35799382006637448</c:v>
                </c:pt>
                <c:pt idx="14">
                  <c:v>0.36746522584000252</c:v>
                </c:pt>
                <c:pt idx="15">
                  <c:v>0.37533569931402438</c:v>
                </c:pt>
                <c:pt idx="16">
                  <c:v>0.38279291317327235</c:v>
                </c:pt>
                <c:pt idx="17">
                  <c:v>0.39048536148691565</c:v>
                </c:pt>
                <c:pt idx="18">
                  <c:v>0.39848427079363569</c:v>
                </c:pt>
                <c:pt idx="19">
                  <c:v>0.40676419588414636</c:v>
                </c:pt>
                <c:pt idx="20">
                  <c:v>0.41526347040936235</c:v>
                </c:pt>
                <c:pt idx="21">
                  <c:v>0.42391470361725103</c:v>
                </c:pt>
                <c:pt idx="22">
                  <c:v>0.43267846778931657</c:v>
                </c:pt>
                <c:pt idx="23">
                  <c:v>0.44152933458777943</c:v>
                </c:pt>
                <c:pt idx="24">
                  <c:v>0.45038656392911586</c:v>
                </c:pt>
                <c:pt idx="25">
                  <c:v>0.45926286700489072</c:v>
                </c:pt>
                <c:pt idx="26">
                  <c:v>0.46815506105500504</c:v>
                </c:pt>
                <c:pt idx="27">
                  <c:v>0.47699956531059451</c:v>
                </c:pt>
                <c:pt idx="28">
                  <c:v>0.48586887465066053</c:v>
                </c:pt>
                <c:pt idx="29">
                  <c:v>0.49472674113948173</c:v>
                </c:pt>
                <c:pt idx="30">
                  <c:v>0.50360430759336894</c:v>
                </c:pt>
                <c:pt idx="31">
                  <c:v>0.51245772198932926</c:v>
                </c:pt>
                <c:pt idx="32">
                  <c:v>0.52130795660251528</c:v>
                </c:pt>
                <c:pt idx="33">
                  <c:v>0.53014037887449195</c:v>
                </c:pt>
                <c:pt idx="34">
                  <c:v>0.53898298558180902</c:v>
                </c:pt>
                <c:pt idx="35">
                  <c:v>0.54780842503493399</c:v>
                </c:pt>
                <c:pt idx="36">
                  <c:v>0.55661987106199184</c:v>
                </c:pt>
                <c:pt idx="37">
                  <c:v>0.56542051535505589</c:v>
                </c:pt>
                <c:pt idx="38">
                  <c:v>0.57424785434133641</c:v>
                </c:pt>
                <c:pt idx="39">
                  <c:v>0.5830275204045986</c:v>
                </c:pt>
                <c:pt idx="40">
                  <c:v>0.59180971917873471</c:v>
                </c:pt>
                <c:pt idx="41">
                  <c:v>0.60063070455411582</c:v>
                </c:pt>
                <c:pt idx="42">
                  <c:v>0.60949747324377546</c:v>
                </c:pt>
                <c:pt idx="43">
                  <c:v>0.61847359112995426</c:v>
                </c:pt>
                <c:pt idx="44">
                  <c:v>0.62779367139862807</c:v>
                </c:pt>
                <c:pt idx="45">
                  <c:v>0.63772920239456299</c:v>
                </c:pt>
                <c:pt idx="46">
                  <c:v>0.64796101292555897</c:v>
                </c:pt>
                <c:pt idx="47">
                  <c:v>0.65796203315548785</c:v>
                </c:pt>
                <c:pt idx="48">
                  <c:v>0.66761400176257624</c:v>
                </c:pt>
                <c:pt idx="49">
                  <c:v>0.67698493870680898</c:v>
                </c:pt>
                <c:pt idx="50">
                  <c:v>0.68621029836763214</c:v>
                </c:pt>
                <c:pt idx="51">
                  <c:v>0.69523918635670734</c:v>
                </c:pt>
                <c:pt idx="52">
                  <c:v>0.70413074425177846</c:v>
                </c:pt>
                <c:pt idx="53">
                  <c:v>0.71293392522548271</c:v>
                </c:pt>
                <c:pt idx="54">
                  <c:v>0.72167671017530488</c:v>
                </c:pt>
                <c:pt idx="55">
                  <c:v>0.73020459579839936</c:v>
                </c:pt>
                <c:pt idx="56">
                  <c:v>0.73869814691310975</c:v>
                </c:pt>
                <c:pt idx="57">
                  <c:v>0.74709887893800808</c:v>
                </c:pt>
                <c:pt idx="58">
                  <c:v>0.75548307887131605</c:v>
                </c:pt>
                <c:pt idx="59">
                  <c:v>0.7637947908727134</c:v>
                </c:pt>
                <c:pt idx="60">
                  <c:v>0.77200859255907017</c:v>
                </c:pt>
                <c:pt idx="61">
                  <c:v>0.78031141029916162</c:v>
                </c:pt>
                <c:pt idx="62">
                  <c:v>0.78825500389037095</c:v>
                </c:pt>
                <c:pt idx="63">
                  <c:v>0.79588896365282014</c:v>
                </c:pt>
                <c:pt idx="64">
                  <c:v>0.80350131399263203</c:v>
                </c:pt>
                <c:pt idx="65">
                  <c:v>0.81109139791349083</c:v>
                </c:pt>
                <c:pt idx="66">
                  <c:v>0.81859439310213411</c:v>
                </c:pt>
                <c:pt idx="67">
                  <c:v>0.82607957396468501</c:v>
                </c:pt>
                <c:pt idx="68">
                  <c:v>0.83350627223069107</c:v>
                </c:pt>
                <c:pt idx="69">
                  <c:v>0.84089990035886686</c:v>
                </c:pt>
                <c:pt idx="70">
                  <c:v>0.8482871728912601</c:v>
                </c:pt>
                <c:pt idx="71">
                  <c:v>0.85557972680068595</c:v>
                </c:pt>
                <c:pt idx="72">
                  <c:v>0.86285254303226622</c:v>
                </c:pt>
                <c:pt idx="73">
                  <c:v>0.87008723561356704</c:v>
                </c:pt>
                <c:pt idx="74">
                  <c:v>0.87730347870617376</c:v>
                </c:pt>
                <c:pt idx="75">
                  <c:v>0.88440210159425814</c:v>
                </c:pt>
                <c:pt idx="76">
                  <c:v>0.89114976538681401</c:v>
                </c:pt>
                <c:pt idx="77">
                  <c:v>0.89785229492187502</c:v>
                </c:pt>
                <c:pt idx="78">
                  <c:v>0.90421783893864327</c:v>
                </c:pt>
                <c:pt idx="79">
                  <c:v>0.9104943867505082</c:v>
                </c:pt>
                <c:pt idx="80">
                  <c:v>0.91676966820693595</c:v>
                </c:pt>
                <c:pt idx="81">
                  <c:v>0.92301697472052835</c:v>
                </c:pt>
                <c:pt idx="82">
                  <c:v>0.92890122427591459</c:v>
                </c:pt>
                <c:pt idx="83">
                  <c:v>0.93451782425050822</c:v>
                </c:pt>
                <c:pt idx="84">
                  <c:v>0.94003777232596553</c:v>
                </c:pt>
                <c:pt idx="85">
                  <c:v>0.94540194677337408</c:v>
                </c:pt>
              </c:numCache>
            </c:numRef>
          </c:xVal>
          <c:yVal>
            <c:numRef>
              <c:f>'calcRED(0)'!$M$17:$M$102</c:f>
              <c:numCache>
                <c:formatCode>0.0%</c:formatCode>
                <c:ptCount val="86"/>
                <c:pt idx="0">
                  <c:v>3.0020466915123833E-3</c:v>
                </c:pt>
                <c:pt idx="1">
                  <c:v>2.7864942108566382E-3</c:v>
                </c:pt>
                <c:pt idx="2">
                  <c:v>2.6464599879429951E-3</c:v>
                </c:pt>
                <c:pt idx="3">
                  <c:v>2.4062130950794902E-3</c:v>
                </c:pt>
                <c:pt idx="4">
                  <c:v>2.168895987220143E-3</c:v>
                </c:pt>
                <c:pt idx="5">
                  <c:v>1.9799495850139071E-3</c:v>
                </c:pt>
                <c:pt idx="6">
                  <c:v>1.6257298391357811E-3</c:v>
                </c:pt>
                <c:pt idx="7">
                  <c:v>1.5326202416241497E-3</c:v>
                </c:pt>
                <c:pt idx="8">
                  <c:v>1.4622288079109147E-3</c:v>
                </c:pt>
                <c:pt idx="9">
                  <c:v>1.3810496680521922E-3</c:v>
                </c:pt>
                <c:pt idx="10">
                  <c:v>1.1569212269566531E-3</c:v>
                </c:pt>
                <c:pt idx="11">
                  <c:v>1.1270794080877611E-3</c:v>
                </c:pt>
                <c:pt idx="12">
                  <c:v>1.084269342246369E-3</c:v>
                </c:pt>
                <c:pt idx="13">
                  <c:v>9.8062732460668656E-4</c:v>
                </c:pt>
                <c:pt idx="14">
                  <c:v>8.3861816756525265E-4</c:v>
                </c:pt>
                <c:pt idx="15">
                  <c:v>7.5569108164907917E-4</c:v>
                </c:pt>
                <c:pt idx="16">
                  <c:v>5.799711772076499E-4</c:v>
                </c:pt>
                <c:pt idx="17">
                  <c:v>4.9349081997562827E-4</c:v>
                </c:pt>
                <c:pt idx="18">
                  <c:v>4.3407791804783713E-4</c:v>
                </c:pt>
                <c:pt idx="19">
                  <c:v>2.9674911781962798E-4</c:v>
                </c:pt>
                <c:pt idx="20">
                  <c:v>2.2790832617847201E-4</c:v>
                </c:pt>
                <c:pt idx="21">
                  <c:v>3.9301868778318649E-5</c:v>
                </c:pt>
                <c:pt idx="22">
                  <c:v>8.9141491665278849E-5</c:v>
                </c:pt>
                <c:pt idx="23">
                  <c:v>-2.4324354836680051E-5</c:v>
                </c:pt>
                <c:pt idx="24">
                  <c:v>-1.6028704624759804E-4</c:v>
                </c:pt>
                <c:pt idx="25">
                  <c:v>-4.0380652543303697E-5</c:v>
                </c:pt>
                <c:pt idx="26">
                  <c:v>-1.000026404371912E-4</c:v>
                </c:pt>
                <c:pt idx="27">
                  <c:v>-2.0627799389683066E-4</c:v>
                </c:pt>
                <c:pt idx="28">
                  <c:v>-2.2634984062519514E-4</c:v>
                </c:pt>
                <c:pt idx="29">
                  <c:v>-1.5463655130087961E-4</c:v>
                </c:pt>
                <c:pt idx="30">
                  <c:v>-1.9136845877554265E-4</c:v>
                </c:pt>
                <c:pt idx="31">
                  <c:v>-2.2050988716992848E-4</c:v>
                </c:pt>
                <c:pt idx="32">
                  <c:v>-2.7362170519651396E-4</c:v>
                </c:pt>
                <c:pt idx="33">
                  <c:v>-2.5468588537869152E-4</c:v>
                </c:pt>
                <c:pt idx="34">
                  <c:v>-3.3068496549226722E-4</c:v>
                </c:pt>
                <c:pt idx="35">
                  <c:v>-3.3660790751244285E-4</c:v>
                </c:pt>
                <c:pt idx="36">
                  <c:v>-3.8031943973715343E-4</c:v>
                </c:pt>
                <c:pt idx="37">
                  <c:v>-3.2324945472150812E-4</c:v>
                </c:pt>
                <c:pt idx="38">
                  <c:v>-3.1620902138151941E-4</c:v>
                </c:pt>
                <c:pt idx="39">
                  <c:v>-3.5954118797165702E-4</c:v>
                </c:pt>
                <c:pt idx="40">
                  <c:v>-3.6839338966065949E-4</c:v>
                </c:pt>
                <c:pt idx="41">
                  <c:v>-3.2209786713766064E-4</c:v>
                </c:pt>
                <c:pt idx="42">
                  <c:v>-3.6039446381597173E-4</c:v>
                </c:pt>
                <c:pt idx="43">
                  <c:v>-2.5880737840378032E-4</c:v>
                </c:pt>
                <c:pt idx="44">
                  <c:v>-1.437837441887746E-4</c:v>
                </c:pt>
                <c:pt idx="45">
                  <c:v>-2.5720192215028526E-5</c:v>
                </c:pt>
                <c:pt idx="46">
                  <c:v>9.8276053119406015E-5</c:v>
                </c:pt>
                <c:pt idx="47">
                  <c:v>8.4377479441011261E-5</c:v>
                </c:pt>
                <c:pt idx="48">
                  <c:v>-5.1967540306563365E-6</c:v>
                </c:pt>
                <c:pt idx="49">
                  <c:v>-1.814821929047028E-4</c:v>
                </c:pt>
                <c:pt idx="50">
                  <c:v>-2.0347157205091726E-4</c:v>
                </c:pt>
                <c:pt idx="51">
                  <c:v>-7.7355256614186629E-4</c:v>
                </c:pt>
                <c:pt idx="52">
                  <c:v>-2.5355823726285198E-3</c:v>
                </c:pt>
                <c:pt idx="53">
                  <c:v>-2.0432476555424239E-3</c:v>
                </c:pt>
                <c:pt idx="54">
                  <c:v>-1.5650483294524786E-3</c:v>
                </c:pt>
                <c:pt idx="55">
                  <c:v>-1.6380867625777062E-3</c:v>
                </c:pt>
                <c:pt idx="56">
                  <c:v>-1.847118612867904E-3</c:v>
                </c:pt>
                <c:pt idx="57">
                  <c:v>-1.6880143964195238E-3</c:v>
                </c:pt>
                <c:pt idx="58">
                  <c:v>-1.6971065190083401E-3</c:v>
                </c:pt>
                <c:pt idx="59">
                  <c:v>-1.7654190891633892E-3</c:v>
                </c:pt>
                <c:pt idx="60">
                  <c:v>-1.516218244537515E-3</c:v>
                </c:pt>
                <c:pt idx="61">
                  <c:v>-1.4696060794018306E-3</c:v>
                </c:pt>
                <c:pt idx="62">
                  <c:v>-2.0213655998316815E-3</c:v>
                </c:pt>
                <c:pt idx="63">
                  <c:v>-2.9494181424830623E-3</c:v>
                </c:pt>
                <c:pt idx="64">
                  <c:v>-3.8849505014202368E-3</c:v>
                </c:pt>
                <c:pt idx="65">
                  <c:v>-4.6301758259602588E-3</c:v>
                </c:pt>
                <c:pt idx="66">
                  <c:v>-5.3245505863488418E-3</c:v>
                </c:pt>
                <c:pt idx="67">
                  <c:v>-5.4869191048202426E-3</c:v>
                </c:pt>
                <c:pt idx="68">
                  <c:v>-5.2717299638803672E-3</c:v>
                </c:pt>
                <c:pt idx="69">
                  <c:v>-5.8688501847660168E-3</c:v>
                </c:pt>
                <c:pt idx="70">
                  <c:v>-6.771956451116723E-3</c:v>
                </c:pt>
                <c:pt idx="71">
                  <c:v>-7.2898570327878387E-3</c:v>
                </c:pt>
                <c:pt idx="72">
                  <c:v>-6.7906441587675115E-3</c:v>
                </c:pt>
                <c:pt idx="73">
                  <c:v>-7.4065928909460288E-3</c:v>
                </c:pt>
                <c:pt idx="74">
                  <c:v>-8.5686060110218287E-3</c:v>
                </c:pt>
                <c:pt idx="75">
                  <c:v>-8.9596489368357624E-3</c:v>
                </c:pt>
                <c:pt idx="76">
                  <c:v>-8.7650962304234303E-3</c:v>
                </c:pt>
                <c:pt idx="77">
                  <c:v>-1.0452102572974575E-2</c:v>
                </c:pt>
                <c:pt idx="78">
                  <c:v>-1.1887411052639574E-2</c:v>
                </c:pt>
                <c:pt idx="79">
                  <c:v>-1.1994261456065414E-2</c:v>
                </c:pt>
                <c:pt idx="80">
                  <c:v>-1.3755217004218667E-2</c:v>
                </c:pt>
                <c:pt idx="81">
                  <c:v>-1.4368114216729677E-2</c:v>
                </c:pt>
                <c:pt idx="82">
                  <c:v>-1.5728752546032787E-2</c:v>
                </c:pt>
                <c:pt idx="83">
                  <c:v>-1.7871845594000235E-2</c:v>
                </c:pt>
                <c:pt idx="84">
                  <c:v>-1.8511402187536219E-2</c:v>
                </c:pt>
                <c:pt idx="85">
                  <c:v>-2.1164263170754927E-2</c:v>
                </c:pt>
              </c:numCache>
            </c:numRef>
          </c:yVal>
        </c:ser>
        <c:axId val="196535040"/>
        <c:axId val="196536960"/>
      </c:scatterChart>
      <c:valAx>
        <c:axId val="196535040"/>
        <c:scaling>
          <c:orientation val="minMax"/>
          <c:max val="1"/>
          <c:min val="0.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196536960"/>
        <c:crosses val="autoZero"/>
        <c:crossBetween val="midCat"/>
      </c:valAx>
      <c:valAx>
        <c:axId val="1965369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196535040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'calcRED(0)'!$AS$31:$AY$31</c:f>
          <c:strCache>
            <c:ptCount val="1"/>
            <c:pt idx="0">
              <c:v>Low gain INL error; Range=HI; REDchannel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'calcRED(0)'!$AC$17:$AC$244</c:f>
              <c:numCache>
                <c:formatCode>0.0%</c:formatCode>
                <c:ptCount val="228"/>
                <c:pt idx="0">
                  <c:v>2.719741990464966E-3</c:v>
                </c:pt>
                <c:pt idx="1">
                  <c:v>2.8595264290446638E-3</c:v>
                </c:pt>
                <c:pt idx="2">
                  <c:v>3.0115154648996966E-3</c:v>
                </c:pt>
                <c:pt idx="3">
                  <c:v>3.1411288658417303E-3</c:v>
                </c:pt>
                <c:pt idx="4">
                  <c:v>3.2752273869389587E-3</c:v>
                </c:pt>
                <c:pt idx="5">
                  <c:v>3.4009294357534021E-3</c:v>
                </c:pt>
                <c:pt idx="6">
                  <c:v>3.5288207802645064E-3</c:v>
                </c:pt>
                <c:pt idx="7">
                  <c:v>3.6577044284098249E-3</c:v>
                </c:pt>
                <c:pt idx="8">
                  <c:v>3.7716187989397651E-3</c:v>
                </c:pt>
                <c:pt idx="9">
                  <c:v>3.8853752012373947E-3</c:v>
                </c:pt>
                <c:pt idx="10">
                  <c:v>4.0125899547397972E-3</c:v>
                </c:pt>
                <c:pt idx="11">
                  <c:v>4.1141934106361279E-3</c:v>
                </c:pt>
                <c:pt idx="12">
                  <c:v>4.2396351096976271E-3</c:v>
                </c:pt>
                <c:pt idx="13">
                  <c:v>4.3453584487211242E-3</c:v>
                </c:pt>
                <c:pt idx="14">
                  <c:v>4.4691310293005996E-3</c:v>
                </c:pt>
                <c:pt idx="15">
                  <c:v>4.5661461316889428E-3</c:v>
                </c:pt>
                <c:pt idx="16">
                  <c:v>4.6625859178291863E-3</c:v>
                </c:pt>
                <c:pt idx="17">
                  <c:v>4.7533938249781438E-3</c:v>
                </c:pt>
                <c:pt idx="18">
                  <c:v>4.8521826533247121E-3</c:v>
                </c:pt>
                <c:pt idx="19">
                  <c:v>4.9538893487915889E-3</c:v>
                </c:pt>
                <c:pt idx="20">
                  <c:v>5.0518962449584018E-3</c:v>
                </c:pt>
                <c:pt idx="21">
                  <c:v>5.1482309635087226E-3</c:v>
                </c:pt>
                <c:pt idx="22">
                  <c:v>5.2530179711103662E-3</c:v>
                </c:pt>
                <c:pt idx="23">
                  <c:v>5.3727744677309897E-3</c:v>
                </c:pt>
                <c:pt idx="24">
                  <c:v>5.4716136101347042E-3</c:v>
                </c:pt>
                <c:pt idx="25">
                  <c:v>5.5814588468373338E-3</c:v>
                </c:pt>
                <c:pt idx="26">
                  <c:v>5.6977709694504735E-3</c:v>
                </c:pt>
                <c:pt idx="27">
                  <c:v>5.7956209668384899E-3</c:v>
                </c:pt>
                <c:pt idx="28">
                  <c:v>5.9022330839090175E-3</c:v>
                </c:pt>
                <c:pt idx="29">
                  <c:v>6.0190662044801897E-3</c:v>
                </c:pt>
                <c:pt idx="30">
                  <c:v>6.1190016983965522E-3</c:v>
                </c:pt>
                <c:pt idx="31">
                  <c:v>6.226761923555567E-3</c:v>
                </c:pt>
                <c:pt idx="32">
                  <c:v>6.3420318388490446E-3</c:v>
                </c:pt>
                <c:pt idx="33">
                  <c:v>6.4423843698935453E-3</c:v>
                </c:pt>
                <c:pt idx="34">
                  <c:v>6.5466998728509118E-3</c:v>
                </c:pt>
                <c:pt idx="35">
                  <c:v>6.6585282743032775E-3</c:v>
                </c:pt>
                <c:pt idx="36">
                  <c:v>6.7653462611751026E-3</c:v>
                </c:pt>
                <c:pt idx="37">
                  <c:v>6.8690390064291024E-3</c:v>
                </c:pt>
                <c:pt idx="38">
                  <c:v>6.9806571980885858E-3</c:v>
                </c:pt>
                <c:pt idx="39">
                  <c:v>7.0879986948906501E-3</c:v>
                </c:pt>
                <c:pt idx="40">
                  <c:v>7.1866299405055935E-3</c:v>
                </c:pt>
                <c:pt idx="41">
                  <c:v>7.2915734986918673E-3</c:v>
                </c:pt>
                <c:pt idx="42">
                  <c:v>7.4072079111007702E-3</c:v>
                </c:pt>
                <c:pt idx="43">
                  <c:v>7.5093329867304296E-3</c:v>
                </c:pt>
                <c:pt idx="44">
                  <c:v>7.6265851341106956E-3</c:v>
                </c:pt>
                <c:pt idx="45">
                  <c:v>7.7377333382576295E-3</c:v>
                </c:pt>
                <c:pt idx="46">
                  <c:v>7.8635396960961314E-3</c:v>
                </c:pt>
                <c:pt idx="47">
                  <c:v>7.9898673503448082E-3</c:v>
                </c:pt>
                <c:pt idx="48">
                  <c:v>8.1003916651573304E-3</c:v>
                </c:pt>
                <c:pt idx="49">
                  <c:v>8.2206686250092306E-3</c:v>
                </c:pt>
                <c:pt idx="50">
                  <c:v>8.3236286453805871E-3</c:v>
                </c:pt>
                <c:pt idx="51">
                  <c:v>8.4412452774407735E-3</c:v>
                </c:pt>
                <c:pt idx="52">
                  <c:v>8.5451957609914628E-3</c:v>
                </c:pt>
                <c:pt idx="53">
                  <c:v>8.6539474192992728E-3</c:v>
                </c:pt>
                <c:pt idx="54">
                  <c:v>8.7636862578128402E-3</c:v>
                </c:pt>
                <c:pt idx="55">
                  <c:v>8.8670151401622193E-3</c:v>
                </c:pt>
                <c:pt idx="56">
                  <c:v>8.9661658417324545E-3</c:v>
                </c:pt>
                <c:pt idx="57">
                  <c:v>9.0655306578444426E-3</c:v>
                </c:pt>
                <c:pt idx="58">
                  <c:v>9.166090526079947E-3</c:v>
                </c:pt>
                <c:pt idx="59">
                  <c:v>9.2696243455676758E-3</c:v>
                </c:pt>
                <c:pt idx="60">
                  <c:v>9.376496053825286E-3</c:v>
                </c:pt>
                <c:pt idx="61">
                  <c:v>9.4757522084861264E-3</c:v>
                </c:pt>
                <c:pt idx="62">
                  <c:v>9.5740695073174044E-3</c:v>
                </c:pt>
                <c:pt idx="63">
                  <c:v>9.6383601499448329E-3</c:v>
                </c:pt>
                <c:pt idx="64">
                  <c:v>9.6718691906482728E-3</c:v>
                </c:pt>
                <c:pt idx="65">
                  <c:v>9.7696647205201496E-3</c:v>
                </c:pt>
                <c:pt idx="66">
                  <c:v>9.8678815404632057E-3</c:v>
                </c:pt>
                <c:pt idx="67">
                  <c:v>9.9639039412811412E-3</c:v>
                </c:pt>
                <c:pt idx="68">
                  <c:v>1.0059091646067502E-2</c:v>
                </c:pt>
                <c:pt idx="69">
                  <c:v>1.015344433149913E-2</c:v>
                </c:pt>
                <c:pt idx="70">
                  <c:v>1.0168841924888211E-2</c:v>
                </c:pt>
                <c:pt idx="71">
                  <c:v>1.0248218282130924E-2</c:v>
                </c:pt>
                <c:pt idx="72">
                  <c:v>1.0341060302297572E-2</c:v>
                </c:pt>
                <c:pt idx="73">
                  <c:v>1.0432543494727104E-2</c:v>
                </c:pt>
                <c:pt idx="74">
                  <c:v>1.0525125712303069E-2</c:v>
                </c:pt>
                <c:pt idx="75">
                  <c:v>1.0619743448108895E-2</c:v>
                </c:pt>
                <c:pt idx="76">
                  <c:v>1.0685926792829146E-2</c:v>
                </c:pt>
                <c:pt idx="77">
                  <c:v>1.0713834067687757E-2</c:v>
                </c:pt>
                <c:pt idx="78">
                  <c:v>1.0809439854184755E-2</c:v>
                </c:pt>
                <c:pt idx="79">
                  <c:v>1.0899363982360081E-2</c:v>
                </c:pt>
                <c:pt idx="80">
                  <c:v>1.0987403882671151E-2</c:v>
                </c:pt>
                <c:pt idx="81">
                  <c:v>1.1076491946909243E-2</c:v>
                </c:pt>
                <c:pt idx="82">
                  <c:v>1.1168342135990902E-2</c:v>
                </c:pt>
                <c:pt idx="83">
                  <c:v>1.1176797826364304E-2</c:v>
                </c:pt>
                <c:pt idx="84">
                  <c:v>1.1260609138361591E-2</c:v>
                </c:pt>
                <c:pt idx="85">
                  <c:v>1.1348915009274303E-2</c:v>
                </c:pt>
                <c:pt idx="86">
                  <c:v>1.1433307277232843E-2</c:v>
                </c:pt>
                <c:pt idx="87">
                  <c:v>1.1522860603491218E-2</c:v>
                </c:pt>
                <c:pt idx="88">
                  <c:v>1.1612469765171388E-2</c:v>
                </c:pt>
                <c:pt idx="89">
                  <c:v>1.1656346166816252E-2</c:v>
                </c:pt>
                <c:pt idx="90">
                  <c:v>1.1694724991429347E-2</c:v>
                </c:pt>
                <c:pt idx="91">
                  <c:v>1.177953061560626E-2</c:v>
                </c:pt>
                <c:pt idx="92">
                  <c:v>1.1864864201624546E-2</c:v>
                </c:pt>
                <c:pt idx="93">
                  <c:v>1.1944615961563069E-2</c:v>
                </c:pt>
                <c:pt idx="94">
                  <c:v>1.2033281467308374E-2</c:v>
                </c:pt>
                <c:pt idx="95">
                  <c:v>1.2108192333212366E-2</c:v>
                </c:pt>
                <c:pt idx="96">
                  <c:v>1.2112615443988398E-2</c:v>
                </c:pt>
                <c:pt idx="97">
                  <c:v>1.2199146917425562E-2</c:v>
                </c:pt>
                <c:pt idx="98">
                  <c:v>1.2278898801719144E-2</c:v>
                </c:pt>
                <c:pt idx="99">
                  <c:v>1.2361722231115787E-2</c:v>
                </c:pt>
                <c:pt idx="100">
                  <c:v>1.2439126490850726E-2</c:v>
                </c:pt>
                <c:pt idx="101">
                  <c:v>1.2516531745426142E-2</c:v>
                </c:pt>
                <c:pt idx="102">
                  <c:v>1.2552185379204047E-2</c:v>
                </c:pt>
                <c:pt idx="103">
                  <c:v>1.2590591923509229E-2</c:v>
                </c:pt>
                <c:pt idx="104">
                  <c:v>1.2669875188195916E-2</c:v>
                </c:pt>
                <c:pt idx="105">
                  <c:v>1.2746496956153331E-2</c:v>
                </c:pt>
                <c:pt idx="106">
                  <c:v>1.2815341285097289E-2</c:v>
                </c:pt>
                <c:pt idx="107">
                  <c:v>1.2887166081498596E-2</c:v>
                </c:pt>
                <c:pt idx="108">
                  <c:v>1.2904847157464889E-2</c:v>
                </c:pt>
                <c:pt idx="109">
                  <c:v>1.2919712934364098E-2</c:v>
                </c:pt>
                <c:pt idx="110">
                  <c:v>1.2973436558536505E-2</c:v>
                </c:pt>
                <c:pt idx="111">
                  <c:v>1.29834124199969E-2</c:v>
                </c:pt>
                <c:pt idx="112">
                  <c:v>1.3033783930091703E-2</c:v>
                </c:pt>
                <c:pt idx="113">
                  <c:v>1.3096635663322767E-2</c:v>
                </c:pt>
                <c:pt idx="114">
                  <c:v>1.3158022991371046E-2</c:v>
                </c:pt>
                <c:pt idx="115">
                  <c:v>1.321998901812505E-2</c:v>
                </c:pt>
                <c:pt idx="116">
                  <c:v>1.3279345130628535E-2</c:v>
                </c:pt>
                <c:pt idx="117">
                  <c:v>1.3335365145074999E-2</c:v>
                </c:pt>
                <c:pt idx="118">
                  <c:v>1.3396959996846872E-2</c:v>
                </c:pt>
                <c:pt idx="119">
                  <c:v>1.3401466723356754E-2</c:v>
                </c:pt>
                <c:pt idx="120">
                  <c:v>1.3449381175866226E-2</c:v>
                </c:pt>
                <c:pt idx="121">
                  <c:v>1.3500390974700247E-2</c:v>
                </c:pt>
                <c:pt idx="122">
                  <c:v>1.3578213664339995E-2</c:v>
                </c:pt>
                <c:pt idx="123">
                  <c:v>1.3816948196855808E-2</c:v>
                </c:pt>
                <c:pt idx="124">
                  <c:v>1.4221240424857002E-2</c:v>
                </c:pt>
                <c:pt idx="125">
                  <c:v>1.4630179029722995E-2</c:v>
                </c:pt>
                <c:pt idx="126">
                  <c:v>1.5046340154377334E-2</c:v>
                </c:pt>
                <c:pt idx="127">
                  <c:v>1.547963876294191E-2</c:v>
                </c:pt>
                <c:pt idx="128">
                  <c:v>1.5880681005480766E-2</c:v>
                </c:pt>
                <c:pt idx="129">
                  <c:v>1.6224159514460369E-2</c:v>
                </c:pt>
                <c:pt idx="130">
                  <c:v>1.6547014767264986E-2</c:v>
                </c:pt>
                <c:pt idx="131">
                  <c:v>1.6879523123155101E-2</c:v>
                </c:pt>
                <c:pt idx="132">
                  <c:v>1.7223362110570951E-2</c:v>
                </c:pt>
                <c:pt idx="133">
                  <c:v>1.758289507616087E-2</c:v>
                </c:pt>
                <c:pt idx="134">
                  <c:v>1.79477570386193E-2</c:v>
                </c:pt>
                <c:pt idx="135">
                  <c:v>1.8325657537956581E-2</c:v>
                </c:pt>
                <c:pt idx="136">
                  <c:v>1.8705269642950804E-2</c:v>
                </c:pt>
                <c:pt idx="137">
                  <c:v>1.9088354612173144E-2</c:v>
                </c:pt>
                <c:pt idx="138">
                  <c:v>1.9467608217963405E-2</c:v>
                </c:pt>
                <c:pt idx="139">
                  <c:v>1.9852500742581627E-2</c:v>
                </c:pt>
                <c:pt idx="140">
                  <c:v>2.0240504276134483E-2</c:v>
                </c:pt>
                <c:pt idx="141">
                  <c:v>2.0619849787145535E-2</c:v>
                </c:pt>
                <c:pt idx="142">
                  <c:v>2.1002258117087811E-2</c:v>
                </c:pt>
                <c:pt idx="143">
                  <c:v>2.138805046093941E-2</c:v>
                </c:pt>
                <c:pt idx="144">
                  <c:v>2.1772852457194077E-2</c:v>
                </c:pt>
                <c:pt idx="145">
                  <c:v>2.2150978115716945E-2</c:v>
                </c:pt>
                <c:pt idx="146">
                  <c:v>2.2534426704331111E-2</c:v>
                </c:pt>
                <c:pt idx="147">
                  <c:v>2.2914762347805154E-2</c:v>
                </c:pt>
                <c:pt idx="148">
                  <c:v>2.3296857012457352E-2</c:v>
                </c:pt>
                <c:pt idx="149">
                  <c:v>2.3677191106966998E-2</c:v>
                </c:pt>
                <c:pt idx="150">
                  <c:v>2.4056444540650101E-2</c:v>
                </c:pt>
                <c:pt idx="151">
                  <c:v>2.4437455962868438E-2</c:v>
                </c:pt>
                <c:pt idx="152">
                  <c:v>2.4816754660733319E-2</c:v>
                </c:pt>
                <c:pt idx="153">
                  <c:v>2.5196546359543832E-2</c:v>
                </c:pt>
                <c:pt idx="154">
                  <c:v>2.5572733962420505E-2</c:v>
                </c:pt>
                <c:pt idx="155">
                  <c:v>2.5953562865000911E-2</c:v>
                </c:pt>
                <c:pt idx="156">
                  <c:v>2.633376366251897E-2</c:v>
                </c:pt>
                <c:pt idx="157">
                  <c:v>2.6722082582433453E-2</c:v>
                </c:pt>
                <c:pt idx="158">
                  <c:v>2.7108555567056471E-2</c:v>
                </c:pt>
                <c:pt idx="159">
                  <c:v>2.7520063860827688E-2</c:v>
                </c:pt>
                <c:pt idx="160">
                  <c:v>2.7953232270329469E-2</c:v>
                </c:pt>
                <c:pt idx="161">
                  <c:v>2.8388117190542118E-2</c:v>
                </c:pt>
                <c:pt idx="162">
                  <c:v>2.8818076662138044E-2</c:v>
                </c:pt>
                <c:pt idx="163">
                  <c:v>2.9224442996491493E-2</c:v>
                </c:pt>
                <c:pt idx="164">
                  <c:v>2.9626885545870604E-2</c:v>
                </c:pt>
                <c:pt idx="165">
                  <c:v>3.0020259338982398E-2</c:v>
                </c:pt>
                <c:pt idx="166">
                  <c:v>3.0401542518398546E-2</c:v>
                </c:pt>
                <c:pt idx="167">
                  <c:v>3.0786297787560615E-2</c:v>
                </c:pt>
                <c:pt idx="168">
                  <c:v>3.1160231130920483E-2</c:v>
                </c:pt>
                <c:pt idx="169">
                  <c:v>3.153591755776166E-2</c:v>
                </c:pt>
                <c:pt idx="170">
                  <c:v>3.1903849438571455E-2</c:v>
                </c:pt>
                <c:pt idx="171">
                  <c:v>3.2268160098785484E-2</c:v>
                </c:pt>
                <c:pt idx="172">
                  <c:v>3.263388384479602E-2</c:v>
                </c:pt>
                <c:pt idx="173">
                  <c:v>3.2986734836144817E-2</c:v>
                </c:pt>
                <c:pt idx="174">
                  <c:v>3.3345871611063817E-2</c:v>
                </c:pt>
                <c:pt idx="175">
                  <c:v>3.3698183562803005E-2</c:v>
                </c:pt>
                <c:pt idx="176">
                  <c:v>3.4049919557947818E-2</c:v>
                </c:pt>
                <c:pt idx="177">
                  <c:v>3.440069829309627E-2</c:v>
                </c:pt>
                <c:pt idx="178">
                  <c:v>3.4745486666606151E-2</c:v>
                </c:pt>
                <c:pt idx="179">
                  <c:v>3.5097166382711271E-2</c:v>
                </c:pt>
                <c:pt idx="180">
                  <c:v>3.5435368989879687E-2</c:v>
                </c:pt>
                <c:pt idx="181">
                  <c:v>3.5777349865422865E-2</c:v>
                </c:pt>
                <c:pt idx="182">
                  <c:v>3.6118620196576426E-2</c:v>
                </c:pt>
                <c:pt idx="183">
                  <c:v>3.6458119717211711E-2</c:v>
                </c:pt>
                <c:pt idx="184">
                  <c:v>3.6795463165462138E-2</c:v>
                </c:pt>
                <c:pt idx="185">
                  <c:v>3.7127380419328233E-2</c:v>
                </c:pt>
                <c:pt idx="186">
                  <c:v>3.7460982085920781E-2</c:v>
                </c:pt>
                <c:pt idx="187">
                  <c:v>3.7791999391473145E-2</c:v>
                </c:pt>
                <c:pt idx="188">
                  <c:v>3.8121219295951768E-2</c:v>
                </c:pt>
                <c:pt idx="189">
                  <c:v>3.8448089593549693E-2</c:v>
                </c:pt>
                <c:pt idx="190">
                  <c:v>3.8773203623683937E-2</c:v>
                </c:pt>
                <c:pt idx="191">
                  <c:v>3.9100479405739158E-2</c:v>
                </c:pt>
                <c:pt idx="192">
                  <c:v>3.941891378507887E-2</c:v>
                </c:pt>
                <c:pt idx="193">
                  <c:v>3.9737618716866312E-2</c:v>
                </c:pt>
                <c:pt idx="194">
                  <c:v>4.0055514314757151E-2</c:v>
                </c:pt>
                <c:pt idx="195">
                  <c:v>4.0369618133861564E-2</c:v>
                </c:pt>
                <c:pt idx="196">
                  <c:v>4.0685838526758764E-2</c:v>
                </c:pt>
                <c:pt idx="197">
                  <c:v>4.0993226810726813E-2</c:v>
                </c:pt>
                <c:pt idx="198">
                  <c:v>4.1304978871611088E-2</c:v>
                </c:pt>
                <c:pt idx="199">
                  <c:v>4.1612406223903338E-2</c:v>
                </c:pt>
                <c:pt idx="200">
                  <c:v>4.1917891002736574E-2</c:v>
                </c:pt>
                <c:pt idx="201">
                  <c:v>4.2222837000120937E-2</c:v>
                </c:pt>
                <c:pt idx="202">
                  <c:v>4.2523043940937498E-2</c:v>
                </c:pt>
                <c:pt idx="203">
                  <c:v>4.2819956234484986E-2</c:v>
                </c:pt>
                <c:pt idx="204">
                  <c:v>4.31139449437897E-2</c:v>
                </c:pt>
                <c:pt idx="205">
                  <c:v>4.3405664592362267E-2</c:v>
                </c:pt>
                <c:pt idx="206">
                  <c:v>4.3699333526572896E-2</c:v>
                </c:pt>
                <c:pt idx="207">
                  <c:v>4.3979009202488838E-2</c:v>
                </c:pt>
                <c:pt idx="208">
                  <c:v>4.4263516786782739E-2</c:v>
                </c:pt>
                <c:pt idx="209">
                  <c:v>4.4540988802685463E-2</c:v>
                </c:pt>
                <c:pt idx="210">
                  <c:v>4.4817642535119516E-2</c:v>
                </c:pt>
                <c:pt idx="211">
                  <c:v>4.5088749167892829E-2</c:v>
                </c:pt>
                <c:pt idx="212">
                  <c:v>4.5350695913660213E-2</c:v>
                </c:pt>
                <c:pt idx="213">
                  <c:v>4.5611336710335106E-2</c:v>
                </c:pt>
                <c:pt idx="214">
                  <c:v>4.5862777519036953E-2</c:v>
                </c:pt>
                <c:pt idx="215">
                  <c:v>4.6108208345884555E-2</c:v>
                </c:pt>
                <c:pt idx="219">
                  <c:v>4.6613658662577336E-2</c:v>
                </c:pt>
                <c:pt idx="220">
                  <c:v>4.6827372033928463E-2</c:v>
                </c:pt>
                <c:pt idx="221">
                  <c:v>4.7046912265120873E-2</c:v>
                </c:pt>
                <c:pt idx="223">
                  <c:v>4.7257609630686953E-2</c:v>
                </c:pt>
                <c:pt idx="224">
                  <c:v>4.7467535267769805E-2</c:v>
                </c:pt>
                <c:pt idx="225">
                  <c:v>4.7665193623162357E-2</c:v>
                </c:pt>
                <c:pt idx="226">
                  <c:v>4.7858789389160029E-2</c:v>
                </c:pt>
                <c:pt idx="227">
                  <c:v>4.8041421757274043E-2</c:v>
                </c:pt>
              </c:numCache>
            </c:numRef>
          </c:xVal>
          <c:yVal>
            <c:numRef>
              <c:f>'calcRED(0)'!$AE$17:$AE$244</c:f>
              <c:numCache>
                <c:formatCode>0.0%</c:formatCode>
                <c:ptCount val="228"/>
                <c:pt idx="0">
                  <c:v>1.370125575269121E-2</c:v>
                </c:pt>
                <c:pt idx="1">
                  <c:v>1.7224186069052072E-2</c:v>
                </c:pt>
                <c:pt idx="2">
                  <c:v>1.5002060573938047E-2</c:v>
                </c:pt>
                <c:pt idx="3">
                  <c:v>1.7138391887089544E-2</c:v>
                </c:pt>
                <c:pt idx="4">
                  <c:v>1.6728032726293529E-2</c:v>
                </c:pt>
                <c:pt idx="5">
                  <c:v>1.7157328038694519E-2</c:v>
                </c:pt>
                <c:pt idx="6">
                  <c:v>1.5831259787883578E-2</c:v>
                </c:pt>
                <c:pt idx="7">
                  <c:v>1.326775364470234E-2</c:v>
                </c:pt>
                <c:pt idx="8">
                  <c:v>1.4208806065441504E-2</c:v>
                </c:pt>
                <c:pt idx="9">
                  <c:v>1.4473871459954379E-2</c:v>
                </c:pt>
                <c:pt idx="10">
                  <c:v>1.1480712045135899E-2</c:v>
                </c:pt>
                <c:pt idx="11">
                  <c:v>1.4325354042908467E-2</c:v>
                </c:pt>
                <c:pt idx="12">
                  <c:v>1.2527896634325186E-2</c:v>
                </c:pt>
                <c:pt idx="13">
                  <c:v>1.6012709131584479E-2</c:v>
                </c:pt>
                <c:pt idx="14">
                  <c:v>1.3056762108693443E-2</c:v>
                </c:pt>
                <c:pt idx="15">
                  <c:v>1.237747270958045E-2</c:v>
                </c:pt>
                <c:pt idx="16">
                  <c:v>1.1161627370466443E-2</c:v>
                </c:pt>
                <c:pt idx="17">
                  <c:v>1.1191717054732653E-2</c:v>
                </c:pt>
                <c:pt idx="18">
                  <c:v>1.0750260738322526E-2</c:v>
                </c:pt>
                <c:pt idx="19">
                  <c:v>1.0769910394774707E-2</c:v>
                </c:pt>
                <c:pt idx="20">
                  <c:v>1.1656315260427208E-2</c:v>
                </c:pt>
                <c:pt idx="21">
                  <c:v>1.3587368198371585E-2</c:v>
                </c:pt>
                <c:pt idx="22">
                  <c:v>1.3446297994886613E-2</c:v>
                </c:pt>
                <c:pt idx="23">
                  <c:v>1.1085990298235648E-2</c:v>
                </c:pt>
                <c:pt idx="24">
                  <c:v>1.2920303896196694E-2</c:v>
                </c:pt>
                <c:pt idx="25">
                  <c:v>1.1997319825831632E-2</c:v>
                </c:pt>
                <c:pt idx="26">
                  <c:v>1.041384564344261E-2</c:v>
                </c:pt>
                <c:pt idx="27">
                  <c:v>1.210760462657734E-2</c:v>
                </c:pt>
                <c:pt idx="28">
                  <c:v>1.2349117114741182E-2</c:v>
                </c:pt>
                <c:pt idx="29">
                  <c:v>1.0435220213542484E-2</c:v>
                </c:pt>
                <c:pt idx="30">
                  <c:v>1.1589641274851514E-2</c:v>
                </c:pt>
                <c:pt idx="31">
                  <c:v>1.1434355535196117E-2</c:v>
                </c:pt>
                <c:pt idx="32">
                  <c:v>1.0086881862311881E-2</c:v>
                </c:pt>
                <c:pt idx="33">
                  <c:v>1.1123367783293814E-2</c:v>
                </c:pt>
                <c:pt idx="34">
                  <c:v>1.1417145506013249E-2</c:v>
                </c:pt>
                <c:pt idx="35">
                  <c:v>1.075334383359583E-2</c:v>
                </c:pt>
                <c:pt idx="36">
                  <c:v>1.0669473718038391E-2</c:v>
                </c:pt>
                <c:pt idx="37">
                  <c:v>1.0767123544265678E-2</c:v>
                </c:pt>
                <c:pt idx="38">
                  <c:v>1.0082676175782179E-2</c:v>
                </c:pt>
                <c:pt idx="39">
                  <c:v>9.8473882260317058E-3</c:v>
                </c:pt>
                <c:pt idx="40">
                  <c:v>1.1021746553112832E-2</c:v>
                </c:pt>
                <c:pt idx="41">
                  <c:v>1.1199876925039431E-2</c:v>
                </c:pt>
                <c:pt idx="42">
                  <c:v>9.8264131102674401E-3</c:v>
                </c:pt>
                <c:pt idx="43">
                  <c:v>1.0652038068099667E-2</c:v>
                </c:pt>
                <c:pt idx="44">
                  <c:v>9.7866091857996551E-3</c:v>
                </c:pt>
                <c:pt idx="45">
                  <c:v>1.065754453249812E-2</c:v>
                </c:pt>
                <c:pt idx="46">
                  <c:v>1.0190788074363244E-2</c:v>
                </c:pt>
                <c:pt idx="47">
                  <c:v>9.5923659876751E-3</c:v>
                </c:pt>
                <c:pt idx="48">
                  <c:v>1.0425357316567574E-2</c:v>
                </c:pt>
                <c:pt idx="49">
                  <c:v>9.6450590212582288E-3</c:v>
                </c:pt>
                <c:pt idx="50">
                  <c:v>1.0522650184052074E-2</c:v>
                </c:pt>
                <c:pt idx="51">
                  <c:v>9.6227108323814203E-3</c:v>
                </c:pt>
                <c:pt idx="52">
                  <c:v>9.9092338532611457E-3</c:v>
                </c:pt>
                <c:pt idx="53">
                  <c:v>9.4797846314784717E-3</c:v>
                </c:pt>
                <c:pt idx="54">
                  <c:v>9.1674944234694244E-3</c:v>
                </c:pt>
                <c:pt idx="55">
                  <c:v>9.1570508178941967E-3</c:v>
                </c:pt>
                <c:pt idx="56">
                  <c:v>9.7605509185998418E-3</c:v>
                </c:pt>
                <c:pt idx="57">
                  <c:v>9.759475539394602E-3</c:v>
                </c:pt>
                <c:pt idx="58">
                  <c:v>9.6969343057349278E-3</c:v>
                </c:pt>
                <c:pt idx="59">
                  <c:v>9.311828052142479E-3</c:v>
                </c:pt>
                <c:pt idx="60">
                  <c:v>8.5760639288336993E-3</c:v>
                </c:pt>
                <c:pt idx="61">
                  <c:v>8.6668926845505645E-3</c:v>
                </c:pt>
                <c:pt idx="62">
                  <c:v>8.5860758244524771E-3</c:v>
                </c:pt>
                <c:pt idx="63">
                  <c:v>8.0638296716304403E-3</c:v>
                </c:pt>
                <c:pt idx="64">
                  <c:v>8.49436695055239E-3</c:v>
                </c:pt>
                <c:pt idx="65">
                  <c:v>8.2732900272546317E-3</c:v>
                </c:pt>
                <c:pt idx="66">
                  <c:v>8.0787132246922244E-3</c:v>
                </c:pt>
                <c:pt idx="67">
                  <c:v>8.3681233134091926E-3</c:v>
                </c:pt>
                <c:pt idx="68">
                  <c:v>8.2881780830534879E-3</c:v>
                </c:pt>
                <c:pt idx="69">
                  <c:v>8.292646866900899E-3</c:v>
                </c:pt>
                <c:pt idx="70">
                  <c:v>8.1572408647181405E-3</c:v>
                </c:pt>
                <c:pt idx="71">
                  <c:v>8.381093648297977E-3</c:v>
                </c:pt>
                <c:pt idx="72">
                  <c:v>8.4697471919759071E-3</c:v>
                </c:pt>
                <c:pt idx="73">
                  <c:v>8.5648934563458123E-3</c:v>
                </c:pt>
                <c:pt idx="74">
                  <c:v>8.5530831149711606E-3</c:v>
                </c:pt>
                <c:pt idx="75">
                  <c:v>8.4692557440004812E-3</c:v>
                </c:pt>
                <c:pt idx="76">
                  <c:v>7.3388337253565972E-3</c:v>
                </c:pt>
                <c:pt idx="77">
                  <c:v>8.3164827157466981E-3</c:v>
                </c:pt>
                <c:pt idx="78">
                  <c:v>7.8465717781472932E-3</c:v>
                </c:pt>
                <c:pt idx="79">
                  <c:v>8.0280458570842761E-3</c:v>
                </c:pt>
                <c:pt idx="80">
                  <c:v>8.0867858875766085E-3</c:v>
                </c:pt>
                <c:pt idx="81">
                  <c:v>8.2233682349768245E-3</c:v>
                </c:pt>
                <c:pt idx="82">
                  <c:v>8.1083922929638952E-3</c:v>
                </c:pt>
                <c:pt idx="83">
                  <c:v>7.4032570721207502E-3</c:v>
                </c:pt>
                <c:pt idx="84">
                  <c:v>7.7866412214813163E-3</c:v>
                </c:pt>
                <c:pt idx="85">
                  <c:v>7.7084213501577015E-3</c:v>
                </c:pt>
                <c:pt idx="86">
                  <c:v>8.0888265892542499E-3</c:v>
                </c:pt>
                <c:pt idx="87">
                  <c:v>7.9003449984289542E-3</c:v>
                </c:pt>
                <c:pt idx="88">
                  <c:v>7.65455327151221E-3</c:v>
                </c:pt>
                <c:pt idx="89">
                  <c:v>6.6753705510205208E-3</c:v>
                </c:pt>
                <c:pt idx="90">
                  <c:v>8.1009918026890837E-3</c:v>
                </c:pt>
                <c:pt idx="91">
                  <c:v>7.9406664127932292E-3</c:v>
                </c:pt>
                <c:pt idx="92">
                  <c:v>8.0088090427412606E-3</c:v>
                </c:pt>
                <c:pt idx="93">
                  <c:v>8.331693383040184E-3</c:v>
                </c:pt>
                <c:pt idx="94">
                  <c:v>7.9565673060504327E-3</c:v>
                </c:pt>
                <c:pt idx="95">
                  <c:v>6.6069947000060303E-3</c:v>
                </c:pt>
                <c:pt idx="96">
                  <c:v>8.2569951804545294E-3</c:v>
                </c:pt>
                <c:pt idx="97">
                  <c:v>7.9057396856276885E-3</c:v>
                </c:pt>
                <c:pt idx="98">
                  <c:v>7.8015012212306889E-3</c:v>
                </c:pt>
                <c:pt idx="99">
                  <c:v>7.6042778560208024E-3</c:v>
                </c:pt>
                <c:pt idx="100">
                  <c:v>7.7968708230693462E-3</c:v>
                </c:pt>
                <c:pt idx="101">
                  <c:v>7.9356216828181392E-3</c:v>
                </c:pt>
                <c:pt idx="102">
                  <c:v>6.1998066316135692E-3</c:v>
                </c:pt>
                <c:pt idx="103">
                  <c:v>8.1872542234950885E-3</c:v>
                </c:pt>
                <c:pt idx="104">
                  <c:v>7.8679423745255939E-3</c:v>
                </c:pt>
                <c:pt idx="105">
                  <c:v>7.6620825919933022E-3</c:v>
                </c:pt>
                <c:pt idx="106">
                  <c:v>7.9195438608359314E-3</c:v>
                </c:pt>
                <c:pt idx="107">
                  <c:v>7.8412797875466733E-3</c:v>
                </c:pt>
                <c:pt idx="108">
                  <c:v>4.6663835221385508E-3</c:v>
                </c:pt>
                <c:pt idx="109">
                  <c:v>6.4472415469423172E-3</c:v>
                </c:pt>
                <c:pt idx="110">
                  <c:v>7.0879003014718833E-3</c:v>
                </c:pt>
                <c:pt idx="111">
                  <c:v>5.9178388995344555E-3</c:v>
                </c:pt>
                <c:pt idx="112">
                  <c:v>7.4578561409761601E-3</c:v>
                </c:pt>
                <c:pt idx="113">
                  <c:v>7.631688762433475E-3</c:v>
                </c:pt>
                <c:pt idx="114">
                  <c:v>7.6716503998481844E-3</c:v>
                </c:pt>
                <c:pt idx="115">
                  <c:v>7.8616887965168303E-3</c:v>
                </c:pt>
                <c:pt idx="116">
                  <c:v>8.1028183642701812E-3</c:v>
                </c:pt>
                <c:pt idx="117">
                  <c:v>8.3046936103783331E-3</c:v>
                </c:pt>
                <c:pt idx="118">
                  <c:v>8.1332076588134239E-3</c:v>
                </c:pt>
                <c:pt idx="119">
                  <c:v>5.874666452513555E-3</c:v>
                </c:pt>
                <c:pt idx="120">
                  <c:v>8.3639238569830354E-3</c:v>
                </c:pt>
                <c:pt idx="121">
                  <c:v>8.7935569733623709E-3</c:v>
                </c:pt>
                <c:pt idx="122">
                  <c:v>1.2957999539884302E-2</c:v>
                </c:pt>
                <c:pt idx="123">
                  <c:v>5.369793372271614E-3</c:v>
                </c:pt>
                <c:pt idx="124">
                  <c:v>5.5041381985754256E-3</c:v>
                </c:pt>
                <c:pt idx="125">
                  <c:v>5.223769095855868E-3</c:v>
                </c:pt>
                <c:pt idx="126">
                  <c:v>5.0318989640212308E-3</c:v>
                </c:pt>
                <c:pt idx="127">
                  <c:v>4.651878474658977E-3</c:v>
                </c:pt>
                <c:pt idx="128">
                  <c:v>4.7126043320575572E-3</c:v>
                </c:pt>
                <c:pt idx="129">
                  <c:v>4.17319506975522E-3</c:v>
                </c:pt>
                <c:pt idx="130">
                  <c:v>3.9742704382730309E-3</c:v>
                </c:pt>
                <c:pt idx="131">
                  <c:v>3.8947243289153555E-3</c:v>
                </c:pt>
                <c:pt idx="132">
                  <c:v>3.9793351820620604E-3</c:v>
                </c:pt>
                <c:pt idx="133">
                  <c:v>3.7496604211000317E-3</c:v>
                </c:pt>
                <c:pt idx="134">
                  <c:v>3.7686971314674356E-3</c:v>
                </c:pt>
                <c:pt idx="135">
                  <c:v>3.3886218298693205E-3</c:v>
                </c:pt>
                <c:pt idx="136">
                  <c:v>3.3791094014636869E-3</c:v>
                </c:pt>
                <c:pt idx="137">
                  <c:v>3.1200184425199673E-3</c:v>
                </c:pt>
                <c:pt idx="138">
                  <c:v>3.2006445036716347E-3</c:v>
                </c:pt>
                <c:pt idx="139">
                  <c:v>3.0580018368644435E-3</c:v>
                </c:pt>
                <c:pt idx="140">
                  <c:v>2.6395331779591746E-3</c:v>
                </c:pt>
                <c:pt idx="141">
                  <c:v>2.7200253876775715E-3</c:v>
                </c:pt>
                <c:pt idx="142">
                  <c:v>2.6207302536844779E-3</c:v>
                </c:pt>
                <c:pt idx="143">
                  <c:v>2.3663875745740803E-3</c:v>
                </c:pt>
                <c:pt idx="144">
                  <c:v>2.1075576882443325E-3</c:v>
                </c:pt>
                <c:pt idx="145">
                  <c:v>2.2177413706041538E-3</c:v>
                </c:pt>
                <c:pt idx="146">
                  <c:v>1.9733157634318488E-3</c:v>
                </c:pt>
                <c:pt idx="147">
                  <c:v>2.0134700784848469E-3</c:v>
                </c:pt>
                <c:pt idx="148">
                  <c:v>1.893840022074933E-3</c:v>
                </c:pt>
                <c:pt idx="149">
                  <c:v>1.7710795539767066E-3</c:v>
                </c:pt>
                <c:pt idx="150">
                  <c:v>1.7239348397937171E-3</c:v>
                </c:pt>
                <c:pt idx="151">
                  <c:v>1.6324875282887064E-3</c:v>
                </c:pt>
                <c:pt idx="152">
                  <c:v>1.4575163955563575E-3</c:v>
                </c:pt>
                <c:pt idx="153">
                  <c:v>1.370307515880187E-3</c:v>
                </c:pt>
                <c:pt idx="154">
                  <c:v>1.3010535382240729E-3</c:v>
                </c:pt>
                <c:pt idx="155">
                  <c:v>1.15388333438049E-3</c:v>
                </c:pt>
                <c:pt idx="156">
                  <c:v>1.1080943906551788E-3</c:v>
                </c:pt>
                <c:pt idx="157">
                  <c:v>7.8356769358212119E-4</c:v>
                </c:pt>
                <c:pt idx="158">
                  <c:v>8.9230323647115917E-4</c:v>
                </c:pt>
                <c:pt idx="159">
                  <c:v>8.3518451085251577E-4</c:v>
                </c:pt>
                <c:pt idx="160">
                  <c:v>8.5550997842509524E-4</c:v>
                </c:pt>
                <c:pt idx="161">
                  <c:v>8.1467428499637506E-4</c:v>
                </c:pt>
                <c:pt idx="162">
                  <c:v>5.4445582842510554E-4</c:v>
                </c:pt>
                <c:pt idx="163">
                  <c:v>5.6157106567478188E-4</c:v>
                </c:pt>
                <c:pt idx="164">
                  <c:v>2.7659531207357979E-4</c:v>
                </c:pt>
                <c:pt idx="165">
                  <c:v>1.5137787806174252E-4</c:v>
                </c:pt>
                <c:pt idx="166">
                  <c:v>2.3672316134892846E-4</c:v>
                </c:pt>
                <c:pt idx="167">
                  <c:v>-4.3519407512015995E-5</c:v>
                </c:pt>
                <c:pt idx="168">
                  <c:v>3.0333447046837492E-5</c:v>
                </c:pt>
                <c:pt idx="169">
                  <c:v>-2.3866498553326565E-4</c:v>
                </c:pt>
                <c:pt idx="170">
                  <c:v>-2.7853729684146344E-4</c:v>
                </c:pt>
                <c:pt idx="171">
                  <c:v>-3.8469728587242624E-4</c:v>
                </c:pt>
                <c:pt idx="172">
                  <c:v>-4.9233863588327154E-4</c:v>
                </c:pt>
                <c:pt idx="173">
                  <c:v>-4.0255889770990372E-4</c:v>
                </c:pt>
                <c:pt idx="174">
                  <c:v>-6.1884080925744822E-4</c:v>
                </c:pt>
                <c:pt idx="175">
                  <c:v>-6.0905121119914085E-4</c:v>
                </c:pt>
                <c:pt idx="176">
                  <c:v>-6.5811069547516698E-4</c:v>
                </c:pt>
                <c:pt idx="177">
                  <c:v>-7.7186443169630081E-4</c:v>
                </c:pt>
                <c:pt idx="178">
                  <c:v>-7.850663578011785E-4</c:v>
                </c:pt>
                <c:pt idx="179">
                  <c:v>-1.0308671862483409E-3</c:v>
                </c:pt>
                <c:pt idx="180">
                  <c:v>-9.1009738943881313E-4</c:v>
                </c:pt>
                <c:pt idx="181">
                  <c:v>-9.6902210543026168E-4</c:v>
                </c:pt>
                <c:pt idx="182">
                  <c:v>-1.0784063686989365E-3</c:v>
                </c:pt>
                <c:pt idx="183">
                  <c:v>-1.1725081892891565E-3</c:v>
                </c:pt>
                <c:pt idx="184">
                  <c:v>-1.2238360697576223E-3</c:v>
                </c:pt>
                <c:pt idx="185">
                  <c:v>-1.2148637446716126E-3</c:v>
                </c:pt>
                <c:pt idx="186">
                  <c:v>-1.3024822245886192E-3</c:v>
                </c:pt>
                <c:pt idx="187">
                  <c:v>-1.4053191615238658E-3</c:v>
                </c:pt>
                <c:pt idx="188">
                  <c:v>-1.4087084940545003E-3</c:v>
                </c:pt>
                <c:pt idx="189">
                  <c:v>-1.4680867661096553E-3</c:v>
                </c:pt>
                <c:pt idx="190">
                  <c:v>-1.5475947551348845E-3</c:v>
                </c:pt>
                <c:pt idx="191">
                  <c:v>-1.6480701858883062E-3</c:v>
                </c:pt>
                <c:pt idx="192">
                  <c:v>-1.6045578870294008E-3</c:v>
                </c:pt>
                <c:pt idx="193">
                  <c:v>-1.5847149456618137E-3</c:v>
                </c:pt>
                <c:pt idx="194">
                  <c:v>-1.673471211598665E-3</c:v>
                </c:pt>
                <c:pt idx="195">
                  <c:v>-1.6989229159203312E-3</c:v>
                </c:pt>
                <c:pt idx="196">
                  <c:v>-1.7759173837729181E-3</c:v>
                </c:pt>
                <c:pt idx="197">
                  <c:v>-1.6680339212220563E-3</c:v>
                </c:pt>
                <c:pt idx="198">
                  <c:v>-1.791810410153416E-3</c:v>
                </c:pt>
                <c:pt idx="199">
                  <c:v>-1.8409089868058892E-3</c:v>
                </c:pt>
                <c:pt idx="200">
                  <c:v>-1.8583744870998009E-3</c:v>
                </c:pt>
                <c:pt idx="201">
                  <c:v>-1.9390120195678096E-3</c:v>
                </c:pt>
                <c:pt idx="202">
                  <c:v>-1.9677565720058743E-3</c:v>
                </c:pt>
                <c:pt idx="203">
                  <c:v>-1.9944119452838249E-3</c:v>
                </c:pt>
                <c:pt idx="204">
                  <c:v>-2.0126916155049912E-3</c:v>
                </c:pt>
                <c:pt idx="205">
                  <c:v>-1.9933672715539696E-3</c:v>
                </c:pt>
                <c:pt idx="206">
                  <c:v>-2.1218318436678762E-3</c:v>
                </c:pt>
                <c:pt idx="207">
                  <c:v>-2.0334906302001965E-3</c:v>
                </c:pt>
                <c:pt idx="208">
                  <c:v>-2.0697361181101215E-3</c:v>
                </c:pt>
                <c:pt idx="209">
                  <c:v>-2.0489709941062806E-3</c:v>
                </c:pt>
                <c:pt idx="210">
                  <c:v>-2.1393738179875665E-3</c:v>
                </c:pt>
                <c:pt idx="211">
                  <c:v>-2.1914986070010745E-3</c:v>
                </c:pt>
                <c:pt idx="212">
                  <c:v>-2.1123910573306315E-3</c:v>
                </c:pt>
                <c:pt idx="213">
                  <c:v>-2.118411767334627E-3</c:v>
                </c:pt>
                <c:pt idx="214">
                  <c:v>-2.1205060801605669E-3</c:v>
                </c:pt>
                <c:pt idx="215">
                  <c:v>-2.04827222653714E-3</c:v>
                </c:pt>
                <c:pt idx="219">
                  <c:v>-2.3288931132082746E-3</c:v>
                </c:pt>
                <c:pt idx="220">
                  <c:v>-2.0478940412433921E-3</c:v>
                </c:pt>
                <c:pt idx="221">
                  <c:v>-2.0161075838399656E-3</c:v>
                </c:pt>
                <c:pt idx="223">
                  <c:v>-1.8795068552218686E-3</c:v>
                </c:pt>
                <c:pt idx="224">
                  <c:v>-1.8633841126601824E-3</c:v>
                </c:pt>
                <c:pt idx="225">
                  <c:v>-1.6579752715289997E-3</c:v>
                </c:pt>
                <c:pt idx="226">
                  <c:v>-1.5038736115725593E-3</c:v>
                </c:pt>
                <c:pt idx="227">
                  <c:v>-1.082955767927829E-3</c:v>
                </c:pt>
              </c:numCache>
            </c:numRef>
          </c:yVal>
        </c:ser>
        <c:axId val="268988416"/>
        <c:axId val="270053760"/>
      </c:scatterChart>
      <c:valAx>
        <c:axId val="268988416"/>
        <c:scaling>
          <c:orientation val="minMax"/>
          <c:min val="1.5000000000000025E-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70053760"/>
        <c:crosses val="autoZero"/>
        <c:crossBetween val="midCat"/>
      </c:valAx>
      <c:valAx>
        <c:axId val="270053760"/>
        <c:scaling>
          <c:orientation val="minMax"/>
          <c:max val="5.0000000000000114E-3"/>
          <c:min val="-5.0000000000000114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68988416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'calcRED(0)'!$AS$63:$AY$63</c:f>
          <c:strCache>
            <c:ptCount val="1"/>
            <c:pt idx="0">
              <c:v>Gain Compression Relative to LM &amp; HI Range; Range=LO: RED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'calcRED(0)'!$AH$13:$AI$13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'calcRED(0)'!$AG$17:$AG$195</c:f>
              <c:numCache>
                <c:formatCode>0.0%</c:formatCode>
                <c:ptCount val="179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0.26344851076515874</c:v>
                </c:pt>
                <c:pt idx="64">
                  <c:v>0.26436442454438613</c:v>
                </c:pt>
                <c:pt idx="65">
                  <c:v>0.26703750236088408</c:v>
                </c:pt>
                <c:pt idx="66">
                  <c:v>0.26972209543932762</c:v>
                </c:pt>
                <c:pt idx="67">
                  <c:v>0.27234670772835123</c:v>
                </c:pt>
                <c:pt idx="68">
                  <c:v>0.27494850499251172</c:v>
                </c:pt>
                <c:pt idx="69">
                  <c:v>0.27752747839430952</c:v>
                </c:pt>
                <c:pt idx="70">
                  <c:v>0.27794834594694445</c:v>
                </c:pt>
                <c:pt idx="71">
                  <c:v>0.28011796637824526</c:v>
                </c:pt>
                <c:pt idx="72">
                  <c:v>0.28265564826280026</c:v>
                </c:pt>
                <c:pt idx="73">
                  <c:v>0.28515618885587418</c:v>
                </c:pt>
                <c:pt idx="74">
                  <c:v>0.28768676946961719</c:v>
                </c:pt>
                <c:pt idx="75">
                  <c:v>0.29027298758164316</c:v>
                </c:pt>
                <c:pt idx="76">
                  <c:v>0.29208199900399667</c:v>
                </c:pt>
                <c:pt idx="77">
                  <c:v>0.29284479785013201</c:v>
                </c:pt>
                <c:pt idx="78">
                  <c:v>0.29545802268104998</c:v>
                </c:pt>
                <c:pt idx="79">
                  <c:v>0.29791594885117556</c:v>
                </c:pt>
                <c:pt idx="80">
                  <c:v>0.30032237279301144</c:v>
                </c:pt>
                <c:pt idx="81">
                  <c:v>0.30275744654885267</c:v>
                </c:pt>
                <c:pt idx="82">
                  <c:v>0.30526801838375128</c:v>
                </c:pt>
                <c:pt idx="83">
                  <c:v>0.305499140587291</c:v>
                </c:pt>
                <c:pt idx="84">
                  <c:v>0.30778998311521683</c:v>
                </c:pt>
                <c:pt idx="85">
                  <c:v>0.31020367692016426</c:v>
                </c:pt>
                <c:pt idx="86">
                  <c:v>0.31251039891103105</c:v>
                </c:pt>
                <c:pt idx="87">
                  <c:v>0.31495818982876</c:v>
                </c:pt>
                <c:pt idx="88">
                  <c:v>0.31740750691468461</c:v>
                </c:pt>
                <c:pt idx="89">
                  <c:v>0.31860679522631091</c:v>
                </c:pt>
                <c:pt idx="90">
                  <c:v>0.31965581643240215</c:v>
                </c:pt>
                <c:pt idx="91">
                  <c:v>0.3219738368265711</c:v>
                </c:pt>
                <c:pt idx="92">
                  <c:v>0.3243062881777376</c:v>
                </c:pt>
                <c:pt idx="93">
                  <c:v>0.32648616961605725</c:v>
                </c:pt>
                <c:pt idx="94">
                  <c:v>0.32890969343976223</c:v>
                </c:pt>
                <c:pt idx="95">
                  <c:v>0.33095725710780466</c:v>
                </c:pt>
                <c:pt idx="96">
                  <c:v>0.3310781554690162</c:v>
                </c:pt>
                <c:pt idx="97">
                  <c:v>0.33344334907629869</c:v>
                </c:pt>
                <c:pt idx="98">
                  <c:v>0.33562323391365662</c:v>
                </c:pt>
                <c:pt idx="99">
                  <c:v>0.33788707431716486</c:v>
                </c:pt>
                <c:pt idx="100">
                  <c:v>0.34000279074991985</c:v>
                </c:pt>
                <c:pt idx="101">
                  <c:v>0.34211853437498119</c:v>
                </c:pt>
                <c:pt idx="102">
                  <c:v>0.34309306703157727</c:v>
                </c:pt>
                <c:pt idx="103">
                  <c:v>0.34414284590925226</c:v>
                </c:pt>
                <c:pt idx="104">
                  <c:v>0.34630992181068837</c:v>
                </c:pt>
                <c:pt idx="105">
                  <c:v>0.34840425013485771</c:v>
                </c:pt>
                <c:pt idx="106">
                  <c:v>0.35028599512599257</c:v>
                </c:pt>
                <c:pt idx="107">
                  <c:v>0.35224920622762829</c:v>
                </c:pt>
                <c:pt idx="108">
                  <c:v>0.35273248897070697</c:v>
                </c:pt>
                <c:pt idx="109">
                  <c:v>0.353138820205952</c:v>
                </c:pt>
                <c:pt idx="110">
                  <c:v>0.35460726593333114</c:v>
                </c:pt>
                <c:pt idx="111">
                  <c:v>0.35487993947991525</c:v>
                </c:pt>
                <c:pt idx="112">
                  <c:v>0.3562567607558399</c:v>
                </c:pt>
                <c:pt idx="113">
                  <c:v>0.35797470813082227</c:v>
                </c:pt>
                <c:pt idx="114">
                  <c:v>0.35965262843080859</c:v>
                </c:pt>
                <c:pt idx="115">
                  <c:v>0.36134636649541807</c:v>
                </c:pt>
                <c:pt idx="116">
                  <c:v>0.36296876690384661</c:v>
                </c:pt>
                <c:pt idx="117">
                  <c:v>0.36449998063204997</c:v>
                </c:pt>
                <c:pt idx="118">
                  <c:v>0.36618357324714784</c:v>
                </c:pt>
                <c:pt idx="119">
                  <c:v>0.36630675710508459</c:v>
                </c:pt>
                <c:pt idx="120">
                  <c:v>0.36761641880701018</c:v>
                </c:pt>
                <c:pt idx="121">
                  <c:v>0.36901068664180675</c:v>
                </c:pt>
                <c:pt idx="122">
                  <c:v>0.3711378401586265</c:v>
                </c:pt>
                <c:pt idx="123">
                  <c:v>0.37766325071405876</c:v>
                </c:pt>
                <c:pt idx="124">
                  <c:v>0.38871390494609137</c:v>
                </c:pt>
                <c:pt idx="125">
                  <c:v>0.39989156014576188</c:v>
                </c:pt>
                <c:pt idx="126">
                  <c:v>0.41126663088631382</c:v>
                </c:pt>
                <c:pt idx="127">
                  <c:v>0.42311012618707883</c:v>
                </c:pt>
                <c:pt idx="128">
                  <c:v>0.43407194748314093</c:v>
                </c:pt>
                <c:pt idx="129">
                  <c:v>0.44346036006191675</c:v>
                </c:pt>
                <c:pt idx="130">
                  <c:v>0.45228507030524301</c:v>
                </c:pt>
                <c:pt idx="131">
                  <c:v>0.4613736320329061</c:v>
                </c:pt>
                <c:pt idx="132">
                  <c:v>0.47077189768893929</c:v>
                </c:pt>
                <c:pt idx="133">
                  <c:v>0.48059913208173044</c:v>
                </c:pt>
                <c:pt idx="134">
                  <c:v>0.49057202572226088</c:v>
                </c:pt>
                <c:pt idx="135">
                  <c:v>0.50090130603747984</c:v>
                </c:pt>
                <c:pt idx="136">
                  <c:v>0.51127737024065523</c:v>
                </c:pt>
                <c:pt idx="137">
                  <c:v>0.52174835939939934</c:v>
                </c:pt>
                <c:pt idx="138">
                  <c:v>0.53211462462433312</c:v>
                </c:pt>
                <c:pt idx="139">
                  <c:v>0.5426350202972311</c:v>
                </c:pt>
                <c:pt idx="140">
                  <c:v>0.55324045021434254</c:v>
                </c:pt>
                <c:pt idx="141">
                  <c:v>0.56360922751531128</c:v>
                </c:pt>
                <c:pt idx="142">
                  <c:v>0.57406172186706683</c:v>
                </c:pt>
                <c:pt idx="143">
                  <c:v>0.58460671259901054</c:v>
                </c:pt>
                <c:pt idx="144">
                  <c:v>0.59512463382997138</c:v>
                </c:pt>
                <c:pt idx="145">
                  <c:v>0.6054600684962631</c:v>
                </c:pt>
                <c:pt idx="146">
                  <c:v>0.61594099658505042</c:v>
                </c:pt>
                <c:pt idx="147">
                  <c:v>0.62633683750667413</c:v>
                </c:pt>
                <c:pt idx="148">
                  <c:v>0.63678075834050096</c:v>
                </c:pt>
                <c:pt idx="149">
                  <c:v>0.64717655692376463</c:v>
                </c:pt>
                <c:pt idx="150">
                  <c:v>0.6575428174444361</c:v>
                </c:pt>
                <c:pt idx="151">
                  <c:v>0.66795712965173726</c:v>
                </c:pt>
                <c:pt idx="152">
                  <c:v>0.67832462739337729</c:v>
                </c:pt>
                <c:pt idx="153">
                  <c:v>0.68870560049419816</c:v>
                </c:pt>
                <c:pt idx="154">
                  <c:v>0.69898806163949379</c:v>
                </c:pt>
                <c:pt idx="155">
                  <c:v>0.70939738497669158</c:v>
                </c:pt>
                <c:pt idx="156">
                  <c:v>0.71978954010885188</c:v>
                </c:pt>
                <c:pt idx="157">
                  <c:v>0.73040359058651438</c:v>
                </c:pt>
                <c:pt idx="158">
                  <c:v>0.74096718549954355</c:v>
                </c:pt>
                <c:pt idx="159">
                  <c:v>0.75221507886262351</c:v>
                </c:pt>
                <c:pt idx="160">
                  <c:v>0.76405501538900555</c:v>
                </c:pt>
                <c:pt idx="161">
                  <c:v>0.77594186987481784</c:v>
                </c:pt>
                <c:pt idx="162">
                  <c:v>0.78769409543177316</c:v>
                </c:pt>
                <c:pt idx="163">
                  <c:v>0.79880144190410085</c:v>
                </c:pt>
                <c:pt idx="164">
                  <c:v>0.80980153825379653</c:v>
                </c:pt>
                <c:pt idx="165">
                  <c:v>0.82055375526551888</c:v>
                </c:pt>
                <c:pt idx="166">
                  <c:v>0.83097549550289351</c:v>
                </c:pt>
                <c:pt idx="167">
                  <c:v>0.8414921395266568</c:v>
                </c:pt>
                <c:pt idx="168">
                  <c:v>0.85171298424515984</c:v>
                </c:pt>
                <c:pt idx="169">
                  <c:v>0.86198174657881876</c:v>
                </c:pt>
                <c:pt idx="170">
                  <c:v>0.87203855132095309</c:v>
                </c:pt>
                <c:pt idx="171">
                  <c:v>0.88199637603346992</c:v>
                </c:pt>
                <c:pt idx="172">
                  <c:v>0.89199282509109135</c:v>
                </c:pt>
                <c:pt idx="173">
                  <c:v>0.90163741885462501</c:v>
                </c:pt>
                <c:pt idx="174">
                  <c:v>0.91145382403574438</c:v>
                </c:pt>
                <c:pt idx="175">
                  <c:v>0.92108368404994889</c:v>
                </c:pt>
                <c:pt idx="176">
                  <c:v>0.93069780125057378</c:v>
                </c:pt>
                <c:pt idx="177">
                  <c:v>0.94028575334463149</c:v>
                </c:pt>
                <c:pt idx="178">
                  <c:v>0.9497099688872348</c:v>
                </c:pt>
              </c:numCache>
            </c:numRef>
          </c:xVal>
          <c:yVal>
            <c:numRef>
              <c:f>'calcRED(0)'!$AI$17:$AI$195</c:f>
              <c:numCache>
                <c:formatCode>0.0%</c:formatCode>
                <c:ptCount val="179"/>
                <c:pt idx="0">
                  <c:v>-2.8857282365244763E-2</c:v>
                </c:pt>
                <c:pt idx="1">
                  <c:v>-2.4945879966869255E-2</c:v>
                </c:pt>
                <c:pt idx="2">
                  <c:v>-2.7550850225425916E-2</c:v>
                </c:pt>
                <c:pt idx="3">
                  <c:v>-2.4394776415194164E-2</c:v>
                </c:pt>
                <c:pt idx="4">
                  <c:v>-2.4567276756224832E-2</c:v>
                </c:pt>
                <c:pt idx="5">
                  <c:v>-2.3625253107474986E-2</c:v>
                </c:pt>
                <c:pt idx="6">
                  <c:v>-2.4268968308102101E-2</c:v>
                </c:pt>
                <c:pt idx="7">
                  <c:v>-2.6465572954699534E-2</c:v>
                </c:pt>
                <c:pt idx="8">
                  <c:v>-2.5332053882124228E-2</c:v>
                </c:pt>
                <c:pt idx="9">
                  <c:v>-2.5016826063074649E-2</c:v>
                </c:pt>
                <c:pt idx="10">
                  <c:v>-2.7601477276762432E-2</c:v>
                </c:pt>
                <c:pt idx="11">
                  <c:v>-2.4502967148379295E-2</c:v>
                </c:pt>
                <c:pt idx="12">
                  <c:v>-2.5995641824809068E-2</c:v>
                </c:pt>
                <c:pt idx="13">
                  <c:v>-2.2497004104918505E-2</c:v>
                </c:pt>
                <c:pt idx="14">
                  <c:v>-2.4921332802132601E-2</c:v>
                </c:pt>
                <c:pt idx="15">
                  <c:v>-2.5350116025941616E-2</c:v>
                </c:pt>
                <c:pt idx="16">
                  <c:v>-2.6831115325648636E-2</c:v>
                </c:pt>
                <c:pt idx="17">
                  <c:v>-2.5918066365047343E-2</c:v>
                </c:pt>
                <c:pt idx="18">
                  <c:v>-2.5796187044247243E-2</c:v>
                </c:pt>
                <c:pt idx="19">
                  <c:v>-2.5457710573342895E-2</c:v>
                </c:pt>
                <c:pt idx="20">
                  <c:v>-2.4195391135216404E-2</c:v>
                </c:pt>
                <c:pt idx="21">
                  <c:v>-2.2187773899577268E-2</c:v>
                </c:pt>
                <c:pt idx="22">
                  <c:v>-2.1290689529666951E-2</c:v>
                </c:pt>
                <c:pt idx="23">
                  <c:v>-2.3184778165875608E-2</c:v>
                </c:pt>
                <c:pt idx="24">
                  <c:v>-2.0671797848434648E-2</c:v>
                </c:pt>
                <c:pt idx="25">
                  <c:v>-2.044648145227379E-2</c:v>
                </c:pt>
                <c:pt idx="26">
                  <c:v>-2.070097489980971E-2</c:v>
                </c:pt>
                <c:pt idx="27">
                  <c:v>-1.8688701217321801E-2</c:v>
                </c:pt>
                <c:pt idx="28">
                  <c:v>-1.7596435717718739E-2</c:v>
                </c:pt>
                <c:pt idx="29">
                  <c:v>-1.8947380350333165E-2</c:v>
                </c:pt>
                <c:pt idx="30">
                  <c:v>-1.7788629513078025E-2</c:v>
                </c:pt>
                <c:pt idx="31">
                  <c:v>-1.7185175840771394E-2</c:v>
                </c:pt>
                <c:pt idx="32">
                  <c:v>-1.7804587524275717E-2</c:v>
                </c:pt>
                <c:pt idx="33">
                  <c:v>-1.5588241362024302E-2</c:v>
                </c:pt>
                <c:pt idx="34">
                  <c:v>-1.4158208983663156E-2</c:v>
                </c:pt>
                <c:pt idx="35">
                  <c:v>-1.3948257120463659E-2</c:v>
                </c:pt>
                <c:pt idx="36">
                  <c:v>-1.3110712217417664E-2</c:v>
                </c:pt>
                <c:pt idx="37">
                  <c:v>-1.1944243155844636E-2</c:v>
                </c:pt>
                <c:pt idx="38">
                  <c:v>-1.2231537810795001E-2</c:v>
                </c:pt>
                <c:pt idx="39">
                  <c:v>-1.1534341612855159E-2</c:v>
                </c:pt>
                <c:pt idx="40">
                  <c:v>-1.0364446143133033E-2</c:v>
                </c:pt>
                <c:pt idx="41">
                  <c:v>-9.8137742671586814E-3</c:v>
                </c:pt>
                <c:pt idx="42">
                  <c:v>-1.069241081095107E-2</c:v>
                </c:pt>
                <c:pt idx="43">
                  <c:v>-1.0162524323088173E-2</c:v>
                </c:pt>
                <c:pt idx="44">
                  <c:v>-1.1198510926265004E-2</c:v>
                </c:pt>
                <c:pt idx="45">
                  <c:v>-1.016334244074546E-2</c:v>
                </c:pt>
                <c:pt idx="46">
                  <c:v>-9.3668716495933779E-3</c:v>
                </c:pt>
                <c:pt idx="47">
                  <c:v>-9.5231604484492527E-3</c:v>
                </c:pt>
                <c:pt idx="48">
                  <c:v>-8.0924952342062983E-3</c:v>
                </c:pt>
                <c:pt idx="49">
                  <c:v>-7.9693369413907922E-3</c:v>
                </c:pt>
                <c:pt idx="50">
                  <c:v>-5.6730561697013737E-3</c:v>
                </c:pt>
                <c:pt idx="51">
                  <c:v>-6.1935236355600276E-3</c:v>
                </c:pt>
                <c:pt idx="52">
                  <c:v>-5.4063248025649768E-3</c:v>
                </c:pt>
                <c:pt idx="53">
                  <c:v>-4.8627034998135477E-3</c:v>
                </c:pt>
                <c:pt idx="54">
                  <c:v>-5.2890552651342349E-3</c:v>
                </c:pt>
                <c:pt idx="55">
                  <c:v>-5.2976941568149138E-3</c:v>
                </c:pt>
                <c:pt idx="56">
                  <c:v>-4.9819438868656807E-3</c:v>
                </c:pt>
                <c:pt idx="57">
                  <c:v>-4.420993258159811E-3</c:v>
                </c:pt>
                <c:pt idx="58">
                  <c:v>-3.4280503005924556E-3</c:v>
                </c:pt>
                <c:pt idx="59">
                  <c:v>-3.989676526383823E-3</c:v>
                </c:pt>
                <c:pt idx="60">
                  <c:v>-4.4628092445054834E-3</c:v>
                </c:pt>
                <c:pt idx="61">
                  <c:v>-3.3471570139771423E-3</c:v>
                </c:pt>
                <c:pt idx="62">
                  <c:v>-2.500586953975148E-3</c:v>
                </c:pt>
                <c:pt idx="63">
                  <c:v>-2.2670893624456845E-3</c:v>
                </c:pt>
                <c:pt idx="64">
                  <c:v>-2.1444019551782878E-3</c:v>
                </c:pt>
                <c:pt idx="65">
                  <c:v>-7.6702826596319884E-4</c:v>
                </c:pt>
                <c:pt idx="66">
                  <c:v>-8.2917118063075002E-5</c:v>
                </c:pt>
                <c:pt idx="67">
                  <c:v>6.633821390868988E-4</c:v>
                </c:pt>
                <c:pt idx="68">
                  <c:v>1.165668400959774E-3</c:v>
                </c:pt>
                <c:pt idx="69">
                  <c:v>1.506663841201572E-3</c:v>
                </c:pt>
                <c:pt idx="70">
                  <c:v>1.6180074878269224E-3</c:v>
                </c:pt>
                <c:pt idx="71">
                  <c:v>1.2656935248152035E-3</c:v>
                </c:pt>
                <c:pt idx="72">
                  <c:v>1.6064603678656031E-3</c:v>
                </c:pt>
                <c:pt idx="73">
                  <c:v>2.716463566425853E-3</c:v>
                </c:pt>
                <c:pt idx="74">
                  <c:v>3.9580003748185266E-3</c:v>
                </c:pt>
                <c:pt idx="75">
                  <c:v>4.7386544239600425E-3</c:v>
                </c:pt>
                <c:pt idx="76">
                  <c:v>5.3909802761060721E-3</c:v>
                </c:pt>
                <c:pt idx="77">
                  <c:v>6.1267837392022795E-3</c:v>
                </c:pt>
                <c:pt idx="78">
                  <c:v>6.982810246432436E-3</c:v>
                </c:pt>
                <c:pt idx="79">
                  <c:v>8.4417506420015886E-3</c:v>
                </c:pt>
                <c:pt idx="80">
                  <c:v>9.317518965615168E-3</c:v>
                </c:pt>
                <c:pt idx="81">
                  <c:v>1.0281137309049226E-2</c:v>
                </c:pt>
                <c:pt idx="82">
                  <c:v>1.0348992960055758E-2</c:v>
                </c:pt>
                <c:pt idx="83">
                  <c:v>9.9693879423428111E-3</c:v>
                </c:pt>
                <c:pt idx="84">
                  <c:v>1.0403951305953285E-2</c:v>
                </c:pt>
                <c:pt idx="85">
                  <c:v>1.0577832032447887E-2</c:v>
                </c:pt>
                <c:pt idx="86">
                  <c:v>1.0636930108190112E-2</c:v>
                </c:pt>
                <c:pt idx="87">
                  <c:v>1.0086085078717888E-2</c:v>
                </c:pt>
                <c:pt idx="88">
                  <c:v>1.0275409807262159E-2</c:v>
                </c:pt>
                <c:pt idx="89">
                  <c:v>9.7270360345131923E-3</c:v>
                </c:pt>
                <c:pt idx="90">
                  <c:v>1.0386450632307476E-2</c:v>
                </c:pt>
                <c:pt idx="91">
                  <c:v>1.0972638296847581E-2</c:v>
                </c:pt>
                <c:pt idx="92">
                  <c:v>1.1053876947178409E-2</c:v>
                </c:pt>
                <c:pt idx="93">
                  <c:v>1.1580330971229458E-2</c:v>
                </c:pt>
                <c:pt idx="94">
                  <c:v>1.1471861742598843E-2</c:v>
                </c:pt>
                <c:pt idx="95">
                  <c:v>1.1420599377226948E-2</c:v>
                </c:pt>
                <c:pt idx="96">
                  <c:v>1.2068770407084539E-2</c:v>
                </c:pt>
                <c:pt idx="97">
                  <c:v>1.2773352560248474E-2</c:v>
                </c:pt>
                <c:pt idx="98">
                  <c:v>1.3669518310564621E-2</c:v>
                </c:pt>
                <c:pt idx="99">
                  <c:v>1.4226237409549203E-2</c:v>
                </c:pt>
                <c:pt idx="100">
                  <c:v>1.5066989946108666E-2</c:v>
                </c:pt>
                <c:pt idx="101">
                  <c:v>1.5726435312359621E-2</c:v>
                </c:pt>
                <c:pt idx="102">
                  <c:v>1.4680682434757397E-2</c:v>
                </c:pt>
                <c:pt idx="103">
                  <c:v>1.615168439345438E-2</c:v>
                </c:pt>
                <c:pt idx="104">
                  <c:v>1.6270449535855658E-2</c:v>
                </c:pt>
                <c:pt idx="105">
                  <c:v>1.6013793836180401E-2</c:v>
                </c:pt>
                <c:pt idx="106">
                  <c:v>1.6562233697487327E-2</c:v>
                </c:pt>
                <c:pt idx="107">
                  <c:v>1.5887143717119967E-2</c:v>
                </c:pt>
                <c:pt idx="108">
                  <c:v>1.6835399487240554E-2</c:v>
                </c:pt>
                <c:pt idx="109">
                  <c:v>1.4657526692145595E-2</c:v>
                </c:pt>
                <c:pt idx="110">
                  <c:v>1.5226120185345637E-2</c:v>
                </c:pt>
                <c:pt idx="111">
                  <c:v>1.5021553170911028E-2</c:v>
                </c:pt>
                <c:pt idx="112">
                  <c:v>1.568301021034646E-2</c:v>
                </c:pt>
                <c:pt idx="113">
                  <c:v>1.547728239329671E-2</c:v>
                </c:pt>
                <c:pt idx="114">
                  <c:v>1.4721884740456659E-2</c:v>
                </c:pt>
                <c:pt idx="115">
                  <c:v>1.4434341565527919E-2</c:v>
                </c:pt>
                <c:pt idx="116">
                  <c:v>1.3449632561858493E-2</c:v>
                </c:pt>
                <c:pt idx="117">
                  <c:v>1.3469222390353197E-2</c:v>
                </c:pt>
                <c:pt idx="118">
                  <c:v>1.2663429328982678E-2</c:v>
                </c:pt>
                <c:pt idx="119">
                  <c:v>1.1487493972562213E-2</c:v>
                </c:pt>
                <c:pt idx="120">
                  <c:v>1.3101788915868884E-2</c:v>
                </c:pt>
                <c:pt idx="121">
                  <c:v>1.3897186133183137E-2</c:v>
                </c:pt>
                <c:pt idx="122">
                  <c:v>1.3288020516112775E-2</c:v>
                </c:pt>
                <c:pt idx="123">
                  <c:v>1.270714765245895E-2</c:v>
                </c:pt>
                <c:pt idx="124">
                  <c:v>1.8116490684021436E-2</c:v>
                </c:pt>
                <c:pt idx="125">
                  <c:v>2.3424004637481843E-2</c:v>
                </c:pt>
                <c:pt idx="126">
                  <c:v>2.3598147613484555E-2</c:v>
                </c:pt>
                <c:pt idx="127">
                  <c:v>2.2960111109595616E-2</c:v>
                </c:pt>
                <c:pt idx="128">
                  <c:v>2.2639157562677648E-2</c:v>
                </c:pt>
                <c:pt idx="129">
                  <c:v>2.2028290838276288E-2</c:v>
                </c:pt>
                <c:pt idx="130">
                  <c:v>2.1856296381664642E-2</c:v>
                </c:pt>
                <c:pt idx="131">
                  <c:v>2.1644592609847191E-2</c:v>
                </c:pt>
                <c:pt idx="132">
                  <c:v>2.274148547377397E-2</c:v>
                </c:pt>
                <c:pt idx="133">
                  <c:v>2.1110814829655045E-2</c:v>
                </c:pt>
                <c:pt idx="134">
                  <c:v>2.0582718911535958E-2</c:v>
                </c:pt>
                <c:pt idx="135">
                  <c:v>1.7456791920564818E-2</c:v>
                </c:pt>
                <c:pt idx="136">
                  <c:v>1.6048208759123828E-2</c:v>
                </c:pt>
                <c:pt idx="137">
                  <c:v>1.3609881409749613E-2</c:v>
                </c:pt>
                <c:pt idx="138">
                  <c:v>1.025957956508039E-2</c:v>
                </c:pt>
                <c:pt idx="139">
                  <c:v>1.3332144245146171E-2</c:v>
                </c:pt>
                <c:pt idx="140">
                  <c:v>1.7357761059390908E-2</c:v>
                </c:pt>
                <c:pt idx="141">
                  <c:v>2.083585894706852E-2</c:v>
                </c:pt>
                <c:pt idx="142">
                  <c:v>1.9988311989466601E-2</c:v>
                </c:pt>
                <c:pt idx="143">
                  <c:v>1.8349349037360518E-2</c:v>
                </c:pt>
                <c:pt idx="144">
                  <c:v>1.7712894889194253E-2</c:v>
                </c:pt>
                <c:pt idx="145">
                  <c:v>2.0349776878883175E-2</c:v>
                </c:pt>
                <c:pt idx="146">
                  <c:v>2.4470003026246134E-2</c:v>
                </c:pt>
                <c:pt idx="147">
                  <c:v>2.6232038214616171E-2</c:v>
                </c:pt>
                <c:pt idx="148">
                  <c:v>2.8684944920437383E-2</c:v>
                </c:pt>
                <c:pt idx="149">
                  <c:v>3.2170337226290036E-2</c:v>
                </c:pt>
                <c:pt idx="150">
                  <c:v>3.63101077712491E-2</c:v>
                </c:pt>
                <c:pt idx="151">
                  <c:v>3.9563250564985886E-2</c:v>
                </c:pt>
                <c:pt idx="152">
                  <c:v>4.2827207979793114E-2</c:v>
                </c:pt>
                <c:pt idx="153">
                  <c:v>4.5755025259122561E-2</c:v>
                </c:pt>
                <c:pt idx="154">
                  <c:v>4.9345896338856221E-2</c:v>
                </c:pt>
                <c:pt idx="155">
                  <c:v>5.2744310591519294E-2</c:v>
                </c:pt>
                <c:pt idx="156">
                  <c:v>5.6318710583238563E-2</c:v>
                </c:pt>
                <c:pt idx="157">
                  <c:v>5.9101686900105754E-2</c:v>
                </c:pt>
                <c:pt idx="158">
                  <c:v>6.3842023007799842E-2</c:v>
                </c:pt>
                <c:pt idx="159">
                  <c:v>6.805679091029937E-2</c:v>
                </c:pt>
                <c:pt idx="160">
                  <c:v>7.1695627351849422E-2</c:v>
                </c:pt>
                <c:pt idx="161">
                  <c:v>7.397018549515666E-2</c:v>
                </c:pt>
                <c:pt idx="162">
                  <c:v>7.6170807475110847E-2</c:v>
                </c:pt>
                <c:pt idx="163">
                  <c:v>7.912544976741942E-2</c:v>
                </c:pt>
                <c:pt idx="164">
                  <c:v>8.2315086676931992E-2</c:v>
                </c:pt>
                <c:pt idx="165">
                  <c:v>8.6212087522835379E-2</c:v>
                </c:pt>
                <c:pt idx="166">
                  <c:v>9.1001264398027804E-2</c:v>
                </c:pt>
                <c:pt idx="167">
                  <c:v>9.3928179402500422E-2</c:v>
                </c:pt>
                <c:pt idx="168">
                  <c:v>9.5634844285437559E-2</c:v>
                </c:pt>
                <c:pt idx="169">
                  <c:v>9.7406113468188504E-2</c:v>
                </c:pt>
                <c:pt idx="170">
                  <c:v>9.685003495438238E-2</c:v>
                </c:pt>
                <c:pt idx="171">
                  <c:v>9.6050698506134458E-2</c:v>
                </c:pt>
                <c:pt idx="172">
                  <c:v>9.3474066180039728E-2</c:v>
                </c:pt>
                <c:pt idx="173">
                  <c:v>8.911959185575169E-2</c:v>
                </c:pt>
                <c:pt idx="174">
                  <c:v>8.4136218431315468E-2</c:v>
                </c:pt>
                <c:pt idx="175">
                  <c:v>7.897356629270802E-2</c:v>
                </c:pt>
                <c:pt idx="176">
                  <c:v>7.4124307810733869E-2</c:v>
                </c:pt>
                <c:pt idx="177">
                  <c:v>6.8541461501199441E-2</c:v>
                </c:pt>
                <c:pt idx="178">
                  <c:v>6.2438692426617814E-2</c:v>
                </c:pt>
              </c:numCache>
            </c:numRef>
          </c:yVal>
        </c:ser>
        <c:ser>
          <c:idx val="1"/>
          <c:order val="1"/>
          <c:tx>
            <c:strRef>
              <c:f>'calcRED(0)'!$AJ$13:$AK$13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'calcRED(0)'!$AG$17:$AG$195</c:f>
              <c:numCache>
                <c:formatCode>0.0%</c:formatCode>
                <c:ptCount val="179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0.26344851076515874</c:v>
                </c:pt>
                <c:pt idx="64">
                  <c:v>0.26436442454438613</c:v>
                </c:pt>
                <c:pt idx="65">
                  <c:v>0.26703750236088408</c:v>
                </c:pt>
                <c:pt idx="66">
                  <c:v>0.26972209543932762</c:v>
                </c:pt>
                <c:pt idx="67">
                  <c:v>0.27234670772835123</c:v>
                </c:pt>
                <c:pt idx="68">
                  <c:v>0.27494850499251172</c:v>
                </c:pt>
                <c:pt idx="69">
                  <c:v>0.27752747839430952</c:v>
                </c:pt>
                <c:pt idx="70">
                  <c:v>0.27794834594694445</c:v>
                </c:pt>
                <c:pt idx="71">
                  <c:v>0.28011796637824526</c:v>
                </c:pt>
                <c:pt idx="72">
                  <c:v>0.28265564826280026</c:v>
                </c:pt>
                <c:pt idx="73">
                  <c:v>0.28515618885587418</c:v>
                </c:pt>
                <c:pt idx="74">
                  <c:v>0.28768676946961719</c:v>
                </c:pt>
                <c:pt idx="75">
                  <c:v>0.29027298758164316</c:v>
                </c:pt>
                <c:pt idx="76">
                  <c:v>0.29208199900399667</c:v>
                </c:pt>
                <c:pt idx="77">
                  <c:v>0.29284479785013201</c:v>
                </c:pt>
                <c:pt idx="78">
                  <c:v>0.29545802268104998</c:v>
                </c:pt>
                <c:pt idx="79">
                  <c:v>0.29791594885117556</c:v>
                </c:pt>
                <c:pt idx="80">
                  <c:v>0.30032237279301144</c:v>
                </c:pt>
                <c:pt idx="81">
                  <c:v>0.30275744654885267</c:v>
                </c:pt>
                <c:pt idx="82">
                  <c:v>0.30526801838375128</c:v>
                </c:pt>
                <c:pt idx="83">
                  <c:v>0.305499140587291</c:v>
                </c:pt>
                <c:pt idx="84">
                  <c:v>0.30778998311521683</c:v>
                </c:pt>
                <c:pt idx="85">
                  <c:v>0.31020367692016426</c:v>
                </c:pt>
                <c:pt idx="86">
                  <c:v>0.31251039891103105</c:v>
                </c:pt>
                <c:pt idx="87">
                  <c:v>0.31495818982876</c:v>
                </c:pt>
                <c:pt idx="88">
                  <c:v>0.31740750691468461</c:v>
                </c:pt>
                <c:pt idx="89">
                  <c:v>0.31860679522631091</c:v>
                </c:pt>
                <c:pt idx="90">
                  <c:v>0.31965581643240215</c:v>
                </c:pt>
                <c:pt idx="91">
                  <c:v>0.3219738368265711</c:v>
                </c:pt>
                <c:pt idx="92">
                  <c:v>0.3243062881777376</c:v>
                </c:pt>
                <c:pt idx="93">
                  <c:v>0.32648616961605725</c:v>
                </c:pt>
                <c:pt idx="94">
                  <c:v>0.32890969343976223</c:v>
                </c:pt>
                <c:pt idx="95">
                  <c:v>0.33095725710780466</c:v>
                </c:pt>
                <c:pt idx="96">
                  <c:v>0.3310781554690162</c:v>
                </c:pt>
                <c:pt idx="97">
                  <c:v>0.33344334907629869</c:v>
                </c:pt>
                <c:pt idx="98">
                  <c:v>0.33562323391365662</c:v>
                </c:pt>
                <c:pt idx="99">
                  <c:v>0.33788707431716486</c:v>
                </c:pt>
                <c:pt idx="100">
                  <c:v>0.34000279074991985</c:v>
                </c:pt>
                <c:pt idx="101">
                  <c:v>0.34211853437498119</c:v>
                </c:pt>
                <c:pt idx="102">
                  <c:v>0.34309306703157727</c:v>
                </c:pt>
                <c:pt idx="103">
                  <c:v>0.34414284590925226</c:v>
                </c:pt>
                <c:pt idx="104">
                  <c:v>0.34630992181068837</c:v>
                </c:pt>
                <c:pt idx="105">
                  <c:v>0.34840425013485771</c:v>
                </c:pt>
                <c:pt idx="106">
                  <c:v>0.35028599512599257</c:v>
                </c:pt>
                <c:pt idx="107">
                  <c:v>0.35224920622762829</c:v>
                </c:pt>
                <c:pt idx="108">
                  <c:v>0.35273248897070697</c:v>
                </c:pt>
                <c:pt idx="109">
                  <c:v>0.353138820205952</c:v>
                </c:pt>
                <c:pt idx="110">
                  <c:v>0.35460726593333114</c:v>
                </c:pt>
                <c:pt idx="111">
                  <c:v>0.35487993947991525</c:v>
                </c:pt>
                <c:pt idx="112">
                  <c:v>0.3562567607558399</c:v>
                </c:pt>
                <c:pt idx="113">
                  <c:v>0.35797470813082227</c:v>
                </c:pt>
                <c:pt idx="114">
                  <c:v>0.35965262843080859</c:v>
                </c:pt>
                <c:pt idx="115">
                  <c:v>0.36134636649541807</c:v>
                </c:pt>
                <c:pt idx="116">
                  <c:v>0.36296876690384661</c:v>
                </c:pt>
                <c:pt idx="117">
                  <c:v>0.36449998063204997</c:v>
                </c:pt>
                <c:pt idx="118">
                  <c:v>0.36618357324714784</c:v>
                </c:pt>
                <c:pt idx="119">
                  <c:v>0.36630675710508459</c:v>
                </c:pt>
                <c:pt idx="120">
                  <c:v>0.36761641880701018</c:v>
                </c:pt>
                <c:pt idx="121">
                  <c:v>0.36901068664180675</c:v>
                </c:pt>
                <c:pt idx="122">
                  <c:v>0.3711378401586265</c:v>
                </c:pt>
                <c:pt idx="123">
                  <c:v>0.37766325071405876</c:v>
                </c:pt>
                <c:pt idx="124">
                  <c:v>0.38871390494609137</c:v>
                </c:pt>
                <c:pt idx="125">
                  <c:v>0.39989156014576188</c:v>
                </c:pt>
                <c:pt idx="126">
                  <c:v>0.41126663088631382</c:v>
                </c:pt>
                <c:pt idx="127">
                  <c:v>0.42311012618707883</c:v>
                </c:pt>
                <c:pt idx="128">
                  <c:v>0.43407194748314093</c:v>
                </c:pt>
                <c:pt idx="129">
                  <c:v>0.44346036006191675</c:v>
                </c:pt>
                <c:pt idx="130">
                  <c:v>0.45228507030524301</c:v>
                </c:pt>
                <c:pt idx="131">
                  <c:v>0.4613736320329061</c:v>
                </c:pt>
                <c:pt idx="132">
                  <c:v>0.47077189768893929</c:v>
                </c:pt>
                <c:pt idx="133">
                  <c:v>0.48059913208173044</c:v>
                </c:pt>
                <c:pt idx="134">
                  <c:v>0.49057202572226088</c:v>
                </c:pt>
                <c:pt idx="135">
                  <c:v>0.50090130603747984</c:v>
                </c:pt>
                <c:pt idx="136">
                  <c:v>0.51127737024065523</c:v>
                </c:pt>
                <c:pt idx="137">
                  <c:v>0.52174835939939934</c:v>
                </c:pt>
                <c:pt idx="138">
                  <c:v>0.53211462462433312</c:v>
                </c:pt>
                <c:pt idx="139">
                  <c:v>0.5426350202972311</c:v>
                </c:pt>
                <c:pt idx="140">
                  <c:v>0.55324045021434254</c:v>
                </c:pt>
                <c:pt idx="141">
                  <c:v>0.56360922751531128</c:v>
                </c:pt>
                <c:pt idx="142">
                  <c:v>0.57406172186706683</c:v>
                </c:pt>
                <c:pt idx="143">
                  <c:v>0.58460671259901054</c:v>
                </c:pt>
                <c:pt idx="144">
                  <c:v>0.59512463382997138</c:v>
                </c:pt>
                <c:pt idx="145">
                  <c:v>0.6054600684962631</c:v>
                </c:pt>
                <c:pt idx="146">
                  <c:v>0.61594099658505042</c:v>
                </c:pt>
                <c:pt idx="147">
                  <c:v>0.62633683750667413</c:v>
                </c:pt>
                <c:pt idx="148">
                  <c:v>0.63678075834050096</c:v>
                </c:pt>
                <c:pt idx="149">
                  <c:v>0.64717655692376463</c:v>
                </c:pt>
                <c:pt idx="150">
                  <c:v>0.6575428174444361</c:v>
                </c:pt>
                <c:pt idx="151">
                  <c:v>0.66795712965173726</c:v>
                </c:pt>
                <c:pt idx="152">
                  <c:v>0.67832462739337729</c:v>
                </c:pt>
                <c:pt idx="153">
                  <c:v>0.68870560049419816</c:v>
                </c:pt>
                <c:pt idx="154">
                  <c:v>0.69898806163949379</c:v>
                </c:pt>
                <c:pt idx="155">
                  <c:v>0.70939738497669158</c:v>
                </c:pt>
                <c:pt idx="156">
                  <c:v>0.71978954010885188</c:v>
                </c:pt>
                <c:pt idx="157">
                  <c:v>0.73040359058651438</c:v>
                </c:pt>
                <c:pt idx="158">
                  <c:v>0.74096718549954355</c:v>
                </c:pt>
                <c:pt idx="159">
                  <c:v>0.75221507886262351</c:v>
                </c:pt>
                <c:pt idx="160">
                  <c:v>0.76405501538900555</c:v>
                </c:pt>
                <c:pt idx="161">
                  <c:v>0.77594186987481784</c:v>
                </c:pt>
                <c:pt idx="162">
                  <c:v>0.78769409543177316</c:v>
                </c:pt>
                <c:pt idx="163">
                  <c:v>0.79880144190410085</c:v>
                </c:pt>
                <c:pt idx="164">
                  <c:v>0.80980153825379653</c:v>
                </c:pt>
                <c:pt idx="165">
                  <c:v>0.82055375526551888</c:v>
                </c:pt>
                <c:pt idx="166">
                  <c:v>0.83097549550289351</c:v>
                </c:pt>
                <c:pt idx="167">
                  <c:v>0.8414921395266568</c:v>
                </c:pt>
                <c:pt idx="168">
                  <c:v>0.85171298424515984</c:v>
                </c:pt>
                <c:pt idx="169">
                  <c:v>0.86198174657881876</c:v>
                </c:pt>
                <c:pt idx="170">
                  <c:v>0.87203855132095309</c:v>
                </c:pt>
                <c:pt idx="171">
                  <c:v>0.88199637603346992</c:v>
                </c:pt>
                <c:pt idx="172">
                  <c:v>0.89199282509109135</c:v>
                </c:pt>
                <c:pt idx="173">
                  <c:v>0.90163741885462501</c:v>
                </c:pt>
                <c:pt idx="174">
                  <c:v>0.91145382403574438</c:v>
                </c:pt>
                <c:pt idx="175">
                  <c:v>0.92108368404994889</c:v>
                </c:pt>
                <c:pt idx="176">
                  <c:v>0.93069780125057378</c:v>
                </c:pt>
                <c:pt idx="177">
                  <c:v>0.94028575334463149</c:v>
                </c:pt>
                <c:pt idx="178">
                  <c:v>0.9497099688872348</c:v>
                </c:pt>
              </c:numCache>
            </c:numRef>
          </c:xVal>
          <c:yVal>
            <c:numRef>
              <c:f>'calcRED(0)'!$AK$17:$AK$195</c:f>
              <c:numCache>
                <c:formatCode>0.0%</c:formatCode>
                <c:ptCount val="179"/>
                <c:pt idx="0">
                  <c:v>-3.9952504768973052E-2</c:v>
                </c:pt>
                <c:pt idx="1">
                  <c:v>-3.9424092848848624E-2</c:v>
                </c:pt>
                <c:pt idx="2">
                  <c:v>-3.9893029902831501E-2</c:v>
                </c:pt>
                <c:pt idx="3">
                  <c:v>-3.8800103415993159E-2</c:v>
                </c:pt>
                <c:pt idx="4">
                  <c:v>-3.8582177709657106E-2</c:v>
                </c:pt>
                <c:pt idx="5">
                  <c:v>-3.8059851048056315E-2</c:v>
                </c:pt>
                <c:pt idx="6">
                  <c:v>-3.7439158848584397E-2</c:v>
                </c:pt>
                <c:pt idx="7">
                  <c:v>-3.717637578173616E-2</c:v>
                </c:pt>
                <c:pt idx="8">
                  <c:v>-3.694974157281361E-2</c:v>
                </c:pt>
                <c:pt idx="9">
                  <c:v>-3.6889981784222314E-2</c:v>
                </c:pt>
                <c:pt idx="10">
                  <c:v>-3.6600691397371654E-2</c:v>
                </c:pt>
                <c:pt idx="11">
                  <c:v>-3.624128774797164E-2</c:v>
                </c:pt>
                <c:pt idx="12">
                  <c:v>-3.6007737263583972E-2</c:v>
                </c:pt>
                <c:pt idx="13">
                  <c:v>-3.5863327782984844E-2</c:v>
                </c:pt>
                <c:pt idx="14">
                  <c:v>-3.5448277868079359E-2</c:v>
                </c:pt>
                <c:pt idx="15">
                  <c:v>-3.522551747989322E-2</c:v>
                </c:pt>
                <c:pt idx="16">
                  <c:v>-3.5533205355072206E-2</c:v>
                </c:pt>
                <c:pt idx="17">
                  <c:v>-3.4657047124433293E-2</c:v>
                </c:pt>
                <c:pt idx="18">
                  <c:v>-3.4114584315740104E-2</c:v>
                </c:pt>
                <c:pt idx="19">
                  <c:v>-3.3797781594001708E-2</c:v>
                </c:pt>
                <c:pt idx="20">
                  <c:v>-3.3393939937208073E-2</c:v>
                </c:pt>
                <c:pt idx="21">
                  <c:v>-3.3250582268665618E-2</c:v>
                </c:pt>
                <c:pt idx="22">
                  <c:v>-3.2228953837447172E-2</c:v>
                </c:pt>
                <c:pt idx="23">
                  <c:v>-3.1847053864079267E-2</c:v>
                </c:pt>
                <c:pt idx="24">
                  <c:v>-3.1114112456379961E-2</c:v>
                </c:pt>
                <c:pt idx="25">
                  <c:v>-3.0007330608837313E-2</c:v>
                </c:pt>
                <c:pt idx="26">
                  <c:v>-2.8739607061287642E-2</c:v>
                </c:pt>
                <c:pt idx="27">
                  <c:v>-2.8372592433101862E-2</c:v>
                </c:pt>
                <c:pt idx="28">
                  <c:v>-2.7523161418719688E-2</c:v>
                </c:pt>
                <c:pt idx="29">
                  <c:v>-2.7020989656534655E-2</c:v>
                </c:pt>
                <c:pt idx="30">
                  <c:v>-2.698344508255246E-2</c:v>
                </c:pt>
                <c:pt idx="31">
                  <c:v>-2.6236161318531015E-2</c:v>
                </c:pt>
                <c:pt idx="32">
                  <c:v>-2.5551669288462309E-2</c:v>
                </c:pt>
                <c:pt idx="33">
                  <c:v>-2.435394955559167E-2</c:v>
                </c:pt>
                <c:pt idx="34">
                  <c:v>-2.3220450188535802E-2</c:v>
                </c:pt>
                <c:pt idx="35">
                  <c:v>-2.2370801929302297E-2</c:v>
                </c:pt>
                <c:pt idx="36">
                  <c:v>-2.1459213884670647E-2</c:v>
                </c:pt>
                <c:pt idx="37">
                  <c:v>-2.0397260654684279E-2</c:v>
                </c:pt>
                <c:pt idx="38">
                  <c:v>-2.0018496755122461E-2</c:v>
                </c:pt>
                <c:pt idx="39">
                  <c:v>-1.9098306270959431E-2</c:v>
                </c:pt>
                <c:pt idx="40">
                  <c:v>-1.9078083809086599E-2</c:v>
                </c:pt>
                <c:pt idx="41">
                  <c:v>-1.8705153376443073E-2</c:v>
                </c:pt>
                <c:pt idx="42">
                  <c:v>-1.8242426441544279E-2</c:v>
                </c:pt>
                <c:pt idx="43">
                  <c:v>-1.8519033820230013E-2</c:v>
                </c:pt>
                <c:pt idx="44">
                  <c:v>-1.8705984920790009E-2</c:v>
                </c:pt>
                <c:pt idx="45">
                  <c:v>-1.8525192525460366E-2</c:v>
                </c:pt>
                <c:pt idx="46">
                  <c:v>-1.7281596885718953E-2</c:v>
                </c:pt>
                <c:pt idx="47">
                  <c:v>-1.6854235991151767E-2</c:v>
                </c:pt>
                <c:pt idx="48">
                  <c:v>-1.624583276215219E-2</c:v>
                </c:pt>
                <c:pt idx="49">
                  <c:v>-1.5363303742469858E-2</c:v>
                </c:pt>
                <c:pt idx="50">
                  <c:v>-1.3941227772885201E-2</c:v>
                </c:pt>
                <c:pt idx="51">
                  <c:v>-1.3578892087974692E-2</c:v>
                </c:pt>
                <c:pt idx="52">
                  <c:v>-1.307762408398383E-2</c:v>
                </c:pt>
                <c:pt idx="53">
                  <c:v>-1.2118113318807744E-2</c:v>
                </c:pt>
                <c:pt idx="54">
                  <c:v>-1.223578427927452E-2</c:v>
                </c:pt>
                <c:pt idx="55">
                  <c:v>-1.2234140714066699E-2</c:v>
                </c:pt>
                <c:pt idx="56">
                  <c:v>-1.2511134300445925E-2</c:v>
                </c:pt>
                <c:pt idx="57">
                  <c:v>-1.1953376068235211E-2</c:v>
                </c:pt>
                <c:pt idx="58">
                  <c:v>-1.0906684310966641E-2</c:v>
                </c:pt>
                <c:pt idx="59">
                  <c:v>-1.1086916760392973E-2</c:v>
                </c:pt>
                <c:pt idx="60">
                  <c:v>-1.0835600960591885E-2</c:v>
                </c:pt>
                <c:pt idx="61">
                  <c:v>-9.816262829864475E-3</c:v>
                </c:pt>
                <c:pt idx="62">
                  <c:v>-8.8957780176629475E-3</c:v>
                </c:pt>
                <c:pt idx="63">
                  <c:v>-8.1501973253427229E-3</c:v>
                </c:pt>
                <c:pt idx="64">
                  <c:v>-8.4517169414911608E-3</c:v>
                </c:pt>
                <c:pt idx="65">
                  <c:v>-6.8653396037737791E-3</c:v>
                </c:pt>
                <c:pt idx="66">
                  <c:v>-5.9935800022543617E-3</c:v>
                </c:pt>
                <c:pt idx="67">
                  <c:v>-5.5371933219056091E-3</c:v>
                </c:pt>
                <c:pt idx="68">
                  <c:v>-4.9591308374092868E-3</c:v>
                </c:pt>
                <c:pt idx="69">
                  <c:v>-4.6246330477026643E-3</c:v>
                </c:pt>
                <c:pt idx="70">
                  <c:v>-4.3802669283653506E-3</c:v>
                </c:pt>
                <c:pt idx="71">
                  <c:v>-4.9514131472103706E-3</c:v>
                </c:pt>
                <c:pt idx="72">
                  <c:v>-4.7002656835470891E-3</c:v>
                </c:pt>
                <c:pt idx="73">
                  <c:v>-3.6912506517768895E-3</c:v>
                </c:pt>
                <c:pt idx="74">
                  <c:v>-2.44596630069982E-3</c:v>
                </c:pt>
                <c:pt idx="75">
                  <c:v>-1.5873072873937577E-3</c:v>
                </c:pt>
                <c:pt idx="76">
                  <c:v>1.8204408482191958E-4</c:v>
                </c:pt>
                <c:pt idx="77">
                  <c:v>-5.6436338993770541E-5</c:v>
                </c:pt>
                <c:pt idx="78">
                  <c:v>1.2609522118238736E-3</c:v>
                </c:pt>
                <c:pt idx="79">
                  <c:v>2.5310856787563729E-3</c:v>
                </c:pt>
                <c:pt idx="80">
                  <c:v>3.3432539238047454E-3</c:v>
                </c:pt>
                <c:pt idx="81">
                  <c:v>4.1651174873003072E-3</c:v>
                </c:pt>
                <c:pt idx="82">
                  <c:v>4.3470962541909408E-3</c:v>
                </c:pt>
                <c:pt idx="83">
                  <c:v>4.6724781731273257E-3</c:v>
                </c:pt>
                <c:pt idx="84">
                  <c:v>4.7223985114364098E-3</c:v>
                </c:pt>
                <c:pt idx="85">
                  <c:v>4.9733030104159859E-3</c:v>
                </c:pt>
                <c:pt idx="86">
                  <c:v>4.6528215717607235E-3</c:v>
                </c:pt>
                <c:pt idx="87">
                  <c:v>4.2930100550118144E-3</c:v>
                </c:pt>
                <c:pt idx="88">
                  <c:v>4.7262666428340427E-3</c:v>
                </c:pt>
                <c:pt idx="89">
                  <c:v>5.1576613041415253E-3</c:v>
                </c:pt>
                <c:pt idx="90">
                  <c:v>4.3917046183554742E-3</c:v>
                </c:pt>
                <c:pt idx="91">
                  <c:v>5.134267930940295E-3</c:v>
                </c:pt>
                <c:pt idx="92">
                  <c:v>5.1470836602285353E-3</c:v>
                </c:pt>
                <c:pt idx="93">
                  <c:v>5.3484298567334498E-3</c:v>
                </c:pt>
                <c:pt idx="94">
                  <c:v>5.6147441592420133E-3</c:v>
                </c:pt>
                <c:pt idx="95">
                  <c:v>6.9119525893450717E-3</c:v>
                </c:pt>
                <c:pt idx="96">
                  <c:v>5.9083789133074216E-3</c:v>
                </c:pt>
                <c:pt idx="97">
                  <c:v>6.9594757908195692E-3</c:v>
                </c:pt>
                <c:pt idx="98">
                  <c:v>7.9547405883300115E-3</c:v>
                </c:pt>
                <c:pt idx="99">
                  <c:v>8.7057213829224711E-3</c:v>
                </c:pt>
                <c:pt idx="100">
                  <c:v>9.3489711880989645E-3</c:v>
                </c:pt>
                <c:pt idx="101">
                  <c:v>9.8656661173690541E-3</c:v>
                </c:pt>
                <c:pt idx="102">
                  <c:v>1.0566292720343595E-2</c:v>
                </c:pt>
                <c:pt idx="103">
                  <c:v>1.0036304520592676E-2</c:v>
                </c:pt>
                <c:pt idx="104">
                  <c:v>1.0474391141652495E-2</c:v>
                </c:pt>
                <c:pt idx="105">
                  <c:v>1.0425581404416517E-2</c:v>
                </c:pt>
                <c:pt idx="106">
                  <c:v>1.0712764043895762E-2</c:v>
                </c:pt>
                <c:pt idx="107">
                  <c:v>1.0119993580833597E-2</c:v>
                </c:pt>
                <c:pt idx="108">
                  <c:v>1.4257976250027227E-2</c:v>
                </c:pt>
                <c:pt idx="109">
                  <c:v>1.029478895732483E-2</c:v>
                </c:pt>
                <c:pt idx="110">
                  <c:v>1.0217878689359861E-2</c:v>
                </c:pt>
                <c:pt idx="111">
                  <c:v>1.1189147169610392E-2</c:v>
                </c:pt>
                <c:pt idx="112">
                  <c:v>1.0301378499473213E-2</c:v>
                </c:pt>
                <c:pt idx="113">
                  <c:v>9.9224828559636435E-3</c:v>
                </c:pt>
                <c:pt idx="114">
                  <c:v>9.1311962251976464E-3</c:v>
                </c:pt>
                <c:pt idx="115">
                  <c:v>8.6550134409109081E-3</c:v>
                </c:pt>
                <c:pt idx="116">
                  <c:v>7.4348869613298785E-3</c:v>
                </c:pt>
                <c:pt idx="117">
                  <c:v>7.2526555269400994E-3</c:v>
                </c:pt>
                <c:pt idx="118">
                  <c:v>6.6230050986346711E-3</c:v>
                </c:pt>
                <c:pt idx="119">
                  <c:v>7.7116809166679623E-3</c:v>
                </c:pt>
                <c:pt idx="120">
                  <c:v>6.8283323484599201E-3</c:v>
                </c:pt>
                <c:pt idx="121">
                  <c:v>7.189671403670328E-3</c:v>
                </c:pt>
                <c:pt idx="122">
                  <c:v>2.44629559524423E-3</c:v>
                </c:pt>
                <c:pt idx="123">
                  <c:v>9.4334410296772475E-3</c:v>
                </c:pt>
                <c:pt idx="124">
                  <c:v>1.4689707440369126E-2</c:v>
                </c:pt>
                <c:pt idx="125">
                  <c:v>2.0263841943393812E-2</c:v>
                </c:pt>
                <c:pt idx="126">
                  <c:v>2.0632258392181191E-2</c:v>
                </c:pt>
                <c:pt idx="127">
                  <c:v>2.0381895204295564E-2</c:v>
                </c:pt>
                <c:pt idx="128">
                  <c:v>2.0000096996647843E-2</c:v>
                </c:pt>
                <c:pt idx="129">
                  <c:v>1.9938390367157055E-2</c:v>
                </c:pt>
                <c:pt idx="130">
                  <c:v>1.9968801322793217E-2</c:v>
                </c:pt>
                <c:pt idx="131">
                  <c:v>1.9838291629204807E-2</c:v>
                </c:pt>
                <c:pt idx="132">
                  <c:v>2.0847205498488952E-2</c:v>
                </c:pt>
                <c:pt idx="133">
                  <c:v>1.9452769648271362E-2</c:v>
                </c:pt>
                <c:pt idx="134">
                  <c:v>1.8906207071125447E-2</c:v>
                </c:pt>
                <c:pt idx="135">
                  <c:v>1.6170186146502452E-2</c:v>
                </c:pt>
                <c:pt idx="136">
                  <c:v>1.4773004538106704E-2</c:v>
                </c:pt>
                <c:pt idx="137">
                  <c:v>1.2599209200929939E-2</c:v>
                </c:pt>
                <c:pt idx="138">
                  <c:v>9.1711355267318773E-3</c:v>
                </c:pt>
                <c:pt idx="139">
                  <c:v>1.2384338328869093E-2</c:v>
                </c:pt>
                <c:pt idx="140">
                  <c:v>1.6830404246417352E-2</c:v>
                </c:pt>
                <c:pt idx="141">
                  <c:v>2.0224795269897733E-2</c:v>
                </c:pt>
                <c:pt idx="142">
                  <c:v>1.9478710322571313E-2</c:v>
                </c:pt>
                <c:pt idx="143">
                  <c:v>1.8098835352928111E-2</c:v>
                </c:pt>
                <c:pt idx="144">
                  <c:v>1.7725333627893081E-2</c:v>
                </c:pt>
                <c:pt idx="145">
                  <c:v>2.0250069359268652E-2</c:v>
                </c:pt>
                <c:pt idx="146">
                  <c:v>2.4619782005306678E-2</c:v>
                </c:pt>
                <c:pt idx="147">
                  <c:v>2.6340943952286366E-2</c:v>
                </c:pt>
                <c:pt idx="148">
                  <c:v>2.8916953019663127E-2</c:v>
                </c:pt>
                <c:pt idx="149">
                  <c:v>3.2529645640724691E-2</c:v>
                </c:pt>
                <c:pt idx="150">
                  <c:v>3.6719646721047328E-2</c:v>
                </c:pt>
                <c:pt idx="151">
                  <c:v>4.0069022954951627E-2</c:v>
                </c:pt>
                <c:pt idx="152">
                  <c:v>4.3516856106992075E-2</c:v>
                </c:pt>
                <c:pt idx="153">
                  <c:v>4.6537744180375595E-2</c:v>
                </c:pt>
                <c:pt idx="154">
                  <c:v>5.0203934201126454E-2</c:v>
                </c:pt>
                <c:pt idx="155">
                  <c:v>5.3760007864612547E-2</c:v>
                </c:pt>
                <c:pt idx="156">
                  <c:v>5.7386217265193329E-2</c:v>
                </c:pt>
                <c:pt idx="157">
                  <c:v>6.0515790775027556E-2</c:v>
                </c:pt>
                <c:pt idx="158">
                  <c:v>6.5146727514105107E-2</c:v>
                </c:pt>
                <c:pt idx="159">
                  <c:v>6.9427694332100165E-2</c:v>
                </c:pt>
                <c:pt idx="160">
                  <c:v>7.3049409368586282E-2</c:v>
                </c:pt>
                <c:pt idx="161">
                  <c:v>7.5370716740490007E-2</c:v>
                </c:pt>
                <c:pt idx="162">
                  <c:v>7.786523047422711E-2</c:v>
                </c:pt>
                <c:pt idx="163">
                  <c:v>8.080603664329522E-2</c:v>
                </c:pt>
                <c:pt idx="164">
                  <c:v>8.4309469444992624E-2</c:v>
                </c:pt>
                <c:pt idx="165">
                  <c:v>8.8349893994025042E-2</c:v>
                </c:pt>
                <c:pt idx="166">
                  <c:v>9.3055223603111692E-2</c:v>
                </c:pt>
                <c:pt idx="167">
                  <c:v>9.629480468709728E-2</c:v>
                </c:pt>
                <c:pt idx="168">
                  <c:v>9.7924073445869952E-2</c:v>
                </c:pt>
                <c:pt idx="169">
                  <c:v>9.9994931471271142E-2</c:v>
                </c:pt>
                <c:pt idx="170">
                  <c:v>9.9481390479090104E-2</c:v>
                </c:pt>
                <c:pt idx="171">
                  <c:v>9.879681717174682E-2</c:v>
                </c:pt>
                <c:pt idx="172">
                  <c:v>9.6331785228097822E-2</c:v>
                </c:pt>
                <c:pt idx="173">
                  <c:v>9.1867854888834088E-2</c:v>
                </c:pt>
                <c:pt idx="174">
                  <c:v>8.710712281255617E-2</c:v>
                </c:pt>
                <c:pt idx="175">
                  <c:v>8.1919725121920584E-2</c:v>
                </c:pt>
                <c:pt idx="176">
                  <c:v>7.7110100312415719E-2</c:v>
                </c:pt>
                <c:pt idx="177">
                  <c:v>7.1633717726781843E-2</c:v>
                </c:pt>
                <c:pt idx="178">
                  <c:v>6.55273657051747E-2</c:v>
                </c:pt>
              </c:numCache>
            </c:numRef>
          </c:yVal>
        </c:ser>
        <c:axId val="272818176"/>
        <c:axId val="272820480"/>
      </c:scatterChart>
      <c:valAx>
        <c:axId val="272818176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72820480"/>
        <c:crosses val="autoZero"/>
        <c:crossBetween val="midCat"/>
      </c:valAx>
      <c:valAx>
        <c:axId val="2728204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2818176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'calcRED(0)'!$AS$79:$AY$79</c:f>
          <c:strCache>
            <c:ptCount val="1"/>
            <c:pt idx="0">
              <c:v>Gain Compression Relative to LM &amp; LO Range; Range=HS: RED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'calcRED(0)'!$AH$13:$AI$13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'calcRED(0)'!$AM$17:$AM$107</c:f>
              <c:numCache>
                <c:formatCode>0.0%</c:formatCode>
                <c:ptCount val="91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0.63737542927054536</c:v>
                </c:pt>
                <c:pt idx="64">
                  <c:v>0.63959134970415998</c:v>
                </c:pt>
                <c:pt idx="65">
                  <c:v>0.64605847345375189</c:v>
                </c:pt>
                <c:pt idx="66">
                  <c:v>0.65255345670805076</c:v>
                </c:pt>
                <c:pt idx="67">
                  <c:v>0.65890332514923677</c:v>
                </c:pt>
                <c:pt idx="68">
                  <c:v>0.66519799594962514</c:v>
                </c:pt>
                <c:pt idx="69">
                  <c:v>0.67143744772816827</c:v>
                </c:pt>
                <c:pt idx="70">
                  <c:v>0.67245567567809139</c:v>
                </c:pt>
                <c:pt idx="71">
                  <c:v>0.67770475736672242</c:v>
                </c:pt>
                <c:pt idx="72">
                  <c:v>0.68384431031322646</c:v>
                </c:pt>
                <c:pt idx="73">
                  <c:v>0.68989400529646971</c:v>
                </c:pt>
                <c:pt idx="74">
                  <c:v>0.69601637774907388</c:v>
                </c:pt>
                <c:pt idx="75">
                  <c:v>0.70227335705236249</c:v>
                </c:pt>
                <c:pt idx="76">
                  <c:v>0.70664999759031444</c:v>
                </c:pt>
                <c:pt idx="77">
                  <c:v>0.70849547866967422</c:v>
                </c:pt>
                <c:pt idx="78">
                  <c:v>0.71481779680899182</c:v>
                </c:pt>
                <c:pt idx="79">
                  <c:v>0.72076439238187628</c:v>
                </c:pt>
                <c:pt idx="80">
                  <c:v>0.72658638578954382</c:v>
                </c:pt>
                <c:pt idx="81">
                  <c:v>0.73247769326335321</c:v>
                </c:pt>
                <c:pt idx="82">
                  <c:v>0.73855165738004347</c:v>
                </c:pt>
                <c:pt idx="83">
                  <c:v>0.7391108240015104</c:v>
                </c:pt>
                <c:pt idx="84">
                  <c:v>0.74465318495616972</c:v>
                </c:pt>
                <c:pt idx="85">
                  <c:v>0.7504927667423329</c:v>
                </c:pt>
                <c:pt idx="86">
                  <c:v>0.75607354575249441</c:v>
                </c:pt>
                <c:pt idx="87">
                  <c:v>0.7619956205534516</c:v>
                </c:pt>
                <c:pt idx="88">
                  <c:v>0.76792138769681761</c:v>
                </c:pt>
                <c:pt idx="89">
                  <c:v>0.7708228916765586</c:v>
                </c:pt>
                <c:pt idx="90">
                  <c:v>0.77336084620742462</c:v>
                </c:pt>
              </c:numCache>
            </c:numRef>
          </c:xVal>
          <c:yVal>
            <c:numRef>
              <c:f>'calcRED(0)'!$AO$17:$AO$107</c:f>
              <c:numCache>
                <c:formatCode>0.0%</c:formatCode>
                <c:ptCount val="91"/>
                <c:pt idx="0">
                  <c:v>-3.6222760254665864E-2</c:v>
                </c:pt>
                <c:pt idx="1">
                  <c:v>-2.5653228902065561E-2</c:v>
                </c:pt>
                <c:pt idx="2">
                  <c:v>-2.1835087720385338E-2</c:v>
                </c:pt>
                <c:pt idx="3">
                  <c:v>-1.0166356229595386E-2</c:v>
                </c:pt>
                <c:pt idx="4">
                  <c:v>-6.121741944957626E-3</c:v>
                </c:pt>
                <c:pt idx="5">
                  <c:v>3.1811955743019649E-3</c:v>
                </c:pt>
                <c:pt idx="6">
                  <c:v>7.6297087015035903E-3</c:v>
                </c:pt>
                <c:pt idx="7">
                  <c:v>1.0451006854421463E-2</c:v>
                </c:pt>
                <c:pt idx="8">
                  <c:v>1.7630187612980297E-2</c:v>
                </c:pt>
                <c:pt idx="9">
                  <c:v>2.3488858963466974E-2</c:v>
                </c:pt>
                <c:pt idx="10">
                  <c:v>2.3652095812434437E-2</c:v>
                </c:pt>
                <c:pt idx="11">
                  <c:v>3.0958406473355904E-2</c:v>
                </c:pt>
                <c:pt idx="12">
                  <c:v>3.1752323784166592E-2</c:v>
                </c:pt>
                <c:pt idx="13">
                  <c:v>3.6252031980828381E-2</c:v>
                </c:pt>
                <c:pt idx="14">
                  <c:v>3.1584104919658351E-2</c:v>
                </c:pt>
                <c:pt idx="15">
                  <c:v>2.6378377992133384E-2</c:v>
                </c:pt>
                <c:pt idx="16">
                  <c:v>2.4050498164507106E-2</c:v>
                </c:pt>
                <c:pt idx="17">
                  <c:v>2.2137756114833929E-2</c:v>
                </c:pt>
                <c:pt idx="18">
                  <c:v>1.6863252611747814E-2</c:v>
                </c:pt>
                <c:pt idx="19">
                  <c:v>9.6652096072984417E-3</c:v>
                </c:pt>
                <c:pt idx="20">
                  <c:v>3.5743221301931527E-3</c:v>
                </c:pt>
                <c:pt idx="21">
                  <c:v>-3.1179822688587322E-3</c:v>
                </c:pt>
                <c:pt idx="22">
                  <c:v>-1.1494344393133127E-2</c:v>
                </c:pt>
                <c:pt idx="23">
                  <c:v>-1.9276735831120773E-2</c:v>
                </c:pt>
                <c:pt idx="24">
                  <c:v>-2.1552390557496692E-2</c:v>
                </c:pt>
                <c:pt idx="25">
                  <c:v>-2.6385722883589868E-2</c:v>
                </c:pt>
                <c:pt idx="26">
                  <c:v>-3.301873796306587E-2</c:v>
                </c:pt>
                <c:pt idx="27">
                  <c:v>-3.6367475065899768E-2</c:v>
                </c:pt>
                <c:pt idx="28">
                  <c:v>-3.5870225859739868E-2</c:v>
                </c:pt>
                <c:pt idx="29">
                  <c:v>-3.2166547423261194E-2</c:v>
                </c:pt>
                <c:pt idx="30">
                  <c:v>-2.4921182203806569E-2</c:v>
                </c:pt>
                <c:pt idx="31">
                  <c:v>-2.1058034647034707E-2</c:v>
                </c:pt>
                <c:pt idx="32">
                  <c:v>-1.9945761862826594E-2</c:v>
                </c:pt>
                <c:pt idx="33">
                  <c:v>-1.6352406825672516E-2</c:v>
                </c:pt>
                <c:pt idx="34">
                  <c:v>-1.2669052793404911E-2</c:v>
                </c:pt>
                <c:pt idx="35">
                  <c:v>-1.0496019865779083E-2</c:v>
                </c:pt>
                <c:pt idx="36">
                  <c:v>-5.5532928347407085E-3</c:v>
                </c:pt>
                <c:pt idx="37">
                  <c:v>4.0189906888146165E-3</c:v>
                </c:pt>
                <c:pt idx="38">
                  <c:v>9.0881095380974664E-3</c:v>
                </c:pt>
                <c:pt idx="39">
                  <c:v>7.8875164215714832E-3</c:v>
                </c:pt>
                <c:pt idx="40">
                  <c:v>1.2444202667857951E-2</c:v>
                </c:pt>
                <c:pt idx="41">
                  <c:v>1.3695128797109657E-2</c:v>
                </c:pt>
                <c:pt idx="42">
                  <c:v>1.5873002120257107E-2</c:v>
                </c:pt>
                <c:pt idx="43">
                  <c:v>2.2242587121264368E-2</c:v>
                </c:pt>
                <c:pt idx="44">
                  <c:v>3.0660541584729861E-2</c:v>
                </c:pt>
                <c:pt idx="45">
                  <c:v>4.4176692660767181E-2</c:v>
                </c:pt>
                <c:pt idx="46">
                  <c:v>4.7427184361819474E-2</c:v>
                </c:pt>
                <c:pt idx="47">
                  <c:v>4.8952015849615282E-2</c:v>
                </c:pt>
                <c:pt idx="48">
                  <c:v>5.5292337842709705E-2</c:v>
                </c:pt>
                <c:pt idx="49">
                  <c:v>6.1716114282389656E-2</c:v>
                </c:pt>
                <c:pt idx="50">
                  <c:v>7.6445451125186192E-2</c:v>
                </c:pt>
                <c:pt idx="51">
                  <c:v>9.610923237438862E-2</c:v>
                </c:pt>
                <c:pt idx="52">
                  <c:v>0.11081693299586926</c:v>
                </c:pt>
                <c:pt idx="53">
                  <c:v>0.11976722467165057</c:v>
                </c:pt>
                <c:pt idx="54">
                  <c:v>0.13089810743749775</c:v>
                </c:pt>
                <c:pt idx="55">
                  <c:v>0.15046566804124706</c:v>
                </c:pt>
                <c:pt idx="56">
                  <c:v>0.17298781271204966</c:v>
                </c:pt>
                <c:pt idx="57">
                  <c:v>0.18793235607590386</c:v>
                </c:pt>
                <c:pt idx="58">
                  <c:v>0.19632093617066504</c:v>
                </c:pt>
                <c:pt idx="59">
                  <c:v>0.20276900109072571</c:v>
                </c:pt>
                <c:pt idx="60">
                  <c:v>0.21196388464537796</c:v>
                </c:pt>
                <c:pt idx="61">
                  <c:v>0.22057753090099452</c:v>
                </c:pt>
                <c:pt idx="62">
                  <c:v>0.23133312827043939</c:v>
                </c:pt>
                <c:pt idx="63">
                  <c:v>0.23569502598559766</c:v>
                </c:pt>
                <c:pt idx="64">
                  <c:v>0.24070252281904869</c:v>
                </c:pt>
                <c:pt idx="65">
                  <c:v>0.25358014841143328</c:v>
                </c:pt>
                <c:pt idx="66">
                  <c:v>0.26346143254613175</c:v>
                </c:pt>
                <c:pt idx="67">
                  <c:v>0.27434542205447876</c:v>
                </c:pt>
                <c:pt idx="68">
                  <c:v>0.27189722332720212</c:v>
                </c:pt>
                <c:pt idx="69">
                  <c:v>0.27709234721209364</c:v>
                </c:pt>
                <c:pt idx="70">
                  <c:v>0.28218674011489142</c:v>
                </c:pt>
                <c:pt idx="71">
                  <c:v>0.27930768893900382</c:v>
                </c:pt>
                <c:pt idx="72">
                  <c:v>0.28236447223340622</c:v>
                </c:pt>
                <c:pt idx="73">
                  <c:v>0.28923639452493899</c:v>
                </c:pt>
                <c:pt idx="74">
                  <c:v>0.29456530977228823</c:v>
                </c:pt>
                <c:pt idx="75">
                  <c:v>0.29366127113835749</c:v>
                </c:pt>
                <c:pt idx="76">
                  <c:v>0.29867485189969889</c:v>
                </c:pt>
                <c:pt idx="77">
                  <c:v>0.29425650333022979</c:v>
                </c:pt>
                <c:pt idx="78">
                  <c:v>0.29747057750538874</c:v>
                </c:pt>
                <c:pt idx="79">
                  <c:v>0.3013492275958598</c:v>
                </c:pt>
                <c:pt idx="80">
                  <c:v>0.30491459618869521</c:v>
                </c:pt>
                <c:pt idx="81">
                  <c:v>0.30347818060481546</c:v>
                </c:pt>
                <c:pt idx="82">
                  <c:v>0.29674045959865292</c:v>
                </c:pt>
                <c:pt idx="83">
                  <c:v>0.29821891292956093</c:v>
                </c:pt>
                <c:pt idx="84">
                  <c:v>0.2893560315460304</c:v>
                </c:pt>
                <c:pt idx="85">
                  <c:v>0.27907199436896812</c:v>
                </c:pt>
                <c:pt idx="86">
                  <c:v>0.27206269074386147</c:v>
                </c:pt>
                <c:pt idx="87">
                  <c:v>0.26398041031032315</c:v>
                </c:pt>
                <c:pt idx="88">
                  <c:v>0.25719993911930339</c:v>
                </c:pt>
                <c:pt idx="89">
                  <c:v>0.25534855315703942</c:v>
                </c:pt>
                <c:pt idx="90">
                  <c:v>0.25221349183666342</c:v>
                </c:pt>
              </c:numCache>
            </c:numRef>
          </c:yVal>
        </c:ser>
        <c:ser>
          <c:idx val="1"/>
          <c:order val="1"/>
          <c:tx>
            <c:strRef>
              <c:f>'calcRED(0)'!$AP$13:$AQ$13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'calcRED(0)'!$AM$17:$AM$107</c:f>
              <c:numCache>
                <c:formatCode>0.0%</c:formatCode>
                <c:ptCount val="91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0.63737542927054536</c:v>
                </c:pt>
                <c:pt idx="64">
                  <c:v>0.63959134970415998</c:v>
                </c:pt>
                <c:pt idx="65">
                  <c:v>0.64605847345375189</c:v>
                </c:pt>
                <c:pt idx="66">
                  <c:v>0.65255345670805076</c:v>
                </c:pt>
                <c:pt idx="67">
                  <c:v>0.65890332514923677</c:v>
                </c:pt>
                <c:pt idx="68">
                  <c:v>0.66519799594962514</c:v>
                </c:pt>
                <c:pt idx="69">
                  <c:v>0.67143744772816827</c:v>
                </c:pt>
                <c:pt idx="70">
                  <c:v>0.67245567567809139</c:v>
                </c:pt>
                <c:pt idx="71">
                  <c:v>0.67770475736672242</c:v>
                </c:pt>
                <c:pt idx="72">
                  <c:v>0.68384431031322646</c:v>
                </c:pt>
                <c:pt idx="73">
                  <c:v>0.68989400529646971</c:v>
                </c:pt>
                <c:pt idx="74">
                  <c:v>0.69601637774907388</c:v>
                </c:pt>
                <c:pt idx="75">
                  <c:v>0.70227335705236249</c:v>
                </c:pt>
                <c:pt idx="76">
                  <c:v>0.70664999759031444</c:v>
                </c:pt>
                <c:pt idx="77">
                  <c:v>0.70849547866967422</c:v>
                </c:pt>
                <c:pt idx="78">
                  <c:v>0.71481779680899182</c:v>
                </c:pt>
                <c:pt idx="79">
                  <c:v>0.72076439238187628</c:v>
                </c:pt>
                <c:pt idx="80">
                  <c:v>0.72658638578954382</c:v>
                </c:pt>
                <c:pt idx="81">
                  <c:v>0.73247769326335321</c:v>
                </c:pt>
                <c:pt idx="82">
                  <c:v>0.73855165738004347</c:v>
                </c:pt>
                <c:pt idx="83">
                  <c:v>0.7391108240015104</c:v>
                </c:pt>
                <c:pt idx="84">
                  <c:v>0.74465318495616972</c:v>
                </c:pt>
                <c:pt idx="85">
                  <c:v>0.7504927667423329</c:v>
                </c:pt>
                <c:pt idx="86">
                  <c:v>0.75607354575249441</c:v>
                </c:pt>
                <c:pt idx="87">
                  <c:v>0.7619956205534516</c:v>
                </c:pt>
                <c:pt idx="88">
                  <c:v>0.76792138769681761</c:v>
                </c:pt>
                <c:pt idx="89">
                  <c:v>0.7708228916765586</c:v>
                </c:pt>
                <c:pt idx="90">
                  <c:v>0.77336084620742462</c:v>
                </c:pt>
              </c:numCache>
            </c:numRef>
          </c:xVal>
          <c:yVal>
            <c:numRef>
              <c:f>'calcRED(0)'!$AQ$17:$AQ$107</c:f>
              <c:numCache>
                <c:formatCode>0.0%</c:formatCode>
                <c:ptCount val="91"/>
                <c:pt idx="0">
                  <c:v>-2.7455249471050269E-2</c:v>
                </c:pt>
                <c:pt idx="1">
                  <c:v>-2.0733687992334215E-2</c:v>
                </c:pt>
                <c:pt idx="2">
                  <c:v>-1.4262757304021934E-2</c:v>
                </c:pt>
                <c:pt idx="3">
                  <c:v>-5.7305851761753068E-3</c:v>
                </c:pt>
                <c:pt idx="4">
                  <c:v>-1.491295651272595E-3</c:v>
                </c:pt>
                <c:pt idx="5">
                  <c:v>6.8825876105611528E-3</c:v>
                </c:pt>
                <c:pt idx="6">
                  <c:v>1.2014726537077358E-2</c:v>
                </c:pt>
                <c:pt idx="7">
                  <c:v>1.7138124403478283E-2</c:v>
                </c:pt>
                <c:pt idx="8">
                  <c:v>2.3173501118804563E-2</c:v>
                </c:pt>
                <c:pt idx="9">
                  <c:v>2.8731373222800727E-2</c:v>
                </c:pt>
                <c:pt idx="10">
                  <c:v>3.1630267165934978E-2</c:v>
                </c:pt>
                <c:pt idx="11">
                  <c:v>3.5693325417742283E-2</c:v>
                </c:pt>
                <c:pt idx="12">
                  <c:v>3.8079325099253492E-2</c:v>
                </c:pt>
                <c:pt idx="13">
                  <c:v>3.8874972893051751E-2</c:v>
                </c:pt>
                <c:pt idx="14">
                  <c:v>3.6766540105029444E-2</c:v>
                </c:pt>
                <c:pt idx="15">
                  <c:v>3.1988469698204458E-2</c:v>
                </c:pt>
                <c:pt idx="16">
                  <c:v>3.1214816695368741E-2</c:v>
                </c:pt>
                <c:pt idx="17">
                  <c:v>2.8323896353426914E-2</c:v>
                </c:pt>
                <c:pt idx="18">
                  <c:v>2.2889484485139722E-2</c:v>
                </c:pt>
                <c:pt idx="19">
                  <c:v>1.5296030239719816E-2</c:v>
                </c:pt>
                <c:pt idx="20">
                  <c:v>7.8656913161343489E-3</c:v>
                </c:pt>
                <c:pt idx="21">
                  <c:v>-9.1075292065134761E-4</c:v>
                </c:pt>
                <c:pt idx="22">
                  <c:v>-1.0213731264039572E-2</c:v>
                </c:pt>
                <c:pt idx="23">
                  <c:v>-1.6102074699268831E-2</c:v>
                </c:pt>
                <c:pt idx="24">
                  <c:v>-2.0903943910181466E-2</c:v>
                </c:pt>
                <c:pt idx="25">
                  <c:v>-2.5964578104389568E-2</c:v>
                </c:pt>
                <c:pt idx="26">
                  <c:v>-3.2349061257360701E-2</c:v>
                </c:pt>
                <c:pt idx="27">
                  <c:v>-3.7677507635593188E-2</c:v>
                </c:pt>
                <c:pt idx="28">
                  <c:v>-3.8251425297884056E-2</c:v>
                </c:pt>
                <c:pt idx="29">
                  <c:v>-3.3227444402204043E-2</c:v>
                </c:pt>
                <c:pt idx="30">
                  <c:v>-2.7139096591439982E-2</c:v>
                </c:pt>
                <c:pt idx="31">
                  <c:v>-2.3884444659478477E-2</c:v>
                </c:pt>
                <c:pt idx="32">
                  <c:v>-2.2159106338164092E-2</c:v>
                </c:pt>
                <c:pt idx="33">
                  <c:v>-2.0783490697170781E-2</c:v>
                </c:pt>
                <c:pt idx="34">
                  <c:v>-1.8542470082227203E-2</c:v>
                </c:pt>
                <c:pt idx="35">
                  <c:v>-1.6591797644245787E-2</c:v>
                </c:pt>
                <c:pt idx="36">
                  <c:v>-1.251827949116846E-2</c:v>
                </c:pt>
                <c:pt idx="37">
                  <c:v>-4.1900520786323225E-3</c:v>
                </c:pt>
                <c:pt idx="38">
                  <c:v>1.1287165772704277E-3</c:v>
                </c:pt>
                <c:pt idx="39">
                  <c:v>-7.6769432836409912E-4</c:v>
                </c:pt>
                <c:pt idx="40">
                  <c:v>2.5632808130120477E-3</c:v>
                </c:pt>
                <c:pt idx="41">
                  <c:v>3.2437545521277755E-3</c:v>
                </c:pt>
                <c:pt idx="42">
                  <c:v>6.2921016281629605E-3</c:v>
                </c:pt>
                <c:pt idx="43">
                  <c:v>1.2059541065012391E-2</c:v>
                </c:pt>
                <c:pt idx="44">
                  <c:v>2.1462726584481118E-2</c:v>
                </c:pt>
                <c:pt idx="45">
                  <c:v>3.3776004949496174E-2</c:v>
                </c:pt>
                <c:pt idx="46">
                  <c:v>3.6160374501637671E-2</c:v>
                </c:pt>
                <c:pt idx="47">
                  <c:v>3.78325391959482E-2</c:v>
                </c:pt>
                <c:pt idx="48">
                  <c:v>4.2599697690590022E-2</c:v>
                </c:pt>
                <c:pt idx="49">
                  <c:v>4.881598725467029E-2</c:v>
                </c:pt>
                <c:pt idx="50">
                  <c:v>6.0910639666788446E-2</c:v>
                </c:pt>
                <c:pt idx="51">
                  <c:v>8.085640161396479E-2</c:v>
                </c:pt>
                <c:pt idx="52">
                  <c:v>9.449248556477241E-2</c:v>
                </c:pt>
                <c:pt idx="53">
                  <c:v>0.10270853038939376</c:v>
                </c:pt>
                <c:pt idx="54">
                  <c:v>0.11414718347325747</c:v>
                </c:pt>
                <c:pt idx="55">
                  <c:v>0.13343475199431176</c:v>
                </c:pt>
                <c:pt idx="56">
                  <c:v>0.1552567747603919</c:v>
                </c:pt>
                <c:pt idx="57">
                  <c:v>0.16931620162274941</c:v>
                </c:pt>
                <c:pt idx="58">
                  <c:v>0.17640003858960296</c:v>
                </c:pt>
                <c:pt idx="59">
                  <c:v>0.18340765062319231</c:v>
                </c:pt>
                <c:pt idx="60">
                  <c:v>0.19302123965365015</c:v>
                </c:pt>
                <c:pt idx="61">
                  <c:v>0.2001552988813462</c:v>
                </c:pt>
                <c:pt idx="62">
                  <c:v>0.20970339973725038</c:v>
                </c:pt>
                <c:pt idx="63">
                  <c:v>0.21370456836466634</c:v>
                </c:pt>
                <c:pt idx="64">
                  <c:v>0.21847312067895897</c:v>
                </c:pt>
                <c:pt idx="65">
                  <c:v>0.22942300662137982</c:v>
                </c:pt>
                <c:pt idx="66">
                  <c:v>0.23826611136064701</c:v>
                </c:pt>
                <c:pt idx="67">
                  <c:v>0.24800159784952958</c:v>
                </c:pt>
                <c:pt idx="68">
                  <c:v>0.24497908802322299</c:v>
                </c:pt>
                <c:pt idx="69">
                  <c:v>0.24963863858132895</c:v>
                </c:pt>
                <c:pt idx="70">
                  <c:v>0.25448404840657846</c:v>
                </c:pt>
                <c:pt idx="71">
                  <c:v>0.25210762387508212</c:v>
                </c:pt>
                <c:pt idx="72">
                  <c:v>0.25467240492670062</c:v>
                </c:pt>
                <c:pt idx="73">
                  <c:v>0.25999957088034487</c:v>
                </c:pt>
                <c:pt idx="74">
                  <c:v>0.26364302983837673</c:v>
                </c:pt>
                <c:pt idx="75">
                  <c:v>0.26177945534751279</c:v>
                </c:pt>
                <c:pt idx="76">
                  <c:v>0.26584762755185287</c:v>
                </c:pt>
                <c:pt idx="77">
                  <c:v>0.26061837001095722</c:v>
                </c:pt>
                <c:pt idx="78">
                  <c:v>0.26267460846267832</c:v>
                </c:pt>
                <c:pt idx="79">
                  <c:v>0.26461703278921234</c:v>
                </c:pt>
                <c:pt idx="80">
                  <c:v>0.26698147060229882</c:v>
                </c:pt>
                <c:pt idx="81">
                  <c:v>0.26437967882647384</c:v>
                </c:pt>
                <c:pt idx="82">
                  <c:v>0.25775958167480217</c:v>
                </c:pt>
                <c:pt idx="83">
                  <c:v>0.25966686963295715</c:v>
                </c:pt>
                <c:pt idx="84">
                  <c:v>0.25052911138366207</c:v>
                </c:pt>
                <c:pt idx="85">
                  <c:v>0.24034131102364409</c:v>
                </c:pt>
                <c:pt idx="86">
                  <c:v>0.23347211839326598</c:v>
                </c:pt>
                <c:pt idx="87">
                  <c:v>0.22630342363323641</c:v>
                </c:pt>
                <c:pt idx="88">
                  <c:v>0.21949649070372179</c:v>
                </c:pt>
                <c:pt idx="89">
                  <c:v>0.2183619502199583</c:v>
                </c:pt>
                <c:pt idx="90">
                  <c:v>0.21452609675114465</c:v>
                </c:pt>
              </c:numCache>
            </c:numRef>
          </c:yVal>
        </c:ser>
        <c:axId val="274151680"/>
        <c:axId val="274610048"/>
      </c:scatterChart>
      <c:valAx>
        <c:axId val="274151680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74610048"/>
        <c:crosses val="autoZero"/>
        <c:crossBetween val="midCat"/>
      </c:valAx>
      <c:valAx>
        <c:axId val="2746100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4151680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'calcGREEN(1)'!$AS$15:$AY$15</c:f>
          <c:strCache>
            <c:ptCount val="1"/>
            <c:pt idx="0">
              <c:v>Gain Compression; Range=HI: GREEN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'calcGREEN(1)'!$L$17:$L$92</c:f>
              <c:numCache>
                <c:formatCode>0.0%</c:formatCode>
                <c:ptCount val="76"/>
                <c:pt idx="0">
                  <c:v>0.26213982509209854</c:v>
                </c:pt>
                <c:pt idx="1">
                  <c:v>0.27667785743775403</c:v>
                </c:pt>
                <c:pt idx="2">
                  <c:v>0.29076193311737802</c:v>
                </c:pt>
                <c:pt idx="3">
                  <c:v>0.30436153951505335</c:v>
                </c:pt>
                <c:pt idx="4">
                  <c:v>0.31740355155138467</c:v>
                </c:pt>
                <c:pt idx="5">
                  <c:v>0.32995918187087142</c:v>
                </c:pt>
                <c:pt idx="6">
                  <c:v>0.34211617421716212</c:v>
                </c:pt>
                <c:pt idx="7">
                  <c:v>0.35391266911204267</c:v>
                </c:pt>
                <c:pt idx="8">
                  <c:v>0.36545421073107215</c:v>
                </c:pt>
                <c:pt idx="9">
                  <c:v>0.37681455336159808</c:v>
                </c:pt>
                <c:pt idx="10">
                  <c:v>0.38801531039602388</c:v>
                </c:pt>
                <c:pt idx="11">
                  <c:v>0.39917855909394057</c:v>
                </c:pt>
                <c:pt idx="12">
                  <c:v>0.41060756280170224</c:v>
                </c:pt>
                <c:pt idx="13">
                  <c:v>0.42247463021627285</c:v>
                </c:pt>
                <c:pt idx="14">
                  <c:v>0.4337033661633003</c:v>
                </c:pt>
                <c:pt idx="15">
                  <c:v>0.4430476123840828</c:v>
                </c:pt>
                <c:pt idx="16">
                  <c:v>0.45189212160188003</c:v>
                </c:pt>
                <c:pt idx="17">
                  <c:v>0.46101255835556404</c:v>
                </c:pt>
                <c:pt idx="18">
                  <c:v>0.47052973851149649</c:v>
                </c:pt>
                <c:pt idx="19">
                  <c:v>0.48036227292936995</c:v>
                </c:pt>
                <c:pt idx="20">
                  <c:v>0.490458664808816</c:v>
                </c:pt>
                <c:pt idx="21">
                  <c:v>0.50073878938008132</c:v>
                </c:pt>
                <c:pt idx="22">
                  <c:v>0.51117913967225614</c:v>
                </c:pt>
                <c:pt idx="23">
                  <c:v>0.52170977435848576</c:v>
                </c:pt>
                <c:pt idx="24">
                  <c:v>0.53224041102959863</c:v>
                </c:pt>
                <c:pt idx="25">
                  <c:v>0.54279074965066054</c:v>
                </c:pt>
                <c:pt idx="26">
                  <c:v>0.55339195288681398</c:v>
                </c:pt>
                <c:pt idx="27">
                  <c:v>0.56391495371252542</c:v>
                </c:pt>
                <c:pt idx="28">
                  <c:v>0.57447738027184958</c:v>
                </c:pt>
                <c:pt idx="29">
                  <c:v>0.58499911077235778</c:v>
                </c:pt>
                <c:pt idx="30">
                  <c:v>0.59556407798208844</c:v>
                </c:pt>
                <c:pt idx="31">
                  <c:v>0.60606927639100605</c:v>
                </c:pt>
                <c:pt idx="32">
                  <c:v>0.6166043592003303</c:v>
                </c:pt>
                <c:pt idx="33">
                  <c:v>0.62713117695630083</c:v>
                </c:pt>
                <c:pt idx="34">
                  <c:v>0.63763892594004068</c:v>
                </c:pt>
                <c:pt idx="35">
                  <c:v>0.64813077204014224</c:v>
                </c:pt>
                <c:pt idx="36">
                  <c:v>0.65861562142721042</c:v>
                </c:pt>
                <c:pt idx="37">
                  <c:v>0.66907313897357723</c:v>
                </c:pt>
                <c:pt idx="38">
                  <c:v>0.67955799431529473</c:v>
                </c:pt>
                <c:pt idx="39">
                  <c:v>0.69001170287093494</c:v>
                </c:pt>
                <c:pt idx="40">
                  <c:v>0.7004329764513465</c:v>
                </c:pt>
                <c:pt idx="41">
                  <c:v>0.71091338366996948</c:v>
                </c:pt>
                <c:pt idx="42">
                  <c:v>0.72146181481834348</c:v>
                </c:pt>
                <c:pt idx="43">
                  <c:v>0.73210816223640751</c:v>
                </c:pt>
                <c:pt idx="44">
                  <c:v>0.74318493950076214</c:v>
                </c:pt>
                <c:pt idx="45">
                  <c:v>0.75500877119855181</c:v>
                </c:pt>
                <c:pt idx="46">
                  <c:v>0.76718293079903455</c:v>
                </c:pt>
                <c:pt idx="47">
                  <c:v>0.77908495696773372</c:v>
                </c:pt>
                <c:pt idx="48">
                  <c:v>0.79059980587842993</c:v>
                </c:pt>
                <c:pt idx="49">
                  <c:v>0.80174334865663111</c:v>
                </c:pt>
                <c:pt idx="50">
                  <c:v>0.81267452084921243</c:v>
                </c:pt>
                <c:pt idx="51">
                  <c:v>0.8233889060912094</c:v>
                </c:pt>
                <c:pt idx="52">
                  <c:v>0.83400472799161585</c:v>
                </c:pt>
                <c:pt idx="53">
                  <c:v>0.84439612312627044</c:v>
                </c:pt>
                <c:pt idx="54">
                  <c:v>0.85442638663935466</c:v>
                </c:pt>
                <c:pt idx="55">
                  <c:v>0.86411968249809457</c:v>
                </c:pt>
                <c:pt idx="56">
                  <c:v>0.87371252937627042</c:v>
                </c:pt>
                <c:pt idx="57">
                  <c:v>0.88324050233422258</c:v>
                </c:pt>
                <c:pt idx="58">
                  <c:v>0.8926457916507875</c:v>
                </c:pt>
                <c:pt idx="59">
                  <c:v>0.90149221528836376</c:v>
                </c:pt>
                <c:pt idx="60">
                  <c:v>0.90988212176067074</c:v>
                </c:pt>
                <c:pt idx="61">
                  <c:v>0.91823515902883635</c:v>
                </c:pt>
                <c:pt idx="62">
                  <c:v>0.9261902053957064</c:v>
                </c:pt>
                <c:pt idx="63">
                  <c:v>0.93403970163236794</c:v>
                </c:pt>
                <c:pt idx="64">
                  <c:v>0.94148102054751015</c:v>
                </c:pt>
                <c:pt idx="65">
                  <c:v>0.94867183530233745</c:v>
                </c:pt>
                <c:pt idx="66">
                  <c:v>0.95415871125508134</c:v>
                </c:pt>
                <c:pt idx="67">
                  <c:v>0.95916113281250004</c:v>
                </c:pt>
                <c:pt idx="68">
                  <c:v>0.96383484184451218</c:v>
                </c:pt>
                <c:pt idx="69">
                  <c:v>0.96828348497840455</c:v>
                </c:pt>
                <c:pt idx="70">
                  <c:v>0.97224384289253052</c:v>
                </c:pt>
                <c:pt idx="71">
                  <c:v>0.9758774017085875</c:v>
                </c:pt>
                <c:pt idx="72">
                  <c:v>0.97940921938516257</c:v>
                </c:pt>
                <c:pt idx="73">
                  <c:v>0.98300271928988814</c:v>
                </c:pt>
                <c:pt idx="74">
                  <c:v>0.98624271944867892</c:v>
                </c:pt>
                <c:pt idx="75">
                  <c:v>0.98863139529344513</c:v>
                </c:pt>
              </c:numCache>
            </c:numRef>
          </c:xVal>
          <c:yVal>
            <c:numRef>
              <c:f>'calcGREEN(1)'!$M$17:$M$92</c:f>
              <c:numCache>
                <c:formatCode>0.0%</c:formatCode>
                <c:ptCount val="76"/>
                <c:pt idx="0">
                  <c:v>-5.3251042969815199E-4</c:v>
                </c:pt>
                <c:pt idx="1">
                  <c:v>-5.5791822784556633E-4</c:v>
                </c:pt>
                <c:pt idx="2">
                  <c:v>-5.0875576944220402E-4</c:v>
                </c:pt>
                <c:pt idx="3">
                  <c:v>-5.7579463802115427E-4</c:v>
                </c:pt>
                <c:pt idx="4">
                  <c:v>-6.3582834155684331E-4</c:v>
                </c:pt>
                <c:pt idx="5">
                  <c:v>-7.0667966639359481E-4</c:v>
                </c:pt>
                <c:pt idx="6">
                  <c:v>-8.9359781594433585E-4</c:v>
                </c:pt>
                <c:pt idx="7">
                  <c:v>-8.7764531411516078E-4</c:v>
                </c:pt>
                <c:pt idx="8">
                  <c:v>-8.2556401010258629E-4</c:v>
                </c:pt>
                <c:pt idx="9">
                  <c:v>-7.6114323064702116E-4</c:v>
                </c:pt>
                <c:pt idx="10">
                  <c:v>-8.5901587832726278E-4</c:v>
                </c:pt>
                <c:pt idx="11">
                  <c:v>-7.756892018564443E-4</c:v>
                </c:pt>
                <c:pt idx="12">
                  <c:v>-7.3108642090902176E-4</c:v>
                </c:pt>
                <c:pt idx="13">
                  <c:v>-6.9536751839083255E-4</c:v>
                </c:pt>
                <c:pt idx="14">
                  <c:v>-7.1878364954514051E-4</c:v>
                </c:pt>
                <c:pt idx="15">
                  <c:v>-6.7737756456498488E-4</c:v>
                </c:pt>
                <c:pt idx="16">
                  <c:v>-7.6000246882423905E-4</c:v>
                </c:pt>
                <c:pt idx="17">
                  <c:v>-7.6096955629945118E-4</c:v>
                </c:pt>
                <c:pt idx="18">
                  <c:v>-6.6408938831075126E-4</c:v>
                </c:pt>
                <c:pt idx="19">
                  <c:v>-6.8558205673252548E-4</c:v>
                </c:pt>
                <c:pt idx="20">
                  <c:v>-6.3353073008132199E-4</c:v>
                </c:pt>
                <c:pt idx="21">
                  <c:v>-6.9756366013784543E-4</c:v>
                </c:pt>
                <c:pt idx="22">
                  <c:v>-4.7496807523250695E-4</c:v>
                </c:pt>
                <c:pt idx="23">
                  <c:v>-4.4667078660165505E-4</c:v>
                </c:pt>
                <c:pt idx="24">
                  <c:v>-4.6058158231010449E-4</c:v>
                </c:pt>
                <c:pt idx="25">
                  <c:v>-2.2864107814368761E-4</c:v>
                </c:pt>
                <c:pt idx="26">
                  <c:v>-1.2247272272913889E-4</c:v>
                </c:pt>
                <c:pt idx="27">
                  <c:v>-1.078547306461175E-4</c:v>
                </c:pt>
                <c:pt idx="28">
                  <c:v>6.1354010374436996E-6</c:v>
                </c:pt>
                <c:pt idx="29">
                  <c:v>1.6068902234667171E-4</c:v>
                </c:pt>
                <c:pt idx="30">
                  <c:v>2.3734180148760053E-4</c:v>
                </c:pt>
                <c:pt idx="31">
                  <c:v>2.6615376770733334E-4</c:v>
                </c:pt>
                <c:pt idx="32">
                  <c:v>3.2359318070174226E-4</c:v>
                </c:pt>
                <c:pt idx="33">
                  <c:v>4.6985662165455189E-4</c:v>
                </c:pt>
                <c:pt idx="34">
                  <c:v>4.6811191426154863E-4</c:v>
                </c:pt>
                <c:pt idx="35">
                  <c:v>5.408993571796028E-4</c:v>
                </c:pt>
                <c:pt idx="36">
                  <c:v>5.8788999095304995E-4</c:v>
                </c:pt>
                <c:pt idx="37">
                  <c:v>7.1117122410946365E-4</c:v>
                </c:pt>
                <c:pt idx="38">
                  <c:v>7.7608480311663897E-4</c:v>
                </c:pt>
                <c:pt idx="39">
                  <c:v>8.2547223546680648E-4</c:v>
                </c:pt>
                <c:pt idx="40">
                  <c:v>8.5599307017591997E-4</c:v>
                </c:pt>
                <c:pt idx="41">
                  <c:v>9.5920122077775005E-4</c:v>
                </c:pt>
                <c:pt idx="42">
                  <c:v>9.9525379855203155E-4</c:v>
                </c:pt>
                <c:pt idx="43">
                  <c:v>1.1261352123652646E-3</c:v>
                </c:pt>
                <c:pt idx="44">
                  <c:v>1.3009800774930191E-3</c:v>
                </c:pt>
                <c:pt idx="45">
                  <c:v>1.5015963005848842E-3</c:v>
                </c:pt>
                <c:pt idx="46">
                  <c:v>1.7050379474159438E-3</c:v>
                </c:pt>
                <c:pt idx="47">
                  <c:v>1.7693765424917629E-3</c:v>
                </c:pt>
                <c:pt idx="48">
                  <c:v>1.7887110235137449E-3</c:v>
                </c:pt>
                <c:pt idx="49">
                  <c:v>1.6699806324316224E-3</c:v>
                </c:pt>
                <c:pt idx="50">
                  <c:v>1.6549930889115938E-3</c:v>
                </c:pt>
                <c:pt idx="51">
                  <c:v>1.1100297551387417E-3</c:v>
                </c:pt>
                <c:pt idx="52">
                  <c:v>-5.5306371792440689E-4</c:v>
                </c:pt>
                <c:pt idx="53">
                  <c:v>-1.0178321721221462E-4</c:v>
                </c:pt>
                <c:pt idx="54">
                  <c:v>-2.6226230651626992E-6</c:v>
                </c:pt>
                <c:pt idx="55">
                  <c:v>-5.421958472308086E-4</c:v>
                </c:pt>
                <c:pt idx="56">
                  <c:v>-1.2754112934897366E-3</c:v>
                </c:pt>
                <c:pt idx="57">
                  <c:v>-1.5776367792695867E-3</c:v>
                </c:pt>
                <c:pt idx="58">
                  <c:v>-2.1531892154036392E-3</c:v>
                </c:pt>
                <c:pt idx="59">
                  <c:v>-3.2987045163325179E-3</c:v>
                </c:pt>
                <c:pt idx="60">
                  <c:v>-4.4773715696928562E-3</c:v>
                </c:pt>
                <c:pt idx="61">
                  <c:v>-5.9817170435507716E-3</c:v>
                </c:pt>
                <c:pt idx="62">
                  <c:v>-8.0225158634413818E-3</c:v>
                </c:pt>
                <c:pt idx="63">
                  <c:v>-1.0132264774165844E-2</c:v>
                </c:pt>
                <c:pt idx="64">
                  <c:v>-1.2626190681921723E-2</c:v>
                </c:pt>
                <c:pt idx="65">
                  <c:v>-1.5132501450128344E-2</c:v>
                </c:pt>
                <c:pt idx="66">
                  <c:v>-1.9200182722985515E-2</c:v>
                </c:pt>
                <c:pt idx="67">
                  <c:v>-2.3151280692788712E-2</c:v>
                </c:pt>
                <c:pt idx="68">
                  <c:v>-2.6927198952933051E-2</c:v>
                </c:pt>
                <c:pt idx="69">
                  <c:v>-3.1612825144170298E-2</c:v>
                </c:pt>
                <c:pt idx="70">
                  <c:v>-3.6995318947129929E-2</c:v>
                </c:pt>
                <c:pt idx="71">
                  <c:v>-4.2134880819718279E-2</c:v>
                </c:pt>
                <c:pt idx="72">
                  <c:v>-4.6291771475293064E-2</c:v>
                </c:pt>
                <c:pt idx="73">
                  <c:v>-5.1340344331487708E-2</c:v>
                </c:pt>
                <c:pt idx="74">
                  <c:v>-5.7147517078501187E-2</c:v>
                </c:pt>
                <c:pt idx="75">
                  <c:v>-6.2819825051435463E-2</c:v>
                </c:pt>
              </c:numCache>
            </c:numRef>
          </c:yVal>
        </c:ser>
        <c:axId val="208166272"/>
        <c:axId val="208188928"/>
      </c:scatterChart>
      <c:valAx>
        <c:axId val="208166272"/>
        <c:scaling>
          <c:orientation val="minMax"/>
          <c:max val="1"/>
          <c:min val="0.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08188928"/>
        <c:crosses val="autoZero"/>
        <c:crossBetween val="midCat"/>
      </c:valAx>
      <c:valAx>
        <c:axId val="2081889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08166272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'calcGREEN(1)'!$AS$31:$AY$31</c:f>
          <c:strCache>
            <c:ptCount val="1"/>
            <c:pt idx="0">
              <c:v>Low gain INL error; Range=HI; GREENchannel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'calcGREEN(1)'!$AC$17:$AC$244</c:f>
              <c:numCache>
                <c:formatCode>0.0%</c:formatCode>
                <c:ptCount val="228"/>
                <c:pt idx="0">
                  <c:v>2.719741990464966E-3</c:v>
                </c:pt>
                <c:pt idx="1">
                  <c:v>2.8595264290446638E-3</c:v>
                </c:pt>
                <c:pt idx="2">
                  <c:v>3.0115154648996966E-3</c:v>
                </c:pt>
                <c:pt idx="3">
                  <c:v>3.1411288658417303E-3</c:v>
                </c:pt>
                <c:pt idx="4">
                  <c:v>3.2752273869389587E-3</c:v>
                </c:pt>
                <c:pt idx="5">
                  <c:v>3.4009294357534021E-3</c:v>
                </c:pt>
                <c:pt idx="6">
                  <c:v>3.5288207802645064E-3</c:v>
                </c:pt>
                <c:pt idx="7">
                  <c:v>3.6577044284098249E-3</c:v>
                </c:pt>
                <c:pt idx="8">
                  <c:v>3.7716187989397651E-3</c:v>
                </c:pt>
                <c:pt idx="9">
                  <c:v>3.8853752012373947E-3</c:v>
                </c:pt>
                <c:pt idx="10">
                  <c:v>4.0125899547397972E-3</c:v>
                </c:pt>
                <c:pt idx="11">
                  <c:v>4.1141934106361279E-3</c:v>
                </c:pt>
                <c:pt idx="12">
                  <c:v>4.2396351096976271E-3</c:v>
                </c:pt>
                <c:pt idx="13">
                  <c:v>4.3453584487211242E-3</c:v>
                </c:pt>
                <c:pt idx="14">
                  <c:v>4.4691310293005996E-3</c:v>
                </c:pt>
                <c:pt idx="15">
                  <c:v>4.5661461316889428E-3</c:v>
                </c:pt>
                <c:pt idx="16">
                  <c:v>4.6625859178291863E-3</c:v>
                </c:pt>
                <c:pt idx="17">
                  <c:v>4.7533938249781438E-3</c:v>
                </c:pt>
                <c:pt idx="18">
                  <c:v>4.8521826533247121E-3</c:v>
                </c:pt>
                <c:pt idx="19">
                  <c:v>4.9538893487915889E-3</c:v>
                </c:pt>
                <c:pt idx="20">
                  <c:v>5.0518962449584018E-3</c:v>
                </c:pt>
                <c:pt idx="21">
                  <c:v>5.1482309635087226E-3</c:v>
                </c:pt>
                <c:pt idx="22">
                  <c:v>5.2530179711103662E-3</c:v>
                </c:pt>
                <c:pt idx="23">
                  <c:v>5.3727744677309897E-3</c:v>
                </c:pt>
                <c:pt idx="24">
                  <c:v>5.4716136101347042E-3</c:v>
                </c:pt>
                <c:pt idx="25">
                  <c:v>5.5814588468373338E-3</c:v>
                </c:pt>
                <c:pt idx="26">
                  <c:v>5.6977709694504735E-3</c:v>
                </c:pt>
                <c:pt idx="27">
                  <c:v>5.7956209668384899E-3</c:v>
                </c:pt>
                <c:pt idx="28">
                  <c:v>5.9022330839090175E-3</c:v>
                </c:pt>
                <c:pt idx="29">
                  <c:v>6.0190662044801897E-3</c:v>
                </c:pt>
                <c:pt idx="30">
                  <c:v>6.1190016983965522E-3</c:v>
                </c:pt>
                <c:pt idx="31">
                  <c:v>6.226761923555567E-3</c:v>
                </c:pt>
                <c:pt idx="32">
                  <c:v>6.3420318388490446E-3</c:v>
                </c:pt>
                <c:pt idx="33">
                  <c:v>6.4423843698935453E-3</c:v>
                </c:pt>
                <c:pt idx="34">
                  <c:v>6.5466998728509118E-3</c:v>
                </c:pt>
                <c:pt idx="35">
                  <c:v>6.6585282743032775E-3</c:v>
                </c:pt>
                <c:pt idx="36">
                  <c:v>6.7653462611751026E-3</c:v>
                </c:pt>
                <c:pt idx="37">
                  <c:v>6.8690390064291024E-3</c:v>
                </c:pt>
                <c:pt idx="38">
                  <c:v>6.9806571980885858E-3</c:v>
                </c:pt>
                <c:pt idx="39">
                  <c:v>7.0879986948906501E-3</c:v>
                </c:pt>
                <c:pt idx="40">
                  <c:v>7.1866299405055935E-3</c:v>
                </c:pt>
                <c:pt idx="41">
                  <c:v>7.2915734986918673E-3</c:v>
                </c:pt>
                <c:pt idx="42">
                  <c:v>7.4072079111007702E-3</c:v>
                </c:pt>
                <c:pt idx="43">
                  <c:v>7.5093329867304296E-3</c:v>
                </c:pt>
                <c:pt idx="44">
                  <c:v>7.6265851341106956E-3</c:v>
                </c:pt>
                <c:pt idx="45">
                  <c:v>7.7377333382576295E-3</c:v>
                </c:pt>
                <c:pt idx="46">
                  <c:v>7.8635396960961314E-3</c:v>
                </c:pt>
                <c:pt idx="47">
                  <c:v>7.9898673503448082E-3</c:v>
                </c:pt>
                <c:pt idx="48">
                  <c:v>8.1003916651573304E-3</c:v>
                </c:pt>
                <c:pt idx="49">
                  <c:v>8.2206686250092306E-3</c:v>
                </c:pt>
                <c:pt idx="50">
                  <c:v>8.3236286453805871E-3</c:v>
                </c:pt>
                <c:pt idx="51">
                  <c:v>8.4412452774407735E-3</c:v>
                </c:pt>
                <c:pt idx="52">
                  <c:v>8.5451957609914628E-3</c:v>
                </c:pt>
                <c:pt idx="53">
                  <c:v>8.6539474192992728E-3</c:v>
                </c:pt>
                <c:pt idx="54">
                  <c:v>8.7636862578128402E-3</c:v>
                </c:pt>
                <c:pt idx="55">
                  <c:v>8.8670151401622193E-3</c:v>
                </c:pt>
                <c:pt idx="56">
                  <c:v>8.9661658417324545E-3</c:v>
                </c:pt>
                <c:pt idx="57">
                  <c:v>9.0655306578444426E-3</c:v>
                </c:pt>
                <c:pt idx="58">
                  <c:v>9.166090526079947E-3</c:v>
                </c:pt>
                <c:pt idx="59">
                  <c:v>9.2696243455676758E-3</c:v>
                </c:pt>
                <c:pt idx="60">
                  <c:v>9.376496053825286E-3</c:v>
                </c:pt>
                <c:pt idx="61">
                  <c:v>9.4757522084861264E-3</c:v>
                </c:pt>
                <c:pt idx="62">
                  <c:v>9.5740695073174044E-3</c:v>
                </c:pt>
                <c:pt idx="63">
                  <c:v>9.6718691906482728E-3</c:v>
                </c:pt>
                <c:pt idx="64">
                  <c:v>9.7696647205201496E-3</c:v>
                </c:pt>
                <c:pt idx="65">
                  <c:v>9.8678815404632057E-3</c:v>
                </c:pt>
                <c:pt idx="66">
                  <c:v>9.9639039412811412E-3</c:v>
                </c:pt>
                <c:pt idx="67">
                  <c:v>1.0059091646067502E-2</c:v>
                </c:pt>
                <c:pt idx="68">
                  <c:v>1.015344433149913E-2</c:v>
                </c:pt>
                <c:pt idx="69">
                  <c:v>1.0248218282130924E-2</c:v>
                </c:pt>
                <c:pt idx="70">
                  <c:v>1.0341060302297572E-2</c:v>
                </c:pt>
                <c:pt idx="71">
                  <c:v>1.0432543494727104E-2</c:v>
                </c:pt>
                <c:pt idx="72">
                  <c:v>1.0525125712303069E-2</c:v>
                </c:pt>
                <c:pt idx="73">
                  <c:v>1.0619743448108895E-2</c:v>
                </c:pt>
                <c:pt idx="74">
                  <c:v>1.0713834067687757E-2</c:v>
                </c:pt>
                <c:pt idx="75">
                  <c:v>1.0809439854184755E-2</c:v>
                </c:pt>
                <c:pt idx="76">
                  <c:v>1.0899363982360081E-2</c:v>
                </c:pt>
                <c:pt idx="77">
                  <c:v>1.0987403882671151E-2</c:v>
                </c:pt>
                <c:pt idx="78">
                  <c:v>1.1076491946909243E-2</c:v>
                </c:pt>
                <c:pt idx="79">
                  <c:v>1.1168342135990902E-2</c:v>
                </c:pt>
                <c:pt idx="80">
                  <c:v>1.1260609138361591E-2</c:v>
                </c:pt>
                <c:pt idx="81">
                  <c:v>1.1348915009274303E-2</c:v>
                </c:pt>
                <c:pt idx="82">
                  <c:v>1.139347491503841E-2</c:v>
                </c:pt>
                <c:pt idx="83">
                  <c:v>1.1433307277232843E-2</c:v>
                </c:pt>
                <c:pt idx="84">
                  <c:v>1.1522860603491218E-2</c:v>
                </c:pt>
                <c:pt idx="85">
                  <c:v>1.1612469765171388E-2</c:v>
                </c:pt>
                <c:pt idx="86">
                  <c:v>1.1694724991429347E-2</c:v>
                </c:pt>
                <c:pt idx="87">
                  <c:v>1.177953061560626E-2</c:v>
                </c:pt>
                <c:pt idx="88">
                  <c:v>1.1864864201624546E-2</c:v>
                </c:pt>
                <c:pt idx="89">
                  <c:v>1.1944615961563069E-2</c:v>
                </c:pt>
                <c:pt idx="90">
                  <c:v>1.2020555736015725E-2</c:v>
                </c:pt>
                <c:pt idx="91">
                  <c:v>1.2033281467308374E-2</c:v>
                </c:pt>
                <c:pt idx="92">
                  <c:v>1.2112615443988398E-2</c:v>
                </c:pt>
                <c:pt idx="93">
                  <c:v>1.2199146917425562E-2</c:v>
                </c:pt>
                <c:pt idx="94">
                  <c:v>1.2278898801719144E-2</c:v>
                </c:pt>
                <c:pt idx="95">
                  <c:v>1.2361722231115787E-2</c:v>
                </c:pt>
                <c:pt idx="96">
                  <c:v>1.2439126490850726E-2</c:v>
                </c:pt>
                <c:pt idx="97">
                  <c:v>1.2516531745426142E-2</c:v>
                </c:pt>
                <c:pt idx="98">
                  <c:v>1.2590591923509229E-2</c:v>
                </c:pt>
                <c:pt idx="99">
                  <c:v>1.2631800115783449E-2</c:v>
                </c:pt>
                <c:pt idx="100">
                  <c:v>1.2669875188195916E-2</c:v>
                </c:pt>
                <c:pt idx="101">
                  <c:v>1.2746496956153331E-2</c:v>
                </c:pt>
                <c:pt idx="102">
                  <c:v>1.2815341285097289E-2</c:v>
                </c:pt>
                <c:pt idx="103">
                  <c:v>1.2887166081498596E-2</c:v>
                </c:pt>
                <c:pt idx="104">
                  <c:v>1.2904847157464889E-2</c:v>
                </c:pt>
                <c:pt idx="105">
                  <c:v>1.2919712934364098E-2</c:v>
                </c:pt>
                <c:pt idx="106">
                  <c:v>1.2973436558536505E-2</c:v>
                </c:pt>
                <c:pt idx="107">
                  <c:v>1.3033783930091703E-2</c:v>
                </c:pt>
                <c:pt idx="108">
                  <c:v>1.3096635663322767E-2</c:v>
                </c:pt>
                <c:pt idx="109">
                  <c:v>1.3158022991371046E-2</c:v>
                </c:pt>
                <c:pt idx="110">
                  <c:v>1.3212057205173685E-2</c:v>
                </c:pt>
                <c:pt idx="111">
                  <c:v>1.321998901812505E-2</c:v>
                </c:pt>
                <c:pt idx="112">
                  <c:v>1.3279345130628535E-2</c:v>
                </c:pt>
                <c:pt idx="113">
                  <c:v>1.3335365145074999E-2</c:v>
                </c:pt>
                <c:pt idx="114">
                  <c:v>1.3396959996846872E-2</c:v>
                </c:pt>
                <c:pt idx="115">
                  <c:v>1.3449381175866226E-2</c:v>
                </c:pt>
                <c:pt idx="116">
                  <c:v>1.3500390974700247E-2</c:v>
                </c:pt>
                <c:pt idx="117">
                  <c:v>1.3578213664339995E-2</c:v>
                </c:pt>
                <c:pt idx="118">
                  <c:v>1.3778929775039091E-2</c:v>
                </c:pt>
                <c:pt idx="119">
                  <c:v>1.4313055692954688E-2</c:v>
                </c:pt>
                <c:pt idx="120">
                  <c:v>1.483789846218724E-2</c:v>
                </c:pt>
                <c:pt idx="121">
                  <c:v>1.5347650577228068E-2</c:v>
                </c:pt>
                <c:pt idx="122">
                  <c:v>1.5841831241195228E-2</c:v>
                </c:pt>
                <c:pt idx="123">
                  <c:v>1.6332970571157058E-2</c:v>
                </c:pt>
                <c:pt idx="124">
                  <c:v>1.6810883129560771E-2</c:v>
                </c:pt>
                <c:pt idx="125">
                  <c:v>1.7294288155296211E-2</c:v>
                </c:pt>
                <c:pt idx="126">
                  <c:v>1.778623089872965E-2</c:v>
                </c:pt>
                <c:pt idx="127">
                  <c:v>1.8298431807452675E-2</c:v>
                </c:pt>
                <c:pt idx="128">
                  <c:v>1.8772502568365605E-2</c:v>
                </c:pt>
                <c:pt idx="129">
                  <c:v>1.9178527422701052E-2</c:v>
                </c:pt>
                <c:pt idx="130">
                  <c:v>1.9560173591426012E-2</c:v>
                </c:pt>
                <c:pt idx="131">
                  <c:v>1.9953230662643293E-2</c:v>
                </c:pt>
                <c:pt idx="132">
                  <c:v>2.0359681637393094E-2</c:v>
                </c:pt>
                <c:pt idx="133">
                  <c:v>2.0784684413887342E-2</c:v>
                </c:pt>
                <c:pt idx="134">
                  <c:v>2.1215986580651221E-2</c:v>
                </c:pt>
                <c:pt idx="135">
                  <c:v>2.166270156044002E-2</c:v>
                </c:pt>
                <c:pt idx="136">
                  <c:v>2.2111439823838633E-2</c:v>
                </c:pt>
                <c:pt idx="137">
                  <c:v>2.2564283349009041E-2</c:v>
                </c:pt>
                <c:pt idx="138">
                  <c:v>2.3012597831637491E-2</c:v>
                </c:pt>
                <c:pt idx="139">
                  <c:v>2.3467578062299304E-2</c:v>
                </c:pt>
                <c:pt idx="140">
                  <c:v>2.3926235806739995E-2</c:v>
                </c:pt>
                <c:pt idx="141">
                  <c:v>2.4374658930237988E-2</c:v>
                </c:pt>
                <c:pt idx="142">
                  <c:v>2.4826702602264911E-2</c:v>
                </c:pt>
                <c:pt idx="143">
                  <c:v>2.5282746506384041E-2</c:v>
                </c:pt>
                <c:pt idx="144">
                  <c:v>2.5737619723754879E-2</c:v>
                </c:pt>
                <c:pt idx="145">
                  <c:v>2.6184600863501696E-2</c:v>
                </c:pt>
                <c:pt idx="146">
                  <c:v>2.6637874222000077E-2</c:v>
                </c:pt>
                <c:pt idx="147">
                  <c:v>2.7087467777937208E-2</c:v>
                </c:pt>
                <c:pt idx="148">
                  <c:v>2.7539140667221157E-2</c:v>
                </c:pt>
                <c:pt idx="149">
                  <c:v>2.7988732392132402E-2</c:v>
                </c:pt>
                <c:pt idx="150">
                  <c:v>2.8437046671313526E-2</c:v>
                </c:pt>
                <c:pt idx="151">
                  <c:v>2.8887439063157543E-2</c:v>
                </c:pt>
                <c:pt idx="152">
                  <c:v>2.933580684898416E-2</c:v>
                </c:pt>
                <c:pt idx="153">
                  <c:v>2.9784757409662493E-2</c:v>
                </c:pt>
                <c:pt idx="154">
                  <c:v>3.0229447579986572E-2</c:v>
                </c:pt>
                <c:pt idx="155">
                  <c:v>3.0679624215946406E-2</c:v>
                </c:pt>
                <c:pt idx="156">
                  <c:v>3.1129058370907337E-2</c:v>
                </c:pt>
                <c:pt idx="157">
                  <c:v>3.1588088932564214E-2</c:v>
                </c:pt>
                <c:pt idx="158">
                  <c:v>3.2044937419977049E-2</c:v>
                </c:pt>
                <c:pt idx="159">
                  <c:v>3.2531380066804207E-2</c:v>
                </c:pt>
                <c:pt idx="160">
                  <c:v>3.3043427067628715E-2</c:v>
                </c:pt>
                <c:pt idx="161">
                  <c:v>3.3557503150311682E-2</c:v>
                </c:pt>
                <c:pt idx="162">
                  <c:v>3.4065756875831514E-2</c:v>
                </c:pt>
                <c:pt idx="163">
                  <c:v>3.4546121228765415E-2</c:v>
                </c:pt>
                <c:pt idx="164">
                  <c:v>3.502184728794585E-2</c:v>
                </c:pt>
                <c:pt idx="165">
                  <c:v>3.548685319915143E-2</c:v>
                </c:pt>
                <c:pt idx="166">
                  <c:v>3.5937566834315697E-2</c:v>
                </c:pt>
                <c:pt idx="167">
                  <c:v>3.639238481573881E-2</c:v>
                </c:pt>
                <c:pt idx="168">
                  <c:v>3.6834410233049189E-2</c:v>
                </c:pt>
                <c:pt idx="169">
                  <c:v>3.7278507964773805E-2</c:v>
                </c:pt>
                <c:pt idx="170">
                  <c:v>3.7713439072268609E-2</c:v>
                </c:pt>
                <c:pt idx="171">
                  <c:v>3.8144089546400702E-2</c:v>
                </c:pt>
                <c:pt idx="172">
                  <c:v>3.8576410424763896E-2</c:v>
                </c:pt>
                <c:pt idx="173">
                  <c:v>3.899351446073436E-2</c:v>
                </c:pt>
                <c:pt idx="174">
                  <c:v>3.9418048901495098E-2</c:v>
                </c:pt>
                <c:pt idx="175">
                  <c:v>3.983451574045542E-2</c:v>
                </c:pt>
                <c:pt idx="176">
                  <c:v>4.0250301742955186E-2</c:v>
                </c:pt>
                <c:pt idx="177">
                  <c:v>4.0664956171454165E-2</c:v>
                </c:pt>
                <c:pt idx="178">
                  <c:v>4.1072529412489796E-2</c:v>
                </c:pt>
                <c:pt idx="179">
                  <c:v>4.1488248887715511E-2</c:v>
                </c:pt>
                <c:pt idx="180">
                  <c:v>4.1888037115279934E-2</c:v>
                </c:pt>
                <c:pt idx="181">
                  <c:v>4.2292291621887718E-2</c:v>
                </c:pt>
                <c:pt idx="182">
                  <c:v>4.269570619622972E-2</c:v>
                </c:pt>
                <c:pt idx="183">
                  <c:v>4.3097027501083407E-2</c:v>
                </c:pt>
                <c:pt idx="184">
                  <c:v>4.3495800119620162E-2</c:v>
                </c:pt>
                <c:pt idx="185">
                  <c:v>4.3888158451012613E-2</c:v>
                </c:pt>
                <c:pt idx="186">
                  <c:v>4.4282507921338123E-2</c:v>
                </c:pt>
                <c:pt idx="187">
                  <c:v>4.4673802426687774E-2</c:v>
                </c:pt>
                <c:pt idx="188">
                  <c:v>4.5062972229937971E-2</c:v>
                </c:pt>
                <c:pt idx="189">
                  <c:v>4.5449364570358489E-2</c:v>
                </c:pt>
                <c:pt idx="190">
                  <c:v>4.5833680832589339E-2</c:v>
                </c:pt>
                <c:pt idx="191">
                  <c:v>4.6220552494898724E-2</c:v>
                </c:pt>
                <c:pt idx="192">
                  <c:v>4.6596972763144624E-2</c:v>
                </c:pt>
                <c:pt idx="193">
                  <c:v>4.6973712850579524E-2</c:v>
                </c:pt>
                <c:pt idx="194">
                  <c:v>4.7349496226986261E-2</c:v>
                </c:pt>
                <c:pt idx="195">
                  <c:v>4.7720797353734926E-2</c:v>
                </c:pt>
                <c:pt idx="196">
                  <c:v>4.8094600475640299E-2</c:v>
                </c:pt>
                <c:pt idx="197">
                  <c:v>4.8457963189637528E-2</c:v>
                </c:pt>
                <c:pt idx="198">
                  <c:v>4.8826484310465004E-2</c:v>
                </c:pt>
                <c:pt idx="199">
                  <c:v>4.9189893207004162E-2</c:v>
                </c:pt>
                <c:pt idx="200">
                  <c:v>4.9551005793628394E-2</c:v>
                </c:pt>
                <c:pt idx="201">
                  <c:v>4.9911481488413463E-2</c:v>
                </c:pt>
                <c:pt idx="202">
                  <c:v>5.0266355159484313E-2</c:v>
                </c:pt>
                <c:pt idx="203">
                  <c:v>5.061733423848451E-2</c:v>
                </c:pt>
                <c:pt idx="204">
                  <c:v>5.0964857357838678E-2</c:v>
                </c:pt>
                <c:pt idx="205">
                  <c:v>5.1309698227709519E-2</c:v>
                </c:pt>
                <c:pt idx="206">
                  <c:v>5.1656843341940803E-2</c:v>
                </c:pt>
                <c:pt idx="207">
                  <c:v>5.1987447069994377E-2</c:v>
                </c:pt>
                <c:pt idx="208">
                  <c:v>5.2323762581591979E-2</c:v>
                </c:pt>
                <c:pt idx="209">
                  <c:v>5.2651761370144302E-2</c:v>
                </c:pt>
                <c:pt idx="210">
                  <c:v>5.2978792868407745E-2</c:v>
                </c:pt>
                <c:pt idx="211">
                  <c:v>5.3299267157783714E-2</c:v>
                </c:pt>
                <c:pt idx="212">
                  <c:v>5.3608913573828222E-2</c:v>
                </c:pt>
                <c:pt idx="213">
                  <c:v>5.3917016231599106E-2</c:v>
                </c:pt>
                <c:pt idx="214">
                  <c:v>5.4214243612812699E-2</c:v>
                </c:pt>
                <c:pt idx="215">
                  <c:v>5.4504366613568313E-2</c:v>
                </c:pt>
                <c:pt idx="217">
                  <c:v>5.4621274768460876E-2</c:v>
                </c:pt>
                <c:pt idx="218">
                  <c:v>5.4873057918080011E-2</c:v>
                </c:pt>
                <c:pt idx="219">
                  <c:v>5.5101857827265108E-2</c:v>
                </c:pt>
                <c:pt idx="220">
                  <c:v>5.5354487724635283E-2</c:v>
                </c:pt>
                <c:pt idx="221">
                  <c:v>5.5614005534513636E-2</c:v>
                </c:pt>
                <c:pt idx="223">
                  <c:v>5.5863070221026261E-2</c:v>
                </c:pt>
                <c:pt idx="224">
                  <c:v>5.6111222649750409E-2</c:v>
                </c:pt>
                <c:pt idx="225">
                  <c:v>5.6344873963757994E-2</c:v>
                </c:pt>
                <c:pt idx="226">
                  <c:v>5.6573722903747507E-2</c:v>
                </c:pt>
                <c:pt idx="227">
                  <c:v>5.6789612045926224E-2</c:v>
                </c:pt>
              </c:numCache>
            </c:numRef>
          </c:xVal>
          <c:yVal>
            <c:numRef>
              <c:f>'calcGREEN(1)'!$AE$17:$AE$244</c:f>
              <c:numCache>
                <c:formatCode>0.0%</c:formatCode>
                <c:ptCount val="228"/>
                <c:pt idx="0">
                  <c:v>-1.0858756782149981E-2</c:v>
                </c:pt>
                <c:pt idx="1">
                  <c:v>-7.6459699635699208E-3</c:v>
                </c:pt>
                <c:pt idx="2">
                  <c:v>-1.0507037317028067E-2</c:v>
                </c:pt>
                <c:pt idx="3">
                  <c:v>-7.5234614278795187E-3</c:v>
                </c:pt>
                <c:pt idx="4">
                  <c:v>-8.5403201186304845E-3</c:v>
                </c:pt>
                <c:pt idx="5">
                  <c:v>-7.6098010801436411E-3</c:v>
                </c:pt>
                <c:pt idx="6">
                  <c:v>-8.1047027707875641E-3</c:v>
                </c:pt>
                <c:pt idx="7">
                  <c:v>-1.0804798360159018E-2</c:v>
                </c:pt>
                <c:pt idx="8">
                  <c:v>-1.0100083723451281E-2</c:v>
                </c:pt>
                <c:pt idx="9">
                  <c:v>-9.5650992728679718E-3</c:v>
                </c:pt>
                <c:pt idx="10">
                  <c:v>-1.2874128493977066E-2</c:v>
                </c:pt>
                <c:pt idx="11">
                  <c:v>-9.2170170637880799E-3</c:v>
                </c:pt>
                <c:pt idx="12">
                  <c:v>-1.1017473544872036E-2</c:v>
                </c:pt>
                <c:pt idx="13">
                  <c:v>-7.6311023478602413E-3</c:v>
                </c:pt>
                <c:pt idx="14">
                  <c:v>-1.0332750343653441E-2</c:v>
                </c:pt>
                <c:pt idx="15">
                  <c:v>-1.0835958791691191E-2</c:v>
                </c:pt>
                <c:pt idx="16">
                  <c:v>-1.2039559190638705E-2</c:v>
                </c:pt>
                <c:pt idx="17">
                  <c:v>-1.1335864290413777E-2</c:v>
                </c:pt>
                <c:pt idx="18">
                  <c:v>-1.1745565155945936E-2</c:v>
                </c:pt>
                <c:pt idx="19">
                  <c:v>-1.1927047754397568E-2</c:v>
                </c:pt>
                <c:pt idx="20">
                  <c:v>-1.085881796500332E-2</c:v>
                </c:pt>
                <c:pt idx="21">
                  <c:v>-9.2550518046404795E-3</c:v>
                </c:pt>
                <c:pt idx="22">
                  <c:v>-9.0573223805942016E-3</c:v>
                </c:pt>
                <c:pt idx="23">
                  <c:v>-1.1262867934731635E-2</c:v>
                </c:pt>
                <c:pt idx="24">
                  <c:v>-9.6004650308134654E-3</c:v>
                </c:pt>
                <c:pt idx="25">
                  <c:v>-1.0070605576602332E-2</c:v>
                </c:pt>
                <c:pt idx="26">
                  <c:v>-1.1185573270195981E-2</c:v>
                </c:pt>
                <c:pt idx="27">
                  <c:v>-1.0014057914494279E-2</c:v>
                </c:pt>
                <c:pt idx="28">
                  <c:v>-9.3534725847729261E-3</c:v>
                </c:pt>
                <c:pt idx="29">
                  <c:v>-1.1161804003512077E-2</c:v>
                </c:pt>
                <c:pt idx="30">
                  <c:v>-9.9611885956154556E-3</c:v>
                </c:pt>
                <c:pt idx="31">
                  <c:v>-1.0149987728970022E-2</c:v>
                </c:pt>
                <c:pt idx="32">
                  <c:v>-1.1194227081774866E-2</c:v>
                </c:pt>
                <c:pt idx="33">
                  <c:v>-1.0219111726705865E-2</c:v>
                </c:pt>
                <c:pt idx="34">
                  <c:v>-9.6734222278418436E-3</c:v>
                </c:pt>
                <c:pt idx="35">
                  <c:v>-1.0656532993657541E-2</c:v>
                </c:pt>
                <c:pt idx="36">
                  <c:v>-1.0293960898947851E-2</c:v>
                </c:pt>
                <c:pt idx="37">
                  <c:v>-1.0255454132069186E-2</c:v>
                </c:pt>
                <c:pt idx="38">
                  <c:v>-1.1060188366652013E-2</c:v>
                </c:pt>
                <c:pt idx="39">
                  <c:v>-1.1058445479732337E-2</c:v>
                </c:pt>
                <c:pt idx="40">
                  <c:v>-9.9493497447911139E-3</c:v>
                </c:pt>
                <c:pt idx="41">
                  <c:v>-9.3688005310382794E-3</c:v>
                </c:pt>
                <c:pt idx="42">
                  <c:v>-1.0766147758224043E-2</c:v>
                </c:pt>
                <c:pt idx="43">
                  <c:v>-9.9942583526966278E-3</c:v>
                </c:pt>
                <c:pt idx="44">
                  <c:v>-1.0606719000933462E-2</c:v>
                </c:pt>
                <c:pt idx="45">
                  <c:v>-9.8277419565465651E-3</c:v>
                </c:pt>
                <c:pt idx="46">
                  <c:v>-9.8345489896239924E-3</c:v>
                </c:pt>
                <c:pt idx="47">
                  <c:v>-1.0397898073367773E-2</c:v>
                </c:pt>
                <c:pt idx="48">
                  <c:v>-9.5804249312775314E-3</c:v>
                </c:pt>
                <c:pt idx="49">
                  <c:v>-1.0439216444710575E-2</c:v>
                </c:pt>
                <c:pt idx="50">
                  <c:v>-9.3737183984264894E-3</c:v>
                </c:pt>
                <c:pt idx="51">
                  <c:v>-1.028900235292407E-2</c:v>
                </c:pt>
                <c:pt idx="52">
                  <c:v>-9.9045130234487466E-3</c:v>
                </c:pt>
                <c:pt idx="53">
                  <c:v>-1.0078756384383714E-2</c:v>
                </c:pt>
                <c:pt idx="54">
                  <c:v>-1.0584501585106376E-2</c:v>
                </c:pt>
                <c:pt idx="55">
                  <c:v>-1.0584590926058235E-2</c:v>
                </c:pt>
                <c:pt idx="56">
                  <c:v>-1.0123609331783801E-2</c:v>
                </c:pt>
                <c:pt idx="57">
                  <c:v>-9.696091087614489E-3</c:v>
                </c:pt>
                <c:pt idx="58">
                  <c:v>-9.7645051855560494E-3</c:v>
                </c:pt>
                <c:pt idx="59">
                  <c:v>-1.0078417237732062E-2</c:v>
                </c:pt>
                <c:pt idx="60">
                  <c:v>-1.0667776758856329E-2</c:v>
                </c:pt>
                <c:pt idx="61">
                  <c:v>-1.0449207591503251E-2</c:v>
                </c:pt>
                <c:pt idx="62">
                  <c:v>-1.0685703073050834E-2</c:v>
                </c:pt>
                <c:pt idx="63">
                  <c:v>-1.0390159875114158E-2</c:v>
                </c:pt>
                <c:pt idx="64">
                  <c:v>-1.0502590192275507E-2</c:v>
                </c:pt>
                <c:pt idx="65">
                  <c:v>-1.0721446492912734E-2</c:v>
                </c:pt>
                <c:pt idx="66">
                  <c:v>-1.0586618040180351E-2</c:v>
                </c:pt>
                <c:pt idx="67">
                  <c:v>-1.0437391126554063E-2</c:v>
                </c:pt>
                <c:pt idx="68">
                  <c:v>-1.0467758218804968E-2</c:v>
                </c:pt>
                <c:pt idx="69">
                  <c:v>-1.0410335001822979E-2</c:v>
                </c:pt>
                <c:pt idx="70">
                  <c:v>-1.0169092619806031E-2</c:v>
                </c:pt>
                <c:pt idx="71">
                  <c:v>-1.0054443220287146E-2</c:v>
                </c:pt>
                <c:pt idx="72">
                  <c:v>-9.858378359732245E-3</c:v>
                </c:pt>
                <c:pt idx="73">
                  <c:v>-9.917274634962947E-3</c:v>
                </c:pt>
                <c:pt idx="74">
                  <c:v>-1.0171080270528932E-2</c:v>
                </c:pt>
                <c:pt idx="75">
                  <c:v>-1.0437929625421782E-2</c:v>
                </c:pt>
                <c:pt idx="76">
                  <c:v>-1.0184391360729572E-2</c:v>
                </c:pt>
                <c:pt idx="77">
                  <c:v>-9.9441472785217755E-3</c:v>
                </c:pt>
                <c:pt idx="78">
                  <c:v>-9.8606158014630241E-3</c:v>
                </c:pt>
                <c:pt idx="79">
                  <c:v>-1.0140658559132265E-2</c:v>
                </c:pt>
                <c:pt idx="80">
                  <c:v>-1.0278175438999115E-2</c:v>
                </c:pt>
                <c:pt idx="81">
                  <c:v>-1.0530028571234196E-2</c:v>
                </c:pt>
                <c:pt idx="82">
                  <c:v>3.2519946044340386E-4</c:v>
                </c:pt>
                <c:pt idx="83">
                  <c:v>-9.9808220101723633E-3</c:v>
                </c:pt>
                <c:pt idx="84">
                  <c:v>-1.0224565315875789E-2</c:v>
                </c:pt>
                <c:pt idx="85">
                  <c:v>-1.0356458168321869E-2</c:v>
                </c:pt>
                <c:pt idx="86">
                  <c:v>-9.9761553506766409E-3</c:v>
                </c:pt>
                <c:pt idx="87">
                  <c:v>-9.9825146505508888E-3</c:v>
                </c:pt>
                <c:pt idx="88">
                  <c:v>-9.8671356425533707E-3</c:v>
                </c:pt>
                <c:pt idx="89">
                  <c:v>-9.5649640850866691E-3</c:v>
                </c:pt>
                <c:pt idx="90">
                  <c:v>6.4270677534028486E-4</c:v>
                </c:pt>
                <c:pt idx="91">
                  <c:v>-1.005517589788163E-2</c:v>
                </c:pt>
                <c:pt idx="92">
                  <c:v>-9.6677165940733945E-3</c:v>
                </c:pt>
                <c:pt idx="93">
                  <c:v>-1.0030994812349037E-2</c:v>
                </c:pt>
                <c:pt idx="94">
                  <c:v>-9.8427455532674735E-3</c:v>
                </c:pt>
                <c:pt idx="95">
                  <c:v>-1.0168087329820108E-2</c:v>
                </c:pt>
                <c:pt idx="96">
                  <c:v>-1.0005308746357744E-2</c:v>
                </c:pt>
                <c:pt idx="97">
                  <c:v>-9.8446272690518866E-3</c:v>
                </c:pt>
                <c:pt idx="98">
                  <c:v>-9.6310311475845678E-3</c:v>
                </c:pt>
                <c:pt idx="99">
                  <c:v>2.121253006552859E-4</c:v>
                </c:pt>
                <c:pt idx="100">
                  <c:v>-9.9834493361927734E-3</c:v>
                </c:pt>
                <c:pt idx="101">
                  <c:v>-1.0022010296800499E-2</c:v>
                </c:pt>
                <c:pt idx="102">
                  <c:v>-9.8173128308390867E-3</c:v>
                </c:pt>
                <c:pt idx="103">
                  <c:v>-9.8947078870554872E-3</c:v>
                </c:pt>
                <c:pt idx="104">
                  <c:v>-1.318102382595332E-2</c:v>
                </c:pt>
                <c:pt idx="105">
                  <c:v>-1.1374441772943666E-2</c:v>
                </c:pt>
                <c:pt idx="106">
                  <c:v>-1.0770527725297518E-2</c:v>
                </c:pt>
                <c:pt idx="107">
                  <c:v>-1.0372923949348967E-2</c:v>
                </c:pt>
                <c:pt idx="108">
                  <c:v>-1.0168308394801873E-2</c:v>
                </c:pt>
                <c:pt idx="109">
                  <c:v>-1.0054688868096906E-2</c:v>
                </c:pt>
                <c:pt idx="110">
                  <c:v>4.7977794961373554E-4</c:v>
                </c:pt>
                <c:pt idx="111">
                  <c:v>-9.9358654375337752E-3</c:v>
                </c:pt>
                <c:pt idx="112">
                  <c:v>-9.771635160791603E-3</c:v>
                </c:pt>
                <c:pt idx="113">
                  <c:v>-9.8033661891154811E-3</c:v>
                </c:pt>
                <c:pt idx="114">
                  <c:v>-1.010012234536628E-2</c:v>
                </c:pt>
                <c:pt idx="115">
                  <c:v>-9.7191750046037306E-3</c:v>
                </c:pt>
                <c:pt idx="116">
                  <c:v>-9.77156443766658E-3</c:v>
                </c:pt>
                <c:pt idx="117">
                  <c:v>-7.2419919557683565E-3</c:v>
                </c:pt>
                <c:pt idx="118">
                  <c:v>-2.5306588451046164E-4</c:v>
                </c:pt>
                <c:pt idx="119">
                  <c:v>3.046940955415689E-4</c:v>
                </c:pt>
                <c:pt idx="120">
                  <c:v>1.23432690950942E-4</c:v>
                </c:pt>
                <c:pt idx="121">
                  <c:v>-1.2970801657863351E-4</c:v>
                </c:pt>
                <c:pt idx="122">
                  <c:v>7.81806129035445E-5</c:v>
                </c:pt>
                <c:pt idx="123">
                  <c:v>-1.0196940498852225E-4</c:v>
                </c:pt>
                <c:pt idx="124">
                  <c:v>1.6413575308504846E-4</c:v>
                </c:pt>
                <c:pt idx="125">
                  <c:v>-9.1676882656543945E-5</c:v>
                </c:pt>
                <c:pt idx="126">
                  <c:v>-3.9666188027420723E-5</c:v>
                </c:pt>
                <c:pt idx="127">
                  <c:v>-1.3058021376199935E-4</c:v>
                </c:pt>
                <c:pt idx="128">
                  <c:v>-3.6031771783018307E-5</c:v>
                </c:pt>
                <c:pt idx="129">
                  <c:v>-3.2760192306913183E-4</c:v>
                </c:pt>
                <c:pt idx="130">
                  <c:v>-5.0062714324428104E-4</c:v>
                </c:pt>
                <c:pt idx="131">
                  <c:v>-3.845958209790501E-4</c:v>
                </c:pt>
                <c:pt idx="132">
                  <c:v>-1.5819896260127475E-4</c:v>
                </c:pt>
                <c:pt idx="133">
                  <c:v>-3.2880655533085168E-4</c:v>
                </c:pt>
                <c:pt idx="134">
                  <c:v>-1.715538660811422E-4</c:v>
                </c:pt>
                <c:pt idx="135">
                  <c:v>-3.6900522139748926E-4</c:v>
                </c:pt>
                <c:pt idx="136">
                  <c:v>-2.3500976296830789E-4</c:v>
                </c:pt>
                <c:pt idx="137">
                  <c:v>-3.172936504886037E-4</c:v>
                </c:pt>
                <c:pt idx="138">
                  <c:v>-1.4266420822395265E-4</c:v>
                </c:pt>
                <c:pt idx="139">
                  <c:v>-1.4704181675229133E-4</c:v>
                </c:pt>
                <c:pt idx="140">
                  <c:v>-3.0493982512447282E-4</c:v>
                </c:pt>
                <c:pt idx="141">
                  <c:v>-1.1786560494964071E-4</c:v>
                </c:pt>
                <c:pt idx="142">
                  <c:v>-1.625741623448862E-4</c:v>
                </c:pt>
                <c:pt idx="143">
                  <c:v>-2.861021899994709E-4</c:v>
                </c:pt>
                <c:pt idx="144">
                  <c:v>-3.8526554294449067E-4</c:v>
                </c:pt>
                <c:pt idx="145">
                  <c:v>-1.2967280540410187E-4</c:v>
                </c:pt>
                <c:pt idx="146">
                  <c:v>-2.6649222961461216E-4</c:v>
                </c:pt>
                <c:pt idx="147">
                  <c:v>-1.6617891779402427E-4</c:v>
                </c:pt>
                <c:pt idx="148">
                  <c:v>-1.446499295583159E-4</c:v>
                </c:pt>
                <c:pt idx="149">
                  <c:v>-1.6652144670104008E-4</c:v>
                </c:pt>
                <c:pt idx="150">
                  <c:v>-7.3661154685211727E-5</c:v>
                </c:pt>
                <c:pt idx="151">
                  <c:v>-1.2368288334541067E-4</c:v>
                </c:pt>
                <c:pt idx="152">
                  <c:v>-1.0316579380698077E-4</c:v>
                </c:pt>
                <c:pt idx="153">
                  <c:v>-1.9083030447064608E-4</c:v>
                </c:pt>
                <c:pt idx="154">
                  <c:v>-9.1656430538988864E-5</c:v>
                </c:pt>
                <c:pt idx="155">
                  <c:v>-1.1009093031644213E-4</c:v>
                </c:pt>
                <c:pt idx="156">
                  <c:v>-8.3099490740923265E-5</c:v>
                </c:pt>
                <c:pt idx="157">
                  <c:v>-2.7765957034220357E-4</c:v>
                </c:pt>
                <c:pt idx="158">
                  <c:v>-1.3274531686235935E-4</c:v>
                </c:pt>
                <c:pt idx="159">
                  <c:v>-7.5637987517529481E-5</c:v>
                </c:pt>
                <c:pt idx="160">
                  <c:v>1.3705243057016148E-4</c:v>
                </c:pt>
                <c:pt idx="161">
                  <c:v>2.2418997769779736E-4</c:v>
                </c:pt>
                <c:pt idx="162">
                  <c:v>3.7196492921331981E-5</c:v>
                </c:pt>
                <c:pt idx="163">
                  <c:v>1.1275575157032591E-4</c:v>
                </c:pt>
                <c:pt idx="164">
                  <c:v>3.8019040407899496E-5</c:v>
                </c:pt>
                <c:pt idx="165">
                  <c:v>-6.5055735148700222E-5</c:v>
                </c:pt>
                <c:pt idx="166">
                  <c:v>1.0452251738257701E-4</c:v>
                </c:pt>
                <c:pt idx="167">
                  <c:v>-7.7016662352824561E-5</c:v>
                </c:pt>
                <c:pt idx="168">
                  <c:v>7.5341831629271994E-5</c:v>
                </c:pt>
                <c:pt idx="169">
                  <c:v>-9.5201897313379469E-5</c:v>
                </c:pt>
                <c:pt idx="170">
                  <c:v>-7.0871044007492223E-5</c:v>
                </c:pt>
                <c:pt idx="171">
                  <c:v>-1.0668716265849199E-4</c:v>
                </c:pt>
                <c:pt idx="172">
                  <c:v>-2.0199665175235637E-4</c:v>
                </c:pt>
                <c:pt idx="173">
                  <c:v>-2.2699882768484336E-5</c:v>
                </c:pt>
                <c:pt idx="174">
                  <c:v>-8.560903967302913E-5</c:v>
                </c:pt>
                <c:pt idx="175">
                  <c:v>5.9659167224168641E-6</c:v>
                </c:pt>
                <c:pt idx="176">
                  <c:v>1.4866593621043478E-5</c:v>
                </c:pt>
                <c:pt idx="177">
                  <c:v>-2.9155783630829823E-5</c:v>
                </c:pt>
                <c:pt idx="178">
                  <c:v>6.8184332232323897E-5</c:v>
                </c:pt>
                <c:pt idx="179">
                  <c:v>-1.2754256383118445E-4</c:v>
                </c:pt>
                <c:pt idx="180">
                  <c:v>7.6454698497263607E-5</c:v>
                </c:pt>
                <c:pt idx="181">
                  <c:v>4.6999731358354779E-5</c:v>
                </c:pt>
                <c:pt idx="182">
                  <c:v>5.3139451036798846E-5</c:v>
                </c:pt>
                <c:pt idx="183">
                  <c:v>1.2774293935979841E-6</c:v>
                </c:pt>
                <c:pt idx="184">
                  <c:v>3.9099071534653973E-5</c:v>
                </c:pt>
                <c:pt idx="185">
                  <c:v>7.3078006804561113E-5</c:v>
                </c:pt>
                <c:pt idx="186">
                  <c:v>6.1482653245459318E-5</c:v>
                </c:pt>
                <c:pt idx="187">
                  <c:v>5.9801506515411162E-5</c:v>
                </c:pt>
                <c:pt idx="188">
                  <c:v>7.622493999526192E-5</c:v>
                </c:pt>
                <c:pt idx="189">
                  <c:v>5.254735060966631E-5</c:v>
                </c:pt>
                <c:pt idx="190">
                  <c:v>1.0315423459994477E-4</c:v>
                </c:pt>
                <c:pt idx="191">
                  <c:v>2.6728547946497372E-5</c:v>
                </c:pt>
                <c:pt idx="192">
                  <c:v>1.4773717536753495E-4</c:v>
                </c:pt>
                <c:pt idx="193">
                  <c:v>2.0418045453030054E-4</c:v>
                </c:pt>
                <c:pt idx="194">
                  <c:v>1.0000999179782255E-4</c:v>
                </c:pt>
                <c:pt idx="195">
                  <c:v>1.6006752318853401E-4</c:v>
                </c:pt>
                <c:pt idx="196">
                  <c:v>9.9041653780496119E-5</c:v>
                </c:pt>
                <c:pt idx="197">
                  <c:v>2.6794223448556309E-4</c:v>
                </c:pt>
                <c:pt idx="198">
                  <c:v>1.9441181152912712E-4</c:v>
                </c:pt>
                <c:pt idx="199">
                  <c:v>2.1259620895786036E-4</c:v>
                </c:pt>
                <c:pt idx="200">
                  <c:v>2.636465291820933E-4</c:v>
                </c:pt>
                <c:pt idx="201">
                  <c:v>1.5601680638832605E-4</c:v>
                </c:pt>
                <c:pt idx="202">
                  <c:v>2.1355519051735605E-4</c:v>
                </c:pt>
                <c:pt idx="203">
                  <c:v>2.1776247279481353E-4</c:v>
                </c:pt>
                <c:pt idx="204">
                  <c:v>2.5117409079888908E-4</c:v>
                </c:pt>
                <c:pt idx="205">
                  <c:v>2.7254756228667354E-4</c:v>
                </c:pt>
                <c:pt idx="206">
                  <c:v>1.8559370858040047E-4</c:v>
                </c:pt>
                <c:pt idx="207">
                  <c:v>3.2976545936924673E-4</c:v>
                </c:pt>
                <c:pt idx="208">
                  <c:v>3.1279270560680139E-4</c:v>
                </c:pt>
                <c:pt idx="209">
                  <c:v>3.171345421217886E-4</c:v>
                </c:pt>
                <c:pt idx="210">
                  <c:v>2.4073263907320452E-4</c:v>
                </c:pt>
                <c:pt idx="211">
                  <c:v>2.637166396666224E-4</c:v>
                </c:pt>
                <c:pt idx="212">
                  <c:v>3.0508647724958315E-4</c:v>
                </c:pt>
                <c:pt idx="213">
                  <c:v>3.2601903766638074E-4</c:v>
                </c:pt>
                <c:pt idx="214">
                  <c:v>3.2978643681658149E-4</c:v>
                </c:pt>
                <c:pt idx="215">
                  <c:v>3.6771483953734752E-4</c:v>
                </c:pt>
                <c:pt idx="217">
                  <c:v>-8.4956031202243487E-4</c:v>
                </c:pt>
                <c:pt idx="218">
                  <c:v>-4.1806920581122231E-4</c:v>
                </c:pt>
                <c:pt idx="219">
                  <c:v>-2.5361065712492525E-5</c:v>
                </c:pt>
                <c:pt idx="220">
                  <c:v>1.8207429080718818E-4</c:v>
                </c:pt>
                <c:pt idx="221">
                  <c:v>2.1658297195426002E-4</c:v>
                </c:pt>
                <c:pt idx="223">
                  <c:v>2.3851539994401705E-4</c:v>
                </c:pt>
                <c:pt idx="224">
                  <c:v>1.8306282048285993E-4</c:v>
                </c:pt>
                <c:pt idx="225">
                  <c:v>2.6919325256269389E-4</c:v>
                </c:pt>
                <c:pt idx="226">
                  <c:v>2.0785544688917135E-4</c:v>
                </c:pt>
                <c:pt idx="227">
                  <c:v>2.8292766990811735E-4</c:v>
                </c:pt>
              </c:numCache>
            </c:numRef>
          </c:yVal>
        </c:ser>
        <c:axId val="267212288"/>
        <c:axId val="267214208"/>
      </c:scatterChart>
      <c:valAx>
        <c:axId val="267212288"/>
        <c:scaling>
          <c:orientation val="minMax"/>
          <c:min val="1.5000000000000025E-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67214208"/>
        <c:crosses val="autoZero"/>
        <c:crossBetween val="midCat"/>
      </c:valAx>
      <c:valAx>
        <c:axId val="267214208"/>
        <c:scaling>
          <c:orientation val="minMax"/>
          <c:max val="2.0000000000000013E-3"/>
          <c:min val="-2.0000000000000013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0%" sourceLinked="0"/>
        <c:tickLblPos val="nextTo"/>
        <c:crossAx val="267212288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'calcGREEN(1)'!$AS$47:$AY$47</c:f>
          <c:strCache>
            <c:ptCount val="1"/>
            <c:pt idx="0">
              <c:v>Transfer Function: GREEN channel</c:v>
            </c:pt>
          </c:strCache>
        </c:strRef>
      </c:tx>
      <c:layout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'calcGREEN(1)'!$AB$14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'calcGREEN(1)'!$AA$17:$AA$244</c:f>
              <c:numCache>
                <c:formatCode>General</c:formatCode>
                <c:ptCount val="228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116.7831178791437</c:v>
                </c:pt>
                <c:pt idx="83">
                  <c:v>117.19139959163664</c:v>
                </c:pt>
                <c:pt idx="84">
                  <c:v>118.10932118578499</c:v>
                </c:pt>
                <c:pt idx="85">
                  <c:v>119.02781509300674</c:v>
                </c:pt>
                <c:pt idx="86">
                  <c:v>119.87093116215081</c:v>
                </c:pt>
                <c:pt idx="87">
                  <c:v>120.74018880996417</c:v>
                </c:pt>
                <c:pt idx="88">
                  <c:v>121.61485806665161</c:v>
                </c:pt>
                <c:pt idx="89">
                  <c:v>122.43231360602147</c:v>
                </c:pt>
                <c:pt idx="90">
                  <c:v>123.21069629416118</c:v>
                </c:pt>
                <c:pt idx="91">
                  <c:v>123.34113503991084</c:v>
                </c:pt>
                <c:pt idx="92">
                  <c:v>124.15430830088108</c:v>
                </c:pt>
                <c:pt idx="93">
                  <c:v>125.04125590361201</c:v>
                </c:pt>
                <c:pt idx="94">
                  <c:v>125.85871271762123</c:v>
                </c:pt>
                <c:pt idx="95">
                  <c:v>126.70765286893682</c:v>
                </c:pt>
                <c:pt idx="96">
                  <c:v>127.50104653121994</c:v>
                </c:pt>
                <c:pt idx="97">
                  <c:v>128.29445039061795</c:v>
                </c:pt>
                <c:pt idx="98">
                  <c:v>129.05356721596959</c:v>
                </c:pt>
                <c:pt idx="99">
                  <c:v>129.47595118678035</c:v>
                </c:pt>
                <c:pt idx="100">
                  <c:v>129.86622067900814</c:v>
                </c:pt>
                <c:pt idx="101">
                  <c:v>130.65159380057165</c:v>
                </c:pt>
                <c:pt idx="102">
                  <c:v>131.35724817224721</c:v>
                </c:pt>
                <c:pt idx="103">
                  <c:v>132.09345233536061</c:v>
                </c:pt>
                <c:pt idx="104">
                  <c:v>132.27468336401512</c:v>
                </c:pt>
                <c:pt idx="105">
                  <c:v>132.42705757723201</c:v>
                </c:pt>
                <c:pt idx="106">
                  <c:v>132.97772472499918</c:v>
                </c:pt>
                <c:pt idx="107">
                  <c:v>133.59628528343995</c:v>
                </c:pt>
                <c:pt idx="108">
                  <c:v>134.24051554905836</c:v>
                </c:pt>
                <c:pt idx="109">
                  <c:v>134.86973566155322</c:v>
                </c:pt>
                <c:pt idx="110">
                  <c:v>135.42358635303026</c:v>
                </c:pt>
                <c:pt idx="111">
                  <c:v>135.50488743578177</c:v>
                </c:pt>
                <c:pt idx="112">
                  <c:v>136.11328758894248</c:v>
                </c:pt>
                <c:pt idx="113">
                  <c:v>136.68749273701874</c:v>
                </c:pt>
                <c:pt idx="114">
                  <c:v>137.31883996768045</c:v>
                </c:pt>
                <c:pt idx="115">
                  <c:v>137.85615705262882</c:v>
                </c:pt>
                <c:pt idx="116">
                  <c:v>138.37900749067754</c:v>
                </c:pt>
                <c:pt idx="117">
                  <c:v>139.17669005948494</c:v>
                </c:pt>
                <c:pt idx="118">
                  <c:v>141.23403019415068</c:v>
                </c:pt>
                <c:pt idx="119">
                  <c:v>146.70882085278555</c:v>
                </c:pt>
                <c:pt idx="120">
                  <c:v>152.08845923741922</c:v>
                </c:pt>
                <c:pt idx="121">
                  <c:v>157.31341841658769</c:v>
                </c:pt>
                <c:pt idx="122">
                  <c:v>162.37877022225109</c:v>
                </c:pt>
                <c:pt idx="123">
                  <c:v>167.41294835435983</c:v>
                </c:pt>
                <c:pt idx="124">
                  <c:v>172.3115520779979</c:v>
                </c:pt>
                <c:pt idx="125">
                  <c:v>177.26645359178616</c:v>
                </c:pt>
                <c:pt idx="126">
                  <c:v>182.30886671197891</c:v>
                </c:pt>
                <c:pt idx="127">
                  <c:v>187.55892602638991</c:v>
                </c:pt>
                <c:pt idx="128">
                  <c:v>192.41815132574743</c:v>
                </c:pt>
                <c:pt idx="129">
                  <c:v>196.57990608268577</c:v>
                </c:pt>
                <c:pt idx="130">
                  <c:v>200.49177931211662</c:v>
                </c:pt>
                <c:pt idx="131">
                  <c:v>204.52061429209377</c:v>
                </c:pt>
                <c:pt idx="132">
                  <c:v>208.6867367832792</c:v>
                </c:pt>
                <c:pt idx="133">
                  <c:v>213.04301524234526</c:v>
                </c:pt>
                <c:pt idx="134">
                  <c:v>217.46386245167503</c:v>
                </c:pt>
                <c:pt idx="135">
                  <c:v>222.04269099451022</c:v>
                </c:pt>
                <c:pt idx="136">
                  <c:v>226.64225819434597</c:v>
                </c:pt>
                <c:pt idx="137">
                  <c:v>231.28390432734267</c:v>
                </c:pt>
                <c:pt idx="138">
                  <c:v>235.87912777428429</c:v>
                </c:pt>
                <c:pt idx="139">
                  <c:v>240.54267513856786</c:v>
                </c:pt>
                <c:pt idx="140">
                  <c:v>245.24391701908493</c:v>
                </c:pt>
                <c:pt idx="141">
                  <c:v>249.84025403493936</c:v>
                </c:pt>
                <c:pt idx="142">
                  <c:v>254.47370167321534</c:v>
                </c:pt>
                <c:pt idx="143">
                  <c:v>259.14815169043641</c:v>
                </c:pt>
                <c:pt idx="144">
                  <c:v>263.81060216848749</c:v>
                </c:pt>
                <c:pt idx="145">
                  <c:v>268.39215885089237</c:v>
                </c:pt>
                <c:pt idx="146">
                  <c:v>273.03821077550077</c:v>
                </c:pt>
                <c:pt idx="147">
                  <c:v>277.64654472385638</c:v>
                </c:pt>
                <c:pt idx="148">
                  <c:v>282.27619183901686</c:v>
                </c:pt>
                <c:pt idx="149">
                  <c:v>286.8845070193571</c:v>
                </c:pt>
                <c:pt idx="150">
                  <c:v>291.47972838096365</c:v>
                </c:pt>
                <c:pt idx="151">
                  <c:v>296.09625039736483</c:v>
                </c:pt>
                <c:pt idx="152">
                  <c:v>300.69202020208763</c:v>
                </c:pt>
                <c:pt idx="153">
                  <c:v>305.29376344904057</c:v>
                </c:pt>
                <c:pt idx="154">
                  <c:v>309.85183769486235</c:v>
                </c:pt>
                <c:pt idx="155">
                  <c:v>314.46614821345065</c:v>
                </c:pt>
                <c:pt idx="156">
                  <c:v>319.07284830180021</c:v>
                </c:pt>
                <c:pt idx="157">
                  <c:v>323.77791155878322</c:v>
                </c:pt>
                <c:pt idx="158">
                  <c:v>328.46060855476475</c:v>
                </c:pt>
                <c:pt idx="159">
                  <c:v>333.44664568474315</c:v>
                </c:pt>
                <c:pt idx="160">
                  <c:v>338.69512744319434</c:v>
                </c:pt>
                <c:pt idx="161">
                  <c:v>343.96440729069474</c:v>
                </c:pt>
                <c:pt idx="162">
                  <c:v>349.17400797727299</c:v>
                </c:pt>
                <c:pt idx="163">
                  <c:v>354.0977425948455</c:v>
                </c:pt>
                <c:pt idx="164">
                  <c:v>358.97393470144499</c:v>
                </c:pt>
                <c:pt idx="165">
                  <c:v>363.74024529130219</c:v>
                </c:pt>
                <c:pt idx="166">
                  <c:v>368.3600600517359</c:v>
                </c:pt>
                <c:pt idx="167">
                  <c:v>373.02194436132282</c:v>
                </c:pt>
                <c:pt idx="168">
                  <c:v>377.55270488875419</c:v>
                </c:pt>
                <c:pt idx="169">
                  <c:v>382.10470663893148</c:v>
                </c:pt>
                <c:pt idx="170">
                  <c:v>386.56275049075322</c:v>
                </c:pt>
                <c:pt idx="171">
                  <c:v>390.97691785060721</c:v>
                </c:pt>
                <c:pt idx="172">
                  <c:v>395.40820685382994</c:v>
                </c:pt>
                <c:pt idx="173">
                  <c:v>399.68352322252719</c:v>
                </c:pt>
                <c:pt idx="174">
                  <c:v>404.03500124032479</c:v>
                </c:pt>
                <c:pt idx="175">
                  <c:v>408.30378633966808</c:v>
                </c:pt>
                <c:pt idx="176">
                  <c:v>412.56559286529063</c:v>
                </c:pt>
                <c:pt idx="177">
                  <c:v>416.81580075740521</c:v>
                </c:pt>
                <c:pt idx="178">
                  <c:v>420.99342647802041</c:v>
                </c:pt>
                <c:pt idx="179">
                  <c:v>425.25455109908398</c:v>
                </c:pt>
                <c:pt idx="180">
                  <c:v>429.35238043161934</c:v>
                </c:pt>
                <c:pt idx="181">
                  <c:v>433.49598912434908</c:v>
                </c:pt>
                <c:pt idx="182">
                  <c:v>437.63098851135464</c:v>
                </c:pt>
                <c:pt idx="183">
                  <c:v>441.74453188610494</c:v>
                </c:pt>
                <c:pt idx="184">
                  <c:v>445.83195122610664</c:v>
                </c:pt>
                <c:pt idx="185">
                  <c:v>449.8536241228793</c:v>
                </c:pt>
                <c:pt idx="186">
                  <c:v>453.89570619371574</c:v>
                </c:pt>
                <c:pt idx="187">
                  <c:v>457.90647487354966</c:v>
                </c:pt>
                <c:pt idx="188">
                  <c:v>461.89546535686418</c:v>
                </c:pt>
                <c:pt idx="189">
                  <c:v>465.85598684617452</c:v>
                </c:pt>
                <c:pt idx="190">
                  <c:v>469.79522853404075</c:v>
                </c:pt>
                <c:pt idx="191">
                  <c:v>473.76066307271191</c:v>
                </c:pt>
                <c:pt idx="192">
                  <c:v>477.61897082223237</c:v>
                </c:pt>
                <c:pt idx="193">
                  <c:v>481.48055671844014</c:v>
                </c:pt>
                <c:pt idx="194">
                  <c:v>485.33233632660921</c:v>
                </c:pt>
                <c:pt idx="195">
                  <c:v>489.13817287578297</c:v>
                </c:pt>
                <c:pt idx="196">
                  <c:v>492.96965487531304</c:v>
                </c:pt>
                <c:pt idx="197">
                  <c:v>496.69412269378466</c:v>
                </c:pt>
                <c:pt idx="198">
                  <c:v>500.47146418226629</c:v>
                </c:pt>
                <c:pt idx="199">
                  <c:v>504.19640537179265</c:v>
                </c:pt>
                <c:pt idx="200">
                  <c:v>507.89780938469102</c:v>
                </c:pt>
                <c:pt idx="201">
                  <c:v>511.59268525623798</c:v>
                </c:pt>
                <c:pt idx="202">
                  <c:v>515.23014038471422</c:v>
                </c:pt>
                <c:pt idx="203">
                  <c:v>518.82767594446625</c:v>
                </c:pt>
                <c:pt idx="204">
                  <c:v>522.38978791784643</c:v>
                </c:pt>
                <c:pt idx="205">
                  <c:v>525.92440683402253</c:v>
                </c:pt>
                <c:pt idx="206">
                  <c:v>529.48264425489322</c:v>
                </c:pt>
                <c:pt idx="207">
                  <c:v>532.87133246744236</c:v>
                </c:pt>
                <c:pt idx="208">
                  <c:v>536.3185664613178</c:v>
                </c:pt>
                <c:pt idx="209">
                  <c:v>539.6805540439791</c:v>
                </c:pt>
                <c:pt idx="210">
                  <c:v>543.03262690117936</c:v>
                </c:pt>
                <c:pt idx="211">
                  <c:v>546.31748836728309</c:v>
                </c:pt>
                <c:pt idx="212">
                  <c:v>549.49136413173926</c:v>
                </c:pt>
                <c:pt idx="213">
                  <c:v>552.64941637389086</c:v>
                </c:pt>
                <c:pt idx="214">
                  <c:v>555.69599703133019</c:v>
                </c:pt>
                <c:pt idx="215">
                  <c:v>558.66975778907522</c:v>
                </c:pt>
                <c:pt idx="217">
                  <c:v>559.86806637672396</c:v>
                </c:pt>
                <c:pt idx="218">
                  <c:v>562.44884366032011</c:v>
                </c:pt>
                <c:pt idx="219">
                  <c:v>564.79404272946738</c:v>
                </c:pt>
                <c:pt idx="220">
                  <c:v>567.38349917751168</c:v>
                </c:pt>
                <c:pt idx="221">
                  <c:v>570.04355672876477</c:v>
                </c:pt>
                <c:pt idx="223">
                  <c:v>572.59646976551915</c:v>
                </c:pt>
                <c:pt idx="224">
                  <c:v>575.14003215994171</c:v>
                </c:pt>
                <c:pt idx="225">
                  <c:v>577.53495812851941</c:v>
                </c:pt>
                <c:pt idx="226">
                  <c:v>579.88065976341193</c:v>
                </c:pt>
                <c:pt idx="227">
                  <c:v>582.09352347074378</c:v>
                </c:pt>
              </c:numCache>
            </c:numRef>
          </c:xVal>
          <c:yVal>
            <c:numRef>
              <c:f>'calcGREEN(1)'!$AB$17:$AB$244</c:f>
              <c:numCache>
                <c:formatCode>General</c:formatCode>
                <c:ptCount val="228"/>
                <c:pt idx="0">
                  <c:v>26.75176739692688</c:v>
                </c:pt>
                <c:pt idx="1">
                  <c:v>28.218064069747925</c:v>
                </c:pt>
                <c:pt idx="2">
                  <c:v>29.632225513458252</c:v>
                </c:pt>
                <c:pt idx="3">
                  <c:v>31.000768899917603</c:v>
                </c:pt>
                <c:pt idx="4">
                  <c:v>32.291110197703041</c:v>
                </c:pt>
                <c:pt idx="5">
                  <c:v>33.561900854110718</c:v>
                </c:pt>
                <c:pt idx="6">
                  <c:v>34.806623538335167</c:v>
                </c:pt>
                <c:pt idx="7">
                  <c:v>35.9796613852183</c:v>
                </c:pt>
                <c:pt idx="8">
                  <c:v>37.126631021499634</c:v>
                </c:pt>
                <c:pt idx="9">
                  <c:v>38.267083326975502</c:v>
                </c:pt>
                <c:pt idx="10">
                  <c:v>39.387986342112221</c:v>
                </c:pt>
                <c:pt idx="11">
                  <c:v>40.534955978393555</c:v>
                </c:pt>
                <c:pt idx="12">
                  <c:v>41.694959958394371</c:v>
                </c:pt>
                <c:pt idx="13">
                  <c:v>42.881030559539795</c:v>
                </c:pt>
                <c:pt idx="14">
                  <c:v>43.982382297515869</c:v>
                </c:pt>
                <c:pt idx="15">
                  <c:v>44.914295196533203</c:v>
                </c:pt>
                <c:pt idx="16">
                  <c:v>45.80710713068644</c:v>
                </c:pt>
                <c:pt idx="17">
                  <c:v>46.732502778371177</c:v>
                </c:pt>
                <c:pt idx="18">
                  <c:v>47.683966636657715</c:v>
                </c:pt>
                <c:pt idx="19">
                  <c:v>48.674530982971191</c:v>
                </c:pt>
                <c:pt idx="20">
                  <c:v>49.691163857777916</c:v>
                </c:pt>
                <c:pt idx="21">
                  <c:v>50.720829963684082</c:v>
                </c:pt>
                <c:pt idx="22">
                  <c:v>51.763529618581138</c:v>
                </c:pt>
                <c:pt idx="23">
                  <c:v>52.825779914855957</c:v>
                </c:pt>
                <c:pt idx="24">
                  <c:v>53.888030529022217</c:v>
                </c:pt>
                <c:pt idx="25">
                  <c:v>54.943764209747314</c:v>
                </c:pt>
                <c:pt idx="26">
                  <c:v>56.025564988454185</c:v>
                </c:pt>
                <c:pt idx="27">
                  <c:v>57.055230617523193</c:v>
                </c:pt>
                <c:pt idx="28">
                  <c:v>58.14354944229126</c:v>
                </c:pt>
                <c:pt idx="29">
                  <c:v>59.186248938242592</c:v>
                </c:pt>
                <c:pt idx="30">
                  <c:v>60.24198261896769</c:v>
                </c:pt>
                <c:pt idx="31">
                  <c:v>61.291198889414467</c:v>
                </c:pt>
                <c:pt idx="32">
                  <c:v>62.359966595967613</c:v>
                </c:pt>
                <c:pt idx="33">
                  <c:v>63.409183184305824</c:v>
                </c:pt>
                <c:pt idx="34">
                  <c:v>64.471433798472091</c:v>
                </c:pt>
                <c:pt idx="35">
                  <c:v>65.507616996765137</c:v>
                </c:pt>
                <c:pt idx="36">
                  <c:v>66.582900842030838</c:v>
                </c:pt>
                <c:pt idx="37">
                  <c:v>67.60605001449585</c:v>
                </c:pt>
                <c:pt idx="38">
                  <c:v>68.648750146230057</c:v>
                </c:pt>
                <c:pt idx="39">
                  <c:v>69.704484144846603</c:v>
                </c:pt>
                <c:pt idx="40">
                  <c:v>70.75370041529338</c:v>
                </c:pt>
                <c:pt idx="41">
                  <c:v>71.828983783721924</c:v>
                </c:pt>
                <c:pt idx="42">
                  <c:v>72.865167458852127</c:v>
                </c:pt>
                <c:pt idx="43">
                  <c:v>73.927418073018387</c:v>
                </c:pt>
                <c:pt idx="44">
                  <c:v>75.035285949707031</c:v>
                </c:pt>
                <c:pt idx="45">
                  <c:v>76.18877236048381</c:v>
                </c:pt>
                <c:pt idx="46">
                  <c:v>77.426979064941406</c:v>
                </c:pt>
                <c:pt idx="47">
                  <c:v>78.626083056132003</c:v>
                </c:pt>
                <c:pt idx="48">
                  <c:v>79.779570897420243</c:v>
                </c:pt>
                <c:pt idx="49">
                  <c:v>80.893957138061523</c:v>
                </c:pt>
                <c:pt idx="50">
                  <c:v>81.995308558146164</c:v>
                </c:pt>
                <c:pt idx="51">
                  <c:v>83.077109654744461</c:v>
                </c:pt>
                <c:pt idx="52">
                  <c:v>84.132842063903809</c:v>
                </c:pt>
                <c:pt idx="53">
                  <c:v>85.18857606252034</c:v>
                </c:pt>
                <c:pt idx="54">
                  <c:v>86.224759737650558</c:v>
                </c:pt>
                <c:pt idx="55">
                  <c:v>87.241391181945801</c:v>
                </c:pt>
                <c:pt idx="56">
                  <c:v>88.258023262023926</c:v>
                </c:pt>
                <c:pt idx="57">
                  <c:v>89.274656295776367</c:v>
                </c:pt>
                <c:pt idx="58">
                  <c:v>90.25870418548584</c:v>
                </c:pt>
                <c:pt idx="59">
                  <c:v>91.249268213907882</c:v>
                </c:pt>
                <c:pt idx="60">
                  <c:v>92.246350288391113</c:v>
                </c:pt>
                <c:pt idx="61">
                  <c:v>93.243431727091476</c:v>
                </c:pt>
                <c:pt idx="62">
                  <c:v>94.188379287719727</c:v>
                </c:pt>
                <c:pt idx="63">
                  <c:v>95.178943951924637</c:v>
                </c:pt>
                <c:pt idx="64">
                  <c:v>96.130407651265458</c:v>
                </c:pt>
                <c:pt idx="65">
                  <c:v>97.075354258219406</c:v>
                </c:pt>
                <c:pt idx="66">
                  <c:v>98.03333441416423</c:v>
                </c:pt>
                <c:pt idx="67">
                  <c:v>98.984798749287918</c:v>
                </c:pt>
                <c:pt idx="68">
                  <c:v>99.910194396972656</c:v>
                </c:pt>
                <c:pt idx="69">
                  <c:v>100.84862486521403</c:v>
                </c:pt>
                <c:pt idx="70">
                  <c:v>101.78705374399821</c:v>
                </c:pt>
                <c:pt idx="71">
                  <c:v>102.69941679636638</c:v>
                </c:pt>
                <c:pt idx="72">
                  <c:v>103.63132985432942</c:v>
                </c:pt>
                <c:pt idx="73">
                  <c:v>104.55672486623128</c:v>
                </c:pt>
                <c:pt idx="74">
                  <c:v>105.45605405171712</c:v>
                </c:pt>
                <c:pt idx="75">
                  <c:v>106.36841615041097</c:v>
                </c:pt>
                <c:pt idx="76">
                  <c:v>107.28077856699626</c:v>
                </c:pt>
                <c:pt idx="77">
                  <c:v>108.17359097798665</c:v>
                </c:pt>
                <c:pt idx="78">
                  <c:v>109.05988470713298</c:v>
                </c:pt>
                <c:pt idx="79">
                  <c:v>109.93314647674561</c:v>
                </c:pt>
                <c:pt idx="80">
                  <c:v>110.82595793406169</c:v>
                </c:pt>
                <c:pt idx="81">
                  <c:v>111.66663392384847</c:v>
                </c:pt>
                <c:pt idx="82">
                  <c:v>113.33495394388835</c:v>
                </c:pt>
                <c:pt idx="83">
                  <c:v>112.55944569905598</c:v>
                </c:pt>
                <c:pt idx="84">
                  <c:v>113.41315746307373</c:v>
                </c:pt>
                <c:pt idx="85">
                  <c:v>114.27990055084229</c:v>
                </c:pt>
                <c:pt idx="86">
                  <c:v>115.13361231486003</c:v>
                </c:pt>
                <c:pt idx="87">
                  <c:v>115.9677718480428</c:v>
                </c:pt>
                <c:pt idx="88">
                  <c:v>116.82148170471191</c:v>
                </c:pt>
                <c:pt idx="89">
                  <c:v>117.64260927836101</c:v>
                </c:pt>
                <c:pt idx="90">
                  <c:v>119.61070315043132</c:v>
                </c:pt>
                <c:pt idx="91">
                  <c:v>118.45721753438313</c:v>
                </c:pt>
                <c:pt idx="92">
                  <c:v>119.28486092885335</c:v>
                </c:pt>
                <c:pt idx="93">
                  <c:v>120.09295241038005</c:v>
                </c:pt>
                <c:pt idx="94">
                  <c:v>120.90104548136394</c:v>
                </c:pt>
                <c:pt idx="95">
                  <c:v>121.67655213673909</c:v>
                </c:pt>
                <c:pt idx="96">
                  <c:v>122.45857810974121</c:v>
                </c:pt>
                <c:pt idx="97">
                  <c:v>123.24060344696045</c:v>
                </c:pt>
                <c:pt idx="98">
                  <c:v>123.99655946095784</c:v>
                </c:pt>
                <c:pt idx="99">
                  <c:v>125.63881238301595</c:v>
                </c:pt>
                <c:pt idx="100">
                  <c:v>124.73296737670898</c:v>
                </c:pt>
                <c:pt idx="101">
                  <c:v>125.48240915934245</c:v>
                </c:pt>
                <c:pt idx="102">
                  <c:v>126.18623065948486</c:v>
                </c:pt>
                <c:pt idx="103">
                  <c:v>126.8835350672404</c:v>
                </c:pt>
                <c:pt idx="104">
                  <c:v>126.63589382171631</c:v>
                </c:pt>
                <c:pt idx="105">
                  <c:v>127.0138734181722</c:v>
                </c:pt>
                <c:pt idx="106">
                  <c:v>127.61994171142578</c:v>
                </c:pt>
                <c:pt idx="107">
                  <c:v>128.26511319478354</c:v>
                </c:pt>
                <c:pt idx="108">
                  <c:v>128.91028340657553</c:v>
                </c:pt>
                <c:pt idx="109">
                  <c:v>129.52938588460287</c:v>
                </c:pt>
                <c:pt idx="110">
                  <c:v>131.44534873962402</c:v>
                </c:pt>
                <c:pt idx="111">
                  <c:v>130.15500863393149</c:v>
                </c:pt>
                <c:pt idx="112">
                  <c:v>130.76107533772787</c:v>
                </c:pt>
                <c:pt idx="113">
                  <c:v>131.30849393208823</c:v>
                </c:pt>
                <c:pt idx="114">
                  <c:v>131.87546189626059</c:v>
                </c:pt>
                <c:pt idx="115">
                  <c:v>132.44242827097574</c:v>
                </c:pt>
                <c:pt idx="116">
                  <c:v>132.93771266937256</c:v>
                </c:pt>
                <c:pt idx="117">
                  <c:v>134.04558054606119</c:v>
                </c:pt>
                <c:pt idx="118">
                  <c:v>136.98468971252441</c:v>
                </c:pt>
                <c:pt idx="119">
                  <c:v>142.3741455078125</c:v>
                </c:pt>
                <c:pt idx="120">
                  <c:v>147.56809139251709</c:v>
                </c:pt>
                <c:pt idx="121">
                  <c:v>152.59912045796713</c:v>
                </c:pt>
                <c:pt idx="122">
                  <c:v>157.54542541503906</c:v>
                </c:pt>
                <c:pt idx="123">
                  <c:v>162.40049743652344</c:v>
                </c:pt>
                <c:pt idx="124">
                  <c:v>167.19691848754883</c:v>
                </c:pt>
                <c:pt idx="125">
                  <c:v>171.96075248718262</c:v>
                </c:pt>
                <c:pt idx="126">
                  <c:v>176.8614419301351</c:v>
                </c:pt>
                <c:pt idx="127">
                  <c:v>181.93808555603027</c:v>
                </c:pt>
                <c:pt idx="128">
                  <c:v>186.66933759053549</c:v>
                </c:pt>
                <c:pt idx="129">
                  <c:v>190.65114657084146</c:v>
                </c:pt>
                <c:pt idx="130">
                  <c:v>194.41138458251953</c:v>
                </c:pt>
                <c:pt idx="131">
                  <c:v>198.34105809529623</c:v>
                </c:pt>
                <c:pt idx="132">
                  <c:v>202.4271380106608</c:v>
                </c:pt>
                <c:pt idx="133">
                  <c:v>206.61748695373535</c:v>
                </c:pt>
                <c:pt idx="134">
                  <c:v>210.93817456563315</c:v>
                </c:pt>
                <c:pt idx="135">
                  <c:v>215.33706665039062</c:v>
                </c:pt>
                <c:pt idx="136">
                  <c:v>219.82719103495279</c:v>
                </c:pt>
                <c:pt idx="137">
                  <c:v>224.31080118815103</c:v>
                </c:pt>
                <c:pt idx="138">
                  <c:v>228.80744298299155</c:v>
                </c:pt>
                <c:pt idx="139">
                  <c:v>233.33015505472818</c:v>
                </c:pt>
                <c:pt idx="140">
                  <c:v>237.85286521911621</c:v>
                </c:pt>
                <c:pt idx="141">
                  <c:v>242.35602378845215</c:v>
                </c:pt>
                <c:pt idx="142">
                  <c:v>246.83963394165039</c:v>
                </c:pt>
                <c:pt idx="143">
                  <c:v>251.34279632568359</c:v>
                </c:pt>
                <c:pt idx="144">
                  <c:v>255.83943748474121</c:v>
                </c:pt>
                <c:pt idx="145">
                  <c:v>260.34911219278973</c:v>
                </c:pt>
                <c:pt idx="146">
                  <c:v>264.8196913401286</c:v>
                </c:pt>
                <c:pt idx="147">
                  <c:v>269.31633377075195</c:v>
                </c:pt>
                <c:pt idx="148">
                  <c:v>273.81297365824383</c:v>
                </c:pt>
                <c:pt idx="149">
                  <c:v>278.27703475952148</c:v>
                </c:pt>
                <c:pt idx="150">
                  <c:v>282.76064364115399</c:v>
                </c:pt>
                <c:pt idx="151">
                  <c:v>287.22470156351727</c:v>
                </c:pt>
                <c:pt idx="152">
                  <c:v>291.68875948588055</c:v>
                </c:pt>
                <c:pt idx="153">
                  <c:v>296.12675348917645</c:v>
                </c:pt>
                <c:pt idx="154">
                  <c:v>300.5777753194173</c:v>
                </c:pt>
                <c:pt idx="155">
                  <c:v>305.04835255940753</c:v>
                </c:pt>
                <c:pt idx="156">
                  <c:v>309.52544403076172</c:v>
                </c:pt>
                <c:pt idx="157">
                  <c:v>314.02860641479492</c:v>
                </c:pt>
                <c:pt idx="158">
                  <c:v>318.61648050944012</c:v>
                </c:pt>
                <c:pt idx="159">
                  <c:v>323.4715576171875</c:v>
                </c:pt>
                <c:pt idx="160">
                  <c:v>328.6329180399577</c:v>
                </c:pt>
                <c:pt idx="161">
                  <c:v>333.77473195393878</c:v>
                </c:pt>
                <c:pt idx="162">
                  <c:v>338.76665751139325</c:v>
                </c:pt>
                <c:pt idx="163">
                  <c:v>343.56959406534833</c:v>
                </c:pt>
                <c:pt idx="164">
                  <c:v>348.27477773030597</c:v>
                </c:pt>
                <c:pt idx="165">
                  <c:v>352.86265563964844</c:v>
                </c:pt>
                <c:pt idx="166">
                  <c:v>357.40491739908856</c:v>
                </c:pt>
                <c:pt idx="167">
                  <c:v>361.86245854695636</c:v>
                </c:pt>
                <c:pt idx="168">
                  <c:v>366.313481648763</c:v>
                </c:pt>
                <c:pt idx="169">
                  <c:v>370.66675567626953</c:v>
                </c:pt>
                <c:pt idx="170">
                  <c:v>375.0004768371582</c:v>
                </c:pt>
                <c:pt idx="171">
                  <c:v>379.26902898152667</c:v>
                </c:pt>
                <c:pt idx="172">
                  <c:v>383.53106053670246</c:v>
                </c:pt>
                <c:pt idx="173">
                  <c:v>387.74747975667316</c:v>
                </c:pt>
                <c:pt idx="174">
                  <c:v>391.9443473815918</c:v>
                </c:pt>
                <c:pt idx="175">
                  <c:v>396.12166468302411</c:v>
                </c:pt>
                <c:pt idx="176">
                  <c:v>400.25987879435223</c:v>
                </c:pt>
                <c:pt idx="177">
                  <c:v>404.36551284790039</c:v>
                </c:pt>
                <c:pt idx="178">
                  <c:v>408.45810953776044</c:v>
                </c:pt>
                <c:pt idx="179">
                  <c:v>412.51160685221356</c:v>
                </c:pt>
                <c:pt idx="180">
                  <c:v>416.57161585489911</c:v>
                </c:pt>
                <c:pt idx="181">
                  <c:v>420.57949193318683</c:v>
                </c:pt>
                <c:pt idx="182">
                  <c:v>424.59389114379883</c:v>
                </c:pt>
                <c:pt idx="183">
                  <c:v>428.56266530354816</c:v>
                </c:pt>
                <c:pt idx="184">
                  <c:v>432.54447301228839</c:v>
                </c:pt>
                <c:pt idx="185">
                  <c:v>436.46111424763996</c:v>
                </c:pt>
                <c:pt idx="186">
                  <c:v>440.37775421142578</c:v>
                </c:pt>
                <c:pt idx="187">
                  <c:v>444.2683270772298</c:v>
                </c:pt>
                <c:pt idx="188">
                  <c:v>448.14587020874023</c:v>
                </c:pt>
                <c:pt idx="189">
                  <c:v>451.9777946472168</c:v>
                </c:pt>
                <c:pt idx="190">
                  <c:v>455.822748819987</c:v>
                </c:pt>
                <c:pt idx="191">
                  <c:v>459.63511784871417</c:v>
                </c:pt>
                <c:pt idx="192">
                  <c:v>463.43445841471356</c:v>
                </c:pt>
                <c:pt idx="193">
                  <c:v>467.20772679646808</c:v>
                </c:pt>
                <c:pt idx="194">
                  <c:v>470.89627710978192</c:v>
                </c:pt>
                <c:pt idx="195">
                  <c:v>474.61741002400714</c:v>
                </c:pt>
                <c:pt idx="196">
                  <c:v>478.30596288045246</c:v>
                </c:pt>
                <c:pt idx="197">
                  <c:v>482.00103251139325</c:v>
                </c:pt>
                <c:pt idx="198">
                  <c:v>485.63093185424805</c:v>
                </c:pt>
                <c:pt idx="199">
                  <c:v>489.25431187947589</c:v>
                </c:pt>
                <c:pt idx="200">
                  <c:v>492.87117767333984</c:v>
                </c:pt>
                <c:pt idx="201">
                  <c:v>496.40331776936847</c:v>
                </c:pt>
                <c:pt idx="202">
                  <c:v>499.9615364074707</c:v>
                </c:pt>
                <c:pt idx="203">
                  <c:v>503.4545783996582</c:v>
                </c:pt>
                <c:pt idx="204">
                  <c:v>506.92807642618817</c:v>
                </c:pt>
                <c:pt idx="205">
                  <c:v>510.36898295084637</c:v>
                </c:pt>
                <c:pt idx="206">
                  <c:v>513.7773106892904</c:v>
                </c:pt>
                <c:pt idx="207">
                  <c:v>517.14001719156897</c:v>
                </c:pt>
                <c:pt idx="208">
                  <c:v>520.4766515096029</c:v>
                </c:pt>
                <c:pt idx="209">
                  <c:v>523.74160512288415</c:v>
                </c:pt>
                <c:pt idx="210">
                  <c:v>526.95442708333337</c:v>
                </c:pt>
                <c:pt idx="211">
                  <c:v>530.15421168009436</c:v>
                </c:pt>
                <c:pt idx="212">
                  <c:v>533.25623957316077</c:v>
                </c:pt>
                <c:pt idx="213">
                  <c:v>536.33220799764001</c:v>
                </c:pt>
                <c:pt idx="214">
                  <c:v>539.29086812337243</c:v>
                </c:pt>
                <c:pt idx="215">
                  <c:v>542.19739532470703</c:v>
                </c:pt>
                <c:pt idx="217">
                  <c:v>542.69919586181641</c:v>
                </c:pt>
                <c:pt idx="218">
                  <c:v>545.43628056844079</c:v>
                </c:pt>
                <c:pt idx="219">
                  <c:v>547.92572402954102</c:v>
                </c:pt>
                <c:pt idx="220">
                  <c:v>550.55202611287439</c:v>
                </c:pt>
                <c:pt idx="221">
                  <c:v>553.15225728352868</c:v>
                </c:pt>
                <c:pt idx="223">
                  <c:v>555.64170710245764</c:v>
                </c:pt>
                <c:pt idx="224">
                  <c:v>558.0790125528971</c:v>
                </c:pt>
                <c:pt idx="225">
                  <c:v>560.45115407307946</c:v>
                </c:pt>
                <c:pt idx="226">
                  <c:v>562.69296137491858</c:v>
                </c:pt>
                <c:pt idx="227">
                  <c:v>564.88263066609704</c:v>
                </c:pt>
              </c:numCache>
            </c:numRef>
          </c:yVal>
        </c:ser>
        <c:ser>
          <c:idx val="2"/>
          <c:order val="2"/>
          <c:tx>
            <c:strRef>
              <c:f>'calcGREEN(1)'!$AL$14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'calcGREEN(1)'!$AA$17:$AA$113</c:f>
              <c:numCache>
                <c:formatCode>General</c:formatCode>
                <c:ptCount val="97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116.7831178791437</c:v>
                </c:pt>
                <c:pt idx="83">
                  <c:v>117.19139959163664</c:v>
                </c:pt>
                <c:pt idx="84">
                  <c:v>118.10932118578499</c:v>
                </c:pt>
                <c:pt idx="85">
                  <c:v>119.02781509300674</c:v>
                </c:pt>
                <c:pt idx="86">
                  <c:v>119.87093116215081</c:v>
                </c:pt>
                <c:pt idx="87">
                  <c:v>120.74018880996417</c:v>
                </c:pt>
                <c:pt idx="88">
                  <c:v>121.61485806665161</c:v>
                </c:pt>
                <c:pt idx="89">
                  <c:v>122.43231360602147</c:v>
                </c:pt>
                <c:pt idx="90">
                  <c:v>123.21069629416118</c:v>
                </c:pt>
                <c:pt idx="91">
                  <c:v>123.34113503991084</c:v>
                </c:pt>
                <c:pt idx="92">
                  <c:v>124.15430830088108</c:v>
                </c:pt>
                <c:pt idx="93">
                  <c:v>125.04125590361201</c:v>
                </c:pt>
                <c:pt idx="94">
                  <c:v>125.85871271762123</c:v>
                </c:pt>
                <c:pt idx="95">
                  <c:v>126.70765286893682</c:v>
                </c:pt>
                <c:pt idx="96">
                  <c:v>127.50104653121994</c:v>
                </c:pt>
              </c:numCache>
            </c:numRef>
          </c:xVal>
          <c:yVal>
            <c:numRef>
              <c:f>'calcGREEN(1)'!$AL$17:$AL$106</c:f>
              <c:numCache>
                <c:formatCode>General</c:formatCode>
                <c:ptCount val="90"/>
                <c:pt idx="0">
                  <c:v>25.817959944407146</c:v>
                </c:pt>
                <c:pt idx="1">
                  <c:v>27.433454751968384</c:v>
                </c:pt>
                <c:pt idx="2">
                  <c:v>29.011205514272053</c:v>
                </c:pt>
                <c:pt idx="3">
                  <c:v>30.541653871536255</c:v>
                </c:pt>
                <c:pt idx="4">
                  <c:v>32.012973308563232</c:v>
                </c:pt>
                <c:pt idx="5">
                  <c:v>33.473452250162758</c:v>
                </c:pt>
                <c:pt idx="6">
                  <c:v>34.971478382746376</c:v>
                </c:pt>
                <c:pt idx="7">
                  <c:v>36.311531941095986</c:v>
                </c:pt>
                <c:pt idx="8">
                  <c:v>37.643800179163613</c:v>
                </c:pt>
                <c:pt idx="9">
                  <c:v>39.025244474411011</c:v>
                </c:pt>
                <c:pt idx="10">
                  <c:v>40.413881937662758</c:v>
                </c:pt>
                <c:pt idx="11">
                  <c:v>41.768323421478271</c:v>
                </c:pt>
                <c:pt idx="12">
                  <c:v>43.080882390340172</c:v>
                </c:pt>
                <c:pt idx="13">
                  <c:v>44.362694263458252</c:v>
                </c:pt>
                <c:pt idx="14">
                  <c:v>45.578873475392662</c:v>
                </c:pt>
                <c:pt idx="15">
                  <c:v>46.500591437021889</c:v>
                </c:pt>
                <c:pt idx="16">
                  <c:v>47.244627634684242</c:v>
                </c:pt>
                <c:pt idx="17">
                  <c:v>48.161812464396156</c:v>
                </c:pt>
                <c:pt idx="18">
                  <c:v>48.985771179199219</c:v>
                </c:pt>
                <c:pt idx="19">
                  <c:v>49.888075033823647</c:v>
                </c:pt>
                <c:pt idx="20">
                  <c:v>50.700996398925781</c:v>
                </c:pt>
                <c:pt idx="21">
                  <c:v>51.499332427978516</c:v>
                </c:pt>
                <c:pt idx="22">
                  <c:v>52.25401178995768</c:v>
                </c:pt>
                <c:pt idx="23">
                  <c:v>53.003468354543052</c:v>
                </c:pt>
                <c:pt idx="24">
                  <c:v>53.801903088887535</c:v>
                </c:pt>
                <c:pt idx="25">
                  <c:v>54.585949579874672</c:v>
                </c:pt>
                <c:pt idx="26">
                  <c:v>55.235182603200279</c:v>
                </c:pt>
                <c:pt idx="27">
                  <c:v>55.982175509134926</c:v>
                </c:pt>
                <c:pt idx="28">
                  <c:v>56.852845827738442</c:v>
                </c:pt>
                <c:pt idx="29">
                  <c:v>57.910165945688881</c:v>
                </c:pt>
                <c:pt idx="30">
                  <c:v>59.01005824406942</c:v>
                </c:pt>
                <c:pt idx="31">
                  <c:v>60.219831784566246</c:v>
                </c:pt>
                <c:pt idx="32">
                  <c:v>61.604330380757652</c:v>
                </c:pt>
                <c:pt idx="33">
                  <c:v>62.634253025054932</c:v>
                </c:pt>
                <c:pt idx="34">
                  <c:v>64.042305787404374</c:v>
                </c:pt>
                <c:pt idx="35">
                  <c:v>65.361565589904785</c:v>
                </c:pt>
                <c:pt idx="36">
                  <c:v>66.844808737436935</c:v>
                </c:pt>
                <c:pt idx="37">
                  <c:v>68.523078918457031</c:v>
                </c:pt>
                <c:pt idx="38">
                  <c:v>70.116499106089279</c:v>
                </c:pt>
                <c:pt idx="39">
                  <c:v>71.482372442881271</c:v>
                </c:pt>
                <c:pt idx="40">
                  <c:v>72.518209616343185</c:v>
                </c:pt>
                <c:pt idx="41">
                  <c:v>73.470081965128585</c:v>
                </c:pt>
                <c:pt idx="42">
                  <c:v>74.449451923370361</c:v>
                </c:pt>
                <c:pt idx="43">
                  <c:v>75.398368358612061</c:v>
                </c:pt>
                <c:pt idx="44">
                  <c:v>76.375470002492264</c:v>
                </c:pt>
                <c:pt idx="45">
                  <c:v>77.477335135142013</c:v>
                </c:pt>
                <c:pt idx="46">
                  <c:v>78.737267971038818</c:v>
                </c:pt>
                <c:pt idx="47">
                  <c:v>80.455056031544999</c:v>
                </c:pt>
                <c:pt idx="48">
                  <c:v>82.090062936147049</c:v>
                </c:pt>
                <c:pt idx="49">
                  <c:v>83.854661146799728</c:v>
                </c:pt>
                <c:pt idx="50">
                  <c:v>86.165410995483398</c:v>
                </c:pt>
                <c:pt idx="51">
                  <c:v>88.920809110005692</c:v>
                </c:pt>
                <c:pt idx="52">
                  <c:v>91.469847679138184</c:v>
                </c:pt>
                <c:pt idx="53">
                  <c:v>93.902895927429199</c:v>
                </c:pt>
                <c:pt idx="54">
                  <c:v>95.994967778523758</c:v>
                </c:pt>
                <c:pt idx="55">
                  <c:v>97.94720045725505</c:v>
                </c:pt>
                <c:pt idx="56">
                  <c:v>100.23321628570557</c:v>
                </c:pt>
                <c:pt idx="57">
                  <c:v>103.01541773478191</c:v>
                </c:pt>
                <c:pt idx="58">
                  <c:v>104.73744328816731</c:v>
                </c:pt>
                <c:pt idx="59">
                  <c:v>106.44488175710042</c:v>
                </c:pt>
                <c:pt idx="60">
                  <c:v>108.23076820373535</c:v>
                </c:pt>
                <c:pt idx="61">
                  <c:v>110.36807314554851</c:v>
                </c:pt>
                <c:pt idx="62">
                  <c:v>112.79589811960857</c:v>
                </c:pt>
                <c:pt idx="63">
                  <c:v>115.18065738677979</c:v>
                </c:pt>
                <c:pt idx="64">
                  <c:v>117.60128974914551</c:v>
                </c:pt>
                <c:pt idx="65">
                  <c:v>119.89627075195312</c:v>
                </c:pt>
                <c:pt idx="66">
                  <c:v>122.3287280400594</c:v>
                </c:pt>
                <c:pt idx="67">
                  <c:v>124.46573670705159</c:v>
                </c:pt>
                <c:pt idx="68">
                  <c:v>126.68858273824056</c:v>
                </c:pt>
                <c:pt idx="69">
                  <c:v>128.40292040506998</c:v>
                </c:pt>
                <c:pt idx="70">
                  <c:v>129.54666773478189</c:v>
                </c:pt>
                <c:pt idx="71">
                  <c:v>131.23114585876465</c:v>
                </c:pt>
                <c:pt idx="72">
                  <c:v>133.67621580759683</c:v>
                </c:pt>
                <c:pt idx="73">
                  <c:v>136.04185835520425</c:v>
                </c:pt>
                <c:pt idx="74">
                  <c:v>138.12456957499185</c:v>
                </c:pt>
                <c:pt idx="75">
                  <c:v>139.99510542551675</c:v>
                </c:pt>
                <c:pt idx="76">
                  <c:v>141.89737447102866</c:v>
                </c:pt>
                <c:pt idx="77">
                  <c:v>143.03471438090006</c:v>
                </c:pt>
                <c:pt idx="78">
                  <c:v>144.04256375630698</c:v>
                </c:pt>
                <c:pt idx="79">
                  <c:v>144.89332803090414</c:v>
                </c:pt>
                <c:pt idx="80">
                  <c:v>145.75581868489584</c:v>
                </c:pt>
                <c:pt idx="81">
                  <c:v>146.26432514190674</c:v>
                </c:pt>
                <c:pt idx="82">
                  <c:v>147.33583641052246</c:v>
                </c:pt>
                <c:pt idx="83">
                  <c:v>146.99909750620523</c:v>
                </c:pt>
                <c:pt idx="84">
                  <c:v>147.74392255147299</c:v>
                </c:pt>
                <c:pt idx="85">
                  <c:v>148.48125839233398</c:v>
                </c:pt>
                <c:pt idx="86">
                  <c:v>149.06968720753989</c:v>
                </c:pt>
                <c:pt idx="87">
                  <c:v>149.94025866190592</c:v>
                </c:pt>
                <c:pt idx="88">
                  <c:v>150.93293062845865</c:v>
                </c:pt>
                <c:pt idx="89">
                  <c:v>151.44262059529623</c:v>
                </c:pt>
              </c:numCache>
            </c:numRef>
          </c:yVal>
        </c:ser>
        <c:axId val="270403840"/>
        <c:axId val="270754176"/>
      </c:scatterChart>
      <c:scatterChart>
        <c:scatterStyle val="lineMarker"/>
        <c:ser>
          <c:idx val="1"/>
          <c:order val="1"/>
          <c:tx>
            <c:strRef>
              <c:f>'calcGREEN(1)'!$AF$14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'calcGREEN(1)'!$AG$17:$AG$181</c:f>
              <c:numCache>
                <c:formatCode>0.0%</c:formatCode>
                <c:ptCount val="165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3">
                  <c:v>0.31251039891103105</c:v>
                </c:pt>
                <c:pt idx="84">
                  <c:v>0.31495818982876</c:v>
                </c:pt>
                <c:pt idx="85">
                  <c:v>0.31740750691468461</c:v>
                </c:pt>
                <c:pt idx="86">
                  <c:v>0.31965581643240215</c:v>
                </c:pt>
                <c:pt idx="87">
                  <c:v>0.3219738368265711</c:v>
                </c:pt>
                <c:pt idx="88">
                  <c:v>0.3243062881777376</c:v>
                </c:pt>
                <c:pt idx="89">
                  <c:v>0.32648616961605725</c:v>
                </c:pt>
                <c:pt idx="91">
                  <c:v>0.32890969343976223</c:v>
                </c:pt>
                <c:pt idx="92">
                  <c:v>0.3310781554690162</c:v>
                </c:pt>
                <c:pt idx="93">
                  <c:v>0.33344334907629869</c:v>
                </c:pt>
                <c:pt idx="94">
                  <c:v>0.33562323391365662</c:v>
                </c:pt>
                <c:pt idx="95">
                  <c:v>0.33788707431716486</c:v>
                </c:pt>
                <c:pt idx="96">
                  <c:v>0.34000279074991985</c:v>
                </c:pt>
                <c:pt idx="97">
                  <c:v>0.34211853437498119</c:v>
                </c:pt>
                <c:pt idx="98">
                  <c:v>0.34414284590925226</c:v>
                </c:pt>
                <c:pt idx="100">
                  <c:v>0.34630992181068837</c:v>
                </c:pt>
                <c:pt idx="101">
                  <c:v>0.34840425013485771</c:v>
                </c:pt>
                <c:pt idx="102">
                  <c:v>0.35028599512599257</c:v>
                </c:pt>
                <c:pt idx="103">
                  <c:v>0.35224920622762829</c:v>
                </c:pt>
                <c:pt idx="104">
                  <c:v>0.35273248897070697</c:v>
                </c:pt>
                <c:pt idx="105">
                  <c:v>0.353138820205952</c:v>
                </c:pt>
                <c:pt idx="106">
                  <c:v>0.35460726593333114</c:v>
                </c:pt>
                <c:pt idx="107">
                  <c:v>0.3562567607558399</c:v>
                </c:pt>
                <c:pt idx="108">
                  <c:v>0.35797470813082227</c:v>
                </c:pt>
                <c:pt idx="109">
                  <c:v>0.35965262843080859</c:v>
                </c:pt>
                <c:pt idx="111">
                  <c:v>0.36134636649541807</c:v>
                </c:pt>
                <c:pt idx="112">
                  <c:v>0.36296876690384661</c:v>
                </c:pt>
                <c:pt idx="113">
                  <c:v>0.36449998063204997</c:v>
                </c:pt>
                <c:pt idx="114">
                  <c:v>0.36618357324714784</c:v>
                </c:pt>
                <c:pt idx="115">
                  <c:v>0.36761641880701018</c:v>
                </c:pt>
                <c:pt idx="116">
                  <c:v>0.36901068664180675</c:v>
                </c:pt>
                <c:pt idx="117">
                  <c:v>0.3711378401586265</c:v>
                </c:pt>
                <c:pt idx="118">
                  <c:v>0.37662408051773516</c:v>
                </c:pt>
                <c:pt idx="119">
                  <c:v>0.39122352227409479</c:v>
                </c:pt>
                <c:pt idx="120">
                  <c:v>0.4055692246331179</c:v>
                </c:pt>
                <c:pt idx="121">
                  <c:v>0.41950244911090051</c:v>
                </c:pt>
                <c:pt idx="122">
                  <c:v>0.43301005392600289</c:v>
                </c:pt>
                <c:pt idx="123">
                  <c:v>0.44643452894495955</c:v>
                </c:pt>
                <c:pt idx="124">
                  <c:v>0.45949747220799442</c:v>
                </c:pt>
                <c:pt idx="125">
                  <c:v>0.47271054291142978</c:v>
                </c:pt>
                <c:pt idx="126">
                  <c:v>0.4861569778986104</c:v>
                </c:pt>
                <c:pt idx="127">
                  <c:v>0.50015713607037315</c:v>
                </c:pt>
                <c:pt idx="128">
                  <c:v>0.5131150702019931</c:v>
                </c:pt>
                <c:pt idx="129">
                  <c:v>0.52421308288716206</c:v>
                </c:pt>
                <c:pt idx="130">
                  <c:v>0.53464474483231095</c:v>
                </c:pt>
                <c:pt idx="131">
                  <c:v>0.54538830477891675</c:v>
                </c:pt>
                <c:pt idx="132">
                  <c:v>0.55649796475541125</c:v>
                </c:pt>
                <c:pt idx="133">
                  <c:v>0.56811470731292069</c:v>
                </c:pt>
                <c:pt idx="134">
                  <c:v>0.5799036332044667</c:v>
                </c:pt>
                <c:pt idx="135">
                  <c:v>0.59211384265202727</c:v>
                </c:pt>
                <c:pt idx="136">
                  <c:v>0.60437935518492258</c:v>
                </c:pt>
                <c:pt idx="137">
                  <c:v>0.61675707820624714</c:v>
                </c:pt>
                <c:pt idx="138">
                  <c:v>0.62901100739809146</c:v>
                </c:pt>
                <c:pt idx="139">
                  <c:v>0.64144713370284767</c:v>
                </c:pt>
                <c:pt idx="140">
                  <c:v>0.65398377871755986</c:v>
                </c:pt>
                <c:pt idx="141">
                  <c:v>0.66624067742650495</c:v>
                </c:pt>
                <c:pt idx="142">
                  <c:v>0.67859653779524087</c:v>
                </c:pt>
                <c:pt idx="143">
                  <c:v>0.69106173784116376</c:v>
                </c:pt>
                <c:pt idx="144">
                  <c:v>0.70349493911596661</c:v>
                </c:pt>
                <c:pt idx="145">
                  <c:v>0.71571242360237963</c:v>
                </c:pt>
                <c:pt idx="146">
                  <c:v>0.72810189540133541</c:v>
                </c:pt>
                <c:pt idx="147">
                  <c:v>0.74039078593028373</c:v>
                </c:pt>
                <c:pt idx="148">
                  <c:v>0.75273651157071164</c:v>
                </c:pt>
                <c:pt idx="149">
                  <c:v>0.76502535205161892</c:v>
                </c:pt>
                <c:pt idx="150">
                  <c:v>0.77727927568256971</c:v>
                </c:pt>
                <c:pt idx="151">
                  <c:v>0.7895900010596395</c:v>
                </c:pt>
                <c:pt idx="152">
                  <c:v>0.80184538720556697</c:v>
                </c:pt>
                <c:pt idx="153">
                  <c:v>0.81411670253077484</c:v>
                </c:pt>
                <c:pt idx="154">
                  <c:v>0.82627156718629957</c:v>
                </c:pt>
                <c:pt idx="155">
                  <c:v>0.83857639523586835</c:v>
                </c:pt>
                <c:pt idx="156">
                  <c:v>0.85086092880480058</c:v>
                </c:pt>
                <c:pt idx="157">
                  <c:v>0.86340776415675524</c:v>
                </c:pt>
                <c:pt idx="158">
                  <c:v>0.87589495614603929</c:v>
                </c:pt>
                <c:pt idx="159">
                  <c:v>0.88919105515931507</c:v>
                </c:pt>
                <c:pt idx="160">
                  <c:v>0.90318700651518491</c:v>
                </c:pt>
                <c:pt idx="161">
                  <c:v>0.91723841944185258</c:v>
                </c:pt>
                <c:pt idx="162">
                  <c:v>0.93113068793939469</c:v>
                </c:pt>
                <c:pt idx="163">
                  <c:v>0.944260646919588</c:v>
                </c:pt>
                <c:pt idx="164">
                  <c:v>0.95726382587051995</c:v>
                </c:pt>
              </c:numCache>
            </c:numRef>
          </c:xVal>
          <c:yVal>
            <c:numRef>
              <c:f>'calcGREEN(1)'!$AF$17:$AF$181</c:f>
              <c:numCache>
                <c:formatCode>General</c:formatCode>
                <c:ptCount val="165"/>
                <c:pt idx="0">
                  <c:v>25.090839147567749</c:v>
                </c:pt>
                <c:pt idx="1">
                  <c:v>26.486562490463257</c:v>
                </c:pt>
                <c:pt idx="2">
                  <c:v>27.821011622746784</c:v>
                </c:pt>
                <c:pt idx="3">
                  <c:v>29.115405797958374</c:v>
                </c:pt>
                <c:pt idx="4">
                  <c:v>30.362115701039631</c:v>
                </c:pt>
                <c:pt idx="5">
                  <c:v>31.552080949147541</c:v>
                </c:pt>
                <c:pt idx="6">
                  <c:v>32.714865843454994</c:v>
                </c:pt>
                <c:pt idx="7">
                  <c:v>33.843318462371826</c:v>
                </c:pt>
                <c:pt idx="8">
                  <c:v>34.95126668612162</c:v>
                </c:pt>
                <c:pt idx="9">
                  <c:v>36.035849332809448</c:v>
                </c:pt>
                <c:pt idx="10">
                  <c:v>37.107079664866127</c:v>
                </c:pt>
                <c:pt idx="11">
                  <c:v>38.173781236012779</c:v>
                </c:pt>
                <c:pt idx="12">
                  <c:v>39.274576187133789</c:v>
                </c:pt>
                <c:pt idx="13">
                  <c:v>40.415665467580162</c:v>
                </c:pt>
                <c:pt idx="14">
                  <c:v>41.464723110198975</c:v>
                </c:pt>
                <c:pt idx="15">
                  <c:v>42.346170107523598</c:v>
                </c:pt>
                <c:pt idx="16">
                  <c:v>43.188516298929848</c:v>
                </c:pt>
                <c:pt idx="17">
                  <c:v>44.064479192097984</c:v>
                </c:pt>
                <c:pt idx="18">
                  <c:v>44.985265096028648</c:v>
                </c:pt>
                <c:pt idx="19">
                  <c:v>45.932278315226235</c:v>
                </c:pt>
                <c:pt idx="20">
                  <c:v>46.903849124908447</c:v>
                </c:pt>
                <c:pt idx="21">
                  <c:v>47.898307959238686</c:v>
                </c:pt>
                <c:pt idx="22">
                  <c:v>48.916609605153404</c:v>
                </c:pt>
                <c:pt idx="23">
                  <c:v>49.95446173350016</c:v>
                </c:pt>
                <c:pt idx="24">
                  <c:v>50.979915142059326</c:v>
                </c:pt>
                <c:pt idx="25">
                  <c:v>52.006561597188316</c:v>
                </c:pt>
                <c:pt idx="26">
                  <c:v>53.054903666178383</c:v>
                </c:pt>
                <c:pt idx="27">
                  <c:v>54.114213784535728</c:v>
                </c:pt>
                <c:pt idx="28">
                  <c:v>55.147296905517578</c:v>
                </c:pt>
                <c:pt idx="29">
                  <c:v>56.195877552032471</c:v>
                </c:pt>
                <c:pt idx="30">
                  <c:v>57.247081915537514</c:v>
                </c:pt>
                <c:pt idx="31">
                  <c:v>58.314975102742515</c:v>
                </c:pt>
                <c:pt idx="32">
                  <c:v>59.339475154876709</c:v>
                </c:pt>
                <c:pt idx="33">
                  <c:v>60.383287111918129</c:v>
                </c:pt>
                <c:pt idx="34">
                  <c:v>61.449035008748375</c:v>
                </c:pt>
                <c:pt idx="35">
                  <c:v>62.487125555674233</c:v>
                </c:pt>
                <c:pt idx="36">
                  <c:v>63.520208040873207</c:v>
                </c:pt>
                <c:pt idx="37">
                  <c:v>64.579041957855225</c:v>
                </c:pt>
                <c:pt idx="38">
                  <c:v>65.632152557373047</c:v>
                </c:pt>
                <c:pt idx="39">
                  <c:v>66.693846543629959</c:v>
                </c:pt>
                <c:pt idx="40">
                  <c:v>67.75482575098674</c:v>
                </c:pt>
                <c:pt idx="41">
                  <c:v>68.805791060129806</c:v>
                </c:pt>
                <c:pt idx="42">
                  <c:v>69.863431612650558</c:v>
                </c:pt>
                <c:pt idx="43">
                  <c:v>70.875533898671463</c:v>
                </c:pt>
                <c:pt idx="44">
                  <c:v>71.940089225769043</c:v>
                </c:pt>
                <c:pt idx="45">
                  <c:v>73.085945924123124</c:v>
                </c:pt>
                <c:pt idx="46">
                  <c:v>74.295938332875565</c:v>
                </c:pt>
                <c:pt idx="47">
                  <c:v>75.490195751190186</c:v>
                </c:pt>
                <c:pt idx="48">
                  <c:v>76.669194221496582</c:v>
                </c:pt>
                <c:pt idx="49">
                  <c:v>77.774281183878585</c:v>
                </c:pt>
                <c:pt idx="50">
                  <c:v>78.860056241353348</c:v>
                </c:pt>
                <c:pt idx="51">
                  <c:v>79.880265235900879</c:v>
                </c:pt>
                <c:pt idx="52">
                  <c:v>80.95268726348877</c:v>
                </c:pt>
                <c:pt idx="53">
                  <c:v>81.974803606669113</c:v>
                </c:pt>
                <c:pt idx="54">
                  <c:v>83.025529543558761</c:v>
                </c:pt>
                <c:pt idx="55">
                  <c:v>84.069104830423996</c:v>
                </c:pt>
                <c:pt idx="56">
                  <c:v>85.091458956400558</c:v>
                </c:pt>
                <c:pt idx="57">
                  <c:v>86.131217638651535</c:v>
                </c:pt>
                <c:pt idx="58">
                  <c:v>87.185044288635254</c:v>
                </c:pt>
                <c:pt idx="59">
                  <c:v>88.213359832763672</c:v>
                </c:pt>
                <c:pt idx="60">
                  <c:v>89.246442794799805</c:v>
                </c:pt>
                <c:pt idx="61">
                  <c:v>90.191309611002609</c:v>
                </c:pt>
                <c:pt idx="62">
                  <c:v>91.140468915303543</c:v>
                </c:pt>
                <c:pt idx="63">
                  <c:v>92.072223027547196</c:v>
                </c:pt>
                <c:pt idx="64">
                  <c:v>93.050469398498535</c:v>
                </c:pt>
                <c:pt idx="65">
                  <c:v>94.080214182535812</c:v>
                </c:pt>
                <c:pt idx="66">
                  <c:v>95.099469184875488</c:v>
                </c:pt>
                <c:pt idx="67">
                  <c:v>96.110379219055176</c:v>
                </c:pt>
                <c:pt idx="68">
                  <c:v>97.031404495239258</c:v>
                </c:pt>
                <c:pt idx="69">
                  <c:v>97.945277531941727</c:v>
                </c:pt>
                <c:pt idx="70">
                  <c:v>98.913032849629715</c:v>
                </c:pt>
                <c:pt idx="71">
                  <c:v>99.905822436014816</c:v>
                </c:pt>
                <c:pt idx="72">
                  <c:v>100.87858613332112</c:v>
                </c:pt>
                <c:pt idx="73">
                  <c:v>101.82941468556722</c:v>
                </c:pt>
                <c:pt idx="74">
                  <c:v>102.80980587005615</c:v>
                </c:pt>
                <c:pt idx="75">
                  <c:v>103.74752076466878</c:v>
                </c:pt>
                <c:pt idx="76">
                  <c:v>104.63182894388835</c:v>
                </c:pt>
                <c:pt idx="77">
                  <c:v>105.5933853785197</c:v>
                </c:pt>
                <c:pt idx="78">
                  <c:v>106.54802799224854</c:v>
                </c:pt>
                <c:pt idx="79">
                  <c:v>107.51649856567383</c:v>
                </c:pt>
                <c:pt idx="80">
                  <c:v>108.50404326121013</c:v>
                </c:pt>
                <c:pt idx="81">
                  <c:v>109.50756359100342</c:v>
                </c:pt>
                <c:pt idx="83">
                  <c:v>110.41261386871338</c:v>
                </c:pt>
                <c:pt idx="84">
                  <c:v>111.26807181040446</c:v>
                </c:pt>
                <c:pt idx="85">
                  <c:v>112.16048622131348</c:v>
                </c:pt>
                <c:pt idx="86">
                  <c:v>113.0166613260905</c:v>
                </c:pt>
                <c:pt idx="87">
                  <c:v>113.82729625701904</c:v>
                </c:pt>
                <c:pt idx="88">
                  <c:v>114.70039876302083</c:v>
                </c:pt>
                <c:pt idx="89">
                  <c:v>115.66076374053955</c:v>
                </c:pt>
                <c:pt idx="91">
                  <c:v>116.56176058451335</c:v>
                </c:pt>
                <c:pt idx="92">
                  <c:v>117.50472036997478</c:v>
                </c:pt>
                <c:pt idx="93">
                  <c:v>118.40738773345947</c:v>
                </c:pt>
                <c:pt idx="94">
                  <c:v>119.2697598139445</c:v>
                </c:pt>
                <c:pt idx="95">
                  <c:v>120.14882437388103</c:v>
                </c:pt>
                <c:pt idx="96">
                  <c:v>120.94491640726726</c:v>
                </c:pt>
                <c:pt idx="97">
                  <c:v>121.62608591715495</c:v>
                </c:pt>
                <c:pt idx="98">
                  <c:v>122.39714463551839</c:v>
                </c:pt>
                <c:pt idx="100">
                  <c:v>123.10335063934326</c:v>
                </c:pt>
                <c:pt idx="101">
                  <c:v>123.81146621704102</c:v>
                </c:pt>
                <c:pt idx="102">
                  <c:v>124.48095480600993</c:v>
                </c:pt>
                <c:pt idx="103">
                  <c:v>125.16713237762451</c:v>
                </c:pt>
                <c:pt idx="104">
                  <c:v>125.32926146189372</c:v>
                </c:pt>
                <c:pt idx="105">
                  <c:v>125.2920659383138</c:v>
                </c:pt>
                <c:pt idx="106">
                  <c:v>125.82351080576579</c:v>
                </c:pt>
                <c:pt idx="107">
                  <c:v>126.35781447092693</c:v>
                </c:pt>
                <c:pt idx="108">
                  <c:v>126.97079722086589</c:v>
                </c:pt>
                <c:pt idx="109">
                  <c:v>127.60857741038005</c:v>
                </c:pt>
                <c:pt idx="111">
                  <c:v>128.21488571166992</c:v>
                </c:pt>
                <c:pt idx="112">
                  <c:v>128.77398522694907</c:v>
                </c:pt>
                <c:pt idx="113">
                  <c:v>129.33976109822592</c:v>
                </c:pt>
                <c:pt idx="114">
                  <c:v>129.9241336186727</c:v>
                </c:pt>
                <c:pt idx="115">
                  <c:v>130.47226651509604</c:v>
                </c:pt>
                <c:pt idx="116">
                  <c:v>130.98225180308023</c:v>
                </c:pt>
                <c:pt idx="117">
                  <c:v>131.41713492075601</c:v>
                </c:pt>
                <c:pt idx="118">
                  <c:v>135.34704685211182</c:v>
                </c:pt>
                <c:pt idx="119">
                  <c:v>141.485226949056</c:v>
                </c:pt>
                <c:pt idx="120">
                  <c:v>146.78058433532715</c:v>
                </c:pt>
                <c:pt idx="121">
                  <c:v>151.85421053568521</c:v>
                </c:pt>
                <c:pt idx="122">
                  <c:v>157.19796562194824</c:v>
                </c:pt>
                <c:pt idx="123">
                  <c:v>162.22986793518066</c:v>
                </c:pt>
                <c:pt idx="124">
                  <c:v>166.55889892578125</c:v>
                </c:pt>
                <c:pt idx="125">
                  <c:v>171.01572608947754</c:v>
                </c:pt>
                <c:pt idx="126">
                  <c:v>176.31656710306802</c:v>
                </c:pt>
                <c:pt idx="127">
                  <c:v>181.38351504007974</c:v>
                </c:pt>
                <c:pt idx="128">
                  <c:v>185.65389696756998</c:v>
                </c:pt>
                <c:pt idx="129">
                  <c:v>189.22307840983072</c:v>
                </c:pt>
                <c:pt idx="130">
                  <c:v>192.72550137837729</c:v>
                </c:pt>
                <c:pt idx="131">
                  <c:v>196.11061859130859</c:v>
                </c:pt>
                <c:pt idx="132">
                  <c:v>200.1220734914144</c:v>
                </c:pt>
                <c:pt idx="133">
                  <c:v>204.58223597208658</c:v>
                </c:pt>
                <c:pt idx="134">
                  <c:v>209.32659912109375</c:v>
                </c:pt>
                <c:pt idx="135">
                  <c:v>213.73144976298013</c:v>
                </c:pt>
                <c:pt idx="136">
                  <c:v>218.71065902709961</c:v>
                </c:pt>
                <c:pt idx="137">
                  <c:v>223.81790351867676</c:v>
                </c:pt>
                <c:pt idx="138">
                  <c:v>228.70293617248535</c:v>
                </c:pt>
                <c:pt idx="139">
                  <c:v>233.39484596252441</c:v>
                </c:pt>
                <c:pt idx="140">
                  <c:v>239.16537920633951</c:v>
                </c:pt>
                <c:pt idx="141">
                  <c:v>244.83076731363931</c:v>
                </c:pt>
                <c:pt idx="142">
                  <c:v>250.4019807179769</c:v>
                </c:pt>
                <c:pt idx="143">
                  <c:v>256.03804397583008</c:v>
                </c:pt>
                <c:pt idx="144">
                  <c:v>261.64239692687988</c:v>
                </c:pt>
                <c:pt idx="145">
                  <c:v>267.29466946919757</c:v>
                </c:pt>
                <c:pt idx="146">
                  <c:v>273.14555040995282</c:v>
                </c:pt>
                <c:pt idx="147">
                  <c:v>278.97807375590008</c:v>
                </c:pt>
                <c:pt idx="148">
                  <c:v>284.82609430948895</c:v>
                </c:pt>
                <c:pt idx="149">
                  <c:v>290.66028658548993</c:v>
                </c:pt>
                <c:pt idx="150">
                  <c:v>296.63633918762207</c:v>
                </c:pt>
                <c:pt idx="151">
                  <c:v>302.64028739929199</c:v>
                </c:pt>
                <c:pt idx="152">
                  <c:v>308.9212811787923</c:v>
                </c:pt>
                <c:pt idx="153">
                  <c:v>314.69873046875</c:v>
                </c:pt>
                <c:pt idx="154">
                  <c:v>320.1383336385091</c:v>
                </c:pt>
                <c:pt idx="155">
                  <c:v>325.98420842488605</c:v>
                </c:pt>
                <c:pt idx="156">
                  <c:v>332.05705642700195</c:v>
                </c:pt>
                <c:pt idx="157">
                  <c:v>337.85858917236328</c:v>
                </c:pt>
                <c:pt idx="158">
                  <c:v>343.20615641276044</c:v>
                </c:pt>
                <c:pt idx="159">
                  <c:v>348.68462244669598</c:v>
                </c:pt>
                <c:pt idx="160">
                  <c:v>353.37677256266278</c:v>
                </c:pt>
                <c:pt idx="161">
                  <c:v>357.72416051228839</c:v>
                </c:pt>
                <c:pt idx="162">
                  <c:v>361.5570348103841</c:v>
                </c:pt>
                <c:pt idx="163">
                  <c:v>364.6333948771159</c:v>
                </c:pt>
                <c:pt idx="164">
                  <c:v>366.76632181803387</c:v>
                </c:pt>
              </c:numCache>
            </c:numRef>
          </c:yVal>
        </c:ser>
        <c:axId val="270770176"/>
        <c:axId val="270756096"/>
      </c:scatterChart>
      <c:valAx>
        <c:axId val="270403840"/>
        <c:scaling>
          <c:orientation val="minMax"/>
          <c:max val="375"/>
          <c:min val="0"/>
        </c:scaling>
        <c:axPos val="b"/>
        <c:majorGridlines>
          <c:spPr>
            <a:ln w="19050"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</a:t>
                </a:r>
              </a:p>
            </c:rich>
          </c:tx>
          <c:layout/>
        </c:title>
        <c:numFmt formatCode="General" sourceLinked="1"/>
        <c:tickLblPos val="nextTo"/>
        <c:crossAx val="270754176"/>
        <c:crosses val="autoZero"/>
        <c:crossBetween val="midCat"/>
      </c:valAx>
      <c:valAx>
        <c:axId val="270754176"/>
        <c:scaling>
          <c:orientation val="minMax"/>
          <c:max val="375"/>
          <c:min val="0"/>
        </c:scaling>
        <c:axPos val="l"/>
        <c:majorGridlines>
          <c:spPr>
            <a:ln w="19050"/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"Lux"</a:t>
                </a:r>
              </a:p>
            </c:rich>
          </c:tx>
          <c:layout/>
        </c:title>
        <c:numFmt formatCode="General" sourceLinked="1"/>
        <c:tickLblPos val="nextTo"/>
        <c:crossAx val="270403840"/>
        <c:crosses val="autoZero"/>
        <c:crossBetween val="midCat"/>
      </c:valAx>
      <c:valAx>
        <c:axId val="270756096"/>
        <c:scaling>
          <c:orientation val="minMax"/>
          <c:max val="375"/>
          <c:min val="0"/>
        </c:scaling>
        <c:delete val="1"/>
        <c:axPos val="r"/>
        <c:numFmt formatCode="General" sourceLinked="1"/>
        <c:tickLblPos val="none"/>
        <c:crossAx val="270770176"/>
        <c:crosses val="max"/>
        <c:crossBetween val="midCat"/>
      </c:valAx>
      <c:valAx>
        <c:axId val="270770176"/>
        <c:scaling>
          <c:orientation val="minMax"/>
          <c:max val="1"/>
        </c:scaling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 (LO)</a:t>
                </a:r>
              </a:p>
            </c:rich>
          </c:tx>
          <c:layout/>
        </c:title>
        <c:numFmt formatCode="0%" sourceLinked="0"/>
        <c:tickLblPos val="nextTo"/>
        <c:crossAx val="270756096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4708849645885076"/>
          <c:y val="0.3967005686789159"/>
          <c:w val="0.11101414481222725"/>
          <c:h val="0.19733960338291046"/>
        </c:manualLayout>
      </c:layout>
    </c:legend>
    <c:plotVisOnly val="1"/>
    <c:dispBlanksAs val="span"/>
  </c:chart>
  <c:txPr>
    <a:bodyPr/>
    <a:lstStyle/>
    <a:p>
      <a:pPr>
        <a:defRPr sz="1000"/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'calcGREEN(1)'!$AS$63:$AY$63</c:f>
          <c:strCache>
            <c:ptCount val="1"/>
            <c:pt idx="0">
              <c:v>Gain Compression Relative to LM &amp; HI Range; Range=LO: GREEN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'calcGREEN(1)'!$AH$13:$AI$13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'calcGREEN(1)'!$AG$17:$AG$181</c:f>
              <c:numCache>
                <c:formatCode>0.0%</c:formatCode>
                <c:ptCount val="165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3">
                  <c:v>0.31251039891103105</c:v>
                </c:pt>
                <c:pt idx="84">
                  <c:v>0.31495818982876</c:v>
                </c:pt>
                <c:pt idx="85">
                  <c:v>0.31740750691468461</c:v>
                </c:pt>
                <c:pt idx="86">
                  <c:v>0.31965581643240215</c:v>
                </c:pt>
                <c:pt idx="87">
                  <c:v>0.3219738368265711</c:v>
                </c:pt>
                <c:pt idx="88">
                  <c:v>0.3243062881777376</c:v>
                </c:pt>
                <c:pt idx="89">
                  <c:v>0.32648616961605725</c:v>
                </c:pt>
                <c:pt idx="91">
                  <c:v>0.32890969343976223</c:v>
                </c:pt>
                <c:pt idx="92">
                  <c:v>0.3310781554690162</c:v>
                </c:pt>
                <c:pt idx="93">
                  <c:v>0.33344334907629869</c:v>
                </c:pt>
                <c:pt idx="94">
                  <c:v>0.33562323391365662</c:v>
                </c:pt>
                <c:pt idx="95">
                  <c:v>0.33788707431716486</c:v>
                </c:pt>
                <c:pt idx="96">
                  <c:v>0.34000279074991985</c:v>
                </c:pt>
                <c:pt idx="97">
                  <c:v>0.34211853437498119</c:v>
                </c:pt>
                <c:pt idx="98">
                  <c:v>0.34414284590925226</c:v>
                </c:pt>
                <c:pt idx="100">
                  <c:v>0.34630992181068837</c:v>
                </c:pt>
                <c:pt idx="101">
                  <c:v>0.34840425013485771</c:v>
                </c:pt>
                <c:pt idx="102">
                  <c:v>0.35028599512599257</c:v>
                </c:pt>
                <c:pt idx="103">
                  <c:v>0.35224920622762829</c:v>
                </c:pt>
                <c:pt idx="104">
                  <c:v>0.35273248897070697</c:v>
                </c:pt>
                <c:pt idx="105">
                  <c:v>0.353138820205952</c:v>
                </c:pt>
                <c:pt idx="106">
                  <c:v>0.35460726593333114</c:v>
                </c:pt>
                <c:pt idx="107">
                  <c:v>0.3562567607558399</c:v>
                </c:pt>
                <c:pt idx="108">
                  <c:v>0.35797470813082227</c:v>
                </c:pt>
                <c:pt idx="109">
                  <c:v>0.35965262843080859</c:v>
                </c:pt>
                <c:pt idx="111">
                  <c:v>0.36134636649541807</c:v>
                </c:pt>
                <c:pt idx="112">
                  <c:v>0.36296876690384661</c:v>
                </c:pt>
                <c:pt idx="113">
                  <c:v>0.36449998063204997</c:v>
                </c:pt>
                <c:pt idx="114">
                  <c:v>0.36618357324714784</c:v>
                </c:pt>
                <c:pt idx="115">
                  <c:v>0.36761641880701018</c:v>
                </c:pt>
                <c:pt idx="116">
                  <c:v>0.36901068664180675</c:v>
                </c:pt>
                <c:pt idx="117">
                  <c:v>0.3711378401586265</c:v>
                </c:pt>
                <c:pt idx="118">
                  <c:v>0.37662408051773516</c:v>
                </c:pt>
                <c:pt idx="119">
                  <c:v>0.39122352227409479</c:v>
                </c:pt>
                <c:pt idx="120">
                  <c:v>0.4055692246331179</c:v>
                </c:pt>
                <c:pt idx="121">
                  <c:v>0.41950244911090051</c:v>
                </c:pt>
                <c:pt idx="122">
                  <c:v>0.43301005392600289</c:v>
                </c:pt>
                <c:pt idx="123">
                  <c:v>0.44643452894495955</c:v>
                </c:pt>
                <c:pt idx="124">
                  <c:v>0.45949747220799442</c:v>
                </c:pt>
                <c:pt idx="125">
                  <c:v>0.47271054291142978</c:v>
                </c:pt>
                <c:pt idx="126">
                  <c:v>0.4861569778986104</c:v>
                </c:pt>
                <c:pt idx="127">
                  <c:v>0.50015713607037315</c:v>
                </c:pt>
                <c:pt idx="128">
                  <c:v>0.5131150702019931</c:v>
                </c:pt>
                <c:pt idx="129">
                  <c:v>0.52421308288716206</c:v>
                </c:pt>
                <c:pt idx="130">
                  <c:v>0.53464474483231095</c:v>
                </c:pt>
                <c:pt idx="131">
                  <c:v>0.54538830477891675</c:v>
                </c:pt>
                <c:pt idx="132">
                  <c:v>0.55649796475541125</c:v>
                </c:pt>
                <c:pt idx="133">
                  <c:v>0.56811470731292069</c:v>
                </c:pt>
                <c:pt idx="134">
                  <c:v>0.5799036332044667</c:v>
                </c:pt>
                <c:pt idx="135">
                  <c:v>0.59211384265202727</c:v>
                </c:pt>
                <c:pt idx="136">
                  <c:v>0.60437935518492258</c:v>
                </c:pt>
                <c:pt idx="137">
                  <c:v>0.61675707820624714</c:v>
                </c:pt>
                <c:pt idx="138">
                  <c:v>0.62901100739809146</c:v>
                </c:pt>
                <c:pt idx="139">
                  <c:v>0.64144713370284767</c:v>
                </c:pt>
                <c:pt idx="140">
                  <c:v>0.65398377871755986</c:v>
                </c:pt>
                <c:pt idx="141">
                  <c:v>0.66624067742650495</c:v>
                </c:pt>
                <c:pt idx="142">
                  <c:v>0.67859653779524087</c:v>
                </c:pt>
                <c:pt idx="143">
                  <c:v>0.69106173784116376</c:v>
                </c:pt>
                <c:pt idx="144">
                  <c:v>0.70349493911596661</c:v>
                </c:pt>
                <c:pt idx="145">
                  <c:v>0.71571242360237963</c:v>
                </c:pt>
                <c:pt idx="146">
                  <c:v>0.72810189540133541</c:v>
                </c:pt>
                <c:pt idx="147">
                  <c:v>0.74039078593028373</c:v>
                </c:pt>
                <c:pt idx="148">
                  <c:v>0.75273651157071164</c:v>
                </c:pt>
                <c:pt idx="149">
                  <c:v>0.76502535205161892</c:v>
                </c:pt>
                <c:pt idx="150">
                  <c:v>0.77727927568256971</c:v>
                </c:pt>
                <c:pt idx="151">
                  <c:v>0.7895900010596395</c:v>
                </c:pt>
                <c:pt idx="152">
                  <c:v>0.80184538720556697</c:v>
                </c:pt>
                <c:pt idx="153">
                  <c:v>0.81411670253077484</c:v>
                </c:pt>
                <c:pt idx="154">
                  <c:v>0.82627156718629957</c:v>
                </c:pt>
                <c:pt idx="155">
                  <c:v>0.83857639523586835</c:v>
                </c:pt>
                <c:pt idx="156">
                  <c:v>0.85086092880480058</c:v>
                </c:pt>
                <c:pt idx="157">
                  <c:v>0.86340776415675524</c:v>
                </c:pt>
                <c:pt idx="158">
                  <c:v>0.87589495614603929</c:v>
                </c:pt>
                <c:pt idx="159">
                  <c:v>0.88919105515931507</c:v>
                </c:pt>
                <c:pt idx="160">
                  <c:v>0.90318700651518491</c:v>
                </c:pt>
                <c:pt idx="161">
                  <c:v>0.91723841944185258</c:v>
                </c:pt>
                <c:pt idx="162">
                  <c:v>0.93113068793939469</c:v>
                </c:pt>
                <c:pt idx="163">
                  <c:v>0.944260646919588</c:v>
                </c:pt>
                <c:pt idx="164">
                  <c:v>0.95726382587051995</c:v>
                </c:pt>
              </c:numCache>
            </c:numRef>
          </c:xVal>
          <c:yVal>
            <c:numRef>
              <c:f>'calcGREEN(1)'!$AI$17:$AI$181</c:f>
              <c:numCache>
                <c:formatCode>0.0%</c:formatCode>
                <c:ptCount val="165"/>
                <c:pt idx="0">
                  <c:v>-3.6732019583856967E-2</c:v>
                </c:pt>
                <c:pt idx="1">
                  <c:v>-3.2856031981872258E-2</c:v>
                </c:pt>
                <c:pt idx="2">
                  <c:v>-3.539954050385008E-2</c:v>
                </c:pt>
                <c:pt idx="3">
                  <c:v>-3.2175218532637495E-2</c:v>
                </c:pt>
                <c:pt idx="4">
                  <c:v>-3.205603016327252E-2</c:v>
                </c:pt>
                <c:pt idx="5">
                  <c:v>-3.1298369071797505E-2</c:v>
                </c:pt>
                <c:pt idx="6">
                  <c:v>-3.2000381875626704E-2</c:v>
                </c:pt>
                <c:pt idx="7">
                  <c:v>-3.3895784690681552E-2</c:v>
                </c:pt>
                <c:pt idx="8">
                  <c:v>-3.2402421958174332E-2</c:v>
                </c:pt>
                <c:pt idx="9">
                  <c:v>-3.1585144214501981E-2</c:v>
                </c:pt>
                <c:pt idx="10">
                  <c:v>-3.4412489837034155E-2</c:v>
                </c:pt>
                <c:pt idx="11">
                  <c:v>-3.1186636756702413E-2</c:v>
                </c:pt>
                <c:pt idx="12">
                  <c:v>-3.2741239701151836E-2</c:v>
                </c:pt>
                <c:pt idx="13">
                  <c:v>-2.8855686777870648E-2</c:v>
                </c:pt>
                <c:pt idx="14">
                  <c:v>-3.1241945587660691E-2</c:v>
                </c:pt>
                <c:pt idx="15">
                  <c:v>-3.1668686637967403E-2</c:v>
                </c:pt>
                <c:pt idx="16">
                  <c:v>-3.283386517632525E-2</c:v>
                </c:pt>
                <c:pt idx="17">
                  <c:v>-3.2068801528142288E-2</c:v>
                </c:pt>
                <c:pt idx="18">
                  <c:v>-3.1961148524695115E-2</c:v>
                </c:pt>
                <c:pt idx="19">
                  <c:v>-3.1875233600720088E-2</c:v>
                </c:pt>
                <c:pt idx="20">
                  <c:v>-3.0576136479487537E-2</c:v>
                </c:pt>
                <c:pt idx="21">
                  <c:v>-2.8546999175779297E-2</c:v>
                </c:pt>
                <c:pt idx="22">
                  <c:v>-2.7684729497975402E-2</c:v>
                </c:pt>
                <c:pt idx="23">
                  <c:v>-2.918759380100755E-2</c:v>
                </c:pt>
                <c:pt idx="24">
                  <c:v>-2.7155715833148464E-2</c:v>
                </c:pt>
                <c:pt idx="25">
                  <c:v>-2.7095843105859552E-2</c:v>
                </c:pt>
                <c:pt idx="26">
                  <c:v>-2.7744996818272583E-2</c:v>
                </c:pt>
                <c:pt idx="27">
                  <c:v>-2.5075414165113052E-2</c:v>
                </c:pt>
                <c:pt idx="28">
                  <c:v>-2.4409599525997305E-2</c:v>
                </c:pt>
                <c:pt idx="29">
                  <c:v>-2.5156316946578605E-2</c:v>
                </c:pt>
                <c:pt idx="30">
                  <c:v>-2.3139779232155933E-2</c:v>
                </c:pt>
                <c:pt idx="31">
                  <c:v>-2.213820636209507E-2</c:v>
                </c:pt>
                <c:pt idx="32">
                  <c:v>-2.304417363366873E-2</c:v>
                </c:pt>
                <c:pt idx="33">
                  <c:v>-2.1344675468734531E-2</c:v>
                </c:pt>
                <c:pt idx="34">
                  <c:v>-1.9940867121196804E-2</c:v>
                </c:pt>
                <c:pt idx="35">
                  <c:v>-2.0122143278465066E-2</c:v>
                </c:pt>
                <c:pt idx="36">
                  <c:v>-1.9649156275712176E-2</c:v>
                </c:pt>
                <c:pt idx="37">
                  <c:v>-1.8353189515544766E-2</c:v>
                </c:pt>
                <c:pt idx="38">
                  <c:v>-1.8297309538124251E-2</c:v>
                </c:pt>
                <c:pt idx="39">
                  <c:v>-1.7524381600180439E-2</c:v>
                </c:pt>
                <c:pt idx="40">
                  <c:v>-1.5593223125435984E-2</c:v>
                </c:pt>
                <c:pt idx="41">
                  <c:v>-1.4711579113294238E-2</c:v>
                </c:pt>
                <c:pt idx="42">
                  <c:v>-1.5184164105954467E-2</c:v>
                </c:pt>
                <c:pt idx="43">
                  <c:v>-1.450454608119689E-2</c:v>
                </c:pt>
                <c:pt idx="44">
                  <c:v>-1.5081048543926334E-2</c:v>
                </c:pt>
                <c:pt idx="45">
                  <c:v>-1.3766482746683906E-2</c:v>
                </c:pt>
                <c:pt idx="46">
                  <c:v>-1.3478321728089604E-2</c:v>
                </c:pt>
                <c:pt idx="47">
                  <c:v>-1.3469249465719479E-2</c:v>
                </c:pt>
                <c:pt idx="48">
                  <c:v>-1.1732473041538793E-2</c:v>
                </c:pt>
                <c:pt idx="49">
                  <c:v>-1.2155677245957341E-2</c:v>
                </c:pt>
                <c:pt idx="50">
                  <c:v>-1.0754619657835196E-2</c:v>
                </c:pt>
                <c:pt idx="51">
                  <c:v>-1.1918829934941866E-2</c:v>
                </c:pt>
                <c:pt idx="52">
                  <c:v>-1.0834642594474087E-2</c:v>
                </c:pt>
                <c:pt idx="53">
                  <c:v>-1.0932851329289228E-2</c:v>
                </c:pt>
                <c:pt idx="54">
                  <c:v>-1.0799157815658655E-2</c:v>
                </c:pt>
                <c:pt idx="55">
                  <c:v>-1.00377876106158E-2</c:v>
                </c:pt>
                <c:pt idx="56">
                  <c:v>-9.0794225857548927E-3</c:v>
                </c:pt>
                <c:pt idx="57">
                  <c:v>-7.9649870152221913E-3</c:v>
                </c:pt>
                <c:pt idx="58">
                  <c:v>-6.8439445782776387E-3</c:v>
                </c:pt>
                <c:pt idx="59">
                  <c:v>-6.3535768435933893E-3</c:v>
                </c:pt>
                <c:pt idx="60">
                  <c:v>-6.1748469621851765E-3</c:v>
                </c:pt>
                <c:pt idx="61">
                  <c:v>-6.1733412658149245E-3</c:v>
                </c:pt>
                <c:pt idx="62">
                  <c:v>-6.0275960422607744E-3</c:v>
                </c:pt>
                <c:pt idx="63">
                  <c:v>-6.019511605844019E-3</c:v>
                </c:pt>
                <c:pt idx="64">
                  <c:v>-5.5142760180835193E-3</c:v>
                </c:pt>
                <c:pt idx="65">
                  <c:v>-4.5166178989485273E-3</c:v>
                </c:pt>
                <c:pt idx="66">
                  <c:v>-3.429091282656338E-3</c:v>
                </c:pt>
                <c:pt idx="67">
                  <c:v>-2.3661638686005571E-3</c:v>
                </c:pt>
                <c:pt idx="68">
                  <c:v>-2.1653745268842561E-3</c:v>
                </c:pt>
                <c:pt idx="69">
                  <c:v>-2.0821786128844E-3</c:v>
                </c:pt>
                <c:pt idx="70">
                  <c:v>-1.2700076202187827E-3</c:v>
                </c:pt>
                <c:pt idx="71">
                  <c:v>-9.154704135760916E-5</c:v>
                </c:pt>
                <c:pt idx="72">
                  <c:v>7.6322847898468993E-4</c:v>
                </c:pt>
                <c:pt idx="73">
                  <c:v>1.1954488975385313E-3</c:v>
                </c:pt>
                <c:pt idx="74">
                  <c:v>1.9574244624689374E-3</c:v>
                </c:pt>
                <c:pt idx="75">
                  <c:v>2.1533495816596915E-3</c:v>
                </c:pt>
                <c:pt idx="76">
                  <c:v>2.3567175634788828E-3</c:v>
                </c:pt>
                <c:pt idx="77">
                  <c:v>3.4627821821044957E-3</c:v>
                </c:pt>
                <c:pt idx="78">
                  <c:v>4.3910278952099535E-3</c:v>
                </c:pt>
                <c:pt idx="79">
                  <c:v>5.185111085530103E-3</c:v>
                </c:pt>
                <c:pt idx="80">
                  <c:v>6.1058686561934472E-3</c:v>
                </c:pt>
                <c:pt idx="81">
                  <c:v>7.5101206522032449E-3</c:v>
                </c:pt>
                <c:pt idx="83">
                  <c:v>8.3387569887849455E-3</c:v>
                </c:pt>
                <c:pt idx="84">
                  <c:v>8.2538720958496015E-3</c:v>
                </c:pt>
                <c:pt idx="85">
                  <c:v>8.497745241220267E-3</c:v>
                </c:pt>
                <c:pt idx="86">
                  <c:v>9.048647011697275E-3</c:v>
                </c:pt>
                <c:pt idx="87">
                  <c:v>8.9695957206485932E-3</c:v>
                </c:pt>
                <c:pt idx="88">
                  <c:v>9.3965135871520999E-3</c:v>
                </c:pt>
                <c:pt idx="89">
                  <c:v>1.1052038615408932E-2</c:v>
                </c:pt>
                <c:pt idx="91">
                  <c:v>1.1420304037079054E-2</c:v>
                </c:pt>
                <c:pt idx="92">
                  <c:v>1.2924389991594731E-2</c:v>
                </c:pt>
                <c:pt idx="93">
                  <c:v>1.3465531753446447E-2</c:v>
                </c:pt>
                <c:pt idx="94">
                  <c:v>1.4216260432157846E-2</c:v>
                </c:pt>
                <c:pt idx="95">
                  <c:v>1.484610557174193E-2</c:v>
                </c:pt>
                <c:pt idx="96">
                  <c:v>1.5213487991959429E-2</c:v>
                </c:pt>
                <c:pt idx="97">
                  <c:v>1.4617550056759132E-2</c:v>
                </c:pt>
                <c:pt idx="98">
                  <c:v>1.504379987039739E-2</c:v>
                </c:pt>
                <c:pt idx="100">
                  <c:v>1.4511984221881935E-2</c:v>
                </c:pt>
                <c:pt idx="101">
                  <c:v>1.4214148131729276E-2</c:v>
                </c:pt>
                <c:pt idx="102">
                  <c:v>1.4220487075927712E-2</c:v>
                </c:pt>
                <c:pt idx="103">
                  <c:v>1.4127411164091441E-2</c:v>
                </c:pt>
                <c:pt idx="104">
                  <c:v>1.404974406211057E-2</c:v>
                </c:pt>
                <c:pt idx="105">
                  <c:v>1.2582344677754209E-2</c:v>
                </c:pt>
                <c:pt idx="106">
                  <c:v>1.2666424748493998E-2</c:v>
                </c:pt>
                <c:pt idx="107">
                  <c:v>1.2258035511608201E-2</c:v>
                </c:pt>
                <c:pt idx="108">
                  <c:v>1.2287198963563783E-2</c:v>
                </c:pt>
                <c:pt idx="109">
                  <c:v>1.2625525932758563E-2</c:v>
                </c:pt>
                <c:pt idx="111">
                  <c:v>1.266779732483525E-2</c:v>
                </c:pt>
                <c:pt idx="112">
                  <c:v>1.2537513456048144E-2</c:v>
                </c:pt>
                <c:pt idx="113">
                  <c:v>1.2713937542570664E-2</c:v>
                </c:pt>
                <c:pt idx="114">
                  <c:v>1.2612335050262935E-2</c:v>
                </c:pt>
                <c:pt idx="115">
                  <c:v>1.2920939272101251E-2</c:v>
                </c:pt>
                <c:pt idx="116">
                  <c:v>1.3038033822750705E-2</c:v>
                </c:pt>
                <c:pt idx="117">
                  <c:v>1.057604845234339E-2</c:v>
                </c:pt>
                <c:pt idx="118">
                  <c:v>2.5635258024283569E-2</c:v>
                </c:pt>
                <c:pt idx="119">
                  <c:v>3.2139453176459387E-2</c:v>
                </c:pt>
                <c:pt idx="120">
                  <c:v>3.2894255290995211E-2</c:v>
                </c:pt>
                <c:pt idx="121">
                  <c:v>3.3105276912686055E-2</c:v>
                </c:pt>
                <c:pt idx="122">
                  <c:v>3.6098829968935098E-2</c:v>
                </c:pt>
                <c:pt idx="123">
                  <c:v>3.7111093174560628E-2</c:v>
                </c:pt>
                <c:pt idx="124">
                  <c:v>3.4515392192637107E-2</c:v>
                </c:pt>
                <c:pt idx="125">
                  <c:v>3.2506994285517843E-2</c:v>
                </c:pt>
                <c:pt idx="126">
                  <c:v>3.5067899488770093E-2</c:v>
                </c:pt>
                <c:pt idx="127">
                  <c:v>3.5007713620959224E-2</c:v>
                </c:pt>
                <c:pt idx="128">
                  <c:v>3.2622400300907017E-2</c:v>
                </c:pt>
                <c:pt idx="129">
                  <c:v>3.0192752509521137E-2</c:v>
                </c:pt>
                <c:pt idx="130">
                  <c:v>2.8788554436302238E-2</c:v>
                </c:pt>
                <c:pt idx="131">
                  <c:v>2.6236674650254477E-2</c:v>
                </c:pt>
                <c:pt idx="132">
                  <c:v>2.6322041104661187E-2</c:v>
                </c:pt>
                <c:pt idx="133">
                  <c:v>2.7742060987242967E-2</c:v>
                </c:pt>
                <c:pt idx="134">
                  <c:v>3.0198302888765793E-2</c:v>
                </c:pt>
                <c:pt idx="135">
                  <c:v>3.0185563280321404E-2</c:v>
                </c:pt>
                <c:pt idx="136">
                  <c:v>3.2791298886675868E-2</c:v>
                </c:pt>
                <c:pt idx="137">
                  <c:v>3.5697488789425025E-2</c:v>
                </c:pt>
                <c:pt idx="138">
                  <c:v>3.7685473195767427E-2</c:v>
                </c:pt>
                <c:pt idx="139">
                  <c:v>3.8442931868807317E-2</c:v>
                </c:pt>
                <c:pt idx="140">
                  <c:v>4.371897404274816E-2</c:v>
                </c:pt>
                <c:pt idx="141">
                  <c:v>4.8786505559246907E-2</c:v>
                </c:pt>
                <c:pt idx="142">
                  <c:v>5.3121217069020288E-2</c:v>
                </c:pt>
                <c:pt idx="143">
                  <c:v>5.7401433702285898E-2</c:v>
                </c:pt>
                <c:pt idx="144">
                  <c:v>6.1449614749003567E-2</c:v>
                </c:pt>
                <c:pt idx="145">
                  <c:v>6.5869375251425222E-2</c:v>
                </c:pt>
                <c:pt idx="146">
                  <c:v>7.0666491251091035E-2</c:v>
                </c:pt>
                <c:pt idx="147">
                  <c:v>7.5378397737334124E-2</c:v>
                </c:pt>
                <c:pt idx="148">
                  <c:v>7.9913660202703074E-2</c:v>
                </c:pt>
                <c:pt idx="149">
                  <c:v>8.433159464836093E-2</c:v>
                </c:pt>
                <c:pt idx="150">
                  <c:v>8.9179620172284091E-2</c:v>
                </c:pt>
                <c:pt idx="151">
                  <c:v>9.3899296050946823E-2</c:v>
                </c:pt>
                <c:pt idx="152">
                  <c:v>9.9535952161490249E-2</c:v>
                </c:pt>
                <c:pt idx="153">
                  <c:v>0.10321604167444498</c:v>
                </c:pt>
                <c:pt idx="154">
                  <c:v>0.10577588293928875</c:v>
                </c:pt>
                <c:pt idx="155">
                  <c:v>0.10944600557406425</c:v>
                </c:pt>
                <c:pt idx="156">
                  <c:v>0.1137978478889381</c:v>
                </c:pt>
                <c:pt idx="157">
                  <c:v>0.11678933177701567</c:v>
                </c:pt>
                <c:pt idx="158">
                  <c:v>0.11829217572100004</c:v>
                </c:pt>
                <c:pt idx="159">
                  <c:v>0.11915425862298523</c:v>
                </c:pt>
                <c:pt idx="160">
                  <c:v>0.11663840603039199</c:v>
                </c:pt>
                <c:pt idx="161">
                  <c:v>0.11305923688227115</c:v>
                </c:pt>
                <c:pt idx="162">
                  <c:v>0.10820069438764879</c:v>
                </c:pt>
                <c:pt idx="163">
                  <c:v>0.10208931724465353</c:v>
                </c:pt>
                <c:pt idx="164">
                  <c:v>9.3477986594576068E-2</c:v>
                </c:pt>
              </c:numCache>
            </c:numRef>
          </c:yVal>
        </c:ser>
        <c:ser>
          <c:idx val="1"/>
          <c:order val="1"/>
          <c:tx>
            <c:strRef>
              <c:f>'calcGREEN(1)'!$AJ$13:$AK$13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'calcGREEN(1)'!$AG$17:$AG$181</c:f>
              <c:numCache>
                <c:formatCode>0.0%</c:formatCode>
                <c:ptCount val="165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3">
                  <c:v>0.31251039891103105</c:v>
                </c:pt>
                <c:pt idx="84">
                  <c:v>0.31495818982876</c:v>
                </c:pt>
                <c:pt idx="85">
                  <c:v>0.31740750691468461</c:v>
                </c:pt>
                <c:pt idx="86">
                  <c:v>0.31965581643240215</c:v>
                </c:pt>
                <c:pt idx="87">
                  <c:v>0.3219738368265711</c:v>
                </c:pt>
                <c:pt idx="88">
                  <c:v>0.3243062881777376</c:v>
                </c:pt>
                <c:pt idx="89">
                  <c:v>0.32648616961605725</c:v>
                </c:pt>
                <c:pt idx="91">
                  <c:v>0.32890969343976223</c:v>
                </c:pt>
                <c:pt idx="92">
                  <c:v>0.3310781554690162</c:v>
                </c:pt>
                <c:pt idx="93">
                  <c:v>0.33344334907629869</c:v>
                </c:pt>
                <c:pt idx="94">
                  <c:v>0.33562323391365662</c:v>
                </c:pt>
                <c:pt idx="95">
                  <c:v>0.33788707431716486</c:v>
                </c:pt>
                <c:pt idx="96">
                  <c:v>0.34000279074991985</c:v>
                </c:pt>
                <c:pt idx="97">
                  <c:v>0.34211853437498119</c:v>
                </c:pt>
                <c:pt idx="98">
                  <c:v>0.34414284590925226</c:v>
                </c:pt>
                <c:pt idx="100">
                  <c:v>0.34630992181068837</c:v>
                </c:pt>
                <c:pt idx="101">
                  <c:v>0.34840425013485771</c:v>
                </c:pt>
                <c:pt idx="102">
                  <c:v>0.35028599512599257</c:v>
                </c:pt>
                <c:pt idx="103">
                  <c:v>0.35224920622762829</c:v>
                </c:pt>
                <c:pt idx="104">
                  <c:v>0.35273248897070697</c:v>
                </c:pt>
                <c:pt idx="105">
                  <c:v>0.353138820205952</c:v>
                </c:pt>
                <c:pt idx="106">
                  <c:v>0.35460726593333114</c:v>
                </c:pt>
                <c:pt idx="107">
                  <c:v>0.3562567607558399</c:v>
                </c:pt>
                <c:pt idx="108">
                  <c:v>0.35797470813082227</c:v>
                </c:pt>
                <c:pt idx="109">
                  <c:v>0.35965262843080859</c:v>
                </c:pt>
                <c:pt idx="111">
                  <c:v>0.36134636649541807</c:v>
                </c:pt>
                <c:pt idx="112">
                  <c:v>0.36296876690384661</c:v>
                </c:pt>
                <c:pt idx="113">
                  <c:v>0.36449998063204997</c:v>
                </c:pt>
                <c:pt idx="114">
                  <c:v>0.36618357324714784</c:v>
                </c:pt>
                <c:pt idx="115">
                  <c:v>0.36761641880701018</c:v>
                </c:pt>
                <c:pt idx="116">
                  <c:v>0.36901068664180675</c:v>
                </c:pt>
                <c:pt idx="117">
                  <c:v>0.3711378401586265</c:v>
                </c:pt>
                <c:pt idx="118">
                  <c:v>0.37662408051773516</c:v>
                </c:pt>
                <c:pt idx="119">
                  <c:v>0.39122352227409479</c:v>
                </c:pt>
                <c:pt idx="120">
                  <c:v>0.4055692246331179</c:v>
                </c:pt>
                <c:pt idx="121">
                  <c:v>0.41950244911090051</c:v>
                </c:pt>
                <c:pt idx="122">
                  <c:v>0.43301005392600289</c:v>
                </c:pt>
                <c:pt idx="123">
                  <c:v>0.44643452894495955</c:v>
                </c:pt>
                <c:pt idx="124">
                  <c:v>0.45949747220799442</c:v>
                </c:pt>
                <c:pt idx="125">
                  <c:v>0.47271054291142978</c:v>
                </c:pt>
                <c:pt idx="126">
                  <c:v>0.4861569778986104</c:v>
                </c:pt>
                <c:pt idx="127">
                  <c:v>0.50015713607037315</c:v>
                </c:pt>
                <c:pt idx="128">
                  <c:v>0.5131150702019931</c:v>
                </c:pt>
                <c:pt idx="129">
                  <c:v>0.52421308288716206</c:v>
                </c:pt>
                <c:pt idx="130">
                  <c:v>0.53464474483231095</c:v>
                </c:pt>
                <c:pt idx="131">
                  <c:v>0.54538830477891675</c:v>
                </c:pt>
                <c:pt idx="132">
                  <c:v>0.55649796475541125</c:v>
                </c:pt>
                <c:pt idx="133">
                  <c:v>0.56811470731292069</c:v>
                </c:pt>
                <c:pt idx="134">
                  <c:v>0.5799036332044667</c:v>
                </c:pt>
                <c:pt idx="135">
                  <c:v>0.59211384265202727</c:v>
                </c:pt>
                <c:pt idx="136">
                  <c:v>0.60437935518492258</c:v>
                </c:pt>
                <c:pt idx="137">
                  <c:v>0.61675707820624714</c:v>
                </c:pt>
                <c:pt idx="138">
                  <c:v>0.62901100739809146</c:v>
                </c:pt>
                <c:pt idx="139">
                  <c:v>0.64144713370284767</c:v>
                </c:pt>
                <c:pt idx="140">
                  <c:v>0.65398377871755986</c:v>
                </c:pt>
                <c:pt idx="141">
                  <c:v>0.66624067742650495</c:v>
                </c:pt>
                <c:pt idx="142">
                  <c:v>0.67859653779524087</c:v>
                </c:pt>
                <c:pt idx="143">
                  <c:v>0.69106173784116376</c:v>
                </c:pt>
                <c:pt idx="144">
                  <c:v>0.70349493911596661</c:v>
                </c:pt>
                <c:pt idx="145">
                  <c:v>0.71571242360237963</c:v>
                </c:pt>
                <c:pt idx="146">
                  <c:v>0.72810189540133541</c:v>
                </c:pt>
                <c:pt idx="147">
                  <c:v>0.74039078593028373</c:v>
                </c:pt>
                <c:pt idx="148">
                  <c:v>0.75273651157071164</c:v>
                </c:pt>
                <c:pt idx="149">
                  <c:v>0.76502535205161892</c:v>
                </c:pt>
                <c:pt idx="150">
                  <c:v>0.77727927568256971</c:v>
                </c:pt>
                <c:pt idx="151">
                  <c:v>0.7895900010596395</c:v>
                </c:pt>
                <c:pt idx="152">
                  <c:v>0.80184538720556697</c:v>
                </c:pt>
                <c:pt idx="153">
                  <c:v>0.81411670253077484</c:v>
                </c:pt>
                <c:pt idx="154">
                  <c:v>0.82627156718629957</c:v>
                </c:pt>
                <c:pt idx="155">
                  <c:v>0.83857639523586835</c:v>
                </c:pt>
                <c:pt idx="156">
                  <c:v>0.85086092880480058</c:v>
                </c:pt>
                <c:pt idx="157">
                  <c:v>0.86340776415675524</c:v>
                </c:pt>
                <c:pt idx="158">
                  <c:v>0.87589495614603929</c:v>
                </c:pt>
                <c:pt idx="159">
                  <c:v>0.88919105515931507</c:v>
                </c:pt>
                <c:pt idx="160">
                  <c:v>0.90318700651518491</c:v>
                </c:pt>
                <c:pt idx="161">
                  <c:v>0.91723841944185258</c:v>
                </c:pt>
                <c:pt idx="162">
                  <c:v>0.93113068793939469</c:v>
                </c:pt>
                <c:pt idx="163">
                  <c:v>0.944260646919588</c:v>
                </c:pt>
                <c:pt idx="164">
                  <c:v>0.95726382587051995</c:v>
                </c:pt>
              </c:numCache>
            </c:numRef>
          </c:xVal>
          <c:yVal>
            <c:numRef>
              <c:f>'calcGREEN(1)'!$AK$17:$AK$181</c:f>
              <c:numCache>
                <c:formatCode>0.0%</c:formatCode>
                <c:ptCount val="165"/>
                <c:pt idx="0">
                  <c:v>-4.4370153334684415E-2</c:v>
                </c:pt>
                <c:pt idx="1">
                  <c:v>-4.3631239911180675E-2</c:v>
                </c:pt>
                <c:pt idx="2">
                  <c:v>-4.3388392566407363E-2</c:v>
                </c:pt>
                <c:pt idx="3">
                  <c:v>-4.3076146179137687E-2</c:v>
                </c:pt>
                <c:pt idx="4">
                  <c:v>-4.1976741269590834E-2</c:v>
                </c:pt>
                <c:pt idx="5">
                  <c:v>-4.2125843513629802E-2</c:v>
                </c:pt>
                <c:pt idx="6">
                  <c:v>-4.2342429060993281E-2</c:v>
                </c:pt>
                <c:pt idx="7">
                  <c:v>-4.1608689061874871E-2</c:v>
                </c:pt>
                <c:pt idx="8">
                  <c:v>-4.0810586758122325E-2</c:v>
                </c:pt>
                <c:pt idx="9">
                  <c:v>-4.0518955725054373E-2</c:v>
                </c:pt>
                <c:pt idx="10">
                  <c:v>-4.0113250271950673E-2</c:v>
                </c:pt>
                <c:pt idx="11">
                  <c:v>-4.0461348488189275E-2</c:v>
                </c:pt>
                <c:pt idx="12">
                  <c:v>-4.0257018385341237E-2</c:v>
                </c:pt>
                <c:pt idx="13">
                  <c:v>-3.9689851144904753E-2</c:v>
                </c:pt>
                <c:pt idx="14">
                  <c:v>-3.9434422756616794E-2</c:v>
                </c:pt>
                <c:pt idx="15">
                  <c:v>-3.9369110439570365E-2</c:v>
                </c:pt>
                <c:pt idx="16">
                  <c:v>-3.9356125698292943E-2</c:v>
                </c:pt>
                <c:pt idx="17">
                  <c:v>-3.9280513372847548E-2</c:v>
                </c:pt>
                <c:pt idx="18">
                  <c:v>-3.8775332460718293E-2</c:v>
                </c:pt>
                <c:pt idx="19">
                  <c:v>-3.851345535078099E-2</c:v>
                </c:pt>
                <c:pt idx="20">
                  <c:v>-3.8263023180471034E-2</c:v>
                </c:pt>
                <c:pt idx="21">
                  <c:v>-3.7810043774580193E-2</c:v>
                </c:pt>
                <c:pt idx="22">
                  <c:v>-3.7148158666374886E-2</c:v>
                </c:pt>
                <c:pt idx="23">
                  <c:v>-3.6491911503151786E-2</c:v>
                </c:pt>
                <c:pt idx="24">
                  <c:v>-3.6095971252154913E-2</c:v>
                </c:pt>
                <c:pt idx="25">
                  <c:v>-3.5578840077342466E-2</c:v>
                </c:pt>
                <c:pt idx="26">
                  <c:v>-3.5135596919487311E-2</c:v>
                </c:pt>
                <c:pt idx="27">
                  <c:v>-3.3631229576985611E-2</c:v>
                </c:pt>
                <c:pt idx="28">
                  <c:v>-3.3616094503820082E-2</c:v>
                </c:pt>
                <c:pt idx="29">
                  <c:v>-3.2589849655213721E-2</c:v>
                </c:pt>
                <c:pt idx="30">
                  <c:v>-3.1764289299596293E-2</c:v>
                </c:pt>
                <c:pt idx="31">
                  <c:v>-3.0586693246773322E-2</c:v>
                </c:pt>
                <c:pt idx="32">
                  <c:v>-3.0462021950386386E-2</c:v>
                </c:pt>
                <c:pt idx="33">
                  <c:v>-2.9732261753659506E-2</c:v>
                </c:pt>
                <c:pt idx="34">
                  <c:v>-2.8875888354247259E-2</c:v>
                </c:pt>
                <c:pt idx="35">
                  <c:v>-2.8090684152189738E-2</c:v>
                </c:pt>
                <c:pt idx="36">
                  <c:v>-2.7977767816127264E-2</c:v>
                </c:pt>
                <c:pt idx="37">
                  <c:v>-2.6730678254667017E-2</c:v>
                </c:pt>
                <c:pt idx="38">
                  <c:v>-2.5883247460483094E-2</c:v>
                </c:pt>
                <c:pt idx="39">
                  <c:v>-2.5118010301340976E-2</c:v>
                </c:pt>
                <c:pt idx="40">
                  <c:v>-2.4296027713334833E-2</c:v>
                </c:pt>
                <c:pt idx="41">
                  <c:v>-2.3994491391812978E-2</c:v>
                </c:pt>
                <c:pt idx="42">
                  <c:v>-2.3084623715344921E-2</c:v>
                </c:pt>
                <c:pt idx="43">
                  <c:v>-2.3172666492102145E-2</c:v>
                </c:pt>
                <c:pt idx="44">
                  <c:v>-2.3139769950744404E-2</c:v>
                </c:pt>
                <c:pt idx="45">
                  <c:v>-2.2605490159490871E-2</c:v>
                </c:pt>
                <c:pt idx="46">
                  <c:v>-2.2313190551066509E-2</c:v>
                </c:pt>
                <c:pt idx="47">
                  <c:v>-2.1747628332000501E-2</c:v>
                </c:pt>
                <c:pt idx="48">
                  <c:v>-2.0834277942337276E-2</c:v>
                </c:pt>
                <c:pt idx="49">
                  <c:v>-2.0404178244423088E-2</c:v>
                </c:pt>
                <c:pt idx="50">
                  <c:v>-2.0069947756975348E-2</c:v>
                </c:pt>
                <c:pt idx="51">
                  <c:v>-2.0318023109936689E-2</c:v>
                </c:pt>
                <c:pt idx="52">
                  <c:v>-1.9623914756368821E-2</c:v>
                </c:pt>
                <c:pt idx="53">
                  <c:v>-1.9548704739010048E-2</c:v>
                </c:pt>
                <c:pt idx="54">
                  <c:v>-1.8914945000059635E-2</c:v>
                </c:pt>
                <c:pt idx="55">
                  <c:v>-1.815973271439919E-2</c:v>
                </c:pt>
                <c:pt idx="56">
                  <c:v>-1.7666912249931777E-2</c:v>
                </c:pt>
                <c:pt idx="57">
                  <c:v>-1.6986688716565834E-2</c:v>
                </c:pt>
                <c:pt idx="58">
                  <c:v>-1.5807849318840383E-2</c:v>
                </c:pt>
                <c:pt idx="59">
                  <c:v>-1.5009658184957364E-2</c:v>
                </c:pt>
                <c:pt idx="60">
                  <c:v>-1.4245606752430029E-2</c:v>
                </c:pt>
                <c:pt idx="61">
                  <c:v>-1.4461844243043642E-2</c:v>
                </c:pt>
                <c:pt idx="62">
                  <c:v>-1.4081687187789016E-2</c:v>
                </c:pt>
                <c:pt idx="63">
                  <c:v>-1.4368111391244387E-2</c:v>
                </c:pt>
                <c:pt idx="64">
                  <c:v>-1.375507133028131E-2</c:v>
                </c:pt>
                <c:pt idx="65">
                  <c:v>-1.2547276235977178E-2</c:v>
                </c:pt>
                <c:pt idx="66">
                  <c:v>-1.1603231074071796E-2</c:v>
                </c:pt>
                <c:pt idx="67">
                  <c:v>-1.0698232153103504E-2</c:v>
                </c:pt>
                <c:pt idx="68">
                  <c:v>-1.0468753640034523E-2</c:v>
                </c:pt>
                <c:pt idx="69">
                  <c:v>-1.0443674646919532E-2</c:v>
                </c:pt>
                <c:pt idx="70">
                  <c:v>-9.8796805333701831E-3</c:v>
                </c:pt>
                <c:pt idx="71">
                  <c:v>-8.8261839616664561E-3</c:v>
                </c:pt>
                <c:pt idx="72">
                  <c:v>-8.1753123128015526E-3</c:v>
                </c:pt>
                <c:pt idx="73">
                  <c:v>-7.6879269881761081E-3</c:v>
                </c:pt>
                <c:pt idx="74">
                  <c:v>-6.6780762590802345E-3</c:v>
                </c:pt>
                <c:pt idx="75">
                  <c:v>-6.2159241151379385E-3</c:v>
                </c:pt>
                <c:pt idx="76">
                  <c:v>-6.2688609509937709E-3</c:v>
                </c:pt>
                <c:pt idx="77">
                  <c:v>-5.4137163496518204E-3</c:v>
                </c:pt>
                <c:pt idx="78">
                  <c:v>-4.5776660244736256E-3</c:v>
                </c:pt>
                <c:pt idx="79">
                  <c:v>-3.5088343450272452E-3</c:v>
                </c:pt>
                <c:pt idx="80">
                  <c:v>-2.4574562236896469E-3</c:v>
                </c:pt>
                <c:pt idx="81">
                  <c:v>-8.1089405773104861E-4</c:v>
                </c:pt>
                <c:pt idx="82">
                  <c:v>0</c:v>
                </c:pt>
                <c:pt idx="83">
                  <c:v>-5.4385082096841675E-4</c:v>
                </c:pt>
                <c:pt idx="84">
                  <c:v>-3.8188137956185475E-4</c:v>
                </c:pt>
                <c:pt idx="85">
                  <c:v>-6.8426035060298318E-6</c:v>
                </c:pt>
                <c:pt idx="86">
                  <c:v>1.5507123681457458E-4</c:v>
                </c:pt>
                <c:pt idx="87">
                  <c:v>8.3140604381526373E-5</c:v>
                </c:pt>
                <c:pt idx="88">
                  <c:v>3.8971059868542213E-4</c:v>
                </c:pt>
                <c:pt idx="89">
                  <c:v>1.7247542428489027E-3</c:v>
                </c:pt>
                <c:pt idx="90">
                  <c:v>0</c:v>
                </c:pt>
                <c:pt idx="91">
                  <c:v>2.5858481041685089E-3</c:v>
                </c:pt>
                <c:pt idx="92">
                  <c:v>3.6839595839814887E-3</c:v>
                </c:pt>
                <c:pt idx="93">
                  <c:v>4.5886725774981763E-3</c:v>
                </c:pt>
                <c:pt idx="94">
                  <c:v>5.1416912396882175E-3</c:v>
                </c:pt>
                <c:pt idx="95">
                  <c:v>6.0964799424738647E-3</c:v>
                </c:pt>
                <c:pt idx="96">
                  <c:v>6.2952089435195369E-3</c:v>
                </c:pt>
                <c:pt idx="97">
                  <c:v>5.54130132907793E-3</c:v>
                </c:pt>
                <c:pt idx="98">
                  <c:v>5.746778633818117E-3</c:v>
                </c:pt>
                <c:pt idx="99">
                  <c:v>0</c:v>
                </c:pt>
                <c:pt idx="100">
                  <c:v>5.577664140038685E-3</c:v>
                </c:pt>
                <c:pt idx="101">
                  <c:v>5.3216080391185194E-3</c:v>
                </c:pt>
                <c:pt idx="102">
                  <c:v>5.1200630158818594E-3</c:v>
                </c:pt>
                <c:pt idx="103">
                  <c:v>5.1063837861919925E-3</c:v>
                </c:pt>
                <c:pt idx="104">
                  <c:v>8.376368088552022E-3</c:v>
                </c:pt>
                <c:pt idx="105">
                  <c:v>5.0771709051662395E-3</c:v>
                </c:pt>
                <c:pt idx="106">
                  <c:v>4.5469879333523977E-3</c:v>
                </c:pt>
                <c:pt idx="107">
                  <c:v>3.7384377068214736E-3</c:v>
                </c:pt>
                <c:pt idx="108">
                  <c:v>3.5598594061581057E-3</c:v>
                </c:pt>
                <c:pt idx="109">
                  <c:v>3.7800489081842858E-3</c:v>
                </c:pt>
                <c:pt idx="110">
                  <c:v>0</c:v>
                </c:pt>
                <c:pt idx="111">
                  <c:v>3.7014764644065501E-3</c:v>
                </c:pt>
                <c:pt idx="112">
                  <c:v>3.405902761398405E-3</c:v>
                </c:pt>
                <c:pt idx="113">
                  <c:v>3.6128956843961557E-3</c:v>
                </c:pt>
                <c:pt idx="114">
                  <c:v>3.813043186514431E-3</c:v>
                </c:pt>
                <c:pt idx="115">
                  <c:v>3.7326950497718059E-3</c:v>
                </c:pt>
                <c:pt idx="116">
                  <c:v>3.9018374651442755E-3</c:v>
                </c:pt>
                <c:pt idx="117">
                  <c:v>-1.0896948313481314E-3</c:v>
                </c:pt>
                <c:pt idx="118">
                  <c:v>6.7085398443511579E-3</c:v>
                </c:pt>
                <c:pt idx="119">
                  <c:v>1.2527818379369116E-2</c:v>
                </c:pt>
                <c:pt idx="120">
                  <c:v>1.3451922297013308E-2</c:v>
                </c:pt>
                <c:pt idx="121">
                  <c:v>1.3915603461628567E-2</c:v>
                </c:pt>
                <c:pt idx="122">
                  <c:v>1.664217624891795E-2</c:v>
                </c:pt>
                <c:pt idx="123">
                  <c:v>1.7818776140999582E-2</c:v>
                </c:pt>
                <c:pt idx="124">
                  <c:v>1.5001235721149531E-2</c:v>
                </c:pt>
                <c:pt idx="125">
                  <c:v>1.328989222264676E-2</c:v>
                </c:pt>
                <c:pt idx="126">
                  <c:v>1.5750298932818207E-2</c:v>
                </c:pt>
                <c:pt idx="127">
                  <c:v>1.5783588959945805E-2</c:v>
                </c:pt>
                <c:pt idx="128">
                  <c:v>1.3346757329528725E-2</c:v>
                </c:pt>
                <c:pt idx="129">
                  <c:v>1.1257326098008891E-2</c:v>
                </c:pt>
                <c:pt idx="130">
                  <c:v>1.0053759890804148E-2</c:v>
                </c:pt>
                <c:pt idx="131">
                  <c:v>7.4313990655008322E-3</c:v>
                </c:pt>
                <c:pt idx="132">
                  <c:v>7.2870668552325046E-3</c:v>
                </c:pt>
                <c:pt idx="133">
                  <c:v>8.8528951313873172E-3</c:v>
                </c:pt>
                <c:pt idx="134">
                  <c:v>1.1104941790814671E-2</c:v>
                </c:pt>
                <c:pt idx="135">
                  <c:v>1.1292153562407758E-2</c:v>
                </c:pt>
                <c:pt idx="136">
                  <c:v>1.3714217224330305E-2</c:v>
                </c:pt>
                <c:pt idx="137">
                  <c:v>1.6650399397109439E-2</c:v>
                </c:pt>
                <c:pt idx="138">
                  <c:v>1.8423920345636002E-2</c:v>
                </c:pt>
                <c:pt idx="139">
                  <c:v>1.9171781216841266E-2</c:v>
                </c:pt>
                <c:pt idx="140">
                  <c:v>2.4511704136415124E-2</c:v>
                </c:pt>
                <c:pt idx="141">
                  <c:v>2.9293366291051948E-2</c:v>
                </c:pt>
                <c:pt idx="142">
                  <c:v>3.3593727159009656E-2</c:v>
                </c:pt>
                <c:pt idx="143">
                  <c:v>3.7922811322221417E-2</c:v>
                </c:pt>
                <c:pt idx="144">
                  <c:v>4.1999777705765906E-2</c:v>
                </c:pt>
                <c:pt idx="145">
                  <c:v>4.6071079988246666E-2</c:v>
                </c:pt>
                <c:pt idx="146">
                  <c:v>5.0922895899234266E-2</c:v>
                </c:pt>
                <c:pt idx="147">
                  <c:v>5.5442009500535239E-2</c:v>
                </c:pt>
                <c:pt idx="148">
                  <c:v>5.9870371224606922E-2</c:v>
                </c:pt>
                <c:pt idx="149">
                  <c:v>6.4229588115937153E-2</c:v>
                </c:pt>
                <c:pt idx="150">
                  <c:v>6.8888464132494498E-2</c:v>
                </c:pt>
                <c:pt idx="151">
                  <c:v>7.3573919556755962E-2</c:v>
                </c:pt>
                <c:pt idx="152">
                  <c:v>7.9083700452179606E-2</c:v>
                </c:pt>
                <c:pt idx="153">
                  <c:v>8.2790269417704065E-2</c:v>
                </c:pt>
                <c:pt idx="154">
                  <c:v>8.5195072313471787E-2</c:v>
                </c:pt>
                <c:pt idx="155">
                  <c:v>8.881695989691285E-2</c:v>
                </c:pt>
                <c:pt idx="156">
                  <c:v>9.3058377562156069E-2</c:v>
                </c:pt>
                <c:pt idx="157">
                  <c:v>9.6207454465593978E-2</c:v>
                </c:pt>
                <c:pt idx="158">
                  <c:v>9.7523510762544507E-2</c:v>
                </c:pt>
                <c:pt idx="159">
                  <c:v>9.8306853560965246E-2</c:v>
                </c:pt>
                <c:pt idx="160">
                  <c:v>9.5604823544989115E-2</c:v>
                </c:pt>
                <c:pt idx="161">
                  <c:v>9.1997932508726343E-2</c:v>
                </c:pt>
                <c:pt idx="162">
                  <c:v>8.7434620956197362E-2</c:v>
                </c:pt>
                <c:pt idx="163">
                  <c:v>8.1356058732505065E-2</c:v>
                </c:pt>
                <c:pt idx="164">
                  <c:v>7.2986912800208303E-2</c:v>
                </c:pt>
              </c:numCache>
            </c:numRef>
          </c:yVal>
        </c:ser>
        <c:axId val="274170624"/>
        <c:axId val="274172544"/>
      </c:scatterChart>
      <c:valAx>
        <c:axId val="274170624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74172544"/>
        <c:crosses val="autoZero"/>
        <c:crossBetween val="midCat"/>
      </c:valAx>
      <c:valAx>
        <c:axId val="2741725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4170624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'calcGREEN(1)'!$AS$79:$AY$79</c:f>
          <c:strCache>
            <c:ptCount val="1"/>
            <c:pt idx="0">
              <c:v>Gain Compression Relative to LM &amp; LO Range; Range=HS: GREEN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'calcGREEN(1)'!$AH$13:$AI$13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'calcGREEN(1)'!$AM$17:$AM$106</c:f>
              <c:numCache>
                <c:formatCode>0.0%</c:formatCode>
                <c:ptCount val="90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0.75343947018802393</c:v>
                </c:pt>
                <c:pt idx="83">
                  <c:v>0.75607354575249441</c:v>
                </c:pt>
                <c:pt idx="84">
                  <c:v>0.7619956205534516</c:v>
                </c:pt>
                <c:pt idx="85">
                  <c:v>0.76792138769681761</c:v>
                </c:pt>
                <c:pt idx="86">
                  <c:v>0.77336084620742462</c:v>
                </c:pt>
                <c:pt idx="87">
                  <c:v>0.77896896006428495</c:v>
                </c:pt>
                <c:pt idx="88">
                  <c:v>0.78461198752678452</c:v>
                </c:pt>
                <c:pt idx="89">
                  <c:v>0.78988589423239652</c:v>
                </c:pt>
              </c:numCache>
            </c:numRef>
          </c:xVal>
          <c:yVal>
            <c:numRef>
              <c:f>'calcGREEN(1)'!$AO$17:$AO$106</c:f>
              <c:numCache>
                <c:formatCode>0.0%</c:formatCode>
                <c:ptCount val="90"/>
                <c:pt idx="0">
                  <c:v>-4.2428382684618904E-2</c:v>
                </c:pt>
                <c:pt idx="1">
                  <c:v>-3.2249428275198166E-2</c:v>
                </c:pt>
                <c:pt idx="2">
                  <c:v>-2.8242890607909632E-2</c:v>
                </c:pt>
                <c:pt idx="3">
                  <c:v>-1.9192346945888783E-2</c:v>
                </c:pt>
                <c:pt idx="4">
                  <c:v>-1.4034759559447774E-2</c:v>
                </c:pt>
                <c:pt idx="5">
                  <c:v>-7.1584752200191115E-3</c:v>
                </c:pt>
                <c:pt idx="6">
                  <c:v>-3.1899857155337497E-4</c:v>
                </c:pt>
                <c:pt idx="7">
                  <c:v>1.412509681799845E-3</c:v>
                </c:pt>
                <c:pt idx="8">
                  <c:v>6.7988630812969575E-3</c:v>
                </c:pt>
                <c:pt idx="9">
                  <c:v>1.3187252919823589E-2</c:v>
                </c:pt>
                <c:pt idx="10">
                  <c:v>1.5974565207962144E-2</c:v>
                </c:pt>
                <c:pt idx="11">
                  <c:v>2.4092976243268893E-2</c:v>
                </c:pt>
                <c:pt idx="12">
                  <c:v>2.5021933948878416E-2</c:v>
                </c:pt>
                <c:pt idx="13">
                  <c:v>2.9839050094543573E-2</c:v>
                </c:pt>
                <c:pt idx="14">
                  <c:v>2.8768239095369408E-2</c:v>
                </c:pt>
                <c:pt idx="15">
                  <c:v>2.7272634742955493E-2</c:v>
                </c:pt>
                <c:pt idx="16">
                  <c:v>2.2121753809292599E-2</c:v>
                </c:pt>
                <c:pt idx="17">
                  <c:v>2.2059250649727247E-2</c:v>
                </c:pt>
                <c:pt idx="18">
                  <c:v>1.8379990081864195E-2</c:v>
                </c:pt>
                <c:pt idx="19">
                  <c:v>1.5845108223738968E-2</c:v>
                </c:pt>
                <c:pt idx="20">
                  <c:v>1.2369658686812279E-2</c:v>
                </c:pt>
                <c:pt idx="21">
                  <c:v>9.0684462047256886E-3</c:v>
                </c:pt>
                <c:pt idx="22">
                  <c:v>3.4316633734203794E-3</c:v>
                </c:pt>
                <c:pt idx="23">
                  <c:v>-4.8633360246902457E-3</c:v>
                </c:pt>
                <c:pt idx="24">
                  <c:v>-8.1196982503461967E-3</c:v>
                </c:pt>
                <c:pt idx="25">
                  <c:v>-1.3470238513513588E-2</c:v>
                </c:pt>
                <c:pt idx="26">
                  <c:v>-2.211484175402334E-2</c:v>
                </c:pt>
                <c:pt idx="27">
                  <c:v>-2.5623400805095953E-2</c:v>
                </c:pt>
                <c:pt idx="28">
                  <c:v>-2.8343184613524142E-2</c:v>
                </c:pt>
                <c:pt idx="29">
                  <c:v>-2.9483914219641805E-2</c:v>
                </c:pt>
                <c:pt idx="30">
                  <c:v>-2.7202337651412001E-2</c:v>
                </c:pt>
                <c:pt idx="31">
                  <c:v>-2.443923464628095E-2</c:v>
                </c:pt>
                <c:pt idx="32">
                  <c:v>-2.0149379303632142E-2</c:v>
                </c:pt>
                <c:pt idx="33">
                  <c:v>-1.9286127144810816E-2</c:v>
                </c:pt>
                <c:pt idx="34">
                  <c:v>-1.321718603308264E-2</c:v>
                </c:pt>
                <c:pt idx="35">
                  <c:v>-9.8038196679730572E-3</c:v>
                </c:pt>
                <c:pt idx="36">
                  <c:v>-3.3223848340381279E-3</c:v>
                </c:pt>
                <c:pt idx="37">
                  <c:v>6.277900301208561E-3</c:v>
                </c:pt>
                <c:pt idx="38">
                  <c:v>1.3213484617207838E-2</c:v>
                </c:pt>
                <c:pt idx="39">
                  <c:v>1.7307808030188054E-2</c:v>
                </c:pt>
                <c:pt idx="40">
                  <c:v>1.7885293583715711E-2</c:v>
                </c:pt>
                <c:pt idx="41">
                  <c:v>1.6403882441228035E-2</c:v>
                </c:pt>
                <c:pt idx="42">
                  <c:v>1.3874076367379695E-2</c:v>
                </c:pt>
                <c:pt idx="43">
                  <c:v>1.2832511989883333E-2</c:v>
                </c:pt>
                <c:pt idx="44">
                  <c:v>1.0184782600260345E-2</c:v>
                </c:pt>
                <c:pt idx="45">
                  <c:v>1.0038584426711239E-2</c:v>
                </c:pt>
                <c:pt idx="46">
                  <c:v>1.0041706091584723E-2</c:v>
                </c:pt>
                <c:pt idx="47">
                  <c:v>1.5759332696565265E-2</c:v>
                </c:pt>
                <c:pt idx="48">
                  <c:v>2.2260592306125648E-2</c:v>
                </c:pt>
                <c:pt idx="49">
                  <c:v>2.8956736754143453E-2</c:v>
                </c:pt>
                <c:pt idx="50">
                  <c:v>4.4232766198380791E-2</c:v>
                </c:pt>
                <c:pt idx="51">
                  <c:v>6.2610088419146281E-2</c:v>
                </c:pt>
                <c:pt idx="52">
                  <c:v>7.9774304360434867E-2</c:v>
                </c:pt>
                <c:pt idx="53">
                  <c:v>9.4565568611942208E-2</c:v>
                </c:pt>
                <c:pt idx="54">
                  <c:v>0.10493999703048651</c:v>
                </c:pt>
                <c:pt idx="55">
                  <c:v>0.11427304859914611</c:v>
                </c:pt>
                <c:pt idx="56">
                  <c:v>0.12766979404237011</c:v>
                </c:pt>
                <c:pt idx="57">
                  <c:v>0.14626767606508695</c:v>
                </c:pt>
                <c:pt idx="58">
                  <c:v>0.15264315333318357</c:v>
                </c:pt>
                <c:pt idx="59">
                  <c:v>0.15834972007057901</c:v>
                </c:pt>
                <c:pt idx="60">
                  <c:v>0.16435983150172739</c:v>
                </c:pt>
                <c:pt idx="61">
                  <c:v>0.17491598873010705</c:v>
                </c:pt>
                <c:pt idx="62">
                  <c:v>0.18843047313268779</c:v>
                </c:pt>
                <c:pt idx="63">
                  <c:v>0.20128536858609203</c:v>
                </c:pt>
                <c:pt idx="64">
                  <c:v>0.21425380711704145</c:v>
                </c:pt>
                <c:pt idx="65">
                  <c:v>0.2256283454436212</c:v>
                </c:pt>
                <c:pt idx="66">
                  <c:v>0.23844286890658739</c:v>
                </c:pt>
                <c:pt idx="67">
                  <c:v>0.24815378442935798</c:v>
                </c:pt>
                <c:pt idx="68">
                  <c:v>0.25863885462644776</c:v>
                </c:pt>
                <c:pt idx="69">
                  <c:v>0.26387342771557787</c:v>
                </c:pt>
                <c:pt idx="70">
                  <c:v>0.2636832366868922</c:v>
                </c:pt>
                <c:pt idx="71">
                  <c:v>0.26888938907988913</c:v>
                </c:pt>
                <c:pt idx="72">
                  <c:v>0.28116156047440888</c:v>
                </c:pt>
                <c:pt idx="73">
                  <c:v>0.29221738451660584</c:v>
                </c:pt>
                <c:pt idx="74">
                  <c:v>0.30047818223746048</c:v>
                </c:pt>
                <c:pt idx="75">
                  <c:v>0.30643170450418777</c:v>
                </c:pt>
                <c:pt idx="76">
                  <c:v>0.31325859701940439</c:v>
                </c:pt>
                <c:pt idx="77">
                  <c:v>0.31317743959490807</c:v>
                </c:pt>
                <c:pt idx="78">
                  <c:v>0.31179404566481361</c:v>
                </c:pt>
                <c:pt idx="79">
                  <c:v>0.30868982762064645</c:v>
                </c:pt>
                <c:pt idx="80">
                  <c:v>0.30569296979135419</c:v>
                </c:pt>
                <c:pt idx="81">
                  <c:v>0.30005317660029873</c:v>
                </c:pt>
                <c:pt idx="82">
                  <c:v>0.30445541868035231</c:v>
                </c:pt>
                <c:pt idx="83">
                  <c:v>0.29693987070491379</c:v>
                </c:pt>
                <c:pt idx="84">
                  <c:v>0.29338066967992904</c:v>
                </c:pt>
                <c:pt idx="85">
                  <c:v>0.28980510664602277</c:v>
                </c:pt>
                <c:pt idx="86">
                  <c:v>0.28580874568625259</c:v>
                </c:pt>
                <c:pt idx="87">
                  <c:v>0.28400678662400547</c:v>
                </c:pt>
                <c:pt idx="88">
                  <c:v>0.2832116138135099</c:v>
                </c:pt>
                <c:pt idx="89">
                  <c:v>0.27894825543305091</c:v>
                </c:pt>
              </c:numCache>
            </c:numRef>
          </c:yVal>
        </c:ser>
        <c:ser>
          <c:idx val="1"/>
          <c:order val="1"/>
          <c:tx>
            <c:strRef>
              <c:f>'calcGREEN(1)'!$AP$13:$AQ$13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'calcGREEN(1)'!$AM$17:$AM$106</c:f>
              <c:numCache>
                <c:formatCode>0.0%</c:formatCode>
                <c:ptCount val="90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0.75343947018802393</c:v>
                </c:pt>
                <c:pt idx="83">
                  <c:v>0.75607354575249441</c:v>
                </c:pt>
                <c:pt idx="84">
                  <c:v>0.7619956205534516</c:v>
                </c:pt>
                <c:pt idx="85">
                  <c:v>0.76792138769681761</c:v>
                </c:pt>
                <c:pt idx="86">
                  <c:v>0.77336084620742462</c:v>
                </c:pt>
                <c:pt idx="87">
                  <c:v>0.77896896006428495</c:v>
                </c:pt>
                <c:pt idx="88">
                  <c:v>0.78461198752678452</c:v>
                </c:pt>
                <c:pt idx="89">
                  <c:v>0.78988589423239652</c:v>
                </c:pt>
              </c:numCache>
            </c:numRef>
          </c:xVal>
          <c:yVal>
            <c:numRef>
              <c:f>'calcGREEN(1)'!$AQ$17:$AQ$106</c:f>
              <c:numCache>
                <c:formatCode>0.0%</c:formatCode>
                <c:ptCount val="90"/>
                <c:pt idx="0">
                  <c:v>-3.2301933399310867E-2</c:v>
                </c:pt>
                <c:pt idx="1">
                  <c:v>-2.5934768638306127E-2</c:v>
                </c:pt>
                <c:pt idx="2">
                  <c:v>-1.9322988646975237E-2</c:v>
                </c:pt>
                <c:pt idx="3">
                  <c:v>-1.3486936849999021E-2</c:v>
                </c:pt>
                <c:pt idx="4">
                  <c:v>-8.4214611673354423E-3</c:v>
                </c:pt>
                <c:pt idx="5">
                  <c:v>-2.2869916554026926E-3</c:v>
                </c:pt>
                <c:pt idx="6">
                  <c:v>5.3145896356359135E-3</c:v>
                </c:pt>
                <c:pt idx="7">
                  <c:v>9.0316015695763863E-3</c:v>
                </c:pt>
                <c:pt idx="8">
                  <c:v>1.2893248976997063E-2</c:v>
                </c:pt>
                <c:pt idx="9">
                  <c:v>1.8460070652294824E-2</c:v>
                </c:pt>
                <c:pt idx="10">
                  <c:v>2.4252254919273186E-2</c:v>
                </c:pt>
                <c:pt idx="11">
                  <c:v>2.8999111242938413E-2</c:v>
                </c:pt>
                <c:pt idx="12">
                  <c:v>3.1587853125931709E-2</c:v>
                </c:pt>
                <c:pt idx="13">
                  <c:v>3.2289041402452145E-2</c:v>
                </c:pt>
                <c:pt idx="14">
                  <c:v>3.3755788280596333E-2</c:v>
                </c:pt>
                <c:pt idx="15">
                  <c:v>3.2707844260048358E-2</c:v>
                </c:pt>
                <c:pt idx="16">
                  <c:v>2.8767611095102508E-2</c:v>
                </c:pt>
                <c:pt idx="17">
                  <c:v>2.7891601833748281E-2</c:v>
                </c:pt>
                <c:pt idx="18">
                  <c:v>2.4077448101526677E-2</c:v>
                </c:pt>
                <c:pt idx="19">
                  <c:v>2.1437730364468388E-2</c:v>
                </c:pt>
                <c:pt idx="20">
                  <c:v>1.6579030705166087E-2</c:v>
                </c:pt>
                <c:pt idx="21">
                  <c:v>1.1147621121140316E-2</c:v>
                </c:pt>
                <c:pt idx="22">
                  <c:v>4.6075258510662742E-3</c:v>
                </c:pt>
                <c:pt idx="23">
                  <c:v>-2.1548693002569896E-3</c:v>
                </c:pt>
                <c:pt idx="24">
                  <c:v>-7.497369261635578E-3</c:v>
                </c:pt>
                <c:pt idx="25">
                  <c:v>-1.291201592092095E-2</c:v>
                </c:pt>
                <c:pt idx="26">
                  <c:v>-2.0908228371112503E-2</c:v>
                </c:pt>
                <c:pt idx="27">
                  <c:v>-2.7092490916662104E-2</c:v>
                </c:pt>
                <c:pt idx="28">
                  <c:v>-3.0470304299027751E-2</c:v>
                </c:pt>
                <c:pt idx="29">
                  <c:v>-3.0866761551500921E-2</c:v>
                </c:pt>
                <c:pt idx="30">
                  <c:v>-3.0593725928913074E-2</c:v>
                </c:pt>
                <c:pt idx="31">
                  <c:v>-2.8835988271411872E-2</c:v>
                </c:pt>
                <c:pt idx="32">
                  <c:v>-2.366091035249529E-2</c:v>
                </c:pt>
                <c:pt idx="33">
                  <c:v>-2.4497721460258526E-2</c:v>
                </c:pt>
                <c:pt idx="34">
                  <c:v>-1.9866959223276859E-2</c:v>
                </c:pt>
                <c:pt idx="35">
                  <c:v>-1.6294644414751813E-2</c:v>
                </c:pt>
                <c:pt idx="36">
                  <c:v>-1.0333407992192067E-2</c:v>
                </c:pt>
                <c:pt idx="37">
                  <c:v>-2.1197946023872039E-3</c:v>
                </c:pt>
                <c:pt idx="38">
                  <c:v>4.7007178398290606E-3</c:v>
                </c:pt>
                <c:pt idx="39">
                  <c:v>7.9670350192728723E-3</c:v>
                </c:pt>
                <c:pt idx="40">
                  <c:v>6.5607179298283747E-3</c:v>
                </c:pt>
                <c:pt idx="41">
                  <c:v>4.1964205580555802E-3</c:v>
                </c:pt>
                <c:pt idx="42">
                  <c:v>2.1776843588128258E-3</c:v>
                </c:pt>
                <c:pt idx="43">
                  <c:v>4.5772338037286531E-4</c:v>
                </c:pt>
                <c:pt idx="44">
                  <c:v>-1.5735891388830581E-3</c:v>
                </c:pt>
                <c:pt idx="45">
                  <c:v>-3.0487108824115428E-3</c:v>
                </c:pt>
                <c:pt idx="46">
                  <c:v>-3.33683805282603E-3</c:v>
                </c:pt>
                <c:pt idx="47">
                  <c:v>2.2958381961712959E-3</c:v>
                </c:pt>
                <c:pt idx="48">
                  <c:v>6.9382225887026916E-3</c:v>
                </c:pt>
                <c:pt idx="49">
                  <c:v>1.3968210421879457E-2</c:v>
                </c:pt>
                <c:pt idx="50">
                  <c:v>2.7564325810464974E-2</c:v>
                </c:pt>
                <c:pt idx="51">
                  <c:v>4.6880341190209895E-2</c:v>
                </c:pt>
                <c:pt idx="52">
                  <c:v>6.2624495215670928E-2</c:v>
                </c:pt>
                <c:pt idx="53">
                  <c:v>7.7287791110549842E-2</c:v>
                </c:pt>
                <c:pt idx="54">
                  <c:v>8.7351479871240922E-2</c:v>
                </c:pt>
                <c:pt idx="55">
                  <c:v>9.5692632197840632E-2</c:v>
                </c:pt>
                <c:pt idx="56">
                  <c:v>0.10779355247800382</c:v>
                </c:pt>
                <c:pt idx="57">
                  <c:v>0.12479862824401677</c:v>
                </c:pt>
                <c:pt idx="58">
                  <c:v>0.12977799789565991</c:v>
                </c:pt>
                <c:pt idx="59">
                  <c:v>0.13481105315890352</c:v>
                </c:pt>
                <c:pt idx="60">
                  <c:v>0.14049389019992509</c:v>
                </c:pt>
                <c:pt idx="61">
                  <c:v>0.15083193377951276</c:v>
                </c:pt>
                <c:pt idx="62">
                  <c:v>0.16389870468638268</c:v>
                </c:pt>
                <c:pt idx="63">
                  <c:v>0.17647867852502697</c:v>
                </c:pt>
                <c:pt idx="64">
                  <c:v>0.18857517006582292</c:v>
                </c:pt>
                <c:pt idx="65">
                  <c:v>0.1985068333730069</c:v>
                </c:pt>
                <c:pt idx="66">
                  <c:v>0.20971622100791376</c:v>
                </c:pt>
                <c:pt idx="67">
                  <c:v>0.21790288752877229</c:v>
                </c:pt>
                <c:pt idx="68">
                  <c:v>0.2278867048569444</c:v>
                </c:pt>
                <c:pt idx="69">
                  <c:v>0.23289058829583476</c:v>
                </c:pt>
                <c:pt idx="70">
                  <c:v>0.2317026192481737</c:v>
                </c:pt>
                <c:pt idx="71">
                  <c:v>0.23531939072838814</c:v>
                </c:pt>
                <c:pt idx="72">
                  <c:v>0.24620156691564676</c:v>
                </c:pt>
                <c:pt idx="73">
                  <c:v>0.25641306936262076</c:v>
                </c:pt>
                <c:pt idx="74">
                  <c:v>0.26348338580919028</c:v>
                </c:pt>
                <c:pt idx="75">
                  <c:v>0.26901940075135489</c:v>
                </c:pt>
                <c:pt idx="76">
                  <c:v>0.27539197487675793</c:v>
                </c:pt>
                <c:pt idx="77">
                  <c:v>0.27390744646316567</c:v>
                </c:pt>
                <c:pt idx="78">
                  <c:v>0.27138933316181824</c:v>
                </c:pt>
                <c:pt idx="79">
                  <c:v>0.26737872416688635</c:v>
                </c:pt>
                <c:pt idx="80">
                  <c:v>0.26331925693764191</c:v>
                </c:pt>
                <c:pt idx="81">
                  <c:v>0.25610930295687151</c:v>
                </c:pt>
                <c:pt idx="83">
                  <c:v>0.25207145362855043</c:v>
                </c:pt>
                <c:pt idx="84">
                  <c:v>0.24874050792215763</c:v>
                </c:pt>
                <c:pt idx="85">
                  <c:v>0.24498721960320236</c:v>
                </c:pt>
                <c:pt idx="86">
                  <c:v>0.24045211426968471</c:v>
                </c:pt>
                <c:pt idx="87">
                  <c:v>0.23881077033888709</c:v>
                </c:pt>
                <c:pt idx="88">
                  <c:v>0.23751996427904709</c:v>
                </c:pt>
                <c:pt idx="89">
                  <c:v>0.23138879480375651</c:v>
                </c:pt>
              </c:numCache>
            </c:numRef>
          </c:yVal>
        </c:ser>
        <c:axId val="274391808"/>
        <c:axId val="274393728"/>
      </c:scatterChart>
      <c:valAx>
        <c:axId val="274391808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274393728"/>
        <c:crosses val="autoZero"/>
        <c:crossBetween val="midCat"/>
      </c:valAx>
      <c:valAx>
        <c:axId val="2743937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74391808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'calcRED(0)'!$AS$47:$AY$47</c:f>
          <c:strCache>
            <c:ptCount val="1"/>
            <c:pt idx="0">
              <c:v>Transfer Function: RED channel</c:v>
            </c:pt>
          </c:strCache>
        </c:strRef>
      </c:tx>
      <c:layout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'calcRED(0)'!$AB$14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'calcRED(0)'!$AA$17:$AA$197</c:f>
              <c:numCache>
                <c:formatCode>General</c:formatCode>
                <c:ptCount val="181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98.793191536934529</c:v>
                </c:pt>
                <c:pt idx="64">
                  <c:v>99.136659204144792</c:v>
                </c:pt>
                <c:pt idx="65">
                  <c:v>100.13906338533154</c:v>
                </c:pt>
                <c:pt idx="66">
                  <c:v>101.14578578974786</c:v>
                </c:pt>
                <c:pt idx="67">
                  <c:v>102.1300153981317</c:v>
                </c:pt>
                <c:pt idx="68">
                  <c:v>103.1056893721919</c:v>
                </c:pt>
                <c:pt idx="69">
                  <c:v>104.07280439786608</c:v>
                </c:pt>
                <c:pt idx="70">
                  <c:v>104.23062973010417</c:v>
                </c:pt>
                <c:pt idx="71">
                  <c:v>105.04423739184197</c:v>
                </c:pt>
                <c:pt idx="72">
                  <c:v>105.9958680985501</c:v>
                </c:pt>
                <c:pt idx="73">
                  <c:v>106.93357082095281</c:v>
                </c:pt>
                <c:pt idx="74">
                  <c:v>107.88253855110645</c:v>
                </c:pt>
                <c:pt idx="75">
                  <c:v>108.85237034311618</c:v>
                </c:pt>
                <c:pt idx="76">
                  <c:v>109.53074962649875</c:v>
                </c:pt>
                <c:pt idx="77">
                  <c:v>109.8167991937995</c:v>
                </c:pt>
                <c:pt idx="78">
                  <c:v>110.79675850539374</c:v>
                </c:pt>
                <c:pt idx="79">
                  <c:v>111.71848081919083</c:v>
                </c:pt>
                <c:pt idx="80">
                  <c:v>112.62088979737929</c:v>
                </c:pt>
                <c:pt idx="81">
                  <c:v>113.53404245581974</c:v>
                </c:pt>
                <c:pt idx="82">
                  <c:v>114.47550689390674</c:v>
                </c:pt>
                <c:pt idx="83">
                  <c:v>114.56217772023412</c:v>
                </c:pt>
                <c:pt idx="84">
                  <c:v>115.4212436682063</c:v>
                </c:pt>
                <c:pt idx="85">
                  <c:v>116.3263788450616</c:v>
                </c:pt>
                <c:pt idx="86">
                  <c:v>117.19139959163664</c:v>
                </c:pt>
                <c:pt idx="87">
                  <c:v>118.10932118578499</c:v>
                </c:pt>
                <c:pt idx="88">
                  <c:v>119.02781509300674</c:v>
                </c:pt>
                <c:pt idx="89">
                  <c:v>119.47754820986658</c:v>
                </c:pt>
                <c:pt idx="90">
                  <c:v>119.87093116215081</c:v>
                </c:pt>
                <c:pt idx="91">
                  <c:v>120.74018880996417</c:v>
                </c:pt>
                <c:pt idx="92">
                  <c:v>121.61485806665161</c:v>
                </c:pt>
                <c:pt idx="93">
                  <c:v>122.43231360602147</c:v>
                </c:pt>
                <c:pt idx="94">
                  <c:v>123.34113503991084</c:v>
                </c:pt>
                <c:pt idx="95">
                  <c:v>124.10897141542675</c:v>
                </c:pt>
                <c:pt idx="96">
                  <c:v>124.15430830088108</c:v>
                </c:pt>
                <c:pt idx="97">
                  <c:v>125.04125590361201</c:v>
                </c:pt>
                <c:pt idx="98">
                  <c:v>125.85871271762123</c:v>
                </c:pt>
                <c:pt idx="99">
                  <c:v>126.70765286893682</c:v>
                </c:pt>
                <c:pt idx="100">
                  <c:v>127.50104653121994</c:v>
                </c:pt>
                <c:pt idx="101">
                  <c:v>128.29445039061795</c:v>
                </c:pt>
                <c:pt idx="102">
                  <c:v>128.65990013684149</c:v>
                </c:pt>
                <c:pt idx="103">
                  <c:v>129.05356721596959</c:v>
                </c:pt>
                <c:pt idx="104">
                  <c:v>129.86622067900814</c:v>
                </c:pt>
                <c:pt idx="105">
                  <c:v>130.65159380057165</c:v>
                </c:pt>
                <c:pt idx="106">
                  <c:v>131.35724817224721</c:v>
                </c:pt>
                <c:pt idx="107">
                  <c:v>132.09345233536061</c:v>
                </c:pt>
                <c:pt idx="108">
                  <c:v>132.27468336401512</c:v>
                </c:pt>
                <c:pt idx="109">
                  <c:v>132.42705757723201</c:v>
                </c:pt>
                <c:pt idx="110">
                  <c:v>132.97772472499918</c:v>
                </c:pt>
                <c:pt idx="111">
                  <c:v>133.07997730496822</c:v>
                </c:pt>
                <c:pt idx="112">
                  <c:v>133.59628528343995</c:v>
                </c:pt>
                <c:pt idx="113">
                  <c:v>134.24051554905836</c:v>
                </c:pt>
                <c:pt idx="114">
                  <c:v>134.86973566155322</c:v>
                </c:pt>
                <c:pt idx="115">
                  <c:v>135.50488743578177</c:v>
                </c:pt>
                <c:pt idx="116">
                  <c:v>136.11328758894248</c:v>
                </c:pt>
                <c:pt idx="117">
                  <c:v>136.68749273701874</c:v>
                </c:pt>
                <c:pt idx="118">
                  <c:v>137.31883996768045</c:v>
                </c:pt>
                <c:pt idx="119">
                  <c:v>137.36503391440672</c:v>
                </c:pt>
                <c:pt idx="120">
                  <c:v>137.85615705262882</c:v>
                </c:pt>
                <c:pt idx="121">
                  <c:v>138.37900749067754</c:v>
                </c:pt>
                <c:pt idx="122">
                  <c:v>139.17669005948494</c:v>
                </c:pt>
                <c:pt idx="123">
                  <c:v>141.62371901777203</c:v>
                </c:pt>
                <c:pt idx="124">
                  <c:v>145.76771435478426</c:v>
                </c:pt>
                <c:pt idx="125">
                  <c:v>149.9593350546607</c:v>
                </c:pt>
                <c:pt idx="126">
                  <c:v>154.22498658236768</c:v>
                </c:pt>
                <c:pt idx="127">
                  <c:v>158.66629732015457</c:v>
                </c:pt>
                <c:pt idx="128">
                  <c:v>162.77698030617785</c:v>
                </c:pt>
                <c:pt idx="129">
                  <c:v>166.29763502321879</c:v>
                </c:pt>
                <c:pt idx="130">
                  <c:v>169.60690136446613</c:v>
                </c:pt>
                <c:pt idx="131">
                  <c:v>173.01511201233978</c:v>
                </c:pt>
                <c:pt idx="132">
                  <c:v>176.53946163335223</c:v>
                </c:pt>
                <c:pt idx="133">
                  <c:v>180.22467453064891</c:v>
                </c:pt>
                <c:pt idx="134">
                  <c:v>183.96450964584784</c:v>
                </c:pt>
                <c:pt idx="135">
                  <c:v>187.83798976405495</c:v>
                </c:pt>
                <c:pt idx="136">
                  <c:v>191.72901384024573</c:v>
                </c:pt>
                <c:pt idx="137">
                  <c:v>195.65563477477474</c:v>
                </c:pt>
                <c:pt idx="138">
                  <c:v>199.5429842341249</c:v>
                </c:pt>
                <c:pt idx="139">
                  <c:v>203.48813261146168</c:v>
                </c:pt>
                <c:pt idx="140">
                  <c:v>207.46516883037845</c:v>
                </c:pt>
                <c:pt idx="141">
                  <c:v>211.35346031824173</c:v>
                </c:pt>
                <c:pt idx="142">
                  <c:v>215.27314570015005</c:v>
                </c:pt>
                <c:pt idx="143">
                  <c:v>219.22751722462894</c:v>
                </c:pt>
                <c:pt idx="144">
                  <c:v>223.17173768623928</c:v>
                </c:pt>
                <c:pt idx="145">
                  <c:v>227.04752568609868</c:v>
                </c:pt>
                <c:pt idx="146">
                  <c:v>230.9778737193939</c:v>
                </c:pt>
                <c:pt idx="147">
                  <c:v>234.87631406500282</c:v>
                </c:pt>
                <c:pt idx="148">
                  <c:v>238.79278437768787</c:v>
                </c:pt>
                <c:pt idx="149">
                  <c:v>242.69120884641174</c:v>
                </c:pt>
                <c:pt idx="150">
                  <c:v>246.57855654166354</c:v>
                </c:pt>
                <c:pt idx="151">
                  <c:v>250.48392361940148</c:v>
                </c:pt>
                <c:pt idx="152">
                  <c:v>254.3717352725165</c:v>
                </c:pt>
                <c:pt idx="153">
                  <c:v>258.2646001853243</c:v>
                </c:pt>
                <c:pt idx="154">
                  <c:v>262.12052311481017</c:v>
                </c:pt>
                <c:pt idx="155">
                  <c:v>266.02401936625932</c:v>
                </c:pt>
                <c:pt idx="156">
                  <c:v>269.92107754081945</c:v>
                </c:pt>
                <c:pt idx="157">
                  <c:v>273.90134646994289</c:v>
                </c:pt>
                <c:pt idx="158">
                  <c:v>277.86269456232884</c:v>
                </c:pt>
                <c:pt idx="159">
                  <c:v>282.0806545734838</c:v>
                </c:pt>
                <c:pt idx="160">
                  <c:v>286.52063077087706</c:v>
                </c:pt>
                <c:pt idx="161">
                  <c:v>290.9782012030567</c:v>
                </c:pt>
                <c:pt idx="162">
                  <c:v>295.38528578691495</c:v>
                </c:pt>
                <c:pt idx="163">
                  <c:v>299.55054071403782</c:v>
                </c:pt>
                <c:pt idx="164">
                  <c:v>303.67557684517368</c:v>
                </c:pt>
                <c:pt idx="165">
                  <c:v>307.70765822456957</c:v>
                </c:pt>
                <c:pt idx="166">
                  <c:v>311.61581081358509</c:v>
                </c:pt>
                <c:pt idx="167">
                  <c:v>315.5595523224963</c:v>
                </c:pt>
                <c:pt idx="168">
                  <c:v>319.39236909193494</c:v>
                </c:pt>
                <c:pt idx="169">
                  <c:v>323.24315496705702</c:v>
                </c:pt>
                <c:pt idx="170">
                  <c:v>327.01445674535739</c:v>
                </c:pt>
                <c:pt idx="171">
                  <c:v>330.74864101255122</c:v>
                </c:pt>
                <c:pt idx="172">
                  <c:v>334.49730940915924</c:v>
                </c:pt>
                <c:pt idx="173">
                  <c:v>338.11403207048437</c:v>
                </c:pt>
                <c:pt idx="174">
                  <c:v>341.79518401340414</c:v>
                </c:pt>
                <c:pt idx="175">
                  <c:v>345.40638151873083</c:v>
                </c:pt>
                <c:pt idx="176">
                  <c:v>349.01167546896517</c:v>
                </c:pt>
                <c:pt idx="177">
                  <c:v>352.6071575042368</c:v>
                </c:pt>
                <c:pt idx="178">
                  <c:v>356.14123833271304</c:v>
                </c:pt>
                <c:pt idx="179">
                  <c:v>359.74595542279053</c:v>
                </c:pt>
                <c:pt idx="180">
                  <c:v>363.21253214626682</c:v>
                </c:pt>
              </c:numCache>
            </c:numRef>
          </c:xVal>
          <c:yVal>
            <c:numRef>
              <c:f>'calcRED(0)'!$AB$17:$AB$197</c:f>
              <c:numCache>
                <c:formatCode>General</c:formatCode>
                <c:ptCount val="181"/>
                <c:pt idx="0">
                  <c:v>27.937838554382324</c:v>
                </c:pt>
                <c:pt idx="1">
                  <c:v>29.475820620854694</c:v>
                </c:pt>
                <c:pt idx="2">
                  <c:v>30.974701801935833</c:v>
                </c:pt>
                <c:pt idx="3">
                  <c:v>32.375830173492432</c:v>
                </c:pt>
                <c:pt idx="4">
                  <c:v>33.744373321533203</c:v>
                </c:pt>
                <c:pt idx="5">
                  <c:v>35.054265022277832</c:v>
                </c:pt>
                <c:pt idx="6">
                  <c:v>36.325055599212646</c:v>
                </c:pt>
                <c:pt idx="7">
                  <c:v>37.556744734446205</c:v>
                </c:pt>
                <c:pt idx="8">
                  <c:v>38.76236629486084</c:v>
                </c:pt>
                <c:pt idx="9">
                  <c:v>39.94192043940226</c:v>
                </c:pt>
                <c:pt idx="10">
                  <c:v>41.127991358439125</c:v>
                </c:pt>
                <c:pt idx="11">
                  <c:v>42.287995338439941</c:v>
                </c:pt>
                <c:pt idx="12">
                  <c:v>43.500133514404297</c:v>
                </c:pt>
                <c:pt idx="13">
                  <c:v>44.738339424133301</c:v>
                </c:pt>
                <c:pt idx="14">
                  <c:v>45.878792603810631</c:v>
                </c:pt>
                <c:pt idx="15">
                  <c:v>46.843290170033775</c:v>
                </c:pt>
                <c:pt idx="16">
                  <c:v>47.775202910105385</c:v>
                </c:pt>
                <c:pt idx="17">
                  <c:v>48.707115809122719</c:v>
                </c:pt>
                <c:pt idx="18">
                  <c:v>49.697679996490479</c:v>
                </c:pt>
                <c:pt idx="19">
                  <c:v>50.740380446116127</c:v>
                </c:pt>
                <c:pt idx="20">
                  <c:v>51.789597034454346</c:v>
                </c:pt>
                <c:pt idx="21">
                  <c:v>52.877915223439537</c:v>
                </c:pt>
                <c:pt idx="22">
                  <c:v>53.946682135264076</c:v>
                </c:pt>
                <c:pt idx="23">
                  <c:v>55.048034350077309</c:v>
                </c:pt>
                <c:pt idx="24">
                  <c:v>56.162419637044273</c:v>
                </c:pt>
                <c:pt idx="25">
                  <c:v>57.237703641255699</c:v>
                </c:pt>
                <c:pt idx="26">
                  <c:v>58.339054902394615</c:v>
                </c:pt>
                <c:pt idx="27">
                  <c:v>59.440407117207847</c:v>
                </c:pt>
                <c:pt idx="28">
                  <c:v>60.548275311787926</c:v>
                </c:pt>
                <c:pt idx="29">
                  <c:v>61.630076726277672</c:v>
                </c:pt>
                <c:pt idx="30">
                  <c:v>62.724911848704018</c:v>
                </c:pt>
                <c:pt idx="31">
                  <c:v>63.819746494293213</c:v>
                </c:pt>
                <c:pt idx="32">
                  <c:v>64.914581457773849</c:v>
                </c:pt>
                <c:pt idx="33">
                  <c:v>66.009416262308761</c:v>
                </c:pt>
                <c:pt idx="34">
                  <c:v>67.097734292348221</c:v>
                </c:pt>
                <c:pt idx="35">
                  <c:v>68.199084917704269</c:v>
                </c:pt>
                <c:pt idx="36">
                  <c:v>69.28740406036377</c:v>
                </c:pt>
                <c:pt idx="37">
                  <c:v>70.35617208480835</c:v>
                </c:pt>
                <c:pt idx="38">
                  <c:v>71.451005776723221</c:v>
                </c:pt>
                <c:pt idx="39">
                  <c:v>72.532807509104416</c:v>
                </c:pt>
                <c:pt idx="40">
                  <c:v>73.627641995747879</c:v>
                </c:pt>
                <c:pt idx="41">
                  <c:v>74.715959548950195</c:v>
                </c:pt>
                <c:pt idx="42">
                  <c:v>75.797760327657059</c:v>
                </c:pt>
                <c:pt idx="43">
                  <c:v>76.905629475911454</c:v>
                </c:pt>
                <c:pt idx="44">
                  <c:v>78.03956540425618</c:v>
                </c:pt>
                <c:pt idx="45">
                  <c:v>79.245186805725098</c:v>
                </c:pt>
                <c:pt idx="46">
                  <c:v>80.496426264444992</c:v>
                </c:pt>
                <c:pt idx="47">
                  <c:v>81.741149266560868</c:v>
                </c:pt>
                <c:pt idx="48">
                  <c:v>82.940255165100098</c:v>
                </c:pt>
                <c:pt idx="49">
                  <c:v>84.106774648030594</c:v>
                </c:pt>
                <c:pt idx="50">
                  <c:v>85.234194437662765</c:v>
                </c:pt>
                <c:pt idx="51">
                  <c:v>86.361612637837723</c:v>
                </c:pt>
                <c:pt idx="52">
                  <c:v>87.449931144714355</c:v>
                </c:pt>
                <c:pt idx="53">
                  <c:v>88.525215148925781</c:v>
                </c:pt>
                <c:pt idx="54">
                  <c:v>89.620051066080734</c:v>
                </c:pt>
                <c:pt idx="55">
                  <c:v>90.675784428914383</c:v>
                </c:pt>
                <c:pt idx="56">
                  <c:v>91.744551022847489</c:v>
                </c:pt>
                <c:pt idx="57">
                  <c:v>92.761183420817062</c:v>
                </c:pt>
                <c:pt idx="58">
                  <c:v>93.784332593282059</c:v>
                </c:pt>
                <c:pt idx="59">
                  <c:v>94.807481447855636</c:v>
                </c:pt>
                <c:pt idx="60">
                  <c:v>95.830630302429199</c:v>
                </c:pt>
                <c:pt idx="61">
                  <c:v>96.853779792785645</c:v>
                </c:pt>
                <c:pt idx="62">
                  <c:v>97.850862185160324</c:v>
                </c:pt>
                <c:pt idx="63">
                  <c:v>98.456931114196777</c:v>
                </c:pt>
                <c:pt idx="64">
                  <c:v>98.841426213582352</c:v>
                </c:pt>
                <c:pt idx="65">
                  <c:v>99.818958600362137</c:v>
                </c:pt>
                <c:pt idx="66">
                  <c:v>100.80300617218018</c:v>
                </c:pt>
                <c:pt idx="67">
                  <c:v>101.81312147776286</c:v>
                </c:pt>
                <c:pt idx="68">
                  <c:v>102.77761904398601</c:v>
                </c:pt>
                <c:pt idx="69">
                  <c:v>103.74211661020915</c:v>
                </c:pt>
                <c:pt idx="70">
                  <c:v>103.88548755645752</c:v>
                </c:pt>
                <c:pt idx="71">
                  <c:v>104.71964804331462</c:v>
                </c:pt>
                <c:pt idx="72">
                  <c:v>105.67762819925944</c:v>
                </c:pt>
                <c:pt idx="73">
                  <c:v>106.6225741704305</c:v>
                </c:pt>
                <c:pt idx="74">
                  <c:v>107.56752236684163</c:v>
                </c:pt>
                <c:pt idx="75">
                  <c:v>108.5255012512207</c:v>
                </c:pt>
                <c:pt idx="76">
                  <c:v>109.07943598429362</c:v>
                </c:pt>
                <c:pt idx="77">
                  <c:v>109.47044785817464</c:v>
                </c:pt>
                <c:pt idx="78">
                  <c:v>110.39584414164226</c:v>
                </c:pt>
                <c:pt idx="79">
                  <c:v>111.33427460988362</c:v>
                </c:pt>
                <c:pt idx="80">
                  <c:v>112.24012025197347</c:v>
                </c:pt>
                <c:pt idx="81">
                  <c:v>113.1655158996582</c:v>
                </c:pt>
                <c:pt idx="82">
                  <c:v>114.09091218312581</c:v>
                </c:pt>
                <c:pt idx="83">
                  <c:v>114.09742895762126</c:v>
                </c:pt>
                <c:pt idx="84">
                  <c:v>114.99675718943278</c:v>
                </c:pt>
                <c:pt idx="85">
                  <c:v>115.88956801096599</c:v>
                </c:pt>
                <c:pt idx="86">
                  <c:v>116.79541365305583</c:v>
                </c:pt>
                <c:pt idx="87">
                  <c:v>117.68822542826335</c:v>
                </c:pt>
                <c:pt idx="88">
                  <c:v>118.57452138264973</c:v>
                </c:pt>
                <c:pt idx="89">
                  <c:v>118.90688228607178</c:v>
                </c:pt>
                <c:pt idx="90">
                  <c:v>119.46733283996582</c:v>
                </c:pt>
                <c:pt idx="91">
                  <c:v>120.31452624003093</c:v>
                </c:pt>
                <c:pt idx="92">
                  <c:v>121.19430478413899</c:v>
                </c:pt>
                <c:pt idx="93">
                  <c:v>122.04801527659099</c:v>
                </c:pt>
                <c:pt idx="94">
                  <c:v>122.90824190775554</c:v>
                </c:pt>
                <c:pt idx="95">
                  <c:v>123.50779469807942</c:v>
                </c:pt>
                <c:pt idx="96">
                  <c:v>123.75543626149495</c:v>
                </c:pt>
                <c:pt idx="97">
                  <c:v>124.59611256917317</c:v>
                </c:pt>
                <c:pt idx="98">
                  <c:v>125.39768918355306</c:v>
                </c:pt>
                <c:pt idx="99">
                  <c:v>126.21881421407063</c:v>
                </c:pt>
                <c:pt idx="100">
                  <c:v>127.03342342376709</c:v>
                </c:pt>
                <c:pt idx="101">
                  <c:v>127.84151585896809</c:v>
                </c:pt>
                <c:pt idx="102">
                  <c:v>127.98488616943359</c:v>
                </c:pt>
                <c:pt idx="103">
                  <c:v>128.6300573348999</c:v>
                </c:pt>
                <c:pt idx="104">
                  <c:v>129.3990478515625</c:v>
                </c:pt>
                <c:pt idx="105">
                  <c:v>130.15500577290854</c:v>
                </c:pt>
                <c:pt idx="106">
                  <c:v>130.89141273498535</c:v>
                </c:pt>
                <c:pt idx="107">
                  <c:v>131.61478551228842</c:v>
                </c:pt>
                <c:pt idx="108">
                  <c:v>131.38017876942953</c:v>
                </c:pt>
                <c:pt idx="109">
                  <c:v>131.76467355092367</c:v>
                </c:pt>
                <c:pt idx="110">
                  <c:v>132.39681053161621</c:v>
                </c:pt>
                <c:pt idx="111">
                  <c:v>132.34467601776123</c:v>
                </c:pt>
                <c:pt idx="112">
                  <c:v>133.06153138478598</c:v>
                </c:pt>
                <c:pt idx="113">
                  <c:v>133.72625287373862</c:v>
                </c:pt>
                <c:pt idx="114">
                  <c:v>134.35839080810547</c:v>
                </c:pt>
                <c:pt idx="115">
                  <c:v>135.0165926615397</c:v>
                </c:pt>
                <c:pt idx="116">
                  <c:v>135.65524800618491</c:v>
                </c:pt>
                <c:pt idx="117">
                  <c:v>136.25480079650879</c:v>
                </c:pt>
                <c:pt idx="118">
                  <c:v>136.86086908976236</c:v>
                </c:pt>
                <c:pt idx="119">
                  <c:v>136.60019365946451</c:v>
                </c:pt>
                <c:pt idx="120">
                  <c:v>137.42783800760904</c:v>
                </c:pt>
                <c:pt idx="121">
                  <c:v>138.00783983866373</c:v>
                </c:pt>
                <c:pt idx="122">
                  <c:v>139.37638282775879</c:v>
                </c:pt>
                <c:pt idx="123">
                  <c:v>140.76447804768881</c:v>
                </c:pt>
                <c:pt idx="124">
                  <c:v>144.90269184112549</c:v>
                </c:pt>
                <c:pt idx="125">
                  <c:v>149.02787272135416</c:v>
                </c:pt>
                <c:pt idx="126">
                  <c:v>153.23777389526367</c:v>
                </c:pt>
                <c:pt idx="127">
                  <c:v>157.5910447438558</c:v>
                </c:pt>
                <c:pt idx="128">
                  <c:v>161.68364270528158</c:v>
                </c:pt>
                <c:pt idx="129">
                  <c:v>165.09196790059408</c:v>
                </c:pt>
                <c:pt idx="130">
                  <c:v>168.34388669331869</c:v>
                </c:pt>
                <c:pt idx="131">
                  <c:v>171.71311124165854</c:v>
                </c:pt>
                <c:pt idx="132">
                  <c:v>175.22570610046387</c:v>
                </c:pt>
                <c:pt idx="133">
                  <c:v>178.84257253011069</c:v>
                </c:pt>
                <c:pt idx="134">
                  <c:v>182.55718994140625</c:v>
                </c:pt>
                <c:pt idx="135">
                  <c:v>186.33045768737793</c:v>
                </c:pt>
                <c:pt idx="136">
                  <c:v>190.18845049540201</c:v>
                </c:pt>
                <c:pt idx="137">
                  <c:v>194.03340466817221</c:v>
                </c:pt>
                <c:pt idx="138">
                  <c:v>197.90442848205566</c:v>
                </c:pt>
                <c:pt idx="139">
                  <c:v>201.78848520914713</c:v>
                </c:pt>
                <c:pt idx="140">
                  <c:v>205.6464729309082</c:v>
                </c:pt>
                <c:pt idx="141">
                  <c:v>209.51749738057455</c:v>
                </c:pt>
                <c:pt idx="142">
                  <c:v>213.38200124104819</c:v>
                </c:pt>
                <c:pt idx="143">
                  <c:v>217.24650955200195</c:v>
                </c:pt>
                <c:pt idx="144">
                  <c:v>221.09798240661621</c:v>
                </c:pt>
                <c:pt idx="145">
                  <c:v>224.96248817443848</c:v>
                </c:pt>
                <c:pt idx="146">
                  <c:v>228.80092811584473</c:v>
                </c:pt>
                <c:pt idx="147">
                  <c:v>232.67195002237955</c:v>
                </c:pt>
                <c:pt idx="148">
                  <c:v>236.52342160542807</c:v>
                </c:pt>
                <c:pt idx="149">
                  <c:v>240.3553435007731</c:v>
                </c:pt>
                <c:pt idx="150">
                  <c:v>244.19378344217935</c:v>
                </c:pt>
                <c:pt idx="151">
                  <c:v>248.03873443603516</c:v>
                </c:pt>
                <c:pt idx="152">
                  <c:v>251.84459241231283</c:v>
                </c:pt>
                <c:pt idx="153">
                  <c:v>255.67651557922363</c:v>
                </c:pt>
                <c:pt idx="154">
                  <c:v>259.47585169474286</c:v>
                </c:pt>
                <c:pt idx="155">
                  <c:v>263.3012580871582</c:v>
                </c:pt>
                <c:pt idx="156">
                  <c:v>267.14621098836261</c:v>
                </c:pt>
                <c:pt idx="157">
                  <c:v>270.99768447875977</c:v>
                </c:pt>
                <c:pt idx="158">
                  <c:v>274.94690767923993</c:v>
                </c:pt>
                <c:pt idx="159">
                  <c:v>279.10467720031738</c:v>
                </c:pt>
                <c:pt idx="160">
                  <c:v>283.50356864929199</c:v>
                </c:pt>
                <c:pt idx="161">
                  <c:v>287.90245374043781</c:v>
                </c:pt>
                <c:pt idx="162">
                  <c:v>292.18404324849445</c:v>
                </c:pt>
                <c:pt idx="163">
                  <c:v>296.30922571818036</c:v>
                </c:pt>
                <c:pt idx="164">
                  <c:v>300.30407079060871</c:v>
                </c:pt>
                <c:pt idx="165">
                  <c:v>304.25329462687176</c:v>
                </c:pt>
                <c:pt idx="166">
                  <c:v>308.14386622111004</c:v>
                </c:pt>
                <c:pt idx="167">
                  <c:v>311.95624033610028</c:v>
                </c:pt>
                <c:pt idx="168">
                  <c:v>315.76861063639325</c:v>
                </c:pt>
                <c:pt idx="169">
                  <c:v>319.48974355061847</c:v>
                </c:pt>
                <c:pt idx="170">
                  <c:v>323.20436350504559</c:v>
                </c:pt>
                <c:pt idx="171">
                  <c:v>326.86032740275067</c:v>
                </c:pt>
                <c:pt idx="172">
                  <c:v>330.52932993570965</c:v>
                </c:pt>
                <c:pt idx="173">
                  <c:v>334.13315963745117</c:v>
                </c:pt>
                <c:pt idx="174">
                  <c:v>337.6978874206543</c:v>
                </c:pt>
                <c:pt idx="175">
                  <c:v>341.26913833618164</c:v>
                </c:pt>
                <c:pt idx="176">
                  <c:v>344.81432088216144</c:v>
                </c:pt>
                <c:pt idx="177">
                  <c:v>348.32690811157227</c:v>
                </c:pt>
                <c:pt idx="178">
                  <c:v>351.81344095865887</c:v>
                </c:pt>
                <c:pt idx="179">
                  <c:v>355.28693389892578</c:v>
                </c:pt>
                <c:pt idx="180">
                  <c:v>358.75390879313153</c:v>
                </c:pt>
              </c:numCache>
            </c:numRef>
          </c:yVal>
        </c:ser>
        <c:ser>
          <c:idx val="2"/>
          <c:order val="2"/>
          <c:tx>
            <c:strRef>
              <c:f>'calcRED(0)'!$AL$14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'calcRED(0)'!$AA$17:$AA$107</c:f>
              <c:numCache>
                <c:formatCode>General</c:formatCode>
                <c:ptCount val="91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98.793191536934529</c:v>
                </c:pt>
                <c:pt idx="64">
                  <c:v>99.136659204144792</c:v>
                </c:pt>
                <c:pt idx="65">
                  <c:v>100.13906338533154</c:v>
                </c:pt>
                <c:pt idx="66">
                  <c:v>101.14578578974786</c:v>
                </c:pt>
                <c:pt idx="67">
                  <c:v>102.1300153981317</c:v>
                </c:pt>
                <c:pt idx="68">
                  <c:v>103.1056893721919</c:v>
                </c:pt>
                <c:pt idx="69">
                  <c:v>104.07280439786608</c:v>
                </c:pt>
                <c:pt idx="70">
                  <c:v>104.23062973010417</c:v>
                </c:pt>
                <c:pt idx="71">
                  <c:v>105.04423739184197</c:v>
                </c:pt>
                <c:pt idx="72">
                  <c:v>105.9958680985501</c:v>
                </c:pt>
                <c:pt idx="73">
                  <c:v>106.93357082095281</c:v>
                </c:pt>
                <c:pt idx="74">
                  <c:v>107.88253855110645</c:v>
                </c:pt>
                <c:pt idx="75">
                  <c:v>108.85237034311618</c:v>
                </c:pt>
                <c:pt idx="76">
                  <c:v>109.53074962649875</c:v>
                </c:pt>
                <c:pt idx="77">
                  <c:v>109.8167991937995</c:v>
                </c:pt>
                <c:pt idx="78">
                  <c:v>110.79675850539374</c:v>
                </c:pt>
                <c:pt idx="79">
                  <c:v>111.71848081919083</c:v>
                </c:pt>
                <c:pt idx="80">
                  <c:v>112.62088979737929</c:v>
                </c:pt>
                <c:pt idx="81">
                  <c:v>113.53404245581974</c:v>
                </c:pt>
                <c:pt idx="82">
                  <c:v>114.47550689390674</c:v>
                </c:pt>
                <c:pt idx="83">
                  <c:v>114.56217772023412</c:v>
                </c:pt>
                <c:pt idx="84">
                  <c:v>115.4212436682063</c:v>
                </c:pt>
                <c:pt idx="85">
                  <c:v>116.3263788450616</c:v>
                </c:pt>
                <c:pt idx="86">
                  <c:v>117.19139959163664</c:v>
                </c:pt>
                <c:pt idx="87">
                  <c:v>118.10932118578499</c:v>
                </c:pt>
                <c:pt idx="88">
                  <c:v>119.02781509300674</c:v>
                </c:pt>
                <c:pt idx="89">
                  <c:v>119.47754820986658</c:v>
                </c:pt>
                <c:pt idx="90">
                  <c:v>119.87093116215081</c:v>
                </c:pt>
              </c:numCache>
            </c:numRef>
          </c:xVal>
          <c:yVal>
            <c:numRef>
              <c:f>'calcRED(0)'!$AL$17:$AL$107</c:f>
              <c:numCache>
                <c:formatCode>General</c:formatCode>
                <c:ptCount val="91"/>
                <c:pt idx="0">
                  <c:v>27.053946892420452</c:v>
                </c:pt>
                <c:pt idx="1">
                  <c:v>28.756360928217571</c:v>
                </c:pt>
                <c:pt idx="2">
                  <c:v>30.403489987055462</c:v>
                </c:pt>
                <c:pt idx="3">
                  <c:v>32.090333143870033</c:v>
                </c:pt>
                <c:pt idx="4">
                  <c:v>33.597031593322754</c:v>
                </c:pt>
                <c:pt idx="5">
                  <c:v>35.213019291559853</c:v>
                </c:pt>
                <c:pt idx="6">
                  <c:v>36.699219385782875</c:v>
                </c:pt>
                <c:pt idx="7">
                  <c:v>38.146098852157593</c:v>
                </c:pt>
                <c:pt idx="8">
                  <c:v>39.613574663798012</c:v>
                </c:pt>
                <c:pt idx="9">
                  <c:v>41.043306827545166</c:v>
                </c:pt>
                <c:pt idx="10">
                  <c:v>42.393905003865562</c:v>
                </c:pt>
                <c:pt idx="11">
                  <c:v>43.777616182963051</c:v>
                </c:pt>
                <c:pt idx="12">
                  <c:v>45.14713509877523</c:v>
                </c:pt>
                <c:pt idx="13">
                  <c:v>46.474771499633789</c:v>
                </c:pt>
                <c:pt idx="14">
                  <c:v>47.583237806955971</c:v>
                </c:pt>
                <c:pt idx="15">
                  <c:v>48.370832443237305</c:v>
                </c:pt>
                <c:pt idx="16">
                  <c:v>49.280429204305015</c:v>
                </c:pt>
                <c:pt idx="17">
                  <c:v>50.146368662516274</c:v>
                </c:pt>
                <c:pt idx="18">
                  <c:v>50.924403985341392</c:v>
                </c:pt>
                <c:pt idx="19">
                  <c:v>51.623798211415611</c:v>
                </c:pt>
                <c:pt idx="20">
                  <c:v>52.327528635660805</c:v>
                </c:pt>
                <c:pt idx="21">
                  <c:v>52.969764868418373</c:v>
                </c:pt>
                <c:pt idx="22">
                  <c:v>53.593769709269203</c:v>
                </c:pt>
                <c:pt idx="23">
                  <c:v>54.384025255839028</c:v>
                </c:pt>
                <c:pt idx="24">
                  <c:v>55.255976517995201</c:v>
                </c:pt>
                <c:pt idx="25">
                  <c:v>56.086833477020264</c:v>
                </c:pt>
                <c:pt idx="26">
                  <c:v>56.865558306376137</c:v>
                </c:pt>
                <c:pt idx="27">
                  <c:v>57.641820112864174</c:v>
                </c:pt>
                <c:pt idx="28">
                  <c:v>58.732449213663735</c:v>
                </c:pt>
                <c:pt idx="29">
                  <c:v>60.125127474466957</c:v>
                </c:pt>
                <c:pt idx="30">
                  <c:v>61.580974419911705</c:v>
                </c:pt>
                <c:pt idx="31">
                  <c:v>62.913734912872314</c:v>
                </c:pt>
                <c:pt idx="32">
                  <c:v>64.151200771331787</c:v>
                </c:pt>
                <c:pt idx="33">
                  <c:v>65.405222415924072</c:v>
                </c:pt>
                <c:pt idx="34">
                  <c:v>66.71314922968547</c:v>
                </c:pt>
                <c:pt idx="35">
                  <c:v>68.002057711283371</c:v>
                </c:pt>
                <c:pt idx="36">
                  <c:v>69.438096046447754</c:v>
                </c:pt>
                <c:pt idx="37">
                  <c:v>71.181014060974121</c:v>
                </c:pt>
                <c:pt idx="38">
                  <c:v>72.702887694040939</c:v>
                </c:pt>
                <c:pt idx="39">
                  <c:v>73.733008702596024</c:v>
                </c:pt>
                <c:pt idx="40">
                  <c:v>75.097009181976318</c:v>
                </c:pt>
                <c:pt idx="41">
                  <c:v>76.287762641906738</c:v>
                </c:pt>
                <c:pt idx="42">
                  <c:v>77.66408220926921</c:v>
                </c:pt>
                <c:pt idx="43">
                  <c:v>79.228529135386154</c:v>
                </c:pt>
                <c:pt idx="44">
                  <c:v>81.128235975901291</c:v>
                </c:pt>
                <c:pt idx="45">
                  <c:v>83.390007813771561</c:v>
                </c:pt>
                <c:pt idx="46">
                  <c:v>85.009641647338867</c:v>
                </c:pt>
                <c:pt idx="47">
                  <c:v>86.501064459482834</c:v>
                </c:pt>
                <c:pt idx="48">
                  <c:v>88.227721532185868</c:v>
                </c:pt>
                <c:pt idx="49">
                  <c:v>90.082786560058594</c:v>
                </c:pt>
                <c:pt idx="50">
                  <c:v>92.476414680480957</c:v>
                </c:pt>
                <c:pt idx="51">
                  <c:v>95.496315638224289</c:v>
                </c:pt>
                <c:pt idx="52">
                  <c:v>97.969472249348954</c:v>
                </c:pt>
                <c:pt idx="53">
                  <c:v>100.01571973164876</c:v>
                </c:pt>
                <c:pt idx="54">
                  <c:v>102.29079627990723</c:v>
                </c:pt>
                <c:pt idx="55">
                  <c:v>105.28763580322266</c:v>
                </c:pt>
                <c:pt idx="56">
                  <c:v>108.54917526245117</c:v>
                </c:pt>
                <c:pt idx="57">
                  <c:v>111.15044434865315</c:v>
                </c:pt>
                <c:pt idx="58">
                  <c:v>113.17698129018147</c:v>
                </c:pt>
                <c:pt idx="59">
                  <c:v>115.07225449879964</c:v>
                </c:pt>
                <c:pt idx="60">
                  <c:v>117.28879229227702</c:v>
                </c:pt>
                <c:pt idx="61">
                  <c:v>119.37278525034587</c:v>
                </c:pt>
                <c:pt idx="62">
                  <c:v>121.67417240142822</c:v>
                </c:pt>
                <c:pt idx="63">
                  <c:v>122.92513942718506</c:v>
                </c:pt>
                <c:pt idx="64">
                  <c:v>123.85237534840901</c:v>
                </c:pt>
                <c:pt idx="65">
                  <c:v>126.40318775177002</c:v>
                </c:pt>
                <c:pt idx="66">
                  <c:v>128.68033345540366</c:v>
                </c:pt>
                <c:pt idx="67">
                  <c:v>131.05178960164389</c:v>
                </c:pt>
                <c:pt idx="68">
                  <c:v>132.04958629608154</c:v>
                </c:pt>
                <c:pt idx="69">
                  <c:v>133.83261235555014</c:v>
                </c:pt>
                <c:pt idx="70">
                  <c:v>134.57024351755777</c:v>
                </c:pt>
                <c:pt idx="71">
                  <c:v>135.31615161895752</c:v>
                </c:pt>
                <c:pt idx="72">
                  <c:v>136.86827977498373</c:v>
                </c:pt>
                <c:pt idx="73">
                  <c:v>138.81903521219888</c:v>
                </c:pt>
                <c:pt idx="74">
                  <c:v>140.62985134124756</c:v>
                </c:pt>
                <c:pt idx="75">
                  <c:v>141.79498227437338</c:v>
                </c:pt>
                <c:pt idx="76">
                  <c:v>143.231614112854</c:v>
                </c:pt>
                <c:pt idx="77">
                  <c:v>143.11710166931152</c:v>
                </c:pt>
                <c:pt idx="78">
                  <c:v>144.75279839833578</c:v>
                </c:pt>
                <c:pt idx="79">
                  <c:v>146.39332516988119</c:v>
                </c:pt>
                <c:pt idx="80">
                  <c:v>147.98014163970947</c:v>
                </c:pt>
                <c:pt idx="81">
                  <c:v>149.01578076680502</c:v>
                </c:pt>
                <c:pt idx="82">
                  <c:v>149.47481759389242</c:v>
                </c:pt>
                <c:pt idx="83">
                  <c:v>149.7585366566976</c:v>
                </c:pt>
                <c:pt idx="84">
                  <c:v>149.85146776835123</c:v>
                </c:pt>
                <c:pt idx="85">
                  <c:v>149.82200145721436</c:v>
                </c:pt>
                <c:pt idx="86">
                  <c:v>150.10897223154703</c:v>
                </c:pt>
                <c:pt idx="87">
                  <c:v>150.32351144154867</c:v>
                </c:pt>
                <c:pt idx="88">
                  <c:v>150.67986011505127</c:v>
                </c:pt>
                <c:pt idx="89">
                  <c:v>151.02645333607992</c:v>
                </c:pt>
                <c:pt idx="90">
                  <c:v>151.1453021367391</c:v>
                </c:pt>
              </c:numCache>
            </c:numRef>
          </c:yVal>
        </c:ser>
        <c:axId val="292635776"/>
        <c:axId val="292638080"/>
      </c:scatterChart>
      <c:scatterChart>
        <c:scatterStyle val="lineMarker"/>
        <c:ser>
          <c:idx val="1"/>
          <c:order val="1"/>
          <c:tx>
            <c:strRef>
              <c:f>'calcRED(0)'!$AF$14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'calcRED(0)'!$AG$17:$AG$195</c:f>
              <c:numCache>
                <c:formatCode>0.0%</c:formatCode>
                <c:ptCount val="179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0.26344851076515874</c:v>
                </c:pt>
                <c:pt idx="64">
                  <c:v>0.26436442454438613</c:v>
                </c:pt>
                <c:pt idx="65">
                  <c:v>0.26703750236088408</c:v>
                </c:pt>
                <c:pt idx="66">
                  <c:v>0.26972209543932762</c:v>
                </c:pt>
                <c:pt idx="67">
                  <c:v>0.27234670772835123</c:v>
                </c:pt>
                <c:pt idx="68">
                  <c:v>0.27494850499251172</c:v>
                </c:pt>
                <c:pt idx="69">
                  <c:v>0.27752747839430952</c:v>
                </c:pt>
                <c:pt idx="70">
                  <c:v>0.27794834594694445</c:v>
                </c:pt>
                <c:pt idx="71">
                  <c:v>0.28011796637824526</c:v>
                </c:pt>
                <c:pt idx="72">
                  <c:v>0.28265564826280026</c:v>
                </c:pt>
                <c:pt idx="73">
                  <c:v>0.28515618885587418</c:v>
                </c:pt>
                <c:pt idx="74">
                  <c:v>0.28768676946961719</c:v>
                </c:pt>
                <c:pt idx="75">
                  <c:v>0.29027298758164316</c:v>
                </c:pt>
                <c:pt idx="76">
                  <c:v>0.29208199900399667</c:v>
                </c:pt>
                <c:pt idx="77">
                  <c:v>0.29284479785013201</c:v>
                </c:pt>
                <c:pt idx="78">
                  <c:v>0.29545802268104998</c:v>
                </c:pt>
                <c:pt idx="79">
                  <c:v>0.29791594885117556</c:v>
                </c:pt>
                <c:pt idx="80">
                  <c:v>0.30032237279301144</c:v>
                </c:pt>
                <c:pt idx="81">
                  <c:v>0.30275744654885267</c:v>
                </c:pt>
                <c:pt idx="82">
                  <c:v>0.30526801838375128</c:v>
                </c:pt>
                <c:pt idx="83">
                  <c:v>0.305499140587291</c:v>
                </c:pt>
                <c:pt idx="84">
                  <c:v>0.30778998311521683</c:v>
                </c:pt>
                <c:pt idx="85">
                  <c:v>0.31020367692016426</c:v>
                </c:pt>
                <c:pt idx="86">
                  <c:v>0.31251039891103105</c:v>
                </c:pt>
                <c:pt idx="87">
                  <c:v>0.31495818982876</c:v>
                </c:pt>
                <c:pt idx="88">
                  <c:v>0.31740750691468461</c:v>
                </c:pt>
                <c:pt idx="89">
                  <c:v>0.31860679522631091</c:v>
                </c:pt>
                <c:pt idx="90">
                  <c:v>0.31965581643240215</c:v>
                </c:pt>
                <c:pt idx="91">
                  <c:v>0.3219738368265711</c:v>
                </c:pt>
                <c:pt idx="92">
                  <c:v>0.3243062881777376</c:v>
                </c:pt>
                <c:pt idx="93">
                  <c:v>0.32648616961605725</c:v>
                </c:pt>
                <c:pt idx="94">
                  <c:v>0.32890969343976223</c:v>
                </c:pt>
                <c:pt idx="95">
                  <c:v>0.33095725710780466</c:v>
                </c:pt>
                <c:pt idx="96">
                  <c:v>0.3310781554690162</c:v>
                </c:pt>
                <c:pt idx="97">
                  <c:v>0.33344334907629869</c:v>
                </c:pt>
                <c:pt idx="98">
                  <c:v>0.33562323391365662</c:v>
                </c:pt>
                <c:pt idx="99">
                  <c:v>0.33788707431716486</c:v>
                </c:pt>
                <c:pt idx="100">
                  <c:v>0.34000279074991985</c:v>
                </c:pt>
                <c:pt idx="101">
                  <c:v>0.34211853437498119</c:v>
                </c:pt>
                <c:pt idx="102">
                  <c:v>0.34309306703157727</c:v>
                </c:pt>
                <c:pt idx="103">
                  <c:v>0.34414284590925226</c:v>
                </c:pt>
                <c:pt idx="104">
                  <c:v>0.34630992181068837</c:v>
                </c:pt>
                <c:pt idx="105">
                  <c:v>0.34840425013485771</c:v>
                </c:pt>
                <c:pt idx="106">
                  <c:v>0.35028599512599257</c:v>
                </c:pt>
                <c:pt idx="107">
                  <c:v>0.35224920622762829</c:v>
                </c:pt>
                <c:pt idx="108">
                  <c:v>0.35273248897070697</c:v>
                </c:pt>
                <c:pt idx="109">
                  <c:v>0.353138820205952</c:v>
                </c:pt>
                <c:pt idx="110">
                  <c:v>0.35460726593333114</c:v>
                </c:pt>
                <c:pt idx="111">
                  <c:v>0.35487993947991525</c:v>
                </c:pt>
                <c:pt idx="112">
                  <c:v>0.3562567607558399</c:v>
                </c:pt>
                <c:pt idx="113">
                  <c:v>0.35797470813082227</c:v>
                </c:pt>
                <c:pt idx="114">
                  <c:v>0.35965262843080859</c:v>
                </c:pt>
                <c:pt idx="115">
                  <c:v>0.36134636649541807</c:v>
                </c:pt>
                <c:pt idx="116">
                  <c:v>0.36296876690384661</c:v>
                </c:pt>
                <c:pt idx="117">
                  <c:v>0.36449998063204997</c:v>
                </c:pt>
                <c:pt idx="118">
                  <c:v>0.36618357324714784</c:v>
                </c:pt>
                <c:pt idx="119">
                  <c:v>0.36630675710508459</c:v>
                </c:pt>
                <c:pt idx="120">
                  <c:v>0.36761641880701018</c:v>
                </c:pt>
                <c:pt idx="121">
                  <c:v>0.36901068664180675</c:v>
                </c:pt>
                <c:pt idx="122">
                  <c:v>0.3711378401586265</c:v>
                </c:pt>
                <c:pt idx="123">
                  <c:v>0.37766325071405876</c:v>
                </c:pt>
                <c:pt idx="124">
                  <c:v>0.38871390494609137</c:v>
                </c:pt>
                <c:pt idx="125">
                  <c:v>0.39989156014576188</c:v>
                </c:pt>
                <c:pt idx="126">
                  <c:v>0.41126663088631382</c:v>
                </c:pt>
                <c:pt idx="127">
                  <c:v>0.42311012618707883</c:v>
                </c:pt>
                <c:pt idx="128">
                  <c:v>0.43407194748314093</c:v>
                </c:pt>
                <c:pt idx="129">
                  <c:v>0.44346036006191675</c:v>
                </c:pt>
                <c:pt idx="130">
                  <c:v>0.45228507030524301</c:v>
                </c:pt>
                <c:pt idx="131">
                  <c:v>0.4613736320329061</c:v>
                </c:pt>
                <c:pt idx="132">
                  <c:v>0.47077189768893929</c:v>
                </c:pt>
                <c:pt idx="133">
                  <c:v>0.48059913208173044</c:v>
                </c:pt>
                <c:pt idx="134">
                  <c:v>0.49057202572226088</c:v>
                </c:pt>
                <c:pt idx="135">
                  <c:v>0.50090130603747984</c:v>
                </c:pt>
                <c:pt idx="136">
                  <c:v>0.51127737024065523</c:v>
                </c:pt>
                <c:pt idx="137">
                  <c:v>0.52174835939939934</c:v>
                </c:pt>
                <c:pt idx="138">
                  <c:v>0.53211462462433312</c:v>
                </c:pt>
                <c:pt idx="139">
                  <c:v>0.5426350202972311</c:v>
                </c:pt>
                <c:pt idx="140">
                  <c:v>0.55324045021434254</c:v>
                </c:pt>
                <c:pt idx="141">
                  <c:v>0.56360922751531128</c:v>
                </c:pt>
                <c:pt idx="142">
                  <c:v>0.57406172186706683</c:v>
                </c:pt>
                <c:pt idx="143">
                  <c:v>0.58460671259901054</c:v>
                </c:pt>
                <c:pt idx="144">
                  <c:v>0.59512463382997138</c:v>
                </c:pt>
                <c:pt idx="145">
                  <c:v>0.6054600684962631</c:v>
                </c:pt>
                <c:pt idx="146">
                  <c:v>0.61594099658505042</c:v>
                </c:pt>
                <c:pt idx="147">
                  <c:v>0.62633683750667413</c:v>
                </c:pt>
                <c:pt idx="148">
                  <c:v>0.63678075834050096</c:v>
                </c:pt>
                <c:pt idx="149">
                  <c:v>0.64717655692376463</c:v>
                </c:pt>
                <c:pt idx="150">
                  <c:v>0.6575428174444361</c:v>
                </c:pt>
                <c:pt idx="151">
                  <c:v>0.66795712965173726</c:v>
                </c:pt>
                <c:pt idx="152">
                  <c:v>0.67832462739337729</c:v>
                </c:pt>
                <c:pt idx="153">
                  <c:v>0.68870560049419816</c:v>
                </c:pt>
                <c:pt idx="154">
                  <c:v>0.69898806163949379</c:v>
                </c:pt>
                <c:pt idx="155">
                  <c:v>0.70939738497669158</c:v>
                </c:pt>
                <c:pt idx="156">
                  <c:v>0.71978954010885188</c:v>
                </c:pt>
                <c:pt idx="157">
                  <c:v>0.73040359058651438</c:v>
                </c:pt>
                <c:pt idx="158">
                  <c:v>0.74096718549954355</c:v>
                </c:pt>
                <c:pt idx="159">
                  <c:v>0.75221507886262351</c:v>
                </c:pt>
                <c:pt idx="160">
                  <c:v>0.76405501538900555</c:v>
                </c:pt>
                <c:pt idx="161">
                  <c:v>0.77594186987481784</c:v>
                </c:pt>
                <c:pt idx="162">
                  <c:v>0.78769409543177316</c:v>
                </c:pt>
                <c:pt idx="163">
                  <c:v>0.79880144190410085</c:v>
                </c:pt>
                <c:pt idx="164">
                  <c:v>0.80980153825379653</c:v>
                </c:pt>
                <c:pt idx="165">
                  <c:v>0.82055375526551888</c:v>
                </c:pt>
                <c:pt idx="166">
                  <c:v>0.83097549550289351</c:v>
                </c:pt>
                <c:pt idx="167">
                  <c:v>0.8414921395266568</c:v>
                </c:pt>
                <c:pt idx="168">
                  <c:v>0.85171298424515984</c:v>
                </c:pt>
                <c:pt idx="169">
                  <c:v>0.86198174657881876</c:v>
                </c:pt>
                <c:pt idx="170">
                  <c:v>0.87203855132095309</c:v>
                </c:pt>
                <c:pt idx="171">
                  <c:v>0.88199637603346992</c:v>
                </c:pt>
                <c:pt idx="172">
                  <c:v>0.89199282509109135</c:v>
                </c:pt>
                <c:pt idx="173">
                  <c:v>0.90163741885462501</c:v>
                </c:pt>
                <c:pt idx="174">
                  <c:v>0.91145382403574438</c:v>
                </c:pt>
                <c:pt idx="175">
                  <c:v>0.92108368404994889</c:v>
                </c:pt>
                <c:pt idx="176">
                  <c:v>0.93069780125057378</c:v>
                </c:pt>
                <c:pt idx="177">
                  <c:v>0.94028575334463149</c:v>
                </c:pt>
                <c:pt idx="178">
                  <c:v>0.9497099688872348</c:v>
                </c:pt>
              </c:numCache>
            </c:numRef>
          </c:xVal>
          <c:yVal>
            <c:numRef>
              <c:f>'calcRED(0)'!$AF$17:$AF$195</c:f>
              <c:numCache>
                <c:formatCode>General</c:formatCode>
                <c:ptCount val="179"/>
                <c:pt idx="0">
                  <c:v>26.211900234222412</c:v>
                </c:pt>
                <c:pt idx="1">
                  <c:v>27.670090436935425</c:v>
                </c:pt>
                <c:pt idx="2">
                  <c:v>29.062953074773151</c:v>
                </c:pt>
                <c:pt idx="3">
                  <c:v>30.412184238433838</c:v>
                </c:pt>
                <c:pt idx="4">
                  <c:v>31.704909642537434</c:v>
                </c:pt>
                <c:pt idx="5">
                  <c:v>32.953526814778648</c:v>
                </c:pt>
                <c:pt idx="6">
                  <c:v>34.170195341110229</c:v>
                </c:pt>
                <c:pt idx="7">
                  <c:v>35.338463624318443</c:v>
                </c:pt>
                <c:pt idx="8">
                  <c:v>36.481460571289063</c:v>
                </c:pt>
                <c:pt idx="9">
                  <c:v>37.593938509623207</c:v>
                </c:pt>
                <c:pt idx="10">
                  <c:v>38.721913814544678</c:v>
                </c:pt>
                <c:pt idx="11">
                  <c:v>39.82890796661377</c:v>
                </c:pt>
                <c:pt idx="12">
                  <c:v>40.980487664540611</c:v>
                </c:pt>
                <c:pt idx="13">
                  <c:v>42.153287092844643</c:v>
                </c:pt>
                <c:pt idx="14">
                  <c:v>43.246452172597252</c:v>
                </c:pt>
                <c:pt idx="15">
                  <c:v>44.165808359781899</c:v>
                </c:pt>
                <c:pt idx="16">
                  <c:v>45.030088901519775</c:v>
                </c:pt>
                <c:pt idx="17">
                  <c:v>45.950160026550293</c:v>
                </c:pt>
                <c:pt idx="18">
                  <c:v>46.911001841227211</c:v>
                </c:pt>
                <c:pt idx="19">
                  <c:v>47.910944620768227</c:v>
                </c:pt>
                <c:pt idx="20">
                  <c:v>48.922093073527016</c:v>
                </c:pt>
                <c:pt idx="21">
                  <c:v>49.957561016082764</c:v>
                </c:pt>
                <c:pt idx="22">
                  <c:v>51.021162350972496</c:v>
                </c:pt>
                <c:pt idx="23">
                  <c:v>52.083333333333336</c:v>
                </c:pt>
                <c:pt idx="24">
                  <c:v>53.177929560343422</c:v>
                </c:pt>
                <c:pt idx="25">
                  <c:v>54.257982095082603</c:v>
                </c:pt>
                <c:pt idx="26">
                  <c:v>55.37427488962809</c:v>
                </c:pt>
                <c:pt idx="27">
                  <c:v>56.440976142883301</c:v>
                </c:pt>
                <c:pt idx="28">
                  <c:v>57.54320240020752</c:v>
                </c:pt>
                <c:pt idx="29">
                  <c:v>58.601558208465576</c:v>
                </c:pt>
                <c:pt idx="30">
                  <c:v>59.64489428202311</c:v>
                </c:pt>
                <c:pt idx="31">
                  <c:v>60.7325758934021</c:v>
                </c:pt>
                <c:pt idx="32">
                  <c:v>61.817873477935791</c:v>
                </c:pt>
                <c:pt idx="33">
                  <c:v>62.937743345896401</c:v>
                </c:pt>
                <c:pt idx="34">
                  <c:v>64.049743970235184</c:v>
                </c:pt>
                <c:pt idx="35">
                  <c:v>65.157692432403564</c:v>
                </c:pt>
                <c:pt idx="36">
                  <c:v>66.259202798207596</c:v>
                </c:pt>
                <c:pt idx="37">
                  <c:v>67.354276816050216</c:v>
                </c:pt>
                <c:pt idx="38">
                  <c:v>68.428844928741455</c:v>
                </c:pt>
                <c:pt idx="39">
                  <c:v>69.530116399129227</c:v>
                </c:pt>
                <c:pt idx="40">
                  <c:v>70.581082344055176</c:v>
                </c:pt>
                <c:pt idx="41">
                  <c:v>71.65159797668457</c:v>
                </c:pt>
                <c:pt idx="42">
                  <c:v>72.723306655883789</c:v>
                </c:pt>
                <c:pt idx="43">
                  <c:v>73.765450159708664</c:v>
                </c:pt>
                <c:pt idx="44">
                  <c:v>74.838827768961593</c:v>
                </c:pt>
                <c:pt idx="45">
                  <c:v>76.009002685546875</c:v>
                </c:pt>
                <c:pt idx="46">
                  <c:v>77.30697377522786</c:v>
                </c:pt>
                <c:pt idx="47">
                  <c:v>78.536516825358078</c:v>
                </c:pt>
                <c:pt idx="48">
                  <c:v>79.737926165262863</c:v>
                </c:pt>
                <c:pt idx="49">
                  <c:v>80.931945482889816</c:v>
                </c:pt>
                <c:pt idx="50">
                  <c:v>82.135261853535965</c:v>
                </c:pt>
                <c:pt idx="51">
                  <c:v>83.252270062764481</c:v>
                </c:pt>
                <c:pt idx="52">
                  <c:v>84.344244321187333</c:v>
                </c:pt>
                <c:pt idx="53">
                  <c:v>85.464350700378418</c:v>
                </c:pt>
                <c:pt idx="54">
                  <c:v>86.511025428771973</c:v>
                </c:pt>
                <c:pt idx="55">
                  <c:v>87.530279795328781</c:v>
                </c:pt>
                <c:pt idx="56">
                  <c:v>88.537136395772293</c:v>
                </c:pt>
                <c:pt idx="57">
                  <c:v>89.568789164225265</c:v>
                </c:pt>
                <c:pt idx="58">
                  <c:v>90.65265814463298</c:v>
                </c:pt>
                <c:pt idx="59">
                  <c:v>91.624942779541016</c:v>
                </c:pt>
                <c:pt idx="60">
                  <c:v>92.637282371520996</c:v>
                </c:pt>
                <c:pt idx="61">
                  <c:v>93.722819964090988</c:v>
                </c:pt>
                <c:pt idx="62">
                  <c:v>94.775692621866867</c:v>
                </c:pt>
                <c:pt idx="63">
                  <c:v>95.434453328450516</c:v>
                </c:pt>
                <c:pt idx="64">
                  <c:v>95.778019905090332</c:v>
                </c:pt>
                <c:pt idx="65">
                  <c:v>96.88000615437825</c:v>
                </c:pt>
                <c:pt idx="66">
                  <c:v>97.920958836873368</c:v>
                </c:pt>
                <c:pt idx="67">
                  <c:v>98.94760386149089</c:v>
                </c:pt>
                <c:pt idx="68">
                  <c:v>99.94301700592041</c:v>
                </c:pt>
                <c:pt idx="69">
                  <c:v>100.91482639312744</c:v>
                </c:pt>
                <c:pt idx="70">
                  <c:v>101.07909901936848</c:v>
                </c:pt>
                <c:pt idx="71">
                  <c:v>101.83227475484212</c:v>
                </c:pt>
                <c:pt idx="72">
                  <c:v>102.78977839152019</c:v>
                </c:pt>
                <c:pt idx="73">
                  <c:v>103.81403986612956</c:v>
                </c:pt>
                <c:pt idx="74">
                  <c:v>104.86500422159831</c:v>
                </c:pt>
                <c:pt idx="75">
                  <c:v>105.88998285929362</c:v>
                </c:pt>
                <c:pt idx="76">
                  <c:v>106.61907768249512</c:v>
                </c:pt>
                <c:pt idx="77">
                  <c:v>106.97575696309407</c:v>
                </c:pt>
                <c:pt idx="78">
                  <c:v>108.02219263712566</c:v>
                </c:pt>
                <c:pt idx="79">
                  <c:v>109.07864030202229</c:v>
                </c:pt>
                <c:pt idx="80">
                  <c:v>110.05521901448567</c:v>
                </c:pt>
                <c:pt idx="81">
                  <c:v>111.05349286397298</c:v>
                </c:pt>
                <c:pt idx="82">
                  <c:v>111.98190848032634</c:v>
                </c:pt>
                <c:pt idx="83">
                  <c:v>112.02458604176839</c:v>
                </c:pt>
                <c:pt idx="84">
                  <c:v>112.91318607330322</c:v>
                </c:pt>
                <c:pt idx="85">
                  <c:v>113.81823666890462</c:v>
                </c:pt>
                <c:pt idx="86">
                  <c:v>114.67131201426189</c:v>
                </c:pt>
                <c:pt idx="87">
                  <c:v>115.50650374094646</c:v>
                </c:pt>
                <c:pt idx="88">
                  <c:v>116.42657470703125</c:v>
                </c:pt>
                <c:pt idx="89">
                  <c:v>116.80304463704427</c:v>
                </c:pt>
                <c:pt idx="90">
                  <c:v>117.26415252685547</c:v>
                </c:pt>
                <c:pt idx="91">
                  <c:v>118.18303235371907</c:v>
                </c:pt>
                <c:pt idx="92">
                  <c:v>119.04874261220296</c:v>
                </c:pt>
                <c:pt idx="93">
                  <c:v>119.91135470072429</c:v>
                </c:pt>
                <c:pt idx="94">
                  <c:v>120.78850968678792</c:v>
                </c:pt>
                <c:pt idx="95">
                  <c:v>121.53429539998372</c:v>
                </c:pt>
                <c:pt idx="96">
                  <c:v>121.65660572052002</c:v>
                </c:pt>
                <c:pt idx="97">
                  <c:v>122.61100991566975</c:v>
                </c:pt>
                <c:pt idx="98">
                  <c:v>123.52178223927815</c:v>
                </c:pt>
                <c:pt idx="99">
                  <c:v>124.42325655619304</c:v>
                </c:pt>
                <c:pt idx="100">
                  <c:v>125.30613390604655</c:v>
                </c:pt>
                <c:pt idx="101">
                  <c:v>126.16779200236003</c:v>
                </c:pt>
                <c:pt idx="102">
                  <c:v>126.39691638946533</c:v>
                </c:pt>
                <c:pt idx="103">
                  <c:v>126.96745999654134</c:v>
                </c:pt>
                <c:pt idx="104">
                  <c:v>127.78191026051839</c:v>
                </c:pt>
                <c:pt idx="105">
                  <c:v>128.52221234639487</c:v>
                </c:pt>
                <c:pt idx="106">
                  <c:v>129.28611628214517</c:v>
                </c:pt>
                <c:pt idx="107">
                  <c:v>129.92437362670898</c:v>
                </c:pt>
                <c:pt idx="108">
                  <c:v>130.22406991322836</c:v>
                </c:pt>
                <c:pt idx="109">
                  <c:v>130.09484481811523</c:v>
                </c:pt>
                <c:pt idx="110">
                  <c:v>130.70901966094971</c:v>
                </c:pt>
                <c:pt idx="111">
                  <c:v>130.78316974639893</c:v>
                </c:pt>
                <c:pt idx="112">
                  <c:v>131.37612469991049</c:v>
                </c:pt>
                <c:pt idx="113">
                  <c:v>131.98291015625</c:v>
                </c:pt>
                <c:pt idx="114">
                  <c:v>132.50290807088217</c:v>
                </c:pt>
                <c:pt idx="115">
                  <c:v>133.0891892115275</c:v>
                </c:pt>
                <c:pt idx="116">
                  <c:v>133.55697377522787</c:v>
                </c:pt>
                <c:pt idx="117">
                  <c:v>134.12298742930093</c:v>
                </c:pt>
                <c:pt idx="118">
                  <c:v>134.63535785675049</c:v>
                </c:pt>
                <c:pt idx="119">
                  <c:v>134.52425384521484</c:v>
                </c:pt>
                <c:pt idx="120">
                  <c:v>135.2206834157308</c:v>
                </c:pt>
                <c:pt idx="121">
                  <c:v>135.84010410308838</c:v>
                </c:pt>
                <c:pt idx="122">
                  <c:v>136.54106585184732</c:v>
                </c:pt>
                <c:pt idx="123">
                  <c:v>138.86210568745932</c:v>
                </c:pt>
                <c:pt idx="124">
                  <c:v>143.68872547149658</c:v>
                </c:pt>
                <c:pt idx="125">
                  <c:v>148.59116299947104</c:v>
                </c:pt>
                <c:pt idx="126">
                  <c:v>152.84389940897623</c:v>
                </c:pt>
                <c:pt idx="127">
                  <c:v>157.14742279052734</c:v>
                </c:pt>
                <c:pt idx="128">
                  <c:v>161.16817283630371</c:v>
                </c:pt>
                <c:pt idx="129">
                  <c:v>164.55567614237467</c:v>
                </c:pt>
                <c:pt idx="130">
                  <c:v>167.80203437805176</c:v>
                </c:pt>
                <c:pt idx="131">
                  <c:v>171.13851356506348</c:v>
                </c:pt>
                <c:pt idx="132">
                  <c:v>174.81212298075357</c:v>
                </c:pt>
                <c:pt idx="133">
                  <c:v>178.17673746744791</c:v>
                </c:pt>
                <c:pt idx="134">
                  <c:v>181.78001467386881</c:v>
                </c:pt>
                <c:pt idx="135">
                  <c:v>185.03900464375815</c:v>
                </c:pt>
                <c:pt idx="136">
                  <c:v>188.61057090759277</c:v>
                </c:pt>
                <c:pt idx="137">
                  <c:v>192.01142565409342</c:v>
                </c:pt>
                <c:pt idx="138">
                  <c:v>195.17910257975259</c:v>
                </c:pt>
                <c:pt idx="139">
                  <c:v>199.6433194478353</c:v>
                </c:pt>
                <c:pt idx="140">
                  <c:v>204.35382588704428</c:v>
                </c:pt>
                <c:pt idx="141">
                  <c:v>208.89553451538086</c:v>
                </c:pt>
                <c:pt idx="142">
                  <c:v>212.59298451741537</c:v>
                </c:pt>
                <c:pt idx="143">
                  <c:v>216.15024503072104</c:v>
                </c:pt>
                <c:pt idx="144">
                  <c:v>219.90157953898111</c:v>
                </c:pt>
                <c:pt idx="145">
                  <c:v>224.30023256937662</c:v>
                </c:pt>
                <c:pt idx="146">
                  <c:v>229.10443814595541</c:v>
                </c:pt>
                <c:pt idx="147">
                  <c:v>233.3719571431478</c:v>
                </c:pt>
                <c:pt idx="148">
                  <c:v>237.83045132954916</c:v>
                </c:pt>
                <c:pt idx="149">
                  <c:v>242.53213818868002</c:v>
                </c:pt>
                <c:pt idx="150">
                  <c:v>247.40525309244791</c:v>
                </c:pt>
                <c:pt idx="151">
                  <c:v>252.11265881856283</c:v>
                </c:pt>
                <c:pt idx="152">
                  <c:v>256.82960446675617</c:v>
                </c:pt>
                <c:pt idx="153">
                  <c:v>261.4921881357829</c:v>
                </c:pt>
                <c:pt idx="154">
                  <c:v>266.3076063791911</c:v>
                </c:pt>
                <c:pt idx="155">
                  <c:v>271.14876492818195</c:v>
                </c:pt>
                <c:pt idx="156">
                  <c:v>276.05501937866211</c:v>
                </c:pt>
                <c:pt idx="157">
                  <c:v>280.8637587229411</c:v>
                </c:pt>
                <c:pt idx="158">
                  <c:v>286.20107523600262</c:v>
                </c:pt>
                <c:pt idx="159">
                  <c:v>291.69670613606769</c:v>
                </c:pt>
                <c:pt idx="160">
                  <c:v>297.29748407999676</c:v>
                </c:pt>
                <c:pt idx="161">
                  <c:v>302.56351470947266</c:v>
                </c:pt>
                <c:pt idx="162">
                  <c:v>307.77542622884113</c:v>
                </c:pt>
                <c:pt idx="163">
                  <c:v>312.97231292724609</c:v>
                </c:pt>
                <c:pt idx="164">
                  <c:v>318.2199872334798</c:v>
                </c:pt>
                <c:pt idx="165">
                  <c:v>323.6061846415202</c:v>
                </c:pt>
                <c:pt idx="166">
                  <c:v>329.16118367513019</c:v>
                </c:pt>
                <c:pt idx="167">
                  <c:v>334.22121810913086</c:v>
                </c:pt>
                <c:pt idx="168">
                  <c:v>338.80846150716144</c:v>
                </c:pt>
                <c:pt idx="169">
                  <c:v>343.44768142700195</c:v>
                </c:pt>
                <c:pt idx="170">
                  <c:v>347.27864837646484</c:v>
                </c:pt>
                <c:pt idx="171">
                  <c:v>350.98825836181641</c:v>
                </c:pt>
                <c:pt idx="172">
                  <c:v>354.13185373942059</c:v>
                </c:pt>
                <c:pt idx="173">
                  <c:v>356.53538767496747</c:v>
                </c:pt>
                <c:pt idx="174">
                  <c:v>358.76797485351562</c:v>
                </c:pt>
                <c:pt idx="175">
                  <c:v>360.83199437459308</c:v>
                </c:pt>
                <c:pt idx="176">
                  <c:v>362.95967483520508</c:v>
                </c:pt>
                <c:pt idx="177">
                  <c:v>364.79290135701496</c:v>
                </c:pt>
                <c:pt idx="178">
                  <c:v>366.34479014078778</c:v>
                </c:pt>
              </c:numCache>
            </c:numRef>
          </c:yVal>
        </c:ser>
        <c:axId val="292912512"/>
        <c:axId val="292669312"/>
      </c:scatterChart>
      <c:valAx>
        <c:axId val="292635776"/>
        <c:scaling>
          <c:orientation val="minMax"/>
          <c:max val="375"/>
          <c:min val="0"/>
        </c:scaling>
        <c:axPos val="b"/>
        <c:majorGridlines>
          <c:spPr>
            <a:ln w="19050"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</a:t>
                </a:r>
              </a:p>
            </c:rich>
          </c:tx>
          <c:layout/>
        </c:title>
        <c:numFmt formatCode="General" sourceLinked="1"/>
        <c:tickLblPos val="nextTo"/>
        <c:crossAx val="292638080"/>
        <c:crosses val="autoZero"/>
        <c:crossBetween val="midCat"/>
      </c:valAx>
      <c:valAx>
        <c:axId val="292638080"/>
        <c:scaling>
          <c:orientation val="minMax"/>
          <c:max val="375"/>
          <c:min val="0"/>
        </c:scaling>
        <c:axPos val="l"/>
        <c:majorGridlines>
          <c:spPr>
            <a:ln w="19050"/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"Lux"</a:t>
                </a:r>
              </a:p>
            </c:rich>
          </c:tx>
          <c:layout/>
        </c:title>
        <c:numFmt formatCode="General" sourceLinked="1"/>
        <c:tickLblPos val="nextTo"/>
        <c:crossAx val="292635776"/>
        <c:crosses val="autoZero"/>
        <c:crossBetween val="midCat"/>
      </c:valAx>
      <c:valAx>
        <c:axId val="292669312"/>
        <c:scaling>
          <c:orientation val="minMax"/>
          <c:max val="375"/>
          <c:min val="0"/>
        </c:scaling>
        <c:delete val="1"/>
        <c:axPos val="r"/>
        <c:numFmt formatCode="General" sourceLinked="1"/>
        <c:tickLblPos val="none"/>
        <c:crossAx val="292912512"/>
        <c:crosses val="max"/>
        <c:crossBetween val="midCat"/>
      </c:valAx>
      <c:valAx>
        <c:axId val="292912512"/>
        <c:scaling>
          <c:orientation val="minMax"/>
          <c:max val="1"/>
        </c:scaling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 (LO)</a:t>
                </a:r>
              </a:p>
            </c:rich>
          </c:tx>
          <c:layout/>
        </c:title>
        <c:numFmt formatCode="0%" sourceLinked="0"/>
        <c:tickLblPos val="nextTo"/>
        <c:crossAx val="292669312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4708849645885043"/>
          <c:y val="0.39670056867891573"/>
          <c:w val="0.11101414481222725"/>
          <c:h val="0.19733960338291046"/>
        </c:manualLayout>
      </c:layout>
    </c:legend>
    <c:plotVisOnly val="1"/>
    <c:dispBlanksAs val="span"/>
  </c:chart>
  <c:txPr>
    <a:bodyPr/>
    <a:lstStyle/>
    <a:p>
      <a:pPr>
        <a:defRPr sz="1000"/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'calcBLUE(2)'!$AS$15:$AY$15</c:f>
          <c:strCache>
            <c:ptCount val="1"/>
            <c:pt idx="0">
              <c:v>Gain Compression; Range=HI: BLUE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'calcBLUE(2)'!$L$17:$L$80</c:f>
              <c:numCache>
                <c:formatCode>0.0%</c:formatCode>
                <c:ptCount val="64"/>
                <c:pt idx="0">
                  <c:v>0.31074616605645689</c:v>
                </c:pt>
                <c:pt idx="1">
                  <c:v>0.32813545551366508</c:v>
                </c:pt>
                <c:pt idx="2">
                  <c:v>0.34500703159026569</c:v>
                </c:pt>
                <c:pt idx="3">
                  <c:v>0.36130857078206663</c:v>
                </c:pt>
                <c:pt idx="4">
                  <c:v>0.37695615336454708</c:v>
                </c:pt>
                <c:pt idx="5">
                  <c:v>0.39203696901540719</c:v>
                </c:pt>
                <c:pt idx="6">
                  <c:v>0.40663658859837765</c:v>
                </c:pt>
                <c:pt idx="7">
                  <c:v>0.42083183729856272</c:v>
                </c:pt>
                <c:pt idx="8">
                  <c:v>0.43472681004328179</c:v>
                </c:pt>
                <c:pt idx="9">
                  <c:v>0.44841851147375877</c:v>
                </c:pt>
                <c:pt idx="10">
                  <c:v>0.4619200180000545</c:v>
                </c:pt>
                <c:pt idx="11">
                  <c:v>0.47539809468232797</c:v>
                </c:pt>
                <c:pt idx="12">
                  <c:v>0.48923802945339723</c:v>
                </c:pt>
                <c:pt idx="13">
                  <c:v>0.50356788555504139</c:v>
                </c:pt>
                <c:pt idx="14">
                  <c:v>0.5171669488036259</c:v>
                </c:pt>
                <c:pt idx="15">
                  <c:v>0.52848805072000216</c:v>
                </c:pt>
                <c:pt idx="16">
                  <c:v>0.53920479060050086</c:v>
                </c:pt>
                <c:pt idx="17">
                  <c:v>0.55027357871025695</c:v>
                </c:pt>
                <c:pt idx="18">
                  <c:v>0.56181865625680527</c:v>
                </c:pt>
                <c:pt idx="19">
                  <c:v>0.57373050617922472</c:v>
                </c:pt>
                <c:pt idx="20">
                  <c:v>0.58599385310050089</c:v>
                </c:pt>
                <c:pt idx="21">
                  <c:v>0.59848117990527006</c:v>
                </c:pt>
                <c:pt idx="22">
                  <c:v>0.61114017584930314</c:v>
                </c:pt>
                <c:pt idx="23">
                  <c:v>0.62395176053462542</c:v>
                </c:pt>
                <c:pt idx="24">
                  <c:v>0.63672355965537897</c:v>
                </c:pt>
                <c:pt idx="25">
                  <c:v>0.64955748958787018</c:v>
                </c:pt>
                <c:pt idx="26">
                  <c:v>0.66240285925250431</c:v>
                </c:pt>
                <c:pt idx="27">
                  <c:v>0.67521172011106279</c:v>
                </c:pt>
                <c:pt idx="28">
                  <c:v>0.68805872305095817</c:v>
                </c:pt>
                <c:pt idx="29">
                  <c:v>0.70086322680749125</c:v>
                </c:pt>
                <c:pt idx="30">
                  <c:v>0.71372112845709934</c:v>
                </c:pt>
                <c:pt idx="31">
                  <c:v>0.72653870522103658</c:v>
                </c:pt>
                <c:pt idx="32">
                  <c:v>0.73933884847288756</c:v>
                </c:pt>
                <c:pt idx="33">
                  <c:v>0.75219566297364981</c:v>
                </c:pt>
                <c:pt idx="34">
                  <c:v>0.76487973309560098</c:v>
                </c:pt>
                <c:pt idx="35">
                  <c:v>0.77706733007131967</c:v>
                </c:pt>
                <c:pt idx="36">
                  <c:v>0.78932358755716459</c:v>
                </c:pt>
                <c:pt idx="37">
                  <c:v>0.80098584494773528</c:v>
                </c:pt>
                <c:pt idx="38">
                  <c:v>0.81261812152929014</c:v>
                </c:pt>
                <c:pt idx="39">
                  <c:v>0.824217160959277</c:v>
                </c:pt>
                <c:pt idx="40">
                  <c:v>0.83582328131805306</c:v>
                </c:pt>
                <c:pt idx="41">
                  <c:v>0.84744956752232137</c:v>
                </c:pt>
                <c:pt idx="42">
                  <c:v>0.85917884193978655</c:v>
                </c:pt>
                <c:pt idx="43">
                  <c:v>0.87112828866779191</c:v>
                </c:pt>
                <c:pt idx="44">
                  <c:v>0.88246956663763065</c:v>
                </c:pt>
                <c:pt idx="45">
                  <c:v>0.89398357877831014</c:v>
                </c:pt>
                <c:pt idx="46">
                  <c:v>0.90573847690276577</c:v>
                </c:pt>
                <c:pt idx="47">
                  <c:v>0.91723179408482136</c:v>
                </c:pt>
                <c:pt idx="48">
                  <c:v>0.92698504192073172</c:v>
                </c:pt>
                <c:pt idx="49">
                  <c:v>0.93629303680313591</c:v>
                </c:pt>
                <c:pt idx="50">
                  <c:v>0.94404026023519161</c:v>
                </c:pt>
                <c:pt idx="51">
                  <c:v>0.95051335883057497</c:v>
                </c:pt>
                <c:pt idx="52">
                  <c:v>0.95549161415233008</c:v>
                </c:pt>
                <c:pt idx="53">
                  <c:v>0.96027477134146344</c:v>
                </c:pt>
                <c:pt idx="54">
                  <c:v>0.96467754893020474</c:v>
                </c:pt>
                <c:pt idx="55">
                  <c:v>0.96852881369773525</c:v>
                </c:pt>
                <c:pt idx="56">
                  <c:v>0.97160077988893723</c:v>
                </c:pt>
                <c:pt idx="57">
                  <c:v>0.97432015597778743</c:v>
                </c:pt>
                <c:pt idx="58">
                  <c:v>0.97690656134309672</c:v>
                </c:pt>
                <c:pt idx="59">
                  <c:v>0.97946299100337553</c:v>
                </c:pt>
                <c:pt idx="60">
                  <c:v>0.9820406753593206</c:v>
                </c:pt>
                <c:pt idx="61">
                  <c:v>0.98433443862968217</c:v>
                </c:pt>
                <c:pt idx="62">
                  <c:v>0.98648868616615859</c:v>
                </c:pt>
                <c:pt idx="63">
                  <c:v>0.98841785986498254</c:v>
                </c:pt>
              </c:numCache>
            </c:numRef>
          </c:xVal>
          <c:yVal>
            <c:numRef>
              <c:f>'calcBLUE(2)'!$M$17:$M$80</c:f>
              <c:numCache>
                <c:formatCode>0.0%</c:formatCode>
                <c:ptCount val="64"/>
                <c:pt idx="0">
                  <c:v>-6.9411014250225778E-3</c:v>
                </c:pt>
                <c:pt idx="1">
                  <c:v>-6.4952489230991617E-3</c:v>
                </c:pt>
                <c:pt idx="2">
                  <c:v>-5.9620742568564644E-3</c:v>
                </c:pt>
                <c:pt idx="3">
                  <c:v>-5.5752685201034824E-3</c:v>
                </c:pt>
                <c:pt idx="4">
                  <c:v>-5.1985901179057992E-3</c:v>
                </c:pt>
                <c:pt idx="5">
                  <c:v>-4.8389934042780691E-3</c:v>
                </c:pt>
                <c:pt idx="6">
                  <c:v>-4.6446618723146038E-3</c:v>
                </c:pt>
                <c:pt idx="7">
                  <c:v>-4.2169801724075695E-3</c:v>
                </c:pt>
                <c:pt idx="8">
                  <c:v>-3.7729497455208927E-3</c:v>
                </c:pt>
                <c:pt idx="9">
                  <c:v>-3.3131225964548872E-3</c:v>
                </c:pt>
                <c:pt idx="10">
                  <c:v>-3.038800564880928E-3</c:v>
                </c:pt>
                <c:pt idx="11">
                  <c:v>-2.5599923380360545E-3</c:v>
                </c:pt>
                <c:pt idx="12">
                  <c:v>-2.0490344348331746E-3</c:v>
                </c:pt>
                <c:pt idx="13">
                  <c:v>-1.6361355516231191E-3</c:v>
                </c:pt>
                <c:pt idx="14">
                  <c:v>-1.2443371220003385E-3</c:v>
                </c:pt>
                <c:pt idx="15">
                  <c:v>-8.6527700639238425E-4</c:v>
                </c:pt>
                <c:pt idx="16">
                  <c:v>-6.3912351573447435E-4</c:v>
                </c:pt>
                <c:pt idx="17">
                  <c:v>-3.019257412932852E-4</c:v>
                </c:pt>
                <c:pt idx="18">
                  <c:v>1.246583780827315E-4</c:v>
                </c:pt>
                <c:pt idx="19">
                  <c:v>4.0249563664196408E-4</c:v>
                </c:pt>
                <c:pt idx="20">
                  <c:v>8.0388916531437538E-4</c:v>
                </c:pt>
                <c:pt idx="21">
                  <c:v>1.0822722873187196E-3</c:v>
                </c:pt>
                <c:pt idx="22">
                  <c:v>1.6014593468136606E-3</c:v>
                </c:pt>
                <c:pt idx="23">
                  <c:v>1.9858133428825031E-3</c:v>
                </c:pt>
                <c:pt idx="24">
                  <c:v>2.25114544272631E-3</c:v>
                </c:pt>
                <c:pt idx="25">
                  <c:v>2.8117399176099678E-3</c:v>
                </c:pt>
                <c:pt idx="26">
                  <c:v>3.1588938376811981E-3</c:v>
                </c:pt>
                <c:pt idx="27">
                  <c:v>3.4900695847852603E-3</c:v>
                </c:pt>
                <c:pt idx="28">
                  <c:v>3.8961714400045366E-3</c:v>
                </c:pt>
                <c:pt idx="29">
                  <c:v>4.3415042194585585E-3</c:v>
                </c:pt>
                <c:pt idx="30">
                  <c:v>4.7006518825833954E-3</c:v>
                </c:pt>
                <c:pt idx="31">
                  <c:v>5.045265619381345E-3</c:v>
                </c:pt>
                <c:pt idx="32">
                  <c:v>5.3354794353259738E-3</c:v>
                </c:pt>
                <c:pt idx="33">
                  <c:v>5.796229309851908E-3</c:v>
                </c:pt>
                <c:pt idx="34">
                  <c:v>5.9007789842628888E-3</c:v>
                </c:pt>
                <c:pt idx="35">
                  <c:v>5.4591175981488771E-3</c:v>
                </c:pt>
                <c:pt idx="36">
                  <c:v>5.1059818798793177E-3</c:v>
                </c:pt>
                <c:pt idx="37">
                  <c:v>4.1383548097799761E-3</c:v>
                </c:pt>
                <c:pt idx="38">
                  <c:v>3.0681883020378109E-3</c:v>
                </c:pt>
                <c:pt idx="39">
                  <c:v>2.021656123707416E-3</c:v>
                </c:pt>
                <c:pt idx="40">
                  <c:v>1.0436960252853122E-3</c:v>
                </c:pt>
                <c:pt idx="41">
                  <c:v>1.0848006253016962E-4</c:v>
                </c:pt>
                <c:pt idx="42">
                  <c:v>-8.382418718388962E-4</c:v>
                </c:pt>
                <c:pt idx="43">
                  <c:v>-1.5433152850058418E-3</c:v>
                </c:pt>
                <c:pt idx="44">
                  <c:v>-3.445534326793287E-3</c:v>
                </c:pt>
                <c:pt idx="45">
                  <c:v>-6.0540878953603272E-3</c:v>
                </c:pt>
                <c:pt idx="46">
                  <c:v>-8.7634544837780215E-3</c:v>
                </c:pt>
                <c:pt idx="47">
                  <c:v>-1.1456933236099753E-2</c:v>
                </c:pt>
                <c:pt idx="48">
                  <c:v>-1.5477336661812391E-2</c:v>
                </c:pt>
                <c:pt idx="49">
                  <c:v>-1.9529236812206752E-2</c:v>
                </c:pt>
                <c:pt idx="50">
                  <c:v>-2.4728363694594635E-2</c:v>
                </c:pt>
                <c:pt idx="51">
                  <c:v>-3.1346197383804952E-2</c:v>
                </c:pt>
                <c:pt idx="52">
                  <c:v>-4.0264256088277217E-2</c:v>
                </c:pt>
                <c:pt idx="53">
                  <c:v>-4.6899617516022896E-2</c:v>
                </c:pt>
                <c:pt idx="54">
                  <c:v>-5.3675809535479235E-2</c:v>
                </c:pt>
                <c:pt idx="55">
                  <c:v>-6.1062524788402017E-2</c:v>
                </c:pt>
                <c:pt idx="56">
                  <c:v>-6.9109506999742831E-2</c:v>
                </c:pt>
                <c:pt idx="57">
                  <c:v>-7.685361684640668E-2</c:v>
                </c:pt>
                <c:pt idx="58">
                  <c:v>-8.4683481931711602E-2</c:v>
                </c:pt>
                <c:pt idx="59">
                  <c:v>-9.2336995554324286E-2</c:v>
                </c:pt>
                <c:pt idx="60">
                  <c:v>-9.9406014518608532E-2</c:v>
                </c:pt>
                <c:pt idx="61">
                  <c:v>-0.10686584859875459</c:v>
                </c:pt>
                <c:pt idx="62">
                  <c:v>-0.11442101709943142</c:v>
                </c:pt>
                <c:pt idx="63">
                  <c:v>-0.12201726089153597</c:v>
                </c:pt>
              </c:numCache>
            </c:numRef>
          </c:yVal>
        </c:ser>
        <c:axId val="292311808"/>
        <c:axId val="292313728"/>
      </c:scatterChart>
      <c:valAx>
        <c:axId val="292311808"/>
        <c:scaling>
          <c:orientation val="minMax"/>
          <c:max val="1"/>
          <c:min val="0.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92313728"/>
        <c:crosses val="autoZero"/>
        <c:crossBetween val="midCat"/>
      </c:valAx>
      <c:valAx>
        <c:axId val="2923137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292311808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'calcBLUE(2)'!$AS$31:$AY$31</c:f>
          <c:strCache>
            <c:ptCount val="1"/>
            <c:pt idx="0">
              <c:v>Low gain INL error; Range=HI; BLUEchannel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'calcBLUE(2)'!$AC$17:$AC$244</c:f>
              <c:numCache>
                <c:formatCode>0.0%</c:formatCode>
                <c:ptCount val="228"/>
                <c:pt idx="0">
                  <c:v>2.719741990464966E-3</c:v>
                </c:pt>
                <c:pt idx="1">
                  <c:v>2.8595264290446638E-3</c:v>
                </c:pt>
                <c:pt idx="2">
                  <c:v>3.0115154648996966E-3</c:v>
                </c:pt>
                <c:pt idx="3">
                  <c:v>3.1411288658417303E-3</c:v>
                </c:pt>
                <c:pt idx="4">
                  <c:v>3.2752273869389587E-3</c:v>
                </c:pt>
                <c:pt idx="5">
                  <c:v>3.4009294357534021E-3</c:v>
                </c:pt>
                <c:pt idx="6">
                  <c:v>3.5288207802645064E-3</c:v>
                </c:pt>
                <c:pt idx="7">
                  <c:v>3.6577044284098249E-3</c:v>
                </c:pt>
                <c:pt idx="8">
                  <c:v>3.7716187989397651E-3</c:v>
                </c:pt>
                <c:pt idx="9">
                  <c:v>3.8853752012373947E-3</c:v>
                </c:pt>
                <c:pt idx="10">
                  <c:v>4.0125899547397972E-3</c:v>
                </c:pt>
                <c:pt idx="11">
                  <c:v>4.1141934106361279E-3</c:v>
                </c:pt>
                <c:pt idx="12">
                  <c:v>4.2396351096976271E-3</c:v>
                </c:pt>
                <c:pt idx="13">
                  <c:v>4.3453584487211242E-3</c:v>
                </c:pt>
                <c:pt idx="14">
                  <c:v>4.4691310293005996E-3</c:v>
                </c:pt>
                <c:pt idx="15">
                  <c:v>4.5661461316889428E-3</c:v>
                </c:pt>
                <c:pt idx="16">
                  <c:v>4.6625859178291863E-3</c:v>
                </c:pt>
                <c:pt idx="17">
                  <c:v>4.7533938249781438E-3</c:v>
                </c:pt>
                <c:pt idx="18">
                  <c:v>4.8521826533247121E-3</c:v>
                </c:pt>
                <c:pt idx="19">
                  <c:v>4.9538893487915889E-3</c:v>
                </c:pt>
                <c:pt idx="20">
                  <c:v>5.0518962449584018E-3</c:v>
                </c:pt>
                <c:pt idx="21">
                  <c:v>5.1482309635087226E-3</c:v>
                </c:pt>
                <c:pt idx="22">
                  <c:v>5.2530179711103662E-3</c:v>
                </c:pt>
                <c:pt idx="23">
                  <c:v>5.3727744677309897E-3</c:v>
                </c:pt>
                <c:pt idx="24">
                  <c:v>5.4716136101347042E-3</c:v>
                </c:pt>
                <c:pt idx="25">
                  <c:v>5.5814588468373338E-3</c:v>
                </c:pt>
                <c:pt idx="26">
                  <c:v>5.6977709694504735E-3</c:v>
                </c:pt>
                <c:pt idx="27">
                  <c:v>5.7956209668384899E-3</c:v>
                </c:pt>
                <c:pt idx="28">
                  <c:v>5.9022330839090175E-3</c:v>
                </c:pt>
                <c:pt idx="29">
                  <c:v>6.0190662044801897E-3</c:v>
                </c:pt>
                <c:pt idx="30">
                  <c:v>6.1190016983965522E-3</c:v>
                </c:pt>
                <c:pt idx="31">
                  <c:v>6.226761923555567E-3</c:v>
                </c:pt>
                <c:pt idx="32">
                  <c:v>6.3420318388490446E-3</c:v>
                </c:pt>
                <c:pt idx="33">
                  <c:v>6.4423843698935453E-3</c:v>
                </c:pt>
                <c:pt idx="34">
                  <c:v>6.5466998728509118E-3</c:v>
                </c:pt>
                <c:pt idx="35">
                  <c:v>6.6585282743032775E-3</c:v>
                </c:pt>
                <c:pt idx="36">
                  <c:v>6.7653462611751026E-3</c:v>
                </c:pt>
                <c:pt idx="37">
                  <c:v>6.8690390064291024E-3</c:v>
                </c:pt>
                <c:pt idx="38">
                  <c:v>6.9806571980885858E-3</c:v>
                </c:pt>
                <c:pt idx="39">
                  <c:v>7.0879986948906501E-3</c:v>
                </c:pt>
                <c:pt idx="40">
                  <c:v>7.1866299405055935E-3</c:v>
                </c:pt>
                <c:pt idx="41">
                  <c:v>7.2915734986918673E-3</c:v>
                </c:pt>
                <c:pt idx="42">
                  <c:v>7.4072079111007702E-3</c:v>
                </c:pt>
                <c:pt idx="43">
                  <c:v>7.5093329867304296E-3</c:v>
                </c:pt>
                <c:pt idx="44">
                  <c:v>7.6265851341106956E-3</c:v>
                </c:pt>
                <c:pt idx="45">
                  <c:v>7.7377333382576295E-3</c:v>
                </c:pt>
                <c:pt idx="46">
                  <c:v>7.8635396960961314E-3</c:v>
                </c:pt>
                <c:pt idx="47">
                  <c:v>7.9898673503448082E-3</c:v>
                </c:pt>
                <c:pt idx="48">
                  <c:v>8.1003916651573304E-3</c:v>
                </c:pt>
                <c:pt idx="49">
                  <c:v>8.2206686250092306E-3</c:v>
                </c:pt>
                <c:pt idx="50">
                  <c:v>8.3236286453805871E-3</c:v>
                </c:pt>
                <c:pt idx="51">
                  <c:v>8.4412452774407735E-3</c:v>
                </c:pt>
                <c:pt idx="52">
                  <c:v>8.5451957609914628E-3</c:v>
                </c:pt>
                <c:pt idx="53">
                  <c:v>8.6539474192992728E-3</c:v>
                </c:pt>
                <c:pt idx="54">
                  <c:v>8.7636862578128402E-3</c:v>
                </c:pt>
                <c:pt idx="55">
                  <c:v>8.8670151401622193E-3</c:v>
                </c:pt>
                <c:pt idx="56">
                  <c:v>8.9661658417324545E-3</c:v>
                </c:pt>
                <c:pt idx="57">
                  <c:v>9.0655306578444426E-3</c:v>
                </c:pt>
                <c:pt idx="58">
                  <c:v>9.166090526079947E-3</c:v>
                </c:pt>
                <c:pt idx="59">
                  <c:v>9.2696243455676758E-3</c:v>
                </c:pt>
                <c:pt idx="60">
                  <c:v>9.376496053825286E-3</c:v>
                </c:pt>
                <c:pt idx="61">
                  <c:v>9.4757522084861264E-3</c:v>
                </c:pt>
                <c:pt idx="62">
                  <c:v>9.5740695073174044E-3</c:v>
                </c:pt>
                <c:pt idx="63">
                  <c:v>9.6718691906482728E-3</c:v>
                </c:pt>
                <c:pt idx="64">
                  <c:v>9.7696647205201496E-3</c:v>
                </c:pt>
                <c:pt idx="65">
                  <c:v>9.8678815404632057E-3</c:v>
                </c:pt>
                <c:pt idx="66">
                  <c:v>9.9639039412811412E-3</c:v>
                </c:pt>
                <c:pt idx="67">
                  <c:v>1.0059091646067502E-2</c:v>
                </c:pt>
                <c:pt idx="68">
                  <c:v>1.015344433149913E-2</c:v>
                </c:pt>
                <c:pt idx="69">
                  <c:v>1.0248218282130924E-2</c:v>
                </c:pt>
                <c:pt idx="70">
                  <c:v>1.0341060302297572E-2</c:v>
                </c:pt>
                <c:pt idx="71">
                  <c:v>1.0432543494727104E-2</c:v>
                </c:pt>
                <c:pt idx="72">
                  <c:v>1.0525125712303069E-2</c:v>
                </c:pt>
                <c:pt idx="73">
                  <c:v>1.0619743448108895E-2</c:v>
                </c:pt>
                <c:pt idx="74">
                  <c:v>1.0713834067687757E-2</c:v>
                </c:pt>
                <c:pt idx="75">
                  <c:v>1.0809439854184755E-2</c:v>
                </c:pt>
                <c:pt idx="76">
                  <c:v>1.0899363982360081E-2</c:v>
                </c:pt>
                <c:pt idx="77">
                  <c:v>1.0987403882671151E-2</c:v>
                </c:pt>
                <c:pt idx="78">
                  <c:v>1.1076491946909243E-2</c:v>
                </c:pt>
                <c:pt idx="79">
                  <c:v>1.1168342135990902E-2</c:v>
                </c:pt>
                <c:pt idx="80">
                  <c:v>1.1260609138361591E-2</c:v>
                </c:pt>
                <c:pt idx="81">
                  <c:v>1.1348915009274303E-2</c:v>
                </c:pt>
                <c:pt idx="82">
                  <c:v>1.1433307277232843E-2</c:v>
                </c:pt>
                <c:pt idx="83">
                  <c:v>1.1522860603491218E-2</c:v>
                </c:pt>
                <c:pt idx="84">
                  <c:v>1.1612469765171388E-2</c:v>
                </c:pt>
                <c:pt idx="85">
                  <c:v>1.1694724991429347E-2</c:v>
                </c:pt>
                <c:pt idx="86">
                  <c:v>1.177953061560626E-2</c:v>
                </c:pt>
                <c:pt idx="87">
                  <c:v>1.1864864201624546E-2</c:v>
                </c:pt>
                <c:pt idx="88">
                  <c:v>1.1944615961563069E-2</c:v>
                </c:pt>
                <c:pt idx="89">
                  <c:v>1.2033281467308374E-2</c:v>
                </c:pt>
                <c:pt idx="90">
                  <c:v>1.2112615443988398E-2</c:v>
                </c:pt>
                <c:pt idx="91">
                  <c:v>1.2199146917425562E-2</c:v>
                </c:pt>
                <c:pt idx="92">
                  <c:v>1.2278898801719144E-2</c:v>
                </c:pt>
                <c:pt idx="93">
                  <c:v>1.2361722231115787E-2</c:v>
                </c:pt>
                <c:pt idx="94">
                  <c:v>1.2439126490850726E-2</c:v>
                </c:pt>
                <c:pt idx="95">
                  <c:v>1.2516531745426142E-2</c:v>
                </c:pt>
                <c:pt idx="96">
                  <c:v>1.2590591923509229E-2</c:v>
                </c:pt>
                <c:pt idx="97">
                  <c:v>1.2669875188195916E-2</c:v>
                </c:pt>
                <c:pt idx="98">
                  <c:v>1.2746496956153331E-2</c:v>
                </c:pt>
                <c:pt idx="99">
                  <c:v>1.2815341285097289E-2</c:v>
                </c:pt>
                <c:pt idx="100">
                  <c:v>1.2887166081498596E-2</c:v>
                </c:pt>
                <c:pt idx="101">
                  <c:v>1.2904847157464889E-2</c:v>
                </c:pt>
                <c:pt idx="102">
                  <c:v>1.2919712934364098E-2</c:v>
                </c:pt>
                <c:pt idx="103">
                  <c:v>1.2973436558536505E-2</c:v>
                </c:pt>
                <c:pt idx="104">
                  <c:v>1.3033783930091703E-2</c:v>
                </c:pt>
                <c:pt idx="105">
                  <c:v>1.3096635663322767E-2</c:v>
                </c:pt>
                <c:pt idx="106">
                  <c:v>1.3158022991371046E-2</c:v>
                </c:pt>
                <c:pt idx="107">
                  <c:v>1.321998901812505E-2</c:v>
                </c:pt>
                <c:pt idx="108">
                  <c:v>1.3279345130628535E-2</c:v>
                </c:pt>
                <c:pt idx="109">
                  <c:v>1.3335365145074999E-2</c:v>
                </c:pt>
                <c:pt idx="110">
                  <c:v>1.3396959996846872E-2</c:v>
                </c:pt>
                <c:pt idx="111">
                  <c:v>1.3449381175866226E-2</c:v>
                </c:pt>
                <c:pt idx="112">
                  <c:v>1.3500390974700247E-2</c:v>
                </c:pt>
                <c:pt idx="113">
                  <c:v>1.3578213664339995E-2</c:v>
                </c:pt>
                <c:pt idx="114">
                  <c:v>1.3593225862346596E-2</c:v>
                </c:pt>
                <c:pt idx="115">
                  <c:v>1.4341377878922272E-2</c:v>
                </c:pt>
                <c:pt idx="116">
                  <c:v>1.5070635894868376E-2</c:v>
                </c:pt>
                <c:pt idx="117">
                  <c:v>1.5762923869619468E-2</c:v>
                </c:pt>
                <c:pt idx="118">
                  <c:v>1.6439243160688302E-2</c:v>
                </c:pt>
                <c:pt idx="119">
                  <c:v>1.7076493367082904E-2</c:v>
                </c:pt>
                <c:pt idx="120">
                  <c:v>1.7702668116893503E-2</c:v>
                </c:pt>
                <c:pt idx="121">
                  <c:v>1.8310838643026222E-2</c:v>
                </c:pt>
                <c:pt idx="122">
                  <c:v>1.8900431320607272E-2</c:v>
                </c:pt>
                <c:pt idx="123">
                  <c:v>1.9486395470424349E-2</c:v>
                </c:pt>
                <c:pt idx="124">
                  <c:v>2.0056579141102288E-2</c:v>
                </c:pt>
                <c:pt idx="125">
                  <c:v>2.063331571592391E-2</c:v>
                </c:pt>
                <c:pt idx="126">
                  <c:v>2.1220238395150311E-2</c:v>
                </c:pt>
                <c:pt idx="127">
                  <c:v>2.1831330506300824E-2</c:v>
                </c:pt>
                <c:pt idx="128">
                  <c:v>2.2396930639348757E-2</c:v>
                </c:pt>
                <c:pt idx="129">
                  <c:v>2.2881347166515829E-2</c:v>
                </c:pt>
                <c:pt idx="130">
                  <c:v>2.3336678187970066E-2</c:v>
                </c:pt>
                <c:pt idx="131">
                  <c:v>2.3805623227625767E-2</c:v>
                </c:pt>
                <c:pt idx="132">
                  <c:v>2.4290548146752283E-2</c:v>
                </c:pt>
                <c:pt idx="133">
                  <c:v>2.4797606684739265E-2</c:v>
                </c:pt>
                <c:pt idx="134">
                  <c:v>2.5312180843322134E-2</c:v>
                </c:pt>
                <c:pt idx="135">
                  <c:v>2.5845143583982391E-2</c:v>
                </c:pt>
                <c:pt idx="136">
                  <c:v>2.6380520245882368E-2</c:v>
                </c:pt>
                <c:pt idx="137">
                  <c:v>2.6920794777036846E-2</c:v>
                </c:pt>
                <c:pt idx="138">
                  <c:v>2.7455665838339305E-2</c:v>
                </c:pt>
                <c:pt idx="139">
                  <c:v>2.7998489611104661E-2</c:v>
                </c:pt>
                <c:pt idx="140">
                  <c:v>2.8545700919348081E-2</c:v>
                </c:pt>
                <c:pt idx="141">
                  <c:v>2.9080701596934305E-2</c:v>
                </c:pt>
                <c:pt idx="142">
                  <c:v>2.962002184640411E-2</c:v>
                </c:pt>
                <c:pt idx="143">
                  <c:v>3.0164114657251075E-2</c:v>
                </c:pt>
                <c:pt idx="144">
                  <c:v>3.0706810755549652E-2</c:v>
                </c:pt>
                <c:pt idx="145">
                  <c:v>3.1240091043968767E-2</c:v>
                </c:pt>
                <c:pt idx="146">
                  <c:v>3.1780878396852674E-2</c:v>
                </c:pt>
                <c:pt idx="147">
                  <c:v>3.2317275483578378E-2</c:v>
                </c:pt>
                <c:pt idx="148">
                  <c:v>3.285615336286625E-2</c:v>
                </c:pt>
                <c:pt idx="149">
                  <c:v>3.3392548265047846E-2</c:v>
                </c:pt>
                <c:pt idx="150">
                  <c:v>3.3927419083623185E-2</c:v>
                </c:pt>
                <c:pt idx="151">
                  <c:v>3.4464769238397946E-2</c:v>
                </c:pt>
                <c:pt idx="152">
                  <c:v>3.4999703894206674E-2</c:v>
                </c:pt>
                <c:pt idx="153">
                  <c:v>3.5535333841859668E-2</c:v>
                </c:pt>
                <c:pt idx="154">
                  <c:v>3.6065880840826764E-2</c:v>
                </c:pt>
                <c:pt idx="155">
                  <c:v>3.6602973583487422E-2</c:v>
                </c:pt>
                <c:pt idx="156">
                  <c:v>3.7139180493512142E-2</c:v>
                </c:pt>
                <c:pt idx="157">
                  <c:v>3.7686836599208733E-2</c:v>
                </c:pt>
                <c:pt idx="158">
                  <c:v>3.8231889335145972E-2</c:v>
                </c:pt>
                <c:pt idx="159">
                  <c:v>3.8812250007961568E-2</c:v>
                </c:pt>
                <c:pt idx="160">
                  <c:v>3.9423158496043428E-2</c:v>
                </c:pt>
                <c:pt idx="161">
                  <c:v>4.0036487823088017E-2</c:v>
                </c:pt>
                <c:pt idx="162">
                  <c:v>4.0642870663958733E-2</c:v>
                </c:pt>
                <c:pt idx="163">
                  <c:v>4.1215979499879526E-2</c:v>
                </c:pt>
                <c:pt idx="164">
                  <c:v>4.1783554521483197E-2</c:v>
                </c:pt>
                <c:pt idx="165">
                  <c:v>4.2338339644150264E-2</c:v>
                </c:pt>
                <c:pt idx="166">
                  <c:v>4.2876073065052471E-2</c:v>
                </c:pt>
                <c:pt idx="167">
                  <c:v>4.3418703262937113E-2</c:v>
                </c:pt>
                <c:pt idx="168">
                  <c:v>4.3946071022045202E-2</c:v>
                </c:pt>
                <c:pt idx="169">
                  <c:v>4.4475911199629695E-2</c:v>
                </c:pt>
                <c:pt idx="170">
                  <c:v>4.4994814942589965E-2</c:v>
                </c:pt>
                <c:pt idx="171">
                  <c:v>4.5508611585515606E-2</c:v>
                </c:pt>
                <c:pt idx="172">
                  <c:v>4.602440113948586E-2</c:v>
                </c:pt>
                <c:pt idx="173">
                  <c:v>4.6522035918280101E-2</c:v>
                </c:pt>
                <c:pt idx="174">
                  <c:v>4.7028535698429602E-2</c:v>
                </c:pt>
                <c:pt idx="175">
                  <c:v>4.7525410255874138E-2</c:v>
                </c:pt>
                <c:pt idx="176">
                  <c:v>4.802147252700105E-2</c:v>
                </c:pt>
                <c:pt idx="177">
                  <c:v>4.8516184749869004E-2</c:v>
                </c:pt>
                <c:pt idx="178">
                  <c:v>4.9002448612488599E-2</c:v>
                </c:pt>
                <c:pt idx="179">
                  <c:v>4.9498431511846235E-2</c:v>
                </c:pt>
                <c:pt idx="180">
                  <c:v>4.9975407299734917E-2</c:v>
                </c:pt>
                <c:pt idx="181">
                  <c:v>5.0457711676158132E-2</c:v>
                </c:pt>
                <c:pt idx="182">
                  <c:v>5.0939013953653405E-2</c:v>
                </c:pt>
                <c:pt idx="183">
                  <c:v>5.1417818811778586E-2</c:v>
                </c:pt>
                <c:pt idx="184">
                  <c:v>5.1893582905868506E-2</c:v>
                </c:pt>
                <c:pt idx="185">
                  <c:v>5.2361694299219746E-2</c:v>
                </c:pt>
                <c:pt idx="186">
                  <c:v>5.2832181262925264E-2</c:v>
                </c:pt>
                <c:pt idx="187">
                  <c:v>5.3299023436149562E-2</c:v>
                </c:pt>
                <c:pt idx="188">
                  <c:v>5.3763330688663222E-2</c:v>
                </c:pt>
                <c:pt idx="189">
                  <c:v>5.4224324230491651E-2</c:v>
                </c:pt>
                <c:pt idx="190">
                  <c:v>5.4682840863391889E-2</c:v>
                </c:pt>
                <c:pt idx="191">
                  <c:v>5.5144406270322459E-2</c:v>
                </c:pt>
                <c:pt idx="192">
                  <c:v>5.5593502420846118E-2</c:v>
                </c:pt>
                <c:pt idx="193">
                  <c:v>5.6042980138407375E-2</c:v>
                </c:pt>
                <c:pt idx="194">
                  <c:v>5.6491316431672017E-2</c:v>
                </c:pt>
                <c:pt idx="195">
                  <c:v>5.6934305082322959E-2</c:v>
                </c:pt>
                <c:pt idx="196">
                  <c:v>5.7380278791134429E-2</c:v>
                </c:pt>
                <c:pt idx="197">
                  <c:v>5.7813796350803616E-2</c:v>
                </c:pt>
                <c:pt idx="198">
                  <c:v>5.8253468256680284E-2</c:v>
                </c:pt>
                <c:pt idx="199">
                  <c:v>5.8687040915406434E-2</c:v>
                </c:pt>
                <c:pt idx="200">
                  <c:v>5.9117873913093595E-2</c:v>
                </c:pt>
                <c:pt idx="201">
                  <c:v>5.9547947053521719E-2</c:v>
                </c:pt>
                <c:pt idx="202">
                  <c:v>5.9971336581250367E-2</c:v>
                </c:pt>
                <c:pt idx="203">
                  <c:v>6.0390079583660522E-2</c:v>
                </c:pt>
                <c:pt idx="204">
                  <c:v>6.0804699380429747E-2</c:v>
                </c:pt>
                <c:pt idx="205">
                  <c:v>6.1216119062807363E-2</c:v>
                </c:pt>
                <c:pt idx="206">
                  <c:v>6.1630287872581756E-2</c:v>
                </c:pt>
                <c:pt idx="207">
                  <c:v>6.2024721632244872E-2</c:v>
                </c:pt>
                <c:pt idx="208">
                  <c:v>6.2425969955890441E-2</c:v>
                </c:pt>
                <c:pt idx="209">
                  <c:v>6.2817295837468742E-2</c:v>
                </c:pt>
                <c:pt idx="210">
                  <c:v>6.320746767294004E-2</c:v>
                </c:pt>
                <c:pt idx="211">
                  <c:v>6.3589816291868634E-2</c:v>
                </c:pt>
                <c:pt idx="212">
                  <c:v>6.3959246487848925E-2</c:v>
                </c:pt>
                <c:pt idx="213">
                  <c:v>6.432683487041875E-2</c:v>
                </c:pt>
                <c:pt idx="214">
                  <c:v>6.4681448274620607E-2</c:v>
                </c:pt>
                <c:pt idx="215">
                  <c:v>6.5027585647682046E-2</c:v>
                </c:pt>
                <c:pt idx="217">
                  <c:v>6.5167065390820567E-2</c:v>
                </c:pt>
                <c:pt idx="218">
                  <c:v>6.546746059479723E-2</c:v>
                </c:pt>
                <c:pt idx="219">
                  <c:v>6.5740435158398752E-2</c:v>
                </c:pt>
                <c:pt idx="220">
                  <c:v>6.6041840592661966E-2</c:v>
                </c:pt>
                <c:pt idx="221">
                  <c:v>6.6351463796406565E-2</c:v>
                </c:pt>
                <c:pt idx="223">
                  <c:v>6.6648615680563697E-2</c:v>
                </c:pt>
                <c:pt idx="224">
                  <c:v>6.694467917630062E-2</c:v>
                </c:pt>
                <c:pt idx="225">
                  <c:v>6.7223441810880774E-2</c:v>
                </c:pt>
                <c:pt idx="226">
                  <c:v>6.7496474871718976E-2</c:v>
                </c:pt>
                <c:pt idx="227">
                  <c:v>6.7754045972085383E-2</c:v>
                </c:pt>
              </c:numCache>
            </c:numRef>
          </c:xVal>
          <c:yVal>
            <c:numRef>
              <c:f>'calcBLUE(2)'!$AE$17:$AE$244</c:f>
              <c:numCache>
                <c:formatCode>0.0%</c:formatCode>
                <c:ptCount val="228"/>
                <c:pt idx="0">
                  <c:v>-4.3646955874443449E-2</c:v>
                </c:pt>
                <c:pt idx="1">
                  <c:v>-3.8597397879784334E-2</c:v>
                </c:pt>
                <c:pt idx="2">
                  <c:v>-4.1689258240615978E-2</c:v>
                </c:pt>
                <c:pt idx="3">
                  <c:v>-3.853485152947167E-2</c:v>
                </c:pt>
                <c:pt idx="4">
                  <c:v>-3.8266710573317986E-2</c:v>
                </c:pt>
                <c:pt idx="5">
                  <c:v>-3.7703539312682222E-2</c:v>
                </c:pt>
                <c:pt idx="6">
                  <c:v>-3.8083123125178919E-2</c:v>
                </c:pt>
                <c:pt idx="7">
                  <c:v>-4.0169609932557804E-2</c:v>
                </c:pt>
                <c:pt idx="8">
                  <c:v>-3.8740726076169629E-2</c:v>
                </c:pt>
                <c:pt idx="9">
                  <c:v>-3.7910996278357256E-2</c:v>
                </c:pt>
                <c:pt idx="10">
                  <c:v>-4.0089503189720932E-2</c:v>
                </c:pt>
                <c:pt idx="11">
                  <c:v>-3.6956819451642864E-2</c:v>
                </c:pt>
                <c:pt idx="12">
                  <c:v>-3.8644536808668639E-2</c:v>
                </c:pt>
                <c:pt idx="13">
                  <c:v>-3.4764445839455593E-2</c:v>
                </c:pt>
                <c:pt idx="14">
                  <c:v>-3.6910189864893583E-2</c:v>
                </c:pt>
                <c:pt idx="15">
                  <c:v>-3.7083260860191425E-2</c:v>
                </c:pt>
                <c:pt idx="16">
                  <c:v>-3.7592424564022675E-2</c:v>
                </c:pt>
                <c:pt idx="17">
                  <c:v>-3.6714628052898379E-2</c:v>
                </c:pt>
                <c:pt idx="18">
                  <c:v>-3.7011541301665285E-2</c:v>
                </c:pt>
                <c:pt idx="19">
                  <c:v>-3.6667600078668316E-2</c:v>
                </c:pt>
                <c:pt idx="20">
                  <c:v>-3.5525151878601058E-2</c:v>
                </c:pt>
                <c:pt idx="21">
                  <c:v>-3.3484811304284268E-2</c:v>
                </c:pt>
                <c:pt idx="22">
                  <c:v>-3.2975220405981998E-2</c:v>
                </c:pt>
                <c:pt idx="23">
                  <c:v>-3.4980727268336342E-2</c:v>
                </c:pt>
                <c:pt idx="24">
                  <c:v>-3.3020052116050858E-2</c:v>
                </c:pt>
                <c:pt idx="25">
                  <c:v>-3.3135992881273335E-2</c:v>
                </c:pt>
                <c:pt idx="26">
                  <c:v>-3.4250169523395324E-2</c:v>
                </c:pt>
                <c:pt idx="27">
                  <c:v>-3.1967944919972346E-2</c:v>
                </c:pt>
                <c:pt idx="28">
                  <c:v>-3.1475627147094842E-2</c:v>
                </c:pt>
                <c:pt idx="29">
                  <c:v>-3.3093688733990767E-2</c:v>
                </c:pt>
                <c:pt idx="30">
                  <c:v>-3.1456153512687046E-2</c:v>
                </c:pt>
                <c:pt idx="31">
                  <c:v>-3.1176861208281337E-2</c:v>
                </c:pt>
                <c:pt idx="32">
                  <c:v>-3.2224430631571988E-2</c:v>
                </c:pt>
                <c:pt idx="33">
                  <c:v>-3.0912444172534248E-2</c:v>
                </c:pt>
                <c:pt idx="34">
                  <c:v>-3.0310369856509811E-2</c:v>
                </c:pt>
                <c:pt idx="35">
                  <c:v>-3.0821962080021192E-2</c:v>
                </c:pt>
                <c:pt idx="36">
                  <c:v>-3.0360394074203656E-2</c:v>
                </c:pt>
                <c:pt idx="37">
                  <c:v>-2.9707055165205221E-2</c:v>
                </c:pt>
                <c:pt idx="38">
                  <c:v>-2.9866840982050613E-2</c:v>
                </c:pt>
                <c:pt idx="39">
                  <c:v>-2.9892280563222351E-2</c:v>
                </c:pt>
                <c:pt idx="40">
                  <c:v>-2.8366488525352729E-2</c:v>
                </c:pt>
                <c:pt idx="41">
                  <c:v>-2.809378018620412E-2</c:v>
                </c:pt>
                <c:pt idx="42">
                  <c:v>-2.901379521252434E-2</c:v>
                </c:pt>
                <c:pt idx="43">
                  <c:v>-2.7945139143495945E-2</c:v>
                </c:pt>
                <c:pt idx="44">
                  <c:v>-2.8340884198889582E-2</c:v>
                </c:pt>
                <c:pt idx="45">
                  <c:v>-2.7053527232085428E-2</c:v>
                </c:pt>
                <c:pt idx="46">
                  <c:v>-2.7139092852479729E-2</c:v>
                </c:pt>
                <c:pt idx="47">
                  <c:v>-2.7352886243553365E-2</c:v>
                </c:pt>
                <c:pt idx="48">
                  <c:v>-2.5995279857506159E-2</c:v>
                </c:pt>
                <c:pt idx="49">
                  <c:v>-2.6617591371981275E-2</c:v>
                </c:pt>
                <c:pt idx="50">
                  <c:v>-2.5133405209408655E-2</c:v>
                </c:pt>
                <c:pt idx="51">
                  <c:v>-2.6018780565068345E-2</c:v>
                </c:pt>
                <c:pt idx="52">
                  <c:v>-2.526049385006135E-2</c:v>
                </c:pt>
                <c:pt idx="53">
                  <c:v>-2.4999375906223698E-2</c:v>
                </c:pt>
                <c:pt idx="54">
                  <c:v>-2.5530677103204225E-2</c:v>
                </c:pt>
                <c:pt idx="55">
                  <c:v>-2.5223280297121731E-2</c:v>
                </c:pt>
                <c:pt idx="56">
                  <c:v>-2.4228286480913019E-2</c:v>
                </c:pt>
                <c:pt idx="57">
                  <c:v>-2.3931705953014304E-2</c:v>
                </c:pt>
                <c:pt idx="58">
                  <c:v>-2.353378850967347E-2</c:v>
                </c:pt>
                <c:pt idx="59">
                  <c:v>-2.3574107066164807E-2</c:v>
                </c:pt>
                <c:pt idx="60">
                  <c:v>-2.4018585135063719E-2</c:v>
                </c:pt>
                <c:pt idx="61">
                  <c:v>-2.3782676414737747E-2</c:v>
                </c:pt>
                <c:pt idx="62">
                  <c:v>-2.3399658621986674E-2</c:v>
                </c:pt>
                <c:pt idx="63">
                  <c:v>-2.3306275007354604E-2</c:v>
                </c:pt>
                <c:pt idx="64">
                  <c:v>-2.2883552057720302E-2</c:v>
                </c:pt>
                <c:pt idx="65">
                  <c:v>-2.2893037036909702E-2</c:v>
                </c:pt>
                <c:pt idx="66">
                  <c:v>-2.2633077132201751E-2</c:v>
                </c:pt>
                <c:pt idx="67">
                  <c:v>-2.2350503080748152E-2</c:v>
                </c:pt>
                <c:pt idx="68">
                  <c:v>-2.1939756726778392E-2</c:v>
                </c:pt>
                <c:pt idx="69">
                  <c:v>-2.1892141731923109E-2</c:v>
                </c:pt>
                <c:pt idx="70">
                  <c:v>-2.1298042751378587E-2</c:v>
                </c:pt>
                <c:pt idx="71">
                  <c:v>-2.0845129669660789E-2</c:v>
                </c:pt>
                <c:pt idx="72">
                  <c:v>-2.0655901215373307E-2</c:v>
                </c:pt>
                <c:pt idx="73">
                  <c:v>-2.0607003530376256E-2</c:v>
                </c:pt>
                <c:pt idx="74">
                  <c:v>-2.0611327929091816E-2</c:v>
                </c:pt>
                <c:pt idx="75">
                  <c:v>-2.0653200793367965E-2</c:v>
                </c:pt>
                <c:pt idx="76">
                  <c:v>-2.0381518500493301E-2</c:v>
                </c:pt>
                <c:pt idx="77">
                  <c:v>-1.975015827479476E-2</c:v>
                </c:pt>
                <c:pt idx="78">
                  <c:v>-1.9610663655697746E-2</c:v>
                </c:pt>
                <c:pt idx="79">
                  <c:v>-1.952299629248111E-2</c:v>
                </c:pt>
                <c:pt idx="80">
                  <c:v>-1.9568721562117086E-2</c:v>
                </c:pt>
                <c:pt idx="81">
                  <c:v>-1.9366430732428719E-2</c:v>
                </c:pt>
                <c:pt idx="82">
                  <c:v>-1.873730677576757E-2</c:v>
                </c:pt>
                <c:pt idx="83">
                  <c:v>-1.8931133307332537E-2</c:v>
                </c:pt>
                <c:pt idx="84">
                  <c:v>-1.8894783613218502E-2</c:v>
                </c:pt>
                <c:pt idx="85">
                  <c:v>-1.8380183264121719E-2</c:v>
                </c:pt>
                <c:pt idx="86">
                  <c:v>-1.799397814273429E-2</c:v>
                </c:pt>
                <c:pt idx="87">
                  <c:v>-1.7974768337803759E-2</c:v>
                </c:pt>
                <c:pt idx="88">
                  <c:v>-1.7406730872637666E-2</c:v>
                </c:pt>
                <c:pt idx="89">
                  <c:v>-1.7664035348606943E-2</c:v>
                </c:pt>
                <c:pt idx="90">
                  <c:v>-1.7116512039819232E-2</c:v>
                </c:pt>
                <c:pt idx="91">
                  <c:v>-1.7332947617214822E-2</c:v>
                </c:pt>
                <c:pt idx="92">
                  <c:v>-1.7003891098888668E-2</c:v>
                </c:pt>
                <c:pt idx="93">
                  <c:v>-1.7141263001910323E-2</c:v>
                </c:pt>
                <c:pt idx="94">
                  <c:v>-1.6805371174152817E-2</c:v>
                </c:pt>
                <c:pt idx="95">
                  <c:v>-1.6861026799129264E-2</c:v>
                </c:pt>
                <c:pt idx="96">
                  <c:v>-1.6312571511968965E-2</c:v>
                </c:pt>
                <c:pt idx="97">
                  <c:v>-1.6473840134516582E-2</c:v>
                </c:pt>
                <c:pt idx="98">
                  <c:v>-1.6470044521816551E-2</c:v>
                </c:pt>
                <c:pt idx="99">
                  <c:v>-1.6205642752381344E-2</c:v>
                </c:pt>
                <c:pt idx="100">
                  <c:v>-1.612987445389702E-2</c:v>
                </c:pt>
                <c:pt idx="101">
                  <c:v>-1.935610194476034E-2</c:v>
                </c:pt>
                <c:pt idx="102">
                  <c:v>-1.7524449170613798E-2</c:v>
                </c:pt>
                <c:pt idx="103">
                  <c:v>-1.7275073552261655E-2</c:v>
                </c:pt>
                <c:pt idx="104">
                  <c:v>-1.6824774659174646E-2</c:v>
                </c:pt>
                <c:pt idx="105">
                  <c:v>-1.6648981343368896E-2</c:v>
                </c:pt>
                <c:pt idx="106">
                  <c:v>-1.6570074545326441E-2</c:v>
                </c:pt>
                <c:pt idx="107">
                  <c:v>-1.6575688052234527E-2</c:v>
                </c:pt>
                <c:pt idx="108">
                  <c:v>-1.6671915345446431E-2</c:v>
                </c:pt>
                <c:pt idx="109">
                  <c:v>-1.6682857144051932E-2</c:v>
                </c:pt>
                <c:pt idx="110">
                  <c:v>-1.7464744918175179E-2</c:v>
                </c:pt>
                <c:pt idx="111">
                  <c:v>-1.7850157457056093E-2</c:v>
                </c:pt>
                <c:pt idx="112">
                  <c:v>-1.8528926993145789E-2</c:v>
                </c:pt>
                <c:pt idx="113">
                  <c:v>-1.9116265691730527E-2</c:v>
                </c:pt>
                <c:pt idx="114">
                  <c:v>-1.5920066066989369E-2</c:v>
                </c:pt>
                <c:pt idx="115">
                  <c:v>-1.5164543428760058E-2</c:v>
                </c:pt>
                <c:pt idx="116">
                  <c:v>-1.4999656179959797E-2</c:v>
                </c:pt>
                <c:pt idx="117">
                  <c:v>-1.4487165780201483E-2</c:v>
                </c:pt>
                <c:pt idx="118">
                  <c:v>-1.456722899762386E-2</c:v>
                </c:pt>
                <c:pt idx="119">
                  <c:v>-1.3711322693553685E-2</c:v>
                </c:pt>
                <c:pt idx="120">
                  <c:v>-1.3425231698637075E-2</c:v>
                </c:pt>
                <c:pt idx="121">
                  <c:v>-1.3365006854137107E-2</c:v>
                </c:pt>
                <c:pt idx="122">
                  <c:v>-1.2823258976754071E-2</c:v>
                </c:pt>
                <c:pt idx="123">
                  <c:v>-1.2655561370927604E-2</c:v>
                </c:pt>
                <c:pt idx="124">
                  <c:v>-1.2069812752631193E-2</c:v>
                </c:pt>
                <c:pt idx="125">
                  <c:v>-1.1882587473623918E-2</c:v>
                </c:pt>
                <c:pt idx="126">
                  <c:v>-1.1418460692890653E-2</c:v>
                </c:pt>
                <c:pt idx="127">
                  <c:v>-1.1284746383586675E-2</c:v>
                </c:pt>
                <c:pt idx="128">
                  <c:v>-1.0713009093139658E-2</c:v>
                </c:pt>
                <c:pt idx="129">
                  <c:v>-1.0894690283874575E-2</c:v>
                </c:pt>
                <c:pt idx="130">
                  <c:v>-1.0644124644186514E-2</c:v>
                </c:pt>
                <c:pt idx="131">
                  <c:v>-1.0312929984764851E-2</c:v>
                </c:pt>
                <c:pt idx="132">
                  <c:v>-9.7810201651297168E-3</c:v>
                </c:pt>
                <c:pt idx="133">
                  <c:v>-9.5894778265669389E-3</c:v>
                </c:pt>
                <c:pt idx="134">
                  <c:v>-9.210303215968163E-3</c:v>
                </c:pt>
                <c:pt idx="135">
                  <c:v>-9.0929510766031285E-3</c:v>
                </c:pt>
                <c:pt idx="136">
                  <c:v>-8.7851728027164011E-3</c:v>
                </c:pt>
                <c:pt idx="137">
                  <c:v>-8.5700078903047094E-3</c:v>
                </c:pt>
                <c:pt idx="138">
                  <c:v>-8.0504242547129179E-3</c:v>
                </c:pt>
                <c:pt idx="139">
                  <c:v>-7.8903120697435547E-3</c:v>
                </c:pt>
                <c:pt idx="140">
                  <c:v>-7.6812367830394468E-3</c:v>
                </c:pt>
                <c:pt idx="141">
                  <c:v>-7.3040632548346807E-3</c:v>
                </c:pt>
                <c:pt idx="142">
                  <c:v>-6.8671222858255332E-3</c:v>
                </c:pt>
                <c:pt idx="143">
                  <c:v>-6.7280199123407325E-3</c:v>
                </c:pt>
                <c:pt idx="144">
                  <c:v>-6.5661883353284045E-3</c:v>
                </c:pt>
                <c:pt idx="145">
                  <c:v>-6.0760289392656208E-3</c:v>
                </c:pt>
                <c:pt idx="146">
                  <c:v>-5.8541609075962731E-3</c:v>
                </c:pt>
                <c:pt idx="147">
                  <c:v>-5.5212945747032949E-3</c:v>
                </c:pt>
                <c:pt idx="148">
                  <c:v>-5.258025979506753E-3</c:v>
                </c:pt>
                <c:pt idx="149">
                  <c:v>-4.9131355618354799E-3</c:v>
                </c:pt>
                <c:pt idx="150">
                  <c:v>-4.6296940044984192E-3</c:v>
                </c:pt>
                <c:pt idx="151">
                  <c:v>-4.4266696233744574E-3</c:v>
                </c:pt>
                <c:pt idx="152">
                  <c:v>-4.0996019208392465E-3</c:v>
                </c:pt>
                <c:pt idx="153">
                  <c:v>-3.8473426361587126E-3</c:v>
                </c:pt>
                <c:pt idx="154">
                  <c:v>-3.5218821259469513E-3</c:v>
                </c:pt>
                <c:pt idx="155">
                  <c:v>-3.2958189335723365E-3</c:v>
                </c:pt>
                <c:pt idx="156">
                  <c:v>-3.0235215957420403E-3</c:v>
                </c:pt>
                <c:pt idx="157">
                  <c:v>-2.9904752756826358E-3</c:v>
                </c:pt>
                <c:pt idx="158">
                  <c:v>-2.496009773241048E-3</c:v>
                </c:pt>
                <c:pt idx="159">
                  <c:v>-2.2016646766771508E-3</c:v>
                </c:pt>
                <c:pt idx="160">
                  <c:v>-1.7603212979552252E-3</c:v>
                </c:pt>
                <c:pt idx="161">
                  <c:v>-1.2986523245824833E-3</c:v>
                </c:pt>
                <c:pt idx="162">
                  <c:v>-1.2235103165040284E-3</c:v>
                </c:pt>
                <c:pt idx="163">
                  <c:v>-8.5386380457708189E-4</c:v>
                </c:pt>
                <c:pt idx="164">
                  <c:v>-7.2293654212707281E-4</c:v>
                </c:pt>
                <c:pt idx="165">
                  <c:v>-4.589839577264776E-4</c:v>
                </c:pt>
                <c:pt idx="166">
                  <c:v>-1.7810167532661403E-5</c:v>
                </c:pt>
                <c:pt idx="167">
                  <c:v>7.6310996419248767E-5</c:v>
                </c:pt>
                <c:pt idx="168">
                  <c:v>4.4192802789799757E-4</c:v>
                </c:pt>
                <c:pt idx="169">
                  <c:v>5.6158646537918244E-4</c:v>
                </c:pt>
                <c:pt idx="170">
                  <c:v>8.1390193766428531E-4</c:v>
                </c:pt>
                <c:pt idx="171">
                  <c:v>1.0781283262906172E-3</c:v>
                </c:pt>
                <c:pt idx="172">
                  <c:v>1.2111778793610917E-3</c:v>
                </c:pt>
                <c:pt idx="173">
                  <c:v>1.6625666918053117E-3</c:v>
                </c:pt>
                <c:pt idx="174">
                  <c:v>1.8238840385531585E-3</c:v>
                </c:pt>
                <c:pt idx="175">
                  <c:v>2.082679969850787E-3</c:v>
                </c:pt>
                <c:pt idx="176">
                  <c:v>2.353077276657789E-3</c:v>
                </c:pt>
                <c:pt idx="177">
                  <c:v>2.5681427564754333E-3</c:v>
                </c:pt>
                <c:pt idx="178">
                  <c:v>2.8857959694585933E-3</c:v>
                </c:pt>
                <c:pt idx="179">
                  <c:v>2.9349308667330209E-3</c:v>
                </c:pt>
                <c:pt idx="180">
                  <c:v>3.3430140414452136E-3</c:v>
                </c:pt>
                <c:pt idx="181">
                  <c:v>3.5839970611868388E-3</c:v>
                </c:pt>
                <c:pt idx="182">
                  <c:v>3.7555657174175305E-3</c:v>
                </c:pt>
                <c:pt idx="183">
                  <c:v>3.9517519300975579E-3</c:v>
                </c:pt>
                <c:pt idx="184">
                  <c:v>4.1927615420154218E-3</c:v>
                </c:pt>
                <c:pt idx="185">
                  <c:v>4.4836095434912515E-3</c:v>
                </c:pt>
                <c:pt idx="186">
                  <c:v>4.6731557757528908E-3</c:v>
                </c:pt>
                <c:pt idx="187">
                  <c:v>4.8573267456237801E-3</c:v>
                </c:pt>
                <c:pt idx="188">
                  <c:v>5.0957088789043148E-3</c:v>
                </c:pt>
                <c:pt idx="189">
                  <c:v>5.2921101377885194E-3</c:v>
                </c:pt>
                <c:pt idx="190">
                  <c:v>5.5504461499358282E-3</c:v>
                </c:pt>
                <c:pt idx="191">
                  <c:v>5.6707421833253058E-3</c:v>
                </c:pt>
                <c:pt idx="192">
                  <c:v>5.9758675244532267E-3</c:v>
                </c:pt>
                <c:pt idx="193">
                  <c:v>6.2308099878665146E-3</c:v>
                </c:pt>
                <c:pt idx="194">
                  <c:v>6.3971554798272212E-3</c:v>
                </c:pt>
                <c:pt idx="195">
                  <c:v>6.6554260337969851E-3</c:v>
                </c:pt>
                <c:pt idx="196">
                  <c:v>6.7916041962652329E-3</c:v>
                </c:pt>
                <c:pt idx="197">
                  <c:v>7.086742726076567E-3</c:v>
                </c:pt>
                <c:pt idx="198">
                  <c:v>7.2340709004896642E-3</c:v>
                </c:pt>
                <c:pt idx="199">
                  <c:v>7.4471667851292445E-3</c:v>
                </c:pt>
                <c:pt idx="200">
                  <c:v>7.6765103663307688E-3</c:v>
                </c:pt>
                <c:pt idx="201">
                  <c:v>7.7978221536163517E-3</c:v>
                </c:pt>
                <c:pt idx="202">
                  <c:v>7.9219304368269849E-3</c:v>
                </c:pt>
                <c:pt idx="203">
                  <c:v>8.1664492525168608E-3</c:v>
                </c:pt>
                <c:pt idx="204">
                  <c:v>8.3785324848084652E-3</c:v>
                </c:pt>
                <c:pt idx="205">
                  <c:v>8.534912896370761E-3</c:v>
                </c:pt>
                <c:pt idx="206">
                  <c:v>8.6354424731633905E-3</c:v>
                </c:pt>
                <c:pt idx="207">
                  <c:v>8.8992902546913832E-3</c:v>
                </c:pt>
                <c:pt idx="208">
                  <c:v>9.0237517890723318E-3</c:v>
                </c:pt>
                <c:pt idx="209">
                  <c:v>9.1945484906719166E-3</c:v>
                </c:pt>
                <c:pt idx="210">
                  <c:v>9.2538625249312112E-3</c:v>
                </c:pt>
                <c:pt idx="211">
                  <c:v>9.3942398644435432E-3</c:v>
                </c:pt>
                <c:pt idx="212">
                  <c:v>9.6021177172402883E-3</c:v>
                </c:pt>
                <c:pt idx="213">
                  <c:v>9.6355500782565606E-3</c:v>
                </c:pt>
                <c:pt idx="214">
                  <c:v>9.7795500001356395E-3</c:v>
                </c:pt>
                <c:pt idx="215">
                  <c:v>9.8879576214665477E-3</c:v>
                </c:pt>
                <c:pt idx="217">
                  <c:v>8.5281897733453516E-3</c:v>
                </c:pt>
                <c:pt idx="218">
                  <c:v>8.9357754968582004E-3</c:v>
                </c:pt>
                <c:pt idx="219">
                  <c:v>9.3427680404771785E-3</c:v>
                </c:pt>
                <c:pt idx="220">
                  <c:v>9.5155990627355802E-3</c:v>
                </c:pt>
                <c:pt idx="221">
                  <c:v>9.4319250568484225E-3</c:v>
                </c:pt>
                <c:pt idx="223">
                  <c:v>9.3358784997790156E-3</c:v>
                </c:pt>
                <c:pt idx="224">
                  <c:v>9.0639668036127663E-3</c:v>
                </c:pt>
                <c:pt idx="225">
                  <c:v>8.7335907676597824E-3</c:v>
                </c:pt>
                <c:pt idx="226">
                  <c:v>8.1563683016381283E-3</c:v>
                </c:pt>
                <c:pt idx="227">
                  <c:v>7.2731677423318875E-3</c:v>
                </c:pt>
              </c:numCache>
            </c:numRef>
          </c:yVal>
        </c:ser>
        <c:axId val="293030528"/>
        <c:axId val="295998208"/>
      </c:scatterChart>
      <c:valAx>
        <c:axId val="293030528"/>
        <c:scaling>
          <c:orientation val="minMax"/>
          <c:min val="1.5000000000000025E-2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.0%" sourceLinked="1"/>
        <c:tickLblPos val="nextTo"/>
        <c:crossAx val="295998208"/>
        <c:crosses val="autoZero"/>
        <c:crossBetween val="midCat"/>
      </c:valAx>
      <c:valAx>
        <c:axId val="295998208"/>
        <c:scaling>
          <c:orientation val="minMax"/>
          <c:max val="2.0000000000000011E-2"/>
          <c:min val="-2.0000000000000011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0%" sourceLinked="0"/>
        <c:tickLblPos val="nextTo"/>
        <c:crossAx val="293030528"/>
        <c:crosses val="autoZero"/>
        <c:crossBetween val="midCat"/>
      </c:valAx>
    </c:plotArea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'calcBLUE(2)'!$AS$47:$AY$47</c:f>
          <c:strCache>
            <c:ptCount val="1"/>
            <c:pt idx="0">
              <c:v>Transfer Function: BLUE channel</c:v>
            </c:pt>
          </c:strCache>
        </c:strRef>
      </c:tx>
      <c:layout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'calcBLUE(2)'!$AB$14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'calcBLUE(2)'!$AA$17:$AA$244</c:f>
              <c:numCache>
                <c:formatCode>General</c:formatCode>
                <c:ptCount val="228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117.19139959163664</c:v>
                </c:pt>
                <c:pt idx="83">
                  <c:v>118.10932118578499</c:v>
                </c:pt>
                <c:pt idx="84">
                  <c:v>119.02781509300674</c:v>
                </c:pt>
                <c:pt idx="85">
                  <c:v>119.87093116215081</c:v>
                </c:pt>
                <c:pt idx="86">
                  <c:v>120.74018880996417</c:v>
                </c:pt>
                <c:pt idx="87">
                  <c:v>121.61485806665161</c:v>
                </c:pt>
                <c:pt idx="88">
                  <c:v>122.43231360602147</c:v>
                </c:pt>
                <c:pt idx="89">
                  <c:v>123.34113503991084</c:v>
                </c:pt>
                <c:pt idx="90">
                  <c:v>124.15430830088108</c:v>
                </c:pt>
                <c:pt idx="91">
                  <c:v>125.04125590361201</c:v>
                </c:pt>
                <c:pt idx="92">
                  <c:v>125.85871271762123</c:v>
                </c:pt>
                <c:pt idx="93">
                  <c:v>126.70765286893682</c:v>
                </c:pt>
                <c:pt idx="94">
                  <c:v>127.50104653121994</c:v>
                </c:pt>
                <c:pt idx="95">
                  <c:v>128.29445039061795</c:v>
                </c:pt>
                <c:pt idx="96">
                  <c:v>129.05356721596959</c:v>
                </c:pt>
                <c:pt idx="97">
                  <c:v>129.86622067900814</c:v>
                </c:pt>
                <c:pt idx="98">
                  <c:v>130.65159380057165</c:v>
                </c:pt>
                <c:pt idx="99">
                  <c:v>131.35724817224721</c:v>
                </c:pt>
                <c:pt idx="100">
                  <c:v>132.09345233536061</c:v>
                </c:pt>
                <c:pt idx="101">
                  <c:v>132.27468336401512</c:v>
                </c:pt>
                <c:pt idx="102">
                  <c:v>132.42705757723201</c:v>
                </c:pt>
                <c:pt idx="103">
                  <c:v>132.97772472499918</c:v>
                </c:pt>
                <c:pt idx="104">
                  <c:v>133.59628528343995</c:v>
                </c:pt>
                <c:pt idx="105">
                  <c:v>134.24051554905836</c:v>
                </c:pt>
                <c:pt idx="106">
                  <c:v>134.86973566155322</c:v>
                </c:pt>
                <c:pt idx="107">
                  <c:v>135.50488743578177</c:v>
                </c:pt>
                <c:pt idx="108">
                  <c:v>136.11328758894248</c:v>
                </c:pt>
                <c:pt idx="109">
                  <c:v>136.68749273701874</c:v>
                </c:pt>
                <c:pt idx="110">
                  <c:v>137.31883996768045</c:v>
                </c:pt>
                <c:pt idx="111">
                  <c:v>137.85615705262882</c:v>
                </c:pt>
                <c:pt idx="112">
                  <c:v>138.37900749067754</c:v>
                </c:pt>
                <c:pt idx="113">
                  <c:v>139.17669005948494</c:v>
                </c:pt>
                <c:pt idx="114">
                  <c:v>139.33056508905261</c:v>
                </c:pt>
                <c:pt idx="115">
                  <c:v>146.99912325895329</c:v>
                </c:pt>
                <c:pt idx="116">
                  <c:v>154.47401792240086</c:v>
                </c:pt>
                <c:pt idx="117">
                  <c:v>161.56996966359955</c:v>
                </c:pt>
                <c:pt idx="118">
                  <c:v>168.50224239705511</c:v>
                </c:pt>
                <c:pt idx="119">
                  <c:v>175.03405701259976</c:v>
                </c:pt>
                <c:pt idx="120">
                  <c:v>181.4523481981584</c:v>
                </c:pt>
                <c:pt idx="121">
                  <c:v>187.68609609101878</c:v>
                </c:pt>
                <c:pt idx="122">
                  <c:v>193.72942103622455</c:v>
                </c:pt>
                <c:pt idx="123">
                  <c:v>199.73555357184958</c:v>
                </c:pt>
                <c:pt idx="124">
                  <c:v>205.57993619629846</c:v>
                </c:pt>
                <c:pt idx="125">
                  <c:v>211.49148608822009</c:v>
                </c:pt>
                <c:pt idx="126">
                  <c:v>217.5074435502907</c:v>
                </c:pt>
                <c:pt idx="127">
                  <c:v>223.77113768958344</c:v>
                </c:pt>
                <c:pt idx="128">
                  <c:v>229.56853905332474</c:v>
                </c:pt>
                <c:pt idx="129">
                  <c:v>234.53380845678726</c:v>
                </c:pt>
                <c:pt idx="130">
                  <c:v>239.20095142669317</c:v>
                </c:pt>
                <c:pt idx="131">
                  <c:v>244.00763808316412</c:v>
                </c:pt>
                <c:pt idx="132">
                  <c:v>248.9781185042109</c:v>
                </c:pt>
                <c:pt idx="133">
                  <c:v>254.17546851857747</c:v>
                </c:pt>
                <c:pt idx="134">
                  <c:v>259.44985364405187</c:v>
                </c:pt>
                <c:pt idx="135">
                  <c:v>264.9127217358195</c:v>
                </c:pt>
                <c:pt idx="136">
                  <c:v>270.40033252029428</c:v>
                </c:pt>
                <c:pt idx="137">
                  <c:v>275.93814646462766</c:v>
                </c:pt>
                <c:pt idx="138">
                  <c:v>281.42057484297789</c:v>
                </c:pt>
                <c:pt idx="139">
                  <c:v>286.98451851382276</c:v>
                </c:pt>
                <c:pt idx="140">
                  <c:v>292.59343442331783</c:v>
                </c:pt>
                <c:pt idx="141">
                  <c:v>298.07719136857662</c:v>
                </c:pt>
                <c:pt idx="142">
                  <c:v>303.60522392564212</c:v>
                </c:pt>
                <c:pt idx="143">
                  <c:v>309.18217523682353</c:v>
                </c:pt>
                <c:pt idx="144">
                  <c:v>314.74481024438393</c:v>
                </c:pt>
                <c:pt idx="145">
                  <c:v>320.21093320067985</c:v>
                </c:pt>
                <c:pt idx="146">
                  <c:v>325.75400356773991</c:v>
                </c:pt>
                <c:pt idx="147">
                  <c:v>331.2520737066784</c:v>
                </c:pt>
                <c:pt idx="148">
                  <c:v>336.77557196937903</c:v>
                </c:pt>
                <c:pt idx="149">
                  <c:v>342.27361971674043</c:v>
                </c:pt>
                <c:pt idx="150">
                  <c:v>347.75604560713765</c:v>
                </c:pt>
                <c:pt idx="151">
                  <c:v>353.26388469357892</c:v>
                </c:pt>
                <c:pt idx="152">
                  <c:v>358.74696491561838</c:v>
                </c:pt>
                <c:pt idx="153">
                  <c:v>364.23717187906158</c:v>
                </c:pt>
                <c:pt idx="154">
                  <c:v>369.67527861847435</c:v>
                </c:pt>
                <c:pt idx="155">
                  <c:v>375.18047923074607</c:v>
                </c:pt>
                <c:pt idx="156">
                  <c:v>380.67660005849945</c:v>
                </c:pt>
                <c:pt idx="157">
                  <c:v>386.29007514188953</c:v>
                </c:pt>
                <c:pt idx="158">
                  <c:v>391.87686568524623</c:v>
                </c:pt>
                <c:pt idx="159">
                  <c:v>397.82556258160611</c:v>
                </c:pt>
                <c:pt idx="160">
                  <c:v>404.08737458444512</c:v>
                </c:pt>
                <c:pt idx="161">
                  <c:v>410.37400018665215</c:v>
                </c:pt>
                <c:pt idx="162">
                  <c:v>416.58942430557698</c:v>
                </c:pt>
                <c:pt idx="163">
                  <c:v>422.46378987376517</c:v>
                </c:pt>
                <c:pt idx="164">
                  <c:v>428.28143384520274</c:v>
                </c:pt>
                <c:pt idx="165">
                  <c:v>433.96798135254022</c:v>
                </c:pt>
                <c:pt idx="166">
                  <c:v>439.47974891678786</c:v>
                </c:pt>
                <c:pt idx="167">
                  <c:v>445.04170844510543</c:v>
                </c:pt>
                <c:pt idx="168">
                  <c:v>450.4472279759633</c:v>
                </c:pt>
                <c:pt idx="169">
                  <c:v>455.87808979620434</c:v>
                </c:pt>
                <c:pt idx="170">
                  <c:v>461.19685316154715</c:v>
                </c:pt>
                <c:pt idx="171">
                  <c:v>466.46326875153494</c:v>
                </c:pt>
                <c:pt idx="172">
                  <c:v>471.75011167973008</c:v>
                </c:pt>
                <c:pt idx="173">
                  <c:v>476.85086816237106</c:v>
                </c:pt>
                <c:pt idx="174">
                  <c:v>482.0424909089034</c:v>
                </c:pt>
                <c:pt idx="175">
                  <c:v>487.13545512270991</c:v>
                </c:pt>
                <c:pt idx="176">
                  <c:v>492.22009340176078</c:v>
                </c:pt>
                <c:pt idx="177">
                  <c:v>497.29089368615729</c:v>
                </c:pt>
                <c:pt idx="178">
                  <c:v>502.2750982780081</c:v>
                </c:pt>
                <c:pt idx="179">
                  <c:v>507.35892299642393</c:v>
                </c:pt>
                <c:pt idx="180">
                  <c:v>512.24792482228293</c:v>
                </c:pt>
                <c:pt idx="181">
                  <c:v>517.19154468062084</c:v>
                </c:pt>
                <c:pt idx="182">
                  <c:v>522.12489302494737</c:v>
                </c:pt>
                <c:pt idx="183">
                  <c:v>527.03264282073053</c:v>
                </c:pt>
                <c:pt idx="184">
                  <c:v>531.90922478515222</c:v>
                </c:pt>
                <c:pt idx="185">
                  <c:v>536.7073665670024</c:v>
                </c:pt>
                <c:pt idx="186">
                  <c:v>541.52985794498397</c:v>
                </c:pt>
                <c:pt idx="187">
                  <c:v>546.31499022053299</c:v>
                </c:pt>
                <c:pt idx="188">
                  <c:v>551.07413955879804</c:v>
                </c:pt>
                <c:pt idx="189">
                  <c:v>555.79932336253944</c:v>
                </c:pt>
                <c:pt idx="190">
                  <c:v>560.49911884976689</c:v>
                </c:pt>
                <c:pt idx="191">
                  <c:v>565.23016427080518</c:v>
                </c:pt>
                <c:pt idx="192">
                  <c:v>569.83339981367271</c:v>
                </c:pt>
                <c:pt idx="193">
                  <c:v>574.44054641867558</c:v>
                </c:pt>
                <c:pt idx="194">
                  <c:v>579.03599342463815</c:v>
                </c:pt>
                <c:pt idx="195">
                  <c:v>583.57662709381032</c:v>
                </c:pt>
                <c:pt idx="196">
                  <c:v>588.14785760912787</c:v>
                </c:pt>
                <c:pt idx="197">
                  <c:v>592.5914125957371</c:v>
                </c:pt>
                <c:pt idx="198">
                  <c:v>597.09804963097292</c:v>
                </c:pt>
                <c:pt idx="199">
                  <c:v>601.54216938291597</c:v>
                </c:pt>
                <c:pt idx="200">
                  <c:v>605.95820760920935</c:v>
                </c:pt>
                <c:pt idx="201">
                  <c:v>610.36645729859765</c:v>
                </c:pt>
                <c:pt idx="202">
                  <c:v>614.70619995781624</c:v>
                </c:pt>
                <c:pt idx="203">
                  <c:v>618.99831573252038</c:v>
                </c:pt>
                <c:pt idx="204">
                  <c:v>623.24816864940487</c:v>
                </c:pt>
                <c:pt idx="205">
                  <c:v>627.46522039377544</c:v>
                </c:pt>
                <c:pt idx="206">
                  <c:v>631.71045069396303</c:v>
                </c:pt>
                <c:pt idx="207">
                  <c:v>635.75339673050996</c:v>
                </c:pt>
                <c:pt idx="208">
                  <c:v>639.86619204787701</c:v>
                </c:pt>
                <c:pt idx="209">
                  <c:v>643.8772823340546</c:v>
                </c:pt>
                <c:pt idx="210">
                  <c:v>647.87654364763534</c:v>
                </c:pt>
                <c:pt idx="211">
                  <c:v>651.79561699165345</c:v>
                </c:pt>
                <c:pt idx="212">
                  <c:v>655.58227650045148</c:v>
                </c:pt>
                <c:pt idx="213">
                  <c:v>659.35005742179226</c:v>
                </c:pt>
                <c:pt idx="214">
                  <c:v>662.98484481486116</c:v>
                </c:pt>
                <c:pt idx="215">
                  <c:v>666.5327528887409</c:v>
                </c:pt>
                <c:pt idx="217">
                  <c:v>667.96242025591084</c:v>
                </c:pt>
                <c:pt idx="218">
                  <c:v>671.04147109667167</c:v>
                </c:pt>
                <c:pt idx="219">
                  <c:v>673.83946037358714</c:v>
                </c:pt>
                <c:pt idx="220">
                  <c:v>676.92886607478511</c:v>
                </c:pt>
                <c:pt idx="221">
                  <c:v>680.10250391316731</c:v>
                </c:pt>
                <c:pt idx="223">
                  <c:v>683.14831072577783</c:v>
                </c:pt>
                <c:pt idx="224">
                  <c:v>686.1829615570814</c:v>
                </c:pt>
                <c:pt idx="225">
                  <c:v>689.040278561528</c:v>
                </c:pt>
                <c:pt idx="226">
                  <c:v>691.83886743511948</c:v>
                </c:pt>
                <c:pt idx="227">
                  <c:v>694.47897121387518</c:v>
                </c:pt>
              </c:numCache>
            </c:numRef>
          </c:xVal>
          <c:yVal>
            <c:numRef>
              <c:f>'calcBLUE(2)'!$AB$17:$AB$244</c:f>
              <c:numCache>
                <c:formatCode>General</c:formatCode>
                <c:ptCount val="228"/>
                <c:pt idx="0">
                  <c:v>26.97427225112915</c:v>
                </c:pt>
                <c:pt idx="1">
                  <c:v>28.510392325265066</c:v>
                </c:pt>
                <c:pt idx="2">
                  <c:v>29.929209027971542</c:v>
                </c:pt>
                <c:pt idx="3">
                  <c:v>31.320096084049769</c:v>
                </c:pt>
                <c:pt idx="4">
                  <c:v>32.666295869009836</c:v>
                </c:pt>
                <c:pt idx="5">
                  <c:v>33.939879417419434</c:v>
                </c:pt>
                <c:pt idx="6">
                  <c:v>35.202291284288677</c:v>
                </c:pt>
                <c:pt idx="7">
                  <c:v>36.408843994140625</c:v>
                </c:pt>
                <c:pt idx="8">
                  <c:v>37.598638602665496</c:v>
                </c:pt>
                <c:pt idx="9">
                  <c:v>38.766090052468435</c:v>
                </c:pt>
                <c:pt idx="10">
                  <c:v>39.944713251931326</c:v>
                </c:pt>
                <c:pt idx="11">
                  <c:v>41.08982106617519</c:v>
                </c:pt>
                <c:pt idx="12">
                  <c:v>42.268444333757671</c:v>
                </c:pt>
                <c:pt idx="13">
                  <c:v>43.497340406690327</c:v>
                </c:pt>
                <c:pt idx="14">
                  <c:v>44.636862550462993</c:v>
                </c:pt>
                <c:pt idx="15">
                  <c:v>45.597636086600168</c:v>
                </c:pt>
                <c:pt idx="16">
                  <c:v>46.536065919058665</c:v>
                </c:pt>
                <c:pt idx="17">
                  <c:v>47.485667637416292</c:v>
                </c:pt>
                <c:pt idx="18">
                  <c:v>48.457612037658691</c:v>
                </c:pt>
                <c:pt idx="19">
                  <c:v>49.491002900259836</c:v>
                </c:pt>
                <c:pt idx="20">
                  <c:v>50.529978615897043</c:v>
                </c:pt>
                <c:pt idx="21">
                  <c:v>51.602470125470845</c:v>
                </c:pt>
                <c:pt idx="22">
                  <c:v>52.680546896798269</c:v>
                </c:pt>
                <c:pt idx="23">
                  <c:v>53.769795281546457</c:v>
                </c:pt>
                <c:pt idx="24">
                  <c:v>54.87021664210728</c:v>
                </c:pt>
                <c:pt idx="25">
                  <c:v>55.965051242283415</c:v>
                </c:pt>
                <c:pt idx="26">
                  <c:v>57.065472057887483</c:v>
                </c:pt>
                <c:pt idx="27">
                  <c:v>58.182650157383513</c:v>
                </c:pt>
                <c:pt idx="28">
                  <c:v>59.283071381705149</c:v>
                </c:pt>
                <c:pt idx="29">
                  <c:v>60.355562346322195</c:v>
                </c:pt>
                <c:pt idx="30">
                  <c:v>61.461569377354216</c:v>
                </c:pt>
                <c:pt idx="31">
                  <c:v>62.561989239283967</c:v>
                </c:pt>
                <c:pt idx="32">
                  <c:v>63.651238441467285</c:v>
                </c:pt>
                <c:pt idx="33">
                  <c:v>64.746073314121787</c:v>
                </c:pt>
                <c:pt idx="34">
                  <c:v>65.835322652544292</c:v>
                </c:pt>
                <c:pt idx="35">
                  <c:v>66.924571309770855</c:v>
                </c:pt>
                <c:pt idx="36">
                  <c:v>68.030578068324502</c:v>
                </c:pt>
                <c:pt idx="37">
                  <c:v>69.119826861790244</c:v>
                </c:pt>
                <c:pt idx="38">
                  <c:v>70.231419427054263</c:v>
                </c:pt>
                <c:pt idx="39">
                  <c:v>71.309497288295205</c:v>
                </c:pt>
                <c:pt idx="40">
                  <c:v>72.415503229413716</c:v>
                </c:pt>
                <c:pt idx="41">
                  <c:v>73.493580273219521</c:v>
                </c:pt>
                <c:pt idx="42">
                  <c:v>74.588415282113218</c:v>
                </c:pt>
                <c:pt idx="43">
                  <c:v>75.700007847377236</c:v>
                </c:pt>
                <c:pt idx="44">
                  <c:v>76.850701740809853</c:v>
                </c:pt>
                <c:pt idx="45">
                  <c:v>78.074011121477398</c:v>
                </c:pt>
                <c:pt idx="46">
                  <c:v>79.336424010140561</c:v>
                </c:pt>
                <c:pt idx="47">
                  <c:v>80.593247686113628</c:v>
                </c:pt>
                <c:pt idx="48">
                  <c:v>81.822145870753701</c:v>
                </c:pt>
                <c:pt idx="49">
                  <c:v>82.984010696411133</c:v>
                </c:pt>
                <c:pt idx="50">
                  <c:v>84.151462963649209</c:v>
                </c:pt>
                <c:pt idx="51">
                  <c:v>85.263054711478091</c:v>
                </c:pt>
                <c:pt idx="52">
                  <c:v>86.380232810974121</c:v>
                </c:pt>
                <c:pt idx="53">
                  <c:v>87.502997670854839</c:v>
                </c:pt>
                <c:pt idx="54">
                  <c:v>88.564317158290322</c:v>
                </c:pt>
                <c:pt idx="55">
                  <c:v>89.636808259146548</c:v>
                </c:pt>
                <c:pt idx="56">
                  <c:v>90.731643404279438</c:v>
                </c:pt>
                <c:pt idx="57">
                  <c:v>91.765032359531943</c:v>
                </c:pt>
                <c:pt idx="58">
                  <c:v>92.820765904017861</c:v>
                </c:pt>
                <c:pt idx="59">
                  <c:v>93.865329197474892</c:v>
                </c:pt>
                <c:pt idx="60">
                  <c:v>94.904303959437783</c:v>
                </c:pt>
                <c:pt idx="61">
                  <c:v>95.932108742850161</c:v>
                </c:pt>
                <c:pt idx="62">
                  <c:v>96.965498243059429</c:v>
                </c:pt>
                <c:pt idx="63">
                  <c:v>97.9653731754848</c:v>
                </c:pt>
                <c:pt idx="64">
                  <c:v>98.998763220650815</c:v>
                </c:pt>
                <c:pt idx="65">
                  <c:v>99.99305125645229</c:v>
                </c:pt>
                <c:pt idx="66">
                  <c:v>100.99292591639927</c:v>
                </c:pt>
                <c:pt idx="67">
                  <c:v>101.98721476963588</c:v>
                </c:pt>
                <c:pt idx="68">
                  <c:v>102.98708915710449</c:v>
                </c:pt>
                <c:pt idx="69">
                  <c:v>103.95344843183246</c:v>
                </c:pt>
                <c:pt idx="70">
                  <c:v>104.95891026088169</c:v>
                </c:pt>
                <c:pt idx="71">
                  <c:v>105.93644087655204</c:v>
                </c:pt>
                <c:pt idx="72">
                  <c:v>106.89721434456962</c:v>
                </c:pt>
                <c:pt idx="73">
                  <c:v>107.86357361929757</c:v>
                </c:pt>
                <c:pt idx="74">
                  <c:v>108.81876128060478</c:v>
                </c:pt>
                <c:pt idx="75">
                  <c:v>109.78512055533272</c:v>
                </c:pt>
                <c:pt idx="76">
                  <c:v>110.72913605826241</c:v>
                </c:pt>
                <c:pt idx="77">
                  <c:v>111.69549451555524</c:v>
                </c:pt>
                <c:pt idx="78">
                  <c:v>112.61716760907855</c:v>
                </c:pt>
                <c:pt idx="79">
                  <c:v>113.56118283952985</c:v>
                </c:pt>
                <c:pt idx="80">
                  <c:v>114.49402618408203</c:v>
                </c:pt>
                <c:pt idx="81">
                  <c:v>115.41569873264858</c:v>
                </c:pt>
                <c:pt idx="82">
                  <c:v>116.34854289463588</c:v>
                </c:pt>
                <c:pt idx="83">
                  <c:v>117.23670060294015</c:v>
                </c:pt>
                <c:pt idx="84">
                  <c:v>118.15278598240444</c:v>
                </c:pt>
                <c:pt idx="85">
                  <c:v>119.05211530412946</c:v>
                </c:pt>
                <c:pt idx="86">
                  <c:v>119.96261433192662</c:v>
                </c:pt>
                <c:pt idx="87">
                  <c:v>120.83401434762138</c:v>
                </c:pt>
                <c:pt idx="88">
                  <c:v>121.71658570425851</c:v>
                </c:pt>
                <c:pt idx="89">
                  <c:v>122.58798463003976</c:v>
                </c:pt>
                <c:pt idx="90">
                  <c:v>123.46496963500977</c:v>
                </c:pt>
                <c:pt idx="91">
                  <c:v>124.3196108681815</c:v>
                </c:pt>
                <c:pt idx="92">
                  <c:v>125.17425182887486</c:v>
                </c:pt>
                <c:pt idx="93">
                  <c:v>126.00096430097308</c:v>
                </c:pt>
                <c:pt idx="94">
                  <c:v>126.8332633972168</c:v>
                </c:pt>
                <c:pt idx="95">
                  <c:v>127.61528750828334</c:v>
                </c:pt>
                <c:pt idx="96">
                  <c:v>128.44199861798967</c:v>
                </c:pt>
                <c:pt idx="97">
                  <c:v>129.22961126055037</c:v>
                </c:pt>
                <c:pt idx="98">
                  <c:v>130.01163618905204</c:v>
                </c:pt>
                <c:pt idx="99">
                  <c:v>130.74897384643555</c:v>
                </c:pt>
                <c:pt idx="100">
                  <c:v>131.49189513070243</c:v>
                </c:pt>
                <c:pt idx="101">
                  <c:v>131.24053164890833</c:v>
                </c:pt>
                <c:pt idx="102">
                  <c:v>131.63712882995605</c:v>
                </c:pt>
                <c:pt idx="103">
                  <c:v>132.21806280953544</c:v>
                </c:pt>
                <c:pt idx="104">
                  <c:v>132.89395577566964</c:v>
                </c:pt>
                <c:pt idx="105">
                  <c:v>133.55867549351282</c:v>
                </c:pt>
                <c:pt idx="106">
                  <c:v>134.19546699523926</c:v>
                </c:pt>
                <c:pt idx="107">
                  <c:v>134.82667378016882</c:v>
                </c:pt>
                <c:pt idx="108">
                  <c:v>135.41877692086356</c:v>
                </c:pt>
                <c:pt idx="109">
                  <c:v>135.98853901454382</c:v>
                </c:pt>
                <c:pt idx="110">
                  <c:v>136.50802666800362</c:v>
                </c:pt>
                <c:pt idx="111">
                  <c:v>136.98841449192591</c:v>
                </c:pt>
                <c:pt idx="112">
                  <c:v>137.41294125148229</c:v>
                </c:pt>
                <c:pt idx="113">
                  <c:v>138.12234933035714</c:v>
                </c:pt>
                <c:pt idx="114">
                  <c:v>138.72562653677804</c:v>
                </c:pt>
                <c:pt idx="115">
                  <c:v>146.47325760977608</c:v>
                </c:pt>
                <c:pt idx="116">
                  <c:v>153.94718251909529</c:v>
                </c:pt>
                <c:pt idx="117">
                  <c:v>161.10271072387695</c:v>
                </c:pt>
                <c:pt idx="118">
                  <c:v>168.0012858254569</c:v>
                </c:pt>
                <c:pt idx="119">
                  <c:v>174.66525677272253</c:v>
                </c:pt>
                <c:pt idx="120">
                  <c:v>181.1225471496582</c:v>
                </c:pt>
                <c:pt idx="121">
                  <c:v>187.35640117100306</c:v>
                </c:pt>
                <c:pt idx="122">
                  <c:v>193.49529756818498</c:v>
                </c:pt>
                <c:pt idx="123">
                  <c:v>199.52806091308594</c:v>
                </c:pt>
                <c:pt idx="124">
                  <c:v>205.48820713588171</c:v>
                </c:pt>
                <c:pt idx="125">
                  <c:v>211.43718174525671</c:v>
                </c:pt>
                <c:pt idx="126">
                  <c:v>217.55373328072685</c:v>
                </c:pt>
                <c:pt idx="127">
                  <c:v>223.84903390066964</c:v>
                </c:pt>
                <c:pt idx="128">
                  <c:v>229.78125054495675</c:v>
                </c:pt>
                <c:pt idx="129">
                  <c:v>234.7080089024135</c:v>
                </c:pt>
                <c:pt idx="130">
                  <c:v>239.4392591203962</c:v>
                </c:pt>
                <c:pt idx="131">
                  <c:v>244.33249936785018</c:v>
                </c:pt>
                <c:pt idx="132">
                  <c:v>249.44358934674943</c:v>
                </c:pt>
                <c:pt idx="133">
                  <c:v>254.69991411481584</c:v>
                </c:pt>
                <c:pt idx="134">
                  <c:v>260.08471625191822</c:v>
                </c:pt>
                <c:pt idx="135">
                  <c:v>265.59240559169223</c:v>
                </c:pt>
                <c:pt idx="136">
                  <c:v>271.17829840523854</c:v>
                </c:pt>
                <c:pt idx="137">
                  <c:v>276.79211589268277</c:v>
                </c:pt>
                <c:pt idx="138">
                  <c:v>282.439453125</c:v>
                </c:pt>
                <c:pt idx="139">
                  <c:v>288.07003130231584</c:v>
                </c:pt>
                <c:pt idx="140">
                  <c:v>293.76205662318637</c:v>
                </c:pt>
                <c:pt idx="141">
                  <c:v>299.38146536690846</c:v>
                </c:pt>
                <c:pt idx="142">
                  <c:v>305.06790488106861</c:v>
                </c:pt>
                <c:pt idx="143">
                  <c:v>310.71523829868863</c:v>
                </c:pt>
                <c:pt idx="144">
                  <c:v>316.35699026925221</c:v>
                </c:pt>
                <c:pt idx="145">
                  <c:v>322.00991276332309</c:v>
                </c:pt>
                <c:pt idx="146">
                  <c:v>327.65724945068359</c:v>
                </c:pt>
                <c:pt idx="147">
                  <c:v>333.29900251116072</c:v>
                </c:pt>
                <c:pt idx="148">
                  <c:v>338.94633810860768</c:v>
                </c:pt>
                <c:pt idx="149">
                  <c:v>344.59926060267856</c:v>
                </c:pt>
                <c:pt idx="150">
                  <c:v>350.21866607666016</c:v>
                </c:pt>
                <c:pt idx="151">
                  <c:v>355.83807373046875</c:v>
                </c:pt>
                <c:pt idx="152">
                  <c:v>361.47982352120533</c:v>
                </c:pt>
                <c:pt idx="153">
                  <c:v>367.10481698172435</c:v>
                </c:pt>
                <c:pt idx="154">
                  <c:v>372.70746830531527</c:v>
                </c:pt>
                <c:pt idx="155">
                  <c:v>378.34363664899553</c:v>
                </c:pt>
                <c:pt idx="156">
                  <c:v>383.99097224644254</c:v>
                </c:pt>
                <c:pt idx="157">
                  <c:v>389.66623687744141</c:v>
                </c:pt>
                <c:pt idx="158">
                  <c:v>395.4979051862444</c:v>
                </c:pt>
                <c:pt idx="159">
                  <c:v>401.62004525320873</c:v>
                </c:pt>
                <c:pt idx="160">
                  <c:v>408.12202235630582</c:v>
                </c:pt>
                <c:pt idx="161">
                  <c:v>414.66310337611606</c:v>
                </c:pt>
                <c:pt idx="162">
                  <c:v>420.97516087123324</c:v>
                </c:pt>
                <c:pt idx="163">
                  <c:v>427.06936972481861</c:v>
                </c:pt>
                <c:pt idx="164">
                  <c:v>433.00716945103238</c:v>
                </c:pt>
                <c:pt idx="165">
                  <c:v>438.87235804966519</c:v>
                </c:pt>
                <c:pt idx="166">
                  <c:v>444.64258357456754</c:v>
                </c:pt>
                <c:pt idx="167">
                  <c:v>450.31226348876953</c:v>
                </c:pt>
                <c:pt idx="168">
                  <c:v>455.94842856270924</c:v>
                </c:pt>
                <c:pt idx="169">
                  <c:v>461.50080762590682</c:v>
                </c:pt>
                <c:pt idx="170">
                  <c:v>467.0029078892299</c:v>
                </c:pt>
                <c:pt idx="171">
                  <c:v>472.46032496861051</c:v>
                </c:pt>
                <c:pt idx="172">
                  <c:v>477.8786424909319</c:v>
                </c:pt>
                <c:pt idx="173">
                  <c:v>483.26344081333707</c:v>
                </c:pt>
                <c:pt idx="174">
                  <c:v>488.60355595179965</c:v>
                </c:pt>
                <c:pt idx="175">
                  <c:v>493.89339229038785</c:v>
                </c:pt>
                <c:pt idx="176">
                  <c:v>499.18322971888949</c:v>
                </c:pt>
                <c:pt idx="177">
                  <c:v>504.43397194998607</c:v>
                </c:pt>
                <c:pt idx="178">
                  <c:v>509.65119607107982</c:v>
                </c:pt>
                <c:pt idx="179">
                  <c:v>514.8349009922573</c:v>
                </c:pt>
                <c:pt idx="180">
                  <c:v>520.00744192940851</c:v>
                </c:pt>
                <c:pt idx="181">
                  <c:v>525.15204838344027</c:v>
                </c:pt>
                <c:pt idx="182">
                  <c:v>530.25196402413508</c:v>
                </c:pt>
                <c:pt idx="183">
                  <c:v>535.34071786063055</c:v>
                </c:pt>
                <c:pt idx="184">
                  <c:v>540.42387717110773</c:v>
                </c:pt>
                <c:pt idx="185">
                  <c:v>545.45676313127785</c:v>
                </c:pt>
                <c:pt idx="186">
                  <c:v>550.46172332763672</c:v>
                </c:pt>
                <c:pt idx="187">
                  <c:v>555.42757960728238</c:v>
                </c:pt>
                <c:pt idx="188">
                  <c:v>560.39902387346535</c:v>
                </c:pt>
                <c:pt idx="189">
                  <c:v>565.31460789271762</c:v>
                </c:pt>
                <c:pt idx="190">
                  <c:v>570.24136461530418</c:v>
                </c:pt>
                <c:pt idx="191">
                  <c:v>575.12343706403465</c:v>
                </c:pt>
                <c:pt idx="192">
                  <c:v>579.98315974644254</c:v>
                </c:pt>
                <c:pt idx="193">
                  <c:v>584.82054029192238</c:v>
                </c:pt>
                <c:pt idx="194">
                  <c:v>589.59647914341519</c:v>
                </c:pt>
                <c:pt idx="195">
                  <c:v>594.37241908482144</c:v>
                </c:pt>
                <c:pt idx="196">
                  <c:v>599.10924965994695</c:v>
                </c:pt>
                <c:pt idx="197">
                  <c:v>603.81257411411832</c:v>
                </c:pt>
                <c:pt idx="198">
                  <c:v>608.49355207170754</c:v>
                </c:pt>
                <c:pt idx="199">
                  <c:v>613.15218135288785</c:v>
                </c:pt>
                <c:pt idx="200">
                  <c:v>617.79405866350442</c:v>
                </c:pt>
                <c:pt idx="201">
                  <c:v>622.36332811628074</c:v>
                </c:pt>
                <c:pt idx="202">
                  <c:v>626.86555698939731</c:v>
                </c:pt>
                <c:pt idx="203">
                  <c:v>631.39571162632535</c:v>
                </c:pt>
                <c:pt idx="204">
                  <c:v>635.8644169398716</c:v>
                </c:pt>
                <c:pt idx="205">
                  <c:v>640.26611110142301</c:v>
                </c:pt>
                <c:pt idx="206">
                  <c:v>644.66220092773437</c:v>
                </c:pt>
                <c:pt idx="207">
                  <c:v>648.95775386265348</c:v>
                </c:pt>
                <c:pt idx="208">
                  <c:v>653.23654610770086</c:v>
                </c:pt>
                <c:pt idx="209">
                  <c:v>657.44271632603238</c:v>
                </c:pt>
                <c:pt idx="210">
                  <c:v>661.56511579241067</c:v>
                </c:pt>
                <c:pt idx="211">
                  <c:v>665.6595666067941</c:v>
                </c:pt>
                <c:pt idx="212">
                  <c:v>669.66465432303289</c:v>
                </c:pt>
                <c:pt idx="213">
                  <c:v>673.53567286900113</c:v>
                </c:pt>
                <c:pt idx="214">
                  <c:v>677.34525408063621</c:v>
                </c:pt>
                <c:pt idx="215">
                  <c:v>681.04311806815008</c:v>
                </c:pt>
                <c:pt idx="217">
                  <c:v>681.58494894845148</c:v>
                </c:pt>
                <c:pt idx="218">
                  <c:v>685.0035193307059</c:v>
                </c:pt>
                <c:pt idx="219">
                  <c:v>688.13719940185547</c:v>
                </c:pt>
                <c:pt idx="220">
                  <c:v>691.41052791050504</c:v>
                </c:pt>
                <c:pt idx="221">
                  <c:v>694.59448351178855</c:v>
                </c:pt>
                <c:pt idx="223">
                  <c:v>697.63880593436102</c:v>
                </c:pt>
                <c:pt idx="224">
                  <c:v>700.54904937744141</c:v>
                </c:pt>
                <c:pt idx="225">
                  <c:v>703.23586709158758</c:v>
                </c:pt>
                <c:pt idx="226">
                  <c:v>705.6880689348493</c:v>
                </c:pt>
                <c:pt idx="227">
                  <c:v>707.76044137137274</c:v>
                </c:pt>
              </c:numCache>
            </c:numRef>
          </c:yVal>
        </c:ser>
        <c:ser>
          <c:idx val="2"/>
          <c:order val="2"/>
          <c:tx>
            <c:strRef>
              <c:f>'calcBLUE(2)'!$AL$14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'calcBLUE(2)'!$AA$17:$AA$99</c:f>
              <c:numCache>
                <c:formatCode>General</c:formatCode>
                <c:ptCount val="83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46.802997849811661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50.77736582511379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58.402152436867354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62.719767408564664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90.886905186662744</c:v>
                </c:pt>
                <c:pt idx="56">
                  <c:v>91.903199877757658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96.109084551709174</c:v>
                </c:pt>
                <c:pt idx="61">
                  <c:v>97.1264601369828</c:v>
                </c:pt>
                <c:pt idx="62">
                  <c:v>98.134212450003389</c:v>
                </c:pt>
                <c:pt idx="63">
                  <c:v>99.136659204144792</c:v>
                </c:pt>
                <c:pt idx="64">
                  <c:v>100.13906338533154</c:v>
                </c:pt>
                <c:pt idx="65">
                  <c:v>101.14578578974786</c:v>
                </c:pt>
                <c:pt idx="66">
                  <c:v>102.1300153981317</c:v>
                </c:pt>
                <c:pt idx="67">
                  <c:v>103.1056893721919</c:v>
                </c:pt>
                <c:pt idx="68">
                  <c:v>104.07280439786608</c:v>
                </c:pt>
                <c:pt idx="69">
                  <c:v>105.04423739184197</c:v>
                </c:pt>
                <c:pt idx="70">
                  <c:v>105.9958680985501</c:v>
                </c:pt>
                <c:pt idx="71">
                  <c:v>106.93357082095281</c:v>
                </c:pt>
                <c:pt idx="72">
                  <c:v>107.88253855110645</c:v>
                </c:pt>
                <c:pt idx="73">
                  <c:v>108.85237034311618</c:v>
                </c:pt>
                <c:pt idx="74">
                  <c:v>109.8167991937995</c:v>
                </c:pt>
                <c:pt idx="75">
                  <c:v>110.79675850539374</c:v>
                </c:pt>
                <c:pt idx="76">
                  <c:v>111.71848081919083</c:v>
                </c:pt>
                <c:pt idx="77">
                  <c:v>112.62088979737929</c:v>
                </c:pt>
                <c:pt idx="78">
                  <c:v>113.53404245581974</c:v>
                </c:pt>
                <c:pt idx="79">
                  <c:v>114.47550689390674</c:v>
                </c:pt>
                <c:pt idx="80">
                  <c:v>115.4212436682063</c:v>
                </c:pt>
                <c:pt idx="81">
                  <c:v>116.3263788450616</c:v>
                </c:pt>
                <c:pt idx="82">
                  <c:v>117.19139959163664</c:v>
                </c:pt>
              </c:numCache>
            </c:numRef>
          </c:xVal>
          <c:yVal>
            <c:numRef>
              <c:f>'calcBLUE(2)'!$AL$17:$AL$99</c:f>
              <c:numCache>
                <c:formatCode>General</c:formatCode>
                <c:ptCount val="83"/>
                <c:pt idx="0">
                  <c:v>26.177209104810441</c:v>
                </c:pt>
                <c:pt idx="1">
                  <c:v>27.860349859510148</c:v>
                </c:pt>
                <c:pt idx="2">
                  <c:v>29.437228202819824</c:v>
                </c:pt>
                <c:pt idx="3">
                  <c:v>31.041812351771764</c:v>
                </c:pt>
                <c:pt idx="4">
                  <c:v>32.630009719303679</c:v>
                </c:pt>
                <c:pt idx="5">
                  <c:v>34.122249467032297</c:v>
                </c:pt>
                <c:pt idx="6">
                  <c:v>35.616685117994038</c:v>
                </c:pt>
                <c:pt idx="7">
                  <c:v>37.077080045427593</c:v>
                </c:pt>
                <c:pt idx="8">
                  <c:v>38.478092806679861</c:v>
                </c:pt>
                <c:pt idx="9">
                  <c:v>39.991449560437886</c:v>
                </c:pt>
                <c:pt idx="10">
                  <c:v>41.326575824192595</c:v>
                </c:pt>
                <c:pt idx="11">
                  <c:v>42.604600225176128</c:v>
                </c:pt>
                <c:pt idx="12">
                  <c:v>44.006204196384978</c:v>
                </c:pt>
                <c:pt idx="13">
                  <c:v>45.421070098876953</c:v>
                </c:pt>
                <c:pt idx="14">
                  <c:v>46.645963396344868</c:v>
                </c:pt>
                <c:pt idx="15">
                  <c:v>47.59573950086321</c:v>
                </c:pt>
                <c:pt idx="16">
                  <c:v>48.516458238874165</c:v>
                </c:pt>
                <c:pt idx="17">
                  <c:v>49.326605660574778</c:v>
                </c:pt>
                <c:pt idx="18">
                  <c:v>50.158546992710662</c:v>
                </c:pt>
                <c:pt idx="19">
                  <c:v>51.029259409223286</c:v>
                </c:pt>
                <c:pt idx="20">
                  <c:v>51.804605620247976</c:v>
                </c:pt>
                <c:pt idx="21">
                  <c:v>52.580796650477815</c:v>
                </c:pt>
                <c:pt idx="22">
                  <c:v>53.222934314182829</c:v>
                </c:pt>
                <c:pt idx="23">
                  <c:v>53.800368445260183</c:v>
                </c:pt>
                <c:pt idx="24">
                  <c:v>54.519289016723633</c:v>
                </c:pt>
                <c:pt idx="25">
                  <c:v>55.422775541033062</c:v>
                </c:pt>
                <c:pt idx="26">
                  <c:v>56.268063272748677</c:v>
                </c:pt>
                <c:pt idx="27">
                  <c:v>57.045098304748535</c:v>
                </c:pt>
                <c:pt idx="28">
                  <c:v>57.981781959533691</c:v>
                </c:pt>
                <c:pt idx="29">
                  <c:v>59.111731392996653</c:v>
                </c:pt>
                <c:pt idx="30">
                  <c:v>60.20510605403355</c:v>
                </c:pt>
                <c:pt idx="31">
                  <c:v>61.279389517647878</c:v>
                </c:pt>
                <c:pt idx="32">
                  <c:v>62.619246891566682</c:v>
                </c:pt>
                <c:pt idx="33">
                  <c:v>64.017979349408833</c:v>
                </c:pt>
                <c:pt idx="34">
                  <c:v>65.330551147460938</c:v>
                </c:pt>
                <c:pt idx="35">
                  <c:v>66.690765380859375</c:v>
                </c:pt>
                <c:pt idx="36">
                  <c:v>68.276766232081826</c:v>
                </c:pt>
                <c:pt idx="37">
                  <c:v>69.880843298775815</c:v>
                </c:pt>
                <c:pt idx="38">
                  <c:v>71.19696440015521</c:v>
                </c:pt>
                <c:pt idx="39">
                  <c:v>72.327758380344932</c:v>
                </c:pt>
                <c:pt idx="40">
                  <c:v>73.405083928789409</c:v>
                </c:pt>
                <c:pt idx="41">
                  <c:v>74.632088661193848</c:v>
                </c:pt>
                <c:pt idx="42">
                  <c:v>75.989937918526792</c:v>
                </c:pt>
                <c:pt idx="43">
                  <c:v>77.687690871102475</c:v>
                </c:pt>
                <c:pt idx="44">
                  <c:v>79.3474348613194</c:v>
                </c:pt>
                <c:pt idx="45">
                  <c:v>81.326387814113076</c:v>
                </c:pt>
                <c:pt idx="46">
                  <c:v>83.528171811785015</c:v>
                </c:pt>
                <c:pt idx="47">
                  <c:v>85.621244566781186</c:v>
                </c:pt>
                <c:pt idx="48">
                  <c:v>88.051011357988628</c:v>
                </c:pt>
                <c:pt idx="49">
                  <c:v>90.275855745588032</c:v>
                </c:pt>
                <c:pt idx="50">
                  <c:v>92.322892052786685</c:v>
                </c:pt>
                <c:pt idx="51">
                  <c:v>94.331747055053711</c:v>
                </c:pt>
                <c:pt idx="52">
                  <c:v>96.351753234863281</c:v>
                </c:pt>
                <c:pt idx="53">
                  <c:v>99.269755227225161</c:v>
                </c:pt>
                <c:pt idx="54">
                  <c:v>102.25313649858747</c:v>
                </c:pt>
                <c:pt idx="55">
                  <c:v>106.41250256129673</c:v>
                </c:pt>
                <c:pt idx="56">
                  <c:v>109.44268063136509</c:v>
                </c:pt>
                <c:pt idx="57">
                  <c:v>111.33234868730817</c:v>
                </c:pt>
                <c:pt idx="58">
                  <c:v>113.7966662815639</c:v>
                </c:pt>
                <c:pt idx="59">
                  <c:v>116.19450405665806</c:v>
                </c:pt>
                <c:pt idx="60">
                  <c:v>118.74666840689522</c:v>
                </c:pt>
                <c:pt idx="61">
                  <c:v>121.3675891331264</c:v>
                </c:pt>
                <c:pt idx="62">
                  <c:v>124.27148546491351</c:v>
                </c:pt>
                <c:pt idx="63">
                  <c:v>126.78546960013253</c:v>
                </c:pt>
                <c:pt idx="64">
                  <c:v>128.77371515546525</c:v>
                </c:pt>
                <c:pt idx="65">
                  <c:v>129.94192968096053</c:v>
                </c:pt>
                <c:pt idx="66">
                  <c:v>131.47243281773157</c:v>
                </c:pt>
                <c:pt idx="67">
                  <c:v>133.4787551334926</c:v>
                </c:pt>
                <c:pt idx="68">
                  <c:v>135.15826443263464</c:v>
                </c:pt>
                <c:pt idx="69">
                  <c:v>137.06828962053572</c:v>
                </c:pt>
                <c:pt idx="70">
                  <c:v>139.16752842494421</c:v>
                </c:pt>
                <c:pt idx="71">
                  <c:v>140.39715249197823</c:v>
                </c:pt>
                <c:pt idx="72">
                  <c:v>141.94928087506975</c:v>
                </c:pt>
                <c:pt idx="73">
                  <c:v>143.20703342982702</c:v>
                </c:pt>
                <c:pt idx="74">
                  <c:v>144.58464731488908</c:v>
                </c:pt>
                <c:pt idx="75">
                  <c:v>146.20688601902552</c:v>
                </c:pt>
                <c:pt idx="76">
                  <c:v>147.2218726021903</c:v>
                </c:pt>
                <c:pt idx="77">
                  <c:v>148.96363503592355</c:v>
                </c:pt>
                <c:pt idx="78">
                  <c:v>150.08251925877161</c:v>
                </c:pt>
                <c:pt idx="79">
                  <c:v>150.72634696960449</c:v>
                </c:pt>
                <c:pt idx="80">
                  <c:v>151.22429575238908</c:v>
                </c:pt>
                <c:pt idx="81">
                  <c:v>151.53260912214006</c:v>
                </c:pt>
                <c:pt idx="82">
                  <c:v>151.73136629377092</c:v>
                </c:pt>
              </c:numCache>
            </c:numRef>
          </c:yVal>
        </c:ser>
        <c:axId val="300695552"/>
        <c:axId val="300697472"/>
      </c:scatterChart>
      <c:scatterChart>
        <c:scatterStyle val="lineMarker"/>
        <c:ser>
          <c:idx val="1"/>
          <c:order val="1"/>
          <c:tx>
            <c:strRef>
              <c:f>'calcBLUE(2)'!$AF$14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'calcBLUE(2)'!$AG$17:$AG$170</c:f>
              <c:numCache>
                <c:formatCode>0.0%</c:formatCode>
                <c:ptCount val="154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2">
                  <c:v>0.31251039891103105</c:v>
                </c:pt>
                <c:pt idx="83">
                  <c:v>0.31495818982876</c:v>
                </c:pt>
                <c:pt idx="84">
                  <c:v>0.31740750691468461</c:v>
                </c:pt>
                <c:pt idx="85">
                  <c:v>0.31965581643240215</c:v>
                </c:pt>
                <c:pt idx="86">
                  <c:v>0.3219738368265711</c:v>
                </c:pt>
                <c:pt idx="87">
                  <c:v>0.3243062881777376</c:v>
                </c:pt>
                <c:pt idx="88">
                  <c:v>0.32648616961605725</c:v>
                </c:pt>
                <c:pt idx="89">
                  <c:v>0.32890969343976223</c:v>
                </c:pt>
                <c:pt idx="90">
                  <c:v>0.3310781554690162</c:v>
                </c:pt>
                <c:pt idx="91">
                  <c:v>0.33344334907629869</c:v>
                </c:pt>
                <c:pt idx="92">
                  <c:v>0.33562323391365662</c:v>
                </c:pt>
                <c:pt idx="93">
                  <c:v>0.33788707431716486</c:v>
                </c:pt>
                <c:pt idx="94">
                  <c:v>0.34000279074991985</c:v>
                </c:pt>
                <c:pt idx="95">
                  <c:v>0.34211853437498119</c:v>
                </c:pt>
                <c:pt idx="96">
                  <c:v>0.34414284590925226</c:v>
                </c:pt>
                <c:pt idx="97">
                  <c:v>0.34630992181068837</c:v>
                </c:pt>
                <c:pt idx="98">
                  <c:v>0.34840425013485771</c:v>
                </c:pt>
                <c:pt idx="99">
                  <c:v>0.35028599512599257</c:v>
                </c:pt>
                <c:pt idx="100">
                  <c:v>0.35224920622762829</c:v>
                </c:pt>
                <c:pt idx="101">
                  <c:v>0.35273248897070697</c:v>
                </c:pt>
                <c:pt idx="102">
                  <c:v>0.353138820205952</c:v>
                </c:pt>
                <c:pt idx="103">
                  <c:v>0.35460726593333114</c:v>
                </c:pt>
                <c:pt idx="104">
                  <c:v>0.3562567607558399</c:v>
                </c:pt>
                <c:pt idx="105">
                  <c:v>0.35797470813082227</c:v>
                </c:pt>
                <c:pt idx="106">
                  <c:v>0.35965262843080859</c:v>
                </c:pt>
                <c:pt idx="107">
                  <c:v>0.36134636649541807</c:v>
                </c:pt>
                <c:pt idx="108">
                  <c:v>0.36296876690384661</c:v>
                </c:pt>
                <c:pt idx="109">
                  <c:v>0.36449998063204997</c:v>
                </c:pt>
                <c:pt idx="110">
                  <c:v>0.36618357324714784</c:v>
                </c:pt>
                <c:pt idx="111">
                  <c:v>0.36761641880701018</c:v>
                </c:pt>
                <c:pt idx="112">
                  <c:v>0.36901068664180675</c:v>
                </c:pt>
                <c:pt idx="113">
                  <c:v>0.3711378401586265</c:v>
                </c:pt>
                <c:pt idx="114">
                  <c:v>0.37154817357080694</c:v>
                </c:pt>
                <c:pt idx="115">
                  <c:v>0.39199766202387543</c:v>
                </c:pt>
                <c:pt idx="116">
                  <c:v>0.41193071445973561</c:v>
                </c:pt>
                <c:pt idx="117">
                  <c:v>0.43085325243626549</c:v>
                </c:pt>
                <c:pt idx="118">
                  <c:v>0.44933931305881364</c:v>
                </c:pt>
                <c:pt idx="119">
                  <c:v>0.46675748536693268</c:v>
                </c:pt>
                <c:pt idx="120">
                  <c:v>0.4838729285284224</c:v>
                </c:pt>
                <c:pt idx="121">
                  <c:v>0.50049625624271676</c:v>
                </c:pt>
                <c:pt idx="122">
                  <c:v>0.51661178942993213</c:v>
                </c:pt>
                <c:pt idx="123">
                  <c:v>0.53262814285826554</c:v>
                </c:pt>
                <c:pt idx="124">
                  <c:v>0.54821316319012925</c:v>
                </c:pt>
                <c:pt idx="125">
                  <c:v>0.56397729623525361</c:v>
                </c:pt>
                <c:pt idx="126">
                  <c:v>0.58001984946744189</c:v>
                </c:pt>
                <c:pt idx="127">
                  <c:v>0.59672303383888914</c:v>
                </c:pt>
                <c:pt idx="128">
                  <c:v>0.61218277080886596</c:v>
                </c:pt>
                <c:pt idx="129">
                  <c:v>0.62542348921809932</c:v>
                </c:pt>
                <c:pt idx="130">
                  <c:v>0.63786920380451506</c:v>
                </c:pt>
                <c:pt idx="131">
                  <c:v>0.65068703488843771</c:v>
                </c:pt>
                <c:pt idx="132">
                  <c:v>0.66394164934456235</c:v>
                </c:pt>
                <c:pt idx="133">
                  <c:v>0.67780124938287323</c:v>
                </c:pt>
                <c:pt idx="134">
                  <c:v>0.69186627638413833</c:v>
                </c:pt>
                <c:pt idx="135">
                  <c:v>0.70643392462885202</c:v>
                </c:pt>
                <c:pt idx="136">
                  <c:v>0.72106755338745143</c:v>
                </c:pt>
                <c:pt idx="137">
                  <c:v>0.73583505723900711</c:v>
                </c:pt>
                <c:pt idx="138">
                  <c:v>0.750454866247941</c:v>
                </c:pt>
                <c:pt idx="139">
                  <c:v>0.76529204937019402</c:v>
                </c:pt>
                <c:pt idx="140">
                  <c:v>0.7802491584621809</c:v>
                </c:pt>
                <c:pt idx="141">
                  <c:v>0.79487251031620432</c:v>
                </c:pt>
                <c:pt idx="142">
                  <c:v>0.80961393046837904</c:v>
                </c:pt>
                <c:pt idx="143">
                  <c:v>0.82448580063152943</c:v>
                </c:pt>
                <c:pt idx="144">
                  <c:v>0.83931949398502381</c:v>
                </c:pt>
                <c:pt idx="145">
                  <c:v>0.85389582186847957</c:v>
                </c:pt>
                <c:pt idx="146">
                  <c:v>0.86867734284730647</c:v>
                </c:pt>
                <c:pt idx="147">
                  <c:v>0.88333886321780908</c:v>
                </c:pt>
                <c:pt idx="148">
                  <c:v>0.89806819191834408</c:v>
                </c:pt>
                <c:pt idx="149">
                  <c:v>0.91272965257797445</c:v>
                </c:pt>
                <c:pt idx="150">
                  <c:v>0.92734945495236709</c:v>
                </c:pt>
                <c:pt idx="151">
                  <c:v>0.94203702584954374</c:v>
                </c:pt>
                <c:pt idx="152">
                  <c:v>0.9566585731083157</c:v>
                </c:pt>
                <c:pt idx="153">
                  <c:v>0.97129912501083082</c:v>
                </c:pt>
              </c:numCache>
            </c:numRef>
          </c:xVal>
          <c:yVal>
            <c:numRef>
              <c:f>'calcBLUE(2)'!$AF$17:$AF$170</c:f>
              <c:numCache>
                <c:formatCode>General</c:formatCode>
                <c:ptCount val="154"/>
                <c:pt idx="0">
                  <c:v>25.356202670506068</c:v>
                </c:pt>
                <c:pt idx="1">
                  <c:v>26.781831196376256</c:v>
                </c:pt>
                <c:pt idx="2">
                  <c:v>28.153712885720388</c:v>
                </c:pt>
                <c:pt idx="3">
                  <c:v>29.479408468518937</c:v>
                </c:pt>
                <c:pt idx="4">
                  <c:v>30.751561505453928</c:v>
                </c:pt>
                <c:pt idx="5">
                  <c:v>31.979776314326696</c:v>
                </c:pt>
                <c:pt idx="6">
                  <c:v>33.169162818363738</c:v>
                </c:pt>
                <c:pt idx="7">
                  <c:v>34.328916549682617</c:v>
                </c:pt>
                <c:pt idx="8">
                  <c:v>35.462102753775461</c:v>
                </c:pt>
                <c:pt idx="9">
                  <c:v>36.582619462694439</c:v>
                </c:pt>
                <c:pt idx="10">
                  <c:v>37.671663761138916</c:v>
                </c:pt>
                <c:pt idx="11">
                  <c:v>38.76500013896397</c:v>
                </c:pt>
                <c:pt idx="12">
                  <c:v>39.907178470066619</c:v>
                </c:pt>
                <c:pt idx="13">
                  <c:v>41.087368624550955</c:v>
                </c:pt>
                <c:pt idx="14">
                  <c:v>42.171304089682444</c:v>
                </c:pt>
                <c:pt idx="15">
                  <c:v>43.085210936410085</c:v>
                </c:pt>
                <c:pt idx="16">
                  <c:v>43.960083961486816</c:v>
                </c:pt>
                <c:pt idx="17">
                  <c:v>44.861319814409526</c:v>
                </c:pt>
                <c:pt idx="18">
                  <c:v>45.814055170331685</c:v>
                </c:pt>
                <c:pt idx="19">
                  <c:v>46.800510134015767</c:v>
                </c:pt>
                <c:pt idx="20">
                  <c:v>47.818845476422993</c:v>
                </c:pt>
                <c:pt idx="21">
                  <c:v>48.863135201590403</c:v>
                </c:pt>
                <c:pt idx="22">
                  <c:v>49.929290771484375</c:v>
                </c:pt>
                <c:pt idx="23">
                  <c:v>50.986250196184429</c:v>
                </c:pt>
                <c:pt idx="24">
                  <c:v>52.050567218235564</c:v>
                </c:pt>
                <c:pt idx="25">
                  <c:v>53.115496907915386</c:v>
                </c:pt>
                <c:pt idx="26">
                  <c:v>54.215781211853027</c:v>
                </c:pt>
                <c:pt idx="27">
                  <c:v>55.318722997392925</c:v>
                </c:pt>
                <c:pt idx="28">
                  <c:v>56.417577062334331</c:v>
                </c:pt>
                <c:pt idx="29">
                  <c:v>57.520722525460378</c:v>
                </c:pt>
                <c:pt idx="30">
                  <c:v>58.620598111833843</c:v>
                </c:pt>
                <c:pt idx="31">
                  <c:v>59.670200620378765</c:v>
                </c:pt>
                <c:pt idx="32">
                  <c:v>60.723890577043804</c:v>
                </c:pt>
                <c:pt idx="33">
                  <c:v>61.823357990809846</c:v>
                </c:pt>
                <c:pt idx="34">
                  <c:v>62.930795533316477</c:v>
                </c:pt>
                <c:pt idx="35">
                  <c:v>64.023722103663857</c:v>
                </c:pt>
                <c:pt idx="36">
                  <c:v>65.116649900163921</c:v>
                </c:pt>
                <c:pt idx="37">
                  <c:v>66.217547552926206</c:v>
                </c:pt>
                <c:pt idx="38">
                  <c:v>67.327845709664487</c:v>
                </c:pt>
                <c:pt idx="39">
                  <c:v>68.442435537065776</c:v>
                </c:pt>
                <c:pt idx="40">
                  <c:v>69.538836615426206</c:v>
                </c:pt>
                <c:pt idx="41">
                  <c:v>70.581491879054482</c:v>
                </c:pt>
                <c:pt idx="42">
                  <c:v>71.630277088710244</c:v>
                </c:pt>
                <c:pt idx="43">
                  <c:v>72.688053676060264</c:v>
                </c:pt>
                <c:pt idx="44">
                  <c:v>73.807548795427593</c:v>
                </c:pt>
                <c:pt idx="45">
                  <c:v>75.021458217075889</c:v>
                </c:pt>
                <c:pt idx="46">
                  <c:v>76.339592252458843</c:v>
                </c:pt>
                <c:pt idx="47">
                  <c:v>77.598461559840615</c:v>
                </c:pt>
                <c:pt idx="48">
                  <c:v>78.81604943956647</c:v>
                </c:pt>
                <c:pt idx="49">
                  <c:v>79.950666427612305</c:v>
                </c:pt>
                <c:pt idx="50">
                  <c:v>81.128608703613281</c:v>
                </c:pt>
                <c:pt idx="51">
                  <c:v>82.301441328866147</c:v>
                </c:pt>
                <c:pt idx="52">
                  <c:v>83.467531476702007</c:v>
                </c:pt>
                <c:pt idx="53">
                  <c:v>84.656304359436035</c:v>
                </c:pt>
                <c:pt idx="54">
                  <c:v>85.806044033595498</c:v>
                </c:pt>
                <c:pt idx="55">
                  <c:v>86.837254524230957</c:v>
                </c:pt>
                <c:pt idx="56">
                  <c:v>87.882769857134136</c:v>
                </c:pt>
                <c:pt idx="57">
                  <c:v>88.917658942086362</c:v>
                </c:pt>
                <c:pt idx="58">
                  <c:v>89.957656315394814</c:v>
                </c:pt>
                <c:pt idx="59">
                  <c:v>90.953511646815713</c:v>
                </c:pt>
                <c:pt idx="60">
                  <c:v>91.995348521641318</c:v>
                </c:pt>
                <c:pt idx="61">
                  <c:v>93.106055668422158</c:v>
                </c:pt>
                <c:pt idx="62">
                  <c:v>94.163833073207314</c:v>
                </c:pt>
                <c:pt idx="63">
                  <c:v>95.204035077776226</c:v>
                </c:pt>
                <c:pt idx="64">
                  <c:v>96.172710146222798</c:v>
                </c:pt>
                <c:pt idx="65">
                  <c:v>97.137298311506001</c:v>
                </c:pt>
                <c:pt idx="66">
                  <c:v>98.106995718819761</c:v>
                </c:pt>
                <c:pt idx="67">
                  <c:v>99.124105181012837</c:v>
                </c:pt>
                <c:pt idx="68">
                  <c:v>100.17207200186593</c:v>
                </c:pt>
                <c:pt idx="69">
                  <c:v>101.30485125950405</c:v>
                </c:pt>
                <c:pt idx="70">
                  <c:v>102.4110608782087</c:v>
                </c:pt>
                <c:pt idx="71">
                  <c:v>103.54649680001395</c:v>
                </c:pt>
                <c:pt idx="72">
                  <c:v>104.65454701014927</c:v>
                </c:pt>
                <c:pt idx="73">
                  <c:v>105.73092133658272</c:v>
                </c:pt>
                <c:pt idx="74">
                  <c:v>106.68386023385185</c:v>
                </c:pt>
                <c:pt idx="75">
                  <c:v>107.7242671421596</c:v>
                </c:pt>
                <c:pt idx="76">
                  <c:v>108.7344275883266</c:v>
                </c:pt>
                <c:pt idx="77">
                  <c:v>109.72864832196917</c:v>
                </c:pt>
                <c:pt idx="78">
                  <c:v>110.69201006208148</c:v>
                </c:pt>
                <c:pt idx="79">
                  <c:v>111.74079595293317</c:v>
                </c:pt>
                <c:pt idx="80">
                  <c:v>112.71805463518415</c:v>
                </c:pt>
                <c:pt idx="81">
                  <c:v>113.6156120300293</c:v>
                </c:pt>
                <c:pt idx="82">
                  <c:v>114.42999458312988</c:v>
                </c:pt>
                <c:pt idx="83">
                  <c:v>115.24315016610282</c:v>
                </c:pt>
                <c:pt idx="84">
                  <c:v>116.06039319719586</c:v>
                </c:pt>
                <c:pt idx="85">
                  <c:v>116.98329053606305</c:v>
                </c:pt>
                <c:pt idx="86">
                  <c:v>117.87246976579938</c:v>
                </c:pt>
                <c:pt idx="87">
                  <c:v>118.81355612618583</c:v>
                </c:pt>
                <c:pt idx="88">
                  <c:v>119.81390762329102</c:v>
                </c:pt>
                <c:pt idx="89">
                  <c:v>120.76725687299457</c:v>
                </c:pt>
                <c:pt idx="90">
                  <c:v>121.76413399832589</c:v>
                </c:pt>
                <c:pt idx="91">
                  <c:v>122.71564156668526</c:v>
                </c:pt>
                <c:pt idx="92">
                  <c:v>123.67083059038434</c:v>
                </c:pt>
                <c:pt idx="93">
                  <c:v>124.53875459943499</c:v>
                </c:pt>
                <c:pt idx="94">
                  <c:v>125.3915571485247</c:v>
                </c:pt>
                <c:pt idx="95">
                  <c:v>126.25723348345075</c:v>
                </c:pt>
                <c:pt idx="96">
                  <c:v>127.07100296020508</c:v>
                </c:pt>
                <c:pt idx="97">
                  <c:v>127.93586349487305</c:v>
                </c:pt>
                <c:pt idx="98">
                  <c:v>128.78948293413436</c:v>
                </c:pt>
                <c:pt idx="99">
                  <c:v>129.67947878156389</c:v>
                </c:pt>
                <c:pt idx="100">
                  <c:v>130.51245716639929</c:v>
                </c:pt>
                <c:pt idx="101">
                  <c:v>130.86212021963937</c:v>
                </c:pt>
                <c:pt idx="102">
                  <c:v>130.69066129411971</c:v>
                </c:pt>
                <c:pt idx="103">
                  <c:v>131.37547874450684</c:v>
                </c:pt>
                <c:pt idx="104">
                  <c:v>132.01983206612724</c:v>
                </c:pt>
                <c:pt idx="105">
                  <c:v>132.58325604030065</c:v>
                </c:pt>
                <c:pt idx="106">
                  <c:v>133.11868449619837</c:v>
                </c:pt>
                <c:pt idx="107">
                  <c:v>133.667601449149</c:v>
                </c:pt>
                <c:pt idx="108">
                  <c:v>134.22673606872559</c:v>
                </c:pt>
                <c:pt idx="109">
                  <c:v>134.66120883396692</c:v>
                </c:pt>
                <c:pt idx="110">
                  <c:v>135.17967578342981</c:v>
                </c:pt>
                <c:pt idx="111">
                  <c:v>135.56346539088659</c:v>
                </c:pt>
                <c:pt idx="112">
                  <c:v>135.95441000802177</c:v>
                </c:pt>
                <c:pt idx="113">
                  <c:v>136.23254830496651</c:v>
                </c:pt>
                <c:pt idx="114">
                  <c:v>137.16627611432756</c:v>
                </c:pt>
                <c:pt idx="115">
                  <c:v>145.58353533063615</c:v>
                </c:pt>
                <c:pt idx="116">
                  <c:v>153.37544659205847</c:v>
                </c:pt>
                <c:pt idx="117">
                  <c:v>160.87859289986747</c:v>
                </c:pt>
                <c:pt idx="118">
                  <c:v>166.95488684517997</c:v>
                </c:pt>
                <c:pt idx="119">
                  <c:v>173.82349014282227</c:v>
                </c:pt>
                <c:pt idx="120">
                  <c:v>180.67758287702287</c:v>
                </c:pt>
                <c:pt idx="121">
                  <c:v>186.59774289812361</c:v>
                </c:pt>
                <c:pt idx="122">
                  <c:v>191.93935230800085</c:v>
                </c:pt>
                <c:pt idx="123">
                  <c:v>197.65269906180245</c:v>
                </c:pt>
                <c:pt idx="124">
                  <c:v>205.21633638654436</c:v>
                </c:pt>
                <c:pt idx="125">
                  <c:v>211.14691979544503</c:v>
                </c:pt>
                <c:pt idx="126">
                  <c:v>217.7492392403739</c:v>
                </c:pt>
                <c:pt idx="127">
                  <c:v>225.17656762259347</c:v>
                </c:pt>
                <c:pt idx="128">
                  <c:v>231.96833147321428</c:v>
                </c:pt>
                <c:pt idx="129">
                  <c:v>237.45524488176619</c:v>
                </c:pt>
                <c:pt idx="130">
                  <c:v>243.10789326259069</c:v>
                </c:pt>
                <c:pt idx="131">
                  <c:v>249.58085414341517</c:v>
                </c:pt>
                <c:pt idx="132">
                  <c:v>256.4157404218401</c:v>
                </c:pt>
                <c:pt idx="133">
                  <c:v>263.03767449515209</c:v>
                </c:pt>
                <c:pt idx="134">
                  <c:v>270.01336615426197</c:v>
                </c:pt>
                <c:pt idx="135">
                  <c:v>277.12945229666576</c:v>
                </c:pt>
                <c:pt idx="136">
                  <c:v>284.78648321969166</c:v>
                </c:pt>
                <c:pt idx="137">
                  <c:v>291.77300371442522</c:v>
                </c:pt>
                <c:pt idx="138">
                  <c:v>298.16012736729215</c:v>
                </c:pt>
                <c:pt idx="139">
                  <c:v>304.57934079851424</c:v>
                </c:pt>
                <c:pt idx="140">
                  <c:v>310.83220400129045</c:v>
                </c:pt>
                <c:pt idx="141">
                  <c:v>317.4341130937849</c:v>
                </c:pt>
                <c:pt idx="142">
                  <c:v>324.25918797084262</c:v>
                </c:pt>
                <c:pt idx="143">
                  <c:v>330.94263676234652</c:v>
                </c:pt>
                <c:pt idx="144">
                  <c:v>337.88195037841797</c:v>
                </c:pt>
                <c:pt idx="145">
                  <c:v>343.99665996006559</c:v>
                </c:pt>
                <c:pt idx="146">
                  <c:v>349.03561401367187</c:v>
                </c:pt>
                <c:pt idx="147">
                  <c:v>352.73149817330494</c:v>
                </c:pt>
                <c:pt idx="148">
                  <c:v>355.84024919782365</c:v>
                </c:pt>
                <c:pt idx="149">
                  <c:v>358.89566584995816</c:v>
                </c:pt>
                <c:pt idx="150">
                  <c:v>360.94561767578125</c:v>
                </c:pt>
                <c:pt idx="151">
                  <c:v>362.5694787161691</c:v>
                </c:pt>
                <c:pt idx="152">
                  <c:v>364.29613167898998</c:v>
                </c:pt>
                <c:pt idx="153">
                  <c:v>366.15459769112721</c:v>
                </c:pt>
              </c:numCache>
            </c:numRef>
          </c:yVal>
        </c:ser>
        <c:axId val="300713472"/>
        <c:axId val="300711936"/>
      </c:scatterChart>
      <c:valAx>
        <c:axId val="300695552"/>
        <c:scaling>
          <c:orientation val="minMax"/>
          <c:max val="375"/>
          <c:min val="0"/>
        </c:scaling>
        <c:axPos val="b"/>
        <c:majorGridlines>
          <c:spPr>
            <a:ln w="19050"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</a:t>
                </a:r>
              </a:p>
            </c:rich>
          </c:tx>
          <c:layout/>
        </c:title>
        <c:numFmt formatCode="General" sourceLinked="1"/>
        <c:tickLblPos val="nextTo"/>
        <c:crossAx val="300697472"/>
        <c:crosses val="autoZero"/>
        <c:crossBetween val="midCat"/>
      </c:valAx>
      <c:valAx>
        <c:axId val="300697472"/>
        <c:scaling>
          <c:orientation val="minMax"/>
          <c:max val="375"/>
          <c:min val="0"/>
        </c:scaling>
        <c:axPos val="l"/>
        <c:majorGridlines>
          <c:spPr>
            <a:ln w="19050"/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"Lux"</a:t>
                </a:r>
              </a:p>
            </c:rich>
          </c:tx>
          <c:layout/>
        </c:title>
        <c:numFmt formatCode="General" sourceLinked="1"/>
        <c:tickLblPos val="nextTo"/>
        <c:crossAx val="300695552"/>
        <c:crosses val="autoZero"/>
        <c:crossBetween val="midCat"/>
      </c:valAx>
      <c:valAx>
        <c:axId val="300711936"/>
        <c:scaling>
          <c:orientation val="minMax"/>
          <c:max val="375"/>
          <c:min val="0"/>
        </c:scaling>
        <c:delete val="1"/>
        <c:axPos val="r"/>
        <c:numFmt formatCode="General" sourceLinked="1"/>
        <c:tickLblPos val="none"/>
        <c:crossAx val="300713472"/>
        <c:crosses val="max"/>
        <c:crossBetween val="midCat"/>
      </c:valAx>
      <c:valAx>
        <c:axId val="300713472"/>
        <c:scaling>
          <c:orientation val="minMax"/>
          <c:max val="1"/>
        </c:scaling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 (LO)</a:t>
                </a:r>
              </a:p>
            </c:rich>
          </c:tx>
          <c:layout/>
        </c:title>
        <c:numFmt formatCode="0%" sourceLinked="0"/>
        <c:tickLblPos val="nextTo"/>
        <c:crossAx val="300711936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470884964588512"/>
          <c:y val="0.39670056867891601"/>
          <c:w val="0.11101414481222725"/>
          <c:h val="0.19733960338291046"/>
        </c:manualLayout>
      </c:layout>
    </c:legend>
    <c:plotVisOnly val="1"/>
    <c:dispBlanksAs val="span"/>
  </c:chart>
  <c:txPr>
    <a:bodyPr/>
    <a:lstStyle/>
    <a:p>
      <a:pPr>
        <a:defRPr sz="1000"/>
      </a:pPr>
      <a:endParaRPr lang="en-US"/>
    </a:p>
  </c:tx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'calcBLUE(2)'!$AS$63:$AY$63</c:f>
          <c:strCache>
            <c:ptCount val="1"/>
            <c:pt idx="0">
              <c:v>Gain Compression Relative to LM &amp; HI Range; Range=LO: BLUE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'calcBLUE(2)'!$AH$13:$AI$13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'calcBLUE(2)'!$AG$17:$AG$170</c:f>
              <c:numCache>
                <c:formatCode>0.0%</c:formatCode>
                <c:ptCount val="154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2">
                  <c:v>0.31251039891103105</c:v>
                </c:pt>
                <c:pt idx="83">
                  <c:v>0.31495818982876</c:v>
                </c:pt>
                <c:pt idx="84">
                  <c:v>0.31740750691468461</c:v>
                </c:pt>
                <c:pt idx="85">
                  <c:v>0.31965581643240215</c:v>
                </c:pt>
                <c:pt idx="86">
                  <c:v>0.3219738368265711</c:v>
                </c:pt>
                <c:pt idx="87">
                  <c:v>0.3243062881777376</c:v>
                </c:pt>
                <c:pt idx="88">
                  <c:v>0.32648616961605725</c:v>
                </c:pt>
                <c:pt idx="89">
                  <c:v>0.32890969343976223</c:v>
                </c:pt>
                <c:pt idx="90">
                  <c:v>0.3310781554690162</c:v>
                </c:pt>
                <c:pt idx="91">
                  <c:v>0.33344334907629869</c:v>
                </c:pt>
                <c:pt idx="92">
                  <c:v>0.33562323391365662</c:v>
                </c:pt>
                <c:pt idx="93">
                  <c:v>0.33788707431716486</c:v>
                </c:pt>
                <c:pt idx="94">
                  <c:v>0.34000279074991985</c:v>
                </c:pt>
                <c:pt idx="95">
                  <c:v>0.34211853437498119</c:v>
                </c:pt>
                <c:pt idx="96">
                  <c:v>0.34414284590925226</c:v>
                </c:pt>
                <c:pt idx="97">
                  <c:v>0.34630992181068837</c:v>
                </c:pt>
                <c:pt idx="98">
                  <c:v>0.34840425013485771</c:v>
                </c:pt>
                <c:pt idx="99">
                  <c:v>0.35028599512599257</c:v>
                </c:pt>
                <c:pt idx="100">
                  <c:v>0.35224920622762829</c:v>
                </c:pt>
                <c:pt idx="101">
                  <c:v>0.35273248897070697</c:v>
                </c:pt>
                <c:pt idx="102">
                  <c:v>0.353138820205952</c:v>
                </c:pt>
                <c:pt idx="103">
                  <c:v>0.35460726593333114</c:v>
                </c:pt>
                <c:pt idx="104">
                  <c:v>0.3562567607558399</c:v>
                </c:pt>
                <c:pt idx="105">
                  <c:v>0.35797470813082227</c:v>
                </c:pt>
                <c:pt idx="106">
                  <c:v>0.35965262843080859</c:v>
                </c:pt>
                <c:pt idx="107">
                  <c:v>0.36134636649541807</c:v>
                </c:pt>
                <c:pt idx="108">
                  <c:v>0.36296876690384661</c:v>
                </c:pt>
                <c:pt idx="109">
                  <c:v>0.36449998063204997</c:v>
                </c:pt>
                <c:pt idx="110">
                  <c:v>0.36618357324714784</c:v>
                </c:pt>
                <c:pt idx="111">
                  <c:v>0.36761641880701018</c:v>
                </c:pt>
                <c:pt idx="112">
                  <c:v>0.36901068664180675</c:v>
                </c:pt>
                <c:pt idx="113">
                  <c:v>0.3711378401586265</c:v>
                </c:pt>
                <c:pt idx="114">
                  <c:v>0.37154817357080694</c:v>
                </c:pt>
                <c:pt idx="115">
                  <c:v>0.39199766202387543</c:v>
                </c:pt>
                <c:pt idx="116">
                  <c:v>0.41193071445973561</c:v>
                </c:pt>
                <c:pt idx="117">
                  <c:v>0.43085325243626549</c:v>
                </c:pt>
                <c:pt idx="118">
                  <c:v>0.44933931305881364</c:v>
                </c:pt>
                <c:pt idx="119">
                  <c:v>0.46675748536693268</c:v>
                </c:pt>
                <c:pt idx="120">
                  <c:v>0.4838729285284224</c:v>
                </c:pt>
                <c:pt idx="121">
                  <c:v>0.50049625624271676</c:v>
                </c:pt>
                <c:pt idx="122">
                  <c:v>0.51661178942993213</c:v>
                </c:pt>
                <c:pt idx="123">
                  <c:v>0.53262814285826554</c:v>
                </c:pt>
                <c:pt idx="124">
                  <c:v>0.54821316319012925</c:v>
                </c:pt>
                <c:pt idx="125">
                  <c:v>0.56397729623525361</c:v>
                </c:pt>
                <c:pt idx="126">
                  <c:v>0.58001984946744189</c:v>
                </c:pt>
                <c:pt idx="127">
                  <c:v>0.59672303383888914</c:v>
                </c:pt>
                <c:pt idx="128">
                  <c:v>0.61218277080886596</c:v>
                </c:pt>
                <c:pt idx="129">
                  <c:v>0.62542348921809932</c:v>
                </c:pt>
                <c:pt idx="130">
                  <c:v>0.63786920380451506</c:v>
                </c:pt>
                <c:pt idx="131">
                  <c:v>0.65068703488843771</c:v>
                </c:pt>
                <c:pt idx="132">
                  <c:v>0.66394164934456235</c:v>
                </c:pt>
                <c:pt idx="133">
                  <c:v>0.67780124938287323</c:v>
                </c:pt>
                <c:pt idx="134">
                  <c:v>0.69186627638413833</c:v>
                </c:pt>
                <c:pt idx="135">
                  <c:v>0.70643392462885202</c:v>
                </c:pt>
                <c:pt idx="136">
                  <c:v>0.72106755338745143</c:v>
                </c:pt>
                <c:pt idx="137">
                  <c:v>0.73583505723900711</c:v>
                </c:pt>
                <c:pt idx="138">
                  <c:v>0.750454866247941</c:v>
                </c:pt>
                <c:pt idx="139">
                  <c:v>0.76529204937019402</c:v>
                </c:pt>
                <c:pt idx="140">
                  <c:v>0.7802491584621809</c:v>
                </c:pt>
                <c:pt idx="141">
                  <c:v>0.79487251031620432</c:v>
                </c:pt>
                <c:pt idx="142">
                  <c:v>0.80961393046837904</c:v>
                </c:pt>
                <c:pt idx="143">
                  <c:v>0.82448580063152943</c:v>
                </c:pt>
                <c:pt idx="144">
                  <c:v>0.83931949398502381</c:v>
                </c:pt>
                <c:pt idx="145">
                  <c:v>0.85389582186847957</c:v>
                </c:pt>
                <c:pt idx="146">
                  <c:v>0.86867734284730647</c:v>
                </c:pt>
                <c:pt idx="147">
                  <c:v>0.88333886321780908</c:v>
                </c:pt>
                <c:pt idx="148">
                  <c:v>0.89806819191834408</c:v>
                </c:pt>
                <c:pt idx="149">
                  <c:v>0.91272965257797445</c:v>
                </c:pt>
                <c:pt idx="150">
                  <c:v>0.92734945495236709</c:v>
                </c:pt>
                <c:pt idx="151">
                  <c:v>0.94203702584954374</c:v>
                </c:pt>
                <c:pt idx="152">
                  <c:v>0.9566585731083157</c:v>
                </c:pt>
                <c:pt idx="153">
                  <c:v>0.97129912501083082</c:v>
                </c:pt>
              </c:numCache>
            </c:numRef>
          </c:xVal>
          <c:yVal>
            <c:numRef>
              <c:f>'calcBLUE(2)'!$AI$17:$AI$170</c:f>
              <c:numCache>
                <c:formatCode>0.0%</c:formatCode>
                <c:ptCount val="154"/>
                <c:pt idx="0">
                  <c:v>-5.0955659314098622E-2</c:v>
                </c:pt>
                <c:pt idx="1">
                  <c:v>-4.659780087046228E-2</c:v>
                </c:pt>
                <c:pt idx="2">
                  <c:v>-4.834271743506291E-2</c:v>
                </c:pt>
                <c:pt idx="3">
                  <c:v>-4.4648902809034996E-2</c:v>
                </c:pt>
                <c:pt idx="4">
                  <c:v>-4.4224899450425403E-2</c:v>
                </c:pt>
                <c:pt idx="5">
                  <c:v>-4.2788745027171782E-2</c:v>
                </c:pt>
                <c:pt idx="6">
                  <c:v>-4.3169735124820585E-2</c:v>
                </c:pt>
                <c:pt idx="7">
                  <c:v>-4.4608254677109271E-2</c:v>
                </c:pt>
                <c:pt idx="8">
                  <c:v>-4.2879346377814653E-2</c:v>
                </c:pt>
                <c:pt idx="9">
                  <c:v>-4.1544770402237585E-2</c:v>
                </c:pt>
                <c:pt idx="10">
                  <c:v>-4.430345633483368E-2</c:v>
                </c:pt>
                <c:pt idx="11">
                  <c:v>-4.0853201797762639E-2</c:v>
                </c:pt>
                <c:pt idx="12">
                  <c:v>-4.1808003458893128E-2</c:v>
                </c:pt>
                <c:pt idx="13">
                  <c:v>-3.7473451666365509E-2</c:v>
                </c:pt>
                <c:pt idx="14">
                  <c:v>-3.9441235185787016E-2</c:v>
                </c:pt>
                <c:pt idx="15">
                  <c:v>-3.9475574690033488E-2</c:v>
                </c:pt>
                <c:pt idx="16">
                  <c:v>-4.0242175637406064E-2</c:v>
                </c:pt>
                <c:pt idx="17">
                  <c:v>-3.9276875025336055E-2</c:v>
                </c:pt>
                <c:pt idx="18">
                  <c:v>-3.8849072449724575E-2</c:v>
                </c:pt>
                <c:pt idx="19">
                  <c:v>-3.8311813991271371E-2</c:v>
                </c:pt>
                <c:pt idx="20">
                  <c:v>-3.6449103700632368E-2</c:v>
                </c:pt>
                <c:pt idx="21">
                  <c:v>-3.3830546571125608E-2</c:v>
                </c:pt>
                <c:pt idx="22">
                  <c:v>-3.2443117986144743E-2</c:v>
                </c:pt>
                <c:pt idx="23">
                  <c:v>-3.3983692342934191E-2</c:v>
                </c:pt>
                <c:pt idx="24">
                  <c:v>-3.1632866030254059E-2</c:v>
                </c:pt>
                <c:pt idx="25">
                  <c:v>-3.1268286327139738E-2</c:v>
                </c:pt>
                <c:pt idx="26">
                  <c:v>-3.1386031641769341E-2</c:v>
                </c:pt>
                <c:pt idx="27">
                  <c:v>-2.8367200285968286E-2</c:v>
                </c:pt>
                <c:pt idx="28">
                  <c:v>-2.696587747377166E-2</c:v>
                </c:pt>
                <c:pt idx="29">
                  <c:v>-2.7196312362781971E-2</c:v>
                </c:pt>
                <c:pt idx="30">
                  <c:v>-2.4786583783004024E-2</c:v>
                </c:pt>
                <c:pt idx="31">
                  <c:v>-2.4504584372525673E-2</c:v>
                </c:pt>
                <c:pt idx="32">
                  <c:v>-2.5321992480424993E-2</c:v>
                </c:pt>
                <c:pt idx="33">
                  <c:v>-2.3131841413401855E-2</c:v>
                </c:pt>
                <c:pt idx="34">
                  <c:v>-2.147756783746535E-2</c:v>
                </c:pt>
                <c:pt idx="35">
                  <c:v>-2.1202917049252257E-2</c:v>
                </c:pt>
                <c:pt idx="36">
                  <c:v>-2.0212227140034345E-2</c:v>
                </c:pt>
                <c:pt idx="37">
                  <c:v>-1.8688009788181081E-2</c:v>
                </c:pt>
                <c:pt idx="38">
                  <c:v>-1.8187848470936574E-2</c:v>
                </c:pt>
                <c:pt idx="39">
                  <c:v>-1.7049104925713765E-2</c:v>
                </c:pt>
                <c:pt idx="40">
                  <c:v>-1.5009290880978576E-2</c:v>
                </c:pt>
                <c:pt idx="41">
                  <c:v>-1.4629464752801247E-2</c:v>
                </c:pt>
                <c:pt idx="42">
                  <c:v>-1.5598896157129061E-2</c:v>
                </c:pt>
                <c:pt idx="43">
                  <c:v>-1.4647385485563102E-2</c:v>
                </c:pt>
                <c:pt idx="44">
                  <c:v>-1.4853870168897387E-2</c:v>
                </c:pt>
                <c:pt idx="45">
                  <c:v>-1.3035030511844292E-2</c:v>
                </c:pt>
                <c:pt idx="46">
                  <c:v>-1.1761547713584175E-2</c:v>
                </c:pt>
                <c:pt idx="47">
                  <c:v>-1.1347798309093826E-2</c:v>
                </c:pt>
                <c:pt idx="48">
                  <c:v>-9.5361249318989261E-3</c:v>
                </c:pt>
                <c:pt idx="49">
                  <c:v>-9.9777804392527925E-3</c:v>
                </c:pt>
                <c:pt idx="50">
                  <c:v>-7.8180365625577508E-3</c:v>
                </c:pt>
                <c:pt idx="51">
                  <c:v>-7.4990822228333531E-3</c:v>
                </c:pt>
                <c:pt idx="52">
                  <c:v>-5.6814332474690588E-3</c:v>
                </c:pt>
                <c:pt idx="53">
                  <c:v>-4.1932879109635168E-3</c:v>
                </c:pt>
                <c:pt idx="54">
                  <c:v>-3.307811824735607E-3</c:v>
                </c:pt>
                <c:pt idx="55">
                  <c:v>-3.0838537220014839E-3</c:v>
                </c:pt>
                <c:pt idx="56">
                  <c:v>-2.2379885126703192E-3</c:v>
                </c:pt>
                <c:pt idx="57">
                  <c:v>-1.553532550183423E-3</c:v>
                </c:pt>
                <c:pt idx="58">
                  <c:v>-9.5744935124042474E-4</c:v>
                </c:pt>
                <c:pt idx="59">
                  <c:v>-1.1797635603074674E-3</c:v>
                </c:pt>
                <c:pt idx="60">
                  <c:v>-1.2534556463364988E-3</c:v>
                </c:pt>
                <c:pt idx="61">
                  <c:v>2.1699400265573487E-4</c:v>
                </c:pt>
                <c:pt idx="62">
                  <c:v>1.1924097087940844E-3</c:v>
                </c:pt>
                <c:pt idx="63">
                  <c:v>2.0166482917405304E-3</c:v>
                </c:pt>
                <c:pt idx="64">
                  <c:v>2.0795302198242105E-3</c:v>
                </c:pt>
                <c:pt idx="65">
                  <c:v>2.056221257295654E-3</c:v>
                </c:pt>
                <c:pt idx="66">
                  <c:v>2.306254792840301E-3</c:v>
                </c:pt>
                <c:pt idx="67">
                  <c:v>3.1145058971018269E-3</c:v>
                </c:pt>
                <c:pt idx="68">
                  <c:v>4.2995330162087786E-3</c:v>
                </c:pt>
                <c:pt idx="69">
                  <c:v>6.2638522717637368E-3</c:v>
                </c:pt>
                <c:pt idx="70">
                  <c:v>8.1189772728706977E-3</c:v>
                </c:pt>
                <c:pt idx="71">
                  <c:v>1.0357808276004299E-2</c:v>
                </c:pt>
                <c:pt idx="72">
                  <c:v>1.2187119107729405E-2</c:v>
                </c:pt>
                <c:pt idx="73">
                  <c:v>1.3486544712483228E-2</c:v>
                </c:pt>
                <c:pt idx="74">
                  <c:v>1.3640143400089677E-2</c:v>
                </c:pt>
                <c:pt idx="75">
                  <c:v>1.4472677158747338E-2</c:v>
                </c:pt>
                <c:pt idx="76">
                  <c:v>1.5537377073165493E-2</c:v>
                </c:pt>
                <c:pt idx="77">
                  <c:v>1.6611308398561064E-2</c:v>
                </c:pt>
                <c:pt idx="78">
                  <c:v>1.7288262458096115E-2</c:v>
                </c:pt>
                <c:pt idx="79">
                  <c:v>1.8481269692678381E-2</c:v>
                </c:pt>
                <c:pt idx="80">
                  <c:v>1.8970465856875895E-2</c:v>
                </c:pt>
                <c:pt idx="81">
                  <c:v>1.9092638526762462E-2</c:v>
                </c:pt>
                <c:pt idx="82">
                  <c:v>1.8821256896933924E-2</c:v>
                </c:pt>
                <c:pt idx="83">
                  <c:v>1.8086805297455877E-2</c:v>
                </c:pt>
                <c:pt idx="84">
                  <c:v>1.7394620852271059E-2</c:v>
                </c:pt>
                <c:pt idx="85">
                  <c:v>1.8272031618752571E-2</c:v>
                </c:pt>
                <c:pt idx="86">
                  <c:v>1.8625147909575368E-2</c:v>
                </c:pt>
                <c:pt idx="87">
                  <c:v>1.937321650072299E-2</c:v>
                </c:pt>
                <c:pt idx="88">
                  <c:v>2.1092384771745909E-2</c:v>
                </c:pt>
                <c:pt idx="89">
                  <c:v>2.1633492968667678E-2</c:v>
                </c:pt>
                <c:pt idx="90">
                  <c:v>2.3319973369500424E-2</c:v>
                </c:pt>
                <c:pt idx="91">
                  <c:v>2.4001178327905492E-2</c:v>
                </c:pt>
                <c:pt idx="92">
                  <c:v>2.5269063830631655E-2</c:v>
                </c:pt>
                <c:pt idx="93">
                  <c:v>2.5546917233699507E-2</c:v>
                </c:pt>
                <c:pt idx="94">
                  <c:v>2.6144229671031916E-2</c:v>
                </c:pt>
                <c:pt idx="95">
                  <c:v>2.6838774094451789E-2</c:v>
                </c:pt>
                <c:pt idx="96">
                  <c:v>2.7378103652142549E-2</c:v>
                </c:pt>
                <c:pt idx="97">
                  <c:v>2.7897864688792628E-2</c:v>
                </c:pt>
                <c:pt idx="98">
                  <c:v>2.8536122343810533E-2</c:v>
                </c:pt>
                <c:pt idx="99">
                  <c:v>3.0080286333026951E-2</c:v>
                </c:pt>
                <c:pt idx="100">
                  <c:v>3.0918982809167161E-2</c:v>
                </c:pt>
                <c:pt idx="101">
                  <c:v>3.2264716262684789E-2</c:v>
                </c:pt>
                <c:pt idx="102">
                  <c:v>2.972602046532935E-2</c:v>
                </c:pt>
                <c:pt idx="103">
                  <c:v>3.083528309281669E-2</c:v>
                </c:pt>
                <c:pt idx="104">
                  <c:v>3.109493773927241E-2</c:v>
                </c:pt>
                <c:pt idx="105">
                  <c:v>3.0525944907692448E-2</c:v>
                </c:pt>
                <c:pt idx="106">
                  <c:v>2.9860430858399845E-2</c:v>
                </c:pt>
                <c:pt idx="107">
                  <c:v>2.9259908335906193E-2</c:v>
                </c:pt>
                <c:pt idx="108">
                  <c:v>2.8945488224039639E-2</c:v>
                </c:pt>
                <c:pt idx="109">
                  <c:v>2.7939589667696607E-2</c:v>
                </c:pt>
                <c:pt idx="110">
                  <c:v>2.7152992392244224E-2</c:v>
                </c:pt>
                <c:pt idx="111">
                  <c:v>2.6054325595381345E-2</c:v>
                </c:pt>
                <c:pt idx="112">
                  <c:v>2.5125293818124339E-2</c:v>
                </c:pt>
                <c:pt idx="113">
                  <c:v>2.1335053839614648E-2</c:v>
                </c:pt>
                <c:pt idx="114">
                  <c:v>2.7199527501118759E-2</c:v>
                </c:pt>
                <c:pt idx="115">
                  <c:v>3.3359361437497403E-2</c:v>
                </c:pt>
                <c:pt idx="116">
                  <c:v>3.5986887667385004E-2</c:v>
                </c:pt>
                <c:pt idx="117">
                  <c:v>3.8942415219155979E-2</c:v>
                </c:pt>
                <c:pt idx="118">
                  <c:v>3.3825671097411192E-2</c:v>
                </c:pt>
                <c:pt idx="119">
                  <c:v>3.6190885277515905E-2</c:v>
                </c:pt>
                <c:pt idx="120">
                  <c:v>3.8952135897879936E-2</c:v>
                </c:pt>
                <c:pt idx="121">
                  <c:v>3.735677189128439E-2</c:v>
                </c:pt>
                <c:pt idx="122">
                  <c:v>3.3766145723262975E-2</c:v>
                </c:pt>
                <c:pt idx="123">
                  <c:v>3.252656218408756E-2</c:v>
                </c:pt>
                <c:pt idx="124">
                  <c:v>4.1561850153265301E-2</c:v>
                </c:pt>
                <c:pt idx="125">
                  <c:v>4.1707336112247084E-2</c:v>
                </c:pt>
                <c:pt idx="126">
                  <c:v>4.4567197459087105E-2</c:v>
                </c:pt>
                <c:pt idx="127">
                  <c:v>4.9960560788473218E-2</c:v>
                </c:pt>
                <c:pt idx="128">
                  <c:v>5.4314524275862475E-2</c:v>
                </c:pt>
                <c:pt idx="129">
                  <c:v>5.6404328435587292E-2</c:v>
                </c:pt>
                <c:pt idx="130">
                  <c:v>6.0449564932348876E-2</c:v>
                </c:pt>
                <c:pt idx="131">
                  <c:v>6.723904793678015E-2</c:v>
                </c:pt>
                <c:pt idx="132">
                  <c:v>7.457655734312163E-2</c:v>
                </c:pt>
                <c:pt idx="133">
                  <c:v>7.978722429063545E-2</c:v>
                </c:pt>
                <c:pt idx="134">
                  <c:v>8.588965117948022E-2</c:v>
                </c:pt>
                <c:pt idx="135">
                  <c:v>9.1525107743275491E-2</c:v>
                </c:pt>
                <c:pt idx="136">
                  <c:v>9.8919835450040017E-2</c:v>
                </c:pt>
                <c:pt idx="137">
                  <c:v>0.10328375812806434</c:v>
                </c:pt>
                <c:pt idx="138">
                  <c:v>0.10547157652932393</c:v>
                </c:pt>
                <c:pt idx="139">
                  <c:v>0.10737785505130981</c:v>
                </c:pt>
                <c:pt idx="140">
                  <c:v>0.10844791903978623</c:v>
                </c:pt>
                <c:pt idx="141">
                  <c:v>0.11116540644467743</c:v>
                </c:pt>
                <c:pt idx="142">
                  <c:v>0.1143892450713504</c:v>
                </c:pt>
                <c:pt idx="143">
                  <c:v>0.11684302346580622</c:v>
                </c:pt>
                <c:pt idx="144">
                  <c:v>0.12010897158981271</c:v>
                </c:pt>
                <c:pt idx="145">
                  <c:v>0.12091306377719868</c:v>
                </c:pt>
                <c:pt idx="146">
                  <c:v>0.11797950455602058</c:v>
                </c:pt>
                <c:pt idx="147">
                  <c:v>0.11106508051020758</c:v>
                </c:pt>
                <c:pt idx="148">
                  <c:v>0.1024739805549495</c:v>
                </c:pt>
                <c:pt idx="149">
                  <c:v>9.4078911664529752E-2</c:v>
                </c:pt>
                <c:pt idx="150">
                  <c:v>8.2981270234297799E-2</c:v>
                </c:pt>
                <c:pt idx="151">
                  <c:v>7.0892465436799057E-2</c:v>
                </c:pt>
                <c:pt idx="152">
                  <c:v>5.9546900374663814E-2</c:v>
                </c:pt>
                <c:pt idx="153">
                  <c:v>4.8900005688377934E-2</c:v>
                </c:pt>
              </c:numCache>
            </c:numRef>
          </c:yVal>
        </c:ser>
        <c:ser>
          <c:idx val="1"/>
          <c:order val="1"/>
          <c:tx>
            <c:strRef>
              <c:f>'calcBLUE(2)'!$AJ$13:$AK$13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'calcBLUE(2)'!$AG$17:$AG$170</c:f>
              <c:numCache>
                <c:formatCode>0.0%</c:formatCode>
                <c:ptCount val="154"/>
                <c:pt idx="0">
                  <c:v>7.4339614406042406E-2</c:v>
                </c:pt>
                <c:pt idx="1">
                  <c:v>7.8160389060554142E-2</c:v>
                </c:pt>
                <c:pt idx="2">
                  <c:v>8.2314756040591713E-2</c:v>
                </c:pt>
                <c:pt idx="3">
                  <c:v>8.5857522333007294E-2</c:v>
                </c:pt>
                <c:pt idx="4">
                  <c:v>8.952288190966487E-2</c:v>
                </c:pt>
                <c:pt idx="5">
                  <c:v>9.295873791059299E-2</c:v>
                </c:pt>
                <c:pt idx="6">
                  <c:v>9.6454434660563165E-2</c:v>
                </c:pt>
                <c:pt idx="7">
                  <c:v>9.9977254376535221E-2</c:v>
                </c:pt>
                <c:pt idx="8">
                  <c:v>0.10309091383768691</c:v>
                </c:pt>
                <c:pt idx="9">
                  <c:v>0.10620025550048878</c:v>
                </c:pt>
                <c:pt idx="10">
                  <c:v>0.1096774587628878</c:v>
                </c:pt>
                <c:pt idx="11">
                  <c:v>0.11245461989072084</c:v>
                </c:pt>
                <c:pt idx="12">
                  <c:v>0.11588335966506848</c:v>
                </c:pt>
                <c:pt idx="13">
                  <c:v>0.11877313093171071</c:v>
                </c:pt>
                <c:pt idx="14">
                  <c:v>0.1221562481342164</c:v>
                </c:pt>
                <c:pt idx="15">
                  <c:v>0.12480799426616443</c:v>
                </c:pt>
                <c:pt idx="16">
                  <c:v>0.12744401508733108</c:v>
                </c:pt>
                <c:pt idx="17">
                  <c:v>0.12992609788273593</c:v>
                </c:pt>
                <c:pt idx="18">
                  <c:v>0.13262632585754214</c:v>
                </c:pt>
                <c:pt idx="19">
                  <c:v>0.13540630886697011</c:v>
                </c:pt>
                <c:pt idx="20">
                  <c:v>0.13808516402886298</c:v>
                </c:pt>
                <c:pt idx="21">
                  <c:v>0.14071831300257176</c:v>
                </c:pt>
                <c:pt idx="22">
                  <c:v>0.14358249121034999</c:v>
                </c:pt>
                <c:pt idx="23">
                  <c:v>0.14685583545131373</c:v>
                </c:pt>
                <c:pt idx="24">
                  <c:v>0.14955743867701524</c:v>
                </c:pt>
                <c:pt idx="25">
                  <c:v>0.15255987514688713</c:v>
                </c:pt>
                <c:pt idx="26">
                  <c:v>0.15573907316497962</c:v>
                </c:pt>
                <c:pt idx="27">
                  <c:v>0.15841363976025205</c:v>
                </c:pt>
                <c:pt idx="28">
                  <c:v>0.16132770429351315</c:v>
                </c:pt>
                <c:pt idx="29">
                  <c:v>0.16452114292245854</c:v>
                </c:pt>
                <c:pt idx="30">
                  <c:v>0.16725271308950576</c:v>
                </c:pt>
                <c:pt idx="31">
                  <c:v>0.17019815924385215</c:v>
                </c:pt>
                <c:pt idx="32">
                  <c:v>0.17334887026187387</c:v>
                </c:pt>
                <c:pt idx="33">
                  <c:v>0.17609183944375692</c:v>
                </c:pt>
                <c:pt idx="34">
                  <c:v>0.1789431298579249</c:v>
                </c:pt>
                <c:pt idx="35">
                  <c:v>0.18199977283095625</c:v>
                </c:pt>
                <c:pt idx="36">
                  <c:v>0.18491946447211949</c:v>
                </c:pt>
                <c:pt idx="37">
                  <c:v>0.18775373284239547</c:v>
                </c:pt>
                <c:pt idx="38">
                  <c:v>0.19080463008108803</c:v>
                </c:pt>
                <c:pt idx="39">
                  <c:v>0.19373863099367777</c:v>
                </c:pt>
                <c:pt idx="40">
                  <c:v>0.19643455170715288</c:v>
                </c:pt>
                <c:pt idx="41">
                  <c:v>0.19930300896424435</c:v>
                </c:pt>
                <c:pt idx="42">
                  <c:v>0.20246368290342104</c:v>
                </c:pt>
                <c:pt idx="43">
                  <c:v>0.2052551016372984</c:v>
                </c:pt>
                <c:pt idx="44">
                  <c:v>0.20845999366569234</c:v>
                </c:pt>
                <c:pt idx="45">
                  <c:v>0.21149804457904187</c:v>
                </c:pt>
                <c:pt idx="46">
                  <c:v>0.21493675169329424</c:v>
                </c:pt>
                <c:pt idx="47">
                  <c:v>0.21838970757609141</c:v>
                </c:pt>
                <c:pt idx="48">
                  <c:v>0.22141070551430039</c:v>
                </c:pt>
                <c:pt idx="49">
                  <c:v>0.22469827575025231</c:v>
                </c:pt>
                <c:pt idx="50">
                  <c:v>0.2275125163070694</c:v>
                </c:pt>
                <c:pt idx="51">
                  <c:v>0.2307273709167145</c:v>
                </c:pt>
                <c:pt idx="52">
                  <c:v>0.23356868413376666</c:v>
                </c:pt>
                <c:pt idx="53">
                  <c:v>0.2365412294608468</c:v>
                </c:pt>
                <c:pt idx="54">
                  <c:v>0.23954075771355099</c:v>
                </c:pt>
                <c:pt idx="55">
                  <c:v>0.24236508049776731</c:v>
                </c:pt>
                <c:pt idx="56">
                  <c:v>0.24507519967402042</c:v>
                </c:pt>
                <c:pt idx="57">
                  <c:v>0.24779117131441478</c:v>
                </c:pt>
                <c:pt idx="58">
                  <c:v>0.25053980771285189</c:v>
                </c:pt>
                <c:pt idx="59">
                  <c:v>0.25336973211218317</c:v>
                </c:pt>
                <c:pt idx="60">
                  <c:v>0.25629089213789114</c:v>
                </c:pt>
                <c:pt idx="61">
                  <c:v>0.25900389369862081</c:v>
                </c:pt>
                <c:pt idx="62">
                  <c:v>0.26169123320000903</c:v>
                </c:pt>
                <c:pt idx="63">
                  <c:v>0.26436442454438613</c:v>
                </c:pt>
                <c:pt idx="64">
                  <c:v>0.26703750236088408</c:v>
                </c:pt>
                <c:pt idx="65">
                  <c:v>0.26972209543932762</c:v>
                </c:pt>
                <c:pt idx="66">
                  <c:v>0.27234670772835123</c:v>
                </c:pt>
                <c:pt idx="67">
                  <c:v>0.27494850499251172</c:v>
                </c:pt>
                <c:pt idx="68">
                  <c:v>0.27752747839430952</c:v>
                </c:pt>
                <c:pt idx="69">
                  <c:v>0.28011796637824526</c:v>
                </c:pt>
                <c:pt idx="70">
                  <c:v>0.28265564826280026</c:v>
                </c:pt>
                <c:pt idx="71">
                  <c:v>0.28515618885587418</c:v>
                </c:pt>
                <c:pt idx="72">
                  <c:v>0.28768676946961719</c:v>
                </c:pt>
                <c:pt idx="73">
                  <c:v>0.29027298758164316</c:v>
                </c:pt>
                <c:pt idx="74">
                  <c:v>0.29284479785013201</c:v>
                </c:pt>
                <c:pt idx="75">
                  <c:v>0.29545802268104998</c:v>
                </c:pt>
                <c:pt idx="76">
                  <c:v>0.29791594885117556</c:v>
                </c:pt>
                <c:pt idx="77">
                  <c:v>0.30032237279301144</c:v>
                </c:pt>
                <c:pt idx="78">
                  <c:v>0.30275744654885267</c:v>
                </c:pt>
                <c:pt idx="79">
                  <c:v>0.30526801838375128</c:v>
                </c:pt>
                <c:pt idx="80">
                  <c:v>0.30778998311521683</c:v>
                </c:pt>
                <c:pt idx="81">
                  <c:v>0.31020367692016426</c:v>
                </c:pt>
                <c:pt idx="82">
                  <c:v>0.31251039891103105</c:v>
                </c:pt>
                <c:pt idx="83">
                  <c:v>0.31495818982876</c:v>
                </c:pt>
                <c:pt idx="84">
                  <c:v>0.31740750691468461</c:v>
                </c:pt>
                <c:pt idx="85">
                  <c:v>0.31965581643240215</c:v>
                </c:pt>
                <c:pt idx="86">
                  <c:v>0.3219738368265711</c:v>
                </c:pt>
                <c:pt idx="87">
                  <c:v>0.3243062881777376</c:v>
                </c:pt>
                <c:pt idx="88">
                  <c:v>0.32648616961605725</c:v>
                </c:pt>
                <c:pt idx="89">
                  <c:v>0.32890969343976223</c:v>
                </c:pt>
                <c:pt idx="90">
                  <c:v>0.3310781554690162</c:v>
                </c:pt>
                <c:pt idx="91">
                  <c:v>0.33344334907629869</c:v>
                </c:pt>
                <c:pt idx="92">
                  <c:v>0.33562323391365662</c:v>
                </c:pt>
                <c:pt idx="93">
                  <c:v>0.33788707431716486</c:v>
                </c:pt>
                <c:pt idx="94">
                  <c:v>0.34000279074991985</c:v>
                </c:pt>
                <c:pt idx="95">
                  <c:v>0.34211853437498119</c:v>
                </c:pt>
                <c:pt idx="96">
                  <c:v>0.34414284590925226</c:v>
                </c:pt>
                <c:pt idx="97">
                  <c:v>0.34630992181068837</c:v>
                </c:pt>
                <c:pt idx="98">
                  <c:v>0.34840425013485771</c:v>
                </c:pt>
                <c:pt idx="99">
                  <c:v>0.35028599512599257</c:v>
                </c:pt>
                <c:pt idx="100">
                  <c:v>0.35224920622762829</c:v>
                </c:pt>
                <c:pt idx="101">
                  <c:v>0.35273248897070697</c:v>
                </c:pt>
                <c:pt idx="102">
                  <c:v>0.353138820205952</c:v>
                </c:pt>
                <c:pt idx="103">
                  <c:v>0.35460726593333114</c:v>
                </c:pt>
                <c:pt idx="104">
                  <c:v>0.3562567607558399</c:v>
                </c:pt>
                <c:pt idx="105">
                  <c:v>0.35797470813082227</c:v>
                </c:pt>
                <c:pt idx="106">
                  <c:v>0.35965262843080859</c:v>
                </c:pt>
                <c:pt idx="107">
                  <c:v>0.36134636649541807</c:v>
                </c:pt>
                <c:pt idx="108">
                  <c:v>0.36296876690384661</c:v>
                </c:pt>
                <c:pt idx="109">
                  <c:v>0.36449998063204997</c:v>
                </c:pt>
                <c:pt idx="110">
                  <c:v>0.36618357324714784</c:v>
                </c:pt>
                <c:pt idx="111">
                  <c:v>0.36761641880701018</c:v>
                </c:pt>
                <c:pt idx="112">
                  <c:v>0.36901068664180675</c:v>
                </c:pt>
                <c:pt idx="113">
                  <c:v>0.3711378401586265</c:v>
                </c:pt>
                <c:pt idx="114">
                  <c:v>0.37154817357080694</c:v>
                </c:pt>
                <c:pt idx="115">
                  <c:v>0.39199766202387543</c:v>
                </c:pt>
                <c:pt idx="116">
                  <c:v>0.41193071445973561</c:v>
                </c:pt>
                <c:pt idx="117">
                  <c:v>0.43085325243626549</c:v>
                </c:pt>
                <c:pt idx="118">
                  <c:v>0.44933931305881364</c:v>
                </c:pt>
                <c:pt idx="119">
                  <c:v>0.46675748536693268</c:v>
                </c:pt>
                <c:pt idx="120">
                  <c:v>0.4838729285284224</c:v>
                </c:pt>
                <c:pt idx="121">
                  <c:v>0.50049625624271676</c:v>
                </c:pt>
                <c:pt idx="122">
                  <c:v>0.51661178942993213</c:v>
                </c:pt>
                <c:pt idx="123">
                  <c:v>0.53262814285826554</c:v>
                </c:pt>
                <c:pt idx="124">
                  <c:v>0.54821316319012925</c:v>
                </c:pt>
                <c:pt idx="125">
                  <c:v>0.56397729623525361</c:v>
                </c:pt>
                <c:pt idx="126">
                  <c:v>0.58001984946744189</c:v>
                </c:pt>
                <c:pt idx="127">
                  <c:v>0.59672303383888914</c:v>
                </c:pt>
                <c:pt idx="128">
                  <c:v>0.61218277080886596</c:v>
                </c:pt>
                <c:pt idx="129">
                  <c:v>0.62542348921809932</c:v>
                </c:pt>
                <c:pt idx="130">
                  <c:v>0.63786920380451506</c:v>
                </c:pt>
                <c:pt idx="131">
                  <c:v>0.65068703488843771</c:v>
                </c:pt>
                <c:pt idx="132">
                  <c:v>0.66394164934456235</c:v>
                </c:pt>
                <c:pt idx="133">
                  <c:v>0.67780124938287323</c:v>
                </c:pt>
                <c:pt idx="134">
                  <c:v>0.69186627638413833</c:v>
                </c:pt>
                <c:pt idx="135">
                  <c:v>0.70643392462885202</c:v>
                </c:pt>
                <c:pt idx="136">
                  <c:v>0.72106755338745143</c:v>
                </c:pt>
                <c:pt idx="137">
                  <c:v>0.73583505723900711</c:v>
                </c:pt>
                <c:pt idx="138">
                  <c:v>0.750454866247941</c:v>
                </c:pt>
                <c:pt idx="139">
                  <c:v>0.76529204937019402</c:v>
                </c:pt>
                <c:pt idx="140">
                  <c:v>0.7802491584621809</c:v>
                </c:pt>
                <c:pt idx="141">
                  <c:v>0.79487251031620432</c:v>
                </c:pt>
                <c:pt idx="142">
                  <c:v>0.80961393046837904</c:v>
                </c:pt>
                <c:pt idx="143">
                  <c:v>0.82448580063152943</c:v>
                </c:pt>
                <c:pt idx="144">
                  <c:v>0.83931949398502381</c:v>
                </c:pt>
                <c:pt idx="145">
                  <c:v>0.85389582186847957</c:v>
                </c:pt>
                <c:pt idx="146">
                  <c:v>0.86867734284730647</c:v>
                </c:pt>
                <c:pt idx="147">
                  <c:v>0.88333886321780908</c:v>
                </c:pt>
                <c:pt idx="148">
                  <c:v>0.89806819191834408</c:v>
                </c:pt>
                <c:pt idx="149">
                  <c:v>0.91272965257797445</c:v>
                </c:pt>
                <c:pt idx="150">
                  <c:v>0.92734945495236709</c:v>
                </c:pt>
                <c:pt idx="151">
                  <c:v>0.94203702584954374</c:v>
                </c:pt>
                <c:pt idx="152">
                  <c:v>0.9566585731083157</c:v>
                </c:pt>
                <c:pt idx="153">
                  <c:v>0.97129912501083082</c:v>
                </c:pt>
              </c:numCache>
            </c:numRef>
          </c:xVal>
          <c:yVal>
            <c:numRef>
              <c:f>'calcBLUE(2)'!$AK$17:$AK$170</c:f>
              <c:numCache>
                <c:formatCode>0.0%</c:formatCode>
                <c:ptCount val="154"/>
                <c:pt idx="0">
                  <c:v>-4.3552045781699023E-2</c:v>
                </c:pt>
                <c:pt idx="1">
                  <c:v>-4.4206793185119775E-2</c:v>
                </c:pt>
                <c:pt idx="2">
                  <c:v>-4.2877991754364353E-2</c:v>
                </c:pt>
                <c:pt idx="3">
                  <c:v>-4.231531201543326E-2</c:v>
                </c:pt>
                <c:pt idx="4">
                  <c:v>-4.2157403634294099E-2</c:v>
                </c:pt>
                <c:pt idx="5">
                  <c:v>-4.127954958120561E-2</c:v>
                </c:pt>
                <c:pt idx="6">
                  <c:v>-4.1282968485764071E-2</c:v>
                </c:pt>
                <c:pt idx="7">
                  <c:v>-4.0643391295732023E-2</c:v>
                </c:pt>
                <c:pt idx="8">
                  <c:v>-4.0335944286512215E-2</c:v>
                </c:pt>
                <c:pt idx="9">
                  <c:v>-3.9826614370951585E-2</c:v>
                </c:pt>
                <c:pt idx="10">
                  <c:v>-4.0417414105561433E-2</c:v>
                </c:pt>
                <c:pt idx="11">
                  <c:v>-4.0085825922309248E-2</c:v>
                </c:pt>
                <c:pt idx="12">
                  <c:v>-3.9357881948505868E-2</c:v>
                </c:pt>
                <c:pt idx="13">
                  <c:v>-3.8891341446085193E-2</c:v>
                </c:pt>
                <c:pt idx="14">
                  <c:v>-3.8719273901487772E-2</c:v>
                </c:pt>
                <c:pt idx="15">
                  <c:v>-3.8580868447655403E-2</c:v>
                </c:pt>
                <c:pt idx="16">
                  <c:v>-3.8839948650065459E-2</c:v>
                </c:pt>
                <c:pt idx="17">
                  <c:v>-3.8749978437680355E-2</c:v>
                </c:pt>
                <c:pt idx="18">
                  <c:v>-3.8025432019159755E-2</c:v>
                </c:pt>
                <c:pt idx="19">
                  <c:v>-3.7831361582811751E-2</c:v>
                </c:pt>
                <c:pt idx="20">
                  <c:v>-3.7109644660261232E-2</c:v>
                </c:pt>
                <c:pt idx="21">
                  <c:v>-3.6531095132141034E-2</c:v>
                </c:pt>
                <c:pt idx="22">
                  <c:v>-3.5655990714219765E-2</c:v>
                </c:pt>
                <c:pt idx="23">
                  <c:v>-3.5190536903651815E-2</c:v>
                </c:pt>
                <c:pt idx="24">
                  <c:v>-3.4803682342036568E-2</c:v>
                </c:pt>
                <c:pt idx="25">
                  <c:v>-3.4324512056155942E-2</c:v>
                </c:pt>
                <c:pt idx="26">
                  <c:v>-3.3327930438533659E-2</c:v>
                </c:pt>
                <c:pt idx="27">
                  <c:v>-3.2601272519272029E-2</c:v>
                </c:pt>
                <c:pt idx="28">
                  <c:v>-3.1698511034619514E-2</c:v>
                </c:pt>
                <c:pt idx="29">
                  <c:v>-3.0307812544786206E-2</c:v>
                </c:pt>
                <c:pt idx="30">
                  <c:v>-2.954932933605936E-2</c:v>
                </c:pt>
                <c:pt idx="31">
                  <c:v>-2.9548549540799218E-2</c:v>
                </c:pt>
                <c:pt idx="32">
                  <c:v>-2.9312145397019318E-2</c:v>
                </c:pt>
                <c:pt idx="33">
                  <c:v>-2.8448066377754766E-2</c:v>
                </c:pt>
                <c:pt idx="34">
                  <c:v>-2.7407047689566921E-2</c:v>
                </c:pt>
                <c:pt idx="35">
                  <c:v>-2.6620522256251555E-2</c:v>
                </c:pt>
                <c:pt idx="36">
                  <c:v>-2.6099133016959208E-2</c:v>
                </c:pt>
                <c:pt idx="37">
                  <c:v>-2.5240862120489149E-2</c:v>
                </c:pt>
                <c:pt idx="38">
                  <c:v>-2.4583411134720623E-2</c:v>
                </c:pt>
                <c:pt idx="39">
                  <c:v>-2.3426476944010233E-2</c:v>
                </c:pt>
                <c:pt idx="40">
                  <c:v>-2.2936629118915586E-2</c:v>
                </c:pt>
                <c:pt idx="41">
                  <c:v>-2.2834120991234053E-2</c:v>
                </c:pt>
                <c:pt idx="42">
                  <c:v>-2.2870521046353787E-2</c:v>
                </c:pt>
                <c:pt idx="43">
                  <c:v>-2.3001312380299455E-2</c:v>
                </c:pt>
                <c:pt idx="44">
                  <c:v>-2.2808210051016187E-2</c:v>
                </c:pt>
                <c:pt idx="45">
                  <c:v>-2.2299417545962319E-2</c:v>
                </c:pt>
                <c:pt idx="46">
                  <c:v>-2.09517863671006E-2</c:v>
                </c:pt>
                <c:pt idx="47">
                  <c:v>-2.0326594185293145E-2</c:v>
                </c:pt>
                <c:pt idx="48">
                  <c:v>-1.9899384036553225E-2</c:v>
                </c:pt>
                <c:pt idx="49">
                  <c:v>-1.9710091236577743E-2</c:v>
                </c:pt>
                <c:pt idx="50">
                  <c:v>-1.9067277167816088E-2</c:v>
                </c:pt>
                <c:pt idx="51">
                  <c:v>-1.7859957982573671E-2</c:v>
                </c:pt>
                <c:pt idx="52">
                  <c:v>-1.6826726863826358E-2</c:v>
                </c:pt>
                <c:pt idx="53">
                  <c:v>-1.5618962877568587E-2</c:v>
                </c:pt>
                <c:pt idx="54">
                  <c:v>-1.4206464042903932E-2</c:v>
                </c:pt>
                <c:pt idx="55">
                  <c:v>-1.4295895705439432E-2</c:v>
                </c:pt>
                <c:pt idx="56">
                  <c:v>-1.4465518406296729E-2</c:v>
                </c:pt>
                <c:pt idx="57">
                  <c:v>-1.4089112696610728E-2</c:v>
                </c:pt>
                <c:pt idx="58">
                  <c:v>-1.3902519452459128E-2</c:v>
                </c:pt>
                <c:pt idx="59">
                  <c:v>-1.4081244175818908E-2</c:v>
                </c:pt>
                <c:pt idx="60">
                  <c:v>-1.3705013830728308E-2</c:v>
                </c:pt>
                <c:pt idx="61">
                  <c:v>-1.2491591510088496E-2</c:v>
                </c:pt>
                <c:pt idx="62">
                  <c:v>-1.1916242843460489E-2</c:v>
                </c:pt>
                <c:pt idx="63">
                  <c:v>-1.1197346462823887E-2</c:v>
                </c:pt>
                <c:pt idx="64">
                  <c:v>-1.156309929908228E-2</c:v>
                </c:pt>
                <c:pt idx="65">
                  <c:v>-1.1576496187927998E-2</c:v>
                </c:pt>
                <c:pt idx="66">
                  <c:v>-1.1592830625927086E-2</c:v>
                </c:pt>
                <c:pt idx="67">
                  <c:v>-1.1081701382406162E-2</c:v>
                </c:pt>
                <c:pt idx="68">
                  <c:v>-1.0329241847617188E-2</c:v>
                </c:pt>
                <c:pt idx="69">
                  <c:v>-8.4418072722947102E-3</c:v>
                </c:pt>
                <c:pt idx="70">
                  <c:v>-7.2168060119163213E-3</c:v>
                </c:pt>
                <c:pt idx="71">
                  <c:v>-5.4722694835624974E-3</c:v>
                </c:pt>
                <c:pt idx="72">
                  <c:v>-3.8641300666303335E-3</c:v>
                </c:pt>
                <c:pt idx="73">
                  <c:v>-2.6351081803587251E-3</c:v>
                </c:pt>
                <c:pt idx="74">
                  <c:v>-2.4795483671918861E-3</c:v>
                </c:pt>
                <c:pt idx="75">
                  <c:v>-1.6175692810963538E-3</c:v>
                </c:pt>
                <c:pt idx="76">
                  <c:v>-8.4693303618221805E-4</c:v>
                </c:pt>
                <c:pt idx="77">
                  <c:v>-4.3454409916798831E-4</c:v>
                </c:pt>
                <c:pt idx="78">
                  <c:v>8.8741454377094797E-5</c:v>
                </c:pt>
                <c:pt idx="79">
                  <c:v>1.172052474045282E-3</c:v>
                </c:pt>
                <c:pt idx="80">
                  <c:v>1.6996496913468384E-3</c:v>
                </c:pt>
                <c:pt idx="81">
                  <c:v>1.6130903830615662E-3</c:v>
                </c:pt>
                <c:pt idx="82">
                  <c:v>7.0436316632260798E-4</c:v>
                </c:pt>
                <c:pt idx="83">
                  <c:v>1.8053506830639776E-4</c:v>
                </c:pt>
                <c:pt idx="84">
                  <c:v>-5.3650636394431128E-4</c:v>
                </c:pt>
                <c:pt idx="85">
                  <c:v>-1.9896608015856909E-4</c:v>
                </c:pt>
                <c:pt idx="86">
                  <c:v>-2.4559509171684368E-4</c:v>
                </c:pt>
                <c:pt idx="87">
                  <c:v>4.6904403092473679E-4</c:v>
                </c:pt>
                <c:pt idx="88">
                  <c:v>1.5769836246255498E-3</c:v>
                </c:pt>
                <c:pt idx="89">
                  <c:v>2.3702333356565575E-3</c:v>
                </c:pt>
                <c:pt idx="90">
                  <c:v>3.4656142401732204E-3</c:v>
                </c:pt>
                <c:pt idx="91">
                  <c:v>4.3547661772864732E-3</c:v>
                </c:pt>
                <c:pt idx="92">
                  <c:v>5.2617035432669379E-3</c:v>
                </c:pt>
                <c:pt idx="93">
                  <c:v>5.6746760358041826E-3</c:v>
                </c:pt>
                <c:pt idx="94">
                  <c:v>5.9166423592300621E-3</c:v>
                </c:pt>
                <c:pt idx="95">
                  <c:v>6.6544793807590263E-3</c:v>
                </c:pt>
                <c:pt idx="96">
                  <c:v>6.6216521144388807E-3</c:v>
                </c:pt>
                <c:pt idx="97">
                  <c:v>7.2960513409612293E-3</c:v>
                </c:pt>
                <c:pt idx="98">
                  <c:v>7.9176268671588002E-3</c:v>
                </c:pt>
                <c:pt idx="99">
                  <c:v>9.1595440974783227E-3</c:v>
                </c:pt>
                <c:pt idx="100">
                  <c:v>9.9034276765050944E-3</c:v>
                </c:pt>
                <c:pt idx="101">
                  <c:v>1.4548553714883061E-2</c:v>
                </c:pt>
                <c:pt idx="102">
                  <c:v>1.0166632564468481E-2</c:v>
                </c:pt>
                <c:pt idx="103">
                  <c:v>1.0998209679837778E-2</c:v>
                </c:pt>
                <c:pt idx="104">
                  <c:v>1.0789709027322347E-2</c:v>
                </c:pt>
                <c:pt idx="105">
                  <c:v>1.0051322497885096E-2</c:v>
                </c:pt>
                <c:pt idx="106">
                  <c:v>9.3180405040755865E-3</c:v>
                </c:pt>
                <c:pt idx="107">
                  <c:v>8.735254418935634E-3</c:v>
                </c:pt>
                <c:pt idx="108">
                  <c:v>8.5257876669546651E-3</c:v>
                </c:pt>
                <c:pt idx="109">
                  <c:v>7.5510627738391012E-3</c:v>
                </c:pt>
                <c:pt idx="110">
                  <c:v>7.581248609721758E-3</c:v>
                </c:pt>
                <c:pt idx="111">
                  <c:v>6.8984855469709228E-3</c:v>
                </c:pt>
                <c:pt idx="112">
                  <c:v>6.6825224705340247E-3</c:v>
                </c:pt>
                <c:pt idx="113">
                  <c:v>3.5610296692802912E-3</c:v>
                </c:pt>
                <c:pt idx="114">
                  <c:v>6.0452572545337535E-3</c:v>
                </c:pt>
                <c:pt idx="115">
                  <c:v>1.1301812727364302E-2</c:v>
                </c:pt>
                <c:pt idx="116">
                  <c:v>1.3703532635161775E-2</c:v>
                </c:pt>
                <c:pt idx="117">
                  <c:v>1.6066834723215795E-2</c:v>
                </c:pt>
                <c:pt idx="118">
                  <c:v>1.1144897364802953E-2</c:v>
                </c:pt>
                <c:pt idx="119">
                  <c:v>1.2578737688359931E-2</c:v>
                </c:pt>
                <c:pt idx="120">
                  <c:v>1.4982652244366124E-2</c:v>
                </c:pt>
                <c:pt idx="121">
                  <c:v>1.33622345339659E-2</c:v>
                </c:pt>
                <c:pt idx="122">
                  <c:v>9.3004680122510397E-3</c:v>
                </c:pt>
                <c:pt idx="123">
                  <c:v>7.9189999211632944E-3</c:v>
                </c:pt>
                <c:pt idx="124">
                  <c:v>1.6136126024149045E-2</c:v>
                </c:pt>
                <c:pt idx="125">
                  <c:v>1.6085499436192752E-2</c:v>
                </c:pt>
                <c:pt idx="126">
                  <c:v>1.8396670430707474E-2</c:v>
                </c:pt>
                <c:pt idx="127">
                  <c:v>2.3516469178179955E-2</c:v>
                </c:pt>
                <c:pt idx="128">
                  <c:v>2.7166802240885968E-2</c:v>
                </c:pt>
                <c:pt idx="129">
                  <c:v>2.9391842073079877E-2</c:v>
                </c:pt>
                <c:pt idx="130">
                  <c:v>3.3071937491214731E-2</c:v>
                </c:pt>
                <c:pt idx="131">
                  <c:v>3.9338209767449728E-2</c:v>
                </c:pt>
                <c:pt idx="132">
                  <c:v>4.5921761315427689E-2</c:v>
                </c:pt>
                <c:pt idx="133">
                  <c:v>5.0790221055498685E-2</c:v>
                </c:pt>
                <c:pt idx="134">
                  <c:v>5.6324361674380707E-2</c:v>
                </c:pt>
                <c:pt idx="135">
                  <c:v>6.1680634168523429E-2</c:v>
                </c:pt>
                <c:pt idx="136">
                  <c:v>6.8541283603912762E-2</c:v>
                </c:pt>
                <c:pt idx="137">
                  <c:v>7.2551749081345429E-2</c:v>
                </c:pt>
                <c:pt idx="138">
                  <c:v>7.4115708572471517E-2</c:v>
                </c:pt>
                <c:pt idx="139">
                  <c:v>7.5794271248301515E-2</c:v>
                </c:pt>
                <c:pt idx="140">
                  <c:v>7.6606933810066336E-2</c:v>
                </c:pt>
                <c:pt idx="141">
                  <c:v>7.8836301133423436E-2</c:v>
                </c:pt>
                <c:pt idx="142">
                  <c:v>8.1490318567276843E-2</c:v>
                </c:pt>
                <c:pt idx="143">
                  <c:v>8.37198663076264E-2</c:v>
                </c:pt>
                <c:pt idx="144">
                  <c:v>8.6711897915395797E-2</c:v>
                </c:pt>
                <c:pt idx="145">
                  <c:v>8.695571233646926E-2</c:v>
                </c:pt>
                <c:pt idx="146">
                  <c:v>8.3869077464682196E-2</c:v>
                </c:pt>
                <c:pt idx="147">
                  <c:v>7.6805075059798167E-2</c:v>
                </c:pt>
                <c:pt idx="148">
                  <c:v>6.8196100277748251E-2</c:v>
                </c:pt>
                <c:pt idx="149">
                  <c:v>5.9694638656345722E-2</c:v>
                </c:pt>
                <c:pt idx="150">
                  <c:v>4.8647071746354076E-2</c:v>
                </c:pt>
                <c:pt idx="151">
                  <c:v>3.6730062798755236E-2</c:v>
                </c:pt>
                <c:pt idx="152">
                  <c:v>2.5409561586954066E-2</c:v>
                </c:pt>
                <c:pt idx="153">
                  <c:v>1.4848638332328523E-2</c:v>
                </c:pt>
              </c:numCache>
            </c:numRef>
          </c:yVal>
        </c:ser>
        <c:axId val="300722432"/>
        <c:axId val="300728704"/>
      </c:scatterChart>
      <c:valAx>
        <c:axId val="300722432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300728704"/>
        <c:crosses val="autoZero"/>
        <c:crossBetween val="midCat"/>
      </c:valAx>
      <c:valAx>
        <c:axId val="3007287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300722432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'calcBLUE(2)'!$AS$79:$AY$79</c:f>
          <c:strCache>
            <c:ptCount val="1"/>
            <c:pt idx="0">
              <c:v>Gain Compression Relative to LM &amp; LO Range; Range=HS: BLUE channel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'calcBLUE(2)'!$AH$13:$AI$13</c:f>
              <c:strCache>
                <c:ptCount val="1"/>
                <c:pt idx="0">
                  <c:v>Lux</c:v>
                </c:pt>
              </c:strCache>
            </c:strRef>
          </c:tx>
          <c:marker>
            <c:symbol val="none"/>
          </c:marker>
          <c:xVal>
            <c:numRef>
              <c:f>'calcBLUE(2)'!$AM$17:$AM$99</c:f>
              <c:numCache>
                <c:formatCode>0.0%</c:formatCode>
                <c:ptCount val="83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0.75607354575249441</c:v>
                </c:pt>
              </c:numCache>
            </c:numRef>
          </c:xVal>
          <c:yVal>
            <c:numRef>
              <c:f>'calcBLUE(2)'!$AO$17:$AO$99</c:f>
              <c:numCache>
                <c:formatCode>0.0%</c:formatCode>
                <c:ptCount val="83"/>
                <c:pt idx="0">
                  <c:v>-4.8248392602049939E-2</c:v>
                </c:pt>
                <c:pt idx="1">
                  <c:v>-3.6569404066847722E-2</c:v>
                </c:pt>
                <c:pt idx="2">
                  <c:v>-3.3415558912921917E-2</c:v>
                </c:pt>
                <c:pt idx="3">
                  <c:v>-2.2786858596757664E-2</c:v>
                </c:pt>
                <c:pt idx="4">
                  <c:v>-1.4846897138083515E-2</c:v>
                </c:pt>
                <c:pt idx="5">
                  <c:v>-7.8712931858411217E-3</c:v>
                </c:pt>
                <c:pt idx="6">
                  <c:v>-1.9509679635394406E-3</c:v>
                </c:pt>
                <c:pt idx="7">
                  <c:v>2.3627055082160453E-3</c:v>
                </c:pt>
                <c:pt idx="8">
                  <c:v>8.82010613912243E-3</c:v>
                </c:pt>
                <c:pt idx="9">
                  <c:v>1.7799341355092313E-2</c:v>
                </c:pt>
                <c:pt idx="10">
                  <c:v>1.8433377769117021E-2</c:v>
                </c:pt>
                <c:pt idx="11">
                  <c:v>2.3999568115083303E-2</c:v>
                </c:pt>
                <c:pt idx="12">
                  <c:v>2.6392365088456993E-2</c:v>
                </c:pt>
                <c:pt idx="13">
                  <c:v>3.3617224171924587E-2</c:v>
                </c:pt>
                <c:pt idx="14">
                  <c:v>3.2093309027019901E-2</c:v>
                </c:pt>
                <c:pt idx="15">
                  <c:v>3.0733178562839969E-2</c:v>
                </c:pt>
                <c:pt idx="16">
                  <c:v>2.894041260787783E-2</c:v>
                </c:pt>
                <c:pt idx="17">
                  <c:v>2.6137163551187115E-2</c:v>
                </c:pt>
                <c:pt idx="18">
                  <c:v>2.2199795148331924E-2</c:v>
                </c:pt>
                <c:pt idx="19">
                  <c:v>1.8593608699344566E-2</c:v>
                </c:pt>
                <c:pt idx="20">
                  <c:v>1.4009286960956935E-2</c:v>
                </c:pt>
                <c:pt idx="21">
                  <c:v>9.9436031040662787E-3</c:v>
                </c:pt>
                <c:pt idx="22">
                  <c:v>1.8850848696669864E-3</c:v>
                </c:pt>
                <c:pt idx="23">
                  <c:v>-9.8189228462860489E-3</c:v>
                </c:pt>
                <c:pt idx="24">
                  <c:v>-1.4713015927216633E-2</c:v>
                </c:pt>
                <c:pt idx="25">
                  <c:v>-1.8097134379116087E-2</c:v>
                </c:pt>
                <c:pt idx="26">
                  <c:v>-2.3471411073375137E-2</c:v>
                </c:pt>
                <c:pt idx="27">
                  <c:v>-2.6700856475138202E-2</c:v>
                </c:pt>
                <c:pt idx="28">
                  <c:v>-2.8588623040416539E-2</c:v>
                </c:pt>
                <c:pt idx="29">
                  <c:v>-2.8880794470709792E-2</c:v>
                </c:pt>
                <c:pt idx="30">
                  <c:v>-2.7071925910193029E-2</c:v>
                </c:pt>
                <c:pt idx="31">
                  <c:v>-2.6849181494111196E-2</c:v>
                </c:pt>
                <c:pt idx="32">
                  <c:v>-2.3645785204650549E-2</c:v>
                </c:pt>
                <c:pt idx="33">
                  <c:v>-1.7385173488957739E-2</c:v>
                </c:pt>
                <c:pt idx="34">
                  <c:v>-1.3216512129436975E-2</c:v>
                </c:pt>
                <c:pt idx="35">
                  <c:v>-9.5890423014349802E-3</c:v>
                </c:pt>
                <c:pt idx="36">
                  <c:v>-2.0451401367016508E-3</c:v>
                </c:pt>
                <c:pt idx="37">
                  <c:v>5.9818331295813376E-3</c:v>
                </c:pt>
                <c:pt idx="38">
                  <c:v>8.5400496358798428E-3</c:v>
                </c:pt>
                <c:pt idx="39">
                  <c:v>9.0422700117473997E-3</c:v>
                </c:pt>
                <c:pt idx="40">
                  <c:v>1.00173645604964E-2</c:v>
                </c:pt>
                <c:pt idx="41">
                  <c:v>1.2120733156606001E-2</c:v>
                </c:pt>
                <c:pt idx="42">
                  <c:v>1.4447410770664026E-2</c:v>
                </c:pt>
                <c:pt idx="43">
                  <c:v>2.3007537367987885E-2</c:v>
                </c:pt>
                <c:pt idx="44">
                  <c:v>2.8799518062230245E-2</c:v>
                </c:pt>
                <c:pt idx="45">
                  <c:v>3.9311439745155718E-2</c:v>
                </c:pt>
                <c:pt idx="46">
                  <c:v>5.0371370327245479E-2</c:v>
                </c:pt>
                <c:pt idx="47">
                  <c:v>5.96683191417271E-2</c:v>
                </c:pt>
                <c:pt idx="48">
                  <c:v>7.4870920745337077E-2</c:v>
                </c:pt>
                <c:pt idx="49">
                  <c:v>8.590655561823235E-2</c:v>
                </c:pt>
                <c:pt idx="50">
                  <c:v>9.6793044341646484E-2</c:v>
                </c:pt>
                <c:pt idx="51">
                  <c:v>0.10504341582945553</c:v>
                </c:pt>
                <c:pt idx="52">
                  <c:v>0.11497617761336776</c:v>
                </c:pt>
                <c:pt idx="53">
                  <c:v>0.13430718264970642</c:v>
                </c:pt>
                <c:pt idx="54">
                  <c:v>0.1537661689071772</c:v>
                </c:pt>
                <c:pt idx="55">
                  <c:v>0.18670614183447465</c:v>
                </c:pt>
                <c:pt idx="56">
                  <c:v>0.2070018552293853</c:v>
                </c:pt>
                <c:pt idx="57">
                  <c:v>0.21438424279374702</c:v>
                </c:pt>
                <c:pt idx="58">
                  <c:v>0.22764664288003811</c:v>
                </c:pt>
                <c:pt idx="59">
                  <c:v>0.23951399684627805</c:v>
                </c:pt>
                <c:pt idx="60">
                  <c:v>0.25230132998800037</c:v>
                </c:pt>
                <c:pt idx="61">
                  <c:v>0.26653446691066862</c:v>
                </c:pt>
                <c:pt idx="62">
                  <c:v>0.28352075797755916</c:v>
                </c:pt>
                <c:pt idx="63">
                  <c:v>0.29624487587998138</c:v>
                </c:pt>
                <c:pt idx="64">
                  <c:v>0.30339349429046414</c:v>
                </c:pt>
                <c:pt idx="65">
                  <c:v>0.30212707065816424</c:v>
                </c:pt>
                <c:pt idx="66">
                  <c:v>0.30476756046153519</c:v>
                </c:pt>
                <c:pt idx="67">
                  <c:v>0.31214359830377014</c:v>
                </c:pt>
                <c:pt idx="68">
                  <c:v>0.31630702033737523</c:v>
                </c:pt>
                <c:pt idx="69">
                  <c:v>0.32256373380369285</c:v>
                </c:pt>
                <c:pt idx="70">
                  <c:v>0.33076333559962912</c:v>
                </c:pt>
                <c:pt idx="71">
                  <c:v>0.33074878650373529</c:v>
                </c:pt>
                <c:pt idx="72">
                  <c:v>0.33362549143671982</c:v>
                </c:pt>
                <c:pt idx="73">
                  <c:v>0.33345482250551717</c:v>
                </c:pt>
                <c:pt idx="74">
                  <c:v>0.33445903769622354</c:v>
                </c:pt>
                <c:pt idx="75">
                  <c:v>0.33749639851926916</c:v>
                </c:pt>
                <c:pt idx="76">
                  <c:v>0.33566997892424899</c:v>
                </c:pt>
                <c:pt idx="77">
                  <c:v>0.34064303366160886</c:v>
                </c:pt>
                <c:pt idx="78">
                  <c:v>0.33984900549668717</c:v>
                </c:pt>
                <c:pt idx="79">
                  <c:v>0.33453032547334938</c:v>
                </c:pt>
                <c:pt idx="80">
                  <c:v>0.3279681828356058</c:v>
                </c:pt>
                <c:pt idx="81">
                  <c:v>0.32032163775153366</c:v>
                </c:pt>
                <c:pt idx="82">
                  <c:v>0.31229500621941431</c:v>
                </c:pt>
              </c:numCache>
            </c:numRef>
          </c:yVal>
        </c:ser>
        <c:ser>
          <c:idx val="1"/>
          <c:order val="1"/>
          <c:tx>
            <c:strRef>
              <c:f>'calcBLUE(2)'!$AP$13:$AQ$13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'calcBLUE(2)'!$AM$17:$AM$99</c:f>
              <c:numCache>
                <c:formatCode>0.0%</c:formatCode>
                <c:ptCount val="83"/>
                <c:pt idx="0">
                  <c:v>0.17985390582107033</c:v>
                </c:pt>
                <c:pt idx="1">
                  <c:v>0.18909771546908261</c:v>
                </c:pt>
                <c:pt idx="2">
                  <c:v>0.19914860332401221</c:v>
                </c:pt>
                <c:pt idx="3">
                  <c:v>0.20771981209598539</c:v>
                </c:pt>
                <c:pt idx="4">
                  <c:v>0.21658761752338276</c:v>
                </c:pt>
                <c:pt idx="5">
                  <c:v>0.2249001723643379</c:v>
                </c:pt>
                <c:pt idx="6">
                  <c:v>0.23335750321103993</c:v>
                </c:pt>
                <c:pt idx="7">
                  <c:v>0.24188045413677875</c:v>
                </c:pt>
                <c:pt idx="8">
                  <c:v>0.24941350122021028</c:v>
                </c:pt>
                <c:pt idx="9">
                  <c:v>0.2569361020173116</c:v>
                </c:pt>
                <c:pt idx="10">
                  <c:v>0.26534869055537369</c:v>
                </c:pt>
                <c:pt idx="11">
                  <c:v>0.27206762876787299</c:v>
                </c:pt>
                <c:pt idx="12">
                  <c:v>0.28036296693161727</c:v>
                </c:pt>
                <c:pt idx="13">
                  <c:v>0.2873543490283324</c:v>
                </c:pt>
                <c:pt idx="14">
                  <c:v>0.29553931000213646</c:v>
                </c:pt>
                <c:pt idx="15">
                  <c:v>0.30195482483749458</c:v>
                </c:pt>
                <c:pt idx="16">
                  <c:v>0.3083322945661236</c:v>
                </c:pt>
                <c:pt idx="17">
                  <c:v>0.31433733358726434</c:v>
                </c:pt>
                <c:pt idx="18">
                  <c:v>0.32087014320373097</c:v>
                </c:pt>
                <c:pt idx="19">
                  <c:v>0.32759590854912124</c:v>
                </c:pt>
                <c:pt idx="20">
                  <c:v>0.33407700974724919</c:v>
                </c:pt>
                <c:pt idx="21">
                  <c:v>0.34044753145783491</c:v>
                </c:pt>
                <c:pt idx="22">
                  <c:v>0.34737699486375001</c:v>
                </c:pt>
                <c:pt idx="23">
                  <c:v>0.35529637609188802</c:v>
                </c:pt>
                <c:pt idx="24">
                  <c:v>0.36183251292826268</c:v>
                </c:pt>
                <c:pt idx="25">
                  <c:v>0.36909647212956564</c:v>
                </c:pt>
                <c:pt idx="26">
                  <c:v>0.37678808023785387</c:v>
                </c:pt>
                <c:pt idx="27">
                  <c:v>0.38325880587157751</c:v>
                </c:pt>
                <c:pt idx="28">
                  <c:v>0.39030896200043508</c:v>
                </c:pt>
                <c:pt idx="29">
                  <c:v>0.39803502319949641</c:v>
                </c:pt>
                <c:pt idx="30">
                  <c:v>0.40464366070041718</c:v>
                </c:pt>
                <c:pt idx="31">
                  <c:v>0.41176974010609396</c:v>
                </c:pt>
                <c:pt idx="32">
                  <c:v>0.41939242805292065</c:v>
                </c:pt>
                <c:pt idx="33">
                  <c:v>0.4260286438155409</c:v>
                </c:pt>
                <c:pt idx="34">
                  <c:v>0.4329269270756248</c:v>
                </c:pt>
                <c:pt idx="35">
                  <c:v>0.44032203104263606</c:v>
                </c:pt>
                <c:pt idx="36">
                  <c:v>0.44738580114222454</c:v>
                </c:pt>
                <c:pt idx="37">
                  <c:v>0.45424290203805351</c:v>
                </c:pt>
                <c:pt idx="38">
                  <c:v>0.46162410503489038</c:v>
                </c:pt>
                <c:pt idx="39">
                  <c:v>0.46872249433954299</c:v>
                </c:pt>
                <c:pt idx="40">
                  <c:v>0.47524488316246666</c:v>
                </c:pt>
                <c:pt idx="41">
                  <c:v>0.48218469910704281</c:v>
                </c:pt>
                <c:pt idx="42">
                  <c:v>0.48983149089537348</c:v>
                </c:pt>
                <c:pt idx="43">
                  <c:v>0.49658492331604454</c:v>
                </c:pt>
                <c:pt idx="44">
                  <c:v>0.50433869435248146</c:v>
                </c:pt>
                <c:pt idx="45">
                  <c:v>0.51168881752994</c:v>
                </c:pt>
                <c:pt idx="46">
                  <c:v>0.52000827022571183</c:v>
                </c:pt>
                <c:pt idx="47">
                  <c:v>0.52836219574860832</c:v>
                </c:pt>
                <c:pt idx="48">
                  <c:v>0.53567106172814605</c:v>
                </c:pt>
                <c:pt idx="49">
                  <c:v>0.54362486068609428</c:v>
                </c:pt>
                <c:pt idx="50">
                  <c:v>0.55043350719452278</c:v>
                </c:pt>
                <c:pt idx="51">
                  <c:v>0.55821138125011571</c:v>
                </c:pt>
                <c:pt idx="52">
                  <c:v>0.56508552613008067</c:v>
                </c:pt>
                <c:pt idx="53">
                  <c:v>0.57227716805043582</c:v>
                </c:pt>
                <c:pt idx="54">
                  <c:v>0.57953409124246202</c:v>
                </c:pt>
                <c:pt idx="55">
                  <c:v>0.58636713023653386</c:v>
                </c:pt>
                <c:pt idx="56">
                  <c:v>0.59292387017908166</c:v>
                </c:pt>
                <c:pt idx="57">
                  <c:v>0.59949476930906798</c:v>
                </c:pt>
                <c:pt idx="58">
                  <c:v>0.60614469607948041</c:v>
                </c:pt>
                <c:pt idx="59">
                  <c:v>0.61299128736818498</c:v>
                </c:pt>
                <c:pt idx="60">
                  <c:v>0.62005861001102691</c:v>
                </c:pt>
                <c:pt idx="61">
                  <c:v>0.62662232346440516</c:v>
                </c:pt>
                <c:pt idx="62">
                  <c:v>0.63312395129034449</c:v>
                </c:pt>
                <c:pt idx="63">
                  <c:v>0.63959134970415998</c:v>
                </c:pt>
                <c:pt idx="64">
                  <c:v>0.64605847345375189</c:v>
                </c:pt>
                <c:pt idx="65">
                  <c:v>0.65255345670805076</c:v>
                </c:pt>
                <c:pt idx="66">
                  <c:v>0.65890332514923677</c:v>
                </c:pt>
                <c:pt idx="67">
                  <c:v>0.66519799594962514</c:v>
                </c:pt>
                <c:pt idx="68">
                  <c:v>0.67143744772816827</c:v>
                </c:pt>
                <c:pt idx="69">
                  <c:v>0.67770475736672242</c:v>
                </c:pt>
                <c:pt idx="70">
                  <c:v>0.68384431031322646</c:v>
                </c:pt>
                <c:pt idx="71">
                  <c:v>0.68989400529646971</c:v>
                </c:pt>
                <c:pt idx="72">
                  <c:v>0.69601637774907388</c:v>
                </c:pt>
                <c:pt idx="73">
                  <c:v>0.70227335705236249</c:v>
                </c:pt>
                <c:pt idx="74">
                  <c:v>0.70849547866967422</c:v>
                </c:pt>
                <c:pt idx="75">
                  <c:v>0.71481779680899182</c:v>
                </c:pt>
                <c:pt idx="76">
                  <c:v>0.72076439238187628</c:v>
                </c:pt>
                <c:pt idx="77">
                  <c:v>0.72658638578954382</c:v>
                </c:pt>
                <c:pt idx="78">
                  <c:v>0.73247769326335321</c:v>
                </c:pt>
                <c:pt idx="79">
                  <c:v>0.73855165738004347</c:v>
                </c:pt>
                <c:pt idx="80">
                  <c:v>0.74465318495616972</c:v>
                </c:pt>
                <c:pt idx="81">
                  <c:v>0.7504927667423329</c:v>
                </c:pt>
                <c:pt idx="82">
                  <c:v>0.75607354575249441</c:v>
                </c:pt>
              </c:numCache>
            </c:numRef>
          </c:xVal>
          <c:yVal>
            <c:numRef>
              <c:f>'calcBLUE(2)'!$AQ$17:$AQ$99</c:f>
              <c:numCache>
                <c:formatCode>0.0%</c:formatCode>
                <c:ptCount val="83"/>
                <c:pt idx="0">
                  <c:v>-2.9220175869342224E-2</c:v>
                </c:pt>
                <c:pt idx="1">
                  <c:v>-2.1799430337212211E-2</c:v>
                </c:pt>
                <c:pt idx="2">
                  <c:v>-1.6797778268010766E-2</c:v>
                </c:pt>
                <c:pt idx="3">
                  <c:v>-9.8296478275640142E-3</c:v>
                </c:pt>
                <c:pt idx="4">
                  <c:v>-2.2272385598709477E-3</c:v>
                </c:pt>
                <c:pt idx="5">
                  <c:v>3.3301108800063428E-3</c:v>
                </c:pt>
                <c:pt idx="6">
                  <c:v>9.7191675359489249E-3</c:v>
                </c:pt>
                <c:pt idx="7">
                  <c:v>1.5610171116815508E-2</c:v>
                </c:pt>
                <c:pt idx="8">
                  <c:v>2.030653406688443E-2</c:v>
                </c:pt>
                <c:pt idx="9">
                  <c:v>2.7954662404144015E-2</c:v>
                </c:pt>
                <c:pt idx="10">
                  <c:v>3.156413763389776E-2</c:v>
                </c:pt>
                <c:pt idx="11">
                  <c:v>3.3471057414319105E-2</c:v>
                </c:pt>
                <c:pt idx="12">
                  <c:v>3.6918207325053132E-2</c:v>
                </c:pt>
                <c:pt idx="13">
                  <c:v>3.9514729039324958E-2</c:v>
                </c:pt>
                <c:pt idx="14">
                  <c:v>4.0108510518009011E-2</c:v>
                </c:pt>
                <c:pt idx="15">
                  <c:v>3.8774953021535552E-2</c:v>
                </c:pt>
                <c:pt idx="16">
                  <c:v>3.7796472199826958E-2</c:v>
                </c:pt>
                <c:pt idx="17">
                  <c:v>3.392919532461236E-2</c:v>
                </c:pt>
                <c:pt idx="18">
                  <c:v>2.9503498343747436E-2</c:v>
                </c:pt>
                <c:pt idx="19">
                  <c:v>2.5298430140490824E-2</c:v>
                </c:pt>
                <c:pt idx="20">
                  <c:v>1.8710774107240313E-2</c:v>
                </c:pt>
                <c:pt idx="21">
                  <c:v>1.1876352622465447E-2</c:v>
                </c:pt>
                <c:pt idx="22">
                  <c:v>2.3630097602052036E-3</c:v>
                </c:pt>
                <c:pt idx="23">
                  <c:v>-7.766716171464183E-3</c:v>
                </c:pt>
                <c:pt idx="24">
                  <c:v>-1.5067811150423549E-2</c:v>
                </c:pt>
                <c:pt idx="25">
                  <c:v>-1.882011456881405E-2</c:v>
                </c:pt>
                <c:pt idx="26">
                  <c:v>-2.4071814139253855E-2</c:v>
                </c:pt>
                <c:pt idx="27">
                  <c:v>-3.0321423335865294E-2</c:v>
                </c:pt>
                <c:pt idx="28">
                  <c:v>-3.359594934242438E-2</c:v>
                </c:pt>
                <c:pt idx="29">
                  <c:v>-3.3657764609250407E-2</c:v>
                </c:pt>
                <c:pt idx="30">
                  <c:v>-3.4250049729793286E-2</c:v>
                </c:pt>
                <c:pt idx="31">
                  <c:v>-3.4308194766113131E-2</c:v>
                </c:pt>
                <c:pt idx="32">
                  <c:v>-3.0316814091859823E-2</c:v>
                </c:pt>
                <c:pt idx="33">
                  <c:v>-2.6286961307551593E-2</c:v>
                </c:pt>
                <c:pt idx="34">
                  <c:v>-2.3809191559581167E-2</c:v>
                </c:pt>
                <c:pt idx="35">
                  <c:v>-2.049558740748425E-2</c:v>
                </c:pt>
                <c:pt idx="36">
                  <c:v>-1.4032706997575195E-2</c:v>
                </c:pt>
                <c:pt idx="37">
                  <c:v>-7.645921065224659E-3</c:v>
                </c:pt>
                <c:pt idx="38">
                  <c:v>-5.629177227400417E-3</c:v>
                </c:pt>
                <c:pt idx="39">
                  <c:v>-6.2865597871276657E-3</c:v>
                </c:pt>
                <c:pt idx="40">
                  <c:v>-7.3861449163530324E-3</c:v>
                </c:pt>
                <c:pt idx="41">
                  <c:v>-5.702434238477605E-3</c:v>
                </c:pt>
                <c:pt idx="42">
                  <c:v>-2.435300457908407E-3</c:v>
                </c:pt>
                <c:pt idx="43">
                  <c:v>5.0109342774180554E-3</c:v>
                </c:pt>
                <c:pt idx="44">
                  <c:v>1.0912864209638995E-2</c:v>
                </c:pt>
                <c:pt idx="45">
                  <c:v>1.9360018657607059E-2</c:v>
                </c:pt>
                <c:pt idx="46">
                  <c:v>2.8880068381932356E-2</c:v>
                </c:pt>
                <c:pt idx="47">
                  <c:v>3.7552399540058845E-2</c:v>
                </c:pt>
                <c:pt idx="48">
                  <c:v>5.0512682920438756E-2</c:v>
                </c:pt>
                <c:pt idx="49">
                  <c:v>6.1771685447521429E-2</c:v>
                </c:pt>
                <c:pt idx="50">
                  <c:v>7.0081821235119746E-2</c:v>
                </c:pt>
                <c:pt idx="51">
                  <c:v>7.778479086366219E-2</c:v>
                </c:pt>
                <c:pt idx="52">
                  <c:v>8.5484598870330553E-2</c:v>
                </c:pt>
                <c:pt idx="53">
                  <c:v>0.10265400546582049</c:v>
                </c:pt>
                <c:pt idx="54">
                  <c:v>0.12057356359383764</c:v>
                </c:pt>
                <c:pt idx="55">
                  <c:v>0.15230696415577172</c:v>
                </c:pt>
                <c:pt idx="56">
                  <c:v>0.1710207737212821</c:v>
                </c:pt>
                <c:pt idx="57">
                  <c:v>0.17737542095239456</c:v>
                </c:pt>
                <c:pt idx="58">
                  <c:v>0.18952348613131154</c:v>
                </c:pt>
                <c:pt idx="59">
                  <c:v>0.20128963274742984</c:v>
                </c:pt>
                <c:pt idx="60">
                  <c:v>0.21377217877473642</c:v>
                </c:pt>
                <c:pt idx="61">
                  <c:v>0.22576272490269367</c:v>
                </c:pt>
                <c:pt idx="62">
                  <c:v>0.2409919800122533</c:v>
                </c:pt>
                <c:pt idx="63">
                  <c:v>0.25226355638970688</c:v>
                </c:pt>
                <c:pt idx="64">
                  <c:v>0.25909060896157587</c:v>
                </c:pt>
                <c:pt idx="65">
                  <c:v>0.25789649100999967</c:v>
                </c:pt>
                <c:pt idx="66">
                  <c:v>0.26013285986438817</c:v>
                </c:pt>
                <c:pt idx="67">
                  <c:v>0.26623548999387059</c:v>
                </c:pt>
                <c:pt idx="68">
                  <c:v>0.26875440570431208</c:v>
                </c:pt>
                <c:pt idx="69">
                  <c:v>0.27229659321118249</c:v>
                </c:pt>
                <c:pt idx="70">
                  <c:v>0.27782877401129547</c:v>
                </c:pt>
                <c:pt idx="71">
                  <c:v>0.2749833202073162</c:v>
                </c:pt>
                <c:pt idx="72">
                  <c:v>0.27543023618813489</c:v>
                </c:pt>
                <c:pt idx="73">
                  <c:v>0.27363195145848374</c:v>
                </c:pt>
                <c:pt idx="74">
                  <c:v>0.27439797342652072</c:v>
                </c:pt>
                <c:pt idx="75">
                  <c:v>0.27625040569720238</c:v>
                </c:pt>
                <c:pt idx="76">
                  <c:v>0.27317141362867514</c:v>
                </c:pt>
                <c:pt idx="77">
                  <c:v>0.27656180477847792</c:v>
                </c:pt>
                <c:pt idx="78">
                  <c:v>0.27495674586351715</c:v>
                </c:pt>
                <c:pt idx="79">
                  <c:v>0.26840815914547744</c:v>
                </c:pt>
                <c:pt idx="80">
                  <c:v>0.26156519787917221</c:v>
                </c:pt>
                <c:pt idx="81">
                  <c:v>0.25415063606088717</c:v>
                </c:pt>
                <c:pt idx="82">
                  <c:v>0.24685831292593341</c:v>
                </c:pt>
              </c:numCache>
            </c:numRef>
          </c:yVal>
        </c:ser>
        <c:axId val="301627648"/>
        <c:axId val="301629824"/>
      </c:scatterChart>
      <c:valAx>
        <c:axId val="301627648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(%FSR)</a:t>
                </a:r>
              </a:p>
            </c:rich>
          </c:tx>
          <c:layout/>
        </c:title>
        <c:numFmt formatCode="0%" sourceLinked="0"/>
        <c:tickLblPos val="nextTo"/>
        <c:crossAx val="301629824"/>
        <c:crosses val="autoZero"/>
        <c:crossBetween val="midCat"/>
      </c:valAx>
      <c:valAx>
        <c:axId val="3016298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INL error (%FSR)</a:t>
                </a:r>
              </a:p>
            </c:rich>
          </c:tx>
          <c:layout/>
        </c:title>
        <c:numFmt formatCode="0.0%" sourceLinked="1"/>
        <c:tickLblPos val="nextTo"/>
        <c:crossAx val="301627648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000"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Tracking'!$AI$5:$AP$5</c:f>
          <c:strCache>
            <c:ptCount val="1"/>
            <c:pt idx="0">
              <c:v>Top End Δxy Range: HI</c:v>
            </c:pt>
          </c:strCache>
        </c:strRef>
      </c:tx>
      <c:layout>
        <c:manualLayout>
          <c:xMode val="edge"/>
          <c:yMode val="edge"/>
          <c:x val="0.19970949654020531"/>
          <c:y val="8.7962962962963021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Tracking'!$E$5:$E$68</c:f>
              <c:numCache>
                <c:formatCode>0.0%</c:formatCode>
                <c:ptCount val="64"/>
                <c:pt idx="0">
                  <c:v>0.31074616605645689</c:v>
                </c:pt>
                <c:pt idx="1">
                  <c:v>0.32813545551366508</c:v>
                </c:pt>
                <c:pt idx="2">
                  <c:v>0.34500703159026569</c:v>
                </c:pt>
                <c:pt idx="3">
                  <c:v>0.36130857078206663</c:v>
                </c:pt>
                <c:pt idx="4">
                  <c:v>0.37695615336454708</c:v>
                </c:pt>
                <c:pt idx="5">
                  <c:v>0.39203696901540719</c:v>
                </c:pt>
                <c:pt idx="6">
                  <c:v>0.40663658859837765</c:v>
                </c:pt>
                <c:pt idx="7">
                  <c:v>0.42083183729856272</c:v>
                </c:pt>
                <c:pt idx="8">
                  <c:v>0.43472681004328179</c:v>
                </c:pt>
                <c:pt idx="9">
                  <c:v>0.44841851147375877</c:v>
                </c:pt>
                <c:pt idx="10">
                  <c:v>0.4619200180000545</c:v>
                </c:pt>
                <c:pt idx="11">
                  <c:v>0.47539809468232797</c:v>
                </c:pt>
                <c:pt idx="12">
                  <c:v>0.48923802945339723</c:v>
                </c:pt>
                <c:pt idx="13">
                  <c:v>0.50356788555504139</c:v>
                </c:pt>
                <c:pt idx="14">
                  <c:v>0.5171669488036259</c:v>
                </c:pt>
                <c:pt idx="15">
                  <c:v>0.52848805072000216</c:v>
                </c:pt>
                <c:pt idx="16">
                  <c:v>0.53920479060050086</c:v>
                </c:pt>
                <c:pt idx="17">
                  <c:v>0.55027357871025695</c:v>
                </c:pt>
                <c:pt idx="18">
                  <c:v>0.56181865625680527</c:v>
                </c:pt>
                <c:pt idx="19">
                  <c:v>0.57373050617922472</c:v>
                </c:pt>
                <c:pt idx="20">
                  <c:v>0.58599385310050089</c:v>
                </c:pt>
                <c:pt idx="21">
                  <c:v>0.59848117990527006</c:v>
                </c:pt>
                <c:pt idx="22">
                  <c:v>0.61114017584930314</c:v>
                </c:pt>
                <c:pt idx="23">
                  <c:v>0.62395176053462542</c:v>
                </c:pt>
                <c:pt idx="24">
                  <c:v>0.63672355965537897</c:v>
                </c:pt>
                <c:pt idx="25">
                  <c:v>0.64955748958787018</c:v>
                </c:pt>
                <c:pt idx="26">
                  <c:v>0.66240285925250431</c:v>
                </c:pt>
                <c:pt idx="27">
                  <c:v>0.67521172011106279</c:v>
                </c:pt>
                <c:pt idx="28">
                  <c:v>0.68805872305095817</c:v>
                </c:pt>
                <c:pt idx="29">
                  <c:v>0.70086322680749125</c:v>
                </c:pt>
                <c:pt idx="30">
                  <c:v>0.71372112845709934</c:v>
                </c:pt>
                <c:pt idx="31">
                  <c:v>0.72653870522103658</c:v>
                </c:pt>
                <c:pt idx="32">
                  <c:v>0.73933884847288756</c:v>
                </c:pt>
                <c:pt idx="33">
                  <c:v>0.75219566297364981</c:v>
                </c:pt>
                <c:pt idx="34">
                  <c:v>0.76487973309560098</c:v>
                </c:pt>
                <c:pt idx="35">
                  <c:v>0.77706733007131967</c:v>
                </c:pt>
                <c:pt idx="36">
                  <c:v>0.78932358755716459</c:v>
                </c:pt>
                <c:pt idx="37">
                  <c:v>0.80098584494773528</c:v>
                </c:pt>
                <c:pt idx="38">
                  <c:v>0.81261812152929014</c:v>
                </c:pt>
                <c:pt idx="39">
                  <c:v>0.824217160959277</c:v>
                </c:pt>
                <c:pt idx="40">
                  <c:v>0.83582328131805306</c:v>
                </c:pt>
                <c:pt idx="41">
                  <c:v>0.84744956752232137</c:v>
                </c:pt>
                <c:pt idx="42">
                  <c:v>0.85917884193978655</c:v>
                </c:pt>
                <c:pt idx="43">
                  <c:v>0.87112828866779191</c:v>
                </c:pt>
                <c:pt idx="44">
                  <c:v>0.88246956663763065</c:v>
                </c:pt>
                <c:pt idx="45">
                  <c:v>0.89398357877831014</c:v>
                </c:pt>
                <c:pt idx="46">
                  <c:v>0.90573847690276577</c:v>
                </c:pt>
                <c:pt idx="47">
                  <c:v>0.91723179408482136</c:v>
                </c:pt>
                <c:pt idx="48">
                  <c:v>0.92698504192073172</c:v>
                </c:pt>
                <c:pt idx="49">
                  <c:v>0.93629303680313591</c:v>
                </c:pt>
                <c:pt idx="50">
                  <c:v>0.94404026023519161</c:v>
                </c:pt>
                <c:pt idx="51">
                  <c:v>0.95051335883057497</c:v>
                </c:pt>
                <c:pt idx="52">
                  <c:v>0.95549161415233008</c:v>
                </c:pt>
                <c:pt idx="53">
                  <c:v>0.96027477134146344</c:v>
                </c:pt>
                <c:pt idx="54">
                  <c:v>0.96467754893020474</c:v>
                </c:pt>
                <c:pt idx="55">
                  <c:v>0.96852881369773525</c:v>
                </c:pt>
                <c:pt idx="56">
                  <c:v>0.97160077988893723</c:v>
                </c:pt>
                <c:pt idx="57">
                  <c:v>0.97432015597778743</c:v>
                </c:pt>
                <c:pt idx="58">
                  <c:v>0.97690656134309672</c:v>
                </c:pt>
                <c:pt idx="59">
                  <c:v>0.97946299100337553</c:v>
                </c:pt>
                <c:pt idx="60">
                  <c:v>0.9820406753593206</c:v>
                </c:pt>
                <c:pt idx="61">
                  <c:v>0.98433443862968217</c:v>
                </c:pt>
                <c:pt idx="62">
                  <c:v>0.98648868616615859</c:v>
                </c:pt>
                <c:pt idx="63">
                  <c:v>0.98841785986498254</c:v>
                </c:pt>
              </c:numCache>
            </c:numRef>
          </c:xVal>
          <c:yVal>
            <c:numRef>
              <c:f>'Color Tracking'!$H$5:$H$68</c:f>
              <c:numCache>
                <c:formatCode>0.0000</c:formatCode>
                <c:ptCount val="64"/>
                <c:pt idx="0">
                  <c:v>1.3976576831957474E-3</c:v>
                </c:pt>
                <c:pt idx="1">
                  <c:v>1.2977048192224707E-3</c:v>
                </c:pt>
                <c:pt idx="2">
                  <c:v>1.1957983973669589E-3</c:v>
                </c:pt>
                <c:pt idx="3">
                  <c:v>1.1009791118941985E-3</c:v>
                </c:pt>
                <c:pt idx="4">
                  <c:v>1.0083438841535174E-3</c:v>
                </c:pt>
                <c:pt idx="5">
                  <c:v>9.2458692437509744E-4</c:v>
                </c:pt>
                <c:pt idx="6">
                  <c:v>8.4219378820810076E-4</c:v>
                </c:pt>
                <c:pt idx="7">
                  <c:v>7.6253403495415702E-4</c:v>
                </c:pt>
                <c:pt idx="8">
                  <c:v>6.8423130439342322E-4</c:v>
                </c:pt>
                <c:pt idx="9">
                  <c:v>6.0230218755510608E-4</c:v>
                </c:pt>
                <c:pt idx="10">
                  <c:v>5.2675663330581336E-4</c:v>
                </c:pt>
                <c:pt idx="11">
                  <c:v>4.4923928555690775E-4</c:v>
                </c:pt>
                <c:pt idx="12">
                  <c:v>3.6452396351219858E-4</c:v>
                </c:pt>
                <c:pt idx="13">
                  <c:v>2.8650763775116294E-4</c:v>
                </c:pt>
                <c:pt idx="14">
                  <c:v>2.0603139360183113E-4</c:v>
                </c:pt>
                <c:pt idx="15">
                  <c:v>1.3680550987308664E-4</c:v>
                </c:pt>
                <c:pt idx="16">
                  <c:v>7.8318974196389863E-5</c:v>
                </c:pt>
                <c:pt idx="17">
                  <c:v>3.3792440265780509E-5</c:v>
                </c:pt>
                <c:pt idx="18">
                  <c:v>6.875590366094638E-5</c:v>
                </c:pt>
                <c:pt idx="19">
                  <c:v>1.2864141006782286E-4</c:v>
                </c:pt>
                <c:pt idx="20">
                  <c:v>1.9902316531064066E-4</c:v>
                </c:pt>
                <c:pt idx="21">
                  <c:v>2.6910438443381962E-4</c:v>
                </c:pt>
                <c:pt idx="22">
                  <c:v>3.3795051271880952E-4</c:v>
                </c:pt>
                <c:pt idx="23">
                  <c:v>4.1275223616959788E-4</c:v>
                </c:pt>
                <c:pt idx="24">
                  <c:v>4.7288291161543536E-4</c:v>
                </c:pt>
                <c:pt idx="25">
                  <c:v>5.3939109915132199E-4</c:v>
                </c:pt>
                <c:pt idx="26">
                  <c:v>5.9937746447278749E-4</c:v>
                </c:pt>
                <c:pt idx="27">
                  <c:v>6.6523646071841496E-4</c:v>
                </c:pt>
                <c:pt idx="28">
                  <c:v>7.2901640693325801E-4</c:v>
                </c:pt>
                <c:pt idx="29">
                  <c:v>7.8552382203500495E-4</c:v>
                </c:pt>
                <c:pt idx="30">
                  <c:v>8.4495128984804382E-4</c:v>
                </c:pt>
                <c:pt idx="31">
                  <c:v>9.0206767031137205E-4</c:v>
                </c:pt>
                <c:pt idx="32">
                  <c:v>9.5331491496473053E-4</c:v>
                </c:pt>
                <c:pt idx="33">
                  <c:v>1.0194999524471933E-3</c:v>
                </c:pt>
                <c:pt idx="34">
                  <c:v>1.0461722602490278E-3</c:v>
                </c:pt>
                <c:pt idx="35">
                  <c:v>9.7803004544713039E-4</c:v>
                </c:pt>
                <c:pt idx="36">
                  <c:v>9.3127919754912086E-4</c:v>
                </c:pt>
                <c:pt idx="37">
                  <c:v>7.8511768469930875E-4</c:v>
                </c:pt>
                <c:pt idx="38">
                  <c:v>6.4944773692868999E-4</c:v>
                </c:pt>
                <c:pt idx="39">
                  <c:v>5.5673793688463353E-4</c:v>
                </c:pt>
                <c:pt idx="40">
                  <c:v>5.0435716017035439E-4</c:v>
                </c:pt>
                <c:pt idx="41">
                  <c:v>5.0962432259754283E-4</c:v>
                </c:pt>
                <c:pt idx="42">
                  <c:v>5.689656797724929E-4</c:v>
                </c:pt>
                <c:pt idx="43">
                  <c:v>6.4316028417202428E-4</c:v>
                </c:pt>
                <c:pt idx="44">
                  <c:v>8.9739731136390848E-4</c:v>
                </c:pt>
                <c:pt idx="45">
                  <c:v>1.3129786055164204E-3</c:v>
                </c:pt>
                <c:pt idx="46">
                  <c:v>1.7749276396649069E-3</c:v>
                </c:pt>
                <c:pt idx="47">
                  <c:v>2.2249076872922452E-3</c:v>
                </c:pt>
                <c:pt idx="48">
                  <c:v>2.8951380974478638E-3</c:v>
                </c:pt>
                <c:pt idx="49">
                  <c:v>3.556519034630742E-3</c:v>
                </c:pt>
                <c:pt idx="50">
                  <c:v>4.4377472177512828E-3</c:v>
                </c:pt>
                <c:pt idx="51">
                  <c:v>5.4815819163195716E-3</c:v>
                </c:pt>
                <c:pt idx="52">
                  <c:v>6.7443445846136945E-3</c:v>
                </c:pt>
                <c:pt idx="53">
                  <c:v>7.9793441781201967E-3</c:v>
                </c:pt>
                <c:pt idx="54">
                  <c:v>9.2026971319011195E-3</c:v>
                </c:pt>
                <c:pt idx="55">
                  <c:v>1.044111536431987E-2</c:v>
                </c:pt>
                <c:pt idx="56">
                  <c:v>1.177851975475855E-2</c:v>
                </c:pt>
                <c:pt idx="57">
                  <c:v>1.3141385369363429E-2</c:v>
                </c:pt>
                <c:pt idx="58">
                  <c:v>1.4490224412029594E-2</c:v>
                </c:pt>
                <c:pt idx="59">
                  <c:v>1.5752612913905766E-2</c:v>
                </c:pt>
                <c:pt idx="60">
                  <c:v>1.6936594426573165E-2</c:v>
                </c:pt>
                <c:pt idx="61">
                  <c:v>1.8159581898494249E-2</c:v>
                </c:pt>
                <c:pt idx="62">
                  <c:v>1.9321008228164113E-2</c:v>
                </c:pt>
                <c:pt idx="63">
                  <c:v>2.0469610003528552E-2</c:v>
                </c:pt>
              </c:numCache>
            </c:numRef>
          </c:yVal>
        </c:ser>
        <c:axId val="333329152"/>
        <c:axId val="333334400"/>
      </c:scatterChart>
      <c:valAx>
        <c:axId val="333329152"/>
        <c:scaling>
          <c:orientation val="minMax"/>
          <c:max val="1"/>
          <c:min val="0.2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33334400"/>
        <c:crosses val="autoZero"/>
        <c:crossBetween val="midCat"/>
      </c:valAx>
      <c:valAx>
        <c:axId val="333334400"/>
        <c:scaling>
          <c:orientation val="minMax"/>
          <c:max val="1.0000000000000005E-2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3329152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Tracking'!$AI$21:$AP$21</c:f>
          <c:strCache>
            <c:ptCount val="1"/>
            <c:pt idx="0">
              <c:v>Bottom End Δxy Range: HI</c:v>
            </c:pt>
          </c:strCache>
        </c:strRef>
      </c:tx>
      <c:layout>
        <c:manualLayout>
          <c:xMode val="edge"/>
          <c:yMode val="edge"/>
          <c:x val="0.4522347490654578"/>
          <c:y val="6.4814814814814839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Tracking'!$P$5:$P$232</c:f>
              <c:numCache>
                <c:formatCode>0.0%</c:formatCode>
                <c:ptCount val="228"/>
                <c:pt idx="0">
                  <c:v>2.7256427857933973E-3</c:v>
                </c:pt>
                <c:pt idx="1">
                  <c:v>2.8756898166687507E-3</c:v>
                </c:pt>
                <c:pt idx="2">
                  <c:v>3.0219221270181302E-3</c:v>
                </c:pt>
                <c:pt idx="3">
                  <c:v>3.1586175779017007E-3</c:v>
                </c:pt>
                <c:pt idx="4">
                  <c:v>3.2921339825886051E-3</c:v>
                </c:pt>
                <c:pt idx="5">
                  <c:v>3.4199282948563737E-3</c:v>
                </c:pt>
                <c:pt idx="6">
                  <c:v>3.543907863337819E-3</c:v>
                </c:pt>
                <c:pt idx="7">
                  <c:v>3.6640726570191418E-3</c:v>
                </c:pt>
                <c:pt idx="8">
                  <c:v>3.7816942726693501E-3</c:v>
                </c:pt>
                <c:pt idx="9">
                  <c:v>3.8967727257953424E-3</c:v>
                </c:pt>
                <c:pt idx="10">
                  <c:v>4.0124869617989391E-3</c:v>
                </c:pt>
                <c:pt idx="11">
                  <c:v>4.1256580817990189E-3</c:v>
                </c:pt>
                <c:pt idx="12">
                  <c:v>4.2439154648199317E-3</c:v>
                </c:pt>
                <c:pt idx="13">
                  <c:v>4.3647160413788589E-3</c:v>
                </c:pt>
                <c:pt idx="14">
                  <c:v>4.4759797662254274E-3</c:v>
                </c:pt>
                <c:pt idx="15">
                  <c:v>4.5700770897593923E-3</c:v>
                </c:pt>
                <c:pt idx="16">
                  <c:v>4.6609954058639399E-3</c:v>
                </c:pt>
                <c:pt idx="17">
                  <c:v>4.7519137374753872E-3</c:v>
                </c:pt>
                <c:pt idx="18">
                  <c:v>4.8485541459990711E-3</c:v>
                </c:pt>
                <c:pt idx="19">
                  <c:v>4.9502810191332808E-3</c:v>
                </c:pt>
                <c:pt idx="20">
                  <c:v>5.0526436131174968E-3</c:v>
                </c:pt>
                <c:pt idx="21">
                  <c:v>5.1588209974087352E-3</c:v>
                </c:pt>
                <c:pt idx="22">
                  <c:v>5.2630909400257636E-3</c:v>
                </c:pt>
                <c:pt idx="23">
                  <c:v>5.370539936592908E-3</c:v>
                </c:pt>
                <c:pt idx="24">
                  <c:v>5.4792604523945633E-3</c:v>
                </c:pt>
                <c:pt idx="25">
                  <c:v>5.5841662089029954E-3</c:v>
                </c:pt>
                <c:pt idx="26">
                  <c:v>5.6916151124287431E-3</c:v>
                </c:pt>
                <c:pt idx="27">
                  <c:v>5.7990641089958874E-3</c:v>
                </c:pt>
                <c:pt idx="28">
                  <c:v>5.9071488109061392E-3</c:v>
                </c:pt>
                <c:pt idx="29">
                  <c:v>6.0126904123197732E-3</c:v>
                </c:pt>
                <c:pt idx="30">
                  <c:v>6.1195035949955139E-3</c:v>
                </c:pt>
                <c:pt idx="31">
                  <c:v>6.2263167311505576E-3</c:v>
                </c:pt>
                <c:pt idx="32">
                  <c:v>6.3331298983193996E-3</c:v>
                </c:pt>
                <c:pt idx="33">
                  <c:v>6.4399430499813429E-3</c:v>
                </c:pt>
                <c:pt idx="34">
                  <c:v>6.54612041876568E-3</c:v>
                </c:pt>
                <c:pt idx="35">
                  <c:v>6.6535692602638311E-3</c:v>
                </c:pt>
                <c:pt idx="36">
                  <c:v>6.7597467375964653E-3</c:v>
                </c:pt>
                <c:pt idx="37">
                  <c:v>6.86401678876179E-3</c:v>
                </c:pt>
                <c:pt idx="38">
                  <c:v>6.9708298318754362E-3</c:v>
                </c:pt>
                <c:pt idx="39">
                  <c:v>7.0763714643028702E-3</c:v>
                </c:pt>
                <c:pt idx="40">
                  <c:v>7.1831845849510126E-3</c:v>
                </c:pt>
                <c:pt idx="41">
                  <c:v>7.2893619072146535E-3</c:v>
                </c:pt>
                <c:pt idx="42">
                  <c:v>7.3949034466006883E-3</c:v>
                </c:pt>
                <c:pt idx="43">
                  <c:v>7.5029882415523367E-3</c:v>
                </c:pt>
                <c:pt idx="44">
                  <c:v>7.6136161370006028E-3</c:v>
                </c:pt>
                <c:pt idx="45">
                  <c:v>7.7312377371439121E-3</c:v>
                </c:pt>
                <c:pt idx="46">
                  <c:v>7.8533098794580473E-3</c:v>
                </c:pt>
                <c:pt idx="47">
                  <c:v>7.9747462699083765E-3</c:v>
                </c:pt>
                <c:pt idx="48">
                  <c:v>8.0917322112292779E-3</c:v>
                </c:pt>
                <c:pt idx="49">
                  <c:v>8.2055389900517646E-3</c:v>
                </c:pt>
                <c:pt idx="50">
                  <c:v>8.3155311646500255E-3</c:v>
                </c:pt>
                <c:pt idx="51">
                  <c:v>8.4255231841792906E-3</c:v>
                </c:pt>
                <c:pt idx="52">
                  <c:v>8.5317005994843282E-3</c:v>
                </c:pt>
                <c:pt idx="53">
                  <c:v>8.6366063559927594E-3</c:v>
                </c:pt>
                <c:pt idx="54">
                  <c:v>8.7434196162029989E-3</c:v>
                </c:pt>
                <c:pt idx="55">
                  <c:v>8.8464179930648184E-3</c:v>
                </c:pt>
                <c:pt idx="56">
                  <c:v>8.9506879046680476E-3</c:v>
                </c:pt>
                <c:pt idx="57">
                  <c:v>9.0498715532504447E-3</c:v>
                </c:pt>
                <c:pt idx="58">
                  <c:v>9.1496909847104454E-3</c:v>
                </c:pt>
                <c:pt idx="59">
                  <c:v>9.2495103851566469E-3</c:v>
                </c:pt>
                <c:pt idx="60">
                  <c:v>9.3493297856028484E-3</c:v>
                </c:pt>
                <c:pt idx="61">
                  <c:v>9.4491492480766482E-3</c:v>
                </c:pt>
                <c:pt idx="62">
                  <c:v>9.5464255790400319E-3</c:v>
                </c:pt>
                <c:pt idx="63">
                  <c:v>9.6055542550435875E-3</c:v>
                </c:pt>
                <c:pt idx="64">
                  <c:v>9.6584159239659333E-3</c:v>
                </c:pt>
                <c:pt idx="65">
                  <c:v>9.7554196347758339E-3</c:v>
                </c:pt>
                <c:pt idx="66">
                  <c:v>9.8529683820877331E-3</c:v>
                </c:pt>
                <c:pt idx="67">
                  <c:v>9.949972172647403E-3</c:v>
                </c:pt>
                <c:pt idx="68">
                  <c:v>1.0047520893376048E-2</c:v>
                </c:pt>
                <c:pt idx="69">
                  <c:v>1.0141799847008045E-2</c:v>
                </c:pt>
                <c:pt idx="70">
                  <c:v>1.0239893683988458E-2</c:v>
                </c:pt>
                <c:pt idx="71">
                  <c:v>1.0335262524541663E-2</c:v>
                </c:pt>
                <c:pt idx="72">
                  <c:v>1.0428996521421426E-2</c:v>
                </c:pt>
                <c:pt idx="73">
                  <c:v>1.0523275475053421E-2</c:v>
                </c:pt>
                <c:pt idx="74">
                  <c:v>1.0616464515180954E-2</c:v>
                </c:pt>
                <c:pt idx="75">
                  <c:v>1.0710743468812949E-2</c:v>
                </c:pt>
                <c:pt idx="76">
                  <c:v>1.0802842542269504E-2</c:v>
                </c:pt>
                <c:pt idx="77">
                  <c:v>1.089712141615173E-2</c:v>
                </c:pt>
                <c:pt idx="78">
                  <c:v>1.0987040742349127E-2</c:v>
                </c:pt>
                <c:pt idx="79">
                  <c:v>1.1079139789222424E-2</c:v>
                </c:pt>
                <c:pt idx="80">
                  <c:v>1.1170148896008003E-2</c:v>
                </c:pt>
                <c:pt idx="81">
                  <c:v>1.1260068169038885E-2</c:v>
                </c:pt>
                <c:pt idx="82">
                  <c:v>1.1351077355574233E-2</c:v>
                </c:pt>
                <c:pt idx="83">
                  <c:v>1.1437726888091722E-2</c:v>
                </c:pt>
                <c:pt idx="84">
                  <c:v>1.1527101071454092E-2</c:v>
                </c:pt>
                <c:pt idx="85">
                  <c:v>1.1614840517476044E-2</c:v>
                </c:pt>
                <c:pt idx="86">
                  <c:v>1.170366969091967E-2</c:v>
                </c:pt>
                <c:pt idx="87">
                  <c:v>1.1788684326597208E-2</c:v>
                </c:pt>
                <c:pt idx="88">
                  <c:v>1.1874788849195952E-2</c:v>
                </c:pt>
                <c:pt idx="89">
                  <c:v>1.1959803378540464E-2</c:v>
                </c:pt>
                <c:pt idx="90">
                  <c:v>1.2045362891220464E-2</c:v>
                </c:pt>
                <c:pt idx="91">
                  <c:v>1.2128742523725025E-2</c:v>
                </c:pt>
                <c:pt idx="92">
                  <c:v>1.2212122129646327E-2</c:v>
                </c:pt>
                <c:pt idx="93">
                  <c:v>1.2292777004972983E-2</c:v>
                </c:pt>
                <c:pt idx="94">
                  <c:v>1.2373976916801638E-2</c:v>
                </c:pt>
                <c:pt idx="95">
                  <c:v>1.2450271952027643E-2</c:v>
                </c:pt>
                <c:pt idx="96">
                  <c:v>1.2530926694438017E-2</c:v>
                </c:pt>
                <c:pt idx="97">
                  <c:v>1.2607766952248817E-2</c:v>
                </c:pt>
                <c:pt idx="98">
                  <c:v>1.268406206722459E-2</c:v>
                </c:pt>
                <c:pt idx="99">
                  <c:v>1.2755997448432737E-2</c:v>
                </c:pt>
                <c:pt idx="100">
                  <c:v>1.2828477573727067E-2</c:v>
                </c:pt>
                <c:pt idx="101">
                  <c:v>1.2803954307210569E-2</c:v>
                </c:pt>
                <c:pt idx="102">
                  <c:v>1.2842646715117664E-2</c:v>
                </c:pt>
                <c:pt idx="103">
                  <c:v>1.2899323200930287E-2</c:v>
                </c:pt>
                <c:pt idx="104">
                  <c:v>1.2965263978114112E-2</c:v>
                </c:pt>
                <c:pt idx="105">
                  <c:v>1.3030114682293934E-2</c:v>
                </c:pt>
                <c:pt idx="106">
                  <c:v>1.3092240682462366E-2</c:v>
                </c:pt>
                <c:pt idx="107">
                  <c:v>1.3153821832211593E-2</c:v>
                </c:pt>
                <c:pt idx="108">
                  <c:v>1.3211587992279372E-2</c:v>
                </c:pt>
                <c:pt idx="109">
                  <c:v>1.3267174538004274E-2</c:v>
                </c:pt>
                <c:pt idx="110">
                  <c:v>1.3317856260293037E-2</c:v>
                </c:pt>
                <c:pt idx="111">
                  <c:v>1.3364723365065943E-2</c:v>
                </c:pt>
                <c:pt idx="112">
                  <c:v>1.3406140609900712E-2</c:v>
                </c:pt>
                <c:pt idx="113">
                  <c:v>1.3475351154181183E-2</c:v>
                </c:pt>
                <c:pt idx="114">
                  <c:v>1.3534207467002735E-2</c:v>
                </c:pt>
                <c:pt idx="115">
                  <c:v>1.4290073913148887E-2</c:v>
                </c:pt>
                <c:pt idx="116">
                  <c:v>1.5019237318936125E-2</c:v>
                </c:pt>
                <c:pt idx="117">
                  <c:v>1.5717337631597751E-2</c:v>
                </c:pt>
                <c:pt idx="118">
                  <c:v>1.6390369348825064E-2</c:v>
                </c:pt>
                <c:pt idx="119">
                  <c:v>1.7040512855875368E-2</c:v>
                </c:pt>
                <c:pt idx="120">
                  <c:v>1.7670492404844702E-2</c:v>
                </c:pt>
                <c:pt idx="121">
                  <c:v>1.827867328497591E-2</c:v>
                </c:pt>
                <c:pt idx="122">
                  <c:v>1.8877590006652192E-2</c:v>
                </c:pt>
                <c:pt idx="123">
                  <c:v>1.9466152284203505E-2</c:v>
                </c:pt>
                <c:pt idx="124">
                  <c:v>2.0047629964476264E-2</c:v>
                </c:pt>
                <c:pt idx="125">
                  <c:v>2.0628017731244556E-2</c:v>
                </c:pt>
                <c:pt idx="126">
                  <c:v>2.1224754466412376E-2</c:v>
                </c:pt>
                <c:pt idx="127">
                  <c:v>2.1838930136650697E-2</c:v>
                </c:pt>
                <c:pt idx="128">
                  <c:v>2.241768297999578E-2</c:v>
                </c:pt>
                <c:pt idx="129">
                  <c:v>2.2898342331942781E-2</c:v>
                </c:pt>
                <c:pt idx="130">
                  <c:v>2.3359927719063044E-2</c:v>
                </c:pt>
                <c:pt idx="131">
                  <c:v>2.3837317011497577E-2</c:v>
                </c:pt>
                <c:pt idx="132">
                  <c:v>2.4335959936268237E-2</c:v>
                </c:pt>
                <c:pt idx="133">
                  <c:v>2.4848772108762521E-2</c:v>
                </c:pt>
                <c:pt idx="134">
                  <c:v>2.5374118658723729E-2</c:v>
                </c:pt>
                <c:pt idx="135">
                  <c:v>2.5911454204067534E-2</c:v>
                </c:pt>
                <c:pt idx="136">
                  <c:v>2.6456419356608637E-2</c:v>
                </c:pt>
                <c:pt idx="137">
                  <c:v>2.7004108867578806E-2</c:v>
                </c:pt>
                <c:pt idx="138">
                  <c:v>2.7555068597560975E-2</c:v>
                </c:pt>
                <c:pt idx="139">
                  <c:v>2.8104393297786912E-2</c:v>
                </c:pt>
                <c:pt idx="140">
                  <c:v>2.8659712841286475E-2</c:v>
                </c:pt>
                <c:pt idx="141">
                  <c:v>2.9207947840673997E-2</c:v>
                </c:pt>
                <c:pt idx="142">
                  <c:v>2.9762722427421329E-2</c:v>
                </c:pt>
                <c:pt idx="143">
                  <c:v>3.0313681785237915E-2</c:v>
                </c:pt>
                <c:pt idx="144">
                  <c:v>3.0864096611634362E-2</c:v>
                </c:pt>
                <c:pt idx="145">
                  <c:v>3.1415601245202256E-2</c:v>
                </c:pt>
                <c:pt idx="146">
                  <c:v>3.1966560922017911E-2</c:v>
                </c:pt>
                <c:pt idx="147">
                  <c:v>3.2516975854747387E-2</c:v>
                </c:pt>
                <c:pt idx="148">
                  <c:v>3.3067935425230018E-2</c:v>
                </c:pt>
                <c:pt idx="149">
                  <c:v>3.3619440058797904E-2</c:v>
                </c:pt>
                <c:pt idx="150">
                  <c:v>3.416767473918636E-2</c:v>
                </c:pt>
                <c:pt idx="151">
                  <c:v>3.4715909632240853E-2</c:v>
                </c:pt>
                <c:pt idx="152">
                  <c:v>3.5266324245971252E-2</c:v>
                </c:pt>
                <c:pt idx="153">
                  <c:v>3.5815104095777983E-2</c:v>
                </c:pt>
                <c:pt idx="154">
                  <c:v>3.6361704224908808E-2</c:v>
                </c:pt>
                <c:pt idx="155">
                  <c:v>3.6911574307219079E-2</c:v>
                </c:pt>
                <c:pt idx="156">
                  <c:v>3.7462533877701709E-2</c:v>
                </c:pt>
                <c:pt idx="157">
                  <c:v>3.8016218231945502E-2</c:v>
                </c:pt>
                <c:pt idx="158">
                  <c:v>3.858516148158482E-2</c:v>
                </c:pt>
                <c:pt idx="159">
                  <c:v>3.9182443439337439E-2</c:v>
                </c:pt>
                <c:pt idx="160">
                  <c:v>3.9816782668907882E-2</c:v>
                </c:pt>
                <c:pt idx="161">
                  <c:v>4.0454936914743028E-2</c:v>
                </c:pt>
                <c:pt idx="162">
                  <c:v>4.1070747402071534E-2</c:v>
                </c:pt>
                <c:pt idx="163">
                  <c:v>4.1665304363396938E-2</c:v>
                </c:pt>
                <c:pt idx="164">
                  <c:v>4.2244601897661695E-2</c:v>
                </c:pt>
                <c:pt idx="165">
                  <c:v>4.2816815419479529E-2</c:v>
                </c:pt>
                <c:pt idx="166">
                  <c:v>4.3379764251177323E-2</c:v>
                </c:pt>
                <c:pt idx="167">
                  <c:v>4.3932903755001904E-2</c:v>
                </c:pt>
                <c:pt idx="168">
                  <c:v>4.4482773518313097E-2</c:v>
                </c:pt>
                <c:pt idx="169">
                  <c:v>4.5024469036673835E-2</c:v>
                </c:pt>
                <c:pt idx="170">
                  <c:v>4.5561259306266332E-2</c:v>
                </c:pt>
                <c:pt idx="171">
                  <c:v>4.6093690240840049E-2</c:v>
                </c:pt>
                <c:pt idx="172">
                  <c:v>4.662230658448116E-2</c:v>
                </c:pt>
                <c:pt idx="173">
                  <c:v>4.7147652762276789E-2</c:v>
                </c:pt>
                <c:pt idx="174">
                  <c:v>4.7668639605053624E-2</c:v>
                </c:pt>
                <c:pt idx="175">
                  <c:v>4.8184721199062232E-2</c:v>
                </c:pt>
                <c:pt idx="176">
                  <c:v>4.8700802899403851E-2</c:v>
                </c:pt>
                <c:pt idx="177">
                  <c:v>4.9213070434144982E-2</c:v>
                </c:pt>
                <c:pt idx="178">
                  <c:v>4.9722067909373641E-2</c:v>
                </c:pt>
                <c:pt idx="179">
                  <c:v>5.022779521875681E-2</c:v>
                </c:pt>
                <c:pt idx="180">
                  <c:v>5.0732433358966683E-2</c:v>
                </c:pt>
                <c:pt idx="181">
                  <c:v>5.1234346183750272E-2</c:v>
                </c:pt>
                <c:pt idx="182">
                  <c:v>5.1731898929183909E-2</c:v>
                </c:pt>
                <c:pt idx="183">
                  <c:v>5.2228362718110301E-2</c:v>
                </c:pt>
                <c:pt idx="184">
                  <c:v>5.272428069962027E-2</c:v>
                </c:pt>
                <c:pt idx="185">
                  <c:v>5.3215293964027105E-2</c:v>
                </c:pt>
                <c:pt idx="186">
                  <c:v>5.3703582763671875E-2</c:v>
                </c:pt>
                <c:pt idx="187">
                  <c:v>5.4188056547051937E-2</c:v>
                </c:pt>
                <c:pt idx="188">
                  <c:v>5.4673075499850281E-2</c:v>
                </c:pt>
                <c:pt idx="189">
                  <c:v>5.5152644672460255E-2</c:v>
                </c:pt>
                <c:pt idx="190">
                  <c:v>5.5633303864907724E-2</c:v>
                </c:pt>
                <c:pt idx="191">
                  <c:v>5.6109603616003381E-2</c:v>
                </c:pt>
                <c:pt idx="192">
                  <c:v>5.6583722902091953E-2</c:v>
                </c:pt>
                <c:pt idx="193">
                  <c:v>5.7055662467504625E-2</c:v>
                </c:pt>
                <c:pt idx="194">
                  <c:v>5.75216077213088E-2</c:v>
                </c:pt>
                <c:pt idx="195">
                  <c:v>5.7987553081445993E-2</c:v>
                </c:pt>
                <c:pt idx="196">
                  <c:v>5.8449682893653362E-2</c:v>
                </c:pt>
                <c:pt idx="197">
                  <c:v>5.8908543816011544E-2</c:v>
                </c:pt>
                <c:pt idx="198">
                  <c:v>5.9365224592361709E-2</c:v>
                </c:pt>
                <c:pt idx="199">
                  <c:v>5.9819725010037836E-2</c:v>
                </c:pt>
                <c:pt idx="200">
                  <c:v>6.0272591089122383E-2</c:v>
                </c:pt>
                <c:pt idx="201">
                  <c:v>6.0718373474759099E-2</c:v>
                </c:pt>
                <c:pt idx="202">
                  <c:v>6.1157615316038763E-2</c:v>
                </c:pt>
                <c:pt idx="203">
                  <c:v>6.159958162208052E-2</c:v>
                </c:pt>
                <c:pt idx="204">
                  <c:v>6.2035552872182598E-2</c:v>
                </c:pt>
                <c:pt idx="205">
                  <c:v>6.2464986448919319E-2</c:v>
                </c:pt>
                <c:pt idx="206">
                  <c:v>6.2893873261242378E-2</c:v>
                </c:pt>
                <c:pt idx="207">
                  <c:v>6.3312951596356443E-2</c:v>
                </c:pt>
                <c:pt idx="208">
                  <c:v>6.3730394742214716E-2</c:v>
                </c:pt>
                <c:pt idx="209">
                  <c:v>6.4140752812295837E-2</c:v>
                </c:pt>
                <c:pt idx="210">
                  <c:v>6.4542938126088842E-2</c:v>
                </c:pt>
                <c:pt idx="211">
                  <c:v>6.4942396742126249E-2</c:v>
                </c:pt>
                <c:pt idx="212">
                  <c:v>6.5333137007125161E-2</c:v>
                </c:pt>
                <c:pt idx="213">
                  <c:v>6.571079735307328E-2</c:v>
                </c:pt>
                <c:pt idx="214">
                  <c:v>6.608246381274499E-2</c:v>
                </c:pt>
                <c:pt idx="215">
                  <c:v>6.6443231031039038E-2</c:v>
                </c:pt>
                <c:pt idx="217">
                  <c:v>6.649609258033673E-2</c:v>
                </c:pt>
                <c:pt idx="218">
                  <c:v>6.6829611642020087E-2</c:v>
                </c:pt>
                <c:pt idx="219">
                  <c:v>6.7135336527010286E-2</c:v>
                </c:pt>
                <c:pt idx="220">
                  <c:v>6.7454685649805377E-2</c:v>
                </c:pt>
                <c:pt idx="221">
                  <c:v>6.776531546456474E-2</c:v>
                </c:pt>
                <c:pt idx="223">
                  <c:v>6.806232253018156E-2</c:v>
                </c:pt>
                <c:pt idx="224">
                  <c:v>6.8346248719750383E-2</c:v>
                </c:pt>
                <c:pt idx="225">
                  <c:v>6.8608377277228058E-2</c:v>
                </c:pt>
                <c:pt idx="226">
                  <c:v>6.8847616481448715E-2</c:v>
                </c:pt>
                <c:pt idx="227">
                  <c:v>6.9049799158182712E-2</c:v>
                </c:pt>
              </c:numCache>
            </c:numRef>
          </c:xVal>
          <c:yVal>
            <c:numRef>
              <c:f>'Color Tracking'!$S$5:$S$232</c:f>
              <c:numCache>
                <c:formatCode>0.0000</c:formatCode>
                <c:ptCount val="228"/>
                <c:pt idx="0">
                  <c:v>6.4945351762962261E-2</c:v>
                </c:pt>
                <c:pt idx="1">
                  <c:v>6.474688358265436E-2</c:v>
                </c:pt>
                <c:pt idx="2">
                  <c:v>6.4937941697410642E-2</c:v>
                </c:pt>
                <c:pt idx="3">
                  <c:v>6.470942679949758E-2</c:v>
                </c:pt>
                <c:pt idx="4">
                  <c:v>6.4683963412772189E-2</c:v>
                </c:pt>
                <c:pt idx="5">
                  <c:v>6.4616094659370363E-2</c:v>
                </c:pt>
                <c:pt idx="6">
                  <c:v>6.4430491115485822E-2</c:v>
                </c:pt>
                <c:pt idx="7">
                  <c:v>6.4405592115745869E-2</c:v>
                </c:pt>
                <c:pt idx="8">
                  <c:v>6.4357513848321585E-2</c:v>
                </c:pt>
                <c:pt idx="9">
                  <c:v>6.4258312317065344E-2</c:v>
                </c:pt>
                <c:pt idx="10">
                  <c:v>6.4211109038043362E-2</c:v>
                </c:pt>
                <c:pt idx="11">
                  <c:v>6.4073468616846832E-2</c:v>
                </c:pt>
                <c:pt idx="12">
                  <c:v>6.4075279790590758E-2</c:v>
                </c:pt>
                <c:pt idx="13">
                  <c:v>6.4004807470712521E-2</c:v>
                </c:pt>
                <c:pt idx="14">
                  <c:v>6.3903591641378141E-2</c:v>
                </c:pt>
                <c:pt idx="15">
                  <c:v>6.3828721390048415E-2</c:v>
                </c:pt>
                <c:pt idx="16">
                  <c:v>6.3748348041644712E-2</c:v>
                </c:pt>
                <c:pt idx="17">
                  <c:v>6.3577436659875447E-2</c:v>
                </c:pt>
                <c:pt idx="18">
                  <c:v>6.3559745677076049E-2</c:v>
                </c:pt>
                <c:pt idx="19">
                  <c:v>6.3537606249240444E-2</c:v>
                </c:pt>
                <c:pt idx="20">
                  <c:v>6.3481030751595849E-2</c:v>
                </c:pt>
                <c:pt idx="21">
                  <c:v>6.3482763891239247E-2</c:v>
                </c:pt>
                <c:pt idx="22">
                  <c:v>6.337009739586133E-2</c:v>
                </c:pt>
                <c:pt idx="23">
                  <c:v>6.3329343380118169E-2</c:v>
                </c:pt>
                <c:pt idx="24">
                  <c:v>6.3315371808767382E-2</c:v>
                </c:pt>
                <c:pt idx="25">
                  <c:v>6.3178288841754526E-2</c:v>
                </c:pt>
                <c:pt idx="26">
                  <c:v>6.3087081244162554E-2</c:v>
                </c:pt>
                <c:pt idx="27">
                  <c:v>6.3049757764660097E-2</c:v>
                </c:pt>
                <c:pt idx="28">
                  <c:v>6.2976812829366541E-2</c:v>
                </c:pt>
                <c:pt idx="29">
                  <c:v>6.2943942885165471E-2</c:v>
                </c:pt>
                <c:pt idx="30">
                  <c:v>6.287040812390797E-2</c:v>
                </c:pt>
                <c:pt idx="31">
                  <c:v>6.2820267485276984E-2</c:v>
                </c:pt>
                <c:pt idx="32">
                  <c:v>6.2763715306407827E-2</c:v>
                </c:pt>
                <c:pt idx="33">
                  <c:v>6.2727512881623149E-2</c:v>
                </c:pt>
                <c:pt idx="34">
                  <c:v>6.2662927067609342E-2</c:v>
                </c:pt>
                <c:pt idx="35">
                  <c:v>6.2678929183336549E-2</c:v>
                </c:pt>
                <c:pt idx="36">
                  <c:v>6.2568861662379335E-2</c:v>
                </c:pt>
                <c:pt idx="37">
                  <c:v>6.2504304619349443E-2</c:v>
                </c:pt>
                <c:pt idx="38">
                  <c:v>6.2454984524674913E-2</c:v>
                </c:pt>
                <c:pt idx="39">
                  <c:v>6.2407794282893711E-2</c:v>
                </c:pt>
                <c:pt idx="40">
                  <c:v>6.2362098466924677E-2</c:v>
                </c:pt>
                <c:pt idx="41">
                  <c:v>6.2310790148431223E-2</c:v>
                </c:pt>
                <c:pt idx="42">
                  <c:v>6.2265771846174316E-2</c:v>
                </c:pt>
                <c:pt idx="43">
                  <c:v>6.2235034342241487E-2</c:v>
                </c:pt>
                <c:pt idx="44">
                  <c:v>6.2158144167576861E-2</c:v>
                </c:pt>
                <c:pt idx="45">
                  <c:v>6.2109296075040406E-2</c:v>
                </c:pt>
                <c:pt idx="46">
                  <c:v>6.2021042528374717E-2</c:v>
                </c:pt>
                <c:pt idx="47">
                  <c:v>6.1973672789319069E-2</c:v>
                </c:pt>
                <c:pt idx="48">
                  <c:v>6.1904553362493453E-2</c:v>
                </c:pt>
                <c:pt idx="49">
                  <c:v>6.1897385677534791E-2</c:v>
                </c:pt>
                <c:pt idx="50">
                  <c:v>6.17985345494809E-2</c:v>
                </c:pt>
                <c:pt idx="51">
                  <c:v>6.1803833097564834E-2</c:v>
                </c:pt>
                <c:pt idx="52">
                  <c:v>6.1734104575435642E-2</c:v>
                </c:pt>
                <c:pt idx="53">
                  <c:v>6.1626643710845593E-2</c:v>
                </c:pt>
                <c:pt idx="54">
                  <c:v>6.1674257731100052E-2</c:v>
                </c:pt>
                <c:pt idx="55">
                  <c:v>6.1633906322359468E-2</c:v>
                </c:pt>
                <c:pt idx="56">
                  <c:v>6.1595429210293345E-2</c:v>
                </c:pt>
                <c:pt idx="57">
                  <c:v>6.1517435987682723E-2</c:v>
                </c:pt>
                <c:pt idx="58">
                  <c:v>6.1461380540357297E-2</c:v>
                </c:pt>
                <c:pt idx="59">
                  <c:v>6.1414162043261736E-2</c:v>
                </c:pt>
                <c:pt idx="60">
                  <c:v>6.1368358708329095E-2</c:v>
                </c:pt>
                <c:pt idx="61">
                  <c:v>6.133760157345651E-2</c:v>
                </c:pt>
                <c:pt idx="62">
                  <c:v>6.1295683891260402E-2</c:v>
                </c:pt>
                <c:pt idx="63">
                  <c:v>6.0397270876716043E-2</c:v>
                </c:pt>
                <c:pt idx="64">
                  <c:v>5.9038625665957807E-2</c:v>
                </c:pt>
                <c:pt idx="65">
                  <c:v>5.9025360728924968E-2</c:v>
                </c:pt>
                <c:pt idx="66">
                  <c:v>5.9007344777634758E-2</c:v>
                </c:pt>
                <c:pt idx="67">
                  <c:v>5.9056805498733607E-2</c:v>
                </c:pt>
                <c:pt idx="68">
                  <c:v>5.9027875559687533E-2</c:v>
                </c:pt>
                <c:pt idx="69">
                  <c:v>5.9027241790094803E-2</c:v>
                </c:pt>
                <c:pt idx="70">
                  <c:v>5.7315306250523251E-2</c:v>
                </c:pt>
                <c:pt idx="71">
                  <c:v>5.7077895827004468E-2</c:v>
                </c:pt>
                <c:pt idx="72">
                  <c:v>5.709385277557541E-2</c:v>
                </c:pt>
                <c:pt idx="73">
                  <c:v>5.7082812307585856E-2</c:v>
                </c:pt>
                <c:pt idx="74">
                  <c:v>5.7105978861692219E-2</c:v>
                </c:pt>
                <c:pt idx="75">
                  <c:v>5.7130858779954947E-2</c:v>
                </c:pt>
                <c:pt idx="76">
                  <c:v>5.6405364789870287E-2</c:v>
                </c:pt>
                <c:pt idx="77">
                  <c:v>5.5375531758419326E-2</c:v>
                </c:pt>
                <c:pt idx="78">
                  <c:v>5.5421726412566819E-2</c:v>
                </c:pt>
                <c:pt idx="79">
                  <c:v>5.547660769801576E-2</c:v>
                </c:pt>
                <c:pt idx="80">
                  <c:v>5.5468120082528466E-2</c:v>
                </c:pt>
                <c:pt idx="81">
                  <c:v>5.5546377979595135E-2</c:v>
                </c:pt>
                <c:pt idx="82">
                  <c:v>5.5024729836652381E-2</c:v>
                </c:pt>
                <c:pt idx="83">
                  <c:v>5.463947037780631E-2</c:v>
                </c:pt>
                <c:pt idx="84">
                  <c:v>5.4673200903827684E-2</c:v>
                </c:pt>
                <c:pt idx="85">
                  <c:v>5.4702257837227687E-2</c:v>
                </c:pt>
                <c:pt idx="86">
                  <c:v>5.4752552573039591E-2</c:v>
                </c:pt>
                <c:pt idx="87">
                  <c:v>5.4833448989741011E-2</c:v>
                </c:pt>
                <c:pt idx="88">
                  <c:v>5.4875818127258343E-2</c:v>
                </c:pt>
                <c:pt idx="89">
                  <c:v>5.3979339222197976E-2</c:v>
                </c:pt>
                <c:pt idx="90">
                  <c:v>5.2735804325395694E-2</c:v>
                </c:pt>
                <c:pt idx="91">
                  <c:v>5.4124040212890107E-2</c:v>
                </c:pt>
                <c:pt idx="92">
                  <c:v>5.420616579832107E-2</c:v>
                </c:pt>
                <c:pt idx="93">
                  <c:v>5.4283586149564154E-2</c:v>
                </c:pt>
                <c:pt idx="94">
                  <c:v>5.4365835916714497E-2</c:v>
                </c:pt>
                <c:pt idx="95">
                  <c:v>5.4072434516736073E-2</c:v>
                </c:pt>
                <c:pt idx="96">
                  <c:v>5.3138312535429506E-2</c:v>
                </c:pt>
                <c:pt idx="97">
                  <c:v>5.3254347449363811E-2</c:v>
                </c:pt>
                <c:pt idx="98">
                  <c:v>5.3326964262909324E-2</c:v>
                </c:pt>
                <c:pt idx="99">
                  <c:v>5.2882569388113282E-2</c:v>
                </c:pt>
                <c:pt idx="100">
                  <c:v>5.415910762212623E-2</c:v>
                </c:pt>
                <c:pt idx="101">
                  <c:v>5.5195001500158221E-2</c:v>
                </c:pt>
                <c:pt idx="102">
                  <c:v>5.4566677952462596E-2</c:v>
                </c:pt>
                <c:pt idx="103">
                  <c:v>5.4602261335958274E-2</c:v>
                </c:pt>
                <c:pt idx="104">
                  <c:v>5.5416022077544105E-2</c:v>
                </c:pt>
                <c:pt idx="105">
                  <c:v>5.5784414650467448E-2</c:v>
                </c:pt>
                <c:pt idx="106">
                  <c:v>5.5974889901006353E-2</c:v>
                </c:pt>
                <c:pt idx="107">
                  <c:v>5.6117997392942542E-2</c:v>
                </c:pt>
                <c:pt idx="108">
                  <c:v>5.4735437906446006E-2</c:v>
                </c:pt>
                <c:pt idx="109">
                  <c:v>5.4409626145717795E-2</c:v>
                </c:pt>
                <c:pt idx="110">
                  <c:v>5.3680838761543441E-2</c:v>
                </c:pt>
                <c:pt idx="111">
                  <c:v>5.4013679703368282E-2</c:v>
                </c:pt>
                <c:pt idx="112">
                  <c:v>5.4363396720502062E-2</c:v>
                </c:pt>
                <c:pt idx="113">
                  <c:v>5.4416942290868957E-2</c:v>
                </c:pt>
                <c:pt idx="114">
                  <c:v>5.4497862886615095E-2</c:v>
                </c:pt>
                <c:pt idx="115">
                  <c:v>4.879255929699175E-2</c:v>
                </c:pt>
                <c:pt idx="116">
                  <c:v>4.4210084385387878E-2</c:v>
                </c:pt>
                <c:pt idx="117">
                  <c:v>3.9980396844818959E-2</c:v>
                </c:pt>
                <c:pt idx="118">
                  <c:v>3.4396732521632944E-2</c:v>
                </c:pt>
                <c:pt idx="119">
                  <c:v>2.4991767575813572E-2</c:v>
                </c:pt>
                <c:pt idx="120">
                  <c:v>1.8170908536066087E-2</c:v>
                </c:pt>
                <c:pt idx="121">
                  <c:v>1.1595398911924905E-2</c:v>
                </c:pt>
                <c:pt idx="122">
                  <c:v>6.7989494336957654E-3</c:v>
                </c:pt>
                <c:pt idx="123">
                  <c:v>2.8959207923093208E-3</c:v>
                </c:pt>
                <c:pt idx="124">
                  <c:v>2.8261257803461706E-3</c:v>
                </c:pt>
                <c:pt idx="125">
                  <c:v>2.7533686821488244E-3</c:v>
                </c:pt>
                <c:pt idx="126">
                  <c:v>2.6537475414313756E-3</c:v>
                </c:pt>
                <c:pt idx="127">
                  <c:v>2.5779697146311726E-3</c:v>
                </c:pt>
                <c:pt idx="128">
                  <c:v>2.497454698401398E-3</c:v>
                </c:pt>
                <c:pt idx="129">
                  <c:v>2.446185213387961E-3</c:v>
                </c:pt>
                <c:pt idx="130">
                  <c:v>2.3757929624643979E-3</c:v>
                </c:pt>
                <c:pt idx="131">
                  <c:v>2.3142161306493737E-3</c:v>
                </c:pt>
                <c:pt idx="132">
                  <c:v>2.2456171806991472E-3</c:v>
                </c:pt>
                <c:pt idx="133">
                  <c:v>2.1803443948548791E-3</c:v>
                </c:pt>
                <c:pt idx="134">
                  <c:v>2.125669859431988E-3</c:v>
                </c:pt>
                <c:pt idx="135">
                  <c:v>2.0508672658600055E-3</c:v>
                </c:pt>
                <c:pt idx="136">
                  <c:v>2.003300763718751E-3</c:v>
                </c:pt>
                <c:pt idx="137">
                  <c:v>1.9319792001202861E-3</c:v>
                </c:pt>
                <c:pt idx="138">
                  <c:v>1.8638882495116971E-3</c:v>
                </c:pt>
                <c:pt idx="139">
                  <c:v>1.8189396329605944E-3</c:v>
                </c:pt>
                <c:pt idx="140">
                  <c:v>1.725612733345986E-3</c:v>
                </c:pt>
                <c:pt idx="141">
                  <c:v>1.6807061917590461E-3</c:v>
                </c:pt>
                <c:pt idx="142">
                  <c:v>1.5962474480789841E-3</c:v>
                </c:pt>
                <c:pt idx="143">
                  <c:v>1.5369211430505748E-3</c:v>
                </c:pt>
                <c:pt idx="144">
                  <c:v>1.4740537083746943E-3</c:v>
                </c:pt>
                <c:pt idx="145">
                  <c:v>1.4169596750700324E-3</c:v>
                </c:pt>
                <c:pt idx="146">
                  <c:v>1.3453267954115469E-3</c:v>
                </c:pt>
                <c:pt idx="147">
                  <c:v>1.2999183142836227E-3</c:v>
                </c:pt>
                <c:pt idx="148">
                  <c:v>1.24262267955475E-3</c:v>
                </c:pt>
                <c:pt idx="149">
                  <c:v>1.1704430851137996E-3</c:v>
                </c:pt>
                <c:pt idx="150">
                  <c:v>1.121611521455226E-3</c:v>
                </c:pt>
                <c:pt idx="151">
                  <c:v>1.0754413811736982E-3</c:v>
                </c:pt>
                <c:pt idx="152">
                  <c:v>1.0010191971833867E-3</c:v>
                </c:pt>
                <c:pt idx="153">
                  <c:v>9.4608154960827261E-4</c:v>
                </c:pt>
                <c:pt idx="154">
                  <c:v>8.8804333801502106E-4</c:v>
                </c:pt>
                <c:pt idx="155">
                  <c:v>8.3234287222971816E-4</c:v>
                </c:pt>
                <c:pt idx="156">
                  <c:v>7.834109237191976E-4</c:v>
                </c:pt>
                <c:pt idx="157">
                  <c:v>7.3061498608605762E-4</c:v>
                </c:pt>
                <c:pt idx="158">
                  <c:v>6.6900721148217791E-4</c:v>
                </c:pt>
                <c:pt idx="159">
                  <c:v>6.1642357406805107E-4</c:v>
                </c:pt>
                <c:pt idx="160">
                  <c:v>5.5650095965051143E-4</c:v>
                </c:pt>
                <c:pt idx="161">
                  <c:v>4.8032236211050915E-4</c:v>
                </c:pt>
                <c:pt idx="162">
                  <c:v>4.2788662016419359E-4</c:v>
                </c:pt>
                <c:pt idx="163">
                  <c:v>3.7269534063386062E-4</c:v>
                </c:pt>
                <c:pt idx="164">
                  <c:v>3.1832821592969892E-4</c:v>
                </c:pt>
                <c:pt idx="165">
                  <c:v>2.5427581967320424E-4</c:v>
                </c:pt>
                <c:pt idx="166">
                  <c:v>2.0156450949758981E-4</c:v>
                </c:pt>
                <c:pt idx="167">
                  <c:v>1.4881327139749671E-4</c:v>
                </c:pt>
                <c:pt idx="168">
                  <c:v>1.1097803931857931E-4</c:v>
                </c:pt>
                <c:pt idx="169">
                  <c:v>7.1807690534407892E-5</c:v>
                </c:pt>
                <c:pt idx="170">
                  <c:v>6.4244626597387194E-5</c:v>
                </c:pt>
                <c:pt idx="171">
                  <c:v>9.1460658403632269E-5</c:v>
                </c:pt>
                <c:pt idx="172">
                  <c:v>1.1864917697643007E-4</c:v>
                </c:pt>
                <c:pt idx="173">
                  <c:v>1.7076698690856917E-4</c:v>
                </c:pt>
                <c:pt idx="174">
                  <c:v>2.2843665657939623E-4</c:v>
                </c:pt>
                <c:pt idx="175">
                  <c:v>2.658067569275527E-4</c:v>
                </c:pt>
                <c:pt idx="176">
                  <c:v>3.1290636674707526E-4</c:v>
                </c:pt>
                <c:pt idx="177">
                  <c:v>3.6219077371352508E-4</c:v>
                </c:pt>
                <c:pt idx="178">
                  <c:v>4.1225008719378249E-4</c:v>
                </c:pt>
                <c:pt idx="179">
                  <c:v>4.5679995199379448E-4</c:v>
                </c:pt>
                <c:pt idx="180">
                  <c:v>5.0017681301750582E-4</c:v>
                </c:pt>
                <c:pt idx="181">
                  <c:v>5.4581120005738396E-4</c:v>
                </c:pt>
                <c:pt idx="182">
                  <c:v>5.8821768503321324E-4</c:v>
                </c:pt>
                <c:pt idx="183">
                  <c:v>6.3249853705419734E-4</c:v>
                </c:pt>
                <c:pt idx="184">
                  <c:v>6.7674603099034298E-4</c:v>
                </c:pt>
                <c:pt idx="185">
                  <c:v>7.200261490507763E-4</c:v>
                </c:pt>
                <c:pt idx="186">
                  <c:v>7.6210123609876321E-4</c:v>
                </c:pt>
                <c:pt idx="187">
                  <c:v>8.0538032717499691E-4</c:v>
                </c:pt>
                <c:pt idx="188">
                  <c:v>8.4266968366429292E-4</c:v>
                </c:pt>
                <c:pt idx="189">
                  <c:v>8.820640156146219E-4</c:v>
                </c:pt>
                <c:pt idx="190">
                  <c:v>9.3266849410270482E-4</c:v>
                </c:pt>
                <c:pt idx="191">
                  <c:v>9.6683752579554134E-4</c:v>
                </c:pt>
                <c:pt idx="192">
                  <c:v>1.0062891965118574E-3</c:v>
                </c:pt>
                <c:pt idx="193">
                  <c:v>1.0423752405277745E-3</c:v>
                </c:pt>
                <c:pt idx="194">
                  <c:v>1.0829495467323336E-3</c:v>
                </c:pt>
                <c:pt idx="195">
                  <c:v>1.1257181772080373E-3</c:v>
                </c:pt>
                <c:pt idx="196">
                  <c:v>1.1590956680481532E-3</c:v>
                </c:pt>
                <c:pt idx="197">
                  <c:v>1.1870224839470814E-3</c:v>
                </c:pt>
                <c:pt idx="198">
                  <c:v>1.2287803175219162E-3</c:v>
                </c:pt>
                <c:pt idx="199">
                  <c:v>1.2685929095117574E-3</c:v>
                </c:pt>
                <c:pt idx="200">
                  <c:v>1.3058888336559655E-3</c:v>
                </c:pt>
                <c:pt idx="201">
                  <c:v>1.3387512440466316E-3</c:v>
                </c:pt>
                <c:pt idx="202">
                  <c:v>1.3606421524916842E-3</c:v>
                </c:pt>
                <c:pt idx="203">
                  <c:v>1.4028302829356518E-3</c:v>
                </c:pt>
                <c:pt idx="204">
                  <c:v>1.437957114768022E-3</c:v>
                </c:pt>
                <c:pt idx="205">
                  <c:v>1.4596457945717366E-3</c:v>
                </c:pt>
                <c:pt idx="206">
                  <c:v>1.4950403856447342E-3</c:v>
                </c:pt>
                <c:pt idx="207">
                  <c:v>1.5211326710283578E-3</c:v>
                </c:pt>
                <c:pt idx="208">
                  <c:v>1.5461784318734782E-3</c:v>
                </c:pt>
                <c:pt idx="209">
                  <c:v>1.5705753243091449E-3</c:v>
                </c:pt>
                <c:pt idx="210">
                  <c:v>1.5941797704155844E-3</c:v>
                </c:pt>
                <c:pt idx="211">
                  <c:v>1.6225438750126693E-3</c:v>
                </c:pt>
                <c:pt idx="212">
                  <c:v>1.6442374976921028E-3</c:v>
                </c:pt>
                <c:pt idx="213">
                  <c:v>1.6496362829525595E-3</c:v>
                </c:pt>
                <c:pt idx="214">
                  <c:v>1.6728111490159352E-3</c:v>
                </c:pt>
                <c:pt idx="215">
                  <c:v>1.6796953822953587E-3</c:v>
                </c:pt>
                <c:pt idx="217">
                  <c:v>1.6450622030737313E-3</c:v>
                </c:pt>
                <c:pt idx="218">
                  <c:v>1.6444280679807888E-3</c:v>
                </c:pt>
                <c:pt idx="219">
                  <c:v>1.6418813161901619E-3</c:v>
                </c:pt>
                <c:pt idx="220">
                  <c:v>1.626814007067798E-3</c:v>
                </c:pt>
                <c:pt idx="221">
                  <c:v>1.6080518810104661E-3</c:v>
                </c:pt>
                <c:pt idx="223">
                  <c:v>1.5748562608642067E-3</c:v>
                </c:pt>
                <c:pt idx="224">
                  <c:v>1.5312337621677871E-3</c:v>
                </c:pt>
                <c:pt idx="225">
                  <c:v>1.449213996384631E-3</c:v>
                </c:pt>
                <c:pt idx="226">
                  <c:v>1.3396744878734601E-3</c:v>
                </c:pt>
                <c:pt idx="227">
                  <c:v>1.142635502894118E-3</c:v>
                </c:pt>
              </c:numCache>
            </c:numRef>
          </c:yVal>
        </c:ser>
        <c:axId val="337592320"/>
        <c:axId val="337636736"/>
      </c:scatterChart>
      <c:valAx>
        <c:axId val="337592320"/>
        <c:scaling>
          <c:orientation val="minMax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37636736"/>
        <c:crosses val="autoZero"/>
        <c:crossBetween val="midCat"/>
      </c:valAx>
      <c:valAx>
        <c:axId val="337636736"/>
        <c:scaling>
          <c:orientation val="minMax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7592320"/>
        <c:crosses val="autoZero"/>
        <c:crossBetween val="midCat"/>
      </c:valAx>
    </c:plotArea>
    <c:plotVisOnly val="1"/>
  </c:chart>
  <c:spPr>
    <a:solidFill>
      <a:sysClr val="window" lastClr="FFFFFF"/>
    </a:solidFill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Tracking'!$AR$5:$AY$5</c:f>
          <c:strCache>
            <c:ptCount val="1"/>
            <c:pt idx="0">
              <c:v>Top End Δxy Range: LO</c:v>
            </c:pt>
          </c:strCache>
        </c:strRef>
      </c:tx>
      <c:layout>
        <c:manualLayout>
          <c:xMode val="edge"/>
          <c:yMode val="edge"/>
          <c:x val="0.18960848643919545"/>
          <c:y val="5.0925925925925923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Tracking'!$W$5:$W$158</c:f>
              <c:numCache>
                <c:formatCode>0.0%</c:formatCode>
                <c:ptCount val="154"/>
                <c:pt idx="0">
                  <c:v>6.9898400624593099E-2</c:v>
                </c:pt>
                <c:pt idx="1">
                  <c:v>7.37869078318278E-2</c:v>
                </c:pt>
                <c:pt idx="2">
                  <c:v>7.7501208199395072E-2</c:v>
                </c:pt>
                <c:pt idx="3">
                  <c:v>8.1099157969156899E-2</c:v>
                </c:pt>
                <c:pt idx="4">
                  <c:v>8.4546425713433154E-2</c:v>
                </c:pt>
                <c:pt idx="5">
                  <c:v>8.7876071506076389E-2</c:v>
                </c:pt>
                <c:pt idx="6">
                  <c:v>9.1120520909627273E-2</c:v>
                </c:pt>
                <c:pt idx="7">
                  <c:v>9.4235902998182519E-2</c:v>
                </c:pt>
                <c:pt idx="8">
                  <c:v>9.7283894856770831E-2</c:v>
                </c:pt>
                <c:pt idx="9">
                  <c:v>0.10025050269232855</c:v>
                </c:pt>
                <c:pt idx="10">
                  <c:v>0.10325843683878581</c:v>
                </c:pt>
                <c:pt idx="11">
                  <c:v>0.10621042124430338</c:v>
                </c:pt>
                <c:pt idx="12">
                  <c:v>0.10928130043877496</c:v>
                </c:pt>
                <c:pt idx="13">
                  <c:v>0.11240876558091904</c:v>
                </c:pt>
                <c:pt idx="14">
                  <c:v>0.11532387246025934</c:v>
                </c:pt>
                <c:pt idx="15">
                  <c:v>0.11777548895941839</c:v>
                </c:pt>
                <c:pt idx="16">
                  <c:v>0.1200802370707194</c:v>
                </c:pt>
                <c:pt idx="17">
                  <c:v>0.12253376007080079</c:v>
                </c:pt>
                <c:pt idx="18">
                  <c:v>0.12509600490993922</c:v>
                </c:pt>
                <c:pt idx="19">
                  <c:v>0.12776251898871527</c:v>
                </c:pt>
                <c:pt idx="20">
                  <c:v>0.1304589148627387</c:v>
                </c:pt>
                <c:pt idx="21">
                  <c:v>0.13322016270955403</c:v>
                </c:pt>
                <c:pt idx="22">
                  <c:v>0.13605643293592665</c:v>
                </c:pt>
                <c:pt idx="23">
                  <c:v>0.1388888888888889</c:v>
                </c:pt>
                <c:pt idx="24">
                  <c:v>0.14180781216091579</c:v>
                </c:pt>
                <c:pt idx="25">
                  <c:v>0.1446879522535536</c:v>
                </c:pt>
                <c:pt idx="26">
                  <c:v>0.14766473303900823</c:v>
                </c:pt>
                <c:pt idx="27">
                  <c:v>0.15050926971435546</c:v>
                </c:pt>
                <c:pt idx="28">
                  <c:v>0.15344853973388672</c:v>
                </c:pt>
                <c:pt idx="29">
                  <c:v>0.15627082188924155</c:v>
                </c:pt>
                <c:pt idx="30">
                  <c:v>0.1590530514187283</c:v>
                </c:pt>
                <c:pt idx="31">
                  <c:v>0.16195353571573892</c:v>
                </c:pt>
                <c:pt idx="32">
                  <c:v>0.16484766260782877</c:v>
                </c:pt>
                <c:pt idx="33">
                  <c:v>0.16783398225572374</c:v>
                </c:pt>
                <c:pt idx="34">
                  <c:v>0.1707993172539605</c:v>
                </c:pt>
                <c:pt idx="35">
                  <c:v>0.17375384648640951</c:v>
                </c:pt>
                <c:pt idx="36">
                  <c:v>0.17669120746188693</c:v>
                </c:pt>
                <c:pt idx="37">
                  <c:v>0.17961140484280058</c:v>
                </c:pt>
                <c:pt idx="38">
                  <c:v>0.18247691980997721</c:v>
                </c:pt>
                <c:pt idx="39">
                  <c:v>0.18541364373101127</c:v>
                </c:pt>
                <c:pt idx="40">
                  <c:v>0.18821621958414714</c:v>
                </c:pt>
                <c:pt idx="41">
                  <c:v>0.19107092793782551</c:v>
                </c:pt>
                <c:pt idx="42">
                  <c:v>0.19392881774902343</c:v>
                </c:pt>
                <c:pt idx="43">
                  <c:v>0.19670786709255644</c:v>
                </c:pt>
                <c:pt idx="44">
                  <c:v>0.19957020738389758</c:v>
                </c:pt>
                <c:pt idx="45">
                  <c:v>0.202690673828125</c:v>
                </c:pt>
                <c:pt idx="46">
                  <c:v>0.20615193006727428</c:v>
                </c:pt>
                <c:pt idx="47">
                  <c:v>0.20943071153428822</c:v>
                </c:pt>
                <c:pt idx="48">
                  <c:v>0.2126344697740343</c:v>
                </c:pt>
                <c:pt idx="49">
                  <c:v>0.21581852128770618</c:v>
                </c:pt>
                <c:pt idx="50">
                  <c:v>0.21902736494276256</c:v>
                </c:pt>
                <c:pt idx="51">
                  <c:v>0.22200605350070529</c:v>
                </c:pt>
                <c:pt idx="52">
                  <c:v>0.22491798485649955</c:v>
                </c:pt>
                <c:pt idx="53">
                  <c:v>0.2279049352010091</c:v>
                </c:pt>
                <c:pt idx="54">
                  <c:v>0.23069606781005858</c:v>
                </c:pt>
                <c:pt idx="55">
                  <c:v>0.23341407945421008</c:v>
                </c:pt>
                <c:pt idx="56">
                  <c:v>0.23609903038872612</c:v>
                </c:pt>
                <c:pt idx="57">
                  <c:v>0.23885010443793403</c:v>
                </c:pt>
                <c:pt idx="58">
                  <c:v>0.24174042171902127</c:v>
                </c:pt>
                <c:pt idx="59">
                  <c:v>0.24433318074544272</c:v>
                </c:pt>
                <c:pt idx="60">
                  <c:v>0.24703275299072266</c:v>
                </c:pt>
                <c:pt idx="61">
                  <c:v>0.24992751990424264</c:v>
                </c:pt>
                <c:pt idx="62">
                  <c:v>0.25273518032497833</c:v>
                </c:pt>
                <c:pt idx="63">
                  <c:v>0.25449187554253472</c:v>
                </c:pt>
                <c:pt idx="64">
                  <c:v>0.25646056038992748</c:v>
                </c:pt>
                <c:pt idx="65">
                  <c:v>0.25903279549734931</c:v>
                </c:pt>
                <c:pt idx="66">
                  <c:v>0.26161865525018602</c:v>
                </c:pt>
                <c:pt idx="67">
                  <c:v>0.26433094714936756</c:v>
                </c:pt>
                <c:pt idx="68">
                  <c:v>0.26712552533830913</c:v>
                </c:pt>
                <c:pt idx="69">
                  <c:v>0.27014627002534414</c:v>
                </c:pt>
                <c:pt idx="70">
                  <c:v>0.27309616234188988</c:v>
                </c:pt>
                <c:pt idx="71">
                  <c:v>0.27612399146670386</c:v>
                </c:pt>
                <c:pt idx="72">
                  <c:v>0.2790787920270647</c:v>
                </c:pt>
                <c:pt idx="73">
                  <c:v>0.28194912356422058</c:v>
                </c:pt>
                <c:pt idx="74">
                  <c:v>0.28449029395693826</c:v>
                </c:pt>
                <c:pt idx="75">
                  <c:v>0.28726471237909229</c:v>
                </c:pt>
                <c:pt idx="76">
                  <c:v>0.28995847356887094</c:v>
                </c:pt>
                <c:pt idx="77">
                  <c:v>0.29260972885858444</c:v>
                </c:pt>
                <c:pt idx="78">
                  <c:v>0.29517869349888393</c:v>
                </c:pt>
                <c:pt idx="79">
                  <c:v>0.29797545587448843</c:v>
                </c:pt>
                <c:pt idx="80">
                  <c:v>0.30058147902715771</c:v>
                </c:pt>
                <c:pt idx="81">
                  <c:v>0.30297496541341146</c:v>
                </c:pt>
                <c:pt idx="83">
                  <c:v>0.30731506710960754</c:v>
                </c:pt>
                <c:pt idx="84">
                  <c:v>0.30949438185918898</c:v>
                </c:pt>
                <c:pt idx="85">
                  <c:v>0.31195544142950149</c:v>
                </c:pt>
                <c:pt idx="86">
                  <c:v>0.31432658604213171</c:v>
                </c:pt>
                <c:pt idx="87">
                  <c:v>0.31683614966982887</c:v>
                </c:pt>
                <c:pt idx="88">
                  <c:v>0.31950375366210937</c:v>
                </c:pt>
                <c:pt idx="89">
                  <c:v>0.32204601832798552</c:v>
                </c:pt>
                <c:pt idx="91">
                  <c:v>0.32724171084449405</c:v>
                </c:pt>
                <c:pt idx="92">
                  <c:v>0.32978888157435826</c:v>
                </c:pt>
                <c:pt idx="93">
                  <c:v>0.3321033455984933</c:v>
                </c:pt>
                <c:pt idx="94">
                  <c:v>0.33437748572939918</c:v>
                </c:pt>
                <c:pt idx="95">
                  <c:v>0.33668595595586864</c:v>
                </c:pt>
                <c:pt idx="96">
                  <c:v>0.33885600789388021</c:v>
                </c:pt>
                <c:pt idx="97">
                  <c:v>0.3411623026529948</c:v>
                </c:pt>
                <c:pt idx="98">
                  <c:v>0.34343862115769164</c:v>
                </c:pt>
                <c:pt idx="100">
                  <c:v>0.34803321911039808</c:v>
                </c:pt>
                <c:pt idx="101">
                  <c:v>0.34896565391903833</c:v>
                </c:pt>
                <c:pt idx="102">
                  <c:v>0.34850843011765253</c:v>
                </c:pt>
                <c:pt idx="103">
                  <c:v>0.35033460998535154</c:v>
                </c:pt>
                <c:pt idx="104">
                  <c:v>0.35205288550967262</c:v>
                </c:pt>
                <c:pt idx="105">
                  <c:v>0.35355534944080175</c:v>
                </c:pt>
                <c:pt idx="106">
                  <c:v>0.35498315865652896</c:v>
                </c:pt>
                <c:pt idx="107">
                  <c:v>0.35644693719773068</c:v>
                </c:pt>
                <c:pt idx="108">
                  <c:v>0.3579379628499349</c:v>
                </c:pt>
                <c:pt idx="109">
                  <c:v>0.35909655689057846</c:v>
                </c:pt>
                <c:pt idx="111">
                  <c:v>0.36150257437569755</c:v>
                </c:pt>
                <c:pt idx="112">
                  <c:v>0.36254509335472473</c:v>
                </c:pt>
                <c:pt idx="113">
                  <c:v>0.36328679547991072</c:v>
                </c:pt>
                <c:pt idx="114">
                  <c:v>0.36577673630487351</c:v>
                </c:pt>
                <c:pt idx="115">
                  <c:v>0.38822276088169638</c:v>
                </c:pt>
                <c:pt idx="116">
                  <c:v>0.40900119091215592</c:v>
                </c:pt>
                <c:pt idx="117">
                  <c:v>0.42900958106631326</c:v>
                </c:pt>
                <c:pt idx="118">
                  <c:v>0.44521303158714659</c:v>
                </c:pt>
                <c:pt idx="119">
                  <c:v>0.46352930704752604</c:v>
                </c:pt>
                <c:pt idx="120">
                  <c:v>0.48180688767206098</c:v>
                </c:pt>
                <c:pt idx="121">
                  <c:v>0.49759398106166297</c:v>
                </c:pt>
                <c:pt idx="122">
                  <c:v>0.51183827282133565</c:v>
                </c:pt>
                <c:pt idx="123">
                  <c:v>0.5270738641648065</c:v>
                </c:pt>
                <c:pt idx="124">
                  <c:v>0.54724356369745164</c:v>
                </c:pt>
                <c:pt idx="125">
                  <c:v>0.56305845278785338</c:v>
                </c:pt>
                <c:pt idx="126">
                  <c:v>0.58066463797433043</c:v>
                </c:pt>
                <c:pt idx="127">
                  <c:v>0.60047084699358255</c:v>
                </c:pt>
                <c:pt idx="128">
                  <c:v>0.61858221726190477</c:v>
                </c:pt>
                <c:pt idx="129">
                  <c:v>0.63321398635137649</c:v>
                </c:pt>
                <c:pt idx="130">
                  <c:v>0.64828771536690855</c:v>
                </c:pt>
                <c:pt idx="131">
                  <c:v>0.66554894438244039</c:v>
                </c:pt>
                <c:pt idx="132">
                  <c:v>0.68377530779157358</c:v>
                </c:pt>
                <c:pt idx="133">
                  <c:v>0.70143379865373889</c:v>
                </c:pt>
                <c:pt idx="134">
                  <c:v>0.72003564307803192</c:v>
                </c:pt>
                <c:pt idx="135">
                  <c:v>0.73901187279110869</c:v>
                </c:pt>
                <c:pt idx="136">
                  <c:v>0.75943062191917776</c:v>
                </c:pt>
                <c:pt idx="137">
                  <c:v>0.77806134323846721</c:v>
                </c:pt>
                <c:pt idx="138">
                  <c:v>0.79509367297944578</c:v>
                </c:pt>
                <c:pt idx="139">
                  <c:v>0.81221157546270462</c:v>
                </c:pt>
                <c:pt idx="140">
                  <c:v>0.82888587733677455</c:v>
                </c:pt>
                <c:pt idx="141">
                  <c:v>0.84649096825009307</c:v>
                </c:pt>
                <c:pt idx="142">
                  <c:v>0.86469116792224698</c:v>
                </c:pt>
                <c:pt idx="143">
                  <c:v>0.88251369803292401</c:v>
                </c:pt>
                <c:pt idx="144">
                  <c:v>0.90101853434244794</c:v>
                </c:pt>
                <c:pt idx="145">
                  <c:v>0.91732442656017488</c:v>
                </c:pt>
                <c:pt idx="146">
                  <c:v>0.93076163736979167</c:v>
                </c:pt>
                <c:pt idx="147">
                  <c:v>0.94061732846214652</c:v>
                </c:pt>
                <c:pt idx="148">
                  <c:v>0.94890733119419646</c:v>
                </c:pt>
                <c:pt idx="149">
                  <c:v>0.95705510893322177</c:v>
                </c:pt>
                <c:pt idx="150">
                  <c:v>0.96252164713541666</c:v>
                </c:pt>
                <c:pt idx="151">
                  <c:v>0.96685194324311763</c:v>
                </c:pt>
                <c:pt idx="152">
                  <c:v>0.97145635114397333</c:v>
                </c:pt>
                <c:pt idx="153">
                  <c:v>0.97641226050967256</c:v>
                </c:pt>
              </c:numCache>
            </c:numRef>
          </c:xVal>
          <c:yVal>
            <c:numRef>
              <c:f>'Color Tracking'!$Z$5:$Z$158</c:f>
              <c:numCache>
                <c:formatCode>0.0000</c:formatCode>
                <c:ptCount val="154"/>
                <c:pt idx="0">
                  <c:v>5.3735993971250565E-3</c:v>
                </c:pt>
                <c:pt idx="1">
                  <c:v>5.299573664648791E-3</c:v>
                </c:pt>
                <c:pt idx="2">
                  <c:v>5.1859122401743717E-3</c:v>
                </c:pt>
                <c:pt idx="3">
                  <c:v>5.0962741494080775E-3</c:v>
                </c:pt>
                <c:pt idx="4">
                  <c:v>4.9939396064756824E-3</c:v>
                </c:pt>
                <c:pt idx="5">
                  <c:v>4.9376102262895681E-3</c:v>
                </c:pt>
                <c:pt idx="6">
                  <c:v>4.9089159599070772E-3</c:v>
                </c:pt>
                <c:pt idx="7">
                  <c:v>4.7901363965398768E-3</c:v>
                </c:pt>
                <c:pt idx="8">
                  <c:v>4.6782637969300543E-3</c:v>
                </c:pt>
                <c:pt idx="9">
                  <c:v>4.5011424374396891E-3</c:v>
                </c:pt>
                <c:pt idx="10">
                  <c:v>4.5507145932726792E-3</c:v>
                </c:pt>
                <c:pt idx="11">
                  <c:v>4.4846641622115638E-3</c:v>
                </c:pt>
                <c:pt idx="12">
                  <c:v>4.4218724743248948E-3</c:v>
                </c:pt>
                <c:pt idx="13">
                  <c:v>4.2700582372382336E-3</c:v>
                </c:pt>
                <c:pt idx="14">
                  <c:v>4.2125984993091059E-3</c:v>
                </c:pt>
                <c:pt idx="15">
                  <c:v>4.1614989982806288E-3</c:v>
                </c:pt>
                <c:pt idx="16">
                  <c:v>4.0442474600449535E-3</c:v>
                </c:pt>
                <c:pt idx="17">
                  <c:v>4.0479904951596229E-3</c:v>
                </c:pt>
                <c:pt idx="18">
                  <c:v>4.0091548687508994E-3</c:v>
                </c:pt>
                <c:pt idx="19">
                  <c:v>4.0059071190370671E-3</c:v>
                </c:pt>
                <c:pt idx="20">
                  <c:v>3.9233927017787284E-3</c:v>
                </c:pt>
                <c:pt idx="21">
                  <c:v>3.8404731400983193E-3</c:v>
                </c:pt>
                <c:pt idx="22">
                  <c:v>3.7816861091135114E-3</c:v>
                </c:pt>
                <c:pt idx="23">
                  <c:v>3.7020692947451381E-3</c:v>
                </c:pt>
                <c:pt idx="24">
                  <c:v>3.766530495989971E-3</c:v>
                </c:pt>
                <c:pt idx="25">
                  <c:v>3.7671104852620759E-3</c:v>
                </c:pt>
                <c:pt idx="26">
                  <c:v>3.7958520240159374E-3</c:v>
                </c:pt>
                <c:pt idx="27">
                  <c:v>3.5990913050314467E-3</c:v>
                </c:pt>
                <c:pt idx="28">
                  <c:v>3.6113074220507206E-3</c:v>
                </c:pt>
                <c:pt idx="29">
                  <c:v>3.4140429864293166E-3</c:v>
                </c:pt>
                <c:pt idx="30">
                  <c:v>3.1677559569635661E-3</c:v>
                </c:pt>
                <c:pt idx="31">
                  <c:v>3.1595616745776064E-3</c:v>
                </c:pt>
                <c:pt idx="32">
                  <c:v>3.2153108635365902E-3</c:v>
                </c:pt>
                <c:pt idx="33">
                  <c:v>3.2744406486067703E-3</c:v>
                </c:pt>
                <c:pt idx="34">
                  <c:v>3.2500744611930169E-3</c:v>
                </c:pt>
                <c:pt idx="35">
                  <c:v>3.2910501880435176E-3</c:v>
                </c:pt>
                <c:pt idx="36">
                  <c:v>3.3207071699179647E-3</c:v>
                </c:pt>
                <c:pt idx="37">
                  <c:v>3.2640173180903554E-3</c:v>
                </c:pt>
                <c:pt idx="38">
                  <c:v>3.1363130334526681E-3</c:v>
                </c:pt>
                <c:pt idx="39">
                  <c:v>3.0795923248091335E-3</c:v>
                </c:pt>
                <c:pt idx="40">
                  <c:v>2.8851506362371345E-3</c:v>
                </c:pt>
                <c:pt idx="41">
                  <c:v>2.8594572745506562E-3</c:v>
                </c:pt>
                <c:pt idx="42">
                  <c:v>2.8203993875682621E-3</c:v>
                </c:pt>
                <c:pt idx="43">
                  <c:v>2.7549054694804287E-3</c:v>
                </c:pt>
                <c:pt idx="44">
                  <c:v>2.6084192222263687E-3</c:v>
                </c:pt>
                <c:pt idx="45">
                  <c:v>2.4870811703456173E-3</c:v>
                </c:pt>
                <c:pt idx="46">
                  <c:v>2.5017834065067016E-3</c:v>
                </c:pt>
                <c:pt idx="47">
                  <c:v>2.4216011312676055E-3</c:v>
                </c:pt>
                <c:pt idx="48">
                  <c:v>2.3399937492346876E-3</c:v>
                </c:pt>
                <c:pt idx="49">
                  <c:v>2.4723725476443804E-3</c:v>
                </c:pt>
                <c:pt idx="50">
                  <c:v>2.6154523604216763E-3</c:v>
                </c:pt>
                <c:pt idx="51">
                  <c:v>2.6496218996935579E-3</c:v>
                </c:pt>
                <c:pt idx="52">
                  <c:v>2.5190235445719578E-3</c:v>
                </c:pt>
                <c:pt idx="53">
                  <c:v>2.5740519238677305E-3</c:v>
                </c:pt>
                <c:pt idx="54">
                  <c:v>2.39090675924299E-3</c:v>
                </c:pt>
                <c:pt idx="55">
                  <c:v>2.2269453830572527E-3</c:v>
                </c:pt>
                <c:pt idx="56">
                  <c:v>2.0717946353368912E-3</c:v>
                </c:pt>
                <c:pt idx="57">
                  <c:v>1.9594511678902239E-3</c:v>
                </c:pt>
                <c:pt idx="58">
                  <c:v>1.9625820539923193E-3</c:v>
                </c:pt>
                <c:pt idx="59">
                  <c:v>1.7559391567355781E-3</c:v>
                </c:pt>
                <c:pt idx="60">
                  <c:v>1.6173156383497509E-3</c:v>
                </c:pt>
                <c:pt idx="61">
                  <c:v>1.7809363918073967E-3</c:v>
                </c:pt>
                <c:pt idx="62">
                  <c:v>1.9053313138124514E-3</c:v>
                </c:pt>
                <c:pt idx="63">
                  <c:v>1.056266949806393E-3</c:v>
                </c:pt>
                <c:pt idx="64">
                  <c:v>6.6058913210920232E-4</c:v>
                </c:pt>
                <c:pt idx="65">
                  <c:v>5.1369105307142316E-4</c:v>
                </c:pt>
                <c:pt idx="66">
                  <c:v>5.379441292713066E-4</c:v>
                </c:pt>
                <c:pt idx="67">
                  <c:v>5.7607823253590519E-4</c:v>
                </c:pt>
                <c:pt idx="68">
                  <c:v>4.5532755650203635E-4</c:v>
                </c:pt>
                <c:pt idx="69">
                  <c:v>4.7452470013461975E-4</c:v>
                </c:pt>
                <c:pt idx="70">
                  <c:v>2.5636271003731908E-3</c:v>
                </c:pt>
                <c:pt idx="71">
                  <c:v>3.267445149811192E-3</c:v>
                </c:pt>
                <c:pt idx="72">
                  <c:v>3.4198640475744876E-3</c:v>
                </c:pt>
                <c:pt idx="73">
                  <c:v>3.3583923499099807E-3</c:v>
                </c:pt>
                <c:pt idx="74">
                  <c:v>3.1894532365070636E-3</c:v>
                </c:pt>
                <c:pt idx="75">
                  <c:v>3.0848987786497991E-3</c:v>
                </c:pt>
                <c:pt idx="76">
                  <c:v>3.5491788270451984E-3</c:v>
                </c:pt>
                <c:pt idx="77">
                  <c:v>4.9525623775251576E-3</c:v>
                </c:pt>
                <c:pt idx="78">
                  <c:v>4.7538656823507249E-3</c:v>
                </c:pt>
                <c:pt idx="79">
                  <c:v>4.6172178716006838E-3</c:v>
                </c:pt>
                <c:pt idx="80">
                  <c:v>4.6391765274175992E-3</c:v>
                </c:pt>
                <c:pt idx="81">
                  <c:v>4.5877367794160276E-3</c:v>
                </c:pt>
                <c:pt idx="83">
                  <c:v>4.9748567458718328E-3</c:v>
                </c:pt>
                <c:pt idx="84">
                  <c:v>4.8703240004487709E-3</c:v>
                </c:pt>
                <c:pt idx="85">
                  <c:v>4.8651543424677894E-3</c:v>
                </c:pt>
                <c:pt idx="86">
                  <c:v>4.8946886196790107E-3</c:v>
                </c:pt>
                <c:pt idx="87">
                  <c:v>4.9445086163601376E-3</c:v>
                </c:pt>
                <c:pt idx="88">
                  <c:v>4.9479977918339638E-3</c:v>
                </c:pt>
                <c:pt idx="89">
                  <c:v>6.1165501648568349E-3</c:v>
                </c:pt>
                <c:pt idx="91">
                  <c:v>6.0483853464558335E-3</c:v>
                </c:pt>
                <c:pt idx="92">
                  <c:v>6.1802683176418443E-3</c:v>
                </c:pt>
                <c:pt idx="93">
                  <c:v>6.2019786331297903E-3</c:v>
                </c:pt>
                <c:pt idx="94">
                  <c:v>6.1468071747182926E-3</c:v>
                </c:pt>
                <c:pt idx="95">
                  <c:v>6.363621757180497E-3</c:v>
                </c:pt>
                <c:pt idx="96">
                  <c:v>7.6310948793104939E-3</c:v>
                </c:pt>
                <c:pt idx="97">
                  <c:v>7.2419874905421209E-3</c:v>
                </c:pt>
                <c:pt idx="98">
                  <c:v>7.0302981177504985E-3</c:v>
                </c:pt>
                <c:pt idx="100">
                  <c:v>6.1236276012929091E-3</c:v>
                </c:pt>
                <c:pt idx="101">
                  <c:v>5.4942628990121058E-3</c:v>
                </c:pt>
                <c:pt idx="102">
                  <c:v>5.4091497111972272E-3</c:v>
                </c:pt>
                <c:pt idx="103">
                  <c:v>5.6004494497163401E-3</c:v>
                </c:pt>
                <c:pt idx="104">
                  <c:v>4.9427554269238566E-3</c:v>
                </c:pt>
                <c:pt idx="105">
                  <c:v>4.5007558902888959E-3</c:v>
                </c:pt>
                <c:pt idx="106">
                  <c:v>4.2237030582879358E-3</c:v>
                </c:pt>
                <c:pt idx="107">
                  <c:v>4.1124694433314554E-3</c:v>
                </c:pt>
                <c:pt idx="108">
                  <c:v>4.3753735041609345E-3</c:v>
                </c:pt>
                <c:pt idx="109">
                  <c:v>5.1949089446730375E-3</c:v>
                </c:pt>
                <c:pt idx="111">
                  <c:v>5.352889090812215E-3</c:v>
                </c:pt>
                <c:pt idx="112">
                  <c:v>5.1193275762412673E-3</c:v>
                </c:pt>
                <c:pt idx="113">
                  <c:v>4.7618545772335494E-3</c:v>
                </c:pt>
                <c:pt idx="114">
                  <c:v>5.1849864818930749E-3</c:v>
                </c:pt>
                <c:pt idx="115">
                  <c:v>1.3537118769552303E-2</c:v>
                </c:pt>
                <c:pt idx="116">
                  <c:v>2.1351063199824011E-2</c:v>
                </c:pt>
                <c:pt idx="117">
                  <c:v>2.8549358368534599E-2</c:v>
                </c:pt>
                <c:pt idx="118">
                  <c:v>3.2938398211559347E-2</c:v>
                </c:pt>
                <c:pt idx="119">
                  <c:v>3.9387594089137563E-2</c:v>
                </c:pt>
                <c:pt idx="120">
                  <c:v>4.5308467585204119E-2</c:v>
                </c:pt>
                <c:pt idx="121">
                  <c:v>5.0622368123682364E-2</c:v>
                </c:pt>
                <c:pt idx="122">
                  <c:v>5.5589321592525123E-2</c:v>
                </c:pt>
                <c:pt idx="123">
                  <c:v>5.8249721083671172E-2</c:v>
                </c:pt>
                <c:pt idx="124">
                  <c:v>5.799200146935226E-2</c:v>
                </c:pt>
                <c:pt idx="125">
                  <c:v>5.6844375375644983E-2</c:v>
                </c:pt>
                <c:pt idx="126">
                  <c:v>5.7325491695952378E-2</c:v>
                </c:pt>
                <c:pt idx="127">
                  <c:v>5.8061594265585804E-2</c:v>
                </c:pt>
                <c:pt idx="128">
                  <c:v>5.8463981009889483E-2</c:v>
                </c:pt>
                <c:pt idx="129">
                  <c:v>5.866536499439981E-2</c:v>
                </c:pt>
                <c:pt idx="130">
                  <c:v>5.9089461855601197E-2</c:v>
                </c:pt>
                <c:pt idx="131">
                  <c:v>5.9794259418880578E-2</c:v>
                </c:pt>
                <c:pt idx="132">
                  <c:v>6.0490107647188589E-2</c:v>
                </c:pt>
                <c:pt idx="133">
                  <c:v>6.1490765828866596E-2</c:v>
                </c:pt>
                <c:pt idx="134">
                  <c:v>6.244964975078058E-2</c:v>
                </c:pt>
                <c:pt idx="135">
                  <c:v>6.3689176965997324E-2</c:v>
                </c:pt>
                <c:pt idx="136">
                  <c:v>6.4957448852087832E-2</c:v>
                </c:pt>
                <c:pt idx="137">
                  <c:v>6.6059074476742516E-2</c:v>
                </c:pt>
                <c:pt idx="138">
                  <c:v>6.702345761707873E-2</c:v>
                </c:pt>
                <c:pt idx="139">
                  <c:v>6.6729956869798393E-2</c:v>
                </c:pt>
                <c:pt idx="140">
                  <c:v>6.6402163320293708E-2</c:v>
                </c:pt>
                <c:pt idx="141">
                  <c:v>6.6358575615469303E-2</c:v>
                </c:pt>
                <c:pt idx="142">
                  <c:v>6.7118601387688812E-2</c:v>
                </c:pt>
                <c:pt idx="143">
                  <c:v>6.7937494027666273E-2</c:v>
                </c:pt>
                <c:pt idx="144">
                  <c:v>6.8654690374876592E-2</c:v>
                </c:pt>
                <c:pt idx="145">
                  <c:v>6.8525956472948665E-2</c:v>
                </c:pt>
                <c:pt idx="146">
                  <c:v>6.7750071262319397E-2</c:v>
                </c:pt>
                <c:pt idx="147">
                  <c:v>6.7000719967584138E-2</c:v>
                </c:pt>
                <c:pt idx="148">
                  <c:v>6.5971356083617178E-2</c:v>
                </c:pt>
                <c:pt idx="149">
                  <c:v>6.4796352533485868E-2</c:v>
                </c:pt>
                <c:pt idx="150">
                  <c:v>6.3304581123195952E-2</c:v>
                </c:pt>
                <c:pt idx="151">
                  <c:v>6.1940152686307488E-2</c:v>
                </c:pt>
                <c:pt idx="152">
                  <c:v>6.0808578433285167E-2</c:v>
                </c:pt>
                <c:pt idx="153">
                  <c:v>5.9677222940031291E-2</c:v>
                </c:pt>
              </c:numCache>
            </c:numRef>
          </c:yVal>
        </c:ser>
        <c:axId val="333316864"/>
        <c:axId val="333318784"/>
      </c:scatterChart>
      <c:valAx>
        <c:axId val="333316864"/>
        <c:scaling>
          <c:orientation val="minMax"/>
          <c:max val="1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33318784"/>
        <c:crosses val="autoZero"/>
        <c:crossBetween val="midCat"/>
      </c:valAx>
      <c:valAx>
        <c:axId val="333318784"/>
        <c:scaling>
          <c:orientation val="minMax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3316864"/>
        <c:crosses val="autoZero"/>
        <c:crossBetween val="midCat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Tracking'!$BA$5:$BH$5</c:f>
          <c:strCache>
            <c:ptCount val="1"/>
            <c:pt idx="0">
              <c:v>Top End Δxy Range: HS</c:v>
            </c:pt>
          </c:strCache>
        </c:strRef>
      </c:tx>
      <c:layout>
        <c:manualLayout>
          <c:xMode val="edge"/>
          <c:yMode val="edge"/>
          <c:x val="0.18708323391394271"/>
          <c:y val="5.0925925925925923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Tracking'!$AD$5:$AD$87</c:f>
              <c:numCache>
                <c:formatCode>0.0%</c:formatCode>
                <c:ptCount val="83"/>
                <c:pt idx="0">
                  <c:v>0.17454159285432549</c:v>
                </c:pt>
                <c:pt idx="1">
                  <c:v>0.18552490921430692</c:v>
                </c:pt>
                <c:pt idx="2">
                  <c:v>0.19615154830358361</c:v>
                </c:pt>
                <c:pt idx="3">
                  <c:v>0.20703440737980666</c:v>
                </c:pt>
                <c:pt idx="4">
                  <c:v>0.21675504253756617</c:v>
                </c:pt>
                <c:pt idx="5">
                  <c:v>0.22718076962296679</c:v>
                </c:pt>
                <c:pt idx="6">
                  <c:v>0.23676915732763146</c:v>
                </c:pt>
                <c:pt idx="7">
                  <c:v>0.24610386356230704</c:v>
                </c:pt>
                <c:pt idx="8">
                  <c:v>0.25557144944385812</c:v>
                </c:pt>
                <c:pt idx="9">
                  <c:v>0.26479552791964622</c:v>
                </c:pt>
                <c:pt idx="10">
                  <c:v>0.27350906454106816</c:v>
                </c:pt>
                <c:pt idx="11">
                  <c:v>0.2824362334384713</c:v>
                </c:pt>
                <c:pt idx="12">
                  <c:v>0.29127183934693696</c:v>
                </c:pt>
                <c:pt idx="13">
                  <c:v>0.29983723548150831</c:v>
                </c:pt>
                <c:pt idx="14">
                  <c:v>0.30698863101261914</c:v>
                </c:pt>
                <c:pt idx="15">
                  <c:v>0.31206988673056324</c:v>
                </c:pt>
                <c:pt idx="16">
                  <c:v>0.31793825293100009</c:v>
                </c:pt>
                <c:pt idx="17">
                  <c:v>0.32352495911300821</c:v>
                </c:pt>
                <c:pt idx="18">
                  <c:v>0.3285445418409122</c:v>
                </c:pt>
                <c:pt idx="19">
                  <c:v>0.33305676265429429</c:v>
                </c:pt>
                <c:pt idx="20">
                  <c:v>0.33759695893974712</c:v>
                </c:pt>
                <c:pt idx="21">
                  <c:v>0.34174041850592501</c:v>
                </c:pt>
                <c:pt idx="22">
                  <c:v>0.34576625618883355</c:v>
                </c:pt>
                <c:pt idx="23">
                  <c:v>0.35086467906992919</c:v>
                </c:pt>
                <c:pt idx="24">
                  <c:v>0.35649017108384001</c:v>
                </c:pt>
                <c:pt idx="25">
                  <c:v>0.36185053856142108</c:v>
                </c:pt>
                <c:pt idx="26">
                  <c:v>0.3668745697185557</c:v>
                </c:pt>
                <c:pt idx="27">
                  <c:v>0.3718827104055753</c:v>
                </c:pt>
                <c:pt idx="28">
                  <c:v>0.37891902718492732</c:v>
                </c:pt>
                <c:pt idx="29">
                  <c:v>0.38790404822236746</c:v>
                </c:pt>
                <c:pt idx="30">
                  <c:v>0.39729660916072068</c:v>
                </c:pt>
                <c:pt idx="31">
                  <c:v>0.40589506395401492</c:v>
                </c:pt>
                <c:pt idx="32">
                  <c:v>0.41387871465375348</c:v>
                </c:pt>
                <c:pt idx="33">
                  <c:v>0.42196917687692947</c:v>
                </c:pt>
                <c:pt idx="34">
                  <c:v>0.43040741438506758</c:v>
                </c:pt>
                <c:pt idx="35">
                  <c:v>0.43872295297602176</c:v>
                </c:pt>
                <c:pt idx="36">
                  <c:v>0.44798771642869517</c:v>
                </c:pt>
                <c:pt idx="37">
                  <c:v>0.45923234878047819</c:v>
                </c:pt>
                <c:pt idx="38">
                  <c:v>0.46905088834865122</c:v>
                </c:pt>
                <c:pt idx="39">
                  <c:v>0.47569683033932919</c:v>
                </c:pt>
                <c:pt idx="40">
                  <c:v>0.48449683343210526</c:v>
                </c:pt>
                <c:pt idx="41">
                  <c:v>0.49217911381875318</c:v>
                </c:pt>
                <c:pt idx="42">
                  <c:v>0.50105859489851101</c:v>
                </c:pt>
                <c:pt idx="43">
                  <c:v>0.51115180087345902</c:v>
                </c:pt>
                <c:pt idx="44">
                  <c:v>0.52340797403807282</c:v>
                </c:pt>
                <c:pt idx="45">
                  <c:v>0.5380000504114294</c:v>
                </c:pt>
                <c:pt idx="46">
                  <c:v>0.54844930095057332</c:v>
                </c:pt>
                <c:pt idx="47">
                  <c:v>0.55807138360956665</c:v>
                </c:pt>
                <c:pt idx="48">
                  <c:v>0.56921110665926367</c:v>
                </c:pt>
                <c:pt idx="49">
                  <c:v>0.58242487577798729</c:v>
                </c:pt>
                <c:pt idx="50">
                  <c:v>0.59662203019665139</c:v>
                </c:pt>
                <c:pt idx="51">
                  <c:v>0.61610526218209216</c:v>
                </c:pt>
                <c:pt idx="52">
                  <c:v>0.6320611112861223</c:v>
                </c:pt>
                <c:pt idx="53">
                  <c:v>0.64526270794612106</c:v>
                </c:pt>
                <c:pt idx="54">
                  <c:v>0.65994062116069174</c:v>
                </c:pt>
                <c:pt idx="55">
                  <c:v>0.68653227458901123</c:v>
                </c:pt>
                <c:pt idx="56">
                  <c:v>0.70608181052493613</c:v>
                </c:pt>
                <c:pt idx="57">
                  <c:v>0.71827321733747207</c:v>
                </c:pt>
                <c:pt idx="58">
                  <c:v>0.73417204052621876</c:v>
                </c:pt>
                <c:pt idx="59">
                  <c:v>0.7496419616558585</c:v>
                </c:pt>
                <c:pt idx="60">
                  <c:v>0.76610753810900145</c:v>
                </c:pt>
                <c:pt idx="61">
                  <c:v>0.78301670408468649</c:v>
                </c:pt>
                <c:pt idx="62">
                  <c:v>0.80175151912847431</c:v>
                </c:pt>
                <c:pt idx="63">
                  <c:v>0.81797077161375831</c:v>
                </c:pt>
                <c:pt idx="64">
                  <c:v>0.83079816229332426</c:v>
                </c:pt>
                <c:pt idx="65">
                  <c:v>0.83833503019974531</c:v>
                </c:pt>
                <c:pt idx="66">
                  <c:v>0.84820924398536501</c:v>
                </c:pt>
                <c:pt idx="67">
                  <c:v>0.86115325892575867</c:v>
                </c:pt>
                <c:pt idx="68">
                  <c:v>0.87198880279119118</c:v>
                </c:pt>
                <c:pt idx="69">
                  <c:v>0.88431154593894012</c:v>
                </c:pt>
                <c:pt idx="70">
                  <c:v>0.89785502209641421</c:v>
                </c:pt>
                <c:pt idx="71">
                  <c:v>0.90578808059340798</c:v>
                </c:pt>
                <c:pt idx="72">
                  <c:v>0.91580181209722422</c:v>
                </c:pt>
                <c:pt idx="73">
                  <c:v>0.92391634470856143</c:v>
                </c:pt>
                <c:pt idx="74">
                  <c:v>0.93280417622509082</c:v>
                </c:pt>
                <c:pt idx="75">
                  <c:v>0.94327023238080976</c:v>
                </c:pt>
                <c:pt idx="76">
                  <c:v>0.94981853291735674</c:v>
                </c:pt>
                <c:pt idx="77">
                  <c:v>0.96105570990918421</c:v>
                </c:pt>
                <c:pt idx="78">
                  <c:v>0.96827431779852657</c:v>
                </c:pt>
                <c:pt idx="79">
                  <c:v>0.97242804496519031</c:v>
                </c:pt>
                <c:pt idx="80">
                  <c:v>0.97564061775734889</c:v>
                </c:pt>
                <c:pt idx="81">
                  <c:v>0.97762973627187133</c:v>
                </c:pt>
                <c:pt idx="82">
                  <c:v>0.97891204060497372</c:v>
                </c:pt>
              </c:numCache>
            </c:numRef>
          </c:xVal>
          <c:yVal>
            <c:numRef>
              <c:f>'Color Tracking'!$AG$5:$AG$87</c:f>
              <c:numCache>
                <c:formatCode>0.0000</c:formatCode>
                <c:ptCount val="83"/>
                <c:pt idx="0">
                  <c:v>2.1709030969975455E-3</c:v>
                </c:pt>
                <c:pt idx="1">
                  <c:v>2.0920885942854869E-3</c:v>
                </c:pt>
                <c:pt idx="2">
                  <c:v>2.1207909465454119E-3</c:v>
                </c:pt>
                <c:pt idx="3">
                  <c:v>2.6057690755685288E-3</c:v>
                </c:pt>
                <c:pt idx="4">
                  <c:v>2.1225082519046538E-3</c:v>
                </c:pt>
                <c:pt idx="5">
                  <c:v>2.7112733862192546E-3</c:v>
                </c:pt>
                <c:pt idx="6">
                  <c:v>2.1518280223127833E-3</c:v>
                </c:pt>
                <c:pt idx="7">
                  <c:v>2.2889751546552825E-3</c:v>
                </c:pt>
                <c:pt idx="8">
                  <c:v>2.6796248808707858E-3</c:v>
                </c:pt>
                <c:pt idx="9">
                  <c:v>2.489118017453894E-3</c:v>
                </c:pt>
                <c:pt idx="10">
                  <c:v>1.8881854160164987E-3</c:v>
                </c:pt>
                <c:pt idx="11">
                  <c:v>1.7559664927601223E-3</c:v>
                </c:pt>
                <c:pt idx="12">
                  <c:v>1.6699026831067418E-3</c:v>
                </c:pt>
                <c:pt idx="13">
                  <c:v>1.5712282202705503E-3</c:v>
                </c:pt>
                <c:pt idx="14">
                  <c:v>8.2467791628142173E-4</c:v>
                </c:pt>
                <c:pt idx="15">
                  <c:v>6.8249866607837445E-4</c:v>
                </c:pt>
                <c:pt idx="16">
                  <c:v>1.1034116588156148E-3</c:v>
                </c:pt>
                <c:pt idx="17">
                  <c:v>7.0267745821936433E-4</c:v>
                </c:pt>
                <c:pt idx="18">
                  <c:v>8.2520488947180454E-4</c:v>
                </c:pt>
                <c:pt idx="19">
                  <c:v>1.6734609081836584E-3</c:v>
                </c:pt>
                <c:pt idx="20">
                  <c:v>2.2203851291020572E-3</c:v>
                </c:pt>
                <c:pt idx="21">
                  <c:v>3.0175183144179308E-3</c:v>
                </c:pt>
                <c:pt idx="22">
                  <c:v>3.5918025626819256E-3</c:v>
                </c:pt>
                <c:pt idx="23">
                  <c:v>3.3711897209250954E-3</c:v>
                </c:pt>
                <c:pt idx="24">
                  <c:v>3.1131273170821325E-3</c:v>
                </c:pt>
                <c:pt idx="25">
                  <c:v>3.0320037823681548E-3</c:v>
                </c:pt>
                <c:pt idx="26">
                  <c:v>2.6582877691174456E-3</c:v>
                </c:pt>
                <c:pt idx="27">
                  <c:v>2.6405429458007854E-3</c:v>
                </c:pt>
                <c:pt idx="28">
                  <c:v>1.8591510756301296E-3</c:v>
                </c:pt>
                <c:pt idx="29">
                  <c:v>6.8072622052587327E-4</c:v>
                </c:pt>
                <c:pt idx="30">
                  <c:v>6.6487414982925065E-4</c:v>
                </c:pt>
                <c:pt idx="31">
                  <c:v>1.1044017664468848E-3</c:v>
                </c:pt>
                <c:pt idx="32">
                  <c:v>5.2946720294730723E-4</c:v>
                </c:pt>
                <c:pt idx="33">
                  <c:v>8.1731676185156752E-4</c:v>
                </c:pt>
                <c:pt idx="34">
                  <c:v>2.3664037422217973E-4</c:v>
                </c:pt>
                <c:pt idx="35">
                  <c:v>1.7635752394412965E-4</c:v>
                </c:pt>
                <c:pt idx="36">
                  <c:v>6.2779848018630299E-4</c:v>
                </c:pt>
                <c:pt idx="37">
                  <c:v>4.7697269019925857E-4</c:v>
                </c:pt>
                <c:pt idx="38">
                  <c:v>9.1121622340067823E-4</c:v>
                </c:pt>
                <c:pt idx="39">
                  <c:v>2.1320199758254298E-3</c:v>
                </c:pt>
                <c:pt idx="40">
                  <c:v>1.3510787220098375E-3</c:v>
                </c:pt>
                <c:pt idx="41">
                  <c:v>6.3911461571249161E-4</c:v>
                </c:pt>
                <c:pt idx="42">
                  <c:v>5.6857267105552586E-4</c:v>
                </c:pt>
                <c:pt idx="43">
                  <c:v>2.4349747856492821E-3</c:v>
                </c:pt>
                <c:pt idx="44">
                  <c:v>4.9733259051971965E-3</c:v>
                </c:pt>
                <c:pt idx="45">
                  <c:v>8.0877502976720046E-3</c:v>
                </c:pt>
                <c:pt idx="46">
                  <c:v>9.1545266927926233E-3</c:v>
                </c:pt>
                <c:pt idx="47">
                  <c:v>8.5943164507766515E-3</c:v>
                </c:pt>
                <c:pt idx="48">
                  <c:v>9.1735112210421417E-3</c:v>
                </c:pt>
                <c:pt idx="49">
                  <c:v>9.4553896430587311E-3</c:v>
                </c:pt>
                <c:pt idx="50">
                  <c:v>8.8777644171366583E-3</c:v>
                </c:pt>
                <c:pt idx="51">
                  <c:v>8.1849496913940552E-3</c:v>
                </c:pt>
                <c:pt idx="52">
                  <c:v>7.2613215550512231E-3</c:v>
                </c:pt>
                <c:pt idx="53">
                  <c:v>6.5930249689624843E-3</c:v>
                </c:pt>
                <c:pt idx="54">
                  <c:v>7.3861255308180548E-3</c:v>
                </c:pt>
                <c:pt idx="55">
                  <c:v>1.0471904475086094E-2</c:v>
                </c:pt>
                <c:pt idx="56">
                  <c:v>1.1859190697363473E-2</c:v>
                </c:pt>
                <c:pt idx="57">
                  <c:v>1.039946230907045E-2</c:v>
                </c:pt>
                <c:pt idx="58">
                  <c:v>1.1097212067630842E-2</c:v>
                </c:pt>
                <c:pt idx="59">
                  <c:v>1.1614615034920501E-2</c:v>
                </c:pt>
                <c:pt idx="60">
                  <c:v>1.2424432470921206E-2</c:v>
                </c:pt>
                <c:pt idx="61">
                  <c:v>1.2448819091941883E-2</c:v>
                </c:pt>
                <c:pt idx="62">
                  <c:v>1.2402674149839338E-2</c:v>
                </c:pt>
                <c:pt idx="63">
                  <c:v>1.1582946282159286E-2</c:v>
                </c:pt>
                <c:pt idx="64">
                  <c:v>1.0695936895860538E-2</c:v>
                </c:pt>
                <c:pt idx="65">
                  <c:v>9.1053191385916388E-3</c:v>
                </c:pt>
                <c:pt idx="66">
                  <c:v>7.8571277318484796E-3</c:v>
                </c:pt>
                <c:pt idx="67">
                  <c:v>7.5292892053686966E-3</c:v>
                </c:pt>
                <c:pt idx="68">
                  <c:v>7.0753758710325595E-3</c:v>
                </c:pt>
                <c:pt idx="69">
                  <c:v>7.1717092729513343E-3</c:v>
                </c:pt>
                <c:pt idx="70">
                  <c:v>8.4737370324987141E-3</c:v>
                </c:pt>
                <c:pt idx="71">
                  <c:v>8.7042238686551501E-3</c:v>
                </c:pt>
                <c:pt idx="72">
                  <c:v>8.7085316226138791E-3</c:v>
                </c:pt>
                <c:pt idx="73">
                  <c:v>8.1485672329742482E-3</c:v>
                </c:pt>
                <c:pt idx="74">
                  <c:v>7.9040102455097908E-3</c:v>
                </c:pt>
                <c:pt idx="75">
                  <c:v>8.7853420700269701E-3</c:v>
                </c:pt>
                <c:pt idx="76">
                  <c:v>8.905743631904826E-3</c:v>
                </c:pt>
                <c:pt idx="77">
                  <c:v>1.1328574494549938E-2</c:v>
                </c:pt>
                <c:pt idx="78">
                  <c:v>1.0351684068787066E-2</c:v>
                </c:pt>
                <c:pt idx="79">
                  <c:v>8.9398343344804111E-3</c:v>
                </c:pt>
                <c:pt idx="80">
                  <c:v>7.5501952693582883E-3</c:v>
                </c:pt>
                <c:pt idx="81">
                  <c:v>6.5945895667421867E-3</c:v>
                </c:pt>
                <c:pt idx="82">
                  <c:v>7.0383123465335264E-3</c:v>
                </c:pt>
              </c:numCache>
            </c:numRef>
          </c:yVal>
        </c:ser>
        <c:axId val="299080704"/>
        <c:axId val="309535872"/>
      </c:scatterChart>
      <c:valAx>
        <c:axId val="299080704"/>
        <c:scaling>
          <c:orientation val="minMax"/>
          <c:max val="1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09535872"/>
        <c:crosses val="autoZero"/>
        <c:crossBetween val="midCat"/>
      </c:valAx>
      <c:valAx>
        <c:axId val="309535872"/>
        <c:scaling>
          <c:orientation val="minMax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299080704"/>
        <c:crosses val="autoZero"/>
        <c:crossBetween val="midCat"/>
      </c:valAx>
    </c:plotArea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Tracking'!$AR$21:$AY$21</c:f>
          <c:strCache>
            <c:ptCount val="1"/>
            <c:pt idx="0">
              <c:v>Δxy @ All Ranges @ Common Power Levels</c:v>
            </c:pt>
          </c:strCache>
        </c:strRef>
      </c:tx>
      <c:layout>
        <c:manualLayout>
          <c:xMode val="edge"/>
          <c:yMode val="edge"/>
          <c:x val="0.16487373737373737"/>
          <c:y val="5.0925925925925923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'Color Tracking'!$AA$2:$AG$2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'Color Tracking'!$J$5:$J$87</c:f>
              <c:numCache>
                <c:formatCode>General</c:formatCode>
                <c:ptCount val="83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</c:numCache>
            </c:numRef>
          </c:xVal>
          <c:yVal>
            <c:numRef>
              <c:f>'Color Tracking'!$AG$5:$AG$87</c:f>
              <c:numCache>
                <c:formatCode>0.0000</c:formatCode>
                <c:ptCount val="83"/>
                <c:pt idx="0">
                  <c:v>2.1709030969975455E-3</c:v>
                </c:pt>
                <c:pt idx="1">
                  <c:v>2.0920885942854869E-3</c:v>
                </c:pt>
                <c:pt idx="2">
                  <c:v>2.1207909465454119E-3</c:v>
                </c:pt>
                <c:pt idx="3">
                  <c:v>2.6057690755685288E-3</c:v>
                </c:pt>
                <c:pt idx="4">
                  <c:v>2.1225082519046538E-3</c:v>
                </c:pt>
                <c:pt idx="5">
                  <c:v>2.7112733862192546E-3</c:v>
                </c:pt>
                <c:pt idx="6">
                  <c:v>2.1518280223127833E-3</c:v>
                </c:pt>
                <c:pt idx="7">
                  <c:v>2.2889751546552825E-3</c:v>
                </c:pt>
                <c:pt idx="8">
                  <c:v>2.6796248808707858E-3</c:v>
                </c:pt>
                <c:pt idx="9">
                  <c:v>2.489118017453894E-3</c:v>
                </c:pt>
                <c:pt idx="10">
                  <c:v>1.8881854160164987E-3</c:v>
                </c:pt>
                <c:pt idx="11">
                  <c:v>1.7559664927601223E-3</c:v>
                </c:pt>
                <c:pt idx="12">
                  <c:v>1.6699026831067418E-3</c:v>
                </c:pt>
                <c:pt idx="13">
                  <c:v>1.5712282202705503E-3</c:v>
                </c:pt>
                <c:pt idx="14">
                  <c:v>8.2467791628142173E-4</c:v>
                </c:pt>
                <c:pt idx="15">
                  <c:v>6.8249866607837445E-4</c:v>
                </c:pt>
                <c:pt idx="16">
                  <c:v>1.1034116588156148E-3</c:v>
                </c:pt>
                <c:pt idx="17">
                  <c:v>7.0267745821936433E-4</c:v>
                </c:pt>
                <c:pt idx="18">
                  <c:v>8.2520488947180454E-4</c:v>
                </c:pt>
                <c:pt idx="19">
                  <c:v>1.6734609081836584E-3</c:v>
                </c:pt>
                <c:pt idx="20">
                  <c:v>2.2203851291020572E-3</c:v>
                </c:pt>
                <c:pt idx="21">
                  <c:v>3.0175183144179308E-3</c:v>
                </c:pt>
                <c:pt idx="22">
                  <c:v>3.5918025626819256E-3</c:v>
                </c:pt>
                <c:pt idx="23">
                  <c:v>3.3711897209250954E-3</c:v>
                </c:pt>
                <c:pt idx="24">
                  <c:v>3.1131273170821325E-3</c:v>
                </c:pt>
                <c:pt idx="25">
                  <c:v>3.0320037823681548E-3</c:v>
                </c:pt>
                <c:pt idx="26">
                  <c:v>2.6582877691174456E-3</c:v>
                </c:pt>
                <c:pt idx="27">
                  <c:v>2.6405429458007854E-3</c:v>
                </c:pt>
                <c:pt idx="28">
                  <c:v>1.8591510756301296E-3</c:v>
                </c:pt>
                <c:pt idx="29">
                  <c:v>6.8072622052587327E-4</c:v>
                </c:pt>
                <c:pt idx="30">
                  <c:v>6.6487414982925065E-4</c:v>
                </c:pt>
                <c:pt idx="31">
                  <c:v>1.1044017664468848E-3</c:v>
                </c:pt>
                <c:pt idx="32">
                  <c:v>5.2946720294730723E-4</c:v>
                </c:pt>
                <c:pt idx="33">
                  <c:v>8.1731676185156752E-4</c:v>
                </c:pt>
                <c:pt idx="34">
                  <c:v>2.3664037422217973E-4</c:v>
                </c:pt>
                <c:pt idx="35">
                  <c:v>1.7635752394412965E-4</c:v>
                </c:pt>
                <c:pt idx="36">
                  <c:v>6.2779848018630299E-4</c:v>
                </c:pt>
                <c:pt idx="37">
                  <c:v>4.7697269019925857E-4</c:v>
                </c:pt>
                <c:pt idx="38">
                  <c:v>9.1121622340067823E-4</c:v>
                </c:pt>
                <c:pt idx="39">
                  <c:v>2.1320199758254298E-3</c:v>
                </c:pt>
                <c:pt idx="40">
                  <c:v>1.3510787220098375E-3</c:v>
                </c:pt>
                <c:pt idx="41">
                  <c:v>6.3911461571249161E-4</c:v>
                </c:pt>
                <c:pt idx="42">
                  <c:v>5.6857267105552586E-4</c:v>
                </c:pt>
                <c:pt idx="43">
                  <c:v>2.4349747856492821E-3</c:v>
                </c:pt>
                <c:pt idx="44">
                  <c:v>4.9733259051971965E-3</c:v>
                </c:pt>
                <c:pt idx="45">
                  <c:v>8.0877502976720046E-3</c:v>
                </c:pt>
                <c:pt idx="46">
                  <c:v>9.1545266927926233E-3</c:v>
                </c:pt>
                <c:pt idx="47">
                  <c:v>8.5943164507766515E-3</c:v>
                </c:pt>
                <c:pt idx="48">
                  <c:v>9.1735112210421417E-3</c:v>
                </c:pt>
                <c:pt idx="49">
                  <c:v>9.4553896430587311E-3</c:v>
                </c:pt>
                <c:pt idx="50">
                  <c:v>8.8777644171366583E-3</c:v>
                </c:pt>
                <c:pt idx="51">
                  <c:v>8.1849496913940552E-3</c:v>
                </c:pt>
                <c:pt idx="52">
                  <c:v>7.2613215550512231E-3</c:v>
                </c:pt>
                <c:pt idx="53">
                  <c:v>6.5930249689624843E-3</c:v>
                </c:pt>
                <c:pt idx="54">
                  <c:v>7.3861255308180548E-3</c:v>
                </c:pt>
                <c:pt idx="55">
                  <c:v>1.0471904475086094E-2</c:v>
                </c:pt>
                <c:pt idx="56">
                  <c:v>1.1859190697363473E-2</c:v>
                </c:pt>
                <c:pt idx="57">
                  <c:v>1.039946230907045E-2</c:v>
                </c:pt>
                <c:pt idx="58">
                  <c:v>1.1097212067630842E-2</c:v>
                </c:pt>
                <c:pt idx="59">
                  <c:v>1.1614615034920501E-2</c:v>
                </c:pt>
                <c:pt idx="60">
                  <c:v>1.2424432470921206E-2</c:v>
                </c:pt>
                <c:pt idx="61">
                  <c:v>1.2448819091941883E-2</c:v>
                </c:pt>
                <c:pt idx="62">
                  <c:v>1.2402674149839338E-2</c:v>
                </c:pt>
                <c:pt idx="63">
                  <c:v>1.1582946282159286E-2</c:v>
                </c:pt>
                <c:pt idx="64">
                  <c:v>1.0695936895860538E-2</c:v>
                </c:pt>
                <c:pt idx="65">
                  <c:v>9.1053191385916388E-3</c:v>
                </c:pt>
                <c:pt idx="66">
                  <c:v>7.8571277318484796E-3</c:v>
                </c:pt>
                <c:pt idx="67">
                  <c:v>7.5292892053686966E-3</c:v>
                </c:pt>
                <c:pt idx="68">
                  <c:v>7.0753758710325595E-3</c:v>
                </c:pt>
                <c:pt idx="69">
                  <c:v>7.1717092729513343E-3</c:v>
                </c:pt>
                <c:pt idx="70">
                  <c:v>8.4737370324987141E-3</c:v>
                </c:pt>
                <c:pt idx="71">
                  <c:v>8.7042238686551501E-3</c:v>
                </c:pt>
                <c:pt idx="72">
                  <c:v>8.7085316226138791E-3</c:v>
                </c:pt>
                <c:pt idx="73">
                  <c:v>8.1485672329742482E-3</c:v>
                </c:pt>
                <c:pt idx="74">
                  <c:v>7.9040102455097908E-3</c:v>
                </c:pt>
                <c:pt idx="75">
                  <c:v>8.7853420700269701E-3</c:v>
                </c:pt>
                <c:pt idx="76">
                  <c:v>8.905743631904826E-3</c:v>
                </c:pt>
                <c:pt idx="77">
                  <c:v>1.1328574494549938E-2</c:v>
                </c:pt>
                <c:pt idx="78">
                  <c:v>1.0351684068787066E-2</c:v>
                </c:pt>
                <c:pt idx="79">
                  <c:v>8.9398343344804111E-3</c:v>
                </c:pt>
                <c:pt idx="80">
                  <c:v>7.5501952693582883E-3</c:v>
                </c:pt>
                <c:pt idx="81">
                  <c:v>6.5945895667421867E-3</c:v>
                </c:pt>
                <c:pt idx="82">
                  <c:v>7.0383123465335264E-3</c:v>
                </c:pt>
              </c:numCache>
            </c:numRef>
          </c:yVal>
        </c:ser>
        <c:ser>
          <c:idx val="1"/>
          <c:order val="1"/>
          <c:tx>
            <c:strRef>
              <c:f>'Color Tracking'!$T$2:$Z$2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'Color Tracking'!$J$5:$J$158</c:f>
              <c:numCache>
                <c:formatCode>General</c:formatCode>
                <c:ptCount val="154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</c:numCache>
            </c:numRef>
          </c:xVal>
          <c:yVal>
            <c:numRef>
              <c:f>'Color Tracking'!$Z$5:$Z$158</c:f>
              <c:numCache>
                <c:formatCode>0.0000</c:formatCode>
                <c:ptCount val="154"/>
                <c:pt idx="0">
                  <c:v>5.3735993971250565E-3</c:v>
                </c:pt>
                <c:pt idx="1">
                  <c:v>5.299573664648791E-3</c:v>
                </c:pt>
                <c:pt idx="2">
                  <c:v>5.1859122401743717E-3</c:v>
                </c:pt>
                <c:pt idx="3">
                  <c:v>5.0962741494080775E-3</c:v>
                </c:pt>
                <c:pt idx="4">
                  <c:v>4.9939396064756824E-3</c:v>
                </c:pt>
                <c:pt idx="5">
                  <c:v>4.9376102262895681E-3</c:v>
                </c:pt>
                <c:pt idx="6">
                  <c:v>4.9089159599070772E-3</c:v>
                </c:pt>
                <c:pt idx="7">
                  <c:v>4.7901363965398768E-3</c:v>
                </c:pt>
                <c:pt idx="8">
                  <c:v>4.6782637969300543E-3</c:v>
                </c:pt>
                <c:pt idx="9">
                  <c:v>4.5011424374396891E-3</c:v>
                </c:pt>
                <c:pt idx="10">
                  <c:v>4.5507145932726792E-3</c:v>
                </c:pt>
                <c:pt idx="11">
                  <c:v>4.4846641622115638E-3</c:v>
                </c:pt>
                <c:pt idx="12">
                  <c:v>4.4218724743248948E-3</c:v>
                </c:pt>
                <c:pt idx="13">
                  <c:v>4.2700582372382336E-3</c:v>
                </c:pt>
                <c:pt idx="14">
                  <c:v>4.2125984993091059E-3</c:v>
                </c:pt>
                <c:pt idx="15">
                  <c:v>4.1614989982806288E-3</c:v>
                </c:pt>
                <c:pt idx="16">
                  <c:v>4.0442474600449535E-3</c:v>
                </c:pt>
                <c:pt idx="17">
                  <c:v>4.0479904951596229E-3</c:v>
                </c:pt>
                <c:pt idx="18">
                  <c:v>4.0091548687508994E-3</c:v>
                </c:pt>
                <c:pt idx="19">
                  <c:v>4.0059071190370671E-3</c:v>
                </c:pt>
                <c:pt idx="20">
                  <c:v>3.9233927017787284E-3</c:v>
                </c:pt>
                <c:pt idx="21">
                  <c:v>3.8404731400983193E-3</c:v>
                </c:pt>
                <c:pt idx="22">
                  <c:v>3.7816861091135114E-3</c:v>
                </c:pt>
                <c:pt idx="23">
                  <c:v>3.7020692947451381E-3</c:v>
                </c:pt>
                <c:pt idx="24">
                  <c:v>3.766530495989971E-3</c:v>
                </c:pt>
                <c:pt idx="25">
                  <c:v>3.7671104852620759E-3</c:v>
                </c:pt>
                <c:pt idx="26">
                  <c:v>3.7958520240159374E-3</c:v>
                </c:pt>
                <c:pt idx="27">
                  <c:v>3.5990913050314467E-3</c:v>
                </c:pt>
                <c:pt idx="28">
                  <c:v>3.6113074220507206E-3</c:v>
                </c:pt>
                <c:pt idx="29">
                  <c:v>3.4140429864293166E-3</c:v>
                </c:pt>
                <c:pt idx="30">
                  <c:v>3.1677559569635661E-3</c:v>
                </c:pt>
                <c:pt idx="31">
                  <c:v>3.1595616745776064E-3</c:v>
                </c:pt>
                <c:pt idx="32">
                  <c:v>3.2153108635365902E-3</c:v>
                </c:pt>
                <c:pt idx="33">
                  <c:v>3.2744406486067703E-3</c:v>
                </c:pt>
                <c:pt idx="34">
                  <c:v>3.2500744611930169E-3</c:v>
                </c:pt>
                <c:pt idx="35">
                  <c:v>3.2910501880435176E-3</c:v>
                </c:pt>
                <c:pt idx="36">
                  <c:v>3.3207071699179647E-3</c:v>
                </c:pt>
                <c:pt idx="37">
                  <c:v>3.2640173180903554E-3</c:v>
                </c:pt>
                <c:pt idx="38">
                  <c:v>3.1363130334526681E-3</c:v>
                </c:pt>
                <c:pt idx="39">
                  <c:v>3.0795923248091335E-3</c:v>
                </c:pt>
                <c:pt idx="40">
                  <c:v>2.8851506362371345E-3</c:v>
                </c:pt>
                <c:pt idx="41">
                  <c:v>2.8594572745506562E-3</c:v>
                </c:pt>
                <c:pt idx="42">
                  <c:v>2.8203993875682621E-3</c:v>
                </c:pt>
                <c:pt idx="43">
                  <c:v>2.7549054694804287E-3</c:v>
                </c:pt>
                <c:pt idx="44">
                  <c:v>2.6084192222263687E-3</c:v>
                </c:pt>
                <c:pt idx="45">
                  <c:v>2.4870811703456173E-3</c:v>
                </c:pt>
                <c:pt idx="46">
                  <c:v>2.5017834065067016E-3</c:v>
                </c:pt>
                <c:pt idx="47">
                  <c:v>2.4216011312676055E-3</c:v>
                </c:pt>
                <c:pt idx="48">
                  <c:v>2.3399937492346876E-3</c:v>
                </c:pt>
                <c:pt idx="49">
                  <c:v>2.4723725476443804E-3</c:v>
                </c:pt>
                <c:pt idx="50">
                  <c:v>2.6154523604216763E-3</c:v>
                </c:pt>
                <c:pt idx="51">
                  <c:v>2.6496218996935579E-3</c:v>
                </c:pt>
                <c:pt idx="52">
                  <c:v>2.5190235445719578E-3</c:v>
                </c:pt>
                <c:pt idx="53">
                  <c:v>2.5740519238677305E-3</c:v>
                </c:pt>
                <c:pt idx="54">
                  <c:v>2.39090675924299E-3</c:v>
                </c:pt>
                <c:pt idx="55">
                  <c:v>2.2269453830572527E-3</c:v>
                </c:pt>
                <c:pt idx="56">
                  <c:v>2.0717946353368912E-3</c:v>
                </c:pt>
                <c:pt idx="57">
                  <c:v>1.9594511678902239E-3</c:v>
                </c:pt>
                <c:pt idx="58">
                  <c:v>1.9625820539923193E-3</c:v>
                </c:pt>
                <c:pt idx="59">
                  <c:v>1.7559391567355781E-3</c:v>
                </c:pt>
                <c:pt idx="60">
                  <c:v>1.6173156383497509E-3</c:v>
                </c:pt>
                <c:pt idx="61">
                  <c:v>1.7809363918073967E-3</c:v>
                </c:pt>
                <c:pt idx="62">
                  <c:v>1.9053313138124514E-3</c:v>
                </c:pt>
                <c:pt idx="63">
                  <c:v>1.056266949806393E-3</c:v>
                </c:pt>
                <c:pt idx="64">
                  <c:v>6.6058913210920232E-4</c:v>
                </c:pt>
                <c:pt idx="65">
                  <c:v>5.1369105307142316E-4</c:v>
                </c:pt>
                <c:pt idx="66">
                  <c:v>5.379441292713066E-4</c:v>
                </c:pt>
                <c:pt idx="67">
                  <c:v>5.7607823253590519E-4</c:v>
                </c:pt>
                <c:pt idx="68">
                  <c:v>4.5532755650203635E-4</c:v>
                </c:pt>
                <c:pt idx="69">
                  <c:v>4.7452470013461975E-4</c:v>
                </c:pt>
                <c:pt idx="70">
                  <c:v>2.5636271003731908E-3</c:v>
                </c:pt>
                <c:pt idx="71">
                  <c:v>3.267445149811192E-3</c:v>
                </c:pt>
                <c:pt idx="72">
                  <c:v>3.4198640475744876E-3</c:v>
                </c:pt>
                <c:pt idx="73">
                  <c:v>3.3583923499099807E-3</c:v>
                </c:pt>
                <c:pt idx="74">
                  <c:v>3.1894532365070636E-3</c:v>
                </c:pt>
                <c:pt idx="75">
                  <c:v>3.0848987786497991E-3</c:v>
                </c:pt>
                <c:pt idx="76">
                  <c:v>3.5491788270451984E-3</c:v>
                </c:pt>
                <c:pt idx="77">
                  <c:v>4.9525623775251576E-3</c:v>
                </c:pt>
                <c:pt idx="78">
                  <c:v>4.7538656823507249E-3</c:v>
                </c:pt>
                <c:pt idx="79">
                  <c:v>4.6172178716006838E-3</c:v>
                </c:pt>
                <c:pt idx="80">
                  <c:v>4.6391765274175992E-3</c:v>
                </c:pt>
                <c:pt idx="81">
                  <c:v>4.5877367794160276E-3</c:v>
                </c:pt>
                <c:pt idx="83">
                  <c:v>4.9748567458718328E-3</c:v>
                </c:pt>
                <c:pt idx="84">
                  <c:v>4.8703240004487709E-3</c:v>
                </c:pt>
                <c:pt idx="85">
                  <c:v>4.8651543424677894E-3</c:v>
                </c:pt>
                <c:pt idx="86">
                  <c:v>4.8946886196790107E-3</c:v>
                </c:pt>
                <c:pt idx="87">
                  <c:v>4.9445086163601376E-3</c:v>
                </c:pt>
                <c:pt idx="88">
                  <c:v>4.9479977918339638E-3</c:v>
                </c:pt>
                <c:pt idx="89">
                  <c:v>6.1165501648568349E-3</c:v>
                </c:pt>
                <c:pt idx="91">
                  <c:v>6.0483853464558335E-3</c:v>
                </c:pt>
                <c:pt idx="92">
                  <c:v>6.1802683176418443E-3</c:v>
                </c:pt>
                <c:pt idx="93">
                  <c:v>6.2019786331297903E-3</c:v>
                </c:pt>
                <c:pt idx="94">
                  <c:v>6.1468071747182926E-3</c:v>
                </c:pt>
                <c:pt idx="95">
                  <c:v>6.363621757180497E-3</c:v>
                </c:pt>
                <c:pt idx="96">
                  <c:v>7.6310948793104939E-3</c:v>
                </c:pt>
                <c:pt idx="97">
                  <c:v>7.2419874905421209E-3</c:v>
                </c:pt>
                <c:pt idx="98">
                  <c:v>7.0302981177504985E-3</c:v>
                </c:pt>
                <c:pt idx="100">
                  <c:v>6.1236276012929091E-3</c:v>
                </c:pt>
                <c:pt idx="101">
                  <c:v>5.4942628990121058E-3</c:v>
                </c:pt>
                <c:pt idx="102">
                  <c:v>5.4091497111972272E-3</c:v>
                </c:pt>
                <c:pt idx="103">
                  <c:v>5.6004494497163401E-3</c:v>
                </c:pt>
                <c:pt idx="104">
                  <c:v>4.9427554269238566E-3</c:v>
                </c:pt>
                <c:pt idx="105">
                  <c:v>4.5007558902888959E-3</c:v>
                </c:pt>
                <c:pt idx="106">
                  <c:v>4.2237030582879358E-3</c:v>
                </c:pt>
                <c:pt idx="107">
                  <c:v>4.1124694433314554E-3</c:v>
                </c:pt>
                <c:pt idx="108">
                  <c:v>4.3753735041609345E-3</c:v>
                </c:pt>
                <c:pt idx="109">
                  <c:v>5.1949089446730375E-3</c:v>
                </c:pt>
                <c:pt idx="111">
                  <c:v>5.352889090812215E-3</c:v>
                </c:pt>
                <c:pt idx="112">
                  <c:v>5.1193275762412673E-3</c:v>
                </c:pt>
                <c:pt idx="113">
                  <c:v>4.7618545772335494E-3</c:v>
                </c:pt>
                <c:pt idx="114">
                  <c:v>5.1849864818930749E-3</c:v>
                </c:pt>
                <c:pt idx="115">
                  <c:v>1.3537118769552303E-2</c:v>
                </c:pt>
                <c:pt idx="116">
                  <c:v>2.1351063199824011E-2</c:v>
                </c:pt>
                <c:pt idx="117">
                  <c:v>2.8549358368534599E-2</c:v>
                </c:pt>
                <c:pt idx="118">
                  <c:v>3.2938398211559347E-2</c:v>
                </c:pt>
                <c:pt idx="119">
                  <c:v>3.9387594089137563E-2</c:v>
                </c:pt>
                <c:pt idx="120">
                  <c:v>4.5308467585204119E-2</c:v>
                </c:pt>
                <c:pt idx="121">
                  <c:v>5.0622368123682364E-2</c:v>
                </c:pt>
                <c:pt idx="122">
                  <c:v>5.5589321592525123E-2</c:v>
                </c:pt>
                <c:pt idx="123">
                  <c:v>5.8249721083671172E-2</c:v>
                </c:pt>
                <c:pt idx="124">
                  <c:v>5.799200146935226E-2</c:v>
                </c:pt>
                <c:pt idx="125">
                  <c:v>5.6844375375644983E-2</c:v>
                </c:pt>
                <c:pt idx="126">
                  <c:v>5.7325491695952378E-2</c:v>
                </c:pt>
                <c:pt idx="127">
                  <c:v>5.8061594265585804E-2</c:v>
                </c:pt>
                <c:pt idx="128">
                  <c:v>5.8463981009889483E-2</c:v>
                </c:pt>
                <c:pt idx="129">
                  <c:v>5.866536499439981E-2</c:v>
                </c:pt>
                <c:pt idx="130">
                  <c:v>5.9089461855601197E-2</c:v>
                </c:pt>
                <c:pt idx="131">
                  <c:v>5.9794259418880578E-2</c:v>
                </c:pt>
                <c:pt idx="132">
                  <c:v>6.0490107647188589E-2</c:v>
                </c:pt>
                <c:pt idx="133">
                  <c:v>6.1490765828866596E-2</c:v>
                </c:pt>
                <c:pt idx="134">
                  <c:v>6.244964975078058E-2</c:v>
                </c:pt>
                <c:pt idx="135">
                  <c:v>6.3689176965997324E-2</c:v>
                </c:pt>
                <c:pt idx="136">
                  <c:v>6.4957448852087832E-2</c:v>
                </c:pt>
                <c:pt idx="137">
                  <c:v>6.6059074476742516E-2</c:v>
                </c:pt>
                <c:pt idx="138">
                  <c:v>6.702345761707873E-2</c:v>
                </c:pt>
                <c:pt idx="139">
                  <c:v>6.6729956869798393E-2</c:v>
                </c:pt>
                <c:pt idx="140">
                  <c:v>6.6402163320293708E-2</c:v>
                </c:pt>
                <c:pt idx="141">
                  <c:v>6.6358575615469303E-2</c:v>
                </c:pt>
                <c:pt idx="142">
                  <c:v>6.7118601387688812E-2</c:v>
                </c:pt>
                <c:pt idx="143">
                  <c:v>6.7937494027666273E-2</c:v>
                </c:pt>
                <c:pt idx="144">
                  <c:v>6.8654690374876592E-2</c:v>
                </c:pt>
                <c:pt idx="145">
                  <c:v>6.8525956472948665E-2</c:v>
                </c:pt>
                <c:pt idx="146">
                  <c:v>6.7750071262319397E-2</c:v>
                </c:pt>
                <c:pt idx="147">
                  <c:v>6.7000719967584138E-2</c:v>
                </c:pt>
                <c:pt idx="148">
                  <c:v>6.5971356083617178E-2</c:v>
                </c:pt>
                <c:pt idx="149">
                  <c:v>6.4796352533485868E-2</c:v>
                </c:pt>
                <c:pt idx="150">
                  <c:v>6.3304581123195952E-2</c:v>
                </c:pt>
                <c:pt idx="151">
                  <c:v>6.1940152686307488E-2</c:v>
                </c:pt>
                <c:pt idx="152">
                  <c:v>6.0808578433285167E-2</c:v>
                </c:pt>
                <c:pt idx="153">
                  <c:v>5.9677222940031291E-2</c:v>
                </c:pt>
              </c:numCache>
            </c:numRef>
          </c:yVal>
        </c:ser>
        <c:ser>
          <c:idx val="2"/>
          <c:order val="2"/>
          <c:tx>
            <c:strRef>
              <c:f>'Color Tracking'!$M$2:$S$2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'Color Tracking'!$J$5:$J$220</c:f>
              <c:numCache>
                <c:formatCode>General</c:formatCode>
                <c:ptCount val="216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  <c:pt idx="154">
                  <c:v>313.88254647604896</c:v>
                </c:pt>
                <c:pt idx="155">
                  <c:v>318.55688227015202</c:v>
                </c:pt>
                <c:pt idx="156">
                  <c:v>323.22350863370639</c:v>
                </c:pt>
                <c:pt idx="157">
                  <c:v>327.98977772353851</c:v>
                </c:pt>
                <c:pt idx="158">
                  <c:v>332.73338960077996</c:v>
                </c:pt>
                <c:pt idx="159">
                  <c:v>337.78428761327768</c:v>
                </c:pt>
                <c:pt idx="160">
                  <c:v>343.10104426617221</c:v>
                </c:pt>
                <c:pt idx="161">
                  <c:v>348.43886956013449</c:v>
                </c:pt>
                <c:pt idx="162">
                  <c:v>353.71623935658835</c:v>
                </c:pt>
                <c:pt idx="163">
                  <c:v>358.70402439421611</c:v>
                </c:pt>
                <c:pt idx="164">
                  <c:v>363.64364846394045</c:v>
                </c:pt>
                <c:pt idx="165">
                  <c:v>368.47196162280397</c:v>
                </c:pt>
                <c:pt idx="166">
                  <c:v>373.15187326070298</c:v>
                </c:pt>
                <c:pt idx="167">
                  <c:v>377.87440170964146</c:v>
                </c:pt>
                <c:pt idx="168">
                  <c:v>382.46410065221744</c:v>
                </c:pt>
                <c:pt idx="169">
                  <c:v>387.07531713406433</c:v>
                </c:pt>
                <c:pt idx="170">
                  <c:v>391.5913534658859</c:v>
                </c:pt>
                <c:pt idx="171">
                  <c:v>396.06294253823108</c:v>
                </c:pt>
                <c:pt idx="172">
                  <c:v>400.55187598090646</c:v>
                </c:pt>
                <c:pt idx="173">
                  <c:v>404.88280781846089</c:v>
                </c:pt>
                <c:pt idx="174">
                  <c:v>409.29089205421081</c:v>
                </c:pt>
                <c:pt idx="175">
                  <c:v>413.61520766036961</c:v>
                </c:pt>
                <c:pt idx="176">
                  <c:v>417.93245391200554</c:v>
                </c:pt>
                <c:pt idx="177">
                  <c:v>422.23795064926639</c:v>
                </c:pt>
                <c:pt idx="178">
                  <c:v>426.46992102958052</c:v>
                </c:pt>
                <c:pt idx="179">
                  <c:v>430.78647650609946</c:v>
                </c:pt>
                <c:pt idx="180">
                  <c:v>434.93761246672301</c:v>
                </c:pt>
                <c:pt idx="181">
                  <c:v>439.13512330851808</c:v>
                </c:pt>
                <c:pt idx="182">
                  <c:v>443.32391285040347</c:v>
                </c:pt>
                <c:pt idx="183">
                  <c:v>447.49096726941843</c:v>
                </c:pt>
                <c:pt idx="184">
                  <c:v>451.63155781908193</c:v>
                </c:pt>
                <c:pt idx="185">
                  <c:v>455.70554666266543</c:v>
                </c:pt>
                <c:pt idx="186">
                  <c:v>459.80021017312924</c:v>
                </c:pt>
                <c:pt idx="187">
                  <c:v>463.86315295222744</c:v>
                </c:pt>
                <c:pt idx="188">
                  <c:v>467.90403423305594</c:v>
                </c:pt>
                <c:pt idx="189">
                  <c:v>471.91607618086613</c:v>
                </c:pt>
                <c:pt idx="190">
                  <c:v>475.90656150885599</c:v>
                </c:pt>
                <c:pt idx="191">
                  <c:v>479.92358041744779</c:v>
                </c:pt>
                <c:pt idx="192">
                  <c:v>483.83207897765448</c:v>
                </c:pt>
                <c:pt idx="193">
                  <c:v>487.74389832833185</c:v>
                </c:pt>
                <c:pt idx="194">
                  <c:v>491.64578382583608</c:v>
                </c:pt>
                <c:pt idx="195">
                  <c:v>495.50112861389147</c:v>
                </c:pt>
                <c:pt idx="196">
                  <c:v>499.38245246123938</c:v>
                </c:pt>
                <c:pt idx="197">
                  <c:v>503.15537003315723</c:v>
                </c:pt>
                <c:pt idx="198">
                  <c:v>506.98184908241757</c:v>
                </c:pt>
                <c:pt idx="199">
                  <c:v>510.75524618323925</c:v>
                </c:pt>
                <c:pt idx="200">
                  <c:v>514.50479992398334</c:v>
                </c:pt>
                <c:pt idx="201">
                  <c:v>518.24774060202515</c:v>
                </c:pt>
                <c:pt idx="202">
                  <c:v>521.9325135790466</c:v>
                </c:pt>
                <c:pt idx="203">
                  <c:v>525.57684769348589</c:v>
                </c:pt>
                <c:pt idx="204">
                  <c:v>529.18529741369855</c:v>
                </c:pt>
                <c:pt idx="205">
                  <c:v>532.76589643317038</c:v>
                </c:pt>
                <c:pt idx="206">
                  <c:v>536.37042119874286</c:v>
                </c:pt>
                <c:pt idx="207">
                  <c:v>539.80319117448755</c:v>
                </c:pt>
                <c:pt idx="208">
                  <c:v>543.29526852457263</c:v>
                </c:pt>
                <c:pt idx="209">
                  <c:v>546.70099053518652</c:v>
                </c:pt>
                <c:pt idx="210">
                  <c:v>550.09666884459659</c:v>
                </c:pt>
                <c:pt idx="211">
                  <c:v>553.42426144327931</c:v>
                </c:pt>
                <c:pt idx="212">
                  <c:v>556.63942458240263</c:v>
                </c:pt>
                <c:pt idx="213">
                  <c:v>559.83855835887266</c:v>
                </c:pt>
                <c:pt idx="214">
                  <c:v>562.92477047210673</c:v>
                </c:pt>
                <c:pt idx="215">
                  <c:v>565.93721540771094</c:v>
                </c:pt>
              </c:numCache>
            </c:numRef>
          </c:xVal>
          <c:yVal>
            <c:numRef>
              <c:f>'Color Tracking'!$S$5:$S$220</c:f>
              <c:numCache>
                <c:formatCode>0.0000</c:formatCode>
                <c:ptCount val="216"/>
                <c:pt idx="0">
                  <c:v>6.4945351762962261E-2</c:v>
                </c:pt>
                <c:pt idx="1">
                  <c:v>6.474688358265436E-2</c:v>
                </c:pt>
                <c:pt idx="2">
                  <c:v>6.4937941697410642E-2</c:v>
                </c:pt>
                <c:pt idx="3">
                  <c:v>6.470942679949758E-2</c:v>
                </c:pt>
                <c:pt idx="4">
                  <c:v>6.4683963412772189E-2</c:v>
                </c:pt>
                <c:pt idx="5">
                  <c:v>6.4616094659370363E-2</c:v>
                </c:pt>
                <c:pt idx="6">
                  <c:v>6.4430491115485822E-2</c:v>
                </c:pt>
                <c:pt idx="7">
                  <c:v>6.4405592115745869E-2</c:v>
                </c:pt>
                <c:pt idx="8">
                  <c:v>6.4357513848321585E-2</c:v>
                </c:pt>
                <c:pt idx="9">
                  <c:v>6.4258312317065344E-2</c:v>
                </c:pt>
                <c:pt idx="10">
                  <c:v>6.4211109038043362E-2</c:v>
                </c:pt>
                <c:pt idx="11">
                  <c:v>6.4073468616846832E-2</c:v>
                </c:pt>
                <c:pt idx="12">
                  <c:v>6.4075279790590758E-2</c:v>
                </c:pt>
                <c:pt idx="13">
                  <c:v>6.4004807470712521E-2</c:v>
                </c:pt>
                <c:pt idx="14">
                  <c:v>6.3903591641378141E-2</c:v>
                </c:pt>
                <c:pt idx="15">
                  <c:v>6.3828721390048415E-2</c:v>
                </c:pt>
                <c:pt idx="16">
                  <c:v>6.3748348041644712E-2</c:v>
                </c:pt>
                <c:pt idx="17">
                  <c:v>6.3577436659875447E-2</c:v>
                </c:pt>
                <c:pt idx="18">
                  <c:v>6.3559745677076049E-2</c:v>
                </c:pt>
                <c:pt idx="19">
                  <c:v>6.3537606249240444E-2</c:v>
                </c:pt>
                <c:pt idx="20">
                  <c:v>6.3481030751595849E-2</c:v>
                </c:pt>
                <c:pt idx="21">
                  <c:v>6.3482763891239247E-2</c:v>
                </c:pt>
                <c:pt idx="22">
                  <c:v>6.337009739586133E-2</c:v>
                </c:pt>
                <c:pt idx="23">
                  <c:v>6.3329343380118169E-2</c:v>
                </c:pt>
                <c:pt idx="24">
                  <c:v>6.3315371808767382E-2</c:v>
                </c:pt>
                <c:pt idx="25">
                  <c:v>6.3178288841754526E-2</c:v>
                </c:pt>
                <c:pt idx="26">
                  <c:v>6.3087081244162554E-2</c:v>
                </c:pt>
                <c:pt idx="27">
                  <c:v>6.3049757764660097E-2</c:v>
                </c:pt>
                <c:pt idx="28">
                  <c:v>6.2976812829366541E-2</c:v>
                </c:pt>
                <c:pt idx="29">
                  <c:v>6.2943942885165471E-2</c:v>
                </c:pt>
                <c:pt idx="30">
                  <c:v>6.287040812390797E-2</c:v>
                </c:pt>
                <c:pt idx="31">
                  <c:v>6.2820267485276984E-2</c:v>
                </c:pt>
                <c:pt idx="32">
                  <c:v>6.2763715306407827E-2</c:v>
                </c:pt>
                <c:pt idx="33">
                  <c:v>6.2727512881623149E-2</c:v>
                </c:pt>
                <c:pt idx="34">
                  <c:v>6.2662927067609342E-2</c:v>
                </c:pt>
                <c:pt idx="35">
                  <c:v>6.2678929183336549E-2</c:v>
                </c:pt>
                <c:pt idx="36">
                  <c:v>6.2568861662379335E-2</c:v>
                </c:pt>
                <c:pt idx="37">
                  <c:v>6.2504304619349443E-2</c:v>
                </c:pt>
                <c:pt idx="38">
                  <c:v>6.2454984524674913E-2</c:v>
                </c:pt>
                <c:pt idx="39">
                  <c:v>6.2407794282893711E-2</c:v>
                </c:pt>
                <c:pt idx="40">
                  <c:v>6.2362098466924677E-2</c:v>
                </c:pt>
                <c:pt idx="41">
                  <c:v>6.2310790148431223E-2</c:v>
                </c:pt>
                <c:pt idx="42">
                  <c:v>6.2265771846174316E-2</c:v>
                </c:pt>
                <c:pt idx="43">
                  <c:v>6.2235034342241487E-2</c:v>
                </c:pt>
                <c:pt idx="44">
                  <c:v>6.2158144167576861E-2</c:v>
                </c:pt>
                <c:pt idx="45">
                  <c:v>6.2109296075040406E-2</c:v>
                </c:pt>
                <c:pt idx="46">
                  <c:v>6.2021042528374717E-2</c:v>
                </c:pt>
                <c:pt idx="47">
                  <c:v>6.1973672789319069E-2</c:v>
                </c:pt>
                <c:pt idx="48">
                  <c:v>6.1904553362493453E-2</c:v>
                </c:pt>
                <c:pt idx="49">
                  <c:v>6.1897385677534791E-2</c:v>
                </c:pt>
                <c:pt idx="50">
                  <c:v>6.17985345494809E-2</c:v>
                </c:pt>
                <c:pt idx="51">
                  <c:v>6.1803833097564834E-2</c:v>
                </c:pt>
                <c:pt idx="52">
                  <c:v>6.1734104575435642E-2</c:v>
                </c:pt>
                <c:pt idx="53">
                  <c:v>6.1626643710845593E-2</c:v>
                </c:pt>
                <c:pt idx="54">
                  <c:v>6.1674257731100052E-2</c:v>
                </c:pt>
                <c:pt idx="55">
                  <c:v>6.1633906322359468E-2</c:v>
                </c:pt>
                <c:pt idx="56">
                  <c:v>6.1595429210293345E-2</c:v>
                </c:pt>
                <c:pt idx="57">
                  <c:v>6.1517435987682723E-2</c:v>
                </c:pt>
                <c:pt idx="58">
                  <c:v>6.1461380540357297E-2</c:v>
                </c:pt>
                <c:pt idx="59">
                  <c:v>6.1414162043261736E-2</c:v>
                </c:pt>
                <c:pt idx="60">
                  <c:v>6.1368358708329095E-2</c:v>
                </c:pt>
                <c:pt idx="61">
                  <c:v>6.133760157345651E-2</c:v>
                </c:pt>
                <c:pt idx="62">
                  <c:v>6.1295683891260402E-2</c:v>
                </c:pt>
                <c:pt idx="63">
                  <c:v>6.0397270876716043E-2</c:v>
                </c:pt>
                <c:pt idx="64">
                  <c:v>5.9038625665957807E-2</c:v>
                </c:pt>
                <c:pt idx="65">
                  <c:v>5.9025360728924968E-2</c:v>
                </c:pt>
                <c:pt idx="66">
                  <c:v>5.9007344777634758E-2</c:v>
                </c:pt>
                <c:pt idx="67">
                  <c:v>5.9056805498733607E-2</c:v>
                </c:pt>
                <c:pt idx="68">
                  <c:v>5.9027875559687533E-2</c:v>
                </c:pt>
                <c:pt idx="69">
                  <c:v>5.9027241790094803E-2</c:v>
                </c:pt>
                <c:pt idx="70">
                  <c:v>5.7315306250523251E-2</c:v>
                </c:pt>
                <c:pt idx="71">
                  <c:v>5.7077895827004468E-2</c:v>
                </c:pt>
                <c:pt idx="72">
                  <c:v>5.709385277557541E-2</c:v>
                </c:pt>
                <c:pt idx="73">
                  <c:v>5.7082812307585856E-2</c:v>
                </c:pt>
                <c:pt idx="74">
                  <c:v>5.7105978861692219E-2</c:v>
                </c:pt>
                <c:pt idx="75">
                  <c:v>5.7130858779954947E-2</c:v>
                </c:pt>
                <c:pt idx="76">
                  <c:v>5.6405364789870287E-2</c:v>
                </c:pt>
                <c:pt idx="77">
                  <c:v>5.5375531758419326E-2</c:v>
                </c:pt>
                <c:pt idx="78">
                  <c:v>5.5421726412566819E-2</c:v>
                </c:pt>
                <c:pt idx="79">
                  <c:v>5.547660769801576E-2</c:v>
                </c:pt>
                <c:pt idx="80">
                  <c:v>5.5468120082528466E-2</c:v>
                </c:pt>
                <c:pt idx="81">
                  <c:v>5.5546377979595135E-2</c:v>
                </c:pt>
                <c:pt idx="82">
                  <c:v>5.5024729836652381E-2</c:v>
                </c:pt>
                <c:pt idx="83">
                  <c:v>5.463947037780631E-2</c:v>
                </c:pt>
                <c:pt idx="84">
                  <c:v>5.4673200903827684E-2</c:v>
                </c:pt>
                <c:pt idx="85">
                  <c:v>5.4702257837227687E-2</c:v>
                </c:pt>
                <c:pt idx="86">
                  <c:v>5.4752552573039591E-2</c:v>
                </c:pt>
                <c:pt idx="87">
                  <c:v>5.4833448989741011E-2</c:v>
                </c:pt>
                <c:pt idx="88">
                  <c:v>5.4875818127258343E-2</c:v>
                </c:pt>
                <c:pt idx="89">
                  <c:v>5.3979339222197976E-2</c:v>
                </c:pt>
                <c:pt idx="90">
                  <c:v>5.2735804325395694E-2</c:v>
                </c:pt>
                <c:pt idx="91">
                  <c:v>5.4124040212890107E-2</c:v>
                </c:pt>
                <c:pt idx="92">
                  <c:v>5.420616579832107E-2</c:v>
                </c:pt>
                <c:pt idx="93">
                  <c:v>5.4283586149564154E-2</c:v>
                </c:pt>
                <c:pt idx="94">
                  <c:v>5.4365835916714497E-2</c:v>
                </c:pt>
                <c:pt idx="95">
                  <c:v>5.4072434516736073E-2</c:v>
                </c:pt>
                <c:pt idx="96">
                  <c:v>5.3138312535429506E-2</c:v>
                </c:pt>
                <c:pt idx="97">
                  <c:v>5.3254347449363811E-2</c:v>
                </c:pt>
                <c:pt idx="98">
                  <c:v>5.3326964262909324E-2</c:v>
                </c:pt>
                <c:pt idx="99">
                  <c:v>5.2882569388113282E-2</c:v>
                </c:pt>
                <c:pt idx="100">
                  <c:v>5.415910762212623E-2</c:v>
                </c:pt>
                <c:pt idx="101">
                  <c:v>5.5195001500158221E-2</c:v>
                </c:pt>
                <c:pt idx="102">
                  <c:v>5.4566677952462596E-2</c:v>
                </c:pt>
                <c:pt idx="103">
                  <c:v>5.4602261335958274E-2</c:v>
                </c:pt>
                <c:pt idx="104">
                  <c:v>5.5416022077544105E-2</c:v>
                </c:pt>
                <c:pt idx="105">
                  <c:v>5.5784414650467448E-2</c:v>
                </c:pt>
                <c:pt idx="106">
                  <c:v>5.5974889901006353E-2</c:v>
                </c:pt>
                <c:pt idx="107">
                  <c:v>5.6117997392942542E-2</c:v>
                </c:pt>
                <c:pt idx="108">
                  <c:v>5.4735437906446006E-2</c:v>
                </c:pt>
                <c:pt idx="109">
                  <c:v>5.4409626145717795E-2</c:v>
                </c:pt>
                <c:pt idx="110">
                  <c:v>5.3680838761543441E-2</c:v>
                </c:pt>
                <c:pt idx="111">
                  <c:v>5.4013679703368282E-2</c:v>
                </c:pt>
                <c:pt idx="112">
                  <c:v>5.4363396720502062E-2</c:v>
                </c:pt>
                <c:pt idx="113">
                  <c:v>5.4416942290868957E-2</c:v>
                </c:pt>
                <c:pt idx="114">
                  <c:v>5.4497862886615095E-2</c:v>
                </c:pt>
                <c:pt idx="115">
                  <c:v>4.879255929699175E-2</c:v>
                </c:pt>
                <c:pt idx="116">
                  <c:v>4.4210084385387878E-2</c:v>
                </c:pt>
                <c:pt idx="117">
                  <c:v>3.9980396844818959E-2</c:v>
                </c:pt>
                <c:pt idx="118">
                  <c:v>3.4396732521632944E-2</c:v>
                </c:pt>
                <c:pt idx="119">
                  <c:v>2.4991767575813572E-2</c:v>
                </c:pt>
                <c:pt idx="120">
                  <c:v>1.8170908536066087E-2</c:v>
                </c:pt>
                <c:pt idx="121">
                  <c:v>1.1595398911924905E-2</c:v>
                </c:pt>
                <c:pt idx="122">
                  <c:v>6.7989494336957654E-3</c:v>
                </c:pt>
                <c:pt idx="123">
                  <c:v>2.8959207923093208E-3</c:v>
                </c:pt>
                <c:pt idx="124">
                  <c:v>2.8261257803461706E-3</c:v>
                </c:pt>
                <c:pt idx="125">
                  <c:v>2.7533686821488244E-3</c:v>
                </c:pt>
                <c:pt idx="126">
                  <c:v>2.6537475414313756E-3</c:v>
                </c:pt>
                <c:pt idx="127">
                  <c:v>2.5779697146311726E-3</c:v>
                </c:pt>
                <c:pt idx="128">
                  <c:v>2.497454698401398E-3</c:v>
                </c:pt>
                <c:pt idx="129">
                  <c:v>2.446185213387961E-3</c:v>
                </c:pt>
                <c:pt idx="130">
                  <c:v>2.3757929624643979E-3</c:v>
                </c:pt>
                <c:pt idx="131">
                  <c:v>2.3142161306493737E-3</c:v>
                </c:pt>
                <c:pt idx="132">
                  <c:v>2.2456171806991472E-3</c:v>
                </c:pt>
                <c:pt idx="133">
                  <c:v>2.1803443948548791E-3</c:v>
                </c:pt>
                <c:pt idx="134">
                  <c:v>2.125669859431988E-3</c:v>
                </c:pt>
                <c:pt idx="135">
                  <c:v>2.0508672658600055E-3</c:v>
                </c:pt>
                <c:pt idx="136">
                  <c:v>2.003300763718751E-3</c:v>
                </c:pt>
                <c:pt idx="137">
                  <c:v>1.9319792001202861E-3</c:v>
                </c:pt>
                <c:pt idx="138">
                  <c:v>1.8638882495116971E-3</c:v>
                </c:pt>
                <c:pt idx="139">
                  <c:v>1.8189396329605944E-3</c:v>
                </c:pt>
                <c:pt idx="140">
                  <c:v>1.725612733345986E-3</c:v>
                </c:pt>
                <c:pt idx="141">
                  <c:v>1.6807061917590461E-3</c:v>
                </c:pt>
                <c:pt idx="142">
                  <c:v>1.5962474480789841E-3</c:v>
                </c:pt>
                <c:pt idx="143">
                  <c:v>1.5369211430505748E-3</c:v>
                </c:pt>
                <c:pt idx="144">
                  <c:v>1.4740537083746943E-3</c:v>
                </c:pt>
                <c:pt idx="145">
                  <c:v>1.4169596750700324E-3</c:v>
                </c:pt>
                <c:pt idx="146">
                  <c:v>1.3453267954115469E-3</c:v>
                </c:pt>
                <c:pt idx="147">
                  <c:v>1.2999183142836227E-3</c:v>
                </c:pt>
                <c:pt idx="148">
                  <c:v>1.24262267955475E-3</c:v>
                </c:pt>
                <c:pt idx="149">
                  <c:v>1.1704430851137996E-3</c:v>
                </c:pt>
                <c:pt idx="150">
                  <c:v>1.121611521455226E-3</c:v>
                </c:pt>
                <c:pt idx="151">
                  <c:v>1.0754413811736982E-3</c:v>
                </c:pt>
                <c:pt idx="152">
                  <c:v>1.0010191971833867E-3</c:v>
                </c:pt>
                <c:pt idx="153">
                  <c:v>9.4608154960827261E-4</c:v>
                </c:pt>
                <c:pt idx="154">
                  <c:v>8.8804333801502106E-4</c:v>
                </c:pt>
                <c:pt idx="155">
                  <c:v>8.3234287222971816E-4</c:v>
                </c:pt>
                <c:pt idx="156">
                  <c:v>7.834109237191976E-4</c:v>
                </c:pt>
                <c:pt idx="157">
                  <c:v>7.3061498608605762E-4</c:v>
                </c:pt>
                <c:pt idx="158">
                  <c:v>6.6900721148217791E-4</c:v>
                </c:pt>
                <c:pt idx="159">
                  <c:v>6.1642357406805107E-4</c:v>
                </c:pt>
                <c:pt idx="160">
                  <c:v>5.5650095965051143E-4</c:v>
                </c:pt>
                <c:pt idx="161">
                  <c:v>4.8032236211050915E-4</c:v>
                </c:pt>
                <c:pt idx="162">
                  <c:v>4.2788662016419359E-4</c:v>
                </c:pt>
                <c:pt idx="163">
                  <c:v>3.7269534063386062E-4</c:v>
                </c:pt>
                <c:pt idx="164">
                  <c:v>3.1832821592969892E-4</c:v>
                </c:pt>
                <c:pt idx="165">
                  <c:v>2.5427581967320424E-4</c:v>
                </c:pt>
                <c:pt idx="166">
                  <c:v>2.0156450949758981E-4</c:v>
                </c:pt>
                <c:pt idx="167">
                  <c:v>1.4881327139749671E-4</c:v>
                </c:pt>
                <c:pt idx="168">
                  <c:v>1.1097803931857931E-4</c:v>
                </c:pt>
                <c:pt idx="169">
                  <c:v>7.1807690534407892E-5</c:v>
                </c:pt>
                <c:pt idx="170">
                  <c:v>6.4244626597387194E-5</c:v>
                </c:pt>
                <c:pt idx="171">
                  <c:v>9.1460658403632269E-5</c:v>
                </c:pt>
                <c:pt idx="172">
                  <c:v>1.1864917697643007E-4</c:v>
                </c:pt>
                <c:pt idx="173">
                  <c:v>1.7076698690856917E-4</c:v>
                </c:pt>
                <c:pt idx="174">
                  <c:v>2.2843665657939623E-4</c:v>
                </c:pt>
                <c:pt idx="175">
                  <c:v>2.658067569275527E-4</c:v>
                </c:pt>
                <c:pt idx="176">
                  <c:v>3.1290636674707526E-4</c:v>
                </c:pt>
                <c:pt idx="177">
                  <c:v>3.6219077371352508E-4</c:v>
                </c:pt>
                <c:pt idx="178">
                  <c:v>4.1225008719378249E-4</c:v>
                </c:pt>
                <c:pt idx="179">
                  <c:v>4.5679995199379448E-4</c:v>
                </c:pt>
                <c:pt idx="180">
                  <c:v>5.0017681301750582E-4</c:v>
                </c:pt>
                <c:pt idx="181">
                  <c:v>5.4581120005738396E-4</c:v>
                </c:pt>
                <c:pt idx="182">
                  <c:v>5.8821768503321324E-4</c:v>
                </c:pt>
                <c:pt idx="183">
                  <c:v>6.3249853705419734E-4</c:v>
                </c:pt>
                <c:pt idx="184">
                  <c:v>6.7674603099034298E-4</c:v>
                </c:pt>
                <c:pt idx="185">
                  <c:v>7.200261490507763E-4</c:v>
                </c:pt>
                <c:pt idx="186">
                  <c:v>7.6210123609876321E-4</c:v>
                </c:pt>
                <c:pt idx="187">
                  <c:v>8.0538032717499691E-4</c:v>
                </c:pt>
                <c:pt idx="188">
                  <c:v>8.4266968366429292E-4</c:v>
                </c:pt>
                <c:pt idx="189">
                  <c:v>8.820640156146219E-4</c:v>
                </c:pt>
                <c:pt idx="190">
                  <c:v>9.3266849410270482E-4</c:v>
                </c:pt>
                <c:pt idx="191">
                  <c:v>9.6683752579554134E-4</c:v>
                </c:pt>
                <c:pt idx="192">
                  <c:v>1.0062891965118574E-3</c:v>
                </c:pt>
                <c:pt idx="193">
                  <c:v>1.0423752405277745E-3</c:v>
                </c:pt>
                <c:pt idx="194">
                  <c:v>1.0829495467323336E-3</c:v>
                </c:pt>
                <c:pt idx="195">
                  <c:v>1.1257181772080373E-3</c:v>
                </c:pt>
                <c:pt idx="196">
                  <c:v>1.1590956680481532E-3</c:v>
                </c:pt>
                <c:pt idx="197">
                  <c:v>1.1870224839470814E-3</c:v>
                </c:pt>
                <c:pt idx="198">
                  <c:v>1.2287803175219162E-3</c:v>
                </c:pt>
                <c:pt idx="199">
                  <c:v>1.2685929095117574E-3</c:v>
                </c:pt>
                <c:pt idx="200">
                  <c:v>1.3058888336559655E-3</c:v>
                </c:pt>
                <c:pt idx="201">
                  <c:v>1.3387512440466316E-3</c:v>
                </c:pt>
                <c:pt idx="202">
                  <c:v>1.3606421524916842E-3</c:v>
                </c:pt>
                <c:pt idx="203">
                  <c:v>1.4028302829356518E-3</c:v>
                </c:pt>
                <c:pt idx="204">
                  <c:v>1.437957114768022E-3</c:v>
                </c:pt>
                <c:pt idx="205">
                  <c:v>1.4596457945717366E-3</c:v>
                </c:pt>
                <c:pt idx="206">
                  <c:v>1.4950403856447342E-3</c:v>
                </c:pt>
                <c:pt idx="207">
                  <c:v>1.5211326710283578E-3</c:v>
                </c:pt>
                <c:pt idx="208">
                  <c:v>1.5461784318734782E-3</c:v>
                </c:pt>
                <c:pt idx="209">
                  <c:v>1.5705753243091449E-3</c:v>
                </c:pt>
                <c:pt idx="210">
                  <c:v>1.5941797704155844E-3</c:v>
                </c:pt>
                <c:pt idx="211">
                  <c:v>1.6225438750126693E-3</c:v>
                </c:pt>
                <c:pt idx="212">
                  <c:v>1.6442374976921028E-3</c:v>
                </c:pt>
                <c:pt idx="213">
                  <c:v>1.6496362829525595E-3</c:v>
                </c:pt>
                <c:pt idx="214">
                  <c:v>1.6728111490159352E-3</c:v>
                </c:pt>
                <c:pt idx="215">
                  <c:v>1.6796953822953587E-3</c:v>
                </c:pt>
              </c:numCache>
            </c:numRef>
          </c:yVal>
        </c:ser>
        <c:axId val="333368320"/>
        <c:axId val="333505664"/>
      </c:scatterChart>
      <c:valAx>
        <c:axId val="333368320"/>
        <c:scaling>
          <c:orientation val="minMax"/>
          <c:max val="180"/>
          <c:min val="3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Level</a:t>
                </a:r>
              </a:p>
            </c:rich>
          </c:tx>
          <c:layout/>
        </c:title>
        <c:numFmt formatCode="General" sourceLinked="1"/>
        <c:tickLblPos val="nextTo"/>
        <c:crossAx val="333505664"/>
        <c:crosses val="autoZero"/>
        <c:crossBetween val="midCat"/>
      </c:valAx>
      <c:valAx>
        <c:axId val="333505664"/>
        <c:scaling>
          <c:orientation val="minMax"/>
          <c:max val="0.05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" sourceLinked="0"/>
        <c:tickLblPos val="nextTo"/>
        <c:crossAx val="33336832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51997534399109202"/>
          <c:y val="0.30141367745698477"/>
          <c:w val="0.11429582955729604"/>
          <c:h val="0.1628654576094459"/>
        </c:manualLayout>
      </c:layout>
      <c:overlay val="1"/>
      <c:spPr>
        <a:solidFill>
          <a:schemeClr val="bg1"/>
        </a:solidFill>
      </c:spPr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Tracking'!$BA$21:$BH$21</c:f>
          <c:strCache>
            <c:ptCount val="1"/>
            <c:pt idx="0">
              <c:v>Δxy Based Range Switching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'Color Tracking'!$K$2:$K$4</c:f>
              <c:strCache>
                <c:ptCount val="1"/>
                <c:pt idx="0">
                  <c:v>ΔxyMIN</c:v>
                </c:pt>
              </c:strCache>
            </c:strRef>
          </c:tx>
          <c:marker>
            <c:symbol val="none"/>
          </c:marker>
          <c:xVal>
            <c:numRef>
              <c:f>'Color Tracking'!$J$5:$J$158</c:f>
              <c:numCache>
                <c:formatCode>General</c:formatCode>
                <c:ptCount val="154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</c:numCache>
            </c:numRef>
          </c:xVal>
          <c:yVal>
            <c:numRef>
              <c:f>'Color Tracking'!$K$5:$K$158</c:f>
              <c:numCache>
                <c:formatCode>0.0000</c:formatCode>
                <c:ptCount val="154"/>
                <c:pt idx="0">
                  <c:v>2.1709030969975455E-3</c:v>
                </c:pt>
                <c:pt idx="1">
                  <c:v>2.0920885942854869E-3</c:v>
                </c:pt>
                <c:pt idx="2">
                  <c:v>2.1207909465454119E-3</c:v>
                </c:pt>
                <c:pt idx="3">
                  <c:v>2.6057690755685288E-3</c:v>
                </c:pt>
                <c:pt idx="4">
                  <c:v>2.1225082519046538E-3</c:v>
                </c:pt>
                <c:pt idx="5">
                  <c:v>2.7112733862192546E-3</c:v>
                </c:pt>
                <c:pt idx="6">
                  <c:v>2.1518280223127833E-3</c:v>
                </c:pt>
                <c:pt idx="7">
                  <c:v>2.2889751546552825E-3</c:v>
                </c:pt>
                <c:pt idx="8">
                  <c:v>2.6796248808707858E-3</c:v>
                </c:pt>
                <c:pt idx="9">
                  <c:v>2.489118017453894E-3</c:v>
                </c:pt>
                <c:pt idx="10">
                  <c:v>1.8881854160164987E-3</c:v>
                </c:pt>
                <c:pt idx="11">
                  <c:v>1.7559664927601223E-3</c:v>
                </c:pt>
                <c:pt idx="12">
                  <c:v>1.6699026831067418E-3</c:v>
                </c:pt>
                <c:pt idx="13">
                  <c:v>1.5712282202705503E-3</c:v>
                </c:pt>
                <c:pt idx="14">
                  <c:v>8.2467791628142173E-4</c:v>
                </c:pt>
                <c:pt idx="15">
                  <c:v>6.8249866607837445E-4</c:v>
                </c:pt>
                <c:pt idx="16">
                  <c:v>1.1034116588156148E-3</c:v>
                </c:pt>
                <c:pt idx="17">
                  <c:v>7.0267745821936433E-4</c:v>
                </c:pt>
                <c:pt idx="18">
                  <c:v>8.2520488947180454E-4</c:v>
                </c:pt>
                <c:pt idx="19">
                  <c:v>1.6734609081836584E-3</c:v>
                </c:pt>
                <c:pt idx="20">
                  <c:v>2.2203851291020572E-3</c:v>
                </c:pt>
                <c:pt idx="21">
                  <c:v>3.0175183144179308E-3</c:v>
                </c:pt>
                <c:pt idx="22">
                  <c:v>3.5918025626819256E-3</c:v>
                </c:pt>
                <c:pt idx="23">
                  <c:v>3.3711897209250954E-3</c:v>
                </c:pt>
                <c:pt idx="24">
                  <c:v>3.1131273170821325E-3</c:v>
                </c:pt>
                <c:pt idx="25">
                  <c:v>3.0320037823681548E-3</c:v>
                </c:pt>
                <c:pt idx="26">
                  <c:v>2.6582877691174456E-3</c:v>
                </c:pt>
                <c:pt idx="27">
                  <c:v>2.6405429458007854E-3</c:v>
                </c:pt>
                <c:pt idx="28">
                  <c:v>1.8591510756301296E-3</c:v>
                </c:pt>
                <c:pt idx="29">
                  <c:v>6.8072622052587327E-4</c:v>
                </c:pt>
                <c:pt idx="30">
                  <c:v>6.6487414982925065E-4</c:v>
                </c:pt>
                <c:pt idx="31">
                  <c:v>1.1044017664468848E-3</c:v>
                </c:pt>
                <c:pt idx="32">
                  <c:v>5.2946720294730723E-4</c:v>
                </c:pt>
                <c:pt idx="33">
                  <c:v>8.1731676185156752E-4</c:v>
                </c:pt>
                <c:pt idx="34">
                  <c:v>2.3664037422217973E-4</c:v>
                </c:pt>
                <c:pt idx="35">
                  <c:v>1.7635752394412965E-4</c:v>
                </c:pt>
                <c:pt idx="36">
                  <c:v>6.2779848018630299E-4</c:v>
                </c:pt>
                <c:pt idx="37">
                  <c:v>4.7697269019925857E-4</c:v>
                </c:pt>
                <c:pt idx="38">
                  <c:v>9.1121622340067823E-4</c:v>
                </c:pt>
                <c:pt idx="39">
                  <c:v>2.1320199758254298E-3</c:v>
                </c:pt>
                <c:pt idx="40">
                  <c:v>1.3510787220098375E-3</c:v>
                </c:pt>
                <c:pt idx="41">
                  <c:v>6.3911461571249161E-4</c:v>
                </c:pt>
                <c:pt idx="42">
                  <c:v>5.6857267105552586E-4</c:v>
                </c:pt>
                <c:pt idx="43">
                  <c:v>2.4349747856492821E-3</c:v>
                </c:pt>
                <c:pt idx="44">
                  <c:v>2.6084192222263687E-3</c:v>
                </c:pt>
                <c:pt idx="45">
                  <c:v>2.4870811703456173E-3</c:v>
                </c:pt>
                <c:pt idx="46">
                  <c:v>2.5017834065067016E-3</c:v>
                </c:pt>
                <c:pt idx="47">
                  <c:v>2.4216011312676055E-3</c:v>
                </c:pt>
                <c:pt idx="48">
                  <c:v>2.3399937492346876E-3</c:v>
                </c:pt>
                <c:pt idx="49">
                  <c:v>2.4723725476443804E-3</c:v>
                </c:pt>
                <c:pt idx="50">
                  <c:v>2.6154523604216763E-3</c:v>
                </c:pt>
                <c:pt idx="51">
                  <c:v>2.6496218996935579E-3</c:v>
                </c:pt>
                <c:pt idx="52">
                  <c:v>2.5190235445719578E-3</c:v>
                </c:pt>
                <c:pt idx="53">
                  <c:v>2.5740519238677305E-3</c:v>
                </c:pt>
                <c:pt idx="54">
                  <c:v>2.39090675924299E-3</c:v>
                </c:pt>
                <c:pt idx="55">
                  <c:v>2.2269453830572527E-3</c:v>
                </c:pt>
                <c:pt idx="56">
                  <c:v>2.0717946353368912E-3</c:v>
                </c:pt>
                <c:pt idx="57">
                  <c:v>1.9594511678902239E-3</c:v>
                </c:pt>
                <c:pt idx="58">
                  <c:v>1.9625820539923193E-3</c:v>
                </c:pt>
                <c:pt idx="59">
                  <c:v>1.7559391567355781E-3</c:v>
                </c:pt>
                <c:pt idx="60">
                  <c:v>1.6173156383497509E-3</c:v>
                </c:pt>
                <c:pt idx="61">
                  <c:v>1.7809363918073967E-3</c:v>
                </c:pt>
                <c:pt idx="62">
                  <c:v>1.9053313138124514E-3</c:v>
                </c:pt>
                <c:pt idx="63">
                  <c:v>1.056266949806393E-3</c:v>
                </c:pt>
                <c:pt idx="64">
                  <c:v>6.6058913210920232E-4</c:v>
                </c:pt>
                <c:pt idx="65">
                  <c:v>5.1369105307142316E-4</c:v>
                </c:pt>
                <c:pt idx="66">
                  <c:v>5.379441292713066E-4</c:v>
                </c:pt>
                <c:pt idx="67">
                  <c:v>5.7607823253590519E-4</c:v>
                </c:pt>
                <c:pt idx="68">
                  <c:v>4.5532755650203635E-4</c:v>
                </c:pt>
                <c:pt idx="69">
                  <c:v>4.7452470013461975E-4</c:v>
                </c:pt>
                <c:pt idx="70">
                  <c:v>2.5636271003731908E-3</c:v>
                </c:pt>
                <c:pt idx="71">
                  <c:v>3.267445149811192E-3</c:v>
                </c:pt>
                <c:pt idx="72">
                  <c:v>3.4198640475744876E-3</c:v>
                </c:pt>
                <c:pt idx="73">
                  <c:v>3.3583923499099807E-3</c:v>
                </c:pt>
                <c:pt idx="74">
                  <c:v>3.1894532365070636E-3</c:v>
                </c:pt>
                <c:pt idx="75">
                  <c:v>3.0848987786497991E-3</c:v>
                </c:pt>
                <c:pt idx="76">
                  <c:v>3.5491788270451984E-3</c:v>
                </c:pt>
                <c:pt idx="77">
                  <c:v>4.9525623775251576E-3</c:v>
                </c:pt>
                <c:pt idx="78">
                  <c:v>4.7538656823507249E-3</c:v>
                </c:pt>
                <c:pt idx="79">
                  <c:v>4.6172178716006838E-3</c:v>
                </c:pt>
                <c:pt idx="80">
                  <c:v>4.6391765274175992E-3</c:v>
                </c:pt>
                <c:pt idx="81">
                  <c:v>4.5877367794160276E-3</c:v>
                </c:pt>
                <c:pt idx="83">
                  <c:v>4.9748567458718328E-3</c:v>
                </c:pt>
                <c:pt idx="84">
                  <c:v>4.8703240004487709E-3</c:v>
                </c:pt>
                <c:pt idx="85">
                  <c:v>4.8651543424677894E-3</c:v>
                </c:pt>
                <c:pt idx="86">
                  <c:v>4.8946886196790107E-3</c:v>
                </c:pt>
                <c:pt idx="87">
                  <c:v>4.9445086163601376E-3</c:v>
                </c:pt>
                <c:pt idx="88">
                  <c:v>4.9479977918339638E-3</c:v>
                </c:pt>
                <c:pt idx="89">
                  <c:v>6.1165501648568349E-3</c:v>
                </c:pt>
                <c:pt idx="91">
                  <c:v>6.0483853464558335E-3</c:v>
                </c:pt>
                <c:pt idx="92">
                  <c:v>6.1802683176418443E-3</c:v>
                </c:pt>
                <c:pt idx="93">
                  <c:v>6.2019786331297903E-3</c:v>
                </c:pt>
                <c:pt idx="94">
                  <c:v>6.1468071747182926E-3</c:v>
                </c:pt>
                <c:pt idx="95">
                  <c:v>6.363621757180497E-3</c:v>
                </c:pt>
                <c:pt idx="96">
                  <c:v>7.6310948793104939E-3</c:v>
                </c:pt>
                <c:pt idx="97">
                  <c:v>7.2419874905421209E-3</c:v>
                </c:pt>
                <c:pt idx="98">
                  <c:v>7.0302981177504985E-3</c:v>
                </c:pt>
                <c:pt idx="100">
                  <c:v>6.1236276012929091E-3</c:v>
                </c:pt>
                <c:pt idx="101">
                  <c:v>5.4942628990121058E-3</c:v>
                </c:pt>
                <c:pt idx="102">
                  <c:v>5.4091497111972272E-3</c:v>
                </c:pt>
                <c:pt idx="103">
                  <c:v>5.6004494497163401E-3</c:v>
                </c:pt>
                <c:pt idx="104">
                  <c:v>4.9427554269238566E-3</c:v>
                </c:pt>
                <c:pt idx="105">
                  <c:v>4.5007558902888959E-3</c:v>
                </c:pt>
                <c:pt idx="106">
                  <c:v>4.2237030582879358E-3</c:v>
                </c:pt>
                <c:pt idx="107">
                  <c:v>4.1124694433314554E-3</c:v>
                </c:pt>
                <c:pt idx="108">
                  <c:v>4.3753735041609345E-3</c:v>
                </c:pt>
                <c:pt idx="109">
                  <c:v>5.1949089446730375E-3</c:v>
                </c:pt>
                <c:pt idx="111">
                  <c:v>5.352889090812215E-3</c:v>
                </c:pt>
                <c:pt idx="112">
                  <c:v>5.1193275762412673E-3</c:v>
                </c:pt>
                <c:pt idx="113">
                  <c:v>4.7618545772335494E-3</c:v>
                </c:pt>
                <c:pt idx="114">
                  <c:v>5.1849864818930749E-3</c:v>
                </c:pt>
                <c:pt idx="115">
                  <c:v>1.3537118769552303E-2</c:v>
                </c:pt>
                <c:pt idx="116">
                  <c:v>2.1351063199824011E-2</c:v>
                </c:pt>
                <c:pt idx="117">
                  <c:v>2.8549358368534599E-2</c:v>
                </c:pt>
                <c:pt idx="118">
                  <c:v>3.2938398211559347E-2</c:v>
                </c:pt>
                <c:pt idx="119">
                  <c:v>2.4991767575813572E-2</c:v>
                </c:pt>
                <c:pt idx="120">
                  <c:v>1.8170908536066087E-2</c:v>
                </c:pt>
                <c:pt idx="121">
                  <c:v>1.1595398911924905E-2</c:v>
                </c:pt>
                <c:pt idx="122">
                  <c:v>6.7989494336957654E-3</c:v>
                </c:pt>
                <c:pt idx="123">
                  <c:v>2.8959207923093208E-3</c:v>
                </c:pt>
                <c:pt idx="124">
                  <c:v>2.8261257803461706E-3</c:v>
                </c:pt>
                <c:pt idx="125">
                  <c:v>2.7533686821488244E-3</c:v>
                </c:pt>
                <c:pt idx="126">
                  <c:v>2.6537475414313756E-3</c:v>
                </c:pt>
                <c:pt idx="127">
                  <c:v>2.5779697146311726E-3</c:v>
                </c:pt>
                <c:pt idx="128">
                  <c:v>2.497454698401398E-3</c:v>
                </c:pt>
                <c:pt idx="129">
                  <c:v>2.446185213387961E-3</c:v>
                </c:pt>
                <c:pt idx="130">
                  <c:v>2.3757929624643979E-3</c:v>
                </c:pt>
                <c:pt idx="131">
                  <c:v>2.3142161306493737E-3</c:v>
                </c:pt>
                <c:pt idx="132">
                  <c:v>2.2456171806991472E-3</c:v>
                </c:pt>
                <c:pt idx="133">
                  <c:v>2.1803443948548791E-3</c:v>
                </c:pt>
                <c:pt idx="134">
                  <c:v>2.125669859431988E-3</c:v>
                </c:pt>
                <c:pt idx="135">
                  <c:v>2.0508672658600055E-3</c:v>
                </c:pt>
                <c:pt idx="136">
                  <c:v>2.003300763718751E-3</c:v>
                </c:pt>
                <c:pt idx="137">
                  <c:v>1.9319792001202861E-3</c:v>
                </c:pt>
                <c:pt idx="138">
                  <c:v>1.8638882495116971E-3</c:v>
                </c:pt>
                <c:pt idx="139">
                  <c:v>1.8189396329605944E-3</c:v>
                </c:pt>
                <c:pt idx="140">
                  <c:v>1.725612733345986E-3</c:v>
                </c:pt>
                <c:pt idx="141">
                  <c:v>1.6807061917590461E-3</c:v>
                </c:pt>
                <c:pt idx="142">
                  <c:v>1.5962474480789841E-3</c:v>
                </c:pt>
                <c:pt idx="143">
                  <c:v>1.5369211430505748E-3</c:v>
                </c:pt>
                <c:pt idx="144">
                  <c:v>1.4740537083746943E-3</c:v>
                </c:pt>
                <c:pt idx="145">
                  <c:v>1.4169596750700324E-3</c:v>
                </c:pt>
                <c:pt idx="146">
                  <c:v>1.3453267954115469E-3</c:v>
                </c:pt>
                <c:pt idx="147">
                  <c:v>1.2999183142836227E-3</c:v>
                </c:pt>
                <c:pt idx="148">
                  <c:v>1.24262267955475E-3</c:v>
                </c:pt>
                <c:pt idx="149">
                  <c:v>1.1704430851137996E-3</c:v>
                </c:pt>
                <c:pt idx="150">
                  <c:v>1.121611521455226E-3</c:v>
                </c:pt>
                <c:pt idx="151">
                  <c:v>1.0754413811736982E-3</c:v>
                </c:pt>
                <c:pt idx="152">
                  <c:v>1.0010191971833867E-3</c:v>
                </c:pt>
                <c:pt idx="153">
                  <c:v>9.4608154960827261E-4</c:v>
                </c:pt>
              </c:numCache>
            </c:numRef>
          </c:yVal>
        </c:ser>
        <c:axId val="337792000"/>
        <c:axId val="337818752"/>
      </c:scatterChart>
      <c:scatterChart>
        <c:scatterStyle val="lineMarker"/>
        <c:ser>
          <c:idx val="1"/>
          <c:order val="1"/>
          <c:tx>
            <c:strRef>
              <c:f>'Color Tracking'!$L$2:$L$4</c:f>
              <c:strCache>
                <c:ptCount val="1"/>
                <c:pt idx="0">
                  <c:v>Best
Range</c:v>
                </c:pt>
              </c:strCache>
            </c:strRef>
          </c:tx>
          <c:marker>
            <c:symbol val="none"/>
          </c:marker>
          <c:xVal>
            <c:numRef>
              <c:f>'Color Tracking'!$J$5:$J$158</c:f>
              <c:numCache>
                <c:formatCode>General</c:formatCode>
                <c:ptCount val="154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</c:numCache>
            </c:numRef>
          </c:xVal>
          <c:yVal>
            <c:numRef>
              <c:f>'Color Tracking'!$L$5:$L$158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</c:numCache>
            </c:numRef>
          </c:yVal>
        </c:ser>
        <c:axId val="337826560"/>
        <c:axId val="337820672"/>
      </c:scatterChart>
      <c:valAx>
        <c:axId val="337792000"/>
        <c:scaling>
          <c:orientation val="minMax"/>
          <c:max val="180"/>
          <c:min val="3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Level</a:t>
                </a:r>
              </a:p>
            </c:rich>
          </c:tx>
          <c:layout/>
        </c:title>
        <c:numFmt formatCode="General" sourceLinked="1"/>
        <c:tickLblPos val="nextTo"/>
        <c:crossAx val="337818752"/>
        <c:crosses val="autoZero"/>
        <c:crossBetween val="midCat"/>
      </c:valAx>
      <c:valAx>
        <c:axId val="337818752"/>
        <c:scaling>
          <c:orientation val="minMax"/>
        </c:scaling>
        <c:axPos val="l"/>
        <c:majorGridlines/>
        <c:title>
          <c:tx>
            <c:strRef>
              <c:f>'Color Tracking'!$K$2:$K$4</c:f>
              <c:strCache>
                <c:ptCount val="1"/>
                <c:pt idx="0">
                  <c:v>ΔxyMIN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7792000"/>
        <c:crosses val="autoZero"/>
        <c:crossBetween val="midCat"/>
      </c:valAx>
      <c:valAx>
        <c:axId val="337820672"/>
        <c:scaling>
          <c:orientation val="minMax"/>
          <c:max val="3"/>
          <c:min val="-1"/>
        </c:scaling>
        <c:axPos val="r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37826560"/>
        <c:crosses val="max"/>
        <c:crossBetween val="midCat"/>
      </c:valAx>
      <c:valAx>
        <c:axId val="337826560"/>
        <c:scaling>
          <c:orientation val="minMax"/>
        </c:scaling>
        <c:delete val="1"/>
        <c:axPos val="b"/>
        <c:numFmt formatCode="General" sourceLinked="1"/>
        <c:tickLblPos val="none"/>
        <c:crossAx val="33782067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8358585858585871"/>
          <c:y val="0.18154819189268045"/>
          <c:w val="0.16395844269466336"/>
          <c:h val="0.23342211874068355"/>
        </c:manualLayout>
      </c:layout>
      <c:overlay val="1"/>
      <c:spPr>
        <a:solidFill>
          <a:sysClr val="window" lastClr="FFFFFF"/>
        </a:solidFill>
      </c:spPr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Tracking'!$AI$5:$AP$5</c:f>
          <c:strCache>
            <c:ptCount val="1"/>
            <c:pt idx="0">
              <c:v>Top End Δxy Range: HI</c:v>
            </c:pt>
          </c:strCache>
        </c:strRef>
      </c:tx>
      <c:layout>
        <c:manualLayout>
          <c:xMode val="edge"/>
          <c:yMode val="edge"/>
          <c:x val="0.1997094965402052"/>
          <c:y val="8.7962962962962965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Tracking'!$E$5:$E$68</c:f>
              <c:numCache>
                <c:formatCode>0.0%</c:formatCode>
                <c:ptCount val="64"/>
                <c:pt idx="0">
                  <c:v>0.31074616605645689</c:v>
                </c:pt>
                <c:pt idx="1">
                  <c:v>0.32813545551366508</c:v>
                </c:pt>
                <c:pt idx="2">
                  <c:v>0.34500703159026569</c:v>
                </c:pt>
                <c:pt idx="3">
                  <c:v>0.36130857078206663</c:v>
                </c:pt>
                <c:pt idx="4">
                  <c:v>0.37695615336454708</c:v>
                </c:pt>
                <c:pt idx="5">
                  <c:v>0.39203696901540719</c:v>
                </c:pt>
                <c:pt idx="6">
                  <c:v>0.40663658859837765</c:v>
                </c:pt>
                <c:pt idx="7">
                  <c:v>0.42083183729856272</c:v>
                </c:pt>
                <c:pt idx="8">
                  <c:v>0.43472681004328179</c:v>
                </c:pt>
                <c:pt idx="9">
                  <c:v>0.44841851147375877</c:v>
                </c:pt>
                <c:pt idx="10">
                  <c:v>0.4619200180000545</c:v>
                </c:pt>
                <c:pt idx="11">
                  <c:v>0.47539809468232797</c:v>
                </c:pt>
                <c:pt idx="12">
                  <c:v>0.48923802945339723</c:v>
                </c:pt>
                <c:pt idx="13">
                  <c:v>0.50356788555504139</c:v>
                </c:pt>
                <c:pt idx="14">
                  <c:v>0.5171669488036259</c:v>
                </c:pt>
                <c:pt idx="15">
                  <c:v>0.52848805072000216</c:v>
                </c:pt>
                <c:pt idx="16">
                  <c:v>0.53920479060050086</c:v>
                </c:pt>
                <c:pt idx="17">
                  <c:v>0.55027357871025695</c:v>
                </c:pt>
                <c:pt idx="18">
                  <c:v>0.56181865625680527</c:v>
                </c:pt>
                <c:pt idx="19">
                  <c:v>0.57373050617922472</c:v>
                </c:pt>
                <c:pt idx="20">
                  <c:v>0.58599385310050089</c:v>
                </c:pt>
                <c:pt idx="21">
                  <c:v>0.59848117990527006</c:v>
                </c:pt>
                <c:pt idx="22">
                  <c:v>0.61114017584930314</c:v>
                </c:pt>
                <c:pt idx="23">
                  <c:v>0.62395176053462542</c:v>
                </c:pt>
                <c:pt idx="24">
                  <c:v>0.63672355965537897</c:v>
                </c:pt>
                <c:pt idx="25">
                  <c:v>0.64955748958787018</c:v>
                </c:pt>
                <c:pt idx="26">
                  <c:v>0.66240285925250431</c:v>
                </c:pt>
                <c:pt idx="27">
                  <c:v>0.67521172011106279</c:v>
                </c:pt>
                <c:pt idx="28">
                  <c:v>0.68805872305095817</c:v>
                </c:pt>
                <c:pt idx="29">
                  <c:v>0.70086322680749125</c:v>
                </c:pt>
                <c:pt idx="30">
                  <c:v>0.71372112845709934</c:v>
                </c:pt>
                <c:pt idx="31">
                  <c:v>0.72653870522103658</c:v>
                </c:pt>
                <c:pt idx="32">
                  <c:v>0.73933884847288756</c:v>
                </c:pt>
                <c:pt idx="33">
                  <c:v>0.75219566297364981</c:v>
                </c:pt>
                <c:pt idx="34">
                  <c:v>0.76487973309560098</c:v>
                </c:pt>
                <c:pt idx="35">
                  <c:v>0.77706733007131967</c:v>
                </c:pt>
                <c:pt idx="36">
                  <c:v>0.78932358755716459</c:v>
                </c:pt>
                <c:pt idx="37">
                  <c:v>0.80098584494773528</c:v>
                </c:pt>
                <c:pt idx="38">
                  <c:v>0.81261812152929014</c:v>
                </c:pt>
                <c:pt idx="39">
                  <c:v>0.824217160959277</c:v>
                </c:pt>
                <c:pt idx="40">
                  <c:v>0.83582328131805306</c:v>
                </c:pt>
                <c:pt idx="41">
                  <c:v>0.84744956752232137</c:v>
                </c:pt>
                <c:pt idx="42">
                  <c:v>0.85917884193978655</c:v>
                </c:pt>
                <c:pt idx="43">
                  <c:v>0.87112828866779191</c:v>
                </c:pt>
                <c:pt idx="44">
                  <c:v>0.88246956663763065</c:v>
                </c:pt>
                <c:pt idx="45">
                  <c:v>0.89398357877831014</c:v>
                </c:pt>
                <c:pt idx="46">
                  <c:v>0.90573847690276577</c:v>
                </c:pt>
                <c:pt idx="47">
                  <c:v>0.91723179408482136</c:v>
                </c:pt>
                <c:pt idx="48">
                  <c:v>0.92698504192073172</c:v>
                </c:pt>
                <c:pt idx="49">
                  <c:v>0.93629303680313591</c:v>
                </c:pt>
                <c:pt idx="50">
                  <c:v>0.94404026023519161</c:v>
                </c:pt>
                <c:pt idx="51">
                  <c:v>0.95051335883057497</c:v>
                </c:pt>
                <c:pt idx="52">
                  <c:v>0.95549161415233008</c:v>
                </c:pt>
                <c:pt idx="53">
                  <c:v>0.96027477134146344</c:v>
                </c:pt>
                <c:pt idx="54">
                  <c:v>0.96467754893020474</c:v>
                </c:pt>
                <c:pt idx="55">
                  <c:v>0.96852881369773525</c:v>
                </c:pt>
                <c:pt idx="56">
                  <c:v>0.97160077988893723</c:v>
                </c:pt>
                <c:pt idx="57">
                  <c:v>0.97432015597778743</c:v>
                </c:pt>
                <c:pt idx="58">
                  <c:v>0.97690656134309672</c:v>
                </c:pt>
                <c:pt idx="59">
                  <c:v>0.97946299100337553</c:v>
                </c:pt>
                <c:pt idx="60">
                  <c:v>0.9820406753593206</c:v>
                </c:pt>
                <c:pt idx="61">
                  <c:v>0.98433443862968217</c:v>
                </c:pt>
                <c:pt idx="62">
                  <c:v>0.98648868616615859</c:v>
                </c:pt>
                <c:pt idx="63">
                  <c:v>0.98841785986498254</c:v>
                </c:pt>
              </c:numCache>
            </c:numRef>
          </c:xVal>
          <c:yVal>
            <c:numRef>
              <c:f>'Color Tracking'!$H$5:$H$68</c:f>
              <c:numCache>
                <c:formatCode>0.0000</c:formatCode>
                <c:ptCount val="64"/>
                <c:pt idx="0">
                  <c:v>1.3976576831957474E-3</c:v>
                </c:pt>
                <c:pt idx="1">
                  <c:v>1.2977048192224707E-3</c:v>
                </c:pt>
                <c:pt idx="2">
                  <c:v>1.1957983973669589E-3</c:v>
                </c:pt>
                <c:pt idx="3">
                  <c:v>1.1009791118941985E-3</c:v>
                </c:pt>
                <c:pt idx="4">
                  <c:v>1.0083438841535174E-3</c:v>
                </c:pt>
                <c:pt idx="5">
                  <c:v>9.2458692437509744E-4</c:v>
                </c:pt>
                <c:pt idx="6">
                  <c:v>8.4219378820810076E-4</c:v>
                </c:pt>
                <c:pt idx="7">
                  <c:v>7.6253403495415702E-4</c:v>
                </c:pt>
                <c:pt idx="8">
                  <c:v>6.8423130439342322E-4</c:v>
                </c:pt>
                <c:pt idx="9">
                  <c:v>6.0230218755510608E-4</c:v>
                </c:pt>
                <c:pt idx="10">
                  <c:v>5.2675663330581336E-4</c:v>
                </c:pt>
                <c:pt idx="11">
                  <c:v>4.4923928555690775E-4</c:v>
                </c:pt>
                <c:pt idx="12">
                  <c:v>3.6452396351219858E-4</c:v>
                </c:pt>
                <c:pt idx="13">
                  <c:v>2.8650763775116294E-4</c:v>
                </c:pt>
                <c:pt idx="14">
                  <c:v>2.0603139360183113E-4</c:v>
                </c:pt>
                <c:pt idx="15">
                  <c:v>1.3680550987308664E-4</c:v>
                </c:pt>
                <c:pt idx="16">
                  <c:v>7.8318974196389863E-5</c:v>
                </c:pt>
                <c:pt idx="17">
                  <c:v>3.3792440265780509E-5</c:v>
                </c:pt>
                <c:pt idx="18">
                  <c:v>6.875590366094638E-5</c:v>
                </c:pt>
                <c:pt idx="19">
                  <c:v>1.2864141006782286E-4</c:v>
                </c:pt>
                <c:pt idx="20">
                  <c:v>1.9902316531064066E-4</c:v>
                </c:pt>
                <c:pt idx="21">
                  <c:v>2.6910438443381962E-4</c:v>
                </c:pt>
                <c:pt idx="22">
                  <c:v>3.3795051271880952E-4</c:v>
                </c:pt>
                <c:pt idx="23">
                  <c:v>4.1275223616959788E-4</c:v>
                </c:pt>
                <c:pt idx="24">
                  <c:v>4.7288291161543536E-4</c:v>
                </c:pt>
                <c:pt idx="25">
                  <c:v>5.3939109915132199E-4</c:v>
                </c:pt>
                <c:pt idx="26">
                  <c:v>5.9937746447278749E-4</c:v>
                </c:pt>
                <c:pt idx="27">
                  <c:v>6.6523646071841496E-4</c:v>
                </c:pt>
                <c:pt idx="28">
                  <c:v>7.2901640693325801E-4</c:v>
                </c:pt>
                <c:pt idx="29">
                  <c:v>7.8552382203500495E-4</c:v>
                </c:pt>
                <c:pt idx="30">
                  <c:v>8.4495128984804382E-4</c:v>
                </c:pt>
                <c:pt idx="31">
                  <c:v>9.0206767031137205E-4</c:v>
                </c:pt>
                <c:pt idx="32">
                  <c:v>9.5331491496473053E-4</c:v>
                </c:pt>
                <c:pt idx="33">
                  <c:v>1.0194999524471933E-3</c:v>
                </c:pt>
                <c:pt idx="34">
                  <c:v>1.0461722602490278E-3</c:v>
                </c:pt>
                <c:pt idx="35">
                  <c:v>9.7803004544713039E-4</c:v>
                </c:pt>
                <c:pt idx="36">
                  <c:v>9.3127919754912086E-4</c:v>
                </c:pt>
                <c:pt idx="37">
                  <c:v>7.8511768469930875E-4</c:v>
                </c:pt>
                <c:pt idx="38">
                  <c:v>6.4944773692868999E-4</c:v>
                </c:pt>
                <c:pt idx="39">
                  <c:v>5.5673793688463353E-4</c:v>
                </c:pt>
                <c:pt idx="40">
                  <c:v>5.0435716017035439E-4</c:v>
                </c:pt>
                <c:pt idx="41">
                  <c:v>5.0962432259754283E-4</c:v>
                </c:pt>
                <c:pt idx="42">
                  <c:v>5.689656797724929E-4</c:v>
                </c:pt>
                <c:pt idx="43">
                  <c:v>6.4316028417202428E-4</c:v>
                </c:pt>
                <c:pt idx="44">
                  <c:v>8.9739731136390848E-4</c:v>
                </c:pt>
                <c:pt idx="45">
                  <c:v>1.3129786055164204E-3</c:v>
                </c:pt>
                <c:pt idx="46">
                  <c:v>1.7749276396649069E-3</c:v>
                </c:pt>
                <c:pt idx="47">
                  <c:v>2.2249076872922452E-3</c:v>
                </c:pt>
                <c:pt idx="48">
                  <c:v>2.8951380974478638E-3</c:v>
                </c:pt>
                <c:pt idx="49">
                  <c:v>3.556519034630742E-3</c:v>
                </c:pt>
                <c:pt idx="50">
                  <c:v>4.4377472177512828E-3</c:v>
                </c:pt>
                <c:pt idx="51">
                  <c:v>5.4815819163195716E-3</c:v>
                </c:pt>
                <c:pt idx="52">
                  <c:v>6.7443445846136945E-3</c:v>
                </c:pt>
                <c:pt idx="53">
                  <c:v>7.9793441781201967E-3</c:v>
                </c:pt>
                <c:pt idx="54">
                  <c:v>9.2026971319011195E-3</c:v>
                </c:pt>
                <c:pt idx="55">
                  <c:v>1.044111536431987E-2</c:v>
                </c:pt>
                <c:pt idx="56">
                  <c:v>1.177851975475855E-2</c:v>
                </c:pt>
                <c:pt idx="57">
                  <c:v>1.3141385369363429E-2</c:v>
                </c:pt>
                <c:pt idx="58">
                  <c:v>1.4490224412029594E-2</c:v>
                </c:pt>
                <c:pt idx="59">
                  <c:v>1.5752612913905766E-2</c:v>
                </c:pt>
                <c:pt idx="60">
                  <c:v>1.6936594426573165E-2</c:v>
                </c:pt>
                <c:pt idx="61">
                  <c:v>1.8159581898494249E-2</c:v>
                </c:pt>
                <c:pt idx="62">
                  <c:v>1.9321008228164113E-2</c:v>
                </c:pt>
                <c:pt idx="63">
                  <c:v>2.0469610003528552E-2</c:v>
                </c:pt>
              </c:numCache>
            </c:numRef>
          </c:yVal>
        </c:ser>
        <c:axId val="197738880"/>
        <c:axId val="197855104"/>
      </c:scatterChart>
      <c:valAx>
        <c:axId val="197738880"/>
        <c:scaling>
          <c:orientation val="minMax"/>
          <c:max val="1"/>
          <c:min val="0.2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197855104"/>
        <c:crosses val="autoZero"/>
        <c:crossBetween val="midCat"/>
      </c:valAx>
      <c:valAx>
        <c:axId val="197855104"/>
        <c:scaling>
          <c:orientation val="minMax"/>
          <c:max val="1.0000000000000005E-2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197738880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Tracking'!$AI$21:$AP$21</c:f>
          <c:strCache>
            <c:ptCount val="1"/>
            <c:pt idx="0">
              <c:v>Bottom End Δxy Range: HI</c:v>
            </c:pt>
          </c:strCache>
        </c:strRef>
      </c:tx>
      <c:layout>
        <c:manualLayout>
          <c:xMode val="edge"/>
          <c:yMode val="edge"/>
          <c:x val="0.45223474906545774"/>
          <c:y val="6.4814814814814811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Tracking'!$P$5:$P$232</c:f>
              <c:numCache>
                <c:formatCode>0.0%</c:formatCode>
                <c:ptCount val="228"/>
                <c:pt idx="0">
                  <c:v>2.7256427857933973E-3</c:v>
                </c:pt>
                <c:pt idx="1">
                  <c:v>2.8756898166687507E-3</c:v>
                </c:pt>
                <c:pt idx="2">
                  <c:v>3.0219221270181302E-3</c:v>
                </c:pt>
                <c:pt idx="3">
                  <c:v>3.1586175779017007E-3</c:v>
                </c:pt>
                <c:pt idx="4">
                  <c:v>3.2921339825886051E-3</c:v>
                </c:pt>
                <c:pt idx="5">
                  <c:v>3.4199282948563737E-3</c:v>
                </c:pt>
                <c:pt idx="6">
                  <c:v>3.543907863337819E-3</c:v>
                </c:pt>
                <c:pt idx="7">
                  <c:v>3.6640726570191418E-3</c:v>
                </c:pt>
                <c:pt idx="8">
                  <c:v>3.7816942726693501E-3</c:v>
                </c:pt>
                <c:pt idx="9">
                  <c:v>3.8967727257953424E-3</c:v>
                </c:pt>
                <c:pt idx="10">
                  <c:v>4.0124869617989391E-3</c:v>
                </c:pt>
                <c:pt idx="11">
                  <c:v>4.1256580817990189E-3</c:v>
                </c:pt>
                <c:pt idx="12">
                  <c:v>4.2439154648199317E-3</c:v>
                </c:pt>
                <c:pt idx="13">
                  <c:v>4.3647160413788589E-3</c:v>
                </c:pt>
                <c:pt idx="14">
                  <c:v>4.4759797662254274E-3</c:v>
                </c:pt>
                <c:pt idx="15">
                  <c:v>4.5700770897593923E-3</c:v>
                </c:pt>
                <c:pt idx="16">
                  <c:v>4.6609954058639399E-3</c:v>
                </c:pt>
                <c:pt idx="17">
                  <c:v>4.7519137374753872E-3</c:v>
                </c:pt>
                <c:pt idx="18">
                  <c:v>4.8485541459990711E-3</c:v>
                </c:pt>
                <c:pt idx="19">
                  <c:v>4.9502810191332808E-3</c:v>
                </c:pt>
                <c:pt idx="20">
                  <c:v>5.0526436131174968E-3</c:v>
                </c:pt>
                <c:pt idx="21">
                  <c:v>5.1588209974087352E-3</c:v>
                </c:pt>
                <c:pt idx="22">
                  <c:v>5.2630909400257636E-3</c:v>
                </c:pt>
                <c:pt idx="23">
                  <c:v>5.370539936592908E-3</c:v>
                </c:pt>
                <c:pt idx="24">
                  <c:v>5.4792604523945633E-3</c:v>
                </c:pt>
                <c:pt idx="25">
                  <c:v>5.5841662089029954E-3</c:v>
                </c:pt>
                <c:pt idx="26">
                  <c:v>5.6916151124287431E-3</c:v>
                </c:pt>
                <c:pt idx="27">
                  <c:v>5.7990641089958874E-3</c:v>
                </c:pt>
                <c:pt idx="28">
                  <c:v>5.9071488109061392E-3</c:v>
                </c:pt>
                <c:pt idx="29">
                  <c:v>6.0126904123197732E-3</c:v>
                </c:pt>
                <c:pt idx="30">
                  <c:v>6.1195035949955139E-3</c:v>
                </c:pt>
                <c:pt idx="31">
                  <c:v>6.2263167311505576E-3</c:v>
                </c:pt>
                <c:pt idx="32">
                  <c:v>6.3331298983193996E-3</c:v>
                </c:pt>
                <c:pt idx="33">
                  <c:v>6.4399430499813429E-3</c:v>
                </c:pt>
                <c:pt idx="34">
                  <c:v>6.54612041876568E-3</c:v>
                </c:pt>
                <c:pt idx="35">
                  <c:v>6.6535692602638311E-3</c:v>
                </c:pt>
                <c:pt idx="36">
                  <c:v>6.7597467375964653E-3</c:v>
                </c:pt>
                <c:pt idx="37">
                  <c:v>6.86401678876179E-3</c:v>
                </c:pt>
                <c:pt idx="38">
                  <c:v>6.9708298318754362E-3</c:v>
                </c:pt>
                <c:pt idx="39">
                  <c:v>7.0763714643028702E-3</c:v>
                </c:pt>
                <c:pt idx="40">
                  <c:v>7.1831845849510126E-3</c:v>
                </c:pt>
                <c:pt idx="41">
                  <c:v>7.2893619072146535E-3</c:v>
                </c:pt>
                <c:pt idx="42">
                  <c:v>7.3949034466006883E-3</c:v>
                </c:pt>
                <c:pt idx="43">
                  <c:v>7.5029882415523367E-3</c:v>
                </c:pt>
                <c:pt idx="44">
                  <c:v>7.6136161370006028E-3</c:v>
                </c:pt>
                <c:pt idx="45">
                  <c:v>7.7312377371439121E-3</c:v>
                </c:pt>
                <c:pt idx="46">
                  <c:v>7.8533098794580473E-3</c:v>
                </c:pt>
                <c:pt idx="47">
                  <c:v>7.9747462699083765E-3</c:v>
                </c:pt>
                <c:pt idx="48">
                  <c:v>8.0917322112292779E-3</c:v>
                </c:pt>
                <c:pt idx="49">
                  <c:v>8.2055389900517646E-3</c:v>
                </c:pt>
                <c:pt idx="50">
                  <c:v>8.3155311646500255E-3</c:v>
                </c:pt>
                <c:pt idx="51">
                  <c:v>8.4255231841792906E-3</c:v>
                </c:pt>
                <c:pt idx="52">
                  <c:v>8.5317005994843282E-3</c:v>
                </c:pt>
                <c:pt idx="53">
                  <c:v>8.6366063559927594E-3</c:v>
                </c:pt>
                <c:pt idx="54">
                  <c:v>8.7434196162029989E-3</c:v>
                </c:pt>
                <c:pt idx="55">
                  <c:v>8.8464179930648184E-3</c:v>
                </c:pt>
                <c:pt idx="56">
                  <c:v>8.9506879046680476E-3</c:v>
                </c:pt>
                <c:pt idx="57">
                  <c:v>9.0498715532504447E-3</c:v>
                </c:pt>
                <c:pt idx="58">
                  <c:v>9.1496909847104454E-3</c:v>
                </c:pt>
                <c:pt idx="59">
                  <c:v>9.2495103851566469E-3</c:v>
                </c:pt>
                <c:pt idx="60">
                  <c:v>9.3493297856028484E-3</c:v>
                </c:pt>
                <c:pt idx="61">
                  <c:v>9.4491492480766482E-3</c:v>
                </c:pt>
                <c:pt idx="62">
                  <c:v>9.5464255790400319E-3</c:v>
                </c:pt>
                <c:pt idx="63">
                  <c:v>9.6055542550435875E-3</c:v>
                </c:pt>
                <c:pt idx="64">
                  <c:v>9.6584159239659333E-3</c:v>
                </c:pt>
                <c:pt idx="65">
                  <c:v>9.7554196347758339E-3</c:v>
                </c:pt>
                <c:pt idx="66">
                  <c:v>9.8529683820877331E-3</c:v>
                </c:pt>
                <c:pt idx="67">
                  <c:v>9.949972172647403E-3</c:v>
                </c:pt>
                <c:pt idx="68">
                  <c:v>1.0047520893376048E-2</c:v>
                </c:pt>
                <c:pt idx="69">
                  <c:v>1.0141799847008045E-2</c:v>
                </c:pt>
                <c:pt idx="70">
                  <c:v>1.0239893683988458E-2</c:v>
                </c:pt>
                <c:pt idx="71">
                  <c:v>1.0335262524541663E-2</c:v>
                </c:pt>
                <c:pt idx="72">
                  <c:v>1.0428996521421426E-2</c:v>
                </c:pt>
                <c:pt idx="73">
                  <c:v>1.0523275475053421E-2</c:v>
                </c:pt>
                <c:pt idx="74">
                  <c:v>1.0616464515180954E-2</c:v>
                </c:pt>
                <c:pt idx="75">
                  <c:v>1.0710743468812949E-2</c:v>
                </c:pt>
                <c:pt idx="76">
                  <c:v>1.0802842542269504E-2</c:v>
                </c:pt>
                <c:pt idx="77">
                  <c:v>1.089712141615173E-2</c:v>
                </c:pt>
                <c:pt idx="78">
                  <c:v>1.0987040742349127E-2</c:v>
                </c:pt>
                <c:pt idx="79">
                  <c:v>1.1079139789222424E-2</c:v>
                </c:pt>
                <c:pt idx="80">
                  <c:v>1.1170148896008003E-2</c:v>
                </c:pt>
                <c:pt idx="81">
                  <c:v>1.1260068169038885E-2</c:v>
                </c:pt>
                <c:pt idx="82">
                  <c:v>1.1351077355574233E-2</c:v>
                </c:pt>
                <c:pt idx="83">
                  <c:v>1.1437726888091722E-2</c:v>
                </c:pt>
                <c:pt idx="84">
                  <c:v>1.1527101071454092E-2</c:v>
                </c:pt>
                <c:pt idx="85">
                  <c:v>1.1614840517476044E-2</c:v>
                </c:pt>
                <c:pt idx="86">
                  <c:v>1.170366969091967E-2</c:v>
                </c:pt>
                <c:pt idx="87">
                  <c:v>1.1788684326597208E-2</c:v>
                </c:pt>
                <c:pt idx="88">
                  <c:v>1.1874788849195952E-2</c:v>
                </c:pt>
                <c:pt idx="89">
                  <c:v>1.1959803378540464E-2</c:v>
                </c:pt>
                <c:pt idx="90">
                  <c:v>1.2045362891220464E-2</c:v>
                </c:pt>
                <c:pt idx="91">
                  <c:v>1.2128742523725025E-2</c:v>
                </c:pt>
                <c:pt idx="92">
                  <c:v>1.2212122129646327E-2</c:v>
                </c:pt>
                <c:pt idx="93">
                  <c:v>1.2292777004972983E-2</c:v>
                </c:pt>
                <c:pt idx="94">
                  <c:v>1.2373976916801638E-2</c:v>
                </c:pt>
                <c:pt idx="95">
                  <c:v>1.2450271952027643E-2</c:v>
                </c:pt>
                <c:pt idx="96">
                  <c:v>1.2530926694438017E-2</c:v>
                </c:pt>
                <c:pt idx="97">
                  <c:v>1.2607766952248817E-2</c:v>
                </c:pt>
                <c:pt idx="98">
                  <c:v>1.268406206722459E-2</c:v>
                </c:pt>
                <c:pt idx="99">
                  <c:v>1.2755997448432737E-2</c:v>
                </c:pt>
                <c:pt idx="100">
                  <c:v>1.2828477573727067E-2</c:v>
                </c:pt>
                <c:pt idx="101">
                  <c:v>1.2803954307210569E-2</c:v>
                </c:pt>
                <c:pt idx="102">
                  <c:v>1.2842646715117664E-2</c:v>
                </c:pt>
                <c:pt idx="103">
                  <c:v>1.2899323200930287E-2</c:v>
                </c:pt>
                <c:pt idx="104">
                  <c:v>1.2965263978114112E-2</c:v>
                </c:pt>
                <c:pt idx="105">
                  <c:v>1.3030114682293934E-2</c:v>
                </c:pt>
                <c:pt idx="106">
                  <c:v>1.3092240682462366E-2</c:v>
                </c:pt>
                <c:pt idx="107">
                  <c:v>1.3153821832211593E-2</c:v>
                </c:pt>
                <c:pt idx="108">
                  <c:v>1.3211587992279372E-2</c:v>
                </c:pt>
                <c:pt idx="109">
                  <c:v>1.3267174538004274E-2</c:v>
                </c:pt>
                <c:pt idx="110">
                  <c:v>1.3317856260293037E-2</c:v>
                </c:pt>
                <c:pt idx="111">
                  <c:v>1.3364723365065943E-2</c:v>
                </c:pt>
                <c:pt idx="112">
                  <c:v>1.3406140609900712E-2</c:v>
                </c:pt>
                <c:pt idx="113">
                  <c:v>1.3475351154181183E-2</c:v>
                </c:pt>
                <c:pt idx="114">
                  <c:v>1.3534207467002735E-2</c:v>
                </c:pt>
                <c:pt idx="115">
                  <c:v>1.4290073913148887E-2</c:v>
                </c:pt>
                <c:pt idx="116">
                  <c:v>1.5019237318936125E-2</c:v>
                </c:pt>
                <c:pt idx="117">
                  <c:v>1.5717337631597751E-2</c:v>
                </c:pt>
                <c:pt idx="118">
                  <c:v>1.6390369348825064E-2</c:v>
                </c:pt>
                <c:pt idx="119">
                  <c:v>1.7040512855875368E-2</c:v>
                </c:pt>
                <c:pt idx="120">
                  <c:v>1.7670492404844702E-2</c:v>
                </c:pt>
                <c:pt idx="121">
                  <c:v>1.827867328497591E-2</c:v>
                </c:pt>
                <c:pt idx="122">
                  <c:v>1.8877590006652192E-2</c:v>
                </c:pt>
                <c:pt idx="123">
                  <c:v>1.9466152284203505E-2</c:v>
                </c:pt>
                <c:pt idx="124">
                  <c:v>2.0047629964476264E-2</c:v>
                </c:pt>
                <c:pt idx="125">
                  <c:v>2.0628017731244556E-2</c:v>
                </c:pt>
                <c:pt idx="126">
                  <c:v>2.1224754466412376E-2</c:v>
                </c:pt>
                <c:pt idx="127">
                  <c:v>2.1838930136650697E-2</c:v>
                </c:pt>
                <c:pt idx="128">
                  <c:v>2.241768297999578E-2</c:v>
                </c:pt>
                <c:pt idx="129">
                  <c:v>2.2898342331942781E-2</c:v>
                </c:pt>
                <c:pt idx="130">
                  <c:v>2.3359927719063044E-2</c:v>
                </c:pt>
                <c:pt idx="131">
                  <c:v>2.3837317011497577E-2</c:v>
                </c:pt>
                <c:pt idx="132">
                  <c:v>2.4335959936268237E-2</c:v>
                </c:pt>
                <c:pt idx="133">
                  <c:v>2.4848772108762521E-2</c:v>
                </c:pt>
                <c:pt idx="134">
                  <c:v>2.5374118658723729E-2</c:v>
                </c:pt>
                <c:pt idx="135">
                  <c:v>2.5911454204067534E-2</c:v>
                </c:pt>
                <c:pt idx="136">
                  <c:v>2.6456419356608637E-2</c:v>
                </c:pt>
                <c:pt idx="137">
                  <c:v>2.7004108867578806E-2</c:v>
                </c:pt>
                <c:pt idx="138">
                  <c:v>2.7555068597560975E-2</c:v>
                </c:pt>
                <c:pt idx="139">
                  <c:v>2.8104393297786912E-2</c:v>
                </c:pt>
                <c:pt idx="140">
                  <c:v>2.8659712841286475E-2</c:v>
                </c:pt>
                <c:pt idx="141">
                  <c:v>2.9207947840673997E-2</c:v>
                </c:pt>
                <c:pt idx="142">
                  <c:v>2.9762722427421329E-2</c:v>
                </c:pt>
                <c:pt idx="143">
                  <c:v>3.0313681785237915E-2</c:v>
                </c:pt>
                <c:pt idx="144">
                  <c:v>3.0864096611634362E-2</c:v>
                </c:pt>
                <c:pt idx="145">
                  <c:v>3.1415601245202256E-2</c:v>
                </c:pt>
                <c:pt idx="146">
                  <c:v>3.1966560922017911E-2</c:v>
                </c:pt>
                <c:pt idx="147">
                  <c:v>3.2516975854747387E-2</c:v>
                </c:pt>
                <c:pt idx="148">
                  <c:v>3.3067935425230018E-2</c:v>
                </c:pt>
                <c:pt idx="149">
                  <c:v>3.3619440058797904E-2</c:v>
                </c:pt>
                <c:pt idx="150">
                  <c:v>3.416767473918636E-2</c:v>
                </c:pt>
                <c:pt idx="151">
                  <c:v>3.4715909632240853E-2</c:v>
                </c:pt>
                <c:pt idx="152">
                  <c:v>3.5266324245971252E-2</c:v>
                </c:pt>
                <c:pt idx="153">
                  <c:v>3.5815104095777983E-2</c:v>
                </c:pt>
                <c:pt idx="154">
                  <c:v>3.6361704224908808E-2</c:v>
                </c:pt>
                <c:pt idx="155">
                  <c:v>3.6911574307219079E-2</c:v>
                </c:pt>
                <c:pt idx="156">
                  <c:v>3.7462533877701709E-2</c:v>
                </c:pt>
                <c:pt idx="157">
                  <c:v>3.8016218231945502E-2</c:v>
                </c:pt>
                <c:pt idx="158">
                  <c:v>3.858516148158482E-2</c:v>
                </c:pt>
                <c:pt idx="159">
                  <c:v>3.9182443439337439E-2</c:v>
                </c:pt>
                <c:pt idx="160">
                  <c:v>3.9816782668907882E-2</c:v>
                </c:pt>
                <c:pt idx="161">
                  <c:v>4.0454936914743028E-2</c:v>
                </c:pt>
                <c:pt idx="162">
                  <c:v>4.1070747402071534E-2</c:v>
                </c:pt>
                <c:pt idx="163">
                  <c:v>4.1665304363396938E-2</c:v>
                </c:pt>
                <c:pt idx="164">
                  <c:v>4.2244601897661695E-2</c:v>
                </c:pt>
                <c:pt idx="165">
                  <c:v>4.2816815419479529E-2</c:v>
                </c:pt>
                <c:pt idx="166">
                  <c:v>4.3379764251177323E-2</c:v>
                </c:pt>
                <c:pt idx="167">
                  <c:v>4.3932903755001904E-2</c:v>
                </c:pt>
                <c:pt idx="168">
                  <c:v>4.4482773518313097E-2</c:v>
                </c:pt>
                <c:pt idx="169">
                  <c:v>4.5024469036673835E-2</c:v>
                </c:pt>
                <c:pt idx="170">
                  <c:v>4.5561259306266332E-2</c:v>
                </c:pt>
                <c:pt idx="171">
                  <c:v>4.6093690240840049E-2</c:v>
                </c:pt>
                <c:pt idx="172">
                  <c:v>4.662230658448116E-2</c:v>
                </c:pt>
                <c:pt idx="173">
                  <c:v>4.7147652762276789E-2</c:v>
                </c:pt>
                <c:pt idx="174">
                  <c:v>4.7668639605053624E-2</c:v>
                </c:pt>
                <c:pt idx="175">
                  <c:v>4.8184721199062232E-2</c:v>
                </c:pt>
                <c:pt idx="176">
                  <c:v>4.8700802899403851E-2</c:v>
                </c:pt>
                <c:pt idx="177">
                  <c:v>4.9213070434144982E-2</c:v>
                </c:pt>
                <c:pt idx="178">
                  <c:v>4.9722067909373641E-2</c:v>
                </c:pt>
                <c:pt idx="179">
                  <c:v>5.022779521875681E-2</c:v>
                </c:pt>
                <c:pt idx="180">
                  <c:v>5.0732433358966683E-2</c:v>
                </c:pt>
                <c:pt idx="181">
                  <c:v>5.1234346183750272E-2</c:v>
                </c:pt>
                <c:pt idx="182">
                  <c:v>5.1731898929183909E-2</c:v>
                </c:pt>
                <c:pt idx="183">
                  <c:v>5.2228362718110301E-2</c:v>
                </c:pt>
                <c:pt idx="184">
                  <c:v>5.272428069962027E-2</c:v>
                </c:pt>
                <c:pt idx="185">
                  <c:v>5.3215293964027105E-2</c:v>
                </c:pt>
                <c:pt idx="186">
                  <c:v>5.3703582763671875E-2</c:v>
                </c:pt>
                <c:pt idx="187">
                  <c:v>5.4188056547051937E-2</c:v>
                </c:pt>
                <c:pt idx="188">
                  <c:v>5.4673075499850281E-2</c:v>
                </c:pt>
                <c:pt idx="189">
                  <c:v>5.5152644672460255E-2</c:v>
                </c:pt>
                <c:pt idx="190">
                  <c:v>5.5633303864907724E-2</c:v>
                </c:pt>
                <c:pt idx="191">
                  <c:v>5.6109603616003381E-2</c:v>
                </c:pt>
                <c:pt idx="192">
                  <c:v>5.6583722902091953E-2</c:v>
                </c:pt>
                <c:pt idx="193">
                  <c:v>5.7055662467504625E-2</c:v>
                </c:pt>
                <c:pt idx="194">
                  <c:v>5.75216077213088E-2</c:v>
                </c:pt>
                <c:pt idx="195">
                  <c:v>5.7987553081445993E-2</c:v>
                </c:pt>
                <c:pt idx="196">
                  <c:v>5.8449682893653362E-2</c:v>
                </c:pt>
                <c:pt idx="197">
                  <c:v>5.8908543816011544E-2</c:v>
                </c:pt>
                <c:pt idx="198">
                  <c:v>5.9365224592361709E-2</c:v>
                </c:pt>
                <c:pt idx="199">
                  <c:v>5.9819725010037836E-2</c:v>
                </c:pt>
                <c:pt idx="200">
                  <c:v>6.0272591089122383E-2</c:v>
                </c:pt>
                <c:pt idx="201">
                  <c:v>6.0718373474759099E-2</c:v>
                </c:pt>
                <c:pt idx="202">
                  <c:v>6.1157615316038763E-2</c:v>
                </c:pt>
                <c:pt idx="203">
                  <c:v>6.159958162208052E-2</c:v>
                </c:pt>
                <c:pt idx="204">
                  <c:v>6.2035552872182598E-2</c:v>
                </c:pt>
                <c:pt idx="205">
                  <c:v>6.2464986448919319E-2</c:v>
                </c:pt>
                <c:pt idx="206">
                  <c:v>6.2893873261242378E-2</c:v>
                </c:pt>
                <c:pt idx="207">
                  <c:v>6.3312951596356443E-2</c:v>
                </c:pt>
                <c:pt idx="208">
                  <c:v>6.3730394742214716E-2</c:v>
                </c:pt>
                <c:pt idx="209">
                  <c:v>6.4140752812295837E-2</c:v>
                </c:pt>
                <c:pt idx="210">
                  <c:v>6.4542938126088842E-2</c:v>
                </c:pt>
                <c:pt idx="211">
                  <c:v>6.4942396742126249E-2</c:v>
                </c:pt>
                <c:pt idx="212">
                  <c:v>6.5333137007125161E-2</c:v>
                </c:pt>
                <c:pt idx="213">
                  <c:v>6.571079735307328E-2</c:v>
                </c:pt>
                <c:pt idx="214">
                  <c:v>6.608246381274499E-2</c:v>
                </c:pt>
                <c:pt idx="215">
                  <c:v>6.6443231031039038E-2</c:v>
                </c:pt>
                <c:pt idx="217">
                  <c:v>6.649609258033673E-2</c:v>
                </c:pt>
                <c:pt idx="218">
                  <c:v>6.6829611642020087E-2</c:v>
                </c:pt>
                <c:pt idx="219">
                  <c:v>6.7135336527010286E-2</c:v>
                </c:pt>
                <c:pt idx="220">
                  <c:v>6.7454685649805377E-2</c:v>
                </c:pt>
                <c:pt idx="221">
                  <c:v>6.776531546456474E-2</c:v>
                </c:pt>
                <c:pt idx="223">
                  <c:v>6.806232253018156E-2</c:v>
                </c:pt>
                <c:pt idx="224">
                  <c:v>6.8346248719750383E-2</c:v>
                </c:pt>
                <c:pt idx="225">
                  <c:v>6.8608377277228058E-2</c:v>
                </c:pt>
                <c:pt idx="226">
                  <c:v>6.8847616481448715E-2</c:v>
                </c:pt>
                <c:pt idx="227">
                  <c:v>6.9049799158182712E-2</c:v>
                </c:pt>
              </c:numCache>
            </c:numRef>
          </c:xVal>
          <c:yVal>
            <c:numRef>
              <c:f>'Color Tracking'!$S$5:$S$232</c:f>
              <c:numCache>
                <c:formatCode>0.0000</c:formatCode>
                <c:ptCount val="228"/>
                <c:pt idx="0">
                  <c:v>6.4945351762962261E-2</c:v>
                </c:pt>
                <c:pt idx="1">
                  <c:v>6.474688358265436E-2</c:v>
                </c:pt>
                <c:pt idx="2">
                  <c:v>6.4937941697410642E-2</c:v>
                </c:pt>
                <c:pt idx="3">
                  <c:v>6.470942679949758E-2</c:v>
                </c:pt>
                <c:pt idx="4">
                  <c:v>6.4683963412772189E-2</c:v>
                </c:pt>
                <c:pt idx="5">
                  <c:v>6.4616094659370363E-2</c:v>
                </c:pt>
                <c:pt idx="6">
                  <c:v>6.4430491115485822E-2</c:v>
                </c:pt>
                <c:pt idx="7">
                  <c:v>6.4405592115745869E-2</c:v>
                </c:pt>
                <c:pt idx="8">
                  <c:v>6.4357513848321585E-2</c:v>
                </c:pt>
                <c:pt idx="9">
                  <c:v>6.4258312317065344E-2</c:v>
                </c:pt>
                <c:pt idx="10">
                  <c:v>6.4211109038043362E-2</c:v>
                </c:pt>
                <c:pt idx="11">
                  <c:v>6.4073468616846832E-2</c:v>
                </c:pt>
                <c:pt idx="12">
                  <c:v>6.4075279790590758E-2</c:v>
                </c:pt>
                <c:pt idx="13">
                  <c:v>6.4004807470712521E-2</c:v>
                </c:pt>
                <c:pt idx="14">
                  <c:v>6.3903591641378141E-2</c:v>
                </c:pt>
                <c:pt idx="15">
                  <c:v>6.3828721390048415E-2</c:v>
                </c:pt>
                <c:pt idx="16">
                  <c:v>6.3748348041644712E-2</c:v>
                </c:pt>
                <c:pt idx="17">
                  <c:v>6.3577436659875447E-2</c:v>
                </c:pt>
                <c:pt idx="18">
                  <c:v>6.3559745677076049E-2</c:v>
                </c:pt>
                <c:pt idx="19">
                  <c:v>6.3537606249240444E-2</c:v>
                </c:pt>
                <c:pt idx="20">
                  <c:v>6.3481030751595849E-2</c:v>
                </c:pt>
                <c:pt idx="21">
                  <c:v>6.3482763891239247E-2</c:v>
                </c:pt>
                <c:pt idx="22">
                  <c:v>6.337009739586133E-2</c:v>
                </c:pt>
                <c:pt idx="23">
                  <c:v>6.3329343380118169E-2</c:v>
                </c:pt>
                <c:pt idx="24">
                  <c:v>6.3315371808767382E-2</c:v>
                </c:pt>
                <c:pt idx="25">
                  <c:v>6.3178288841754526E-2</c:v>
                </c:pt>
                <c:pt idx="26">
                  <c:v>6.3087081244162554E-2</c:v>
                </c:pt>
                <c:pt idx="27">
                  <c:v>6.3049757764660097E-2</c:v>
                </c:pt>
                <c:pt idx="28">
                  <c:v>6.2976812829366541E-2</c:v>
                </c:pt>
                <c:pt idx="29">
                  <c:v>6.2943942885165471E-2</c:v>
                </c:pt>
                <c:pt idx="30">
                  <c:v>6.287040812390797E-2</c:v>
                </c:pt>
                <c:pt idx="31">
                  <c:v>6.2820267485276984E-2</c:v>
                </c:pt>
                <c:pt idx="32">
                  <c:v>6.2763715306407827E-2</c:v>
                </c:pt>
                <c:pt idx="33">
                  <c:v>6.2727512881623149E-2</c:v>
                </c:pt>
                <c:pt idx="34">
                  <c:v>6.2662927067609342E-2</c:v>
                </c:pt>
                <c:pt idx="35">
                  <c:v>6.2678929183336549E-2</c:v>
                </c:pt>
                <c:pt idx="36">
                  <c:v>6.2568861662379335E-2</c:v>
                </c:pt>
                <c:pt idx="37">
                  <c:v>6.2504304619349443E-2</c:v>
                </c:pt>
                <c:pt idx="38">
                  <c:v>6.2454984524674913E-2</c:v>
                </c:pt>
                <c:pt idx="39">
                  <c:v>6.2407794282893711E-2</c:v>
                </c:pt>
                <c:pt idx="40">
                  <c:v>6.2362098466924677E-2</c:v>
                </c:pt>
                <c:pt idx="41">
                  <c:v>6.2310790148431223E-2</c:v>
                </c:pt>
                <c:pt idx="42">
                  <c:v>6.2265771846174316E-2</c:v>
                </c:pt>
                <c:pt idx="43">
                  <c:v>6.2235034342241487E-2</c:v>
                </c:pt>
                <c:pt idx="44">
                  <c:v>6.2158144167576861E-2</c:v>
                </c:pt>
                <c:pt idx="45">
                  <c:v>6.2109296075040406E-2</c:v>
                </c:pt>
                <c:pt idx="46">
                  <c:v>6.2021042528374717E-2</c:v>
                </c:pt>
                <c:pt idx="47">
                  <c:v>6.1973672789319069E-2</c:v>
                </c:pt>
                <c:pt idx="48">
                  <c:v>6.1904553362493453E-2</c:v>
                </c:pt>
                <c:pt idx="49">
                  <c:v>6.1897385677534791E-2</c:v>
                </c:pt>
                <c:pt idx="50">
                  <c:v>6.17985345494809E-2</c:v>
                </c:pt>
                <c:pt idx="51">
                  <c:v>6.1803833097564834E-2</c:v>
                </c:pt>
                <c:pt idx="52">
                  <c:v>6.1734104575435642E-2</c:v>
                </c:pt>
                <c:pt idx="53">
                  <c:v>6.1626643710845593E-2</c:v>
                </c:pt>
                <c:pt idx="54">
                  <c:v>6.1674257731100052E-2</c:v>
                </c:pt>
                <c:pt idx="55">
                  <c:v>6.1633906322359468E-2</c:v>
                </c:pt>
                <c:pt idx="56">
                  <c:v>6.1595429210293345E-2</c:v>
                </c:pt>
                <c:pt idx="57">
                  <c:v>6.1517435987682723E-2</c:v>
                </c:pt>
                <c:pt idx="58">
                  <c:v>6.1461380540357297E-2</c:v>
                </c:pt>
                <c:pt idx="59">
                  <c:v>6.1414162043261736E-2</c:v>
                </c:pt>
                <c:pt idx="60">
                  <c:v>6.1368358708329095E-2</c:v>
                </c:pt>
                <c:pt idx="61">
                  <c:v>6.133760157345651E-2</c:v>
                </c:pt>
                <c:pt idx="62">
                  <c:v>6.1295683891260402E-2</c:v>
                </c:pt>
                <c:pt idx="63">
                  <c:v>6.0397270876716043E-2</c:v>
                </c:pt>
                <c:pt idx="64">
                  <c:v>5.9038625665957807E-2</c:v>
                </c:pt>
                <c:pt idx="65">
                  <c:v>5.9025360728924968E-2</c:v>
                </c:pt>
                <c:pt idx="66">
                  <c:v>5.9007344777634758E-2</c:v>
                </c:pt>
                <c:pt idx="67">
                  <c:v>5.9056805498733607E-2</c:v>
                </c:pt>
                <c:pt idx="68">
                  <c:v>5.9027875559687533E-2</c:v>
                </c:pt>
                <c:pt idx="69">
                  <c:v>5.9027241790094803E-2</c:v>
                </c:pt>
                <c:pt idx="70">
                  <c:v>5.7315306250523251E-2</c:v>
                </c:pt>
                <c:pt idx="71">
                  <c:v>5.7077895827004468E-2</c:v>
                </c:pt>
                <c:pt idx="72">
                  <c:v>5.709385277557541E-2</c:v>
                </c:pt>
                <c:pt idx="73">
                  <c:v>5.7082812307585856E-2</c:v>
                </c:pt>
                <c:pt idx="74">
                  <c:v>5.7105978861692219E-2</c:v>
                </c:pt>
                <c:pt idx="75">
                  <c:v>5.7130858779954947E-2</c:v>
                </c:pt>
                <c:pt idx="76">
                  <c:v>5.6405364789870287E-2</c:v>
                </c:pt>
                <c:pt idx="77">
                  <c:v>5.5375531758419326E-2</c:v>
                </c:pt>
                <c:pt idx="78">
                  <c:v>5.5421726412566819E-2</c:v>
                </c:pt>
                <c:pt idx="79">
                  <c:v>5.547660769801576E-2</c:v>
                </c:pt>
                <c:pt idx="80">
                  <c:v>5.5468120082528466E-2</c:v>
                </c:pt>
                <c:pt idx="81">
                  <c:v>5.5546377979595135E-2</c:v>
                </c:pt>
                <c:pt idx="82">
                  <c:v>5.5024729836652381E-2</c:v>
                </c:pt>
                <c:pt idx="83">
                  <c:v>5.463947037780631E-2</c:v>
                </c:pt>
                <c:pt idx="84">
                  <c:v>5.4673200903827684E-2</c:v>
                </c:pt>
                <c:pt idx="85">
                  <c:v>5.4702257837227687E-2</c:v>
                </c:pt>
                <c:pt idx="86">
                  <c:v>5.4752552573039591E-2</c:v>
                </c:pt>
                <c:pt idx="87">
                  <c:v>5.4833448989741011E-2</c:v>
                </c:pt>
                <c:pt idx="88">
                  <c:v>5.4875818127258343E-2</c:v>
                </c:pt>
                <c:pt idx="89">
                  <c:v>5.3979339222197976E-2</c:v>
                </c:pt>
                <c:pt idx="90">
                  <c:v>5.2735804325395694E-2</c:v>
                </c:pt>
                <c:pt idx="91">
                  <c:v>5.4124040212890107E-2</c:v>
                </c:pt>
                <c:pt idx="92">
                  <c:v>5.420616579832107E-2</c:v>
                </c:pt>
                <c:pt idx="93">
                  <c:v>5.4283586149564154E-2</c:v>
                </c:pt>
                <c:pt idx="94">
                  <c:v>5.4365835916714497E-2</c:v>
                </c:pt>
                <c:pt idx="95">
                  <c:v>5.4072434516736073E-2</c:v>
                </c:pt>
                <c:pt idx="96">
                  <c:v>5.3138312535429506E-2</c:v>
                </c:pt>
                <c:pt idx="97">
                  <c:v>5.3254347449363811E-2</c:v>
                </c:pt>
                <c:pt idx="98">
                  <c:v>5.3326964262909324E-2</c:v>
                </c:pt>
                <c:pt idx="99">
                  <c:v>5.2882569388113282E-2</c:v>
                </c:pt>
                <c:pt idx="100">
                  <c:v>5.415910762212623E-2</c:v>
                </c:pt>
                <c:pt idx="101">
                  <c:v>5.5195001500158221E-2</c:v>
                </c:pt>
                <c:pt idx="102">
                  <c:v>5.4566677952462596E-2</c:v>
                </c:pt>
                <c:pt idx="103">
                  <c:v>5.4602261335958274E-2</c:v>
                </c:pt>
                <c:pt idx="104">
                  <c:v>5.5416022077544105E-2</c:v>
                </c:pt>
                <c:pt idx="105">
                  <c:v>5.5784414650467448E-2</c:v>
                </c:pt>
                <c:pt idx="106">
                  <c:v>5.5974889901006353E-2</c:v>
                </c:pt>
                <c:pt idx="107">
                  <c:v>5.6117997392942542E-2</c:v>
                </c:pt>
                <c:pt idx="108">
                  <c:v>5.4735437906446006E-2</c:v>
                </c:pt>
                <c:pt idx="109">
                  <c:v>5.4409626145717795E-2</c:v>
                </c:pt>
                <c:pt idx="110">
                  <c:v>5.3680838761543441E-2</c:v>
                </c:pt>
                <c:pt idx="111">
                  <c:v>5.4013679703368282E-2</c:v>
                </c:pt>
                <c:pt idx="112">
                  <c:v>5.4363396720502062E-2</c:v>
                </c:pt>
                <c:pt idx="113">
                  <c:v>5.4416942290868957E-2</c:v>
                </c:pt>
                <c:pt idx="114">
                  <c:v>5.4497862886615095E-2</c:v>
                </c:pt>
                <c:pt idx="115">
                  <c:v>4.879255929699175E-2</c:v>
                </c:pt>
                <c:pt idx="116">
                  <c:v>4.4210084385387878E-2</c:v>
                </c:pt>
                <c:pt idx="117">
                  <c:v>3.9980396844818959E-2</c:v>
                </c:pt>
                <c:pt idx="118">
                  <c:v>3.4396732521632944E-2</c:v>
                </c:pt>
                <c:pt idx="119">
                  <c:v>2.4991767575813572E-2</c:v>
                </c:pt>
                <c:pt idx="120">
                  <c:v>1.8170908536066087E-2</c:v>
                </c:pt>
                <c:pt idx="121">
                  <c:v>1.1595398911924905E-2</c:v>
                </c:pt>
                <c:pt idx="122">
                  <c:v>6.7989494336957654E-3</c:v>
                </c:pt>
                <c:pt idx="123">
                  <c:v>2.8959207923093208E-3</c:v>
                </c:pt>
                <c:pt idx="124">
                  <c:v>2.8261257803461706E-3</c:v>
                </c:pt>
                <c:pt idx="125">
                  <c:v>2.7533686821488244E-3</c:v>
                </c:pt>
                <c:pt idx="126">
                  <c:v>2.6537475414313756E-3</c:v>
                </c:pt>
                <c:pt idx="127">
                  <c:v>2.5779697146311726E-3</c:v>
                </c:pt>
                <c:pt idx="128">
                  <c:v>2.497454698401398E-3</c:v>
                </c:pt>
                <c:pt idx="129">
                  <c:v>2.446185213387961E-3</c:v>
                </c:pt>
                <c:pt idx="130">
                  <c:v>2.3757929624643979E-3</c:v>
                </c:pt>
                <c:pt idx="131">
                  <c:v>2.3142161306493737E-3</c:v>
                </c:pt>
                <c:pt idx="132">
                  <c:v>2.2456171806991472E-3</c:v>
                </c:pt>
                <c:pt idx="133">
                  <c:v>2.1803443948548791E-3</c:v>
                </c:pt>
                <c:pt idx="134">
                  <c:v>2.125669859431988E-3</c:v>
                </c:pt>
                <c:pt idx="135">
                  <c:v>2.0508672658600055E-3</c:v>
                </c:pt>
                <c:pt idx="136">
                  <c:v>2.003300763718751E-3</c:v>
                </c:pt>
                <c:pt idx="137">
                  <c:v>1.9319792001202861E-3</c:v>
                </c:pt>
                <c:pt idx="138">
                  <c:v>1.8638882495116971E-3</c:v>
                </c:pt>
                <c:pt idx="139">
                  <c:v>1.8189396329605944E-3</c:v>
                </c:pt>
                <c:pt idx="140">
                  <c:v>1.725612733345986E-3</c:v>
                </c:pt>
                <c:pt idx="141">
                  <c:v>1.6807061917590461E-3</c:v>
                </c:pt>
                <c:pt idx="142">
                  <c:v>1.5962474480789841E-3</c:v>
                </c:pt>
                <c:pt idx="143">
                  <c:v>1.5369211430505748E-3</c:v>
                </c:pt>
                <c:pt idx="144">
                  <c:v>1.4740537083746943E-3</c:v>
                </c:pt>
                <c:pt idx="145">
                  <c:v>1.4169596750700324E-3</c:v>
                </c:pt>
                <c:pt idx="146">
                  <c:v>1.3453267954115469E-3</c:v>
                </c:pt>
                <c:pt idx="147">
                  <c:v>1.2999183142836227E-3</c:v>
                </c:pt>
                <c:pt idx="148">
                  <c:v>1.24262267955475E-3</c:v>
                </c:pt>
                <c:pt idx="149">
                  <c:v>1.1704430851137996E-3</c:v>
                </c:pt>
                <c:pt idx="150">
                  <c:v>1.121611521455226E-3</c:v>
                </c:pt>
                <c:pt idx="151">
                  <c:v>1.0754413811736982E-3</c:v>
                </c:pt>
                <c:pt idx="152">
                  <c:v>1.0010191971833867E-3</c:v>
                </c:pt>
                <c:pt idx="153">
                  <c:v>9.4608154960827261E-4</c:v>
                </c:pt>
                <c:pt idx="154">
                  <c:v>8.8804333801502106E-4</c:v>
                </c:pt>
                <c:pt idx="155">
                  <c:v>8.3234287222971816E-4</c:v>
                </c:pt>
                <c:pt idx="156">
                  <c:v>7.834109237191976E-4</c:v>
                </c:pt>
                <c:pt idx="157">
                  <c:v>7.3061498608605762E-4</c:v>
                </c:pt>
                <c:pt idx="158">
                  <c:v>6.6900721148217791E-4</c:v>
                </c:pt>
                <c:pt idx="159">
                  <c:v>6.1642357406805107E-4</c:v>
                </c:pt>
                <c:pt idx="160">
                  <c:v>5.5650095965051143E-4</c:v>
                </c:pt>
                <c:pt idx="161">
                  <c:v>4.8032236211050915E-4</c:v>
                </c:pt>
                <c:pt idx="162">
                  <c:v>4.2788662016419359E-4</c:v>
                </c:pt>
                <c:pt idx="163">
                  <c:v>3.7269534063386062E-4</c:v>
                </c:pt>
                <c:pt idx="164">
                  <c:v>3.1832821592969892E-4</c:v>
                </c:pt>
                <c:pt idx="165">
                  <c:v>2.5427581967320424E-4</c:v>
                </c:pt>
                <c:pt idx="166">
                  <c:v>2.0156450949758981E-4</c:v>
                </c:pt>
                <c:pt idx="167">
                  <c:v>1.4881327139749671E-4</c:v>
                </c:pt>
                <c:pt idx="168">
                  <c:v>1.1097803931857931E-4</c:v>
                </c:pt>
                <c:pt idx="169">
                  <c:v>7.1807690534407892E-5</c:v>
                </c:pt>
                <c:pt idx="170">
                  <c:v>6.4244626597387194E-5</c:v>
                </c:pt>
                <c:pt idx="171">
                  <c:v>9.1460658403632269E-5</c:v>
                </c:pt>
                <c:pt idx="172">
                  <c:v>1.1864917697643007E-4</c:v>
                </c:pt>
                <c:pt idx="173">
                  <c:v>1.7076698690856917E-4</c:v>
                </c:pt>
                <c:pt idx="174">
                  <c:v>2.2843665657939623E-4</c:v>
                </c:pt>
                <c:pt idx="175">
                  <c:v>2.658067569275527E-4</c:v>
                </c:pt>
                <c:pt idx="176">
                  <c:v>3.1290636674707526E-4</c:v>
                </c:pt>
                <c:pt idx="177">
                  <c:v>3.6219077371352508E-4</c:v>
                </c:pt>
                <c:pt idx="178">
                  <c:v>4.1225008719378249E-4</c:v>
                </c:pt>
                <c:pt idx="179">
                  <c:v>4.5679995199379448E-4</c:v>
                </c:pt>
                <c:pt idx="180">
                  <c:v>5.0017681301750582E-4</c:v>
                </c:pt>
                <c:pt idx="181">
                  <c:v>5.4581120005738396E-4</c:v>
                </c:pt>
                <c:pt idx="182">
                  <c:v>5.8821768503321324E-4</c:v>
                </c:pt>
                <c:pt idx="183">
                  <c:v>6.3249853705419734E-4</c:v>
                </c:pt>
                <c:pt idx="184">
                  <c:v>6.7674603099034298E-4</c:v>
                </c:pt>
                <c:pt idx="185">
                  <c:v>7.200261490507763E-4</c:v>
                </c:pt>
                <c:pt idx="186">
                  <c:v>7.6210123609876321E-4</c:v>
                </c:pt>
                <c:pt idx="187">
                  <c:v>8.0538032717499691E-4</c:v>
                </c:pt>
                <c:pt idx="188">
                  <c:v>8.4266968366429292E-4</c:v>
                </c:pt>
                <c:pt idx="189">
                  <c:v>8.820640156146219E-4</c:v>
                </c:pt>
                <c:pt idx="190">
                  <c:v>9.3266849410270482E-4</c:v>
                </c:pt>
                <c:pt idx="191">
                  <c:v>9.6683752579554134E-4</c:v>
                </c:pt>
                <c:pt idx="192">
                  <c:v>1.0062891965118574E-3</c:v>
                </c:pt>
                <c:pt idx="193">
                  <c:v>1.0423752405277745E-3</c:v>
                </c:pt>
                <c:pt idx="194">
                  <c:v>1.0829495467323336E-3</c:v>
                </c:pt>
                <c:pt idx="195">
                  <c:v>1.1257181772080373E-3</c:v>
                </c:pt>
                <c:pt idx="196">
                  <c:v>1.1590956680481532E-3</c:v>
                </c:pt>
                <c:pt idx="197">
                  <c:v>1.1870224839470814E-3</c:v>
                </c:pt>
                <c:pt idx="198">
                  <c:v>1.2287803175219162E-3</c:v>
                </c:pt>
                <c:pt idx="199">
                  <c:v>1.2685929095117574E-3</c:v>
                </c:pt>
                <c:pt idx="200">
                  <c:v>1.3058888336559655E-3</c:v>
                </c:pt>
                <c:pt idx="201">
                  <c:v>1.3387512440466316E-3</c:v>
                </c:pt>
                <c:pt idx="202">
                  <c:v>1.3606421524916842E-3</c:v>
                </c:pt>
                <c:pt idx="203">
                  <c:v>1.4028302829356518E-3</c:v>
                </c:pt>
                <c:pt idx="204">
                  <c:v>1.437957114768022E-3</c:v>
                </c:pt>
                <c:pt idx="205">
                  <c:v>1.4596457945717366E-3</c:v>
                </c:pt>
                <c:pt idx="206">
                  <c:v>1.4950403856447342E-3</c:v>
                </c:pt>
                <c:pt idx="207">
                  <c:v>1.5211326710283578E-3</c:v>
                </c:pt>
                <c:pt idx="208">
                  <c:v>1.5461784318734782E-3</c:v>
                </c:pt>
                <c:pt idx="209">
                  <c:v>1.5705753243091449E-3</c:v>
                </c:pt>
                <c:pt idx="210">
                  <c:v>1.5941797704155844E-3</c:v>
                </c:pt>
                <c:pt idx="211">
                  <c:v>1.6225438750126693E-3</c:v>
                </c:pt>
                <c:pt idx="212">
                  <c:v>1.6442374976921028E-3</c:v>
                </c:pt>
                <c:pt idx="213">
                  <c:v>1.6496362829525595E-3</c:v>
                </c:pt>
                <c:pt idx="214">
                  <c:v>1.6728111490159352E-3</c:v>
                </c:pt>
                <c:pt idx="215">
                  <c:v>1.6796953822953587E-3</c:v>
                </c:pt>
                <c:pt idx="217">
                  <c:v>1.6450622030737313E-3</c:v>
                </c:pt>
                <c:pt idx="218">
                  <c:v>1.6444280679807888E-3</c:v>
                </c:pt>
                <c:pt idx="219">
                  <c:v>1.6418813161901619E-3</c:v>
                </c:pt>
                <c:pt idx="220">
                  <c:v>1.626814007067798E-3</c:v>
                </c:pt>
                <c:pt idx="221">
                  <c:v>1.6080518810104661E-3</c:v>
                </c:pt>
                <c:pt idx="223">
                  <c:v>1.5748562608642067E-3</c:v>
                </c:pt>
                <c:pt idx="224">
                  <c:v>1.5312337621677871E-3</c:v>
                </c:pt>
                <c:pt idx="225">
                  <c:v>1.449213996384631E-3</c:v>
                </c:pt>
                <c:pt idx="226">
                  <c:v>1.3396744878734601E-3</c:v>
                </c:pt>
                <c:pt idx="227">
                  <c:v>1.142635502894118E-3</c:v>
                </c:pt>
              </c:numCache>
            </c:numRef>
          </c:yVal>
        </c:ser>
        <c:axId val="324236416"/>
        <c:axId val="324238336"/>
      </c:scatterChart>
      <c:valAx>
        <c:axId val="324236416"/>
        <c:scaling>
          <c:orientation val="minMax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24238336"/>
        <c:crosses val="autoZero"/>
        <c:crossBetween val="midCat"/>
      </c:valAx>
      <c:valAx>
        <c:axId val="324238336"/>
        <c:scaling>
          <c:orientation val="minMax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24236416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Tracking'!$AR$5:$AY$5</c:f>
          <c:strCache>
            <c:ptCount val="1"/>
            <c:pt idx="0">
              <c:v>Top End Δxy Range: LO</c:v>
            </c:pt>
          </c:strCache>
        </c:strRef>
      </c:tx>
      <c:layout>
        <c:manualLayout>
          <c:xMode val="edge"/>
          <c:yMode val="edge"/>
          <c:x val="0.18960848643919534"/>
          <c:y val="5.0925925925925923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Tracking'!$W$5:$W$158</c:f>
              <c:numCache>
                <c:formatCode>0.0%</c:formatCode>
                <c:ptCount val="154"/>
                <c:pt idx="0">
                  <c:v>6.9898400624593099E-2</c:v>
                </c:pt>
                <c:pt idx="1">
                  <c:v>7.37869078318278E-2</c:v>
                </c:pt>
                <c:pt idx="2">
                  <c:v>7.7501208199395072E-2</c:v>
                </c:pt>
                <c:pt idx="3">
                  <c:v>8.1099157969156899E-2</c:v>
                </c:pt>
                <c:pt idx="4">
                  <c:v>8.4546425713433154E-2</c:v>
                </c:pt>
                <c:pt idx="5">
                  <c:v>8.7876071506076389E-2</c:v>
                </c:pt>
                <c:pt idx="6">
                  <c:v>9.1120520909627273E-2</c:v>
                </c:pt>
                <c:pt idx="7">
                  <c:v>9.4235902998182519E-2</c:v>
                </c:pt>
                <c:pt idx="8">
                  <c:v>9.7283894856770831E-2</c:v>
                </c:pt>
                <c:pt idx="9">
                  <c:v>0.10025050269232855</c:v>
                </c:pt>
                <c:pt idx="10">
                  <c:v>0.10325843683878581</c:v>
                </c:pt>
                <c:pt idx="11">
                  <c:v>0.10621042124430338</c:v>
                </c:pt>
                <c:pt idx="12">
                  <c:v>0.10928130043877496</c:v>
                </c:pt>
                <c:pt idx="13">
                  <c:v>0.11240876558091904</c:v>
                </c:pt>
                <c:pt idx="14">
                  <c:v>0.11532387246025934</c:v>
                </c:pt>
                <c:pt idx="15">
                  <c:v>0.11777548895941839</c:v>
                </c:pt>
                <c:pt idx="16">
                  <c:v>0.1200802370707194</c:v>
                </c:pt>
                <c:pt idx="17">
                  <c:v>0.12253376007080079</c:v>
                </c:pt>
                <c:pt idx="18">
                  <c:v>0.12509600490993922</c:v>
                </c:pt>
                <c:pt idx="19">
                  <c:v>0.12776251898871527</c:v>
                </c:pt>
                <c:pt idx="20">
                  <c:v>0.1304589148627387</c:v>
                </c:pt>
                <c:pt idx="21">
                  <c:v>0.13322016270955403</c:v>
                </c:pt>
                <c:pt idx="22">
                  <c:v>0.13605643293592665</c:v>
                </c:pt>
                <c:pt idx="23">
                  <c:v>0.1388888888888889</c:v>
                </c:pt>
                <c:pt idx="24">
                  <c:v>0.14180781216091579</c:v>
                </c:pt>
                <c:pt idx="25">
                  <c:v>0.1446879522535536</c:v>
                </c:pt>
                <c:pt idx="26">
                  <c:v>0.14766473303900823</c:v>
                </c:pt>
                <c:pt idx="27">
                  <c:v>0.15050926971435546</c:v>
                </c:pt>
                <c:pt idx="28">
                  <c:v>0.15344853973388672</c:v>
                </c:pt>
                <c:pt idx="29">
                  <c:v>0.15627082188924155</c:v>
                </c:pt>
                <c:pt idx="30">
                  <c:v>0.1590530514187283</c:v>
                </c:pt>
                <c:pt idx="31">
                  <c:v>0.16195353571573892</c:v>
                </c:pt>
                <c:pt idx="32">
                  <c:v>0.16484766260782877</c:v>
                </c:pt>
                <c:pt idx="33">
                  <c:v>0.16783398225572374</c:v>
                </c:pt>
                <c:pt idx="34">
                  <c:v>0.1707993172539605</c:v>
                </c:pt>
                <c:pt idx="35">
                  <c:v>0.17375384648640951</c:v>
                </c:pt>
                <c:pt idx="36">
                  <c:v>0.17669120746188693</c:v>
                </c:pt>
                <c:pt idx="37">
                  <c:v>0.17961140484280058</c:v>
                </c:pt>
                <c:pt idx="38">
                  <c:v>0.18247691980997721</c:v>
                </c:pt>
                <c:pt idx="39">
                  <c:v>0.18541364373101127</c:v>
                </c:pt>
                <c:pt idx="40">
                  <c:v>0.18821621958414714</c:v>
                </c:pt>
                <c:pt idx="41">
                  <c:v>0.19107092793782551</c:v>
                </c:pt>
                <c:pt idx="42">
                  <c:v>0.19392881774902343</c:v>
                </c:pt>
                <c:pt idx="43">
                  <c:v>0.19670786709255644</c:v>
                </c:pt>
                <c:pt idx="44">
                  <c:v>0.19957020738389758</c:v>
                </c:pt>
                <c:pt idx="45">
                  <c:v>0.202690673828125</c:v>
                </c:pt>
                <c:pt idx="46">
                  <c:v>0.20615193006727428</c:v>
                </c:pt>
                <c:pt idx="47">
                  <c:v>0.20943071153428822</c:v>
                </c:pt>
                <c:pt idx="48">
                  <c:v>0.2126344697740343</c:v>
                </c:pt>
                <c:pt idx="49">
                  <c:v>0.21581852128770618</c:v>
                </c:pt>
                <c:pt idx="50">
                  <c:v>0.21902736494276256</c:v>
                </c:pt>
                <c:pt idx="51">
                  <c:v>0.22200605350070529</c:v>
                </c:pt>
                <c:pt idx="52">
                  <c:v>0.22491798485649955</c:v>
                </c:pt>
                <c:pt idx="53">
                  <c:v>0.2279049352010091</c:v>
                </c:pt>
                <c:pt idx="54">
                  <c:v>0.23069606781005858</c:v>
                </c:pt>
                <c:pt idx="55">
                  <c:v>0.23341407945421008</c:v>
                </c:pt>
                <c:pt idx="56">
                  <c:v>0.23609903038872612</c:v>
                </c:pt>
                <c:pt idx="57">
                  <c:v>0.23885010443793403</c:v>
                </c:pt>
                <c:pt idx="58">
                  <c:v>0.24174042171902127</c:v>
                </c:pt>
                <c:pt idx="59">
                  <c:v>0.24433318074544272</c:v>
                </c:pt>
                <c:pt idx="60">
                  <c:v>0.24703275299072266</c:v>
                </c:pt>
                <c:pt idx="61">
                  <c:v>0.24992751990424264</c:v>
                </c:pt>
                <c:pt idx="62">
                  <c:v>0.25273518032497833</c:v>
                </c:pt>
                <c:pt idx="63">
                  <c:v>0.25449187554253472</c:v>
                </c:pt>
                <c:pt idx="64">
                  <c:v>0.25646056038992748</c:v>
                </c:pt>
                <c:pt idx="65">
                  <c:v>0.25903279549734931</c:v>
                </c:pt>
                <c:pt idx="66">
                  <c:v>0.26161865525018602</c:v>
                </c:pt>
                <c:pt idx="67">
                  <c:v>0.26433094714936756</c:v>
                </c:pt>
                <c:pt idx="68">
                  <c:v>0.26712552533830913</c:v>
                </c:pt>
                <c:pt idx="69">
                  <c:v>0.27014627002534414</c:v>
                </c:pt>
                <c:pt idx="70">
                  <c:v>0.27309616234188988</c:v>
                </c:pt>
                <c:pt idx="71">
                  <c:v>0.27612399146670386</c:v>
                </c:pt>
                <c:pt idx="72">
                  <c:v>0.2790787920270647</c:v>
                </c:pt>
                <c:pt idx="73">
                  <c:v>0.28194912356422058</c:v>
                </c:pt>
                <c:pt idx="74">
                  <c:v>0.28449029395693826</c:v>
                </c:pt>
                <c:pt idx="75">
                  <c:v>0.28726471237909229</c:v>
                </c:pt>
                <c:pt idx="76">
                  <c:v>0.28995847356887094</c:v>
                </c:pt>
                <c:pt idx="77">
                  <c:v>0.29260972885858444</c:v>
                </c:pt>
                <c:pt idx="78">
                  <c:v>0.29517869349888393</c:v>
                </c:pt>
                <c:pt idx="79">
                  <c:v>0.29797545587448843</c:v>
                </c:pt>
                <c:pt idx="80">
                  <c:v>0.30058147902715771</c:v>
                </c:pt>
                <c:pt idx="81">
                  <c:v>0.30297496541341146</c:v>
                </c:pt>
                <c:pt idx="83">
                  <c:v>0.30731506710960754</c:v>
                </c:pt>
                <c:pt idx="84">
                  <c:v>0.30949438185918898</c:v>
                </c:pt>
                <c:pt idx="85">
                  <c:v>0.31195544142950149</c:v>
                </c:pt>
                <c:pt idx="86">
                  <c:v>0.31432658604213171</c:v>
                </c:pt>
                <c:pt idx="87">
                  <c:v>0.31683614966982887</c:v>
                </c:pt>
                <c:pt idx="88">
                  <c:v>0.31950375366210937</c:v>
                </c:pt>
                <c:pt idx="89">
                  <c:v>0.32204601832798552</c:v>
                </c:pt>
                <c:pt idx="91">
                  <c:v>0.32724171084449405</c:v>
                </c:pt>
                <c:pt idx="92">
                  <c:v>0.32978888157435826</c:v>
                </c:pt>
                <c:pt idx="93">
                  <c:v>0.3321033455984933</c:v>
                </c:pt>
                <c:pt idx="94">
                  <c:v>0.33437748572939918</c:v>
                </c:pt>
                <c:pt idx="95">
                  <c:v>0.33668595595586864</c:v>
                </c:pt>
                <c:pt idx="96">
                  <c:v>0.33885600789388021</c:v>
                </c:pt>
                <c:pt idx="97">
                  <c:v>0.3411623026529948</c:v>
                </c:pt>
                <c:pt idx="98">
                  <c:v>0.34343862115769164</c:v>
                </c:pt>
                <c:pt idx="100">
                  <c:v>0.34803321911039808</c:v>
                </c:pt>
                <c:pt idx="101">
                  <c:v>0.34896565391903833</c:v>
                </c:pt>
                <c:pt idx="102">
                  <c:v>0.34850843011765253</c:v>
                </c:pt>
                <c:pt idx="103">
                  <c:v>0.35033460998535154</c:v>
                </c:pt>
                <c:pt idx="104">
                  <c:v>0.35205288550967262</c:v>
                </c:pt>
                <c:pt idx="105">
                  <c:v>0.35355534944080175</c:v>
                </c:pt>
                <c:pt idx="106">
                  <c:v>0.35498315865652896</c:v>
                </c:pt>
                <c:pt idx="107">
                  <c:v>0.35644693719773068</c:v>
                </c:pt>
                <c:pt idx="108">
                  <c:v>0.3579379628499349</c:v>
                </c:pt>
                <c:pt idx="109">
                  <c:v>0.35909655689057846</c:v>
                </c:pt>
                <c:pt idx="111">
                  <c:v>0.36150257437569755</c:v>
                </c:pt>
                <c:pt idx="112">
                  <c:v>0.36254509335472473</c:v>
                </c:pt>
                <c:pt idx="113">
                  <c:v>0.36328679547991072</c:v>
                </c:pt>
                <c:pt idx="114">
                  <c:v>0.36577673630487351</c:v>
                </c:pt>
                <c:pt idx="115">
                  <c:v>0.38822276088169638</c:v>
                </c:pt>
                <c:pt idx="116">
                  <c:v>0.40900119091215592</c:v>
                </c:pt>
                <c:pt idx="117">
                  <c:v>0.42900958106631326</c:v>
                </c:pt>
                <c:pt idx="118">
                  <c:v>0.44521303158714659</c:v>
                </c:pt>
                <c:pt idx="119">
                  <c:v>0.46352930704752604</c:v>
                </c:pt>
                <c:pt idx="120">
                  <c:v>0.48180688767206098</c:v>
                </c:pt>
                <c:pt idx="121">
                  <c:v>0.49759398106166297</c:v>
                </c:pt>
                <c:pt idx="122">
                  <c:v>0.51183827282133565</c:v>
                </c:pt>
                <c:pt idx="123">
                  <c:v>0.5270738641648065</c:v>
                </c:pt>
                <c:pt idx="124">
                  <c:v>0.54724356369745164</c:v>
                </c:pt>
                <c:pt idx="125">
                  <c:v>0.56305845278785338</c:v>
                </c:pt>
                <c:pt idx="126">
                  <c:v>0.58066463797433043</c:v>
                </c:pt>
                <c:pt idx="127">
                  <c:v>0.60047084699358255</c:v>
                </c:pt>
                <c:pt idx="128">
                  <c:v>0.61858221726190477</c:v>
                </c:pt>
                <c:pt idx="129">
                  <c:v>0.63321398635137649</c:v>
                </c:pt>
                <c:pt idx="130">
                  <c:v>0.64828771536690855</c:v>
                </c:pt>
                <c:pt idx="131">
                  <c:v>0.66554894438244039</c:v>
                </c:pt>
                <c:pt idx="132">
                  <c:v>0.68377530779157358</c:v>
                </c:pt>
                <c:pt idx="133">
                  <c:v>0.70143379865373889</c:v>
                </c:pt>
                <c:pt idx="134">
                  <c:v>0.72003564307803192</c:v>
                </c:pt>
                <c:pt idx="135">
                  <c:v>0.73901187279110869</c:v>
                </c:pt>
                <c:pt idx="136">
                  <c:v>0.75943062191917776</c:v>
                </c:pt>
                <c:pt idx="137">
                  <c:v>0.77806134323846721</c:v>
                </c:pt>
                <c:pt idx="138">
                  <c:v>0.79509367297944578</c:v>
                </c:pt>
                <c:pt idx="139">
                  <c:v>0.81221157546270462</c:v>
                </c:pt>
                <c:pt idx="140">
                  <c:v>0.82888587733677455</c:v>
                </c:pt>
                <c:pt idx="141">
                  <c:v>0.84649096825009307</c:v>
                </c:pt>
                <c:pt idx="142">
                  <c:v>0.86469116792224698</c:v>
                </c:pt>
                <c:pt idx="143">
                  <c:v>0.88251369803292401</c:v>
                </c:pt>
                <c:pt idx="144">
                  <c:v>0.90101853434244794</c:v>
                </c:pt>
                <c:pt idx="145">
                  <c:v>0.91732442656017488</c:v>
                </c:pt>
                <c:pt idx="146">
                  <c:v>0.93076163736979167</c:v>
                </c:pt>
                <c:pt idx="147">
                  <c:v>0.94061732846214652</c:v>
                </c:pt>
                <c:pt idx="148">
                  <c:v>0.94890733119419646</c:v>
                </c:pt>
                <c:pt idx="149">
                  <c:v>0.95705510893322177</c:v>
                </c:pt>
                <c:pt idx="150">
                  <c:v>0.96252164713541666</c:v>
                </c:pt>
                <c:pt idx="151">
                  <c:v>0.96685194324311763</c:v>
                </c:pt>
                <c:pt idx="152">
                  <c:v>0.97145635114397333</c:v>
                </c:pt>
                <c:pt idx="153">
                  <c:v>0.97641226050967256</c:v>
                </c:pt>
              </c:numCache>
            </c:numRef>
          </c:xVal>
          <c:yVal>
            <c:numRef>
              <c:f>'Color Tracking'!$Z$5:$Z$158</c:f>
              <c:numCache>
                <c:formatCode>0.0000</c:formatCode>
                <c:ptCount val="154"/>
                <c:pt idx="0">
                  <c:v>5.3735993971250565E-3</c:v>
                </c:pt>
                <c:pt idx="1">
                  <c:v>5.299573664648791E-3</c:v>
                </c:pt>
                <c:pt idx="2">
                  <c:v>5.1859122401743717E-3</c:v>
                </c:pt>
                <c:pt idx="3">
                  <c:v>5.0962741494080775E-3</c:v>
                </c:pt>
                <c:pt idx="4">
                  <c:v>4.9939396064756824E-3</c:v>
                </c:pt>
                <c:pt idx="5">
                  <c:v>4.9376102262895681E-3</c:v>
                </c:pt>
                <c:pt idx="6">
                  <c:v>4.9089159599070772E-3</c:v>
                </c:pt>
                <c:pt idx="7">
                  <c:v>4.7901363965398768E-3</c:v>
                </c:pt>
                <c:pt idx="8">
                  <c:v>4.6782637969300543E-3</c:v>
                </c:pt>
                <c:pt idx="9">
                  <c:v>4.5011424374396891E-3</c:v>
                </c:pt>
                <c:pt idx="10">
                  <c:v>4.5507145932726792E-3</c:v>
                </c:pt>
                <c:pt idx="11">
                  <c:v>4.4846641622115638E-3</c:v>
                </c:pt>
                <c:pt idx="12">
                  <c:v>4.4218724743248948E-3</c:v>
                </c:pt>
                <c:pt idx="13">
                  <c:v>4.2700582372382336E-3</c:v>
                </c:pt>
                <c:pt idx="14">
                  <c:v>4.2125984993091059E-3</c:v>
                </c:pt>
                <c:pt idx="15">
                  <c:v>4.1614989982806288E-3</c:v>
                </c:pt>
                <c:pt idx="16">
                  <c:v>4.0442474600449535E-3</c:v>
                </c:pt>
                <c:pt idx="17">
                  <c:v>4.0479904951596229E-3</c:v>
                </c:pt>
                <c:pt idx="18">
                  <c:v>4.0091548687508994E-3</c:v>
                </c:pt>
                <c:pt idx="19">
                  <c:v>4.0059071190370671E-3</c:v>
                </c:pt>
                <c:pt idx="20">
                  <c:v>3.9233927017787284E-3</c:v>
                </c:pt>
                <c:pt idx="21">
                  <c:v>3.8404731400983193E-3</c:v>
                </c:pt>
                <c:pt idx="22">
                  <c:v>3.7816861091135114E-3</c:v>
                </c:pt>
                <c:pt idx="23">
                  <c:v>3.7020692947451381E-3</c:v>
                </c:pt>
                <c:pt idx="24">
                  <c:v>3.766530495989971E-3</c:v>
                </c:pt>
                <c:pt idx="25">
                  <c:v>3.7671104852620759E-3</c:v>
                </c:pt>
                <c:pt idx="26">
                  <c:v>3.7958520240159374E-3</c:v>
                </c:pt>
                <c:pt idx="27">
                  <c:v>3.5990913050314467E-3</c:v>
                </c:pt>
                <c:pt idx="28">
                  <c:v>3.6113074220507206E-3</c:v>
                </c:pt>
                <c:pt idx="29">
                  <c:v>3.4140429864293166E-3</c:v>
                </c:pt>
                <c:pt idx="30">
                  <c:v>3.1677559569635661E-3</c:v>
                </c:pt>
                <c:pt idx="31">
                  <c:v>3.1595616745776064E-3</c:v>
                </c:pt>
                <c:pt idx="32">
                  <c:v>3.2153108635365902E-3</c:v>
                </c:pt>
                <c:pt idx="33">
                  <c:v>3.2744406486067703E-3</c:v>
                </c:pt>
                <c:pt idx="34">
                  <c:v>3.2500744611930169E-3</c:v>
                </c:pt>
                <c:pt idx="35">
                  <c:v>3.2910501880435176E-3</c:v>
                </c:pt>
                <c:pt idx="36">
                  <c:v>3.3207071699179647E-3</c:v>
                </c:pt>
                <c:pt idx="37">
                  <c:v>3.2640173180903554E-3</c:v>
                </c:pt>
                <c:pt idx="38">
                  <c:v>3.1363130334526681E-3</c:v>
                </c:pt>
                <c:pt idx="39">
                  <c:v>3.0795923248091335E-3</c:v>
                </c:pt>
                <c:pt idx="40">
                  <c:v>2.8851506362371345E-3</c:v>
                </c:pt>
                <c:pt idx="41">
                  <c:v>2.8594572745506562E-3</c:v>
                </c:pt>
                <c:pt idx="42">
                  <c:v>2.8203993875682621E-3</c:v>
                </c:pt>
                <c:pt idx="43">
                  <c:v>2.7549054694804287E-3</c:v>
                </c:pt>
                <c:pt idx="44">
                  <c:v>2.6084192222263687E-3</c:v>
                </c:pt>
                <c:pt idx="45">
                  <c:v>2.4870811703456173E-3</c:v>
                </c:pt>
                <c:pt idx="46">
                  <c:v>2.5017834065067016E-3</c:v>
                </c:pt>
                <c:pt idx="47">
                  <c:v>2.4216011312676055E-3</c:v>
                </c:pt>
                <c:pt idx="48">
                  <c:v>2.3399937492346876E-3</c:v>
                </c:pt>
                <c:pt idx="49">
                  <c:v>2.4723725476443804E-3</c:v>
                </c:pt>
                <c:pt idx="50">
                  <c:v>2.6154523604216763E-3</c:v>
                </c:pt>
                <c:pt idx="51">
                  <c:v>2.6496218996935579E-3</c:v>
                </c:pt>
                <c:pt idx="52">
                  <c:v>2.5190235445719578E-3</c:v>
                </c:pt>
                <c:pt idx="53">
                  <c:v>2.5740519238677305E-3</c:v>
                </c:pt>
                <c:pt idx="54">
                  <c:v>2.39090675924299E-3</c:v>
                </c:pt>
                <c:pt idx="55">
                  <c:v>2.2269453830572527E-3</c:v>
                </c:pt>
                <c:pt idx="56">
                  <c:v>2.0717946353368912E-3</c:v>
                </c:pt>
                <c:pt idx="57">
                  <c:v>1.9594511678902239E-3</c:v>
                </c:pt>
                <c:pt idx="58">
                  <c:v>1.9625820539923193E-3</c:v>
                </c:pt>
                <c:pt idx="59">
                  <c:v>1.7559391567355781E-3</c:v>
                </c:pt>
                <c:pt idx="60">
                  <c:v>1.6173156383497509E-3</c:v>
                </c:pt>
                <c:pt idx="61">
                  <c:v>1.7809363918073967E-3</c:v>
                </c:pt>
                <c:pt idx="62">
                  <c:v>1.9053313138124514E-3</c:v>
                </c:pt>
                <c:pt idx="63">
                  <c:v>1.056266949806393E-3</c:v>
                </c:pt>
                <c:pt idx="64">
                  <c:v>6.6058913210920232E-4</c:v>
                </c:pt>
                <c:pt idx="65">
                  <c:v>5.1369105307142316E-4</c:v>
                </c:pt>
                <c:pt idx="66">
                  <c:v>5.379441292713066E-4</c:v>
                </c:pt>
                <c:pt idx="67">
                  <c:v>5.7607823253590519E-4</c:v>
                </c:pt>
                <c:pt idx="68">
                  <c:v>4.5532755650203635E-4</c:v>
                </c:pt>
                <c:pt idx="69">
                  <c:v>4.7452470013461975E-4</c:v>
                </c:pt>
                <c:pt idx="70">
                  <c:v>2.5636271003731908E-3</c:v>
                </c:pt>
                <c:pt idx="71">
                  <c:v>3.267445149811192E-3</c:v>
                </c:pt>
                <c:pt idx="72">
                  <c:v>3.4198640475744876E-3</c:v>
                </c:pt>
                <c:pt idx="73">
                  <c:v>3.3583923499099807E-3</c:v>
                </c:pt>
                <c:pt idx="74">
                  <c:v>3.1894532365070636E-3</c:v>
                </c:pt>
                <c:pt idx="75">
                  <c:v>3.0848987786497991E-3</c:v>
                </c:pt>
                <c:pt idx="76">
                  <c:v>3.5491788270451984E-3</c:v>
                </c:pt>
                <c:pt idx="77">
                  <c:v>4.9525623775251576E-3</c:v>
                </c:pt>
                <c:pt idx="78">
                  <c:v>4.7538656823507249E-3</c:v>
                </c:pt>
                <c:pt idx="79">
                  <c:v>4.6172178716006838E-3</c:v>
                </c:pt>
                <c:pt idx="80">
                  <c:v>4.6391765274175992E-3</c:v>
                </c:pt>
                <c:pt idx="81">
                  <c:v>4.5877367794160276E-3</c:v>
                </c:pt>
                <c:pt idx="83">
                  <c:v>4.9748567458718328E-3</c:v>
                </c:pt>
                <c:pt idx="84">
                  <c:v>4.8703240004487709E-3</c:v>
                </c:pt>
                <c:pt idx="85">
                  <c:v>4.8651543424677894E-3</c:v>
                </c:pt>
                <c:pt idx="86">
                  <c:v>4.8946886196790107E-3</c:v>
                </c:pt>
                <c:pt idx="87">
                  <c:v>4.9445086163601376E-3</c:v>
                </c:pt>
                <c:pt idx="88">
                  <c:v>4.9479977918339638E-3</c:v>
                </c:pt>
                <c:pt idx="89">
                  <c:v>6.1165501648568349E-3</c:v>
                </c:pt>
                <c:pt idx="91">
                  <c:v>6.0483853464558335E-3</c:v>
                </c:pt>
                <c:pt idx="92">
                  <c:v>6.1802683176418443E-3</c:v>
                </c:pt>
                <c:pt idx="93">
                  <c:v>6.2019786331297903E-3</c:v>
                </c:pt>
                <c:pt idx="94">
                  <c:v>6.1468071747182926E-3</c:v>
                </c:pt>
                <c:pt idx="95">
                  <c:v>6.363621757180497E-3</c:v>
                </c:pt>
                <c:pt idx="96">
                  <c:v>7.6310948793104939E-3</c:v>
                </c:pt>
                <c:pt idx="97">
                  <c:v>7.2419874905421209E-3</c:v>
                </c:pt>
                <c:pt idx="98">
                  <c:v>7.0302981177504985E-3</c:v>
                </c:pt>
                <c:pt idx="100">
                  <c:v>6.1236276012929091E-3</c:v>
                </c:pt>
                <c:pt idx="101">
                  <c:v>5.4942628990121058E-3</c:v>
                </c:pt>
                <c:pt idx="102">
                  <c:v>5.4091497111972272E-3</c:v>
                </c:pt>
                <c:pt idx="103">
                  <c:v>5.6004494497163401E-3</c:v>
                </c:pt>
                <c:pt idx="104">
                  <c:v>4.9427554269238566E-3</c:v>
                </c:pt>
                <c:pt idx="105">
                  <c:v>4.5007558902888959E-3</c:v>
                </c:pt>
                <c:pt idx="106">
                  <c:v>4.2237030582879358E-3</c:v>
                </c:pt>
                <c:pt idx="107">
                  <c:v>4.1124694433314554E-3</c:v>
                </c:pt>
                <c:pt idx="108">
                  <c:v>4.3753735041609345E-3</c:v>
                </c:pt>
                <c:pt idx="109">
                  <c:v>5.1949089446730375E-3</c:v>
                </c:pt>
                <c:pt idx="111">
                  <c:v>5.352889090812215E-3</c:v>
                </c:pt>
                <c:pt idx="112">
                  <c:v>5.1193275762412673E-3</c:v>
                </c:pt>
                <c:pt idx="113">
                  <c:v>4.7618545772335494E-3</c:v>
                </c:pt>
                <c:pt idx="114">
                  <c:v>5.1849864818930749E-3</c:v>
                </c:pt>
                <c:pt idx="115">
                  <c:v>1.3537118769552303E-2</c:v>
                </c:pt>
                <c:pt idx="116">
                  <c:v>2.1351063199824011E-2</c:v>
                </c:pt>
                <c:pt idx="117">
                  <c:v>2.8549358368534599E-2</c:v>
                </c:pt>
                <c:pt idx="118">
                  <c:v>3.2938398211559347E-2</c:v>
                </c:pt>
                <c:pt idx="119">
                  <c:v>3.9387594089137563E-2</c:v>
                </c:pt>
                <c:pt idx="120">
                  <c:v>4.5308467585204119E-2</c:v>
                </c:pt>
                <c:pt idx="121">
                  <c:v>5.0622368123682364E-2</c:v>
                </c:pt>
                <c:pt idx="122">
                  <c:v>5.5589321592525123E-2</c:v>
                </c:pt>
                <c:pt idx="123">
                  <c:v>5.8249721083671172E-2</c:v>
                </c:pt>
                <c:pt idx="124">
                  <c:v>5.799200146935226E-2</c:v>
                </c:pt>
                <c:pt idx="125">
                  <c:v>5.6844375375644983E-2</c:v>
                </c:pt>
                <c:pt idx="126">
                  <c:v>5.7325491695952378E-2</c:v>
                </c:pt>
                <c:pt idx="127">
                  <c:v>5.8061594265585804E-2</c:v>
                </c:pt>
                <c:pt idx="128">
                  <c:v>5.8463981009889483E-2</c:v>
                </c:pt>
                <c:pt idx="129">
                  <c:v>5.866536499439981E-2</c:v>
                </c:pt>
                <c:pt idx="130">
                  <c:v>5.9089461855601197E-2</c:v>
                </c:pt>
                <c:pt idx="131">
                  <c:v>5.9794259418880578E-2</c:v>
                </c:pt>
                <c:pt idx="132">
                  <c:v>6.0490107647188589E-2</c:v>
                </c:pt>
                <c:pt idx="133">
                  <c:v>6.1490765828866596E-2</c:v>
                </c:pt>
                <c:pt idx="134">
                  <c:v>6.244964975078058E-2</c:v>
                </c:pt>
                <c:pt idx="135">
                  <c:v>6.3689176965997324E-2</c:v>
                </c:pt>
                <c:pt idx="136">
                  <c:v>6.4957448852087832E-2</c:v>
                </c:pt>
                <c:pt idx="137">
                  <c:v>6.6059074476742516E-2</c:v>
                </c:pt>
                <c:pt idx="138">
                  <c:v>6.702345761707873E-2</c:v>
                </c:pt>
                <c:pt idx="139">
                  <c:v>6.6729956869798393E-2</c:v>
                </c:pt>
                <c:pt idx="140">
                  <c:v>6.6402163320293708E-2</c:v>
                </c:pt>
                <c:pt idx="141">
                  <c:v>6.6358575615469303E-2</c:v>
                </c:pt>
                <c:pt idx="142">
                  <c:v>6.7118601387688812E-2</c:v>
                </c:pt>
                <c:pt idx="143">
                  <c:v>6.7937494027666273E-2</c:v>
                </c:pt>
                <c:pt idx="144">
                  <c:v>6.8654690374876592E-2</c:v>
                </c:pt>
                <c:pt idx="145">
                  <c:v>6.8525956472948665E-2</c:v>
                </c:pt>
                <c:pt idx="146">
                  <c:v>6.7750071262319397E-2</c:v>
                </c:pt>
                <c:pt idx="147">
                  <c:v>6.7000719967584138E-2</c:v>
                </c:pt>
                <c:pt idx="148">
                  <c:v>6.5971356083617178E-2</c:v>
                </c:pt>
                <c:pt idx="149">
                  <c:v>6.4796352533485868E-2</c:v>
                </c:pt>
                <c:pt idx="150">
                  <c:v>6.3304581123195952E-2</c:v>
                </c:pt>
                <c:pt idx="151">
                  <c:v>6.1940152686307488E-2</c:v>
                </c:pt>
                <c:pt idx="152">
                  <c:v>6.0808578433285167E-2</c:v>
                </c:pt>
                <c:pt idx="153">
                  <c:v>5.9677222940031291E-2</c:v>
                </c:pt>
              </c:numCache>
            </c:numRef>
          </c:yVal>
        </c:ser>
        <c:axId val="332281344"/>
        <c:axId val="332353920"/>
      </c:scatterChart>
      <c:valAx>
        <c:axId val="332281344"/>
        <c:scaling>
          <c:orientation val="minMax"/>
          <c:max val="1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32353920"/>
        <c:crosses val="autoZero"/>
        <c:crossBetween val="midCat"/>
      </c:valAx>
      <c:valAx>
        <c:axId val="332353920"/>
        <c:scaling>
          <c:orientation val="minMax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2281344"/>
        <c:crosses val="autoZero"/>
        <c:crossBetween val="midCat"/>
      </c:valAx>
    </c:plotArea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Tracking'!$BA$5:$BH$5</c:f>
          <c:strCache>
            <c:ptCount val="1"/>
            <c:pt idx="0">
              <c:v>Top End Δxy Range: HS</c:v>
            </c:pt>
          </c:strCache>
        </c:strRef>
      </c:tx>
      <c:layout>
        <c:manualLayout>
          <c:xMode val="edge"/>
          <c:yMode val="edge"/>
          <c:x val="0.18708323391394269"/>
          <c:y val="5.0925925925925923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'Color Tracking'!$AD$5:$AD$87</c:f>
              <c:numCache>
                <c:formatCode>0.0%</c:formatCode>
                <c:ptCount val="83"/>
                <c:pt idx="0">
                  <c:v>0.17454159285432549</c:v>
                </c:pt>
                <c:pt idx="1">
                  <c:v>0.18552490921430692</c:v>
                </c:pt>
                <c:pt idx="2">
                  <c:v>0.19615154830358361</c:v>
                </c:pt>
                <c:pt idx="3">
                  <c:v>0.20703440737980666</c:v>
                </c:pt>
                <c:pt idx="4">
                  <c:v>0.21675504253756617</c:v>
                </c:pt>
                <c:pt idx="5">
                  <c:v>0.22718076962296679</c:v>
                </c:pt>
                <c:pt idx="6">
                  <c:v>0.23676915732763146</c:v>
                </c:pt>
                <c:pt idx="7">
                  <c:v>0.24610386356230704</c:v>
                </c:pt>
                <c:pt idx="8">
                  <c:v>0.25557144944385812</c:v>
                </c:pt>
                <c:pt idx="9">
                  <c:v>0.26479552791964622</c:v>
                </c:pt>
                <c:pt idx="10">
                  <c:v>0.27350906454106816</c:v>
                </c:pt>
                <c:pt idx="11">
                  <c:v>0.2824362334384713</c:v>
                </c:pt>
                <c:pt idx="12">
                  <c:v>0.29127183934693696</c:v>
                </c:pt>
                <c:pt idx="13">
                  <c:v>0.29983723548150831</c:v>
                </c:pt>
                <c:pt idx="14">
                  <c:v>0.30698863101261914</c:v>
                </c:pt>
                <c:pt idx="15">
                  <c:v>0.31206988673056324</c:v>
                </c:pt>
                <c:pt idx="16">
                  <c:v>0.31793825293100009</c:v>
                </c:pt>
                <c:pt idx="17">
                  <c:v>0.32352495911300821</c:v>
                </c:pt>
                <c:pt idx="18">
                  <c:v>0.3285445418409122</c:v>
                </c:pt>
                <c:pt idx="19">
                  <c:v>0.33305676265429429</c:v>
                </c:pt>
                <c:pt idx="20">
                  <c:v>0.33759695893974712</c:v>
                </c:pt>
                <c:pt idx="21">
                  <c:v>0.34174041850592501</c:v>
                </c:pt>
                <c:pt idx="22">
                  <c:v>0.34576625618883355</c:v>
                </c:pt>
                <c:pt idx="23">
                  <c:v>0.35086467906992919</c:v>
                </c:pt>
                <c:pt idx="24">
                  <c:v>0.35649017108384001</c:v>
                </c:pt>
                <c:pt idx="25">
                  <c:v>0.36185053856142108</c:v>
                </c:pt>
                <c:pt idx="26">
                  <c:v>0.3668745697185557</c:v>
                </c:pt>
                <c:pt idx="27">
                  <c:v>0.3718827104055753</c:v>
                </c:pt>
                <c:pt idx="28">
                  <c:v>0.37891902718492732</c:v>
                </c:pt>
                <c:pt idx="29">
                  <c:v>0.38790404822236746</c:v>
                </c:pt>
                <c:pt idx="30">
                  <c:v>0.39729660916072068</c:v>
                </c:pt>
                <c:pt idx="31">
                  <c:v>0.40589506395401492</c:v>
                </c:pt>
                <c:pt idx="32">
                  <c:v>0.41387871465375348</c:v>
                </c:pt>
                <c:pt idx="33">
                  <c:v>0.42196917687692947</c:v>
                </c:pt>
                <c:pt idx="34">
                  <c:v>0.43040741438506758</c:v>
                </c:pt>
                <c:pt idx="35">
                  <c:v>0.43872295297602176</c:v>
                </c:pt>
                <c:pt idx="36">
                  <c:v>0.44798771642869517</c:v>
                </c:pt>
                <c:pt idx="37">
                  <c:v>0.45923234878047819</c:v>
                </c:pt>
                <c:pt idx="38">
                  <c:v>0.46905088834865122</c:v>
                </c:pt>
                <c:pt idx="39">
                  <c:v>0.47569683033932919</c:v>
                </c:pt>
                <c:pt idx="40">
                  <c:v>0.48449683343210526</c:v>
                </c:pt>
                <c:pt idx="41">
                  <c:v>0.49217911381875318</c:v>
                </c:pt>
                <c:pt idx="42">
                  <c:v>0.50105859489851101</c:v>
                </c:pt>
                <c:pt idx="43">
                  <c:v>0.51115180087345902</c:v>
                </c:pt>
                <c:pt idx="44">
                  <c:v>0.52340797403807282</c:v>
                </c:pt>
                <c:pt idx="45">
                  <c:v>0.5380000504114294</c:v>
                </c:pt>
                <c:pt idx="46">
                  <c:v>0.54844930095057332</c:v>
                </c:pt>
                <c:pt idx="47">
                  <c:v>0.55807138360956665</c:v>
                </c:pt>
                <c:pt idx="48">
                  <c:v>0.56921110665926367</c:v>
                </c:pt>
                <c:pt idx="49">
                  <c:v>0.58242487577798729</c:v>
                </c:pt>
                <c:pt idx="50">
                  <c:v>0.59662203019665139</c:v>
                </c:pt>
                <c:pt idx="51">
                  <c:v>0.61610526218209216</c:v>
                </c:pt>
                <c:pt idx="52">
                  <c:v>0.6320611112861223</c:v>
                </c:pt>
                <c:pt idx="53">
                  <c:v>0.64526270794612106</c:v>
                </c:pt>
                <c:pt idx="54">
                  <c:v>0.65994062116069174</c:v>
                </c:pt>
                <c:pt idx="55">
                  <c:v>0.68653227458901123</c:v>
                </c:pt>
                <c:pt idx="56">
                  <c:v>0.70608181052493613</c:v>
                </c:pt>
                <c:pt idx="57">
                  <c:v>0.71827321733747207</c:v>
                </c:pt>
                <c:pt idx="58">
                  <c:v>0.73417204052621876</c:v>
                </c:pt>
                <c:pt idx="59">
                  <c:v>0.7496419616558585</c:v>
                </c:pt>
                <c:pt idx="60">
                  <c:v>0.76610753810900145</c:v>
                </c:pt>
                <c:pt idx="61">
                  <c:v>0.78301670408468649</c:v>
                </c:pt>
                <c:pt idx="62">
                  <c:v>0.80175151912847431</c:v>
                </c:pt>
                <c:pt idx="63">
                  <c:v>0.81797077161375831</c:v>
                </c:pt>
                <c:pt idx="64">
                  <c:v>0.83079816229332426</c:v>
                </c:pt>
                <c:pt idx="65">
                  <c:v>0.83833503019974531</c:v>
                </c:pt>
                <c:pt idx="66">
                  <c:v>0.84820924398536501</c:v>
                </c:pt>
                <c:pt idx="67">
                  <c:v>0.86115325892575867</c:v>
                </c:pt>
                <c:pt idx="68">
                  <c:v>0.87198880279119118</c:v>
                </c:pt>
                <c:pt idx="69">
                  <c:v>0.88431154593894012</c:v>
                </c:pt>
                <c:pt idx="70">
                  <c:v>0.89785502209641421</c:v>
                </c:pt>
                <c:pt idx="71">
                  <c:v>0.90578808059340798</c:v>
                </c:pt>
                <c:pt idx="72">
                  <c:v>0.91580181209722422</c:v>
                </c:pt>
                <c:pt idx="73">
                  <c:v>0.92391634470856143</c:v>
                </c:pt>
                <c:pt idx="74">
                  <c:v>0.93280417622509082</c:v>
                </c:pt>
                <c:pt idx="75">
                  <c:v>0.94327023238080976</c:v>
                </c:pt>
                <c:pt idx="76">
                  <c:v>0.94981853291735674</c:v>
                </c:pt>
                <c:pt idx="77">
                  <c:v>0.96105570990918421</c:v>
                </c:pt>
                <c:pt idx="78">
                  <c:v>0.96827431779852657</c:v>
                </c:pt>
                <c:pt idx="79">
                  <c:v>0.97242804496519031</c:v>
                </c:pt>
                <c:pt idx="80">
                  <c:v>0.97564061775734889</c:v>
                </c:pt>
                <c:pt idx="81">
                  <c:v>0.97762973627187133</c:v>
                </c:pt>
                <c:pt idx="82">
                  <c:v>0.97891204060497372</c:v>
                </c:pt>
              </c:numCache>
            </c:numRef>
          </c:xVal>
          <c:yVal>
            <c:numRef>
              <c:f>'Color Tracking'!$AG$5:$AG$87</c:f>
              <c:numCache>
                <c:formatCode>0.0000</c:formatCode>
                <c:ptCount val="83"/>
                <c:pt idx="0">
                  <c:v>2.1709030969975455E-3</c:v>
                </c:pt>
                <c:pt idx="1">
                  <c:v>2.0920885942854869E-3</c:v>
                </c:pt>
                <c:pt idx="2">
                  <c:v>2.1207909465454119E-3</c:v>
                </c:pt>
                <c:pt idx="3">
                  <c:v>2.6057690755685288E-3</c:v>
                </c:pt>
                <c:pt idx="4">
                  <c:v>2.1225082519046538E-3</c:v>
                </c:pt>
                <c:pt idx="5">
                  <c:v>2.7112733862192546E-3</c:v>
                </c:pt>
                <c:pt idx="6">
                  <c:v>2.1518280223127833E-3</c:v>
                </c:pt>
                <c:pt idx="7">
                  <c:v>2.2889751546552825E-3</c:v>
                </c:pt>
                <c:pt idx="8">
                  <c:v>2.6796248808707858E-3</c:v>
                </c:pt>
                <c:pt idx="9">
                  <c:v>2.489118017453894E-3</c:v>
                </c:pt>
                <c:pt idx="10">
                  <c:v>1.8881854160164987E-3</c:v>
                </c:pt>
                <c:pt idx="11">
                  <c:v>1.7559664927601223E-3</c:v>
                </c:pt>
                <c:pt idx="12">
                  <c:v>1.6699026831067418E-3</c:v>
                </c:pt>
                <c:pt idx="13">
                  <c:v>1.5712282202705503E-3</c:v>
                </c:pt>
                <c:pt idx="14">
                  <c:v>8.2467791628142173E-4</c:v>
                </c:pt>
                <c:pt idx="15">
                  <c:v>6.8249866607837445E-4</c:v>
                </c:pt>
                <c:pt idx="16">
                  <c:v>1.1034116588156148E-3</c:v>
                </c:pt>
                <c:pt idx="17">
                  <c:v>7.0267745821936433E-4</c:v>
                </c:pt>
                <c:pt idx="18">
                  <c:v>8.2520488947180454E-4</c:v>
                </c:pt>
                <c:pt idx="19">
                  <c:v>1.6734609081836584E-3</c:v>
                </c:pt>
                <c:pt idx="20">
                  <c:v>2.2203851291020572E-3</c:v>
                </c:pt>
                <c:pt idx="21">
                  <c:v>3.0175183144179308E-3</c:v>
                </c:pt>
                <c:pt idx="22">
                  <c:v>3.5918025626819256E-3</c:v>
                </c:pt>
                <c:pt idx="23">
                  <c:v>3.3711897209250954E-3</c:v>
                </c:pt>
                <c:pt idx="24">
                  <c:v>3.1131273170821325E-3</c:v>
                </c:pt>
                <c:pt idx="25">
                  <c:v>3.0320037823681548E-3</c:v>
                </c:pt>
                <c:pt idx="26">
                  <c:v>2.6582877691174456E-3</c:v>
                </c:pt>
                <c:pt idx="27">
                  <c:v>2.6405429458007854E-3</c:v>
                </c:pt>
                <c:pt idx="28">
                  <c:v>1.8591510756301296E-3</c:v>
                </c:pt>
                <c:pt idx="29">
                  <c:v>6.8072622052587327E-4</c:v>
                </c:pt>
                <c:pt idx="30">
                  <c:v>6.6487414982925065E-4</c:v>
                </c:pt>
                <c:pt idx="31">
                  <c:v>1.1044017664468848E-3</c:v>
                </c:pt>
                <c:pt idx="32">
                  <c:v>5.2946720294730723E-4</c:v>
                </c:pt>
                <c:pt idx="33">
                  <c:v>8.1731676185156752E-4</c:v>
                </c:pt>
                <c:pt idx="34">
                  <c:v>2.3664037422217973E-4</c:v>
                </c:pt>
                <c:pt idx="35">
                  <c:v>1.7635752394412965E-4</c:v>
                </c:pt>
                <c:pt idx="36">
                  <c:v>6.2779848018630299E-4</c:v>
                </c:pt>
                <c:pt idx="37">
                  <c:v>4.7697269019925857E-4</c:v>
                </c:pt>
                <c:pt idx="38">
                  <c:v>9.1121622340067823E-4</c:v>
                </c:pt>
                <c:pt idx="39">
                  <c:v>2.1320199758254298E-3</c:v>
                </c:pt>
                <c:pt idx="40">
                  <c:v>1.3510787220098375E-3</c:v>
                </c:pt>
                <c:pt idx="41">
                  <c:v>6.3911461571249161E-4</c:v>
                </c:pt>
                <c:pt idx="42">
                  <c:v>5.6857267105552586E-4</c:v>
                </c:pt>
                <c:pt idx="43">
                  <c:v>2.4349747856492821E-3</c:v>
                </c:pt>
                <c:pt idx="44">
                  <c:v>4.9733259051971965E-3</c:v>
                </c:pt>
                <c:pt idx="45">
                  <c:v>8.0877502976720046E-3</c:v>
                </c:pt>
                <c:pt idx="46">
                  <c:v>9.1545266927926233E-3</c:v>
                </c:pt>
                <c:pt idx="47">
                  <c:v>8.5943164507766515E-3</c:v>
                </c:pt>
                <c:pt idx="48">
                  <c:v>9.1735112210421417E-3</c:v>
                </c:pt>
                <c:pt idx="49">
                  <c:v>9.4553896430587311E-3</c:v>
                </c:pt>
                <c:pt idx="50">
                  <c:v>8.8777644171366583E-3</c:v>
                </c:pt>
                <c:pt idx="51">
                  <c:v>8.1849496913940552E-3</c:v>
                </c:pt>
                <c:pt idx="52">
                  <c:v>7.2613215550512231E-3</c:v>
                </c:pt>
                <c:pt idx="53">
                  <c:v>6.5930249689624843E-3</c:v>
                </c:pt>
                <c:pt idx="54">
                  <c:v>7.3861255308180548E-3</c:v>
                </c:pt>
                <c:pt idx="55">
                  <c:v>1.0471904475086094E-2</c:v>
                </c:pt>
                <c:pt idx="56">
                  <c:v>1.1859190697363473E-2</c:v>
                </c:pt>
                <c:pt idx="57">
                  <c:v>1.039946230907045E-2</c:v>
                </c:pt>
                <c:pt idx="58">
                  <c:v>1.1097212067630842E-2</c:v>
                </c:pt>
                <c:pt idx="59">
                  <c:v>1.1614615034920501E-2</c:v>
                </c:pt>
                <c:pt idx="60">
                  <c:v>1.2424432470921206E-2</c:v>
                </c:pt>
                <c:pt idx="61">
                  <c:v>1.2448819091941883E-2</c:v>
                </c:pt>
                <c:pt idx="62">
                  <c:v>1.2402674149839338E-2</c:v>
                </c:pt>
                <c:pt idx="63">
                  <c:v>1.1582946282159286E-2</c:v>
                </c:pt>
                <c:pt idx="64">
                  <c:v>1.0695936895860538E-2</c:v>
                </c:pt>
                <c:pt idx="65">
                  <c:v>9.1053191385916388E-3</c:v>
                </c:pt>
                <c:pt idx="66">
                  <c:v>7.8571277318484796E-3</c:v>
                </c:pt>
                <c:pt idx="67">
                  <c:v>7.5292892053686966E-3</c:v>
                </c:pt>
                <c:pt idx="68">
                  <c:v>7.0753758710325595E-3</c:v>
                </c:pt>
                <c:pt idx="69">
                  <c:v>7.1717092729513343E-3</c:v>
                </c:pt>
                <c:pt idx="70">
                  <c:v>8.4737370324987141E-3</c:v>
                </c:pt>
                <c:pt idx="71">
                  <c:v>8.7042238686551501E-3</c:v>
                </c:pt>
                <c:pt idx="72">
                  <c:v>8.7085316226138791E-3</c:v>
                </c:pt>
                <c:pt idx="73">
                  <c:v>8.1485672329742482E-3</c:v>
                </c:pt>
                <c:pt idx="74">
                  <c:v>7.9040102455097908E-3</c:v>
                </c:pt>
                <c:pt idx="75">
                  <c:v>8.7853420700269701E-3</c:v>
                </c:pt>
                <c:pt idx="76">
                  <c:v>8.905743631904826E-3</c:v>
                </c:pt>
                <c:pt idx="77">
                  <c:v>1.1328574494549938E-2</c:v>
                </c:pt>
                <c:pt idx="78">
                  <c:v>1.0351684068787066E-2</c:v>
                </c:pt>
                <c:pt idx="79">
                  <c:v>8.9398343344804111E-3</c:v>
                </c:pt>
                <c:pt idx="80">
                  <c:v>7.5501952693582883E-3</c:v>
                </c:pt>
                <c:pt idx="81">
                  <c:v>6.5945895667421867E-3</c:v>
                </c:pt>
                <c:pt idx="82">
                  <c:v>7.0383123465335264E-3</c:v>
                </c:pt>
              </c:numCache>
            </c:numRef>
          </c:yVal>
        </c:ser>
        <c:axId val="332439936"/>
        <c:axId val="332441856"/>
      </c:scatterChart>
      <c:valAx>
        <c:axId val="332439936"/>
        <c:scaling>
          <c:orientation val="minMax"/>
          <c:max val="1"/>
        </c:scaling>
        <c:axPos val="b"/>
        <c:title>
          <c:tx>
            <c:strRef>
              <c:f>'Color Tracking'!$E$3</c:f>
              <c:strCache>
                <c:ptCount val="1"/>
                <c:pt idx="0">
                  <c:v>%FSR</c:v>
                </c:pt>
              </c:strCache>
            </c:strRef>
          </c:tx>
          <c:layout/>
        </c:title>
        <c:numFmt formatCode="0.0%" sourceLinked="1"/>
        <c:tickLblPos val="nextTo"/>
        <c:crossAx val="332441856"/>
        <c:crosses val="autoZero"/>
        <c:crossBetween val="midCat"/>
      </c:valAx>
      <c:valAx>
        <c:axId val="332441856"/>
        <c:scaling>
          <c:orientation val="minMax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2439936"/>
        <c:crosses val="autoZero"/>
        <c:crossBetween val="midCat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Tracking'!$AR$21:$AY$21</c:f>
          <c:strCache>
            <c:ptCount val="1"/>
            <c:pt idx="0">
              <c:v>Δxy @ All Ranges @ Common Power Levels</c:v>
            </c:pt>
          </c:strCache>
        </c:strRef>
      </c:tx>
      <c:layout>
        <c:manualLayout>
          <c:xMode val="edge"/>
          <c:yMode val="edge"/>
          <c:x val="0.16487373737373737"/>
          <c:y val="5.0925925925925923E-2"/>
        </c:manualLayout>
      </c:layout>
      <c:overlay val="1"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'Color Tracking'!$AA$2:$AG$2</c:f>
              <c:strCache>
                <c:ptCount val="1"/>
                <c:pt idx="0">
                  <c:v>HS</c:v>
                </c:pt>
              </c:strCache>
            </c:strRef>
          </c:tx>
          <c:marker>
            <c:symbol val="none"/>
          </c:marker>
          <c:xVal>
            <c:numRef>
              <c:f>'Color Tracking'!$J$5:$J$87</c:f>
              <c:numCache>
                <c:formatCode>General</c:formatCode>
                <c:ptCount val="83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</c:numCache>
            </c:numRef>
          </c:xVal>
          <c:yVal>
            <c:numRef>
              <c:f>'Color Tracking'!$AG$5:$AG$87</c:f>
              <c:numCache>
                <c:formatCode>0.0000</c:formatCode>
                <c:ptCount val="83"/>
                <c:pt idx="0">
                  <c:v>2.1709030969975455E-3</c:v>
                </c:pt>
                <c:pt idx="1">
                  <c:v>2.0920885942854869E-3</c:v>
                </c:pt>
                <c:pt idx="2">
                  <c:v>2.1207909465454119E-3</c:v>
                </c:pt>
                <c:pt idx="3">
                  <c:v>2.6057690755685288E-3</c:v>
                </c:pt>
                <c:pt idx="4">
                  <c:v>2.1225082519046538E-3</c:v>
                </c:pt>
                <c:pt idx="5">
                  <c:v>2.7112733862192546E-3</c:v>
                </c:pt>
                <c:pt idx="6">
                  <c:v>2.1518280223127833E-3</c:v>
                </c:pt>
                <c:pt idx="7">
                  <c:v>2.2889751546552825E-3</c:v>
                </c:pt>
                <c:pt idx="8">
                  <c:v>2.6796248808707858E-3</c:v>
                </c:pt>
                <c:pt idx="9">
                  <c:v>2.489118017453894E-3</c:v>
                </c:pt>
                <c:pt idx="10">
                  <c:v>1.8881854160164987E-3</c:v>
                </c:pt>
                <c:pt idx="11">
                  <c:v>1.7559664927601223E-3</c:v>
                </c:pt>
                <c:pt idx="12">
                  <c:v>1.6699026831067418E-3</c:v>
                </c:pt>
                <c:pt idx="13">
                  <c:v>1.5712282202705503E-3</c:v>
                </c:pt>
                <c:pt idx="14">
                  <c:v>8.2467791628142173E-4</c:v>
                </c:pt>
                <c:pt idx="15">
                  <c:v>6.8249866607837445E-4</c:v>
                </c:pt>
                <c:pt idx="16">
                  <c:v>1.1034116588156148E-3</c:v>
                </c:pt>
                <c:pt idx="17">
                  <c:v>7.0267745821936433E-4</c:v>
                </c:pt>
                <c:pt idx="18">
                  <c:v>8.2520488947180454E-4</c:v>
                </c:pt>
                <c:pt idx="19">
                  <c:v>1.6734609081836584E-3</c:v>
                </c:pt>
                <c:pt idx="20">
                  <c:v>2.2203851291020572E-3</c:v>
                </c:pt>
                <c:pt idx="21">
                  <c:v>3.0175183144179308E-3</c:v>
                </c:pt>
                <c:pt idx="22">
                  <c:v>3.5918025626819256E-3</c:v>
                </c:pt>
                <c:pt idx="23">
                  <c:v>3.3711897209250954E-3</c:v>
                </c:pt>
                <c:pt idx="24">
                  <c:v>3.1131273170821325E-3</c:v>
                </c:pt>
                <c:pt idx="25">
                  <c:v>3.0320037823681548E-3</c:v>
                </c:pt>
                <c:pt idx="26">
                  <c:v>2.6582877691174456E-3</c:v>
                </c:pt>
                <c:pt idx="27">
                  <c:v>2.6405429458007854E-3</c:v>
                </c:pt>
                <c:pt idx="28">
                  <c:v>1.8591510756301296E-3</c:v>
                </c:pt>
                <c:pt idx="29">
                  <c:v>6.8072622052587327E-4</c:v>
                </c:pt>
                <c:pt idx="30">
                  <c:v>6.6487414982925065E-4</c:v>
                </c:pt>
                <c:pt idx="31">
                  <c:v>1.1044017664468848E-3</c:v>
                </c:pt>
                <c:pt idx="32">
                  <c:v>5.2946720294730723E-4</c:v>
                </c:pt>
                <c:pt idx="33">
                  <c:v>8.1731676185156752E-4</c:v>
                </c:pt>
                <c:pt idx="34">
                  <c:v>2.3664037422217973E-4</c:v>
                </c:pt>
                <c:pt idx="35">
                  <c:v>1.7635752394412965E-4</c:v>
                </c:pt>
                <c:pt idx="36">
                  <c:v>6.2779848018630299E-4</c:v>
                </c:pt>
                <c:pt idx="37">
                  <c:v>4.7697269019925857E-4</c:v>
                </c:pt>
                <c:pt idx="38">
                  <c:v>9.1121622340067823E-4</c:v>
                </c:pt>
                <c:pt idx="39">
                  <c:v>2.1320199758254298E-3</c:v>
                </c:pt>
                <c:pt idx="40">
                  <c:v>1.3510787220098375E-3</c:v>
                </c:pt>
                <c:pt idx="41">
                  <c:v>6.3911461571249161E-4</c:v>
                </c:pt>
                <c:pt idx="42">
                  <c:v>5.6857267105552586E-4</c:v>
                </c:pt>
                <c:pt idx="43">
                  <c:v>2.4349747856492821E-3</c:v>
                </c:pt>
                <c:pt idx="44">
                  <c:v>4.9733259051971965E-3</c:v>
                </c:pt>
                <c:pt idx="45">
                  <c:v>8.0877502976720046E-3</c:v>
                </c:pt>
                <c:pt idx="46">
                  <c:v>9.1545266927926233E-3</c:v>
                </c:pt>
                <c:pt idx="47">
                  <c:v>8.5943164507766515E-3</c:v>
                </c:pt>
                <c:pt idx="48">
                  <c:v>9.1735112210421417E-3</c:v>
                </c:pt>
                <c:pt idx="49">
                  <c:v>9.4553896430587311E-3</c:v>
                </c:pt>
                <c:pt idx="50">
                  <c:v>8.8777644171366583E-3</c:v>
                </c:pt>
                <c:pt idx="51">
                  <c:v>8.1849496913940552E-3</c:v>
                </c:pt>
                <c:pt idx="52">
                  <c:v>7.2613215550512231E-3</c:v>
                </c:pt>
                <c:pt idx="53">
                  <c:v>6.5930249689624843E-3</c:v>
                </c:pt>
                <c:pt idx="54">
                  <c:v>7.3861255308180548E-3</c:v>
                </c:pt>
                <c:pt idx="55">
                  <c:v>1.0471904475086094E-2</c:v>
                </c:pt>
                <c:pt idx="56">
                  <c:v>1.1859190697363473E-2</c:v>
                </c:pt>
                <c:pt idx="57">
                  <c:v>1.039946230907045E-2</c:v>
                </c:pt>
                <c:pt idx="58">
                  <c:v>1.1097212067630842E-2</c:v>
                </c:pt>
                <c:pt idx="59">
                  <c:v>1.1614615034920501E-2</c:v>
                </c:pt>
                <c:pt idx="60">
                  <c:v>1.2424432470921206E-2</c:v>
                </c:pt>
                <c:pt idx="61">
                  <c:v>1.2448819091941883E-2</c:v>
                </c:pt>
                <c:pt idx="62">
                  <c:v>1.2402674149839338E-2</c:v>
                </c:pt>
                <c:pt idx="63">
                  <c:v>1.1582946282159286E-2</c:v>
                </c:pt>
                <c:pt idx="64">
                  <c:v>1.0695936895860538E-2</c:v>
                </c:pt>
                <c:pt idx="65">
                  <c:v>9.1053191385916388E-3</c:v>
                </c:pt>
                <c:pt idx="66">
                  <c:v>7.8571277318484796E-3</c:v>
                </c:pt>
                <c:pt idx="67">
                  <c:v>7.5292892053686966E-3</c:v>
                </c:pt>
                <c:pt idx="68">
                  <c:v>7.0753758710325595E-3</c:v>
                </c:pt>
                <c:pt idx="69">
                  <c:v>7.1717092729513343E-3</c:v>
                </c:pt>
                <c:pt idx="70">
                  <c:v>8.4737370324987141E-3</c:v>
                </c:pt>
                <c:pt idx="71">
                  <c:v>8.7042238686551501E-3</c:v>
                </c:pt>
                <c:pt idx="72">
                  <c:v>8.7085316226138791E-3</c:v>
                </c:pt>
                <c:pt idx="73">
                  <c:v>8.1485672329742482E-3</c:v>
                </c:pt>
                <c:pt idx="74">
                  <c:v>7.9040102455097908E-3</c:v>
                </c:pt>
                <c:pt idx="75">
                  <c:v>8.7853420700269701E-3</c:v>
                </c:pt>
                <c:pt idx="76">
                  <c:v>8.905743631904826E-3</c:v>
                </c:pt>
                <c:pt idx="77">
                  <c:v>1.1328574494549938E-2</c:v>
                </c:pt>
                <c:pt idx="78">
                  <c:v>1.0351684068787066E-2</c:v>
                </c:pt>
                <c:pt idx="79">
                  <c:v>8.9398343344804111E-3</c:v>
                </c:pt>
                <c:pt idx="80">
                  <c:v>7.5501952693582883E-3</c:v>
                </c:pt>
                <c:pt idx="81">
                  <c:v>6.5945895667421867E-3</c:v>
                </c:pt>
                <c:pt idx="82">
                  <c:v>7.0383123465335264E-3</c:v>
                </c:pt>
              </c:numCache>
            </c:numRef>
          </c:yVal>
        </c:ser>
        <c:ser>
          <c:idx val="1"/>
          <c:order val="1"/>
          <c:tx>
            <c:strRef>
              <c:f>'Color Tracking'!$T$2:$Z$2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'Color Tracking'!$J$5:$J$158</c:f>
              <c:numCache>
                <c:formatCode>General</c:formatCode>
                <c:ptCount val="154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</c:numCache>
            </c:numRef>
          </c:xVal>
          <c:yVal>
            <c:numRef>
              <c:f>'Color Tracking'!$Z$5:$Z$158</c:f>
              <c:numCache>
                <c:formatCode>0.0000</c:formatCode>
                <c:ptCount val="154"/>
                <c:pt idx="0">
                  <c:v>5.3735993971250565E-3</c:v>
                </c:pt>
                <c:pt idx="1">
                  <c:v>5.299573664648791E-3</c:v>
                </c:pt>
                <c:pt idx="2">
                  <c:v>5.1859122401743717E-3</c:v>
                </c:pt>
                <c:pt idx="3">
                  <c:v>5.0962741494080775E-3</c:v>
                </c:pt>
                <c:pt idx="4">
                  <c:v>4.9939396064756824E-3</c:v>
                </c:pt>
                <c:pt idx="5">
                  <c:v>4.9376102262895681E-3</c:v>
                </c:pt>
                <c:pt idx="6">
                  <c:v>4.9089159599070772E-3</c:v>
                </c:pt>
                <c:pt idx="7">
                  <c:v>4.7901363965398768E-3</c:v>
                </c:pt>
                <c:pt idx="8">
                  <c:v>4.6782637969300543E-3</c:v>
                </c:pt>
                <c:pt idx="9">
                  <c:v>4.5011424374396891E-3</c:v>
                </c:pt>
                <c:pt idx="10">
                  <c:v>4.5507145932726792E-3</c:v>
                </c:pt>
                <c:pt idx="11">
                  <c:v>4.4846641622115638E-3</c:v>
                </c:pt>
                <c:pt idx="12">
                  <c:v>4.4218724743248948E-3</c:v>
                </c:pt>
                <c:pt idx="13">
                  <c:v>4.2700582372382336E-3</c:v>
                </c:pt>
                <c:pt idx="14">
                  <c:v>4.2125984993091059E-3</c:v>
                </c:pt>
                <c:pt idx="15">
                  <c:v>4.1614989982806288E-3</c:v>
                </c:pt>
                <c:pt idx="16">
                  <c:v>4.0442474600449535E-3</c:v>
                </c:pt>
                <c:pt idx="17">
                  <c:v>4.0479904951596229E-3</c:v>
                </c:pt>
                <c:pt idx="18">
                  <c:v>4.0091548687508994E-3</c:v>
                </c:pt>
                <c:pt idx="19">
                  <c:v>4.0059071190370671E-3</c:v>
                </c:pt>
                <c:pt idx="20">
                  <c:v>3.9233927017787284E-3</c:v>
                </c:pt>
                <c:pt idx="21">
                  <c:v>3.8404731400983193E-3</c:v>
                </c:pt>
                <c:pt idx="22">
                  <c:v>3.7816861091135114E-3</c:v>
                </c:pt>
                <c:pt idx="23">
                  <c:v>3.7020692947451381E-3</c:v>
                </c:pt>
                <c:pt idx="24">
                  <c:v>3.766530495989971E-3</c:v>
                </c:pt>
                <c:pt idx="25">
                  <c:v>3.7671104852620759E-3</c:v>
                </c:pt>
                <c:pt idx="26">
                  <c:v>3.7958520240159374E-3</c:v>
                </c:pt>
                <c:pt idx="27">
                  <c:v>3.5990913050314467E-3</c:v>
                </c:pt>
                <c:pt idx="28">
                  <c:v>3.6113074220507206E-3</c:v>
                </c:pt>
                <c:pt idx="29">
                  <c:v>3.4140429864293166E-3</c:v>
                </c:pt>
                <c:pt idx="30">
                  <c:v>3.1677559569635661E-3</c:v>
                </c:pt>
                <c:pt idx="31">
                  <c:v>3.1595616745776064E-3</c:v>
                </c:pt>
                <c:pt idx="32">
                  <c:v>3.2153108635365902E-3</c:v>
                </c:pt>
                <c:pt idx="33">
                  <c:v>3.2744406486067703E-3</c:v>
                </c:pt>
                <c:pt idx="34">
                  <c:v>3.2500744611930169E-3</c:v>
                </c:pt>
                <c:pt idx="35">
                  <c:v>3.2910501880435176E-3</c:v>
                </c:pt>
                <c:pt idx="36">
                  <c:v>3.3207071699179647E-3</c:v>
                </c:pt>
                <c:pt idx="37">
                  <c:v>3.2640173180903554E-3</c:v>
                </c:pt>
                <c:pt idx="38">
                  <c:v>3.1363130334526681E-3</c:v>
                </c:pt>
                <c:pt idx="39">
                  <c:v>3.0795923248091335E-3</c:v>
                </c:pt>
                <c:pt idx="40">
                  <c:v>2.8851506362371345E-3</c:v>
                </c:pt>
                <c:pt idx="41">
                  <c:v>2.8594572745506562E-3</c:v>
                </c:pt>
                <c:pt idx="42">
                  <c:v>2.8203993875682621E-3</c:v>
                </c:pt>
                <c:pt idx="43">
                  <c:v>2.7549054694804287E-3</c:v>
                </c:pt>
                <c:pt idx="44">
                  <c:v>2.6084192222263687E-3</c:v>
                </c:pt>
                <c:pt idx="45">
                  <c:v>2.4870811703456173E-3</c:v>
                </c:pt>
                <c:pt idx="46">
                  <c:v>2.5017834065067016E-3</c:v>
                </c:pt>
                <c:pt idx="47">
                  <c:v>2.4216011312676055E-3</c:v>
                </c:pt>
                <c:pt idx="48">
                  <c:v>2.3399937492346876E-3</c:v>
                </c:pt>
                <c:pt idx="49">
                  <c:v>2.4723725476443804E-3</c:v>
                </c:pt>
                <c:pt idx="50">
                  <c:v>2.6154523604216763E-3</c:v>
                </c:pt>
                <c:pt idx="51">
                  <c:v>2.6496218996935579E-3</c:v>
                </c:pt>
                <c:pt idx="52">
                  <c:v>2.5190235445719578E-3</c:v>
                </c:pt>
                <c:pt idx="53">
                  <c:v>2.5740519238677305E-3</c:v>
                </c:pt>
                <c:pt idx="54">
                  <c:v>2.39090675924299E-3</c:v>
                </c:pt>
                <c:pt idx="55">
                  <c:v>2.2269453830572527E-3</c:v>
                </c:pt>
                <c:pt idx="56">
                  <c:v>2.0717946353368912E-3</c:v>
                </c:pt>
                <c:pt idx="57">
                  <c:v>1.9594511678902239E-3</c:v>
                </c:pt>
                <c:pt idx="58">
                  <c:v>1.9625820539923193E-3</c:v>
                </c:pt>
                <c:pt idx="59">
                  <c:v>1.7559391567355781E-3</c:v>
                </c:pt>
                <c:pt idx="60">
                  <c:v>1.6173156383497509E-3</c:v>
                </c:pt>
                <c:pt idx="61">
                  <c:v>1.7809363918073967E-3</c:v>
                </c:pt>
                <c:pt idx="62">
                  <c:v>1.9053313138124514E-3</c:v>
                </c:pt>
                <c:pt idx="63">
                  <c:v>1.056266949806393E-3</c:v>
                </c:pt>
                <c:pt idx="64">
                  <c:v>6.6058913210920232E-4</c:v>
                </c:pt>
                <c:pt idx="65">
                  <c:v>5.1369105307142316E-4</c:v>
                </c:pt>
                <c:pt idx="66">
                  <c:v>5.379441292713066E-4</c:v>
                </c:pt>
                <c:pt idx="67">
                  <c:v>5.7607823253590519E-4</c:v>
                </c:pt>
                <c:pt idx="68">
                  <c:v>4.5532755650203635E-4</c:v>
                </c:pt>
                <c:pt idx="69">
                  <c:v>4.7452470013461975E-4</c:v>
                </c:pt>
                <c:pt idx="70">
                  <c:v>2.5636271003731908E-3</c:v>
                </c:pt>
                <c:pt idx="71">
                  <c:v>3.267445149811192E-3</c:v>
                </c:pt>
                <c:pt idx="72">
                  <c:v>3.4198640475744876E-3</c:v>
                </c:pt>
                <c:pt idx="73">
                  <c:v>3.3583923499099807E-3</c:v>
                </c:pt>
                <c:pt idx="74">
                  <c:v>3.1894532365070636E-3</c:v>
                </c:pt>
                <c:pt idx="75">
                  <c:v>3.0848987786497991E-3</c:v>
                </c:pt>
                <c:pt idx="76">
                  <c:v>3.5491788270451984E-3</c:v>
                </c:pt>
                <c:pt idx="77">
                  <c:v>4.9525623775251576E-3</c:v>
                </c:pt>
                <c:pt idx="78">
                  <c:v>4.7538656823507249E-3</c:v>
                </c:pt>
                <c:pt idx="79">
                  <c:v>4.6172178716006838E-3</c:v>
                </c:pt>
                <c:pt idx="80">
                  <c:v>4.6391765274175992E-3</c:v>
                </c:pt>
                <c:pt idx="81">
                  <c:v>4.5877367794160276E-3</c:v>
                </c:pt>
                <c:pt idx="83">
                  <c:v>4.9748567458718328E-3</c:v>
                </c:pt>
                <c:pt idx="84">
                  <c:v>4.8703240004487709E-3</c:v>
                </c:pt>
                <c:pt idx="85">
                  <c:v>4.8651543424677894E-3</c:v>
                </c:pt>
                <c:pt idx="86">
                  <c:v>4.8946886196790107E-3</c:v>
                </c:pt>
                <c:pt idx="87">
                  <c:v>4.9445086163601376E-3</c:v>
                </c:pt>
                <c:pt idx="88">
                  <c:v>4.9479977918339638E-3</c:v>
                </c:pt>
                <c:pt idx="89">
                  <c:v>6.1165501648568349E-3</c:v>
                </c:pt>
                <c:pt idx="91">
                  <c:v>6.0483853464558335E-3</c:v>
                </c:pt>
                <c:pt idx="92">
                  <c:v>6.1802683176418443E-3</c:v>
                </c:pt>
                <c:pt idx="93">
                  <c:v>6.2019786331297903E-3</c:v>
                </c:pt>
                <c:pt idx="94">
                  <c:v>6.1468071747182926E-3</c:v>
                </c:pt>
                <c:pt idx="95">
                  <c:v>6.363621757180497E-3</c:v>
                </c:pt>
                <c:pt idx="96">
                  <c:v>7.6310948793104939E-3</c:v>
                </c:pt>
                <c:pt idx="97">
                  <c:v>7.2419874905421209E-3</c:v>
                </c:pt>
                <c:pt idx="98">
                  <c:v>7.0302981177504985E-3</c:v>
                </c:pt>
                <c:pt idx="100">
                  <c:v>6.1236276012929091E-3</c:v>
                </c:pt>
                <c:pt idx="101">
                  <c:v>5.4942628990121058E-3</c:v>
                </c:pt>
                <c:pt idx="102">
                  <c:v>5.4091497111972272E-3</c:v>
                </c:pt>
                <c:pt idx="103">
                  <c:v>5.6004494497163401E-3</c:v>
                </c:pt>
                <c:pt idx="104">
                  <c:v>4.9427554269238566E-3</c:v>
                </c:pt>
                <c:pt idx="105">
                  <c:v>4.5007558902888959E-3</c:v>
                </c:pt>
                <c:pt idx="106">
                  <c:v>4.2237030582879358E-3</c:v>
                </c:pt>
                <c:pt idx="107">
                  <c:v>4.1124694433314554E-3</c:v>
                </c:pt>
                <c:pt idx="108">
                  <c:v>4.3753735041609345E-3</c:v>
                </c:pt>
                <c:pt idx="109">
                  <c:v>5.1949089446730375E-3</c:v>
                </c:pt>
                <c:pt idx="111">
                  <c:v>5.352889090812215E-3</c:v>
                </c:pt>
                <c:pt idx="112">
                  <c:v>5.1193275762412673E-3</c:v>
                </c:pt>
                <c:pt idx="113">
                  <c:v>4.7618545772335494E-3</c:v>
                </c:pt>
                <c:pt idx="114">
                  <c:v>5.1849864818930749E-3</c:v>
                </c:pt>
                <c:pt idx="115">
                  <c:v>1.3537118769552303E-2</c:v>
                </c:pt>
                <c:pt idx="116">
                  <c:v>2.1351063199824011E-2</c:v>
                </c:pt>
                <c:pt idx="117">
                  <c:v>2.8549358368534599E-2</c:v>
                </c:pt>
                <c:pt idx="118">
                  <c:v>3.2938398211559347E-2</c:v>
                </c:pt>
                <c:pt idx="119">
                  <c:v>3.9387594089137563E-2</c:v>
                </c:pt>
                <c:pt idx="120">
                  <c:v>4.5308467585204119E-2</c:v>
                </c:pt>
                <c:pt idx="121">
                  <c:v>5.0622368123682364E-2</c:v>
                </c:pt>
                <c:pt idx="122">
                  <c:v>5.5589321592525123E-2</c:v>
                </c:pt>
                <c:pt idx="123">
                  <c:v>5.8249721083671172E-2</c:v>
                </c:pt>
                <c:pt idx="124">
                  <c:v>5.799200146935226E-2</c:v>
                </c:pt>
                <c:pt idx="125">
                  <c:v>5.6844375375644983E-2</c:v>
                </c:pt>
                <c:pt idx="126">
                  <c:v>5.7325491695952378E-2</c:v>
                </c:pt>
                <c:pt idx="127">
                  <c:v>5.8061594265585804E-2</c:v>
                </c:pt>
                <c:pt idx="128">
                  <c:v>5.8463981009889483E-2</c:v>
                </c:pt>
                <c:pt idx="129">
                  <c:v>5.866536499439981E-2</c:v>
                </c:pt>
                <c:pt idx="130">
                  <c:v>5.9089461855601197E-2</c:v>
                </c:pt>
                <c:pt idx="131">
                  <c:v>5.9794259418880578E-2</c:v>
                </c:pt>
                <c:pt idx="132">
                  <c:v>6.0490107647188589E-2</c:v>
                </c:pt>
                <c:pt idx="133">
                  <c:v>6.1490765828866596E-2</c:v>
                </c:pt>
                <c:pt idx="134">
                  <c:v>6.244964975078058E-2</c:v>
                </c:pt>
                <c:pt idx="135">
                  <c:v>6.3689176965997324E-2</c:v>
                </c:pt>
                <c:pt idx="136">
                  <c:v>6.4957448852087832E-2</c:v>
                </c:pt>
                <c:pt idx="137">
                  <c:v>6.6059074476742516E-2</c:v>
                </c:pt>
                <c:pt idx="138">
                  <c:v>6.702345761707873E-2</c:v>
                </c:pt>
                <c:pt idx="139">
                  <c:v>6.6729956869798393E-2</c:v>
                </c:pt>
                <c:pt idx="140">
                  <c:v>6.6402163320293708E-2</c:v>
                </c:pt>
                <c:pt idx="141">
                  <c:v>6.6358575615469303E-2</c:v>
                </c:pt>
                <c:pt idx="142">
                  <c:v>6.7118601387688812E-2</c:v>
                </c:pt>
                <c:pt idx="143">
                  <c:v>6.7937494027666273E-2</c:v>
                </c:pt>
                <c:pt idx="144">
                  <c:v>6.8654690374876592E-2</c:v>
                </c:pt>
                <c:pt idx="145">
                  <c:v>6.8525956472948665E-2</c:v>
                </c:pt>
                <c:pt idx="146">
                  <c:v>6.7750071262319397E-2</c:v>
                </c:pt>
                <c:pt idx="147">
                  <c:v>6.7000719967584138E-2</c:v>
                </c:pt>
                <c:pt idx="148">
                  <c:v>6.5971356083617178E-2</c:v>
                </c:pt>
                <c:pt idx="149">
                  <c:v>6.4796352533485868E-2</c:v>
                </c:pt>
                <c:pt idx="150">
                  <c:v>6.3304581123195952E-2</c:v>
                </c:pt>
                <c:pt idx="151">
                  <c:v>6.1940152686307488E-2</c:v>
                </c:pt>
                <c:pt idx="152">
                  <c:v>6.0808578433285167E-2</c:v>
                </c:pt>
                <c:pt idx="153">
                  <c:v>5.9677222940031291E-2</c:v>
                </c:pt>
              </c:numCache>
            </c:numRef>
          </c:yVal>
        </c:ser>
        <c:ser>
          <c:idx val="2"/>
          <c:order val="2"/>
          <c:tx>
            <c:strRef>
              <c:f>'Color Tracking'!$M$2:$S$2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'Color Tracking'!$J$5:$J$220</c:f>
              <c:numCache>
                <c:formatCode>General</c:formatCode>
                <c:ptCount val="216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  <c:pt idx="154">
                  <c:v>313.88254647604896</c:v>
                </c:pt>
                <c:pt idx="155">
                  <c:v>318.55688227015202</c:v>
                </c:pt>
                <c:pt idx="156">
                  <c:v>323.22350863370639</c:v>
                </c:pt>
                <c:pt idx="157">
                  <c:v>327.98977772353851</c:v>
                </c:pt>
                <c:pt idx="158">
                  <c:v>332.73338960077996</c:v>
                </c:pt>
                <c:pt idx="159">
                  <c:v>337.78428761327768</c:v>
                </c:pt>
                <c:pt idx="160">
                  <c:v>343.10104426617221</c:v>
                </c:pt>
                <c:pt idx="161">
                  <c:v>348.43886956013449</c:v>
                </c:pt>
                <c:pt idx="162">
                  <c:v>353.71623935658835</c:v>
                </c:pt>
                <c:pt idx="163">
                  <c:v>358.70402439421611</c:v>
                </c:pt>
                <c:pt idx="164">
                  <c:v>363.64364846394045</c:v>
                </c:pt>
                <c:pt idx="165">
                  <c:v>368.47196162280397</c:v>
                </c:pt>
                <c:pt idx="166">
                  <c:v>373.15187326070298</c:v>
                </c:pt>
                <c:pt idx="167">
                  <c:v>377.87440170964146</c:v>
                </c:pt>
                <c:pt idx="168">
                  <c:v>382.46410065221744</c:v>
                </c:pt>
                <c:pt idx="169">
                  <c:v>387.07531713406433</c:v>
                </c:pt>
                <c:pt idx="170">
                  <c:v>391.5913534658859</c:v>
                </c:pt>
                <c:pt idx="171">
                  <c:v>396.06294253823108</c:v>
                </c:pt>
                <c:pt idx="172">
                  <c:v>400.55187598090646</c:v>
                </c:pt>
                <c:pt idx="173">
                  <c:v>404.88280781846089</c:v>
                </c:pt>
                <c:pt idx="174">
                  <c:v>409.29089205421081</c:v>
                </c:pt>
                <c:pt idx="175">
                  <c:v>413.61520766036961</c:v>
                </c:pt>
                <c:pt idx="176">
                  <c:v>417.93245391200554</c:v>
                </c:pt>
                <c:pt idx="177">
                  <c:v>422.23795064926639</c:v>
                </c:pt>
                <c:pt idx="178">
                  <c:v>426.46992102958052</c:v>
                </c:pt>
                <c:pt idx="179">
                  <c:v>430.78647650609946</c:v>
                </c:pt>
                <c:pt idx="180">
                  <c:v>434.93761246672301</c:v>
                </c:pt>
                <c:pt idx="181">
                  <c:v>439.13512330851808</c:v>
                </c:pt>
                <c:pt idx="182">
                  <c:v>443.32391285040347</c:v>
                </c:pt>
                <c:pt idx="183">
                  <c:v>447.49096726941843</c:v>
                </c:pt>
                <c:pt idx="184">
                  <c:v>451.63155781908193</c:v>
                </c:pt>
                <c:pt idx="185">
                  <c:v>455.70554666266543</c:v>
                </c:pt>
                <c:pt idx="186">
                  <c:v>459.80021017312924</c:v>
                </c:pt>
                <c:pt idx="187">
                  <c:v>463.86315295222744</c:v>
                </c:pt>
                <c:pt idx="188">
                  <c:v>467.90403423305594</c:v>
                </c:pt>
                <c:pt idx="189">
                  <c:v>471.91607618086613</c:v>
                </c:pt>
                <c:pt idx="190">
                  <c:v>475.90656150885599</c:v>
                </c:pt>
                <c:pt idx="191">
                  <c:v>479.92358041744779</c:v>
                </c:pt>
                <c:pt idx="192">
                  <c:v>483.83207897765448</c:v>
                </c:pt>
                <c:pt idx="193">
                  <c:v>487.74389832833185</c:v>
                </c:pt>
                <c:pt idx="194">
                  <c:v>491.64578382583608</c:v>
                </c:pt>
                <c:pt idx="195">
                  <c:v>495.50112861389147</c:v>
                </c:pt>
                <c:pt idx="196">
                  <c:v>499.38245246123938</c:v>
                </c:pt>
                <c:pt idx="197">
                  <c:v>503.15537003315723</c:v>
                </c:pt>
                <c:pt idx="198">
                  <c:v>506.98184908241757</c:v>
                </c:pt>
                <c:pt idx="199">
                  <c:v>510.75524618323925</c:v>
                </c:pt>
                <c:pt idx="200">
                  <c:v>514.50479992398334</c:v>
                </c:pt>
                <c:pt idx="201">
                  <c:v>518.24774060202515</c:v>
                </c:pt>
                <c:pt idx="202">
                  <c:v>521.9325135790466</c:v>
                </c:pt>
                <c:pt idx="203">
                  <c:v>525.57684769348589</c:v>
                </c:pt>
                <c:pt idx="204">
                  <c:v>529.18529741369855</c:v>
                </c:pt>
                <c:pt idx="205">
                  <c:v>532.76589643317038</c:v>
                </c:pt>
                <c:pt idx="206">
                  <c:v>536.37042119874286</c:v>
                </c:pt>
                <c:pt idx="207">
                  <c:v>539.80319117448755</c:v>
                </c:pt>
                <c:pt idx="208">
                  <c:v>543.29526852457263</c:v>
                </c:pt>
                <c:pt idx="209">
                  <c:v>546.70099053518652</c:v>
                </c:pt>
                <c:pt idx="210">
                  <c:v>550.09666884459659</c:v>
                </c:pt>
                <c:pt idx="211">
                  <c:v>553.42426144327931</c:v>
                </c:pt>
                <c:pt idx="212">
                  <c:v>556.63942458240263</c:v>
                </c:pt>
                <c:pt idx="213">
                  <c:v>559.83855835887266</c:v>
                </c:pt>
                <c:pt idx="214">
                  <c:v>562.92477047210673</c:v>
                </c:pt>
                <c:pt idx="215">
                  <c:v>565.93721540771094</c:v>
                </c:pt>
              </c:numCache>
            </c:numRef>
          </c:xVal>
          <c:yVal>
            <c:numRef>
              <c:f>'Color Tracking'!$S$5:$S$220</c:f>
              <c:numCache>
                <c:formatCode>0.0000</c:formatCode>
                <c:ptCount val="216"/>
                <c:pt idx="0">
                  <c:v>6.4945351762962261E-2</c:v>
                </c:pt>
                <c:pt idx="1">
                  <c:v>6.474688358265436E-2</c:v>
                </c:pt>
                <c:pt idx="2">
                  <c:v>6.4937941697410642E-2</c:v>
                </c:pt>
                <c:pt idx="3">
                  <c:v>6.470942679949758E-2</c:v>
                </c:pt>
                <c:pt idx="4">
                  <c:v>6.4683963412772189E-2</c:v>
                </c:pt>
                <c:pt idx="5">
                  <c:v>6.4616094659370363E-2</c:v>
                </c:pt>
                <c:pt idx="6">
                  <c:v>6.4430491115485822E-2</c:v>
                </c:pt>
                <c:pt idx="7">
                  <c:v>6.4405592115745869E-2</c:v>
                </c:pt>
                <c:pt idx="8">
                  <c:v>6.4357513848321585E-2</c:v>
                </c:pt>
                <c:pt idx="9">
                  <c:v>6.4258312317065344E-2</c:v>
                </c:pt>
                <c:pt idx="10">
                  <c:v>6.4211109038043362E-2</c:v>
                </c:pt>
                <c:pt idx="11">
                  <c:v>6.4073468616846832E-2</c:v>
                </c:pt>
                <c:pt idx="12">
                  <c:v>6.4075279790590758E-2</c:v>
                </c:pt>
                <c:pt idx="13">
                  <c:v>6.4004807470712521E-2</c:v>
                </c:pt>
                <c:pt idx="14">
                  <c:v>6.3903591641378141E-2</c:v>
                </c:pt>
                <c:pt idx="15">
                  <c:v>6.3828721390048415E-2</c:v>
                </c:pt>
                <c:pt idx="16">
                  <c:v>6.3748348041644712E-2</c:v>
                </c:pt>
                <c:pt idx="17">
                  <c:v>6.3577436659875447E-2</c:v>
                </c:pt>
                <c:pt idx="18">
                  <c:v>6.3559745677076049E-2</c:v>
                </c:pt>
                <c:pt idx="19">
                  <c:v>6.3537606249240444E-2</c:v>
                </c:pt>
                <c:pt idx="20">
                  <c:v>6.3481030751595849E-2</c:v>
                </c:pt>
                <c:pt idx="21">
                  <c:v>6.3482763891239247E-2</c:v>
                </c:pt>
                <c:pt idx="22">
                  <c:v>6.337009739586133E-2</c:v>
                </c:pt>
                <c:pt idx="23">
                  <c:v>6.3329343380118169E-2</c:v>
                </c:pt>
                <c:pt idx="24">
                  <c:v>6.3315371808767382E-2</c:v>
                </c:pt>
                <c:pt idx="25">
                  <c:v>6.3178288841754526E-2</c:v>
                </c:pt>
                <c:pt idx="26">
                  <c:v>6.3087081244162554E-2</c:v>
                </c:pt>
                <c:pt idx="27">
                  <c:v>6.3049757764660097E-2</c:v>
                </c:pt>
                <c:pt idx="28">
                  <c:v>6.2976812829366541E-2</c:v>
                </c:pt>
                <c:pt idx="29">
                  <c:v>6.2943942885165471E-2</c:v>
                </c:pt>
                <c:pt idx="30">
                  <c:v>6.287040812390797E-2</c:v>
                </c:pt>
                <c:pt idx="31">
                  <c:v>6.2820267485276984E-2</c:v>
                </c:pt>
                <c:pt idx="32">
                  <c:v>6.2763715306407827E-2</c:v>
                </c:pt>
                <c:pt idx="33">
                  <c:v>6.2727512881623149E-2</c:v>
                </c:pt>
                <c:pt idx="34">
                  <c:v>6.2662927067609342E-2</c:v>
                </c:pt>
                <c:pt idx="35">
                  <c:v>6.2678929183336549E-2</c:v>
                </c:pt>
                <c:pt idx="36">
                  <c:v>6.2568861662379335E-2</c:v>
                </c:pt>
                <c:pt idx="37">
                  <c:v>6.2504304619349443E-2</c:v>
                </c:pt>
                <c:pt idx="38">
                  <c:v>6.2454984524674913E-2</c:v>
                </c:pt>
                <c:pt idx="39">
                  <c:v>6.2407794282893711E-2</c:v>
                </c:pt>
                <c:pt idx="40">
                  <c:v>6.2362098466924677E-2</c:v>
                </c:pt>
                <c:pt idx="41">
                  <c:v>6.2310790148431223E-2</c:v>
                </c:pt>
                <c:pt idx="42">
                  <c:v>6.2265771846174316E-2</c:v>
                </c:pt>
                <c:pt idx="43">
                  <c:v>6.2235034342241487E-2</c:v>
                </c:pt>
                <c:pt idx="44">
                  <c:v>6.2158144167576861E-2</c:v>
                </c:pt>
                <c:pt idx="45">
                  <c:v>6.2109296075040406E-2</c:v>
                </c:pt>
                <c:pt idx="46">
                  <c:v>6.2021042528374717E-2</c:v>
                </c:pt>
                <c:pt idx="47">
                  <c:v>6.1973672789319069E-2</c:v>
                </c:pt>
                <c:pt idx="48">
                  <c:v>6.1904553362493453E-2</c:v>
                </c:pt>
                <c:pt idx="49">
                  <c:v>6.1897385677534791E-2</c:v>
                </c:pt>
                <c:pt idx="50">
                  <c:v>6.17985345494809E-2</c:v>
                </c:pt>
                <c:pt idx="51">
                  <c:v>6.1803833097564834E-2</c:v>
                </c:pt>
                <c:pt idx="52">
                  <c:v>6.1734104575435642E-2</c:v>
                </c:pt>
                <c:pt idx="53">
                  <c:v>6.1626643710845593E-2</c:v>
                </c:pt>
                <c:pt idx="54">
                  <c:v>6.1674257731100052E-2</c:v>
                </c:pt>
                <c:pt idx="55">
                  <c:v>6.1633906322359468E-2</c:v>
                </c:pt>
                <c:pt idx="56">
                  <c:v>6.1595429210293345E-2</c:v>
                </c:pt>
                <c:pt idx="57">
                  <c:v>6.1517435987682723E-2</c:v>
                </c:pt>
                <c:pt idx="58">
                  <c:v>6.1461380540357297E-2</c:v>
                </c:pt>
                <c:pt idx="59">
                  <c:v>6.1414162043261736E-2</c:v>
                </c:pt>
                <c:pt idx="60">
                  <c:v>6.1368358708329095E-2</c:v>
                </c:pt>
                <c:pt idx="61">
                  <c:v>6.133760157345651E-2</c:v>
                </c:pt>
                <c:pt idx="62">
                  <c:v>6.1295683891260402E-2</c:v>
                </c:pt>
                <c:pt idx="63">
                  <c:v>6.0397270876716043E-2</c:v>
                </c:pt>
                <c:pt idx="64">
                  <c:v>5.9038625665957807E-2</c:v>
                </c:pt>
                <c:pt idx="65">
                  <c:v>5.9025360728924968E-2</c:v>
                </c:pt>
                <c:pt idx="66">
                  <c:v>5.9007344777634758E-2</c:v>
                </c:pt>
                <c:pt idx="67">
                  <c:v>5.9056805498733607E-2</c:v>
                </c:pt>
                <c:pt idx="68">
                  <c:v>5.9027875559687533E-2</c:v>
                </c:pt>
                <c:pt idx="69">
                  <c:v>5.9027241790094803E-2</c:v>
                </c:pt>
                <c:pt idx="70">
                  <c:v>5.7315306250523251E-2</c:v>
                </c:pt>
                <c:pt idx="71">
                  <c:v>5.7077895827004468E-2</c:v>
                </c:pt>
                <c:pt idx="72">
                  <c:v>5.709385277557541E-2</c:v>
                </c:pt>
                <c:pt idx="73">
                  <c:v>5.7082812307585856E-2</c:v>
                </c:pt>
                <c:pt idx="74">
                  <c:v>5.7105978861692219E-2</c:v>
                </c:pt>
                <c:pt idx="75">
                  <c:v>5.7130858779954947E-2</c:v>
                </c:pt>
                <c:pt idx="76">
                  <c:v>5.6405364789870287E-2</c:v>
                </c:pt>
                <c:pt idx="77">
                  <c:v>5.5375531758419326E-2</c:v>
                </c:pt>
                <c:pt idx="78">
                  <c:v>5.5421726412566819E-2</c:v>
                </c:pt>
                <c:pt idx="79">
                  <c:v>5.547660769801576E-2</c:v>
                </c:pt>
                <c:pt idx="80">
                  <c:v>5.5468120082528466E-2</c:v>
                </c:pt>
                <c:pt idx="81">
                  <c:v>5.5546377979595135E-2</c:v>
                </c:pt>
                <c:pt idx="82">
                  <c:v>5.5024729836652381E-2</c:v>
                </c:pt>
                <c:pt idx="83">
                  <c:v>5.463947037780631E-2</c:v>
                </c:pt>
                <c:pt idx="84">
                  <c:v>5.4673200903827684E-2</c:v>
                </c:pt>
                <c:pt idx="85">
                  <c:v>5.4702257837227687E-2</c:v>
                </c:pt>
                <c:pt idx="86">
                  <c:v>5.4752552573039591E-2</c:v>
                </c:pt>
                <c:pt idx="87">
                  <c:v>5.4833448989741011E-2</c:v>
                </c:pt>
                <c:pt idx="88">
                  <c:v>5.4875818127258343E-2</c:v>
                </c:pt>
                <c:pt idx="89">
                  <c:v>5.3979339222197976E-2</c:v>
                </c:pt>
                <c:pt idx="90">
                  <c:v>5.2735804325395694E-2</c:v>
                </c:pt>
                <c:pt idx="91">
                  <c:v>5.4124040212890107E-2</c:v>
                </c:pt>
                <c:pt idx="92">
                  <c:v>5.420616579832107E-2</c:v>
                </c:pt>
                <c:pt idx="93">
                  <c:v>5.4283586149564154E-2</c:v>
                </c:pt>
                <c:pt idx="94">
                  <c:v>5.4365835916714497E-2</c:v>
                </c:pt>
                <c:pt idx="95">
                  <c:v>5.4072434516736073E-2</c:v>
                </c:pt>
                <c:pt idx="96">
                  <c:v>5.3138312535429506E-2</c:v>
                </c:pt>
                <c:pt idx="97">
                  <c:v>5.3254347449363811E-2</c:v>
                </c:pt>
                <c:pt idx="98">
                  <c:v>5.3326964262909324E-2</c:v>
                </c:pt>
                <c:pt idx="99">
                  <c:v>5.2882569388113282E-2</c:v>
                </c:pt>
                <c:pt idx="100">
                  <c:v>5.415910762212623E-2</c:v>
                </c:pt>
                <c:pt idx="101">
                  <c:v>5.5195001500158221E-2</c:v>
                </c:pt>
                <c:pt idx="102">
                  <c:v>5.4566677952462596E-2</c:v>
                </c:pt>
                <c:pt idx="103">
                  <c:v>5.4602261335958274E-2</c:v>
                </c:pt>
                <c:pt idx="104">
                  <c:v>5.5416022077544105E-2</c:v>
                </c:pt>
                <c:pt idx="105">
                  <c:v>5.5784414650467448E-2</c:v>
                </c:pt>
                <c:pt idx="106">
                  <c:v>5.5974889901006353E-2</c:v>
                </c:pt>
                <c:pt idx="107">
                  <c:v>5.6117997392942542E-2</c:v>
                </c:pt>
                <c:pt idx="108">
                  <c:v>5.4735437906446006E-2</c:v>
                </c:pt>
                <c:pt idx="109">
                  <c:v>5.4409626145717795E-2</c:v>
                </c:pt>
                <c:pt idx="110">
                  <c:v>5.3680838761543441E-2</c:v>
                </c:pt>
                <c:pt idx="111">
                  <c:v>5.4013679703368282E-2</c:v>
                </c:pt>
                <c:pt idx="112">
                  <c:v>5.4363396720502062E-2</c:v>
                </c:pt>
                <c:pt idx="113">
                  <c:v>5.4416942290868957E-2</c:v>
                </c:pt>
                <c:pt idx="114">
                  <c:v>5.4497862886615095E-2</c:v>
                </c:pt>
                <c:pt idx="115">
                  <c:v>4.879255929699175E-2</c:v>
                </c:pt>
                <c:pt idx="116">
                  <c:v>4.4210084385387878E-2</c:v>
                </c:pt>
                <c:pt idx="117">
                  <c:v>3.9980396844818959E-2</c:v>
                </c:pt>
                <c:pt idx="118">
                  <c:v>3.4396732521632944E-2</c:v>
                </c:pt>
                <c:pt idx="119">
                  <c:v>2.4991767575813572E-2</c:v>
                </c:pt>
                <c:pt idx="120">
                  <c:v>1.8170908536066087E-2</c:v>
                </c:pt>
                <c:pt idx="121">
                  <c:v>1.1595398911924905E-2</c:v>
                </c:pt>
                <c:pt idx="122">
                  <c:v>6.7989494336957654E-3</c:v>
                </c:pt>
                <c:pt idx="123">
                  <c:v>2.8959207923093208E-3</c:v>
                </c:pt>
                <c:pt idx="124">
                  <c:v>2.8261257803461706E-3</c:v>
                </c:pt>
                <c:pt idx="125">
                  <c:v>2.7533686821488244E-3</c:v>
                </c:pt>
                <c:pt idx="126">
                  <c:v>2.6537475414313756E-3</c:v>
                </c:pt>
                <c:pt idx="127">
                  <c:v>2.5779697146311726E-3</c:v>
                </c:pt>
                <c:pt idx="128">
                  <c:v>2.497454698401398E-3</c:v>
                </c:pt>
                <c:pt idx="129">
                  <c:v>2.446185213387961E-3</c:v>
                </c:pt>
                <c:pt idx="130">
                  <c:v>2.3757929624643979E-3</c:v>
                </c:pt>
                <c:pt idx="131">
                  <c:v>2.3142161306493737E-3</c:v>
                </c:pt>
                <c:pt idx="132">
                  <c:v>2.2456171806991472E-3</c:v>
                </c:pt>
                <c:pt idx="133">
                  <c:v>2.1803443948548791E-3</c:v>
                </c:pt>
                <c:pt idx="134">
                  <c:v>2.125669859431988E-3</c:v>
                </c:pt>
                <c:pt idx="135">
                  <c:v>2.0508672658600055E-3</c:v>
                </c:pt>
                <c:pt idx="136">
                  <c:v>2.003300763718751E-3</c:v>
                </c:pt>
                <c:pt idx="137">
                  <c:v>1.9319792001202861E-3</c:v>
                </c:pt>
                <c:pt idx="138">
                  <c:v>1.8638882495116971E-3</c:v>
                </c:pt>
                <c:pt idx="139">
                  <c:v>1.8189396329605944E-3</c:v>
                </c:pt>
                <c:pt idx="140">
                  <c:v>1.725612733345986E-3</c:v>
                </c:pt>
                <c:pt idx="141">
                  <c:v>1.6807061917590461E-3</c:v>
                </c:pt>
                <c:pt idx="142">
                  <c:v>1.5962474480789841E-3</c:v>
                </c:pt>
                <c:pt idx="143">
                  <c:v>1.5369211430505748E-3</c:v>
                </c:pt>
                <c:pt idx="144">
                  <c:v>1.4740537083746943E-3</c:v>
                </c:pt>
                <c:pt idx="145">
                  <c:v>1.4169596750700324E-3</c:v>
                </c:pt>
                <c:pt idx="146">
                  <c:v>1.3453267954115469E-3</c:v>
                </c:pt>
                <c:pt idx="147">
                  <c:v>1.2999183142836227E-3</c:v>
                </c:pt>
                <c:pt idx="148">
                  <c:v>1.24262267955475E-3</c:v>
                </c:pt>
                <c:pt idx="149">
                  <c:v>1.1704430851137996E-3</c:v>
                </c:pt>
                <c:pt idx="150">
                  <c:v>1.121611521455226E-3</c:v>
                </c:pt>
                <c:pt idx="151">
                  <c:v>1.0754413811736982E-3</c:v>
                </c:pt>
                <c:pt idx="152">
                  <c:v>1.0010191971833867E-3</c:v>
                </c:pt>
                <c:pt idx="153">
                  <c:v>9.4608154960827261E-4</c:v>
                </c:pt>
                <c:pt idx="154">
                  <c:v>8.8804333801502106E-4</c:v>
                </c:pt>
                <c:pt idx="155">
                  <c:v>8.3234287222971816E-4</c:v>
                </c:pt>
                <c:pt idx="156">
                  <c:v>7.834109237191976E-4</c:v>
                </c:pt>
                <c:pt idx="157">
                  <c:v>7.3061498608605762E-4</c:v>
                </c:pt>
                <c:pt idx="158">
                  <c:v>6.6900721148217791E-4</c:v>
                </c:pt>
                <c:pt idx="159">
                  <c:v>6.1642357406805107E-4</c:v>
                </c:pt>
                <c:pt idx="160">
                  <c:v>5.5650095965051143E-4</c:v>
                </c:pt>
                <c:pt idx="161">
                  <c:v>4.8032236211050915E-4</c:v>
                </c:pt>
                <c:pt idx="162">
                  <c:v>4.2788662016419359E-4</c:v>
                </c:pt>
                <c:pt idx="163">
                  <c:v>3.7269534063386062E-4</c:v>
                </c:pt>
                <c:pt idx="164">
                  <c:v>3.1832821592969892E-4</c:v>
                </c:pt>
                <c:pt idx="165">
                  <c:v>2.5427581967320424E-4</c:v>
                </c:pt>
                <c:pt idx="166">
                  <c:v>2.0156450949758981E-4</c:v>
                </c:pt>
                <c:pt idx="167">
                  <c:v>1.4881327139749671E-4</c:v>
                </c:pt>
                <c:pt idx="168">
                  <c:v>1.1097803931857931E-4</c:v>
                </c:pt>
                <c:pt idx="169">
                  <c:v>7.1807690534407892E-5</c:v>
                </c:pt>
                <c:pt idx="170">
                  <c:v>6.4244626597387194E-5</c:v>
                </c:pt>
                <c:pt idx="171">
                  <c:v>9.1460658403632269E-5</c:v>
                </c:pt>
                <c:pt idx="172">
                  <c:v>1.1864917697643007E-4</c:v>
                </c:pt>
                <c:pt idx="173">
                  <c:v>1.7076698690856917E-4</c:v>
                </c:pt>
                <c:pt idx="174">
                  <c:v>2.2843665657939623E-4</c:v>
                </c:pt>
                <c:pt idx="175">
                  <c:v>2.658067569275527E-4</c:v>
                </c:pt>
                <c:pt idx="176">
                  <c:v>3.1290636674707526E-4</c:v>
                </c:pt>
                <c:pt idx="177">
                  <c:v>3.6219077371352508E-4</c:v>
                </c:pt>
                <c:pt idx="178">
                  <c:v>4.1225008719378249E-4</c:v>
                </c:pt>
                <c:pt idx="179">
                  <c:v>4.5679995199379448E-4</c:v>
                </c:pt>
                <c:pt idx="180">
                  <c:v>5.0017681301750582E-4</c:v>
                </c:pt>
                <c:pt idx="181">
                  <c:v>5.4581120005738396E-4</c:v>
                </c:pt>
                <c:pt idx="182">
                  <c:v>5.8821768503321324E-4</c:v>
                </c:pt>
                <c:pt idx="183">
                  <c:v>6.3249853705419734E-4</c:v>
                </c:pt>
                <c:pt idx="184">
                  <c:v>6.7674603099034298E-4</c:v>
                </c:pt>
                <c:pt idx="185">
                  <c:v>7.200261490507763E-4</c:v>
                </c:pt>
                <c:pt idx="186">
                  <c:v>7.6210123609876321E-4</c:v>
                </c:pt>
                <c:pt idx="187">
                  <c:v>8.0538032717499691E-4</c:v>
                </c:pt>
                <c:pt idx="188">
                  <c:v>8.4266968366429292E-4</c:v>
                </c:pt>
                <c:pt idx="189">
                  <c:v>8.820640156146219E-4</c:v>
                </c:pt>
                <c:pt idx="190">
                  <c:v>9.3266849410270482E-4</c:v>
                </c:pt>
                <c:pt idx="191">
                  <c:v>9.6683752579554134E-4</c:v>
                </c:pt>
                <c:pt idx="192">
                  <c:v>1.0062891965118574E-3</c:v>
                </c:pt>
                <c:pt idx="193">
                  <c:v>1.0423752405277745E-3</c:v>
                </c:pt>
                <c:pt idx="194">
                  <c:v>1.0829495467323336E-3</c:v>
                </c:pt>
                <c:pt idx="195">
                  <c:v>1.1257181772080373E-3</c:v>
                </c:pt>
                <c:pt idx="196">
                  <c:v>1.1590956680481532E-3</c:v>
                </c:pt>
                <c:pt idx="197">
                  <c:v>1.1870224839470814E-3</c:v>
                </c:pt>
                <c:pt idx="198">
                  <c:v>1.2287803175219162E-3</c:v>
                </c:pt>
                <c:pt idx="199">
                  <c:v>1.2685929095117574E-3</c:v>
                </c:pt>
                <c:pt idx="200">
                  <c:v>1.3058888336559655E-3</c:v>
                </c:pt>
                <c:pt idx="201">
                  <c:v>1.3387512440466316E-3</c:v>
                </c:pt>
                <c:pt idx="202">
                  <c:v>1.3606421524916842E-3</c:v>
                </c:pt>
                <c:pt idx="203">
                  <c:v>1.4028302829356518E-3</c:v>
                </c:pt>
                <c:pt idx="204">
                  <c:v>1.437957114768022E-3</c:v>
                </c:pt>
                <c:pt idx="205">
                  <c:v>1.4596457945717366E-3</c:v>
                </c:pt>
                <c:pt idx="206">
                  <c:v>1.4950403856447342E-3</c:v>
                </c:pt>
                <c:pt idx="207">
                  <c:v>1.5211326710283578E-3</c:v>
                </c:pt>
                <c:pt idx="208">
                  <c:v>1.5461784318734782E-3</c:v>
                </c:pt>
                <c:pt idx="209">
                  <c:v>1.5705753243091449E-3</c:v>
                </c:pt>
                <c:pt idx="210">
                  <c:v>1.5941797704155844E-3</c:v>
                </c:pt>
                <c:pt idx="211">
                  <c:v>1.6225438750126693E-3</c:v>
                </c:pt>
                <c:pt idx="212">
                  <c:v>1.6442374976921028E-3</c:v>
                </c:pt>
                <c:pt idx="213">
                  <c:v>1.6496362829525595E-3</c:v>
                </c:pt>
                <c:pt idx="214">
                  <c:v>1.6728111490159352E-3</c:v>
                </c:pt>
                <c:pt idx="215">
                  <c:v>1.6796953822953587E-3</c:v>
                </c:pt>
              </c:numCache>
            </c:numRef>
          </c:yVal>
        </c:ser>
        <c:axId val="334316288"/>
        <c:axId val="334318208"/>
      </c:scatterChart>
      <c:valAx>
        <c:axId val="334316288"/>
        <c:scaling>
          <c:orientation val="minMax"/>
          <c:max val="180"/>
          <c:min val="3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Level</a:t>
                </a:r>
              </a:p>
            </c:rich>
          </c:tx>
          <c:layout/>
        </c:title>
        <c:numFmt formatCode="General" sourceLinked="1"/>
        <c:tickLblPos val="nextTo"/>
        <c:crossAx val="334318208"/>
        <c:crosses val="autoZero"/>
        <c:crossBetween val="midCat"/>
      </c:valAx>
      <c:valAx>
        <c:axId val="334318208"/>
        <c:scaling>
          <c:orientation val="minMax"/>
          <c:max val="0.05"/>
        </c:scaling>
        <c:axPos val="l"/>
        <c:majorGridlines/>
        <c:title>
          <c:tx>
            <c:strRef>
              <c:f>'Color Tracking'!$H$3</c:f>
              <c:strCache>
                <c:ptCount val="1"/>
                <c:pt idx="0">
                  <c:v>Δxy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" sourceLinked="0"/>
        <c:tickLblPos val="nextTo"/>
        <c:crossAx val="33431628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51997534399109202"/>
          <c:y val="0.30141367745698466"/>
          <c:w val="0.11429582955729602"/>
          <c:h val="0.1628654576094459"/>
        </c:manualLayout>
      </c:layout>
      <c:overlay val="1"/>
      <c:spPr>
        <a:solidFill>
          <a:schemeClr val="bg1"/>
        </a:solidFill>
      </c:sp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'Color Tracking'!$BA$21:$BH$21</c:f>
          <c:strCache>
            <c:ptCount val="1"/>
            <c:pt idx="0">
              <c:v>Δxy Based Range Switching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'Color Tracking'!$K$2:$K$4</c:f>
              <c:strCache>
                <c:ptCount val="1"/>
                <c:pt idx="0">
                  <c:v>ΔxyMIN</c:v>
                </c:pt>
              </c:strCache>
            </c:strRef>
          </c:tx>
          <c:marker>
            <c:symbol val="none"/>
          </c:marker>
          <c:xVal>
            <c:numRef>
              <c:f>'Color Tracking'!$J$5:$J$158</c:f>
              <c:numCache>
                <c:formatCode>General</c:formatCode>
                <c:ptCount val="154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</c:numCache>
            </c:numRef>
          </c:xVal>
          <c:yVal>
            <c:numRef>
              <c:f>'Color Tracking'!$K$5:$K$158</c:f>
              <c:numCache>
                <c:formatCode>0.0000</c:formatCode>
                <c:ptCount val="154"/>
                <c:pt idx="0">
                  <c:v>2.1709030969975455E-3</c:v>
                </c:pt>
                <c:pt idx="1">
                  <c:v>2.0920885942854869E-3</c:v>
                </c:pt>
                <c:pt idx="2">
                  <c:v>2.1207909465454119E-3</c:v>
                </c:pt>
                <c:pt idx="3">
                  <c:v>2.6057690755685288E-3</c:v>
                </c:pt>
                <c:pt idx="4">
                  <c:v>2.1225082519046538E-3</c:v>
                </c:pt>
                <c:pt idx="5">
                  <c:v>2.7112733862192546E-3</c:v>
                </c:pt>
                <c:pt idx="6">
                  <c:v>2.1518280223127833E-3</c:v>
                </c:pt>
                <c:pt idx="7">
                  <c:v>2.2889751546552825E-3</c:v>
                </c:pt>
                <c:pt idx="8">
                  <c:v>2.6796248808707858E-3</c:v>
                </c:pt>
                <c:pt idx="9">
                  <c:v>2.489118017453894E-3</c:v>
                </c:pt>
                <c:pt idx="10">
                  <c:v>1.8881854160164987E-3</c:v>
                </c:pt>
                <c:pt idx="11">
                  <c:v>1.7559664927601223E-3</c:v>
                </c:pt>
                <c:pt idx="12">
                  <c:v>1.6699026831067418E-3</c:v>
                </c:pt>
                <c:pt idx="13">
                  <c:v>1.5712282202705503E-3</c:v>
                </c:pt>
                <c:pt idx="14">
                  <c:v>8.2467791628142173E-4</c:v>
                </c:pt>
                <c:pt idx="15">
                  <c:v>6.8249866607837445E-4</c:v>
                </c:pt>
                <c:pt idx="16">
                  <c:v>1.1034116588156148E-3</c:v>
                </c:pt>
                <c:pt idx="17">
                  <c:v>7.0267745821936433E-4</c:v>
                </c:pt>
                <c:pt idx="18">
                  <c:v>8.2520488947180454E-4</c:v>
                </c:pt>
                <c:pt idx="19">
                  <c:v>1.6734609081836584E-3</c:v>
                </c:pt>
                <c:pt idx="20">
                  <c:v>2.2203851291020572E-3</c:v>
                </c:pt>
                <c:pt idx="21">
                  <c:v>3.0175183144179308E-3</c:v>
                </c:pt>
                <c:pt idx="22">
                  <c:v>3.5918025626819256E-3</c:v>
                </c:pt>
                <c:pt idx="23">
                  <c:v>3.3711897209250954E-3</c:v>
                </c:pt>
                <c:pt idx="24">
                  <c:v>3.1131273170821325E-3</c:v>
                </c:pt>
                <c:pt idx="25">
                  <c:v>3.0320037823681548E-3</c:v>
                </c:pt>
                <c:pt idx="26">
                  <c:v>2.6582877691174456E-3</c:v>
                </c:pt>
                <c:pt idx="27">
                  <c:v>2.6405429458007854E-3</c:v>
                </c:pt>
                <c:pt idx="28">
                  <c:v>1.8591510756301296E-3</c:v>
                </c:pt>
                <c:pt idx="29">
                  <c:v>6.8072622052587327E-4</c:v>
                </c:pt>
                <c:pt idx="30">
                  <c:v>6.6487414982925065E-4</c:v>
                </c:pt>
                <c:pt idx="31">
                  <c:v>1.1044017664468848E-3</c:v>
                </c:pt>
                <c:pt idx="32">
                  <c:v>5.2946720294730723E-4</c:v>
                </c:pt>
                <c:pt idx="33">
                  <c:v>8.1731676185156752E-4</c:v>
                </c:pt>
                <c:pt idx="34">
                  <c:v>2.3664037422217973E-4</c:v>
                </c:pt>
                <c:pt idx="35">
                  <c:v>1.7635752394412965E-4</c:v>
                </c:pt>
                <c:pt idx="36">
                  <c:v>6.2779848018630299E-4</c:v>
                </c:pt>
                <c:pt idx="37">
                  <c:v>4.7697269019925857E-4</c:v>
                </c:pt>
                <c:pt idx="38">
                  <c:v>9.1121622340067823E-4</c:v>
                </c:pt>
                <c:pt idx="39">
                  <c:v>2.1320199758254298E-3</c:v>
                </c:pt>
                <c:pt idx="40">
                  <c:v>1.3510787220098375E-3</c:v>
                </c:pt>
                <c:pt idx="41">
                  <c:v>6.3911461571249161E-4</c:v>
                </c:pt>
                <c:pt idx="42">
                  <c:v>5.6857267105552586E-4</c:v>
                </c:pt>
                <c:pt idx="43">
                  <c:v>2.4349747856492821E-3</c:v>
                </c:pt>
                <c:pt idx="44">
                  <c:v>2.6084192222263687E-3</c:v>
                </c:pt>
                <c:pt idx="45">
                  <c:v>2.4870811703456173E-3</c:v>
                </c:pt>
                <c:pt idx="46">
                  <c:v>2.5017834065067016E-3</c:v>
                </c:pt>
                <c:pt idx="47">
                  <c:v>2.4216011312676055E-3</c:v>
                </c:pt>
                <c:pt idx="48">
                  <c:v>2.3399937492346876E-3</c:v>
                </c:pt>
                <c:pt idx="49">
                  <c:v>2.4723725476443804E-3</c:v>
                </c:pt>
                <c:pt idx="50">
                  <c:v>2.6154523604216763E-3</c:v>
                </c:pt>
                <c:pt idx="51">
                  <c:v>2.6496218996935579E-3</c:v>
                </c:pt>
                <c:pt idx="52">
                  <c:v>2.5190235445719578E-3</c:v>
                </c:pt>
                <c:pt idx="53">
                  <c:v>2.5740519238677305E-3</c:v>
                </c:pt>
                <c:pt idx="54">
                  <c:v>2.39090675924299E-3</c:v>
                </c:pt>
                <c:pt idx="55">
                  <c:v>2.2269453830572527E-3</c:v>
                </c:pt>
                <c:pt idx="56">
                  <c:v>2.0717946353368912E-3</c:v>
                </c:pt>
                <c:pt idx="57">
                  <c:v>1.9594511678902239E-3</c:v>
                </c:pt>
                <c:pt idx="58">
                  <c:v>1.9625820539923193E-3</c:v>
                </c:pt>
                <c:pt idx="59">
                  <c:v>1.7559391567355781E-3</c:v>
                </c:pt>
                <c:pt idx="60">
                  <c:v>1.6173156383497509E-3</c:v>
                </c:pt>
                <c:pt idx="61">
                  <c:v>1.7809363918073967E-3</c:v>
                </c:pt>
                <c:pt idx="62">
                  <c:v>1.9053313138124514E-3</c:v>
                </c:pt>
                <c:pt idx="63">
                  <c:v>1.056266949806393E-3</c:v>
                </c:pt>
                <c:pt idx="64">
                  <c:v>6.6058913210920232E-4</c:v>
                </c:pt>
                <c:pt idx="65">
                  <c:v>5.1369105307142316E-4</c:v>
                </c:pt>
                <c:pt idx="66">
                  <c:v>5.379441292713066E-4</c:v>
                </c:pt>
                <c:pt idx="67">
                  <c:v>5.7607823253590519E-4</c:v>
                </c:pt>
                <c:pt idx="68">
                  <c:v>4.5532755650203635E-4</c:v>
                </c:pt>
                <c:pt idx="69">
                  <c:v>4.7452470013461975E-4</c:v>
                </c:pt>
                <c:pt idx="70">
                  <c:v>2.5636271003731908E-3</c:v>
                </c:pt>
                <c:pt idx="71">
                  <c:v>3.267445149811192E-3</c:v>
                </c:pt>
                <c:pt idx="72">
                  <c:v>3.4198640475744876E-3</c:v>
                </c:pt>
                <c:pt idx="73">
                  <c:v>3.3583923499099807E-3</c:v>
                </c:pt>
                <c:pt idx="74">
                  <c:v>3.1894532365070636E-3</c:v>
                </c:pt>
                <c:pt idx="75">
                  <c:v>3.0848987786497991E-3</c:v>
                </c:pt>
                <c:pt idx="76">
                  <c:v>3.5491788270451984E-3</c:v>
                </c:pt>
                <c:pt idx="77">
                  <c:v>4.9525623775251576E-3</c:v>
                </c:pt>
                <c:pt idx="78">
                  <c:v>4.7538656823507249E-3</c:v>
                </c:pt>
                <c:pt idx="79">
                  <c:v>4.6172178716006838E-3</c:v>
                </c:pt>
                <c:pt idx="80">
                  <c:v>4.6391765274175992E-3</c:v>
                </c:pt>
                <c:pt idx="81">
                  <c:v>4.5877367794160276E-3</c:v>
                </c:pt>
                <c:pt idx="83">
                  <c:v>4.9748567458718328E-3</c:v>
                </c:pt>
                <c:pt idx="84">
                  <c:v>4.8703240004487709E-3</c:v>
                </c:pt>
                <c:pt idx="85">
                  <c:v>4.8651543424677894E-3</c:v>
                </c:pt>
                <c:pt idx="86">
                  <c:v>4.8946886196790107E-3</c:v>
                </c:pt>
                <c:pt idx="87">
                  <c:v>4.9445086163601376E-3</c:v>
                </c:pt>
                <c:pt idx="88">
                  <c:v>4.9479977918339638E-3</c:v>
                </c:pt>
                <c:pt idx="89">
                  <c:v>6.1165501648568349E-3</c:v>
                </c:pt>
                <c:pt idx="91">
                  <c:v>6.0483853464558335E-3</c:v>
                </c:pt>
                <c:pt idx="92">
                  <c:v>6.1802683176418443E-3</c:v>
                </c:pt>
                <c:pt idx="93">
                  <c:v>6.2019786331297903E-3</c:v>
                </c:pt>
                <c:pt idx="94">
                  <c:v>6.1468071747182926E-3</c:v>
                </c:pt>
                <c:pt idx="95">
                  <c:v>6.363621757180497E-3</c:v>
                </c:pt>
                <c:pt idx="96">
                  <c:v>7.6310948793104939E-3</c:v>
                </c:pt>
                <c:pt idx="97">
                  <c:v>7.2419874905421209E-3</c:v>
                </c:pt>
                <c:pt idx="98">
                  <c:v>7.0302981177504985E-3</c:v>
                </c:pt>
                <c:pt idx="100">
                  <c:v>6.1236276012929091E-3</c:v>
                </c:pt>
                <c:pt idx="101">
                  <c:v>5.4942628990121058E-3</c:v>
                </c:pt>
                <c:pt idx="102">
                  <c:v>5.4091497111972272E-3</c:v>
                </c:pt>
                <c:pt idx="103">
                  <c:v>5.6004494497163401E-3</c:v>
                </c:pt>
                <c:pt idx="104">
                  <c:v>4.9427554269238566E-3</c:v>
                </c:pt>
                <c:pt idx="105">
                  <c:v>4.5007558902888959E-3</c:v>
                </c:pt>
                <c:pt idx="106">
                  <c:v>4.2237030582879358E-3</c:v>
                </c:pt>
                <c:pt idx="107">
                  <c:v>4.1124694433314554E-3</c:v>
                </c:pt>
                <c:pt idx="108">
                  <c:v>4.3753735041609345E-3</c:v>
                </c:pt>
                <c:pt idx="109">
                  <c:v>5.1949089446730375E-3</c:v>
                </c:pt>
                <c:pt idx="111">
                  <c:v>5.352889090812215E-3</c:v>
                </c:pt>
                <c:pt idx="112">
                  <c:v>5.1193275762412673E-3</c:v>
                </c:pt>
                <c:pt idx="113">
                  <c:v>4.7618545772335494E-3</c:v>
                </c:pt>
                <c:pt idx="114">
                  <c:v>5.1849864818930749E-3</c:v>
                </c:pt>
                <c:pt idx="115">
                  <c:v>1.3537118769552303E-2</c:v>
                </c:pt>
                <c:pt idx="116">
                  <c:v>2.1351063199824011E-2</c:v>
                </c:pt>
                <c:pt idx="117">
                  <c:v>2.8549358368534599E-2</c:v>
                </c:pt>
                <c:pt idx="118">
                  <c:v>3.2938398211559347E-2</c:v>
                </c:pt>
                <c:pt idx="119">
                  <c:v>2.4991767575813572E-2</c:v>
                </c:pt>
                <c:pt idx="120">
                  <c:v>1.8170908536066087E-2</c:v>
                </c:pt>
                <c:pt idx="121">
                  <c:v>1.1595398911924905E-2</c:v>
                </c:pt>
                <c:pt idx="122">
                  <c:v>6.7989494336957654E-3</c:v>
                </c:pt>
                <c:pt idx="123">
                  <c:v>2.8959207923093208E-3</c:v>
                </c:pt>
                <c:pt idx="124">
                  <c:v>2.8261257803461706E-3</c:v>
                </c:pt>
                <c:pt idx="125">
                  <c:v>2.7533686821488244E-3</c:v>
                </c:pt>
                <c:pt idx="126">
                  <c:v>2.6537475414313756E-3</c:v>
                </c:pt>
                <c:pt idx="127">
                  <c:v>2.5779697146311726E-3</c:v>
                </c:pt>
                <c:pt idx="128">
                  <c:v>2.497454698401398E-3</c:v>
                </c:pt>
                <c:pt idx="129">
                  <c:v>2.446185213387961E-3</c:v>
                </c:pt>
                <c:pt idx="130">
                  <c:v>2.3757929624643979E-3</c:v>
                </c:pt>
                <c:pt idx="131">
                  <c:v>2.3142161306493737E-3</c:v>
                </c:pt>
                <c:pt idx="132">
                  <c:v>2.2456171806991472E-3</c:v>
                </c:pt>
                <c:pt idx="133">
                  <c:v>2.1803443948548791E-3</c:v>
                </c:pt>
                <c:pt idx="134">
                  <c:v>2.125669859431988E-3</c:v>
                </c:pt>
                <c:pt idx="135">
                  <c:v>2.0508672658600055E-3</c:v>
                </c:pt>
                <c:pt idx="136">
                  <c:v>2.003300763718751E-3</c:v>
                </c:pt>
                <c:pt idx="137">
                  <c:v>1.9319792001202861E-3</c:v>
                </c:pt>
                <c:pt idx="138">
                  <c:v>1.8638882495116971E-3</c:v>
                </c:pt>
                <c:pt idx="139">
                  <c:v>1.8189396329605944E-3</c:v>
                </c:pt>
                <c:pt idx="140">
                  <c:v>1.725612733345986E-3</c:v>
                </c:pt>
                <c:pt idx="141">
                  <c:v>1.6807061917590461E-3</c:v>
                </c:pt>
                <c:pt idx="142">
                  <c:v>1.5962474480789841E-3</c:v>
                </c:pt>
                <c:pt idx="143">
                  <c:v>1.5369211430505748E-3</c:v>
                </c:pt>
                <c:pt idx="144">
                  <c:v>1.4740537083746943E-3</c:v>
                </c:pt>
                <c:pt idx="145">
                  <c:v>1.4169596750700324E-3</c:v>
                </c:pt>
                <c:pt idx="146">
                  <c:v>1.3453267954115469E-3</c:v>
                </c:pt>
                <c:pt idx="147">
                  <c:v>1.2999183142836227E-3</c:v>
                </c:pt>
                <c:pt idx="148">
                  <c:v>1.24262267955475E-3</c:v>
                </c:pt>
                <c:pt idx="149">
                  <c:v>1.1704430851137996E-3</c:v>
                </c:pt>
                <c:pt idx="150">
                  <c:v>1.121611521455226E-3</c:v>
                </c:pt>
                <c:pt idx="151">
                  <c:v>1.0754413811736982E-3</c:v>
                </c:pt>
                <c:pt idx="152">
                  <c:v>1.0010191971833867E-3</c:v>
                </c:pt>
                <c:pt idx="153">
                  <c:v>9.4608154960827261E-4</c:v>
                </c:pt>
              </c:numCache>
            </c:numRef>
          </c:yVal>
        </c:ser>
        <c:axId val="335162368"/>
        <c:axId val="330101888"/>
      </c:scatterChart>
      <c:scatterChart>
        <c:scatterStyle val="lineMarker"/>
        <c:ser>
          <c:idx val="1"/>
          <c:order val="1"/>
          <c:tx>
            <c:strRef>
              <c:f>'Color Tracking'!$L$2:$L$4</c:f>
              <c:strCache>
                <c:ptCount val="1"/>
                <c:pt idx="0">
                  <c:v>Best
Range</c:v>
                </c:pt>
              </c:strCache>
            </c:strRef>
          </c:tx>
          <c:marker>
            <c:symbol val="none"/>
          </c:marker>
          <c:xVal>
            <c:numRef>
              <c:f>'Color Tracking'!$J$5:$J$158</c:f>
              <c:numCache>
                <c:formatCode>General</c:formatCode>
                <c:ptCount val="154"/>
                <c:pt idx="0">
                  <c:v>27.877355402265902</c:v>
                </c:pt>
                <c:pt idx="1">
                  <c:v>29.310145897707802</c:v>
                </c:pt>
                <c:pt idx="2">
                  <c:v>30.868033515221892</c:v>
                </c:pt>
                <c:pt idx="3">
                  <c:v>32.196570874877736</c:v>
                </c:pt>
                <c:pt idx="4">
                  <c:v>33.571080716124328</c:v>
                </c:pt>
                <c:pt idx="5">
                  <c:v>34.859526716472374</c:v>
                </c:pt>
                <c:pt idx="6">
                  <c:v>36.170412997711189</c:v>
                </c:pt>
                <c:pt idx="7">
                  <c:v>37.491470391200707</c:v>
                </c:pt>
                <c:pt idx="8">
                  <c:v>38.659092689132592</c:v>
                </c:pt>
                <c:pt idx="9">
                  <c:v>39.825095812683294</c:v>
                </c:pt>
                <c:pt idx="10">
                  <c:v>41.129047036082923</c:v>
                </c:pt>
                <c:pt idx="11">
                  <c:v>42.170482459020313</c:v>
                </c:pt>
                <c:pt idx="12">
                  <c:v>43.456259874400679</c:v>
                </c:pt>
                <c:pt idx="13">
                  <c:v>44.53992409939152</c:v>
                </c:pt>
                <c:pt idx="14">
                  <c:v>45.808593050331147</c:v>
                </c:pt>
                <c:pt idx="15">
                  <c:v>46.802997849811653</c:v>
                </c:pt>
                <c:pt idx="16">
                  <c:v>47.791505657749155</c:v>
                </c:pt>
                <c:pt idx="17">
                  <c:v>48.722286706025976</c:v>
                </c:pt>
                <c:pt idx="18">
                  <c:v>49.734872196578301</c:v>
                </c:pt>
                <c:pt idx="19">
                  <c:v>50.777365825113783</c:v>
                </c:pt>
                <c:pt idx="20">
                  <c:v>51.78193651082362</c:v>
                </c:pt>
                <c:pt idx="21">
                  <c:v>52.769367375964407</c:v>
                </c:pt>
                <c:pt idx="22">
                  <c:v>53.843434203881252</c:v>
                </c:pt>
                <c:pt idx="23">
                  <c:v>55.070938294242644</c:v>
                </c:pt>
                <c:pt idx="24">
                  <c:v>56.084039503880717</c:v>
                </c:pt>
                <c:pt idx="25">
                  <c:v>57.209953180082671</c:v>
                </c:pt>
                <c:pt idx="26">
                  <c:v>58.402152436867347</c:v>
                </c:pt>
                <c:pt idx="27">
                  <c:v>59.405114910094518</c:v>
                </c:pt>
                <c:pt idx="28">
                  <c:v>60.497889110067433</c:v>
                </c:pt>
                <c:pt idx="29">
                  <c:v>61.695428595921946</c:v>
                </c:pt>
                <c:pt idx="30">
                  <c:v>62.719767408564657</c:v>
                </c:pt>
                <c:pt idx="31">
                  <c:v>63.82430971644456</c:v>
                </c:pt>
                <c:pt idx="32">
                  <c:v>65.005826348202703</c:v>
                </c:pt>
                <c:pt idx="33">
                  <c:v>66.034439791408843</c:v>
                </c:pt>
                <c:pt idx="34">
                  <c:v>67.103673696721842</c:v>
                </c:pt>
                <c:pt idx="35">
                  <c:v>68.249914811608591</c:v>
                </c:pt>
                <c:pt idx="36">
                  <c:v>69.344799177044806</c:v>
                </c:pt>
                <c:pt idx="37">
                  <c:v>70.407649815898296</c:v>
                </c:pt>
                <c:pt idx="38">
                  <c:v>71.551736280408008</c:v>
                </c:pt>
                <c:pt idx="39">
                  <c:v>72.651986622629167</c:v>
                </c:pt>
                <c:pt idx="40">
                  <c:v>73.662956890182329</c:v>
                </c:pt>
                <c:pt idx="41">
                  <c:v>74.738628361591637</c:v>
                </c:pt>
                <c:pt idx="42">
                  <c:v>75.923881088782892</c:v>
                </c:pt>
                <c:pt idx="43">
                  <c:v>76.970663113986902</c:v>
                </c:pt>
                <c:pt idx="44">
                  <c:v>78.17249762463463</c:v>
                </c:pt>
                <c:pt idx="45">
                  <c:v>79.311766717140699</c:v>
                </c:pt>
                <c:pt idx="46">
                  <c:v>80.60128188498534</c:v>
                </c:pt>
                <c:pt idx="47">
                  <c:v>81.896140341034283</c:v>
                </c:pt>
                <c:pt idx="48">
                  <c:v>83.029014567862646</c:v>
                </c:pt>
                <c:pt idx="49">
                  <c:v>84.261853406344613</c:v>
                </c:pt>
                <c:pt idx="50">
                  <c:v>85.317193615151027</c:v>
                </c:pt>
                <c:pt idx="51">
                  <c:v>86.522764093767933</c:v>
                </c:pt>
                <c:pt idx="52">
                  <c:v>87.588256550162498</c:v>
                </c:pt>
                <c:pt idx="53">
                  <c:v>88.702961047817553</c:v>
                </c:pt>
                <c:pt idx="54">
                  <c:v>89.827784142581621</c:v>
                </c:pt>
                <c:pt idx="55">
                  <c:v>90.886905186662759</c:v>
                </c:pt>
                <c:pt idx="56">
                  <c:v>91.903199877757672</c:v>
                </c:pt>
                <c:pt idx="57">
                  <c:v>92.921689242905543</c:v>
                </c:pt>
                <c:pt idx="58">
                  <c:v>93.952427892319463</c:v>
                </c:pt>
                <c:pt idx="59">
                  <c:v>95.013649542068677</c:v>
                </c:pt>
                <c:pt idx="60">
                  <c:v>96.109084551709159</c:v>
                </c:pt>
                <c:pt idx="61">
                  <c:v>97.1264601369828</c:v>
                </c:pt>
                <c:pt idx="62">
                  <c:v>98.134212450003403</c:v>
                </c:pt>
                <c:pt idx="63">
                  <c:v>99.022169981741357</c:v>
                </c:pt>
                <c:pt idx="64">
                  <c:v>99.804928658269304</c:v>
                </c:pt>
                <c:pt idx="65">
                  <c:v>100.81021165494242</c:v>
                </c:pt>
                <c:pt idx="66">
                  <c:v>101.80193886200375</c:v>
                </c:pt>
                <c:pt idx="67">
                  <c:v>102.78046471417183</c:v>
                </c:pt>
                <c:pt idx="68">
                  <c:v>103.75043272264135</c:v>
                </c:pt>
                <c:pt idx="69">
                  <c:v>104.72042639385</c:v>
                </c:pt>
                <c:pt idx="70">
                  <c:v>105.40745530906811</c:v>
                </c:pt>
                <c:pt idx="71">
                  <c:v>106.3037930112492</c:v>
                </c:pt>
                <c:pt idx="72">
                  <c:v>107.25364840025433</c:v>
                </c:pt>
                <c:pt idx="73">
                  <c:v>108.21277050239506</c:v>
                </c:pt>
                <c:pt idx="74">
                  <c:v>109.17204564623516</c:v>
                </c:pt>
                <c:pt idx="75">
                  <c:v>110.1486291179679</c:v>
                </c:pt>
                <c:pt idx="76">
                  <c:v>110.98923708829348</c:v>
                </c:pt>
                <c:pt idx="77">
                  <c:v>111.68619292951935</c:v>
                </c:pt>
                <c:pt idx="78">
                  <c:v>112.6216144723444</c:v>
                </c:pt>
                <c:pt idx="79">
                  <c:v>113.55649820233477</c:v>
                </c:pt>
                <c:pt idx="80">
                  <c:v>114.48779237793065</c:v>
                </c:pt>
                <c:pt idx="81">
                  <c:v>115.39560004864764</c:v>
                </c:pt>
                <c:pt idx="82">
                  <c:v>116.15000812156235</c:v>
                </c:pt>
                <c:pt idx="83">
                  <c:v>116.62096616588525</c:v>
                </c:pt>
                <c:pt idx="84">
                  <c:v>117.51945998233266</c:v>
                </c:pt>
                <c:pt idx="85">
                  <c:v>118.40837503340639</c:v>
                </c:pt>
                <c:pt idx="86">
                  <c:v>119.26750652125054</c:v>
                </c:pt>
                <c:pt idx="87">
                  <c:v>120.15478935413358</c:v>
                </c:pt>
                <c:pt idx="88">
                  <c:v>121.02499558855993</c:v>
                </c:pt>
                <c:pt idx="89">
                  <c:v>121.75033228526631</c:v>
                </c:pt>
                <c:pt idx="90">
                  <c:v>122.41197858573103</c:v>
                </c:pt>
                <c:pt idx="91">
                  <c:v>123.040859917829</c:v>
                </c:pt>
                <c:pt idx="92">
                  <c:v>123.87595969505132</c:v>
                </c:pt>
                <c:pt idx="93">
                  <c:v>124.72707412619009</c:v>
                </c:pt>
                <c:pt idx="94">
                  <c:v>125.56696476291734</c:v>
                </c:pt>
                <c:pt idx="95">
                  <c:v>126.37035822499384</c:v>
                </c:pt>
                <c:pt idx="96">
                  <c:v>126.90297401602352</c:v>
                </c:pt>
                <c:pt idx="97">
                  <c:v>127.73397565774603</c:v>
                </c:pt>
                <c:pt idx="98">
                  <c:v>128.52129124472083</c:v>
                </c:pt>
                <c:pt idx="99">
                  <c:v>129.18028407598811</c:v>
                </c:pt>
                <c:pt idx="100">
                  <c:v>129.82023984852955</c:v>
                </c:pt>
                <c:pt idx="101">
                  <c:v>130.40690918506823</c:v>
                </c:pt>
                <c:pt idx="102">
                  <c:v>130.81473529544024</c:v>
                </c:pt>
                <c:pt idx="103">
                  <c:v>131.37491475877647</c:v>
                </c:pt>
                <c:pt idx="104">
                  <c:v>131.9123964421544</c:v>
                </c:pt>
                <c:pt idx="105">
                  <c:v>132.43972230895403</c:v>
                </c:pt>
                <c:pt idx="106">
                  <c:v>133.06823618626655</c:v>
                </c:pt>
                <c:pt idx="107">
                  <c:v>133.73154168486079</c:v>
                </c:pt>
                <c:pt idx="108">
                  <c:v>134.20949550067201</c:v>
                </c:pt>
                <c:pt idx="109">
                  <c:v>134.6614286586013</c:v>
                </c:pt>
                <c:pt idx="110">
                  <c:v>135.24005034856995</c:v>
                </c:pt>
                <c:pt idx="111">
                  <c:v>135.48034059779295</c:v>
                </c:pt>
                <c:pt idx="112">
                  <c:v>136.02952678768665</c:v>
                </c:pt>
                <c:pt idx="113">
                  <c:v>136.70156611518735</c:v>
                </c:pt>
                <c:pt idx="114">
                  <c:v>137.17304690609544</c:v>
                </c:pt>
                <c:pt idx="115">
                  <c:v>140.12005591578796</c:v>
                </c:pt>
                <c:pt idx="116">
                  <c:v>142.98877100067364</c:v>
                </c:pt>
                <c:pt idx="117">
                  <c:v>145.81138415336773</c:v>
                </c:pt>
                <c:pt idx="118">
                  <c:v>149.01837085296208</c:v>
                </c:pt>
                <c:pt idx="119">
                  <c:v>153.03597059326401</c:v>
                </c:pt>
                <c:pt idx="120">
                  <c:v>157.13232149606881</c:v>
                </c:pt>
                <c:pt idx="121">
                  <c:v>161.126173999428</c:v>
                </c:pt>
                <c:pt idx="122">
                  <c:v>165.0949604393202</c:v>
                </c:pt>
                <c:pt idx="123">
                  <c:v>169.59074031466048</c:v>
                </c:pt>
                <c:pt idx="124">
                  <c:v>174.55306754302686</c:v>
                </c:pt>
                <c:pt idx="125">
                  <c:v>179.57242491155566</c:v>
                </c:pt>
                <c:pt idx="126">
                  <c:v>184.68043228154579</c:v>
                </c:pt>
                <c:pt idx="127">
                  <c:v>189.99878701204261</c:v>
                </c:pt>
                <c:pt idx="128">
                  <c:v>194.92122356175</c:v>
                </c:pt>
                <c:pt idx="129">
                  <c:v>199.13711652089728</c:v>
                </c:pt>
                <c:pt idx="130">
                  <c:v>203.09987736775861</c:v>
                </c:pt>
                <c:pt idx="131">
                  <c:v>207.18112146253256</c:v>
                </c:pt>
                <c:pt idx="132">
                  <c:v>211.40143897361409</c:v>
                </c:pt>
                <c:pt idx="133">
                  <c:v>215.81438609719055</c:v>
                </c:pt>
                <c:pt idx="134">
                  <c:v>220.29274191385824</c:v>
                </c:pt>
                <c:pt idx="135">
                  <c:v>224.93113416479491</c:v>
                </c:pt>
                <c:pt idx="136">
                  <c:v>229.59053485162863</c:v>
                </c:pt>
                <c:pt idx="137">
                  <c:v>234.29256185558168</c:v>
                </c:pt>
                <c:pt idx="138">
                  <c:v>238.94756228379569</c:v>
                </c:pt>
                <c:pt idx="139">
                  <c:v>243.67177542128411</c:v>
                </c:pt>
                <c:pt idx="140">
                  <c:v>248.43417342426039</c:v>
                </c:pt>
                <c:pt idx="141">
                  <c:v>253.09030190725261</c:v>
                </c:pt>
                <c:pt idx="142">
                  <c:v>257.78402376633585</c:v>
                </c:pt>
                <c:pt idx="143">
                  <c:v>262.519281383963</c:v>
                </c:pt>
                <c:pt idx="144">
                  <c:v>267.24238336637023</c:v>
                </c:pt>
                <c:pt idx="145">
                  <c:v>271.88353924589029</c:v>
                </c:pt>
                <c:pt idx="146">
                  <c:v>276.59002935421154</c:v>
                </c:pt>
                <c:pt idx="147">
                  <c:v>281.25831083184585</c:v>
                </c:pt>
                <c:pt idx="148">
                  <c:v>285.94818272869458</c:v>
                </c:pt>
                <c:pt idx="149">
                  <c:v>290.61644519416978</c:v>
                </c:pt>
                <c:pt idx="150">
                  <c:v>295.27144350992165</c:v>
                </c:pt>
                <c:pt idx="151">
                  <c:v>299.94801957011504</c:v>
                </c:pt>
                <c:pt idx="152">
                  <c:v>304.60357346340749</c:v>
                </c:pt>
                <c:pt idx="153">
                  <c:v>309.2651785044755</c:v>
                </c:pt>
              </c:numCache>
            </c:numRef>
          </c:xVal>
          <c:yVal>
            <c:numRef>
              <c:f>'Color Tracking'!$L$5:$L$158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</c:numCache>
            </c:numRef>
          </c:yVal>
        </c:ser>
        <c:axId val="330695424"/>
        <c:axId val="330103808"/>
      </c:scatterChart>
      <c:valAx>
        <c:axId val="335162368"/>
        <c:scaling>
          <c:orientation val="minMax"/>
          <c:max val="180"/>
          <c:min val="3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Level</a:t>
                </a:r>
              </a:p>
            </c:rich>
          </c:tx>
          <c:layout/>
        </c:title>
        <c:numFmt formatCode="General" sourceLinked="1"/>
        <c:tickLblPos val="nextTo"/>
        <c:crossAx val="330101888"/>
        <c:crosses val="autoZero"/>
        <c:crossBetween val="midCat"/>
      </c:valAx>
      <c:valAx>
        <c:axId val="330101888"/>
        <c:scaling>
          <c:orientation val="minMax"/>
        </c:scaling>
        <c:axPos val="l"/>
        <c:majorGridlines/>
        <c:title>
          <c:tx>
            <c:strRef>
              <c:f>'Color Tracking'!$K$2:$K$4</c:f>
              <c:strCache>
                <c:ptCount val="1"/>
                <c:pt idx="0">
                  <c:v>ΔxyMIN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0" sourceLinked="1"/>
        <c:tickLblPos val="nextTo"/>
        <c:crossAx val="335162368"/>
        <c:crosses val="autoZero"/>
        <c:crossBetween val="midCat"/>
      </c:valAx>
      <c:valAx>
        <c:axId val="330103808"/>
        <c:scaling>
          <c:orientation val="minMax"/>
          <c:max val="3"/>
          <c:min val="-1"/>
        </c:scaling>
        <c:axPos val="r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30695424"/>
        <c:crosses val="max"/>
        <c:crossBetween val="midCat"/>
      </c:valAx>
      <c:valAx>
        <c:axId val="330695424"/>
        <c:scaling>
          <c:orientation val="minMax"/>
        </c:scaling>
        <c:delete val="1"/>
        <c:axPos val="b"/>
        <c:numFmt formatCode="General" sourceLinked="1"/>
        <c:tickLblPos val="none"/>
        <c:crossAx val="33010380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8358585858585869"/>
          <c:y val="0.18154819189268034"/>
          <c:w val="0.16395844269466331"/>
          <c:h val="0.23342211874068355"/>
        </c:manualLayout>
      </c:layout>
      <c:overlay val="1"/>
      <c:spPr>
        <a:solidFill>
          <a:sysClr val="window" lastClr="FFFFFF"/>
        </a:solidFill>
      </c:sp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18" Type="http://schemas.openxmlformats.org/officeDocument/2006/relationships/chart" Target="../charts/chart55.xml"/><Relationship Id="rId3" Type="http://schemas.openxmlformats.org/officeDocument/2006/relationships/chart" Target="../charts/chart40.xml"/><Relationship Id="rId21" Type="http://schemas.openxmlformats.org/officeDocument/2006/relationships/chart" Target="../charts/chart58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17" Type="http://schemas.openxmlformats.org/officeDocument/2006/relationships/chart" Target="../charts/chart54.xml"/><Relationship Id="rId2" Type="http://schemas.openxmlformats.org/officeDocument/2006/relationships/chart" Target="../charts/chart39.xml"/><Relationship Id="rId16" Type="http://schemas.openxmlformats.org/officeDocument/2006/relationships/chart" Target="../charts/chart53.xml"/><Relationship Id="rId20" Type="http://schemas.openxmlformats.org/officeDocument/2006/relationships/chart" Target="../charts/chart57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5" Type="http://schemas.openxmlformats.org/officeDocument/2006/relationships/chart" Target="../charts/chart52.xml"/><Relationship Id="rId10" Type="http://schemas.openxmlformats.org/officeDocument/2006/relationships/chart" Target="../charts/chart47.xml"/><Relationship Id="rId19" Type="http://schemas.openxmlformats.org/officeDocument/2006/relationships/chart" Target="../charts/chart56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Relationship Id="rId14" Type="http://schemas.openxmlformats.org/officeDocument/2006/relationships/chart" Target="../charts/chart51.xml"/><Relationship Id="rId22" Type="http://schemas.openxmlformats.org/officeDocument/2006/relationships/chart" Target="../charts/chart5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340518</xdr:colOff>
      <xdr:row>22</xdr:row>
      <xdr:rowOff>85044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23</xdr:row>
      <xdr:rowOff>13607</xdr:rowOff>
    </xdr:from>
    <xdr:to>
      <xdr:col>8</xdr:col>
      <xdr:colOff>340518</xdr:colOff>
      <xdr:row>37</xdr:row>
      <xdr:rowOff>85044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13607</xdr:rowOff>
    </xdr:from>
    <xdr:to>
      <xdr:col>8</xdr:col>
      <xdr:colOff>340518</xdr:colOff>
      <xdr:row>52</xdr:row>
      <xdr:rowOff>85044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16</xdr:col>
      <xdr:colOff>340519</xdr:colOff>
      <xdr:row>22</xdr:row>
      <xdr:rowOff>85044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23</xdr:row>
      <xdr:rowOff>13607</xdr:rowOff>
    </xdr:from>
    <xdr:to>
      <xdr:col>16</xdr:col>
      <xdr:colOff>340518</xdr:colOff>
      <xdr:row>37</xdr:row>
      <xdr:rowOff>85044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38</xdr:row>
      <xdr:rowOff>13607</xdr:rowOff>
    </xdr:from>
    <xdr:to>
      <xdr:col>16</xdr:col>
      <xdr:colOff>340518</xdr:colOff>
      <xdr:row>52</xdr:row>
      <xdr:rowOff>85044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15</xdr:row>
      <xdr:rowOff>0</xdr:rowOff>
    </xdr:from>
    <xdr:to>
      <xdr:col>50</xdr:col>
      <xdr:colOff>588169</xdr:colOff>
      <xdr:row>29</xdr:row>
      <xdr:rowOff>76200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0</xdr:colOff>
      <xdr:row>31</xdr:row>
      <xdr:rowOff>0</xdr:rowOff>
    </xdr:from>
    <xdr:to>
      <xdr:col>50</xdr:col>
      <xdr:colOff>588169</xdr:colOff>
      <xdr:row>45</xdr:row>
      <xdr:rowOff>76200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0</xdr:colOff>
      <xdr:row>47</xdr:row>
      <xdr:rowOff>0</xdr:rowOff>
    </xdr:from>
    <xdr:to>
      <xdr:col>50</xdr:col>
      <xdr:colOff>588169</xdr:colOff>
      <xdr:row>61</xdr:row>
      <xdr:rowOff>76200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0</xdr:colOff>
      <xdr:row>63</xdr:row>
      <xdr:rowOff>0</xdr:rowOff>
    </xdr:from>
    <xdr:to>
      <xdr:col>50</xdr:col>
      <xdr:colOff>588169</xdr:colOff>
      <xdr:row>77</xdr:row>
      <xdr:rowOff>76200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79</xdr:row>
      <xdr:rowOff>0</xdr:rowOff>
    </xdr:from>
    <xdr:to>
      <xdr:col>50</xdr:col>
      <xdr:colOff>588169</xdr:colOff>
      <xdr:row>93</xdr:row>
      <xdr:rowOff>76200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15</xdr:row>
      <xdr:rowOff>0</xdr:rowOff>
    </xdr:from>
    <xdr:to>
      <xdr:col>50</xdr:col>
      <xdr:colOff>588169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0</xdr:colOff>
      <xdr:row>31</xdr:row>
      <xdr:rowOff>0</xdr:rowOff>
    </xdr:from>
    <xdr:to>
      <xdr:col>50</xdr:col>
      <xdr:colOff>588169</xdr:colOff>
      <xdr:row>45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0</xdr:colOff>
      <xdr:row>47</xdr:row>
      <xdr:rowOff>0</xdr:rowOff>
    </xdr:from>
    <xdr:to>
      <xdr:col>50</xdr:col>
      <xdr:colOff>588169</xdr:colOff>
      <xdr:row>61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0</xdr:colOff>
      <xdr:row>63</xdr:row>
      <xdr:rowOff>0</xdr:rowOff>
    </xdr:from>
    <xdr:to>
      <xdr:col>50</xdr:col>
      <xdr:colOff>588169</xdr:colOff>
      <xdr:row>77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79</xdr:row>
      <xdr:rowOff>0</xdr:rowOff>
    </xdr:from>
    <xdr:to>
      <xdr:col>50</xdr:col>
      <xdr:colOff>588169</xdr:colOff>
      <xdr:row>93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15</xdr:row>
      <xdr:rowOff>0</xdr:rowOff>
    </xdr:from>
    <xdr:to>
      <xdr:col>50</xdr:col>
      <xdr:colOff>588169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0</xdr:colOff>
      <xdr:row>31</xdr:row>
      <xdr:rowOff>0</xdr:rowOff>
    </xdr:from>
    <xdr:to>
      <xdr:col>50</xdr:col>
      <xdr:colOff>588169</xdr:colOff>
      <xdr:row>45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0</xdr:colOff>
      <xdr:row>47</xdr:row>
      <xdr:rowOff>0</xdr:rowOff>
    </xdr:from>
    <xdr:to>
      <xdr:col>50</xdr:col>
      <xdr:colOff>588169</xdr:colOff>
      <xdr:row>61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0</xdr:colOff>
      <xdr:row>63</xdr:row>
      <xdr:rowOff>0</xdr:rowOff>
    </xdr:from>
    <xdr:to>
      <xdr:col>50</xdr:col>
      <xdr:colOff>588169</xdr:colOff>
      <xdr:row>77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79</xdr:row>
      <xdr:rowOff>0</xdr:rowOff>
    </xdr:from>
    <xdr:to>
      <xdr:col>50</xdr:col>
      <xdr:colOff>588169</xdr:colOff>
      <xdr:row>93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258536</xdr:colOff>
      <xdr:row>16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17</xdr:row>
      <xdr:rowOff>0</xdr:rowOff>
    </xdr:from>
    <xdr:to>
      <xdr:col>9</xdr:col>
      <xdr:colOff>258536</xdr:colOff>
      <xdr:row>31</xdr:row>
      <xdr:rowOff>81643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285750</xdr:colOff>
      <xdr:row>16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17</xdr:row>
      <xdr:rowOff>0</xdr:rowOff>
    </xdr:from>
    <xdr:to>
      <xdr:col>9</xdr:col>
      <xdr:colOff>285750</xdr:colOff>
      <xdr:row>31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285750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17</xdr:row>
      <xdr:rowOff>0</xdr:rowOff>
    </xdr:from>
    <xdr:to>
      <xdr:col>9</xdr:col>
      <xdr:colOff>285750</xdr:colOff>
      <xdr:row>31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367392</xdr:colOff>
      <xdr:row>100</xdr:row>
      <xdr:rowOff>54429</xdr:rowOff>
    </xdr:from>
    <xdr:to>
      <xdr:col>23</xdr:col>
      <xdr:colOff>40821</xdr:colOff>
      <xdr:row>114</xdr:row>
      <xdr:rowOff>136072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27213</xdr:colOff>
      <xdr:row>100</xdr:row>
      <xdr:rowOff>0</xdr:rowOff>
    </xdr:from>
    <xdr:to>
      <xdr:col>31</xdr:col>
      <xdr:colOff>312963</xdr:colOff>
      <xdr:row>114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272142</xdr:colOff>
      <xdr:row>117</xdr:row>
      <xdr:rowOff>13608</xdr:rowOff>
    </xdr:from>
    <xdr:to>
      <xdr:col>22</xdr:col>
      <xdr:colOff>557892</xdr:colOff>
      <xdr:row>131</xdr:row>
      <xdr:rowOff>95251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340178</xdr:colOff>
      <xdr:row>117</xdr:row>
      <xdr:rowOff>81643</xdr:rowOff>
    </xdr:from>
    <xdr:to>
      <xdr:col>31</xdr:col>
      <xdr:colOff>13607</xdr:colOff>
      <xdr:row>131</xdr:row>
      <xdr:rowOff>163286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340178</xdr:colOff>
      <xdr:row>129</xdr:row>
      <xdr:rowOff>0</xdr:rowOff>
    </xdr:from>
    <xdr:to>
      <xdr:col>52</xdr:col>
      <xdr:colOff>13607</xdr:colOff>
      <xdr:row>143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312965</xdr:colOff>
      <xdr:row>114</xdr:row>
      <xdr:rowOff>13607</xdr:rowOff>
    </xdr:from>
    <xdr:to>
      <xdr:col>51</xdr:col>
      <xdr:colOff>598715</xdr:colOff>
      <xdr:row>128</xdr:row>
      <xdr:rowOff>95250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3</xdr:row>
      <xdr:rowOff>0</xdr:rowOff>
    </xdr:from>
    <xdr:to>
      <xdr:col>32</xdr:col>
      <xdr:colOff>285750</xdr:colOff>
      <xdr:row>17</xdr:row>
      <xdr:rowOff>81643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18</xdr:row>
      <xdr:rowOff>13607</xdr:rowOff>
    </xdr:from>
    <xdr:to>
      <xdr:col>32</xdr:col>
      <xdr:colOff>285750</xdr:colOff>
      <xdr:row>32</xdr:row>
      <xdr:rowOff>95250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8</xdr:col>
      <xdr:colOff>285750</xdr:colOff>
      <xdr:row>16</xdr:row>
      <xdr:rowOff>81643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285750</xdr:colOff>
      <xdr:row>31</xdr:row>
      <xdr:rowOff>81643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9</xdr:col>
      <xdr:colOff>130628</xdr:colOff>
      <xdr:row>17</xdr:row>
      <xdr:rowOff>76200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54</xdr:row>
      <xdr:rowOff>0</xdr:rowOff>
    </xdr:from>
    <xdr:to>
      <xdr:col>9</xdr:col>
      <xdr:colOff>130628</xdr:colOff>
      <xdr:row>68</xdr:row>
      <xdr:rowOff>76200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9</xdr:col>
      <xdr:colOff>130628</xdr:colOff>
      <xdr:row>84</xdr:row>
      <xdr:rowOff>76200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9</xdr:col>
      <xdr:colOff>130628</xdr:colOff>
      <xdr:row>116</xdr:row>
      <xdr:rowOff>76200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9</xdr:col>
      <xdr:colOff>130628</xdr:colOff>
      <xdr:row>132</xdr:row>
      <xdr:rowOff>76200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54</xdr:row>
      <xdr:rowOff>0</xdr:rowOff>
    </xdr:from>
    <xdr:to>
      <xdr:col>18</xdr:col>
      <xdr:colOff>130628</xdr:colOff>
      <xdr:row>68</xdr:row>
      <xdr:rowOff>76200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70</xdr:row>
      <xdr:rowOff>0</xdr:rowOff>
    </xdr:from>
    <xdr:to>
      <xdr:col>18</xdr:col>
      <xdr:colOff>130628</xdr:colOff>
      <xdr:row>84</xdr:row>
      <xdr:rowOff>76200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86</xdr:row>
      <xdr:rowOff>0</xdr:rowOff>
    </xdr:from>
    <xdr:to>
      <xdr:col>18</xdr:col>
      <xdr:colOff>130628</xdr:colOff>
      <xdr:row>100</xdr:row>
      <xdr:rowOff>76200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102</xdr:row>
      <xdr:rowOff>0</xdr:rowOff>
    </xdr:from>
    <xdr:to>
      <xdr:col>18</xdr:col>
      <xdr:colOff>130628</xdr:colOff>
      <xdr:row>116</xdr:row>
      <xdr:rowOff>76200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118</xdr:row>
      <xdr:rowOff>0</xdr:rowOff>
    </xdr:from>
    <xdr:to>
      <xdr:col>18</xdr:col>
      <xdr:colOff>130628</xdr:colOff>
      <xdr:row>132</xdr:row>
      <xdr:rowOff>76200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86</xdr:row>
      <xdr:rowOff>0</xdr:rowOff>
    </xdr:from>
    <xdr:to>
      <xdr:col>9</xdr:col>
      <xdr:colOff>130628</xdr:colOff>
      <xdr:row>100</xdr:row>
      <xdr:rowOff>76200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54</xdr:row>
      <xdr:rowOff>0</xdr:rowOff>
    </xdr:from>
    <xdr:to>
      <xdr:col>27</xdr:col>
      <xdr:colOff>179954</xdr:colOff>
      <xdr:row>68</xdr:row>
      <xdr:rowOff>76200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0</xdr:colOff>
      <xdr:row>70</xdr:row>
      <xdr:rowOff>0</xdr:rowOff>
    </xdr:from>
    <xdr:to>
      <xdr:col>27</xdr:col>
      <xdr:colOff>179954</xdr:colOff>
      <xdr:row>84</xdr:row>
      <xdr:rowOff>76200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0</xdr:colOff>
      <xdr:row>86</xdr:row>
      <xdr:rowOff>0</xdr:rowOff>
    </xdr:from>
    <xdr:to>
      <xdr:col>27</xdr:col>
      <xdr:colOff>179954</xdr:colOff>
      <xdr:row>100</xdr:row>
      <xdr:rowOff>76200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102</xdr:row>
      <xdr:rowOff>0</xdr:rowOff>
    </xdr:from>
    <xdr:to>
      <xdr:col>27</xdr:col>
      <xdr:colOff>179954</xdr:colOff>
      <xdr:row>116</xdr:row>
      <xdr:rowOff>76200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0</xdr:colOff>
      <xdr:row>118</xdr:row>
      <xdr:rowOff>0</xdr:rowOff>
    </xdr:from>
    <xdr:to>
      <xdr:col>27</xdr:col>
      <xdr:colOff>179954</xdr:colOff>
      <xdr:row>132</xdr:row>
      <xdr:rowOff>76200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9</xdr:col>
      <xdr:colOff>130628</xdr:colOff>
      <xdr:row>35</xdr:row>
      <xdr:rowOff>76200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</xdr:colOff>
      <xdr:row>37</xdr:row>
      <xdr:rowOff>0</xdr:rowOff>
    </xdr:from>
    <xdr:to>
      <xdr:col>9</xdr:col>
      <xdr:colOff>130629</xdr:colOff>
      <xdr:row>51</xdr:row>
      <xdr:rowOff>76200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</xdr:col>
      <xdr:colOff>566397</xdr:colOff>
      <xdr:row>21</xdr:row>
      <xdr:rowOff>0</xdr:rowOff>
    </xdr:from>
    <xdr:to>
      <xdr:col>18</xdr:col>
      <xdr:colOff>84704</xdr:colOff>
      <xdr:row>35</xdr:row>
      <xdr:rowOff>76200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520473</xdr:colOff>
      <xdr:row>21</xdr:row>
      <xdr:rowOff>0</xdr:rowOff>
    </xdr:from>
    <xdr:to>
      <xdr:col>27</xdr:col>
      <xdr:colOff>38780</xdr:colOff>
      <xdr:row>35</xdr:row>
      <xdr:rowOff>76200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566397</xdr:colOff>
      <xdr:row>37</xdr:row>
      <xdr:rowOff>0</xdr:rowOff>
    </xdr:from>
    <xdr:to>
      <xdr:col>18</xdr:col>
      <xdr:colOff>84704</xdr:colOff>
      <xdr:row>51</xdr:row>
      <xdr:rowOff>76200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520473</xdr:colOff>
      <xdr:row>37</xdr:row>
      <xdr:rowOff>0</xdr:rowOff>
    </xdr:from>
    <xdr:to>
      <xdr:col>27</xdr:col>
      <xdr:colOff>38780</xdr:colOff>
      <xdr:row>51</xdr:row>
      <xdr:rowOff>76200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0.55208</cdr:x>
      <cdr:y>0.24348</cdr:y>
    </cdr:from>
    <cdr:to>
      <cdr:x>0.69366</cdr:x>
      <cdr:y>0.41304</cdr:y>
    </cdr:to>
    <cdr:sp macro="" textlink="'Color Tracking'!$BI$21:$BI$22">
      <cdr:nvSpPr>
        <cdr:cNvPr id="2" name="TextBox 1"/>
        <cdr:cNvSpPr txBox="1"/>
      </cdr:nvSpPr>
      <cdr:spPr>
        <a:xfrm xmlns:a="http://schemas.openxmlformats.org/drawingml/2006/main">
          <a:off x="2776536" y="667908"/>
          <a:ext cx="711995" cy="46515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5F6BA45-3948-4D12-9466-2BE93C827A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HS &lt; 77
HI &gt; 151</a:t>
          </a:fld>
          <a:endParaRPr lang="en-US" sz="1100"/>
        </a:p>
      </cdr:txBody>
    </cdr:sp>
  </cdr:relSizeAnchor>
  <cdr:relSizeAnchor xmlns:cdr="http://schemas.openxmlformats.org/drawingml/2006/chartDrawing">
    <cdr:from>
      <cdr:x>0.66998</cdr:x>
      <cdr:y>0.32118</cdr:y>
    </cdr:from>
    <cdr:to>
      <cdr:x>0.76705</cdr:x>
      <cdr:y>0.35156</cdr:y>
    </cdr:to>
    <cdr:sp macro="" textlink="">
      <cdr:nvSpPr>
        <cdr:cNvPr id="5" name="Straight Arrow Connector 4"/>
        <cdr:cNvSpPr/>
      </cdr:nvSpPr>
      <cdr:spPr>
        <a:xfrm xmlns:a="http://schemas.openxmlformats.org/drawingml/2006/main" flipV="1">
          <a:off x="3369468" y="881063"/>
          <a:ext cx="488157" cy="8334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0.40483</cdr:x>
      <cdr:y>0.29565</cdr:y>
    </cdr:from>
    <cdr:to>
      <cdr:x>0.55729</cdr:x>
      <cdr:y>0.45573</cdr:y>
    </cdr:to>
    <cdr:sp macro="" textlink="">
      <cdr:nvSpPr>
        <cdr:cNvPr id="4" name="Straight Arrow Connector 3"/>
        <cdr:cNvSpPr/>
      </cdr:nvSpPr>
      <cdr:spPr>
        <a:xfrm xmlns:a="http://schemas.openxmlformats.org/drawingml/2006/main" flipH="1">
          <a:off x="2035968" y="811033"/>
          <a:ext cx="766763" cy="43912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-1</xdr:colOff>
      <xdr:row>5</xdr:row>
      <xdr:rowOff>0</xdr:rowOff>
    </xdr:from>
    <xdr:to>
      <xdr:col>42</xdr:col>
      <xdr:colOff>171449</xdr:colOff>
      <xdr:row>19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21</xdr:row>
      <xdr:rowOff>0</xdr:rowOff>
    </xdr:from>
    <xdr:to>
      <xdr:col>42</xdr:col>
      <xdr:colOff>171450</xdr:colOff>
      <xdr:row>35</xdr:row>
      <xdr:rowOff>76200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0</xdr:colOff>
      <xdr:row>5</xdr:row>
      <xdr:rowOff>0</xdr:rowOff>
    </xdr:from>
    <xdr:to>
      <xdr:col>51</xdr:col>
      <xdr:colOff>171450</xdr:colOff>
      <xdr:row>19</xdr:row>
      <xdr:rowOff>76200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52</xdr:col>
      <xdr:colOff>0</xdr:colOff>
      <xdr:row>5</xdr:row>
      <xdr:rowOff>0</xdr:rowOff>
    </xdr:from>
    <xdr:to>
      <xdr:col>60</xdr:col>
      <xdr:colOff>171450</xdr:colOff>
      <xdr:row>19</xdr:row>
      <xdr:rowOff>76200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0</xdr:colOff>
      <xdr:row>21</xdr:row>
      <xdr:rowOff>0</xdr:rowOff>
    </xdr:from>
    <xdr:to>
      <xdr:col>51</xdr:col>
      <xdr:colOff>171450</xdr:colOff>
      <xdr:row>35</xdr:row>
      <xdr:rowOff>76200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0</xdr:colOff>
      <xdr:row>21</xdr:row>
      <xdr:rowOff>0</xdr:rowOff>
    </xdr:from>
    <xdr:to>
      <xdr:col>60</xdr:col>
      <xdr:colOff>171450</xdr:colOff>
      <xdr:row>35</xdr:row>
      <xdr:rowOff>76200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0.55208</cdr:x>
      <cdr:y>0.24348</cdr:y>
    </cdr:from>
    <cdr:to>
      <cdr:x>0.69366</cdr:x>
      <cdr:y>0.41304</cdr:y>
    </cdr:to>
    <cdr:sp macro="" textlink="'Color Tracking'!$BI$21:$BI$22">
      <cdr:nvSpPr>
        <cdr:cNvPr id="2" name="TextBox 1"/>
        <cdr:cNvSpPr txBox="1"/>
      </cdr:nvSpPr>
      <cdr:spPr>
        <a:xfrm xmlns:a="http://schemas.openxmlformats.org/drawingml/2006/main">
          <a:off x="2776536" y="667908"/>
          <a:ext cx="711995" cy="46515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5F6BA45-3948-4D12-9466-2BE93C827A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HS &lt; 77
HI &gt; 151</a:t>
          </a:fld>
          <a:endParaRPr lang="en-US" sz="1100"/>
        </a:p>
      </cdr:txBody>
    </cdr:sp>
  </cdr:relSizeAnchor>
  <cdr:relSizeAnchor xmlns:cdr="http://schemas.openxmlformats.org/drawingml/2006/chartDrawing">
    <cdr:from>
      <cdr:x>0.66998</cdr:x>
      <cdr:y>0.32118</cdr:y>
    </cdr:from>
    <cdr:to>
      <cdr:x>0.76705</cdr:x>
      <cdr:y>0.35156</cdr:y>
    </cdr:to>
    <cdr:sp macro="" textlink="">
      <cdr:nvSpPr>
        <cdr:cNvPr id="5" name="Straight Arrow Connector 4"/>
        <cdr:cNvSpPr/>
      </cdr:nvSpPr>
      <cdr:spPr>
        <a:xfrm xmlns:a="http://schemas.openxmlformats.org/drawingml/2006/main" flipV="1">
          <a:off x="3369468" y="881063"/>
          <a:ext cx="488157" cy="8334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0.40483</cdr:x>
      <cdr:y>0.29565</cdr:y>
    </cdr:from>
    <cdr:to>
      <cdr:x>0.55729</cdr:x>
      <cdr:y>0.45573</cdr:y>
    </cdr:to>
    <cdr:sp macro="" textlink="">
      <cdr:nvSpPr>
        <cdr:cNvPr id="4" name="Straight Arrow Connector 3"/>
        <cdr:cNvSpPr/>
      </cdr:nvSpPr>
      <cdr:spPr>
        <a:xfrm xmlns:a="http://schemas.openxmlformats.org/drawingml/2006/main" flipH="1">
          <a:off x="2035968" y="811033"/>
          <a:ext cx="766763" cy="43912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B1:W8"/>
  <sheetViews>
    <sheetView topLeftCell="J1" workbookViewId="0">
      <selection activeCell="S8" sqref="S8"/>
    </sheetView>
  </sheetViews>
  <sheetFormatPr defaultRowHeight="15"/>
  <cols>
    <col min="1" max="19" width="9.140625" style="12"/>
    <col min="20" max="20" width="10.140625" style="62" bestFit="1" customWidth="1"/>
    <col min="21" max="16384" width="9.140625" style="12"/>
  </cols>
  <sheetData>
    <row r="1" spans="2:23" ht="15" customHeight="1" thickBot="1">
      <c r="J1" s="72" t="s">
        <v>27</v>
      </c>
      <c r="K1" s="72"/>
      <c r="L1" s="72" t="s">
        <v>26</v>
      </c>
      <c r="M1" s="72"/>
      <c r="N1" s="72" t="s">
        <v>28</v>
      </c>
      <c r="O1" s="72"/>
      <c r="P1" s="72"/>
      <c r="Q1" s="10"/>
    </row>
    <row r="2" spans="2:23">
      <c r="B2" s="73" t="s">
        <v>21</v>
      </c>
      <c r="C2" s="74"/>
      <c r="D2" s="74"/>
      <c r="E2" s="74"/>
      <c r="F2" s="75"/>
      <c r="H2" s="12" t="s">
        <v>10</v>
      </c>
      <c r="I2" s="12" t="s">
        <v>25</v>
      </c>
      <c r="J2" s="12" t="s">
        <v>0</v>
      </c>
      <c r="K2" s="12" t="s">
        <v>11</v>
      </c>
      <c r="L2" s="12" t="s">
        <v>0</v>
      </c>
      <c r="M2" s="12" t="s">
        <v>11</v>
      </c>
      <c r="N2" s="12" t="s">
        <v>20</v>
      </c>
      <c r="O2" s="12" t="s">
        <v>24</v>
      </c>
      <c r="P2" s="12" t="s">
        <v>29</v>
      </c>
      <c r="U2" s="62" t="s">
        <v>2</v>
      </c>
      <c r="V2" s="62" t="s">
        <v>1</v>
      </c>
      <c r="W2" s="62" t="s">
        <v>3</v>
      </c>
    </row>
    <row r="3" spans="2:23">
      <c r="B3" s="21"/>
      <c r="C3" s="76" t="s">
        <v>1</v>
      </c>
      <c r="D3" s="76"/>
      <c r="E3" s="76" t="s">
        <v>3</v>
      </c>
      <c r="F3" s="77"/>
      <c r="H3" s="12" t="s">
        <v>1</v>
      </c>
      <c r="I3" s="12">
        <v>375</v>
      </c>
      <c r="J3" s="12" t="str">
        <f>"&gt; "&amp;I3*K3</f>
        <v>&gt; 3.75</v>
      </c>
      <c r="K3" s="17">
        <v>0.01</v>
      </c>
      <c r="L3" s="12" t="str">
        <f>"&lt; "&amp;I3*M3</f>
        <v>&lt; 225</v>
      </c>
      <c r="M3" s="17">
        <v>0.6</v>
      </c>
      <c r="N3" s="16" t="s">
        <v>30</v>
      </c>
      <c r="O3" s="12" t="str">
        <f>"&lt; "&amp;K3*100&amp;"%"</f>
        <v>&lt; 1%</v>
      </c>
      <c r="P3" s="13" t="e">
        <f>#REF!</f>
        <v>#REF!</v>
      </c>
      <c r="S3" s="12">
        <v>65535</v>
      </c>
      <c r="T3" s="62" t="s">
        <v>77</v>
      </c>
      <c r="U3" s="12">
        <v>10250</v>
      </c>
      <c r="V3" s="12">
        <v>375</v>
      </c>
      <c r="W3" s="12">
        <v>155</v>
      </c>
    </row>
    <row r="4" spans="2:23">
      <c r="B4" s="21" t="s">
        <v>22</v>
      </c>
      <c r="C4" s="18" t="s">
        <v>11</v>
      </c>
      <c r="D4" s="18" t="s">
        <v>20</v>
      </c>
      <c r="E4" s="18" t="s">
        <v>11</v>
      </c>
      <c r="F4" s="22" t="s">
        <v>20</v>
      </c>
      <c r="H4" s="12" t="s">
        <v>3</v>
      </c>
      <c r="I4" s="12">
        <v>155</v>
      </c>
      <c r="J4" s="12" t="str">
        <f>"&gt; "&amp;I4*K4</f>
        <v>&gt; 3.1</v>
      </c>
      <c r="K4" s="17">
        <v>0.02</v>
      </c>
      <c r="L4" s="12" t="str">
        <f>"&lt; "&amp;I4*M4</f>
        <v>&lt; 62</v>
      </c>
      <c r="M4" s="17">
        <v>0.4</v>
      </c>
      <c r="N4" s="16" t="s">
        <v>30</v>
      </c>
      <c r="O4" s="12" t="str">
        <f>"&lt; "&amp;K4*100&amp;"%"</f>
        <v>&lt; 2%</v>
      </c>
      <c r="P4" s="13" t="e">
        <f>#REF!</f>
        <v>#REF!</v>
      </c>
      <c r="S4" s="69">
        <f>T4/S3</f>
        <v>1.5259021896696421E-2</v>
      </c>
      <c r="T4" s="113">
        <v>1000</v>
      </c>
      <c r="U4" s="114">
        <f>U$3*$S4</f>
        <v>156.40497444113831</v>
      </c>
      <c r="V4" s="114">
        <f t="shared" ref="V4:W8" si="0">V$3*$S4</f>
        <v>5.7221332112611583</v>
      </c>
      <c r="W4" s="114">
        <f t="shared" si="0"/>
        <v>2.3651483939879454</v>
      </c>
    </row>
    <row r="5" spans="2:23">
      <c r="B5" s="23">
        <v>0.01</v>
      </c>
      <c r="C5" s="19" t="e">
        <f>#REF!</f>
        <v>#REF!</v>
      </c>
      <c r="D5" s="20" t="e">
        <f>#REF!</f>
        <v>#REF!</v>
      </c>
      <c r="E5" s="78" t="s">
        <v>23</v>
      </c>
      <c r="F5" s="79"/>
      <c r="S5" s="17">
        <v>0.2</v>
      </c>
      <c r="T5" s="113">
        <f>S$3*S5</f>
        <v>13107</v>
      </c>
      <c r="U5" s="115">
        <f t="shared" ref="U5:W8" si="1">U$3*$S5</f>
        <v>2050</v>
      </c>
      <c r="V5" s="115">
        <f t="shared" si="0"/>
        <v>75</v>
      </c>
      <c r="W5" s="115">
        <f t="shared" si="0"/>
        <v>31</v>
      </c>
    </row>
    <row r="6" spans="2:23">
      <c r="B6" s="23">
        <v>0.02</v>
      </c>
      <c r="C6" s="19" t="e">
        <f>#REF!</f>
        <v>#REF!</v>
      </c>
      <c r="D6" s="20" t="e">
        <f>#REF!</f>
        <v>#REF!</v>
      </c>
      <c r="E6" s="19" t="e">
        <f>#REF!</f>
        <v>#REF!</v>
      </c>
      <c r="F6" s="24" t="e">
        <f>#REF!</f>
        <v>#REF!</v>
      </c>
      <c r="S6" s="17">
        <v>0.4</v>
      </c>
      <c r="T6" s="113">
        <f t="shared" ref="T6:T8" si="2">S$3*S6</f>
        <v>26214</v>
      </c>
      <c r="U6" s="115">
        <f t="shared" si="1"/>
        <v>4100</v>
      </c>
      <c r="V6" s="115">
        <f t="shared" si="0"/>
        <v>150</v>
      </c>
      <c r="W6" s="115">
        <f t="shared" si="0"/>
        <v>62</v>
      </c>
    </row>
    <row r="7" spans="2:23" ht="15.75" thickBot="1">
      <c r="B7" s="25">
        <v>0.05</v>
      </c>
      <c r="C7" s="26" t="e">
        <f>#REF!</f>
        <v>#REF!</v>
      </c>
      <c r="D7" s="27" t="e">
        <f>#REF!</f>
        <v>#REF!</v>
      </c>
      <c r="E7" s="26" t="e">
        <f>#REF!</f>
        <v>#REF!</v>
      </c>
      <c r="F7" s="28" t="e">
        <f>#REF!</f>
        <v>#REF!</v>
      </c>
      <c r="S7" s="17">
        <v>0.6</v>
      </c>
      <c r="T7" s="113">
        <f t="shared" si="2"/>
        <v>39321</v>
      </c>
      <c r="U7" s="115">
        <f t="shared" si="1"/>
        <v>6150</v>
      </c>
      <c r="V7" s="115">
        <f t="shared" si="0"/>
        <v>225</v>
      </c>
      <c r="W7" s="113">
        <f t="shared" si="0"/>
        <v>93</v>
      </c>
    </row>
    <row r="8" spans="2:23">
      <c r="S8" s="17">
        <v>0.9</v>
      </c>
      <c r="T8" s="113">
        <f t="shared" si="2"/>
        <v>58981.5</v>
      </c>
      <c r="U8" s="115">
        <f t="shared" si="1"/>
        <v>9225</v>
      </c>
      <c r="V8" s="113">
        <f t="shared" si="0"/>
        <v>337.5</v>
      </c>
      <c r="W8" s="113">
        <f t="shared" si="0"/>
        <v>139.5</v>
      </c>
    </row>
  </sheetData>
  <mergeCells count="7">
    <mergeCell ref="N1:P1"/>
    <mergeCell ref="B2:F2"/>
    <mergeCell ref="C3:D3"/>
    <mergeCell ref="E3:F3"/>
    <mergeCell ref="E5:F5"/>
    <mergeCell ref="L1:M1"/>
    <mergeCell ref="J1:K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BS592"/>
  <sheetViews>
    <sheetView topLeftCell="W6" zoomScale="70" zoomScaleNormal="70" workbookViewId="0">
      <selection activeCell="D17" sqref="D17"/>
    </sheetView>
  </sheetViews>
  <sheetFormatPr defaultRowHeight="15"/>
  <cols>
    <col min="1" max="1" width="9.140625" style="8"/>
    <col min="2" max="3" width="14.28515625" style="46" bestFit="1" customWidth="1"/>
    <col min="4" max="4" width="11.140625" style="47" customWidth="1"/>
    <col min="5" max="5" width="12.42578125" style="46" customWidth="1"/>
    <col min="6" max="6" width="11.140625" style="7" bestFit="1" customWidth="1"/>
    <col min="7" max="7" width="11.140625" style="47" customWidth="1"/>
    <col min="9" max="14" width="11.140625" style="47" customWidth="1"/>
    <col min="15" max="16" width="14.5703125" style="47" customWidth="1"/>
    <col min="17" max="17" width="14.5703125" style="47" bestFit="1" customWidth="1"/>
    <col min="18" max="18" width="14.5703125" style="47" customWidth="1"/>
    <col min="19" max="37" width="11.140625" style="47" customWidth="1"/>
    <col min="38" max="47" width="11.140625" style="63" customWidth="1"/>
    <col min="48" max="49" width="11.140625" style="47" customWidth="1"/>
    <col min="50" max="50" width="11.28515625" style="116" bestFit="1" customWidth="1"/>
    <col min="51" max="54" width="9.140625" style="116"/>
    <col min="55" max="58" width="9.140625" style="116" customWidth="1"/>
    <col min="59" max="62" width="9.140625" style="116"/>
    <col min="63" max="66" width="9.140625" style="116" customWidth="1"/>
    <col min="67" max="71" width="9.140625" style="116"/>
    <col min="72" max="16384" width="9.140625" style="7"/>
  </cols>
  <sheetData>
    <row r="1" spans="1:71">
      <c r="A1" s="8">
        <v>1</v>
      </c>
      <c r="H1" s="7"/>
      <c r="J1" s="146" t="s">
        <v>74</v>
      </c>
      <c r="K1" s="147"/>
      <c r="L1" s="148"/>
    </row>
    <row r="2" spans="1:71" s="47" customFormat="1">
      <c r="A2" s="46"/>
      <c r="B2" s="46"/>
      <c r="C2" s="46" t="s">
        <v>54</v>
      </c>
      <c r="E2" s="46"/>
      <c r="F2" s="47">
        <f>COLUMN(data0!AI1)</f>
        <v>35</v>
      </c>
      <c r="J2" s="149" t="s">
        <v>71</v>
      </c>
      <c r="K2" s="104">
        <v>28.671763292471422</v>
      </c>
      <c r="L2" s="150">
        <f ca="1">K16</f>
        <v>0.99999984122378616</v>
      </c>
      <c r="M2" s="63" t="s">
        <v>2</v>
      </c>
      <c r="N2" s="51" t="s">
        <v>75</v>
      </c>
      <c r="AL2" s="63"/>
      <c r="AM2" s="63"/>
      <c r="AN2" s="63"/>
      <c r="AO2" s="63"/>
      <c r="AP2" s="63"/>
      <c r="AQ2" s="63"/>
      <c r="AR2" s="63"/>
      <c r="AS2" s="63"/>
      <c r="AT2" s="63"/>
      <c r="AU2" s="63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</row>
    <row r="3" spans="1:71" s="47" customFormat="1">
      <c r="A3" s="46"/>
      <c r="B3" s="46"/>
      <c r="C3" s="46" t="s">
        <v>52</v>
      </c>
      <c r="E3" s="46"/>
      <c r="F3" s="7">
        <f>COLUMN(data0!AK1)</f>
        <v>37</v>
      </c>
      <c r="G3" s="63" t="s">
        <v>76</v>
      </c>
      <c r="H3" s="110">
        <v>0.01</v>
      </c>
      <c r="J3" s="149" t="s">
        <v>72</v>
      </c>
      <c r="K3" s="58">
        <f>K2</f>
        <v>28.671763292471422</v>
      </c>
      <c r="L3" s="151"/>
      <c r="AL3" s="63"/>
      <c r="AM3" s="63"/>
      <c r="AN3" s="63"/>
      <c r="AO3" s="63"/>
      <c r="AP3" s="63"/>
      <c r="AQ3" s="63"/>
      <c r="AR3" s="63"/>
      <c r="AS3" s="63"/>
      <c r="AT3" s="63"/>
      <c r="AU3" s="63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</row>
    <row r="4" spans="1:71" s="47" customFormat="1">
      <c r="A4" s="46"/>
      <c r="B4" s="46"/>
      <c r="C4" s="46" t="s">
        <v>53</v>
      </c>
      <c r="E4" s="46"/>
      <c r="F4" s="47">
        <f>COLUMN(data3!AK1)</f>
        <v>37</v>
      </c>
      <c r="G4" s="47" t="s">
        <v>66</v>
      </c>
      <c r="H4" s="47" t="s">
        <v>67</v>
      </c>
      <c r="J4" s="152" t="s">
        <v>73</v>
      </c>
      <c r="K4" s="153">
        <v>33.146594834938455</v>
      </c>
      <c r="L4" s="154">
        <f ca="1">AD16</f>
        <v>0.98862422253303706</v>
      </c>
      <c r="M4" s="63" t="s">
        <v>2</v>
      </c>
      <c r="N4" s="63" t="s">
        <v>87</v>
      </c>
      <c r="AL4" s="63"/>
      <c r="AM4" s="63"/>
      <c r="AN4" s="63"/>
      <c r="AO4" s="63"/>
      <c r="AP4" s="63"/>
      <c r="AQ4" s="63"/>
      <c r="AR4" s="63"/>
      <c r="AS4" s="63"/>
      <c r="AT4" s="63"/>
      <c r="AU4" s="63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</row>
    <row r="5" spans="1:71" s="47" customFormat="1">
      <c r="A5" s="46"/>
      <c r="B5" s="46"/>
      <c r="C5" s="46" t="s">
        <v>63</v>
      </c>
      <c r="D5" s="2"/>
      <c r="E5" s="46"/>
      <c r="F5" s="2">
        <f ca="1">INDIRECT($AT$8&amp;"!R"&amp;G5&amp;"C"&amp;H5,FALSE)*(1-H3)</f>
        <v>9716.4226757812503</v>
      </c>
      <c r="G5" s="2">
        <f>ROW(data0!AI2)</f>
        <v>2</v>
      </c>
      <c r="H5" s="47">
        <f>COLUMN(data0!AI2)</f>
        <v>35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</row>
    <row r="6" spans="1:71" s="47" customFormat="1" ht="15.75" thickBot="1">
      <c r="A6" s="46"/>
      <c r="B6" s="46"/>
      <c r="C6" s="46" t="s">
        <v>64</v>
      </c>
      <c r="E6" s="46"/>
      <c r="F6" s="2">
        <f ca="1">INDIRECT($AT$8&amp;"!R"&amp;G6&amp;"C"&amp;H6,FALSE)*(1-H3)</f>
        <v>371.20468139648437</v>
      </c>
      <c r="G6" s="2">
        <f>ROW(data0!AI117)</f>
        <v>117</v>
      </c>
      <c r="H6" s="47">
        <f>COLUMN(data0!AI117)</f>
        <v>35</v>
      </c>
      <c r="AL6" s="63"/>
      <c r="AM6" s="63"/>
      <c r="AN6" s="63"/>
      <c r="AO6" s="63"/>
      <c r="AP6" s="63"/>
      <c r="AQ6" s="63"/>
      <c r="AR6" s="63"/>
      <c r="AS6" s="63"/>
      <c r="AT6" s="63"/>
      <c r="AU6" s="63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16"/>
    </row>
    <row r="7" spans="1:71" s="47" customFormat="1" ht="15.75" thickBot="1">
      <c r="A7" s="46"/>
      <c r="B7" s="46"/>
      <c r="C7" s="46" t="s">
        <v>65</v>
      </c>
      <c r="E7" s="46"/>
      <c r="F7" s="2">
        <f ca="1">INDIRECT($AT$8&amp;"!R"&amp;G7&amp;"C"&amp;H7,FALSE)*(1-H3)</f>
        <v>153.43360977172853</v>
      </c>
      <c r="G7" s="2">
        <f>ROW(data0!AI118)</f>
        <v>118</v>
      </c>
      <c r="H7" s="47">
        <f>COLUMN(data0!AI118)</f>
        <v>35</v>
      </c>
      <c r="AL7" s="63"/>
      <c r="AM7" s="63"/>
      <c r="AN7" s="63"/>
      <c r="AO7" s="63"/>
      <c r="AP7" s="63"/>
      <c r="AQ7" s="63"/>
      <c r="AR7" s="63"/>
      <c r="AS7" s="63"/>
      <c r="AT7" s="139" t="s">
        <v>83</v>
      </c>
      <c r="AU7" s="140"/>
      <c r="AV7" s="141"/>
      <c r="AW7" s="145" t="s">
        <v>84</v>
      </c>
      <c r="AX7" s="81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</row>
    <row r="8" spans="1:71" s="47" customFormat="1">
      <c r="A8" s="46"/>
      <c r="B8" s="46"/>
      <c r="C8" s="46"/>
      <c r="E8" s="46"/>
      <c r="AL8" s="63"/>
      <c r="AM8" s="63"/>
      <c r="AN8" s="63"/>
      <c r="AO8" s="63"/>
      <c r="AP8" s="63"/>
      <c r="AQ8" s="63"/>
      <c r="AR8" s="63"/>
      <c r="AS8" s="7"/>
      <c r="AT8" s="136" t="str">
        <f ca="1">VLOOKUP(AX9,AU8:AV10,2)</f>
        <v>data0</v>
      </c>
      <c r="AU8" s="137" t="s">
        <v>17</v>
      </c>
      <c r="AV8" s="138" t="s">
        <v>14</v>
      </c>
      <c r="AW8" s="116" t="s">
        <v>19</v>
      </c>
      <c r="AX8" s="9" t="str">
        <f ca="1">MID(CELL("Filename",AW7),SEARCH("]",CELL("Filename",AW7),1)+1,100)</f>
        <v>calcRED(0)</v>
      </c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</row>
    <row r="9" spans="1:71" s="47" customFormat="1">
      <c r="A9" s="46"/>
      <c r="B9" s="46"/>
      <c r="C9" s="46"/>
      <c r="E9" s="46"/>
      <c r="AP9" s="63"/>
      <c r="AQ9" s="63"/>
      <c r="AR9" s="63"/>
      <c r="AS9" s="7"/>
      <c r="AT9" s="131"/>
      <c r="AU9" s="130" t="s">
        <v>16</v>
      </c>
      <c r="AV9" s="132" t="s">
        <v>13</v>
      </c>
      <c r="AW9" s="116" t="s">
        <v>86</v>
      </c>
      <c r="AX9" s="7" t="str">
        <f ca="1">LEFT(RIGHT(AX8,LEN(AX8)-4),LEN(RIGHT(AX8,LEN(AX8)-4))-3)</f>
        <v>RED</v>
      </c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  <c r="BS9" s="116"/>
    </row>
    <row r="10" spans="1:71" s="47" customFormat="1" ht="15.75" thickBot="1">
      <c r="A10" s="46"/>
      <c r="B10" s="46"/>
      <c r="C10" s="46"/>
      <c r="E10" s="46"/>
      <c r="AL10" s="63"/>
      <c r="AM10" s="63"/>
      <c r="AN10" s="63"/>
      <c r="AO10" s="63"/>
      <c r="AP10" s="63"/>
      <c r="AQ10" s="63"/>
      <c r="AR10" s="63"/>
      <c r="AS10" s="7"/>
      <c r="AT10" s="133"/>
      <c r="AU10" s="134" t="s">
        <v>15</v>
      </c>
      <c r="AV10" s="135" t="s">
        <v>12</v>
      </c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</row>
    <row r="11" spans="1:71" s="47" customFormat="1">
      <c r="A11" s="46"/>
      <c r="B11" s="85" t="s">
        <v>62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7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</row>
    <row r="12" spans="1:71" s="47" customFormat="1">
      <c r="A12" s="46"/>
      <c r="B12" s="46"/>
      <c r="C12" s="46"/>
      <c r="E12" s="46"/>
      <c r="I12" s="82" t="s">
        <v>61</v>
      </c>
      <c r="J12" s="83"/>
      <c r="K12" s="83"/>
      <c r="L12" s="83"/>
      <c r="M12" s="84"/>
      <c r="AL12" s="63"/>
      <c r="AM12" s="63"/>
      <c r="AN12" s="63"/>
      <c r="AO12" s="63"/>
      <c r="AP12" s="63"/>
      <c r="AQ12" s="63"/>
      <c r="AR12" s="63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  <c r="BS12" s="116"/>
    </row>
    <row r="13" spans="1:71">
      <c r="B13" s="47"/>
      <c r="C13" s="7"/>
      <c r="E13" s="47"/>
      <c r="H13" s="7"/>
      <c r="S13" s="81" t="s">
        <v>18</v>
      </c>
      <c r="T13" s="81"/>
      <c r="U13" s="81"/>
      <c r="X13" s="63" t="s">
        <v>76</v>
      </c>
      <c r="Y13" s="110">
        <v>0.01</v>
      </c>
      <c r="AA13" s="82" t="s">
        <v>61</v>
      </c>
      <c r="AB13" s="83"/>
      <c r="AC13" s="83"/>
      <c r="AD13" s="83"/>
      <c r="AE13" s="84"/>
      <c r="AF13" s="105"/>
      <c r="AG13" s="63"/>
      <c r="AH13" s="81" t="s">
        <v>0</v>
      </c>
      <c r="AI13" s="81"/>
      <c r="AJ13" s="81" t="s">
        <v>2</v>
      </c>
      <c r="AK13" s="81"/>
      <c r="AN13" s="81" t="s">
        <v>0</v>
      </c>
      <c r="AO13" s="81"/>
      <c r="AP13" s="81" t="s">
        <v>1</v>
      </c>
      <c r="AQ13" s="81"/>
      <c r="AS13" s="71"/>
      <c r="AT13" s="112"/>
      <c r="AU13" s="112"/>
      <c r="AV13"/>
      <c r="AW13"/>
      <c r="AX13"/>
      <c r="AY13"/>
      <c r="AZ13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</row>
    <row r="14" spans="1:71">
      <c r="A14" s="7">
        <f>(MAX(A$17:A$1048576)+1)/2</f>
        <v>288</v>
      </c>
      <c r="B14" s="47" t="s">
        <v>0</v>
      </c>
      <c r="C14" s="47" t="s">
        <v>2</v>
      </c>
      <c r="D14" s="47" t="s">
        <v>18</v>
      </c>
      <c r="E14" s="47" t="s">
        <v>0</v>
      </c>
      <c r="F14" s="81" t="s">
        <v>2</v>
      </c>
      <c r="G14" s="81"/>
      <c r="H14" s="7"/>
      <c r="I14" s="47" t="s">
        <v>0</v>
      </c>
      <c r="J14" s="47" t="s">
        <v>2</v>
      </c>
      <c r="K14" s="47" t="s">
        <v>56</v>
      </c>
      <c r="L14" s="47" t="s">
        <v>58</v>
      </c>
      <c r="M14" s="47" t="s">
        <v>59</v>
      </c>
      <c r="O14" s="47" t="s">
        <v>0</v>
      </c>
      <c r="P14" s="47" t="s">
        <v>2</v>
      </c>
      <c r="Q14" s="47" t="s">
        <v>1</v>
      </c>
      <c r="R14" s="47" t="s">
        <v>3</v>
      </c>
      <c r="S14" s="47" t="s">
        <v>2</v>
      </c>
      <c r="T14" s="47" t="s">
        <v>1</v>
      </c>
      <c r="U14" s="47" t="s">
        <v>3</v>
      </c>
      <c r="V14" s="47" t="s">
        <v>0</v>
      </c>
      <c r="W14" s="47" t="s">
        <v>2</v>
      </c>
      <c r="X14" s="47" t="s">
        <v>1</v>
      </c>
      <c r="Y14" s="47" t="s">
        <v>3</v>
      </c>
      <c r="AA14" s="47" t="s">
        <v>0</v>
      </c>
      <c r="AB14" s="47" t="s">
        <v>2</v>
      </c>
      <c r="AC14" s="47" t="s">
        <v>58</v>
      </c>
      <c r="AD14" s="47" t="s">
        <v>56</v>
      </c>
      <c r="AE14" s="47" t="s">
        <v>59</v>
      </c>
      <c r="AF14" s="47" t="s">
        <v>1</v>
      </c>
      <c r="AG14" s="47" t="s">
        <v>58</v>
      </c>
      <c r="AH14" s="47" t="s">
        <v>56</v>
      </c>
      <c r="AI14" s="47" t="s">
        <v>59</v>
      </c>
      <c r="AJ14" s="63" t="s">
        <v>56</v>
      </c>
      <c r="AK14" s="63" t="s">
        <v>59</v>
      </c>
      <c r="AL14" s="63" t="s">
        <v>3</v>
      </c>
      <c r="AM14" s="63" t="s">
        <v>58</v>
      </c>
      <c r="AN14" s="63" t="s">
        <v>56</v>
      </c>
      <c r="AO14" s="63" t="s">
        <v>59</v>
      </c>
      <c r="AP14" s="63" t="s">
        <v>56</v>
      </c>
      <c r="AQ14" s="63" t="s">
        <v>59</v>
      </c>
      <c r="AS14" s="71"/>
      <c r="AT14" s="70"/>
      <c r="AU14" s="70"/>
      <c r="AV14"/>
      <c r="AW14"/>
      <c r="AX14"/>
      <c r="AY14"/>
      <c r="AZ14"/>
      <c r="BC14" s="118"/>
      <c r="BD14" s="119"/>
      <c r="BE14" s="119"/>
      <c r="BF14" s="119"/>
      <c r="BG14" s="119"/>
      <c r="BI14" s="120"/>
      <c r="BK14" s="118"/>
      <c r="BL14" s="119"/>
      <c r="BM14" s="119"/>
      <c r="BN14" s="119"/>
      <c r="BO14" s="119"/>
      <c r="BP14" s="121"/>
      <c r="BQ14" s="120"/>
    </row>
    <row r="15" spans="1:71">
      <c r="A15" s="7"/>
      <c r="B15" s="47"/>
      <c r="C15" s="7"/>
      <c r="D15" s="47">
        <f ca="1">MIN(D17:D130)</f>
        <v>29</v>
      </c>
      <c r="E15" s="47"/>
      <c r="H15" s="7"/>
      <c r="K15" s="56" t="s">
        <v>57</v>
      </c>
      <c r="L15" s="47" t="s">
        <v>60</v>
      </c>
      <c r="S15" s="47">
        <f ca="1">MIN(S17:S244)</f>
        <v>1</v>
      </c>
      <c r="T15" s="47">
        <f ca="1">MIN(T17:T244)</f>
        <v>50</v>
      </c>
      <c r="U15" s="63">
        <f ca="1">MIN(U17:U244)</f>
        <v>138</v>
      </c>
      <c r="X15" s="111">
        <f ca="1">F6*(1-Y13)</f>
        <v>367.49263458251954</v>
      </c>
      <c r="Y15" s="111">
        <f ca="1">F7*(1-Y13)</f>
        <v>151.89927367401123</v>
      </c>
      <c r="AC15" s="47" t="s">
        <v>60</v>
      </c>
      <c r="AD15" s="56" t="s">
        <v>57</v>
      </c>
      <c r="AG15" s="47" t="s">
        <v>60</v>
      </c>
      <c r="AH15" s="56" t="s">
        <v>57</v>
      </c>
      <c r="AM15" s="63" t="s">
        <v>60</v>
      </c>
      <c r="AN15" s="56" t="s">
        <v>57</v>
      </c>
      <c r="AS15" s="103" t="str">
        <f ca="1">"Gain Compression; Range=HI: "&amp;AX9&amp; " channel"</f>
        <v>Gain Compression; Range=HI: RED channel</v>
      </c>
      <c r="AT15" s="103"/>
      <c r="AU15" s="103"/>
      <c r="AV15" s="103"/>
      <c r="AW15" s="103"/>
      <c r="AX15" s="103"/>
      <c r="AY15" s="103"/>
      <c r="AZ15"/>
      <c r="BC15" s="118"/>
      <c r="BD15" s="119"/>
      <c r="BE15" s="119"/>
      <c r="BF15" s="119"/>
      <c r="BG15" s="119"/>
      <c r="BI15" s="120"/>
      <c r="BK15" s="118"/>
      <c r="BL15" s="119"/>
      <c r="BM15" s="119"/>
      <c r="BN15" s="119"/>
      <c r="BO15" s="119"/>
      <c r="BQ15" s="120"/>
    </row>
    <row r="16" spans="1:71" s="47" customFormat="1">
      <c r="A16" s="1"/>
      <c r="B16" s="1"/>
      <c r="C16" s="1"/>
      <c r="D16" s="47">
        <f ca="1">MAX(D17:D130)</f>
        <v>114</v>
      </c>
      <c r="E16" s="1"/>
      <c r="G16" s="47" t="s">
        <v>55</v>
      </c>
      <c r="K16" s="57">
        <f ca="1">AVERAGE(K17:K80)</f>
        <v>0.99999984122378616</v>
      </c>
      <c r="L16" s="47">
        <v>10250</v>
      </c>
      <c r="S16" s="47">
        <f ca="1">MAX(S17:S244)</f>
        <v>228</v>
      </c>
      <c r="T16" s="47">
        <f ca="1">MAX(T17:T244)</f>
        <v>228</v>
      </c>
      <c r="U16" s="63">
        <f ca="1">MAX(U17:U244)</f>
        <v>228</v>
      </c>
      <c r="X16" s="47" t="str">
        <f>G16</f>
        <v>OVR</v>
      </c>
      <c r="Y16" s="47" t="str">
        <f>X16</f>
        <v>OVR</v>
      </c>
      <c r="AC16" s="47">
        <v>10250</v>
      </c>
      <c r="AD16" s="57">
        <f ca="1">AVERAGE(AD145:AD244)</f>
        <v>0.98862422253303706</v>
      </c>
      <c r="AG16" s="47">
        <v>375</v>
      </c>
      <c r="AH16" s="57">
        <f ca="1">AVERAGE(AH17:AH161)</f>
        <v>0.96819732101770795</v>
      </c>
      <c r="AJ16" s="47">
        <f ca="1">AVERAGE(AJ17:AJ180)</f>
        <v>0.97726643781089484</v>
      </c>
      <c r="AL16" s="63"/>
      <c r="AM16" s="63">
        <v>155</v>
      </c>
      <c r="AN16" s="57">
        <f ca="1">AVERAGE(AN17:AN46)</f>
        <v>1.0069372226945139</v>
      </c>
      <c r="AO16" s="63"/>
      <c r="AP16" s="63">
        <f ca="1">AVERAGE(AP17:AP60)</f>
        <v>1.0612618017188671</v>
      </c>
      <c r="AQ16" s="63"/>
      <c r="AR16" s="63"/>
      <c r="AS16" s="71"/>
      <c r="AT16" s="70"/>
      <c r="AU16" s="70"/>
      <c r="AV16"/>
      <c r="AW16"/>
      <c r="AX16"/>
      <c r="AY16"/>
      <c r="AZ16"/>
      <c r="BA16" s="116"/>
      <c r="BB16" s="116"/>
      <c r="BC16" s="118"/>
      <c r="BD16" s="118"/>
      <c r="BE16" s="118"/>
      <c r="BF16" s="118"/>
      <c r="BG16" s="118"/>
      <c r="BH16" s="116"/>
      <c r="BI16" s="122"/>
      <c r="BJ16" s="116"/>
      <c r="BK16" s="118"/>
      <c r="BL16" s="118"/>
      <c r="BM16" s="118"/>
      <c r="BN16" s="118"/>
      <c r="BO16" s="118"/>
      <c r="BP16" s="116"/>
      <c r="BQ16" s="122"/>
      <c r="BR16" s="116"/>
      <c r="BS16" s="116"/>
    </row>
    <row r="17" spans="1:69">
      <c r="A17" s="8">
        <v>0</v>
      </c>
      <c r="B17" s="46" t="str">
        <f>"data3!R"&amp;2+A17&amp;"C"&amp;F$4</f>
        <v>data3!R2C37</v>
      </c>
      <c r="C17" s="46" t="str">
        <f ca="1">$AT$8&amp;"!R"&amp;2+A17&amp;"C"&amp;F$3</f>
        <v>data0!R2C37</v>
      </c>
      <c r="D17" s="47" t="str">
        <f t="shared" ref="D17:D48" ca="1" si="0">IF(G17&lt;&gt;$G$16,RANK(E17,E$17:E$130),"")</f>
        <v/>
      </c>
      <c r="E17" s="46">
        <f ca="1">$K$2*INDIRECT(B17,FALSE)</f>
        <v>11425.64949099602</v>
      </c>
      <c r="F17" s="7">
        <f ca="1">INDIRECT(C17,FALSE)</f>
        <v>10218.862386067709</v>
      </c>
      <c r="G17" s="47" t="str">
        <f ca="1">IF(F17&gt;=$F$5,$G$16,F17)</f>
        <v>OVR</v>
      </c>
      <c r="H17" s="7"/>
      <c r="I17" s="47">
        <f ca="1">IF($D$16-A17&gt;=$D$15,VLOOKUP($D$16-A17,$D$17:$F$130,2,FALSE),"")</f>
        <v>2274.2352728201622</v>
      </c>
      <c r="J17" s="47">
        <f ca="1">IF($D$16-A17&gt;=$D$15,VLOOKUP($D$16-A17,$D$17:$F$130,3,FALSE),"")</f>
        <v>2281.0622711181641</v>
      </c>
      <c r="K17" s="47">
        <f ca="1">IF(I17&lt;&gt;"",J17/I17,"")</f>
        <v>1.0030018874386448</v>
      </c>
      <c r="L17" s="1">
        <f ca="1">IF(J17&lt;&gt;"",J17/L$16,"")</f>
        <v>0.22254266059689407</v>
      </c>
      <c r="M17" s="1">
        <f ca="1">IF(K17&lt;&gt;"",K17/K$16-1,"")</f>
        <v>3.0020466915123833E-3</v>
      </c>
      <c r="N17" s="1"/>
      <c r="O17" s="1" t="str">
        <f ca="1">"data3!R"&amp;2+$D$16+3*A17&amp;"C"&amp;F$4</f>
        <v>data3!R116C37</v>
      </c>
      <c r="P17" s="1" t="str">
        <f ca="1">$AT$8&amp;"!R"&amp;2+$D$16+3*A17&amp;"C"&amp;F$3</f>
        <v>data0!R116C37</v>
      </c>
      <c r="Q17" s="1" t="str">
        <f ca="1">$AT$8&amp;"!R"&amp;2+$D$16+3*A17+1&amp;"C"&amp;F$3</f>
        <v>data0!R117C37</v>
      </c>
      <c r="R17" s="1" t="str">
        <f ca="1">$AT$8&amp;"!R"&amp;2+$D$16+3*A17+2&amp;"C"&amp;F$3</f>
        <v>data0!R118C37</v>
      </c>
      <c r="S17" s="2">
        <f ca="1">RANK(V17,V$17:V$244)</f>
        <v>6</v>
      </c>
      <c r="T17" s="47" t="str">
        <f ca="1">IF(X17&lt;&gt;$X$16,S17,"")</f>
        <v/>
      </c>
      <c r="U17" s="2" t="str">
        <f ca="1">IF(Y17&lt;&gt;$Y$16,S17,"")</f>
        <v/>
      </c>
      <c r="V17" s="2">
        <f ca="1">$K$3*INDIRECT(O17,FALSE)</f>
        <v>482.29468571845553</v>
      </c>
      <c r="W17" s="2">
        <f ca="1">INDIRECT(P17,FALSE)</f>
        <v>491.18330637613934</v>
      </c>
      <c r="X17" s="2" t="str">
        <f ca="1">IF(INDIRECT(Q17,FALSE)&lt;X$15,INDIRECT(Q17,FALSE),X$16)</f>
        <v>OVR</v>
      </c>
      <c r="Y17" s="2" t="str">
        <f t="shared" ref="Y17:Y80" ca="1" si="1">IF(INDIRECT(R17,FALSE)&lt;Y$15,INDIRECT(R17,FALSE),Y$16)</f>
        <v>OVR</v>
      </c>
      <c r="AA17" s="47">
        <f ca="1">VLOOKUP($S$16-$A17,$S$17:$W$244,4,FALSE)</f>
        <v>27.877355402265902</v>
      </c>
      <c r="AB17" s="47">
        <f ca="1">VLOOKUP($S$16-$A17,$S$17:$W$244,5,FALSE)</f>
        <v>27.937838554382324</v>
      </c>
      <c r="AC17" s="1">
        <f ca="1">IF(AB17&lt;&gt;"",AA17/AC$16,"")</f>
        <v>2.719741990464966E-3</v>
      </c>
      <c r="AD17" s="47">
        <f ca="1">AB17/AA17</f>
        <v>1.0021696158492677</v>
      </c>
      <c r="AE17" s="1">
        <f t="shared" ref="AE17:AE80" ca="1" si="2">IF(AD17&lt;&gt;"",AD17/AD$16-1,"")</f>
        <v>1.370125575269121E-2</v>
      </c>
      <c r="AF17" s="47">
        <f ca="1">IF(T$16-$A17&gt;=T$15,VLOOKUP(T$16-$A17,$T$17:$X$244,5,FALSE),"")</f>
        <v>26.211900234222412</v>
      </c>
      <c r="AG17" s="1">
        <f ca="1">IF(AF17&lt;&gt;"",$AA17/AG$16,"")</f>
        <v>7.4339614406042406E-2</v>
      </c>
      <c r="AH17" s="47">
        <f ca="1">IF(AF17&lt;&gt;"",AF17/$AA17,"")</f>
        <v>0.94025777753982642</v>
      </c>
      <c r="AI17" s="1">
        <f ca="1">IF(AH17&lt;&gt;"",AH17/AH$16-1,"")</f>
        <v>-2.8857282365244763E-2</v>
      </c>
      <c r="AJ17" s="47">
        <f ca="1">IF(AF17&lt;&gt;"",AF17/AB17,"")</f>
        <v>0.93822219579369781</v>
      </c>
      <c r="AK17" s="1">
        <f ca="1">IF(AJ17&lt;&gt;"",AJ17/AJ$16-1,"")</f>
        <v>-3.9952504768973052E-2</v>
      </c>
      <c r="AL17" s="2">
        <f ca="1">IF(U$16-$A17&gt;=U$15,VLOOKUP(T$16-$A17,$U$17:$Y$244,5,FALSE),"")</f>
        <v>27.053946892420452</v>
      </c>
      <c r="AM17" s="1">
        <f ca="1">IF(AL17&lt;&gt;"",$AA17/AM$16,"")</f>
        <v>0.17985390582107033</v>
      </c>
      <c r="AN17" s="63">
        <f ca="1">IF(AL17&lt;&gt;"",AL17/$AA17,"")</f>
        <v>0.97046317708535146</v>
      </c>
      <c r="AO17" s="1">
        <f ca="1">IF(AN17&lt;&gt;"",AN17/AN$16-1,"")</f>
        <v>-3.6222760254665864E-2</v>
      </c>
      <c r="AP17" s="63">
        <f ca="1">IF(AL17&lt;&gt;"",AL17/AF17,"")</f>
        <v>1.0321245941985793</v>
      </c>
      <c r="AQ17" s="1">
        <f ca="1">IF(AP17&lt;&gt;"",AP17/AP$16-1,"")</f>
        <v>-2.7455249471050269E-2</v>
      </c>
      <c r="AR17" s="1"/>
      <c r="AS17" s="71"/>
      <c r="AT17" s="70"/>
      <c r="AU17" s="70"/>
      <c r="AV17"/>
      <c r="AW17"/>
      <c r="AX17"/>
      <c r="AY17"/>
      <c r="AZ17"/>
      <c r="BA17" s="118"/>
      <c r="BD17" s="121"/>
      <c r="BE17" s="123"/>
      <c r="BF17" s="121"/>
      <c r="BG17" s="117"/>
      <c r="BH17" s="117"/>
      <c r="BI17" s="124"/>
      <c r="BL17" s="121"/>
      <c r="BM17" s="123"/>
      <c r="BN17" s="121"/>
      <c r="BO17" s="117"/>
      <c r="BP17" s="117"/>
      <c r="BQ17" s="124"/>
    </row>
    <row r="18" spans="1:69">
      <c r="A18" s="8">
        <f>A17+1</f>
        <v>1</v>
      </c>
      <c r="B18" s="62" t="str">
        <f t="shared" ref="B18:B81" si="3">"data3!R"&amp;2+A18&amp;"C"&amp;F$4</f>
        <v>data3!R3C37</v>
      </c>
      <c r="C18" s="46" t="str">
        <f ca="1">$AT$8&amp;"!R"&amp;2+A18&amp;"C"&amp;F$3</f>
        <v>data0!R3C37</v>
      </c>
      <c r="D18" s="47" t="str">
        <f t="shared" ca="1" si="0"/>
        <v/>
      </c>
      <c r="E18" s="62">
        <f t="shared" ref="E18:E81" ca="1" si="4">$K$2*INDIRECT(B18,FALSE)</f>
        <v>11392.02955887708</v>
      </c>
      <c r="F18" s="47">
        <f t="shared" ref="F18:F49" ca="1" si="5">INDIRECT(C18,FALSE)</f>
        <v>10214.052937825521</v>
      </c>
      <c r="G18" s="47" t="str">
        <f t="shared" ref="G18:G81" ca="1" si="6">IF(F18&gt;=$F$5,$G$16,F18)</f>
        <v>OVR</v>
      </c>
      <c r="H18" s="7"/>
      <c r="I18" s="47">
        <f t="shared" ref="I18:I81" ca="1" si="7">IF($D$16-A18&gt;=$D$15,VLOOKUP($D$16-A18,$D$17:$F$130,2,FALSE),"")</f>
        <v>2400.4232804359563</v>
      </c>
      <c r="J18" s="47">
        <f t="shared" ref="J18:J81" ca="1" si="8">IF($D$16-A18&gt;=$D$15,VLOOKUP($D$16-A18,$D$17:$F$130,3,FALSE),"")</f>
        <v>2407.1116638183594</v>
      </c>
      <c r="K18" s="47">
        <f t="shared" ref="K18:K81" ca="1" si="9">IF(I18&lt;&gt;"",J18/I18,"")</f>
        <v>1.0027863349922137</v>
      </c>
      <c r="L18" s="1">
        <f t="shared" ref="L18:L81" ca="1" si="10">IF(J18&lt;&gt;"",J18/L$16,"")</f>
        <v>0.23484016232374239</v>
      </c>
      <c r="M18" s="1">
        <f t="shared" ref="M18:M81" ca="1" si="11">IF(K18&lt;&gt;"",K18/K$16-1,"")</f>
        <v>2.7864942108566382E-3</v>
      </c>
      <c r="N18" s="1"/>
      <c r="O18" s="1" t="str">
        <f t="shared" ref="O18:O81" ca="1" si="12">"data3!R"&amp;2+$D$16+3*A18&amp;"C"&amp;F$4</f>
        <v>data3!R119C37</v>
      </c>
      <c r="P18" s="1" t="str">
        <f ca="1">$AT$8&amp;"!R"&amp;2+$D$16+3*A18&amp;"C"&amp;F$3</f>
        <v>data0!R119C37</v>
      </c>
      <c r="Q18" s="1" t="str">
        <f ca="1">$AT$8&amp;"!R"&amp;2+$D$16+3*A18+1&amp;"C"&amp;F$3</f>
        <v>data0!R120C37</v>
      </c>
      <c r="R18" s="1" t="str">
        <f ca="1">$AT$8&amp;"!R"&amp;2+$D$16+3*A18+2&amp;"C"&amp;F$3</f>
        <v>data0!R121C37</v>
      </c>
      <c r="S18" s="2">
        <f t="shared" ref="S18:S81" ca="1" si="13">RANK(V18,V$17:V$244)</f>
        <v>1</v>
      </c>
      <c r="T18" s="63" t="str">
        <f t="shared" ref="T18:T81" ca="1" si="14">IF(X18&lt;&gt;$X$16,S18,"")</f>
        <v/>
      </c>
      <c r="U18" s="2" t="str">
        <f t="shared" ref="U18:U81" ca="1" si="15">IF(Y18&lt;&gt;$Y$16,S18,"")</f>
        <v/>
      </c>
      <c r="V18" s="2">
        <f t="shared" ref="V18:V81" ca="1" si="16">$K$3*INDIRECT(O18,FALSE)</f>
        <v>492.42457301205894</v>
      </c>
      <c r="W18" s="2">
        <f t="shared" ref="W18:W81" ca="1" si="17">INDIRECT(P18,FALSE)</f>
        <v>486.29565302530926</v>
      </c>
      <c r="X18" s="2" t="str">
        <f t="shared" ref="X18:X81" ca="1" si="18">IF(INDIRECT(Q18,FALSE)&lt;X$15,INDIRECT(Q18,FALSE),X$16)</f>
        <v>OVR</v>
      </c>
      <c r="Y18" s="2" t="str">
        <f t="shared" ca="1" si="1"/>
        <v>OVR</v>
      </c>
      <c r="AA18" s="47">
        <f t="shared" ref="AA18:AA81" ca="1" si="19">VLOOKUP($S$16-$A18,$S$17:$W$244,4,FALSE)</f>
        <v>29.310145897707802</v>
      </c>
      <c r="AB18" s="47">
        <f t="shared" ref="AB18:AB81" ca="1" si="20">VLOOKUP($S$16-$A18,$S$17:$W$244,5,FALSE)</f>
        <v>29.475820620854694</v>
      </c>
      <c r="AC18" s="1">
        <f ca="1">IF(AB18&lt;&gt;"",AA18/AC$16,"")</f>
        <v>2.8595264290446638E-3</v>
      </c>
      <c r="AD18" s="47">
        <f t="shared" ref="AD18:AD81" ca="1" si="21">AB18/AA18</f>
        <v>1.0056524700943181</v>
      </c>
      <c r="AE18" s="1">
        <f t="shared" ca="1" si="2"/>
        <v>1.7224186069052072E-2</v>
      </c>
      <c r="AF18" s="47">
        <f t="shared" ref="AF18:AF81" ca="1" si="22">IF(T$16-$A18&gt;=T$15,VLOOKUP(T$16-$A18,$T$17:$X$244,5,FALSE),"")</f>
        <v>27.670090436935425</v>
      </c>
      <c r="AG18" s="1">
        <f t="shared" ref="AG18:AG81" ca="1" si="23">IF(AF18&lt;&gt;"",$AA18/AG$16,"")</f>
        <v>7.8160389060554142E-2</v>
      </c>
      <c r="AH18" s="63">
        <f t="shared" ref="AH18:AH81" ca="1" si="24">IF(AF18&lt;&gt;"",AF18/$AA18,"")</f>
        <v>0.9440447868633558</v>
      </c>
      <c r="AI18" s="1">
        <f t="shared" ref="AI18:AI81" ca="1" si="25">IF(AH18&lt;&gt;"",AH18/AH$16-1,"")</f>
        <v>-2.4945879966869255E-2</v>
      </c>
      <c r="AJ18" s="47">
        <f ca="1">IF(AF18&lt;&gt;"",AF18/AB18,"")</f>
        <v>0.9387385950285746</v>
      </c>
      <c r="AK18" s="1">
        <f t="shared" ref="AK18:AK81" ca="1" si="26">IF(AJ18&lt;&gt;"",AJ18/AJ$16-1,"")</f>
        <v>-3.9424092848848624E-2</v>
      </c>
      <c r="AL18" s="2">
        <f t="shared" ref="AL18:AL81" ca="1" si="27">IF(U$16-$A18&gt;=U$15,VLOOKUP(T$16-$A18,$U$17:$Y$244,5,FALSE),"")</f>
        <v>28.756360928217571</v>
      </c>
      <c r="AM18" s="1">
        <f t="shared" ref="AM18:AM81" ca="1" si="28">IF(AL18&lt;&gt;"",$AA18/AM$16,"")</f>
        <v>0.18909771546908261</v>
      </c>
      <c r="AN18" s="63">
        <f t="shared" ref="AN18:AN81" ca="1" si="29">IF(AL18&lt;&gt;"",AL18/$AA18,"")</f>
        <v>0.98110603163072141</v>
      </c>
      <c r="AO18" s="1">
        <f t="shared" ref="AO18:AO81" ca="1" si="30">IF(AN18&lt;&gt;"",AN18/AN$16-1,"")</f>
        <v>-2.5653228902065561E-2</v>
      </c>
      <c r="AP18" s="63">
        <f t="shared" ref="AP18:AP81" ca="1" si="31">IF(AL18&lt;&gt;"",AL18/AF18,"")</f>
        <v>1.0392579306438456</v>
      </c>
      <c r="AQ18" s="1">
        <f t="shared" ref="AQ18:AQ81" ca="1" si="32">IF(AP18&lt;&gt;"",AP18/AP$16-1,"")</f>
        <v>-2.0733687992334215E-2</v>
      </c>
      <c r="AR18" s="1"/>
      <c r="AS18" s="71"/>
      <c r="AT18" s="70"/>
      <c r="AU18" s="70"/>
      <c r="AV18"/>
      <c r="AW18"/>
      <c r="AX18"/>
      <c r="AY18"/>
      <c r="AZ18"/>
      <c r="BA18" s="118"/>
      <c r="BD18" s="121"/>
      <c r="BE18" s="123"/>
      <c r="BF18" s="121"/>
      <c r="BG18" s="121"/>
      <c r="BH18" s="123"/>
      <c r="BI18" s="121"/>
      <c r="BL18" s="121"/>
      <c r="BM18" s="123"/>
      <c r="BN18" s="121"/>
      <c r="BO18" s="121"/>
      <c r="BP18" s="123"/>
      <c r="BQ18" s="121"/>
    </row>
    <row r="19" spans="1:69">
      <c r="A19" s="8">
        <f t="shared" ref="A19:A82" si="33">A18+1</f>
        <v>2</v>
      </c>
      <c r="B19" s="62" t="str">
        <f t="shared" si="3"/>
        <v>data3!R4C37</v>
      </c>
      <c r="C19" s="46" t="str">
        <f ca="1">$AT$8&amp;"!R"&amp;2+A19&amp;"C"&amp;F$3</f>
        <v>data0!R4C37</v>
      </c>
      <c r="D19" s="47" t="str">
        <f t="shared" ca="1" si="0"/>
        <v/>
      </c>
      <c r="E19" s="62">
        <f t="shared" ca="1" si="4"/>
        <v>11359.380727611922</v>
      </c>
      <c r="F19" s="47">
        <f t="shared" ca="1" si="5"/>
        <v>10207.816324869791</v>
      </c>
      <c r="G19" s="47" t="str">
        <f t="shared" ca="1" si="6"/>
        <v>OVR</v>
      </c>
      <c r="H19" s="7"/>
      <c r="I19" s="47">
        <f t="shared" ca="1" si="7"/>
        <v>2522.490918842771</v>
      </c>
      <c r="J19" s="47">
        <f t="shared" ca="1" si="8"/>
        <v>2529.1661885579429</v>
      </c>
      <c r="K19" s="47">
        <f t="shared" ca="1" si="9"/>
        <v>1.0026463007915343</v>
      </c>
      <c r="L19" s="1">
        <f t="shared" ca="1" si="10"/>
        <v>0.24674792083492125</v>
      </c>
      <c r="M19" s="1">
        <f t="shared" ca="1" si="11"/>
        <v>2.6464599879429951E-3</v>
      </c>
      <c r="N19" s="1"/>
      <c r="O19" s="1" t="str">
        <f t="shared" ca="1" si="12"/>
        <v>data3!R122C37</v>
      </c>
      <c r="P19" s="1" t="str">
        <f ca="1">$AT$8&amp;"!R"&amp;2+$D$16+3*A19&amp;"C"&amp;F$3</f>
        <v>data0!R122C37</v>
      </c>
      <c r="Q19" s="1" t="str">
        <f ca="1">$AT$8&amp;"!R"&amp;2+$D$16+3*A19+1&amp;"C"&amp;F$3</f>
        <v>data0!R123C37</v>
      </c>
      <c r="R19" s="1" t="str">
        <f ca="1">$AT$8&amp;"!R"&amp;2+$D$16+3*A19+2&amp;"C"&amp;F$3</f>
        <v>data0!R124C37</v>
      </c>
      <c r="S19" s="2">
        <f t="shared" ca="1" si="13"/>
        <v>2</v>
      </c>
      <c r="T19" s="63" t="str">
        <f t="shared" ca="1" si="14"/>
        <v/>
      </c>
      <c r="U19" s="2" t="str">
        <f t="shared" ca="1" si="15"/>
        <v/>
      </c>
      <c r="V19" s="2">
        <f t="shared" ca="1" si="16"/>
        <v>490.55259123889027</v>
      </c>
      <c r="W19" s="2">
        <f t="shared" ca="1" si="17"/>
        <v>484.24283727010089</v>
      </c>
      <c r="X19" s="2" t="str">
        <f t="shared" ca="1" si="18"/>
        <v>OVR</v>
      </c>
      <c r="Y19" s="2" t="str">
        <f t="shared" ca="1" si="1"/>
        <v>OVR</v>
      </c>
      <c r="AA19" s="47">
        <f t="shared" ca="1" si="19"/>
        <v>30.868033515221892</v>
      </c>
      <c r="AB19" s="47">
        <f t="shared" ca="1" si="20"/>
        <v>30.974701801935833</v>
      </c>
      <c r="AC19" s="1">
        <f ca="1">IF(AB19&lt;&gt;"",AA19/AC$16,"")</f>
        <v>3.0115154648996966E-3</v>
      </c>
      <c r="AD19" s="47">
        <f t="shared" ca="1" si="21"/>
        <v>1.0034556230043401</v>
      </c>
      <c r="AE19" s="1">
        <f t="shared" ca="1" si="2"/>
        <v>1.5002060573938047E-2</v>
      </c>
      <c r="AF19" s="47">
        <f t="shared" ca="1" si="22"/>
        <v>29.062953074773151</v>
      </c>
      <c r="AG19" s="1">
        <f t="shared" ca="1" si="23"/>
        <v>8.2314756040591713E-2</v>
      </c>
      <c r="AH19" s="63">
        <f t="shared" ca="1" si="24"/>
        <v>0.94152266163769049</v>
      </c>
      <c r="AI19" s="1">
        <f t="shared" ca="1" si="25"/>
        <v>-2.7550850225425916E-2</v>
      </c>
      <c r="AJ19" s="47">
        <f ca="1">IF(AF19&lt;&gt;"",AF19/AB19,"")</f>
        <v>0.93828031858427119</v>
      </c>
      <c r="AK19" s="1">
        <f t="shared" ca="1" si="26"/>
        <v>-3.9893029902831501E-2</v>
      </c>
      <c r="AL19" s="2">
        <f t="shared" ca="1" si="27"/>
        <v>30.403489987055462</v>
      </c>
      <c r="AM19" s="1">
        <f t="shared" ca="1" si="28"/>
        <v>0.19914860332401221</v>
      </c>
      <c r="AN19" s="63">
        <f t="shared" ca="1" si="29"/>
        <v>0.98495066010805798</v>
      </c>
      <c r="AO19" s="1">
        <f t="shared" ca="1" si="30"/>
        <v>-2.1835087720385338E-2</v>
      </c>
      <c r="AP19" s="63">
        <f t="shared" ca="1" si="31"/>
        <v>1.0461252822049218</v>
      </c>
      <c r="AQ19" s="1">
        <f t="shared" ca="1" si="32"/>
        <v>-1.4262757304021934E-2</v>
      </c>
      <c r="AR19" s="1"/>
      <c r="AS19" s="71"/>
      <c r="AT19" s="70"/>
      <c r="AU19" s="70"/>
      <c r="AV19"/>
      <c r="AW19"/>
      <c r="AX19"/>
      <c r="AY19"/>
      <c r="AZ19"/>
      <c r="BA19" s="118"/>
      <c r="BD19" s="121"/>
      <c r="BE19" s="123"/>
      <c r="BF19" s="121"/>
      <c r="BG19" s="121"/>
      <c r="BH19" s="123"/>
      <c r="BI19" s="121"/>
      <c r="BL19" s="121"/>
      <c r="BM19" s="123"/>
      <c r="BN19" s="121"/>
      <c r="BO19" s="121"/>
      <c r="BP19" s="123"/>
      <c r="BQ19" s="121"/>
    </row>
    <row r="20" spans="1:69">
      <c r="A20" s="8">
        <f t="shared" si="33"/>
        <v>3</v>
      </c>
      <c r="B20" s="62" t="str">
        <f t="shared" si="3"/>
        <v>data3!R5C37</v>
      </c>
      <c r="C20" s="46" t="str">
        <f ca="1">$AT$8&amp;"!R"&amp;2+A20&amp;"C"&amp;F$3</f>
        <v>data0!R5C37</v>
      </c>
      <c r="D20" s="47" t="str">
        <f t="shared" ca="1" si="0"/>
        <v/>
      </c>
      <c r="E20" s="62">
        <f t="shared" ca="1" si="4"/>
        <v>11307.21662197654</v>
      </c>
      <c r="F20" s="47">
        <f t="shared" ca="1" si="5"/>
        <v>10201.468831380209</v>
      </c>
      <c r="G20" s="47" t="str">
        <f t="shared" ca="1" si="6"/>
        <v>OVR</v>
      </c>
      <c r="H20" s="7"/>
      <c r="I20" s="47">
        <f t="shared" ca="1" si="7"/>
        <v>2640.6507548340901</v>
      </c>
      <c r="J20" s="47">
        <f t="shared" ca="1" si="8"/>
        <v>2647.0043029785156</v>
      </c>
      <c r="K20" s="47">
        <f t="shared" ca="1" si="9"/>
        <v>1.0024060539368163</v>
      </c>
      <c r="L20" s="1">
        <f t="shared" ca="1" si="10"/>
        <v>0.25824432224180638</v>
      </c>
      <c r="M20" s="1">
        <f t="shared" ca="1" si="11"/>
        <v>2.4062130950794902E-3</v>
      </c>
      <c r="N20" s="1"/>
      <c r="O20" s="1" t="str">
        <f t="shared" ca="1" si="12"/>
        <v>data3!R125C37</v>
      </c>
      <c r="P20" s="1" t="str">
        <f ca="1">$AT$8&amp;"!R"&amp;2+$D$16+3*A20&amp;"C"&amp;F$3</f>
        <v>data0!R125C37</v>
      </c>
      <c r="Q20" s="1" t="str">
        <f ca="1">$AT$8&amp;"!R"&amp;2+$D$16+3*A20+1&amp;"C"&amp;F$3</f>
        <v>data0!R126C37</v>
      </c>
      <c r="R20" s="1" t="str">
        <f ca="1">$AT$8&amp;"!R"&amp;2+$D$16+3*A20+2&amp;"C"&amp;F$3</f>
        <v>data0!R127C37</v>
      </c>
      <c r="S20" s="2">
        <f t="shared" ca="1" si="13"/>
        <v>3</v>
      </c>
      <c r="T20" s="63" t="str">
        <f t="shared" ca="1" si="14"/>
        <v/>
      </c>
      <c r="U20" s="2" t="str">
        <f t="shared" ca="1" si="15"/>
        <v/>
      </c>
      <c r="V20" s="2">
        <f t="shared" ca="1" si="16"/>
        <v>488.56823463741415</v>
      </c>
      <c r="W20" s="2">
        <f t="shared" ca="1" si="17"/>
        <v>482.20957183837891</v>
      </c>
      <c r="X20" s="2" t="str">
        <f t="shared" ca="1" si="18"/>
        <v>OVR</v>
      </c>
      <c r="Y20" s="2" t="str">
        <f t="shared" ca="1" si="1"/>
        <v>OVR</v>
      </c>
      <c r="AA20" s="47">
        <f t="shared" ca="1" si="19"/>
        <v>32.196570874877736</v>
      </c>
      <c r="AB20" s="47">
        <f t="shared" ca="1" si="20"/>
        <v>32.375830173492432</v>
      </c>
      <c r="AC20" s="1">
        <f ca="1">IF(AB20&lt;&gt;"",AA20/AC$16,"")</f>
        <v>3.1411288658417303E-3</v>
      </c>
      <c r="AD20" s="47">
        <f t="shared" ca="1" si="21"/>
        <v>1.0055676518878776</v>
      </c>
      <c r="AE20" s="1">
        <f t="shared" ca="1" si="2"/>
        <v>1.7138391887089544E-2</v>
      </c>
      <c r="AF20" s="47">
        <f t="shared" ca="1" si="22"/>
        <v>30.412184238433838</v>
      </c>
      <c r="AG20" s="1">
        <f t="shared" ca="1" si="23"/>
        <v>8.5857522333007294E-2</v>
      </c>
      <c r="AH20" s="63">
        <f t="shared" ca="1" si="24"/>
        <v>0.94457836384569094</v>
      </c>
      <c r="AI20" s="1">
        <f t="shared" ca="1" si="25"/>
        <v>-2.4394776415194164E-2</v>
      </c>
      <c r="AJ20" s="47">
        <f ca="1">IF(AF20&lt;&gt;"",AF20/AB20,"")</f>
        <v>0.93934839895885291</v>
      </c>
      <c r="AK20" s="1">
        <f t="shared" ca="1" si="26"/>
        <v>-3.8800103415993159E-2</v>
      </c>
      <c r="AL20" s="2">
        <f t="shared" ca="1" si="27"/>
        <v>32.090333143870033</v>
      </c>
      <c r="AM20" s="1">
        <f t="shared" ca="1" si="28"/>
        <v>0.20771981209598539</v>
      </c>
      <c r="AN20" s="63">
        <f t="shared" ca="1" si="29"/>
        <v>0.9967003401877621</v>
      </c>
      <c r="AO20" s="1">
        <f t="shared" ca="1" si="30"/>
        <v>-1.0166356229595386E-2</v>
      </c>
      <c r="AP20" s="63">
        <f t="shared" ca="1" si="31"/>
        <v>1.0551801505698959</v>
      </c>
      <c r="AQ20" s="1">
        <f t="shared" ca="1" si="32"/>
        <v>-5.7305851761753068E-3</v>
      </c>
      <c r="AR20" s="1"/>
      <c r="AS20" s="71"/>
      <c r="AT20" s="70"/>
      <c r="AU20" s="70"/>
      <c r="AV20"/>
      <c r="AW20"/>
      <c r="AX20"/>
      <c r="AY20"/>
      <c r="AZ20"/>
      <c r="BA20" s="118"/>
      <c r="BD20" s="121"/>
      <c r="BE20" s="123"/>
      <c r="BF20" s="121"/>
      <c r="BG20" s="121"/>
      <c r="BH20" s="123"/>
      <c r="BI20" s="121"/>
      <c r="BL20" s="121"/>
      <c r="BM20" s="123"/>
      <c r="BN20" s="121"/>
      <c r="BO20" s="121"/>
      <c r="BP20" s="123"/>
      <c r="BQ20" s="121"/>
    </row>
    <row r="21" spans="1:69">
      <c r="A21" s="8">
        <f t="shared" si="33"/>
        <v>4</v>
      </c>
      <c r="B21" s="62" t="str">
        <f t="shared" si="3"/>
        <v>data3!R6C37</v>
      </c>
      <c r="C21" s="46" t="str">
        <f ca="1">$AT$8&amp;"!R"&amp;2+A21&amp;"C"&amp;F$3</f>
        <v>data0!R6C37</v>
      </c>
      <c r="D21" s="47" t="str">
        <f t="shared" ca="1" si="0"/>
        <v/>
      </c>
      <c r="E21" s="62">
        <f t="shared" ca="1" si="4"/>
        <v>11272.579270837827</v>
      </c>
      <c r="F21" s="47">
        <f t="shared" ca="1" si="5"/>
        <v>10194.736897786459</v>
      </c>
      <c r="G21" s="47" t="str">
        <f t="shared" ca="1" si="6"/>
        <v>OVR</v>
      </c>
      <c r="H21" s="7"/>
      <c r="I21" s="47">
        <f t="shared" ca="1" si="7"/>
        <v>2753.9691076101053</v>
      </c>
      <c r="J21" s="47">
        <f t="shared" ca="1" si="8"/>
        <v>2759.9417419433594</v>
      </c>
      <c r="K21" s="47">
        <f t="shared" ca="1" si="9"/>
        <v>1.0021687368666372</v>
      </c>
      <c r="L21" s="1">
        <f t="shared" ca="1" si="10"/>
        <v>0.26926260897008386</v>
      </c>
      <c r="M21" s="1">
        <f t="shared" ca="1" si="11"/>
        <v>2.168895987220143E-3</v>
      </c>
      <c r="N21" s="1"/>
      <c r="O21" s="1" t="str">
        <f t="shared" ca="1" si="12"/>
        <v>data3!R128C37</v>
      </c>
      <c r="P21" s="1" t="str">
        <f ca="1">$AT$8&amp;"!R"&amp;2+$D$16+3*A21&amp;"C"&amp;F$3</f>
        <v>data0!R128C37</v>
      </c>
      <c r="Q21" s="1" t="str">
        <f ca="1">$AT$8&amp;"!R"&amp;2+$D$16+3*A21+1&amp;"C"&amp;F$3</f>
        <v>data0!R129C37</v>
      </c>
      <c r="R21" s="1" t="str">
        <f ca="1">$AT$8&amp;"!R"&amp;2+$D$16+3*A21+2&amp;"C"&amp;F$3</f>
        <v>data0!R130C37</v>
      </c>
      <c r="S21" s="2">
        <f t="shared" ca="1" si="13"/>
        <v>4</v>
      </c>
      <c r="T21" s="63" t="str">
        <f t="shared" ca="1" si="14"/>
        <v/>
      </c>
      <c r="U21" s="2" t="str">
        <f t="shared" ca="1" si="15"/>
        <v/>
      </c>
      <c r="V21" s="2">
        <f t="shared" ca="1" si="16"/>
        <v>486.54223649464046</v>
      </c>
      <c r="W21" s="2">
        <f t="shared" ca="1" si="17"/>
        <v>480.11113866170246</v>
      </c>
      <c r="X21" s="2" t="str">
        <f t="shared" ca="1" si="18"/>
        <v>OVR</v>
      </c>
      <c r="Y21" s="2" t="str">
        <f t="shared" ca="1" si="1"/>
        <v>OVR</v>
      </c>
      <c r="AA21" s="47">
        <f t="shared" ca="1" si="19"/>
        <v>33.571080716124328</v>
      </c>
      <c r="AB21" s="47">
        <f t="shared" ca="1" si="20"/>
        <v>33.744373321533203</v>
      </c>
      <c r="AC21" s="1">
        <f ca="1">IF(AB21&lt;&gt;"",AA21/AC$16,"")</f>
        <v>3.2752273869389587E-3</v>
      </c>
      <c r="AD21" s="47">
        <f t="shared" ca="1" si="21"/>
        <v>1.0051619608815763</v>
      </c>
      <c r="AE21" s="1">
        <f t="shared" ca="1" si="2"/>
        <v>1.6728032726293529E-2</v>
      </c>
      <c r="AF21" s="47">
        <f t="shared" ca="1" si="22"/>
        <v>31.704909642537434</v>
      </c>
      <c r="AG21" s="1">
        <f t="shared" ca="1" si="23"/>
        <v>8.952288190966487E-2</v>
      </c>
      <c r="AH21" s="63">
        <f t="shared" ca="1" si="24"/>
        <v>0.9444113494776305</v>
      </c>
      <c r="AI21" s="1">
        <f t="shared" ca="1" si="25"/>
        <v>-2.4567276756224832E-2</v>
      </c>
      <c r="AJ21" s="47">
        <f ca="1">IF(AF21&lt;&gt;"",AF21/AB21,"")</f>
        <v>0.93956137043759136</v>
      </c>
      <c r="AK21" s="1">
        <f t="shared" ca="1" si="26"/>
        <v>-3.8582177709657106E-2</v>
      </c>
      <c r="AL21" s="2">
        <f t="shared" ca="1" si="27"/>
        <v>33.597031593322754</v>
      </c>
      <c r="AM21" s="1">
        <f t="shared" ca="1" si="28"/>
        <v>0.21658761752338276</v>
      </c>
      <c r="AN21" s="63">
        <f t="shared" ca="1" si="29"/>
        <v>1.0007730128624057</v>
      </c>
      <c r="AO21" s="1">
        <f t="shared" ca="1" si="30"/>
        <v>-6.121741944957626E-3</v>
      </c>
      <c r="AP21" s="63">
        <f t="shared" ca="1" si="31"/>
        <v>1.059679146609102</v>
      </c>
      <c r="AQ21" s="1">
        <f t="shared" ca="1" si="32"/>
        <v>-1.491295651272595E-3</v>
      </c>
      <c r="AR21" s="1"/>
      <c r="AS21" s="71"/>
      <c r="AT21" s="70"/>
      <c r="AU21" s="70"/>
      <c r="AV21"/>
      <c r="AW21"/>
      <c r="AX21"/>
      <c r="AY21"/>
      <c r="AZ21"/>
      <c r="BA21" s="118"/>
      <c r="BD21" s="121"/>
      <c r="BE21" s="123"/>
      <c r="BF21" s="121"/>
      <c r="BG21" s="121"/>
      <c r="BH21" s="123"/>
      <c r="BI21" s="121"/>
      <c r="BL21" s="121"/>
      <c r="BM21" s="123"/>
      <c r="BN21" s="121"/>
      <c r="BO21" s="121"/>
      <c r="BP21" s="123"/>
      <c r="BQ21" s="121"/>
    </row>
    <row r="22" spans="1:69">
      <c r="A22" s="8">
        <f t="shared" si="33"/>
        <v>5</v>
      </c>
      <c r="B22" s="62" t="str">
        <f t="shared" si="3"/>
        <v>data3!R7C37</v>
      </c>
      <c r="C22" s="46" t="str">
        <f ca="1">$AT$8&amp;"!R"&amp;2+A22&amp;"C"&amp;F$3</f>
        <v>data0!R7C37</v>
      </c>
      <c r="D22" s="47" t="str">
        <f t="shared" ca="1" si="0"/>
        <v/>
      </c>
      <c r="E22" s="62">
        <f t="shared" ca="1" si="4"/>
        <v>11220.461426917293</v>
      </c>
      <c r="F22" s="47">
        <f t="shared" ca="1" si="5"/>
        <v>10187.750813802084</v>
      </c>
      <c r="G22" s="47" t="str">
        <f t="shared" ca="1" si="6"/>
        <v>OVR</v>
      </c>
      <c r="H22" s="7"/>
      <c r="I22" s="47">
        <f t="shared" ca="1" si="7"/>
        <v>2863.1116984892892</v>
      </c>
      <c r="J22" s="47">
        <f t="shared" ca="1" si="8"/>
        <v>2868.7800598144531</v>
      </c>
      <c r="K22" s="47">
        <f t="shared" ca="1" si="9"/>
        <v>1.0019797904944312</v>
      </c>
      <c r="L22" s="1">
        <f t="shared" ca="1" si="10"/>
        <v>0.27988098144531248</v>
      </c>
      <c r="M22" s="1">
        <f t="shared" ca="1" si="11"/>
        <v>1.9799495850139071E-3</v>
      </c>
      <c r="N22" s="1"/>
      <c r="O22" s="1" t="str">
        <f t="shared" ca="1" si="12"/>
        <v>data3!R131C37</v>
      </c>
      <c r="P22" s="1" t="str">
        <f ca="1">$AT$8&amp;"!R"&amp;2+$D$16+3*A22&amp;"C"&amp;F$3</f>
        <v>data0!R131C37</v>
      </c>
      <c r="Q22" s="1" t="str">
        <f ca="1">$AT$8&amp;"!R"&amp;2+$D$16+3*A22+1&amp;"C"&amp;F$3</f>
        <v>data0!R132C37</v>
      </c>
      <c r="R22" s="1" t="str">
        <f ca="1">$AT$8&amp;"!R"&amp;2+$D$16+3*A22+2&amp;"C"&amp;F$3</f>
        <v>data0!R133C37</v>
      </c>
      <c r="S22" s="2">
        <f t="shared" ca="1" si="13"/>
        <v>5</v>
      </c>
      <c r="T22" s="63" t="str">
        <f t="shared" ca="1" si="14"/>
        <v/>
      </c>
      <c r="U22" s="2" t="str">
        <f t="shared" ca="1" si="15"/>
        <v/>
      </c>
      <c r="V22" s="2">
        <f t="shared" ca="1" si="16"/>
        <v>484.39049871454125</v>
      </c>
      <c r="W22" s="2">
        <f t="shared" ca="1" si="17"/>
        <v>477.98012161254883</v>
      </c>
      <c r="X22" s="2" t="str">
        <f t="shared" ca="1" si="18"/>
        <v>OVR</v>
      </c>
      <c r="Y22" s="2" t="str">
        <f t="shared" ca="1" si="1"/>
        <v>OVR</v>
      </c>
      <c r="AA22" s="47">
        <f t="shared" ca="1" si="19"/>
        <v>34.859526716472374</v>
      </c>
      <c r="AB22" s="47">
        <f t="shared" ca="1" si="20"/>
        <v>35.054265022277832</v>
      </c>
      <c r="AC22" s="1">
        <f ca="1">IF(AB22&lt;&gt;"",AA22/AC$16,"")</f>
        <v>3.4009294357534021E-3</v>
      </c>
      <c r="AD22" s="47">
        <f t="shared" ca="1" si="21"/>
        <v>1.0055863726260357</v>
      </c>
      <c r="AE22" s="1">
        <f t="shared" ca="1" si="2"/>
        <v>1.7157328038694519E-2</v>
      </c>
      <c r="AF22" s="47">
        <f t="shared" ca="1" si="22"/>
        <v>32.953526814778648</v>
      </c>
      <c r="AG22" s="1">
        <f t="shared" ca="1" si="23"/>
        <v>9.295873791059299E-2</v>
      </c>
      <c r="AH22" s="63">
        <f t="shared" ca="1" si="24"/>
        <v>0.94532341425068533</v>
      </c>
      <c r="AI22" s="1">
        <f t="shared" ca="1" si="25"/>
        <v>-2.3625253107474986E-2</v>
      </c>
      <c r="AJ22" s="47">
        <f ca="1">IF(AF22&lt;&gt;"",AF22/AB22,"")</f>
        <v>0.94007182275354761</v>
      </c>
      <c r="AK22" s="1">
        <f t="shared" ca="1" si="26"/>
        <v>-3.8059851048056315E-2</v>
      </c>
      <c r="AL22" s="2">
        <f t="shared" ca="1" si="27"/>
        <v>35.213019291559853</v>
      </c>
      <c r="AM22" s="1">
        <f t="shared" ca="1" si="28"/>
        <v>0.2249001723643379</v>
      </c>
      <c r="AN22" s="63">
        <f t="shared" ca="1" si="29"/>
        <v>1.0101404869309496</v>
      </c>
      <c r="AO22" s="1">
        <f t="shared" ca="1" si="30"/>
        <v>3.1811955743019649E-3</v>
      </c>
      <c r="AP22" s="63">
        <f t="shared" ca="1" si="31"/>
        <v>1.0685660290469392</v>
      </c>
      <c r="AQ22" s="1">
        <f t="shared" ca="1" si="32"/>
        <v>6.8825876105611528E-3</v>
      </c>
      <c r="AR22" s="1"/>
      <c r="AS22" s="71"/>
      <c r="AT22" s="70"/>
      <c r="AU22" s="70"/>
      <c r="AV22"/>
      <c r="AW22"/>
      <c r="AX22"/>
      <c r="AY22"/>
      <c r="AZ22"/>
      <c r="BA22" s="118"/>
      <c r="BD22" s="121"/>
      <c r="BE22" s="123"/>
      <c r="BF22" s="121"/>
      <c r="BG22" s="121"/>
      <c r="BH22" s="123"/>
      <c r="BI22" s="121"/>
      <c r="BL22" s="121"/>
      <c r="BM22" s="123"/>
      <c r="BN22" s="121"/>
      <c r="BO22" s="121"/>
      <c r="BP22" s="123"/>
      <c r="BQ22" s="121"/>
    </row>
    <row r="23" spans="1:69">
      <c r="A23" s="8">
        <f t="shared" si="33"/>
        <v>6</v>
      </c>
      <c r="B23" s="62" t="str">
        <f t="shared" si="3"/>
        <v>data3!R8C37</v>
      </c>
      <c r="C23" s="46" t="str">
        <f ca="1">$AT$8&amp;"!R"&amp;2+A23&amp;"C"&amp;F$3</f>
        <v>data0!R8C37</v>
      </c>
      <c r="D23" s="47" t="str">
        <f t="shared" ca="1" si="0"/>
        <v/>
      </c>
      <c r="E23" s="62">
        <f t="shared" ca="1" si="4"/>
        <v>11170.424569848865</v>
      </c>
      <c r="F23" s="47">
        <f t="shared" ca="1" si="5"/>
        <v>10180.425862630209</v>
      </c>
      <c r="G23" s="47" t="str">
        <f t="shared" ca="1" si="6"/>
        <v>OVR</v>
      </c>
      <c r="H23" s="7"/>
      <c r="I23" s="47">
        <f t="shared" ca="1" si="7"/>
        <v>2969.1553613234828</v>
      </c>
      <c r="J23" s="47">
        <f t="shared" ca="1" si="8"/>
        <v>2973.98193359375</v>
      </c>
      <c r="K23" s="47">
        <f t="shared" ca="1" si="9"/>
        <v>1.0016255708047948</v>
      </c>
      <c r="L23" s="1">
        <f t="shared" ca="1" si="10"/>
        <v>0.29014457888719514</v>
      </c>
      <c r="M23" s="1">
        <f t="shared" ca="1" si="11"/>
        <v>1.6257298391357811E-3</v>
      </c>
      <c r="N23" s="1"/>
      <c r="O23" s="1" t="str">
        <f t="shared" ca="1" si="12"/>
        <v>data3!R134C37</v>
      </c>
      <c r="P23" s="1" t="str">
        <f ca="1">$AT$8&amp;"!R"&amp;2+$D$16+3*A23&amp;"C"&amp;F$3</f>
        <v>data0!R134C37</v>
      </c>
      <c r="Q23" s="1" t="str">
        <f ca="1">$AT$8&amp;"!R"&amp;2+$D$16+3*A23+1&amp;"C"&amp;F$3</f>
        <v>data0!R135C37</v>
      </c>
      <c r="R23" s="1" t="str">
        <f ca="1">$AT$8&amp;"!R"&amp;2+$D$16+3*A23+2&amp;"C"&amp;F$3</f>
        <v>data0!R136C37</v>
      </c>
      <c r="S23" s="2">
        <f t="shared" ca="1" si="13"/>
        <v>7</v>
      </c>
      <c r="T23" s="63" t="str">
        <f t="shared" ca="1" si="14"/>
        <v/>
      </c>
      <c r="U23" s="2" t="str">
        <f t="shared" ca="1" si="15"/>
        <v/>
      </c>
      <c r="V23" s="2">
        <f t="shared" ca="1" si="16"/>
        <v>482.23085071748892</v>
      </c>
      <c r="W23" s="2">
        <f t="shared" ca="1" si="17"/>
        <v>475.783930460612</v>
      </c>
      <c r="X23" s="2" t="str">
        <f t="shared" ca="1" si="18"/>
        <v>OVR</v>
      </c>
      <c r="Y23" s="2" t="str">
        <f t="shared" ca="1" si="1"/>
        <v>OVR</v>
      </c>
      <c r="AA23" s="47">
        <f t="shared" ca="1" si="19"/>
        <v>36.170412997711189</v>
      </c>
      <c r="AB23" s="47">
        <f t="shared" ca="1" si="20"/>
        <v>36.325055599212646</v>
      </c>
      <c r="AC23" s="1">
        <f ca="1">IF(AB23&lt;&gt;"",AA23/AC$16,"")</f>
        <v>3.5288207802645064E-3</v>
      </c>
      <c r="AD23" s="47">
        <f t="shared" ca="1" si="21"/>
        <v>1.004275389432552</v>
      </c>
      <c r="AE23" s="1">
        <f t="shared" ca="1" si="2"/>
        <v>1.5831259787883578E-2</v>
      </c>
      <c r="AF23" s="47">
        <f t="shared" ca="1" si="22"/>
        <v>34.170195341110229</v>
      </c>
      <c r="AG23" s="1">
        <f t="shared" ca="1" si="23"/>
        <v>9.6454434660563165E-2</v>
      </c>
      <c r="AH23" s="63">
        <f t="shared" ca="1" si="24"/>
        <v>0.94470017091793979</v>
      </c>
      <c r="AI23" s="1">
        <f t="shared" ca="1" si="25"/>
        <v>-2.4268968308102101E-2</v>
      </c>
      <c r="AJ23" s="47">
        <f ca="1">IF(AF23&lt;&gt;"",AF23/AB23,"")</f>
        <v>0.94067840440830253</v>
      </c>
      <c r="AK23" s="1">
        <f t="shared" ca="1" si="26"/>
        <v>-3.7439158848584397E-2</v>
      </c>
      <c r="AL23" s="2">
        <f t="shared" ca="1" si="27"/>
        <v>36.699219385782875</v>
      </c>
      <c r="AM23" s="1">
        <f t="shared" ca="1" si="28"/>
        <v>0.23335750321103993</v>
      </c>
      <c r="AN23" s="63">
        <f t="shared" ca="1" si="29"/>
        <v>1.0146198603843741</v>
      </c>
      <c r="AO23" s="1">
        <f t="shared" ca="1" si="30"/>
        <v>7.6297087015035903E-3</v>
      </c>
      <c r="AP23" s="63">
        <f t="shared" ca="1" si="31"/>
        <v>1.0740125720507654</v>
      </c>
      <c r="AQ23" s="1">
        <f t="shared" ca="1" si="32"/>
        <v>1.2014726537077358E-2</v>
      </c>
      <c r="AR23" s="1"/>
      <c r="AS23"/>
      <c r="AT23"/>
      <c r="AU23"/>
      <c r="AV23"/>
      <c r="AW23"/>
      <c r="AX23"/>
      <c r="AY23"/>
      <c r="AZ23"/>
      <c r="BA23" s="118"/>
      <c r="BD23" s="121"/>
      <c r="BE23" s="123"/>
      <c r="BF23" s="121"/>
      <c r="BG23" s="121"/>
      <c r="BH23" s="123"/>
      <c r="BI23" s="121"/>
      <c r="BL23" s="121"/>
      <c r="BM23" s="123"/>
      <c r="BN23" s="121"/>
      <c r="BO23" s="121"/>
      <c r="BP23" s="123"/>
      <c r="BQ23" s="121"/>
    </row>
    <row r="24" spans="1:69">
      <c r="A24" s="8">
        <f t="shared" si="33"/>
        <v>7</v>
      </c>
      <c r="B24" s="62" t="str">
        <f t="shared" si="3"/>
        <v>data3!R9C37</v>
      </c>
      <c r="C24" s="46" t="str">
        <f ca="1">$AT$8&amp;"!R"&amp;2+A24&amp;"C"&amp;F$3</f>
        <v>data0!R9C37</v>
      </c>
      <c r="D24" s="47" t="str">
        <f t="shared" ca="1" si="0"/>
        <v/>
      </c>
      <c r="E24" s="62">
        <f t="shared" ca="1" si="4"/>
        <v>11125.798329401945</v>
      </c>
      <c r="F24" s="47">
        <f t="shared" ca="1" si="5"/>
        <v>10172.885823567709</v>
      </c>
      <c r="G24" s="47" t="str">
        <f t="shared" ca="1" si="6"/>
        <v>OVR</v>
      </c>
      <c r="H24" s="7"/>
      <c r="I24" s="47">
        <f t="shared" ca="1" si="7"/>
        <v>3071.4856536047378</v>
      </c>
      <c r="J24" s="47">
        <f t="shared" ca="1" si="8"/>
        <v>3076.192586263021</v>
      </c>
      <c r="K24" s="47">
        <f t="shared" ca="1" si="9"/>
        <v>1.0015324612220666</v>
      </c>
      <c r="L24" s="1">
        <f t="shared" ca="1" si="10"/>
        <v>0.30011634987931912</v>
      </c>
      <c r="M24" s="1">
        <f t="shared" ca="1" si="11"/>
        <v>1.5326202416241497E-3</v>
      </c>
      <c r="N24" s="1"/>
      <c r="O24" s="1" t="str">
        <f t="shared" ca="1" si="12"/>
        <v>data3!R137C37</v>
      </c>
      <c r="P24" s="1" t="str">
        <f ca="1">$AT$8&amp;"!R"&amp;2+$D$16+3*A24&amp;"C"&amp;F$3</f>
        <v>data0!R137C37</v>
      </c>
      <c r="Q24" s="1" t="str">
        <f ca="1">$AT$8&amp;"!R"&amp;2+$D$16+3*A24+1&amp;"C"&amp;F$3</f>
        <v>data0!R138C37</v>
      </c>
      <c r="R24" s="1" t="str">
        <f ca="1">$AT$8&amp;"!R"&amp;2+$D$16+3*A24+2&amp;"C"&amp;F$3</f>
        <v>data0!R139C37</v>
      </c>
      <c r="S24" s="2">
        <f t="shared" ca="1" si="13"/>
        <v>8</v>
      </c>
      <c r="T24" s="63" t="str">
        <f t="shared" ca="1" si="14"/>
        <v/>
      </c>
      <c r="U24" s="2" t="str">
        <f t="shared" ca="1" si="15"/>
        <v/>
      </c>
      <c r="V24" s="2">
        <f t="shared" ca="1" si="16"/>
        <v>479.98056334776675</v>
      </c>
      <c r="W24" s="2">
        <f t="shared" ca="1" si="17"/>
        <v>473.54864374796551</v>
      </c>
      <c r="X24" s="2" t="str">
        <f t="shared" ca="1" si="18"/>
        <v>OVR</v>
      </c>
      <c r="Y24" s="2" t="str">
        <f t="shared" ca="1" si="1"/>
        <v>OVR</v>
      </c>
      <c r="AA24" s="47">
        <f t="shared" ca="1" si="19"/>
        <v>37.491470391200707</v>
      </c>
      <c r="AB24" s="47">
        <f t="shared" ca="1" si="20"/>
        <v>37.556744734446205</v>
      </c>
      <c r="AC24" s="1">
        <f ca="1">IF(AB24&lt;&gt;"",AA24/AC$16,"")</f>
        <v>3.6577044284098249E-3</v>
      </c>
      <c r="AD24" s="47">
        <f t="shared" ca="1" si="21"/>
        <v>1.0017410451647908</v>
      </c>
      <c r="AE24" s="1">
        <f t="shared" ca="1" si="2"/>
        <v>1.326775364470234E-2</v>
      </c>
      <c r="AF24" s="47">
        <f t="shared" ca="1" si="22"/>
        <v>35.338463624318443</v>
      </c>
      <c r="AG24" s="1">
        <f t="shared" ca="1" si="23"/>
        <v>9.9977254376535221E-2</v>
      </c>
      <c r="AH24" s="63">
        <f t="shared" ca="1" si="24"/>
        <v>0.9425734241837691</v>
      </c>
      <c r="AI24" s="1">
        <f t="shared" ca="1" si="25"/>
        <v>-2.6465572954699534E-2</v>
      </c>
      <c r="AJ24" s="47">
        <f ca="1">IF(AF24&lt;&gt;"",AF24/AB24,"")</f>
        <v>0.94093521347995834</v>
      </c>
      <c r="AK24" s="1">
        <f t="shared" ca="1" si="26"/>
        <v>-3.717637578173616E-2</v>
      </c>
      <c r="AL24" s="2">
        <f t="shared" ca="1" si="27"/>
        <v>38.146098852157593</v>
      </c>
      <c r="AM24" s="1">
        <f t="shared" ca="1" si="28"/>
        <v>0.24188045413677875</v>
      </c>
      <c r="AN24" s="63">
        <f t="shared" ca="1" si="29"/>
        <v>1.0174607305108665</v>
      </c>
      <c r="AO24" s="1">
        <f t="shared" ca="1" si="30"/>
        <v>1.0451006854421463E-2</v>
      </c>
      <c r="AP24" s="63">
        <f t="shared" ca="1" si="31"/>
        <v>1.0794498385013844</v>
      </c>
      <c r="AQ24" s="1">
        <f t="shared" ca="1" si="32"/>
        <v>1.7138124403478283E-2</v>
      </c>
      <c r="AR24" s="1"/>
      <c r="AS24" s="71"/>
      <c r="AT24" s="70"/>
      <c r="AU24" s="70"/>
      <c r="AV24"/>
      <c r="AW24"/>
      <c r="AX24"/>
      <c r="AY24"/>
      <c r="AZ24"/>
      <c r="BA24" s="118"/>
      <c r="BD24" s="121"/>
      <c r="BE24" s="123"/>
      <c r="BF24" s="121"/>
      <c r="BG24" s="121"/>
      <c r="BH24" s="123"/>
      <c r="BI24" s="121"/>
      <c r="BL24" s="121"/>
      <c r="BM24" s="123"/>
      <c r="BN24" s="121"/>
      <c r="BO24" s="121"/>
      <c r="BP24" s="123"/>
      <c r="BQ24" s="121"/>
    </row>
    <row r="25" spans="1:69">
      <c r="A25" s="8">
        <f t="shared" si="33"/>
        <v>8</v>
      </c>
      <c r="B25" s="62" t="str">
        <f t="shared" si="3"/>
        <v>data3!R10C37</v>
      </c>
      <c r="C25" s="46" t="str">
        <f ca="1">$AT$8&amp;"!R"&amp;2+A25&amp;"C"&amp;F$3</f>
        <v>data0!R10C37</v>
      </c>
      <c r="D25" s="47" t="str">
        <f t="shared" ca="1" si="0"/>
        <v/>
      </c>
      <c r="E25" s="62">
        <f t="shared" ca="1" si="4"/>
        <v>11076.038986171458</v>
      </c>
      <c r="F25" s="47">
        <f t="shared" ca="1" si="5"/>
        <v>10162.172037760416</v>
      </c>
      <c r="G25" s="47" t="str">
        <f t="shared" ca="1" si="6"/>
        <v>OVR</v>
      </c>
      <c r="H25" s="7"/>
      <c r="I25" s="47">
        <f t="shared" ca="1" si="7"/>
        <v>3171.4853814572457</v>
      </c>
      <c r="J25" s="47">
        <f t="shared" ca="1" si="8"/>
        <v>3176.122314453125</v>
      </c>
      <c r="K25" s="47">
        <f t="shared" ca="1" si="9"/>
        <v>1.00146206979953</v>
      </c>
      <c r="L25" s="1">
        <f t="shared" ca="1" si="10"/>
        <v>0.30986559165396343</v>
      </c>
      <c r="M25" s="1">
        <f t="shared" ca="1" si="11"/>
        <v>1.4622288079109147E-3</v>
      </c>
      <c r="N25" s="1"/>
      <c r="O25" s="1" t="str">
        <f t="shared" ca="1" si="12"/>
        <v>data3!R140C37</v>
      </c>
      <c r="P25" s="1" t="str">
        <f ca="1">$AT$8&amp;"!R"&amp;2+$D$16+3*A25&amp;"C"&amp;F$3</f>
        <v>data0!R140C37</v>
      </c>
      <c r="Q25" s="1" t="str">
        <f ca="1">$AT$8&amp;"!R"&amp;2+$D$16+3*A25+1&amp;"C"&amp;F$3</f>
        <v>data0!R141C37</v>
      </c>
      <c r="R25" s="1" t="str">
        <f ca="1">$AT$8&amp;"!R"&amp;2+$D$16+3*A25+2&amp;"C"&amp;F$3</f>
        <v>data0!R142C37</v>
      </c>
      <c r="S25" s="2">
        <f t="shared" ca="1" si="13"/>
        <v>9</v>
      </c>
      <c r="T25" s="63" t="str">
        <f t="shared" ca="1" si="14"/>
        <v/>
      </c>
      <c r="U25" s="2" t="str">
        <f t="shared" ca="1" si="15"/>
        <v/>
      </c>
      <c r="V25" s="2">
        <f t="shared" ca="1" si="16"/>
        <v>477.7900012914177</v>
      </c>
      <c r="W25" s="2">
        <f t="shared" ca="1" si="17"/>
        <v>471.25470479329425</v>
      </c>
      <c r="X25" s="2" t="str">
        <f t="shared" ca="1" si="18"/>
        <v>OVR</v>
      </c>
      <c r="Y25" s="2" t="str">
        <f t="shared" ca="1" si="1"/>
        <v>OVR</v>
      </c>
      <c r="AA25" s="47">
        <f t="shared" ca="1" si="19"/>
        <v>38.659092689132592</v>
      </c>
      <c r="AB25" s="47">
        <f t="shared" ca="1" si="20"/>
        <v>38.76236629486084</v>
      </c>
      <c r="AC25" s="1">
        <f ca="1">IF(AB25&lt;&gt;"",AA25/AC$16,"")</f>
        <v>3.7716187989397651E-3</v>
      </c>
      <c r="AD25" s="47">
        <f t="shared" ca="1" si="21"/>
        <v>1.0026713923826069</v>
      </c>
      <c r="AE25" s="1">
        <f t="shared" ca="1" si="2"/>
        <v>1.4208806065441504E-2</v>
      </c>
      <c r="AF25" s="47">
        <f t="shared" ca="1" si="22"/>
        <v>36.481460571289063</v>
      </c>
      <c r="AG25" s="1">
        <f t="shared" ca="1" si="23"/>
        <v>0.10309091383768691</v>
      </c>
      <c r="AH25" s="63">
        <f t="shared" ca="1" si="24"/>
        <v>0.94367089431315909</v>
      </c>
      <c r="AI25" s="1">
        <f t="shared" ca="1" si="25"/>
        <v>-2.5332053882124228E-2</v>
      </c>
      <c r="AJ25" s="47">
        <f ca="1">IF(AF25&lt;&gt;"",AF25/AB25,"")</f>
        <v>0.94115669548599812</v>
      </c>
      <c r="AK25" s="1">
        <f t="shared" ca="1" si="26"/>
        <v>-3.694974157281361E-2</v>
      </c>
      <c r="AL25" s="2">
        <f t="shared" ca="1" si="27"/>
        <v>39.613574663798012</v>
      </c>
      <c r="AM25" s="1">
        <f t="shared" ca="1" si="28"/>
        <v>0.24941350122021028</v>
      </c>
      <c r="AN25" s="63">
        <f t="shared" ca="1" si="29"/>
        <v>1.0246897148451115</v>
      </c>
      <c r="AO25" s="1">
        <f t="shared" ca="1" si="30"/>
        <v>1.7630187612980297E-2</v>
      </c>
      <c r="AP25" s="63">
        <f t="shared" ca="1" si="31"/>
        <v>1.0858549532683437</v>
      </c>
      <c r="AQ25" s="1">
        <f t="shared" ca="1" si="32"/>
        <v>2.3173501118804563E-2</v>
      </c>
      <c r="AR25" s="1"/>
      <c r="AS25" s="71"/>
      <c r="AT25" s="70"/>
      <c r="AU25" s="70"/>
      <c r="AV25"/>
      <c r="AW25"/>
      <c r="AX25"/>
      <c r="AY25"/>
      <c r="AZ25"/>
      <c r="BA25" s="118"/>
      <c r="BD25" s="121"/>
      <c r="BE25" s="123"/>
      <c r="BF25" s="121"/>
      <c r="BG25" s="121"/>
      <c r="BH25" s="123"/>
      <c r="BI25" s="121"/>
      <c r="BL25" s="121"/>
      <c r="BM25" s="123"/>
      <c r="BN25" s="121"/>
      <c r="BO25" s="121"/>
      <c r="BP25" s="123"/>
      <c r="BQ25" s="121"/>
    </row>
    <row r="26" spans="1:69">
      <c r="A26" s="8">
        <f t="shared" si="33"/>
        <v>9</v>
      </c>
      <c r="B26" s="62" t="str">
        <f t="shared" si="3"/>
        <v>data3!R11C37</v>
      </c>
      <c r="C26" s="46" t="str">
        <f ca="1">$AT$8&amp;"!R"&amp;2+A26&amp;"C"&amp;F$3</f>
        <v>data0!R11C37</v>
      </c>
      <c r="D26" s="47" t="str">
        <f t="shared" ca="1" si="0"/>
        <v/>
      </c>
      <c r="E26" s="62">
        <f t="shared" ca="1" si="4"/>
        <v>11027.71316336422</v>
      </c>
      <c r="F26" s="47">
        <f t="shared" ca="1" si="5"/>
        <v>10150.617635091146</v>
      </c>
      <c r="G26" s="47" t="str">
        <f t="shared" ca="1" si="6"/>
        <v>OVR</v>
      </c>
      <c r="H26" s="7"/>
      <c r="I26" s="47">
        <f t="shared" ca="1" si="7"/>
        <v>3269.8619059766793</v>
      </c>
      <c r="J26" s="47">
        <f t="shared" ca="1" si="8"/>
        <v>3274.3772277832031</v>
      </c>
      <c r="K26" s="47">
        <f t="shared" ca="1" si="9"/>
        <v>1.0013808906725605</v>
      </c>
      <c r="L26" s="1">
        <f t="shared" ca="1" si="10"/>
        <v>0.31945143685689786</v>
      </c>
      <c r="M26" s="1">
        <f t="shared" ca="1" si="11"/>
        <v>1.3810496680521922E-3</v>
      </c>
      <c r="N26" s="1"/>
      <c r="O26" s="1" t="str">
        <f t="shared" ca="1" si="12"/>
        <v>data3!R143C37</v>
      </c>
      <c r="P26" s="1" t="str">
        <f ca="1">$AT$8&amp;"!R"&amp;2+$D$16+3*A26&amp;"C"&amp;F$3</f>
        <v>data0!R143C37</v>
      </c>
      <c r="Q26" s="1" t="str">
        <f ca="1">$AT$8&amp;"!R"&amp;2+$D$16+3*A26+1&amp;"C"&amp;F$3</f>
        <v>data0!R144C37</v>
      </c>
      <c r="R26" s="1" t="str">
        <f ca="1">$AT$8&amp;"!R"&amp;2+$D$16+3*A26+2&amp;"C"&amp;F$3</f>
        <v>data0!R145C37</v>
      </c>
      <c r="S26" s="2">
        <f t="shared" ca="1" si="13"/>
        <v>10</v>
      </c>
      <c r="T26" s="63" t="str">
        <f t="shared" ca="1" si="14"/>
        <v/>
      </c>
      <c r="U26" s="2" t="str">
        <f t="shared" ca="1" si="15"/>
        <v/>
      </c>
      <c r="V26" s="2">
        <f t="shared" ca="1" si="16"/>
        <v>475.80606983764136</v>
      </c>
      <c r="W26" s="2">
        <f t="shared" ca="1" si="17"/>
        <v>469.09761937459308</v>
      </c>
      <c r="X26" s="2" t="str">
        <f t="shared" ca="1" si="18"/>
        <v>OVR</v>
      </c>
      <c r="Y26" s="2" t="str">
        <f t="shared" ca="1" si="1"/>
        <v>OVR</v>
      </c>
      <c r="AA26" s="47">
        <f t="shared" ca="1" si="19"/>
        <v>39.825095812683294</v>
      </c>
      <c r="AB26" s="47">
        <f t="shared" ca="1" si="20"/>
        <v>39.94192043940226</v>
      </c>
      <c r="AC26" s="1">
        <f ca="1">IF(AB26&lt;&gt;"",AA26/AC$16,"")</f>
        <v>3.8853752012373947E-3</v>
      </c>
      <c r="AD26" s="47">
        <f t="shared" ca="1" si="21"/>
        <v>1.0029334424521776</v>
      </c>
      <c r="AE26" s="1">
        <f t="shared" ca="1" si="2"/>
        <v>1.4473871459954379E-2</v>
      </c>
      <c r="AF26" s="47">
        <f t="shared" ca="1" si="22"/>
        <v>37.593938509623207</v>
      </c>
      <c r="AG26" s="1">
        <f t="shared" ca="1" si="23"/>
        <v>0.10620025550048878</v>
      </c>
      <c r="AH26" s="63">
        <f t="shared" ca="1" si="24"/>
        <v>0.94397609704307306</v>
      </c>
      <c r="AI26" s="1">
        <f t="shared" ca="1" si="25"/>
        <v>-2.5016826063074649E-2</v>
      </c>
      <c r="AJ26" s="47">
        <f ca="1">IF(AF26&lt;&gt;"",AF26/AB26,"")</f>
        <v>0.9412150967217191</v>
      </c>
      <c r="AK26" s="1">
        <f t="shared" ca="1" si="26"/>
        <v>-3.6889981784222314E-2</v>
      </c>
      <c r="AL26" s="2">
        <f t="shared" ca="1" si="27"/>
        <v>41.043306827545166</v>
      </c>
      <c r="AM26" s="1">
        <f t="shared" ca="1" si="28"/>
        <v>0.2569361020173116</v>
      </c>
      <c r="AN26" s="63">
        <f t="shared" ca="1" si="29"/>
        <v>1.0305890291034505</v>
      </c>
      <c r="AO26" s="1">
        <f t="shared" ca="1" si="30"/>
        <v>2.3488858963466974E-2</v>
      </c>
      <c r="AP26" s="63">
        <f t="shared" ca="1" si="31"/>
        <v>1.0917533106311539</v>
      </c>
      <c r="AQ26" s="1">
        <f t="shared" ca="1" si="32"/>
        <v>2.8731373222800727E-2</v>
      </c>
      <c r="AR26" s="1"/>
      <c r="AS26" s="71"/>
      <c r="AT26" s="70"/>
      <c r="AU26" s="70"/>
      <c r="AV26"/>
      <c r="AW26"/>
      <c r="AX26"/>
      <c r="AY26"/>
      <c r="AZ26"/>
      <c r="BA26" s="118"/>
      <c r="BD26" s="121"/>
      <c r="BE26" s="123"/>
      <c r="BF26" s="121"/>
      <c r="BG26" s="121"/>
      <c r="BH26" s="123"/>
      <c r="BI26" s="121"/>
      <c r="BL26" s="121"/>
      <c r="BM26" s="123"/>
      <c r="BN26" s="121"/>
      <c r="BO26" s="121"/>
      <c r="BP26" s="123"/>
      <c r="BQ26" s="121"/>
    </row>
    <row r="27" spans="1:69">
      <c r="A27" s="8">
        <f t="shared" si="33"/>
        <v>10</v>
      </c>
      <c r="B27" s="62" t="str">
        <f t="shared" si="3"/>
        <v>data3!R12C37</v>
      </c>
      <c r="C27" s="46" t="str">
        <f ca="1">$AT$8&amp;"!R"&amp;2+A27&amp;"C"&amp;F$3</f>
        <v>data0!R12C37</v>
      </c>
      <c r="D27" s="47" t="str">
        <f t="shared" ca="1" si="0"/>
        <v/>
      </c>
      <c r="E27" s="62">
        <f t="shared" ca="1" si="4"/>
        <v>10971.571961530577</v>
      </c>
      <c r="F27" s="47">
        <f t="shared" ca="1" si="5"/>
        <v>10137.825073242187</v>
      </c>
      <c r="G27" s="47" t="str">
        <f t="shared" ca="1" si="6"/>
        <v>OVR</v>
      </c>
      <c r="H27" s="7"/>
      <c r="I27" s="47">
        <f t="shared" ca="1" si="7"/>
        <v>3367.3878951792276</v>
      </c>
      <c r="J27" s="47">
        <f t="shared" ca="1" si="8"/>
        <v>3371.283162434896</v>
      </c>
      <c r="K27" s="47">
        <f t="shared" ca="1" si="9"/>
        <v>1.0011567622670512</v>
      </c>
      <c r="L27" s="1">
        <f t="shared" ca="1" si="10"/>
        <v>0.32890567438389229</v>
      </c>
      <c r="M27" s="1">
        <f t="shared" ca="1" si="11"/>
        <v>1.1569212269566531E-3</v>
      </c>
      <c r="N27" s="1"/>
      <c r="O27" s="1" t="str">
        <f t="shared" ca="1" si="12"/>
        <v>data3!R146C37</v>
      </c>
      <c r="P27" s="1" t="str">
        <f ca="1">$AT$8&amp;"!R"&amp;2+$D$16+3*A27&amp;"C"&amp;F$3</f>
        <v>data0!R146C37</v>
      </c>
      <c r="Q27" s="1" t="str">
        <f ca="1">$AT$8&amp;"!R"&amp;2+$D$16+3*A27+1&amp;"C"&amp;F$3</f>
        <v>data0!R147C37</v>
      </c>
      <c r="R27" s="1" t="str">
        <f ca="1">$AT$8&amp;"!R"&amp;2+$D$16+3*A27+2&amp;"C"&amp;F$3</f>
        <v>data0!R148C37</v>
      </c>
      <c r="S27" s="2">
        <f t="shared" ca="1" si="13"/>
        <v>11</v>
      </c>
      <c r="T27" s="63" t="str">
        <f t="shared" ca="1" si="14"/>
        <v/>
      </c>
      <c r="U27" s="2" t="str">
        <f t="shared" ca="1" si="15"/>
        <v/>
      </c>
      <c r="V27" s="2">
        <f t="shared" ca="1" si="16"/>
        <v>473.62284995858022</v>
      </c>
      <c r="W27" s="2">
        <f t="shared" ca="1" si="17"/>
        <v>466.75806299845379</v>
      </c>
      <c r="X27" s="2" t="str">
        <f t="shared" ca="1" si="18"/>
        <v>OVR</v>
      </c>
      <c r="Y27" s="2" t="str">
        <f t="shared" ca="1" si="1"/>
        <v>OVR</v>
      </c>
      <c r="AA27" s="47">
        <f t="shared" ca="1" si="19"/>
        <v>41.129047036082923</v>
      </c>
      <c r="AB27" s="47">
        <f t="shared" ca="1" si="20"/>
        <v>41.127991358439125</v>
      </c>
      <c r="AC27" s="1">
        <f ca="1">IF(AB27&lt;&gt;"",AA27/AC$16,"")</f>
        <v>4.0125899547397972E-3</v>
      </c>
      <c r="AD27" s="47">
        <f t="shared" ca="1" si="21"/>
        <v>0.99997433255278512</v>
      </c>
      <c r="AE27" s="1">
        <f t="shared" ca="1" si="2"/>
        <v>1.1480712045135899E-2</v>
      </c>
      <c r="AF27" s="47">
        <f t="shared" ca="1" si="22"/>
        <v>38.721913814544678</v>
      </c>
      <c r="AG27" s="1">
        <f t="shared" ca="1" si="23"/>
        <v>0.1096774587628878</v>
      </c>
      <c r="AH27" s="63">
        <f t="shared" ca="1" si="24"/>
        <v>0.94147364466221539</v>
      </c>
      <c r="AI27" s="1">
        <f t="shared" ca="1" si="25"/>
        <v>-2.7601477276762432E-2</v>
      </c>
      <c r="AJ27" s="47">
        <f ca="1">IF(AF27&lt;&gt;"",AF27/AB27,"")</f>
        <v>0.94149781050756953</v>
      </c>
      <c r="AK27" s="1">
        <f t="shared" ca="1" si="26"/>
        <v>-3.6600691397371654E-2</v>
      </c>
      <c r="AL27" s="2">
        <f t="shared" ca="1" si="27"/>
        <v>42.393905003865562</v>
      </c>
      <c r="AM27" s="1">
        <f t="shared" ca="1" si="28"/>
        <v>0.26534869055537369</v>
      </c>
      <c r="AN27" s="63">
        <f t="shared" ca="1" si="29"/>
        <v>1.0307533983627912</v>
      </c>
      <c r="AO27" s="1">
        <f t="shared" ca="1" si="30"/>
        <v>2.3652095812434437E-2</v>
      </c>
      <c r="AP27" s="63">
        <f t="shared" ca="1" si="31"/>
        <v>1.0948297960402364</v>
      </c>
      <c r="AQ27" s="1">
        <f t="shared" ca="1" si="32"/>
        <v>3.1630267165934978E-2</v>
      </c>
      <c r="AR27" s="1"/>
      <c r="AS27" s="71"/>
      <c r="AT27" s="70"/>
      <c r="AU27" s="70"/>
      <c r="AV27"/>
      <c r="AW27"/>
      <c r="AX27"/>
      <c r="AY27"/>
      <c r="AZ27"/>
      <c r="BA27" s="118"/>
      <c r="BD27" s="121"/>
      <c r="BE27" s="123"/>
      <c r="BF27" s="121"/>
      <c r="BG27" s="121"/>
      <c r="BH27" s="123"/>
      <c r="BI27" s="121"/>
      <c r="BL27" s="121"/>
      <c r="BM27" s="123"/>
      <c r="BN27" s="121"/>
      <c r="BO27" s="121"/>
      <c r="BP27" s="123"/>
      <c r="BQ27" s="121"/>
    </row>
    <row r="28" spans="1:69">
      <c r="A28" s="8">
        <f t="shared" si="33"/>
        <v>11</v>
      </c>
      <c r="B28" s="62" t="str">
        <f t="shared" si="3"/>
        <v>data3!R13C37</v>
      </c>
      <c r="C28" s="46" t="str">
        <f ca="1">$AT$8&amp;"!R"&amp;2+A28&amp;"C"&amp;F$3</f>
        <v>data0!R13C37</v>
      </c>
      <c r="D28" s="47" t="str">
        <f t="shared" ca="1" si="0"/>
        <v/>
      </c>
      <c r="E28" s="62">
        <f t="shared" ca="1" si="4"/>
        <v>10925.230095462524</v>
      </c>
      <c r="F28" s="47">
        <f t="shared" ca="1" si="5"/>
        <v>10125.338663736979</v>
      </c>
      <c r="G28" s="47" t="str">
        <f t="shared" ca="1" si="6"/>
        <v>OVR</v>
      </c>
      <c r="H28" s="7"/>
      <c r="I28" s="47">
        <f t="shared" ca="1" si="7"/>
        <v>3463.9791733485372</v>
      </c>
      <c r="J28" s="47">
        <f t="shared" ca="1" si="8"/>
        <v>3467.8828023274741</v>
      </c>
      <c r="K28" s="47">
        <f t="shared" ca="1" si="9"/>
        <v>1.0011269204529205</v>
      </c>
      <c r="L28" s="1">
        <f t="shared" ca="1" si="10"/>
        <v>0.33833002949536334</v>
      </c>
      <c r="M28" s="1">
        <f t="shared" ca="1" si="11"/>
        <v>1.1270794080877611E-3</v>
      </c>
      <c r="N28" s="1"/>
      <c r="O28" s="1" t="str">
        <f t="shared" ca="1" si="12"/>
        <v>data3!R149C37</v>
      </c>
      <c r="P28" s="1" t="str">
        <f ca="1">$AT$8&amp;"!R"&amp;2+$D$16+3*A28&amp;"C"&amp;F$3</f>
        <v>data0!R149C37</v>
      </c>
      <c r="Q28" s="1" t="str">
        <f ca="1">$AT$8&amp;"!R"&amp;2+$D$16+3*A28+1&amp;"C"&amp;F$3</f>
        <v>data0!R150C37</v>
      </c>
      <c r="R28" s="1" t="str">
        <f ca="1">$AT$8&amp;"!R"&amp;2+$D$16+3*A28+2&amp;"C"&amp;F$3</f>
        <v>data0!R151C37</v>
      </c>
      <c r="S28" s="2">
        <f t="shared" ca="1" si="13"/>
        <v>12</v>
      </c>
      <c r="T28" s="63" t="str">
        <f t="shared" ca="1" si="14"/>
        <v/>
      </c>
      <c r="U28" s="2" t="str">
        <f t="shared" ca="1" si="15"/>
        <v/>
      </c>
      <c r="V28" s="2">
        <f t="shared" ca="1" si="16"/>
        <v>472.71599580221579</v>
      </c>
      <c r="W28" s="2">
        <f t="shared" ca="1" si="17"/>
        <v>465.53289413452148</v>
      </c>
      <c r="X28" s="2" t="str">
        <f t="shared" ca="1" si="18"/>
        <v>OVR</v>
      </c>
      <c r="Y28" s="2" t="str">
        <f t="shared" ca="1" si="1"/>
        <v>OVR</v>
      </c>
      <c r="AA28" s="47">
        <f t="shared" ca="1" si="19"/>
        <v>42.170482459020313</v>
      </c>
      <c r="AB28" s="47">
        <f t="shared" ca="1" si="20"/>
        <v>42.287995338439941</v>
      </c>
      <c r="AC28" s="1">
        <f ca="1">IF(AB28&lt;&gt;"",AA28/AC$16,"")</f>
        <v>4.1141934106361279E-3</v>
      </c>
      <c r="AD28" s="47">
        <f t="shared" ca="1" si="21"/>
        <v>1.0027866145362179</v>
      </c>
      <c r="AE28" s="1">
        <f t="shared" ca="1" si="2"/>
        <v>1.4325354042908467E-2</v>
      </c>
      <c r="AF28" s="47">
        <f t="shared" ca="1" si="22"/>
        <v>39.82890796661377</v>
      </c>
      <c r="AG28" s="1">
        <f t="shared" ca="1" si="23"/>
        <v>0.11245461989072084</v>
      </c>
      <c r="AH28" s="63">
        <f t="shared" ca="1" si="24"/>
        <v>0.94447361386766215</v>
      </c>
      <c r="AI28" s="1">
        <f t="shared" ca="1" si="25"/>
        <v>-2.4502967148379295E-2</v>
      </c>
      <c r="AJ28" s="47">
        <f ca="1">IF(AF28&lt;&gt;"",AF28/AB28,"")</f>
        <v>0.94184904363175492</v>
      </c>
      <c r="AK28" s="1">
        <f t="shared" ca="1" si="26"/>
        <v>-3.624128774797164E-2</v>
      </c>
      <c r="AL28" s="2">
        <f t="shared" ca="1" si="27"/>
        <v>43.777616182963051</v>
      </c>
      <c r="AM28" s="1">
        <f t="shared" ca="1" si="28"/>
        <v>0.27206762876787299</v>
      </c>
      <c r="AN28" s="63">
        <f t="shared" ca="1" si="29"/>
        <v>1.0381103945278427</v>
      </c>
      <c r="AO28" s="1">
        <f t="shared" ca="1" si="30"/>
        <v>3.0958406473355904E-2</v>
      </c>
      <c r="AP28" s="63">
        <f t="shared" ca="1" si="31"/>
        <v>1.0991417645610382</v>
      </c>
      <c r="AQ28" s="1">
        <f t="shared" ca="1" si="32"/>
        <v>3.5693325417742283E-2</v>
      </c>
      <c r="AR28" s="1"/>
      <c r="AS28" s="71"/>
      <c r="AT28" s="70"/>
      <c r="AU28" s="70"/>
      <c r="AV28"/>
      <c r="AW28"/>
      <c r="AX28"/>
      <c r="AY28"/>
      <c r="AZ28"/>
      <c r="BA28" s="118"/>
      <c r="BD28" s="121"/>
      <c r="BE28" s="123"/>
      <c r="BF28" s="121"/>
      <c r="BG28" s="121"/>
      <c r="BH28" s="123"/>
      <c r="BI28" s="121"/>
      <c r="BL28" s="121"/>
      <c r="BM28" s="123"/>
      <c r="BN28" s="121"/>
      <c r="BO28" s="121"/>
      <c r="BP28" s="123"/>
      <c r="BQ28" s="121"/>
    </row>
    <row r="29" spans="1:69">
      <c r="A29" s="8">
        <f t="shared" si="33"/>
        <v>12</v>
      </c>
      <c r="B29" s="62" t="str">
        <f t="shared" si="3"/>
        <v>data3!R14C37</v>
      </c>
      <c r="C29" s="46" t="str">
        <f ca="1">$AT$8&amp;"!R"&amp;2+A29&amp;"C"&amp;F$3</f>
        <v>data0!R14C37</v>
      </c>
      <c r="D29" s="47" t="str">
        <f t="shared" ca="1" si="0"/>
        <v/>
      </c>
      <c r="E29" s="62">
        <f t="shared" ca="1" si="4"/>
        <v>10933.974961438951</v>
      </c>
      <c r="F29" s="47">
        <f t="shared" ca="1" si="5"/>
        <v>10125.149698893229</v>
      </c>
      <c r="G29" s="47" t="str">
        <f t="shared" ca="1" si="6"/>
        <v>OVR</v>
      </c>
      <c r="H29" s="7"/>
      <c r="I29" s="47">
        <f t="shared" ca="1" si="7"/>
        <v>3562.9983800621326</v>
      </c>
      <c r="J29" s="47">
        <f t="shared" ca="1" si="8"/>
        <v>3566.8610636393228</v>
      </c>
      <c r="K29" s="47">
        <f t="shared" ca="1" si="9"/>
        <v>1.0010841103938763</v>
      </c>
      <c r="L29" s="1">
        <f t="shared" ca="1" si="10"/>
        <v>0.34798644523310468</v>
      </c>
      <c r="M29" s="1">
        <f t="shared" ca="1" si="11"/>
        <v>1.084269342246369E-3</v>
      </c>
      <c r="N29" s="1"/>
      <c r="O29" s="1" t="str">
        <f t="shared" ca="1" si="12"/>
        <v>data3!R152C37</v>
      </c>
      <c r="P29" s="1" t="str">
        <f ca="1">$AT$8&amp;"!R"&amp;2+$D$16+3*A29&amp;"C"&amp;F$3</f>
        <v>data0!R152C37</v>
      </c>
      <c r="Q29" s="1" t="str">
        <f ca="1">$AT$8&amp;"!R"&amp;2+$D$16+3*A29+1&amp;"C"&amp;F$3</f>
        <v>data0!R153C37</v>
      </c>
      <c r="R29" s="1" t="str">
        <f ca="1">$AT$8&amp;"!R"&amp;2+$D$16+3*A29+2&amp;"C"&amp;F$3</f>
        <v>data0!R154C37</v>
      </c>
      <c r="S29" s="2">
        <f t="shared" ca="1" si="13"/>
        <v>13</v>
      </c>
      <c r="T29" s="63" t="str">
        <f t="shared" ca="1" si="14"/>
        <v/>
      </c>
      <c r="U29" s="2" t="str">
        <f t="shared" ca="1" si="15"/>
        <v/>
      </c>
      <c r="V29" s="2">
        <f t="shared" ca="1" si="16"/>
        <v>472.60913554531669</v>
      </c>
      <c r="W29" s="2">
        <f t="shared" ca="1" si="17"/>
        <v>466.27581914265949</v>
      </c>
      <c r="X29" s="2" t="str">
        <f t="shared" ca="1" si="18"/>
        <v>OVR</v>
      </c>
      <c r="Y29" s="2" t="str">
        <f t="shared" ca="1" si="1"/>
        <v>OVR</v>
      </c>
      <c r="AA29" s="47">
        <f t="shared" ca="1" si="19"/>
        <v>43.456259874400679</v>
      </c>
      <c r="AB29" s="47">
        <f t="shared" ca="1" si="20"/>
        <v>43.500133514404297</v>
      </c>
      <c r="AC29" s="1">
        <f ca="1">IF(AB29&lt;&gt;"",AA29/AC$16,"")</f>
        <v>4.2396351096976271E-3</v>
      </c>
      <c r="AD29" s="47">
        <f t="shared" ca="1" si="21"/>
        <v>1.0010096046031209</v>
      </c>
      <c r="AE29" s="1">
        <f t="shared" ca="1" si="2"/>
        <v>1.2527896634325186E-2</v>
      </c>
      <c r="AF29" s="47">
        <f t="shared" ca="1" si="22"/>
        <v>40.980487664540611</v>
      </c>
      <c r="AG29" s="1">
        <f t="shared" ca="1" si="23"/>
        <v>0.11588335966506848</v>
      </c>
      <c r="AH29" s="63">
        <f t="shared" ca="1" si="24"/>
        <v>0.94302841024479189</v>
      </c>
      <c r="AI29" s="1">
        <f t="shared" ca="1" si="25"/>
        <v>-2.5995641824809068E-2</v>
      </c>
      <c r="AJ29" s="47">
        <f ca="1">IF(AF29&lt;&gt;"",AF29/AB29,"")</f>
        <v>0.9420772846816815</v>
      </c>
      <c r="AK29" s="1">
        <f t="shared" ca="1" si="26"/>
        <v>-3.6007737263583972E-2</v>
      </c>
      <c r="AL29" s="2">
        <f t="shared" ca="1" si="27"/>
        <v>45.14713509877523</v>
      </c>
      <c r="AM29" s="1">
        <f t="shared" ca="1" si="28"/>
        <v>0.28036296693161727</v>
      </c>
      <c r="AN29" s="63">
        <f t="shared" ca="1" si="29"/>
        <v>1.0389098194198396</v>
      </c>
      <c r="AO29" s="1">
        <f t="shared" ca="1" si="30"/>
        <v>3.1752323784166592E-2</v>
      </c>
      <c r="AP29" s="63">
        <f t="shared" ca="1" si="31"/>
        <v>1.1016739348819393</v>
      </c>
      <c r="AQ29" s="1">
        <f t="shared" ca="1" si="32"/>
        <v>3.8079325099253492E-2</v>
      </c>
      <c r="AR29" s="1"/>
      <c r="AS29" s="71"/>
      <c r="AT29" s="70"/>
      <c r="AU29" s="70"/>
      <c r="AV29"/>
      <c r="AW29"/>
      <c r="AX29"/>
      <c r="AY29"/>
      <c r="AZ29"/>
      <c r="BA29" s="118"/>
      <c r="BD29" s="121"/>
      <c r="BE29" s="123"/>
      <c r="BF29" s="121"/>
      <c r="BG29" s="121"/>
      <c r="BH29" s="123"/>
      <c r="BI29" s="121"/>
      <c r="BL29" s="121"/>
      <c r="BM29" s="123"/>
      <c r="BN29" s="121"/>
      <c r="BO29" s="121"/>
      <c r="BP29" s="123"/>
      <c r="BQ29" s="121"/>
    </row>
    <row r="30" spans="1:69">
      <c r="A30" s="8">
        <f t="shared" si="33"/>
        <v>13</v>
      </c>
      <c r="B30" s="62" t="str">
        <f t="shared" si="3"/>
        <v>data3!R15C37</v>
      </c>
      <c r="C30" s="46" t="str">
        <f ca="1">$AT$8&amp;"!R"&amp;2+A30&amp;"C"&amp;F$3</f>
        <v>data0!R15C37</v>
      </c>
      <c r="D30" s="47" t="str">
        <f t="shared" ca="1" si="0"/>
        <v/>
      </c>
      <c r="E30" s="62">
        <f t="shared" ca="1" si="4"/>
        <v>10898.875218956344</v>
      </c>
      <c r="F30" s="47">
        <f t="shared" ca="1" si="5"/>
        <v>10124.080973307291</v>
      </c>
      <c r="G30" s="47" t="str">
        <f t="shared" ca="1" si="6"/>
        <v>OVR</v>
      </c>
      <c r="H30" s="7"/>
      <c r="I30" s="47">
        <f t="shared" ca="1" si="7"/>
        <v>3665.8424130617395</v>
      </c>
      <c r="J30" s="47">
        <f t="shared" ca="1" si="8"/>
        <v>3669.4366556803384</v>
      </c>
      <c r="K30" s="47">
        <f t="shared" ca="1" si="9"/>
        <v>1.0009804683926926</v>
      </c>
      <c r="L30" s="1">
        <f t="shared" ca="1" si="10"/>
        <v>0.35799382006637448</v>
      </c>
      <c r="M30" s="1">
        <f t="shared" ca="1" si="11"/>
        <v>9.8062732460668656E-4</v>
      </c>
      <c r="N30" s="1"/>
      <c r="O30" s="1" t="str">
        <f t="shared" ca="1" si="12"/>
        <v>data3!R155C37</v>
      </c>
      <c r="P30" s="1" t="str">
        <f ca="1">$AT$8&amp;"!R"&amp;2+$D$16+3*A30&amp;"C"&amp;F$3</f>
        <v>data0!R155C37</v>
      </c>
      <c r="Q30" s="1" t="str">
        <f ca="1">$AT$8&amp;"!R"&amp;2+$D$16+3*A30+1&amp;"C"&amp;F$3</f>
        <v>data0!R156C37</v>
      </c>
      <c r="R30" s="1" t="str">
        <f ca="1">$AT$8&amp;"!R"&amp;2+$D$16+3*A30+2&amp;"C"&amp;F$3</f>
        <v>data0!R157C37</v>
      </c>
      <c r="S30" s="2">
        <f t="shared" ca="1" si="13"/>
        <v>14</v>
      </c>
      <c r="T30" s="63" t="str">
        <f t="shared" ca="1" si="14"/>
        <v/>
      </c>
      <c r="U30" s="2" t="str">
        <f t="shared" ca="1" si="15"/>
        <v/>
      </c>
      <c r="V30" s="2">
        <f t="shared" ca="1" si="16"/>
        <v>470.09346957012878</v>
      </c>
      <c r="W30" s="2">
        <f t="shared" ca="1" si="17"/>
        <v>463.76029459635419</v>
      </c>
      <c r="X30" s="2" t="str">
        <f t="shared" ca="1" si="18"/>
        <v>OVR</v>
      </c>
      <c r="Y30" s="2" t="str">
        <f t="shared" ca="1" si="1"/>
        <v>OVR</v>
      </c>
      <c r="AA30" s="47">
        <f t="shared" ca="1" si="19"/>
        <v>44.53992409939152</v>
      </c>
      <c r="AB30" s="47">
        <f t="shared" ca="1" si="20"/>
        <v>44.738339424133301</v>
      </c>
      <c r="AC30" s="1">
        <f ca="1">IF(AB30&lt;&gt;"",AA30/AC$16,"")</f>
        <v>4.3453584487211242E-3</v>
      </c>
      <c r="AD30" s="47">
        <f t="shared" ca="1" si="21"/>
        <v>1.0044547746488974</v>
      </c>
      <c r="AE30" s="1">
        <f t="shared" ca="1" si="2"/>
        <v>1.6012709131584479E-2</v>
      </c>
      <c r="AF30" s="47">
        <f t="shared" ca="1" si="22"/>
        <v>42.153287092844643</v>
      </c>
      <c r="AG30" s="1">
        <f t="shared" ca="1" si="23"/>
        <v>0.11877313093171071</v>
      </c>
      <c r="AH30" s="63">
        <f t="shared" ca="1" si="24"/>
        <v>0.9464157819124015</v>
      </c>
      <c r="AI30" s="1">
        <f t="shared" ca="1" si="25"/>
        <v>-2.2497004104918505E-2</v>
      </c>
      <c r="AJ30" s="47">
        <f ca="1">IF(AF30&lt;&gt;"",AF30/AB30,"")</f>
        <v>0.94221841122037275</v>
      </c>
      <c r="AK30" s="1">
        <f t="shared" ca="1" si="26"/>
        <v>-3.5863327782984844E-2</v>
      </c>
      <c r="AL30" s="2">
        <f t="shared" ca="1" si="27"/>
        <v>46.474771499633789</v>
      </c>
      <c r="AM30" s="1">
        <f t="shared" ca="1" si="28"/>
        <v>0.2873543490283324</v>
      </c>
      <c r="AN30" s="63">
        <f t="shared" ca="1" si="29"/>
        <v>1.043440743094322</v>
      </c>
      <c r="AO30" s="1">
        <f t="shared" ca="1" si="30"/>
        <v>3.6252031980828381E-2</v>
      </c>
      <c r="AP30" s="63">
        <f t="shared" ca="1" si="31"/>
        <v>1.1025183254931192</v>
      </c>
      <c r="AQ30" s="1">
        <f t="shared" ca="1" si="32"/>
        <v>3.8874972893051751E-2</v>
      </c>
      <c r="AR30" s="1"/>
      <c r="AS30" s="71"/>
      <c r="AT30" s="70"/>
      <c r="AU30" s="70"/>
      <c r="AV30"/>
      <c r="AW30"/>
      <c r="AX30"/>
      <c r="AY30"/>
      <c r="AZ30"/>
      <c r="BA30" s="118"/>
      <c r="BD30" s="121"/>
      <c r="BE30" s="123"/>
      <c r="BF30" s="121"/>
      <c r="BG30" s="121"/>
      <c r="BH30" s="123"/>
      <c r="BI30" s="121"/>
      <c r="BL30" s="121"/>
      <c r="BM30" s="123"/>
      <c r="BN30" s="121"/>
      <c r="BO30" s="121"/>
      <c r="BP30" s="123"/>
      <c r="BQ30" s="121"/>
    </row>
    <row r="31" spans="1:69">
      <c r="A31" s="8">
        <f t="shared" si="33"/>
        <v>14</v>
      </c>
      <c r="B31" s="62" t="str">
        <f t="shared" si="3"/>
        <v>data3!R16C37</v>
      </c>
      <c r="C31" s="46" t="str">
        <f ca="1">$AT$8&amp;"!R"&amp;2+A31&amp;"C"&amp;F$3</f>
        <v>data0!R16C37</v>
      </c>
      <c r="D31" s="47" t="str">
        <f t="shared" ca="1" si="0"/>
        <v/>
      </c>
      <c r="E31" s="62">
        <f t="shared" ca="1" si="4"/>
        <v>10842.31783104251</v>
      </c>
      <c r="F31" s="47">
        <f t="shared" ca="1" si="5"/>
        <v>10110.779988606771</v>
      </c>
      <c r="G31" s="47" t="str">
        <f t="shared" ca="1" si="6"/>
        <v>OVR</v>
      </c>
      <c r="H31" s="7"/>
      <c r="I31" s="47">
        <f t="shared" ca="1" si="7"/>
        <v>3763.363138194843</v>
      </c>
      <c r="J31" s="47">
        <f t="shared" ca="1" si="8"/>
        <v>3766.5185648600259</v>
      </c>
      <c r="K31" s="47">
        <f t="shared" ca="1" si="9"/>
        <v>1.0008384592581987</v>
      </c>
      <c r="L31" s="1">
        <f t="shared" ca="1" si="10"/>
        <v>0.36746522584000252</v>
      </c>
      <c r="M31" s="1">
        <f t="shared" ca="1" si="11"/>
        <v>8.3861816756525265E-4</v>
      </c>
      <c r="N31" s="1"/>
      <c r="O31" s="1" t="str">
        <f t="shared" ca="1" si="12"/>
        <v>data3!R158C37</v>
      </c>
      <c r="P31" s="1" t="str">
        <f ca="1">$AT$8&amp;"!R"&amp;2+$D$16+3*A31&amp;"C"&amp;F$3</f>
        <v>data0!R158C37</v>
      </c>
      <c r="Q31" s="1" t="str">
        <f ca="1">$AT$8&amp;"!R"&amp;2+$D$16+3*A31+1&amp;"C"&amp;F$3</f>
        <v>data0!R159C37</v>
      </c>
      <c r="R31" s="1" t="str">
        <f ca="1">$AT$8&amp;"!R"&amp;2+$D$16+3*A31+2&amp;"C"&amp;F$3</f>
        <v>data0!R160C37</v>
      </c>
      <c r="S31" s="2">
        <f t="shared" ca="1" si="13"/>
        <v>15</v>
      </c>
      <c r="T31" s="63" t="str">
        <f t="shared" ca="1" si="14"/>
        <v/>
      </c>
      <c r="U31" s="2" t="str">
        <f t="shared" ca="1" si="15"/>
        <v/>
      </c>
      <c r="V31" s="2">
        <f t="shared" ca="1" si="16"/>
        <v>467.51620128093487</v>
      </c>
      <c r="W31" s="2">
        <f t="shared" ca="1" si="17"/>
        <v>461.21871566772461</v>
      </c>
      <c r="X31" s="2" t="str">
        <f t="shared" ca="1" si="18"/>
        <v>OVR</v>
      </c>
      <c r="Y31" s="2" t="str">
        <f t="shared" ca="1" si="1"/>
        <v>OVR</v>
      </c>
      <c r="AA31" s="47">
        <f t="shared" ca="1" si="19"/>
        <v>45.808593050331147</v>
      </c>
      <c r="AB31" s="47">
        <f t="shared" ca="1" si="20"/>
        <v>45.878792603810631</v>
      </c>
      <c r="AC31" s="1">
        <f ca="1">IF(AB31&lt;&gt;"",AA31/AC$16,"")</f>
        <v>4.4691310293005996E-3</v>
      </c>
      <c r="AD31" s="47">
        <f t="shared" ca="1" si="21"/>
        <v>1.0015324538215429</v>
      </c>
      <c r="AE31" s="1">
        <f t="shared" ca="1" si="2"/>
        <v>1.3056762108693443E-2</v>
      </c>
      <c r="AF31" s="47">
        <f t="shared" ca="1" si="22"/>
        <v>43.246452172597252</v>
      </c>
      <c r="AG31" s="1">
        <f t="shared" ca="1" si="23"/>
        <v>0.1221562481342164</v>
      </c>
      <c r="AH31" s="63">
        <f t="shared" ca="1" si="24"/>
        <v>0.9440685533624924</v>
      </c>
      <c r="AI31" s="1">
        <f t="shared" ca="1" si="25"/>
        <v>-2.4921332802132601E-2</v>
      </c>
      <c r="AJ31" s="47">
        <f ca="1">IF(AF31&lt;&gt;"",AF31/AB31,"")</f>
        <v>0.94262402557222613</v>
      </c>
      <c r="AK31" s="1">
        <f t="shared" ca="1" si="26"/>
        <v>-3.5448277868079359E-2</v>
      </c>
      <c r="AL31" s="2">
        <f t="shared" ca="1" si="27"/>
        <v>47.583237806955971</v>
      </c>
      <c r="AM31" s="1">
        <f t="shared" ca="1" si="28"/>
        <v>0.29553931000213646</v>
      </c>
      <c r="AN31" s="63">
        <f t="shared" ca="1" si="29"/>
        <v>1.0387404335836068</v>
      </c>
      <c r="AO31" s="1">
        <f t="shared" ca="1" si="30"/>
        <v>3.1584104919658351E-2</v>
      </c>
      <c r="AP31" s="63">
        <f t="shared" ca="1" si="31"/>
        <v>1.1002807263136996</v>
      </c>
      <c r="AQ31" s="1">
        <f t="shared" ca="1" si="32"/>
        <v>3.6766540105029444E-2</v>
      </c>
      <c r="AR31" s="1"/>
      <c r="AS31" s="103" t="str">
        <f ca="1">"Low gain INL error; Range=HI; "&amp;AX9&amp; "channel"</f>
        <v>Low gain INL error; Range=HI; REDchannel</v>
      </c>
      <c r="AT31" s="103"/>
      <c r="AU31" s="103"/>
      <c r="AV31" s="103"/>
      <c r="AW31" s="103"/>
      <c r="AX31" s="103"/>
      <c r="AY31" s="103"/>
      <c r="AZ31"/>
      <c r="BA31" s="118"/>
      <c r="BD31" s="121"/>
      <c r="BE31" s="123"/>
      <c r="BF31" s="121"/>
      <c r="BG31" s="121"/>
      <c r="BH31" s="123"/>
      <c r="BI31" s="121"/>
      <c r="BL31" s="121"/>
      <c r="BM31" s="123"/>
      <c r="BN31" s="121"/>
      <c r="BO31" s="121"/>
      <c r="BP31" s="123"/>
      <c r="BQ31" s="121"/>
    </row>
    <row r="32" spans="1:69">
      <c r="A32" s="8">
        <f t="shared" si="33"/>
        <v>15</v>
      </c>
      <c r="B32" s="62" t="str">
        <f t="shared" si="3"/>
        <v>data3!R17C37</v>
      </c>
      <c r="C32" s="46" t="str">
        <f ca="1">$AT$8&amp;"!R"&amp;2+A32&amp;"C"&amp;F$3</f>
        <v>data0!R17C37</v>
      </c>
      <c r="D32" s="47" t="str">
        <f t="shared" ca="1" si="0"/>
        <v/>
      </c>
      <c r="E32" s="62">
        <f t="shared" ca="1" si="4"/>
        <v>10777.482644532805</v>
      </c>
      <c r="F32" s="47">
        <f t="shared" ca="1" si="5"/>
        <v>10097.114095052084</v>
      </c>
      <c r="G32" s="47" t="str">
        <f t="shared" ca="1" si="6"/>
        <v>OVR</v>
      </c>
      <c r="H32" s="7"/>
      <c r="I32" s="47">
        <f t="shared" ca="1" si="7"/>
        <v>3844.2864358363886</v>
      </c>
      <c r="J32" s="47">
        <f t="shared" ca="1" si="8"/>
        <v>3847.19091796875</v>
      </c>
      <c r="K32" s="47">
        <f t="shared" ca="1" si="9"/>
        <v>1.0007555321854495</v>
      </c>
      <c r="L32" s="1">
        <f t="shared" ca="1" si="10"/>
        <v>0.37533569931402438</v>
      </c>
      <c r="M32" s="1">
        <f t="shared" ca="1" si="11"/>
        <v>7.5569108164907917E-4</v>
      </c>
      <c r="N32" s="1"/>
      <c r="O32" s="1" t="str">
        <f t="shared" ca="1" si="12"/>
        <v>data3!R161C37</v>
      </c>
      <c r="P32" s="1" t="str">
        <f ca="1">$AT$8&amp;"!R"&amp;2+$D$16+3*A32&amp;"C"&amp;F$3</f>
        <v>data0!R161C37</v>
      </c>
      <c r="Q32" s="1" t="str">
        <f ca="1">$AT$8&amp;"!R"&amp;2+$D$16+3*A32+1&amp;"C"&amp;F$3</f>
        <v>data0!R162C37</v>
      </c>
      <c r="R32" s="1" t="str">
        <f ca="1">$AT$8&amp;"!R"&amp;2+$D$16+3*A32+2&amp;"C"&amp;F$3</f>
        <v>data0!R163C37</v>
      </c>
      <c r="S32" s="2">
        <f t="shared" ca="1" si="13"/>
        <v>16</v>
      </c>
      <c r="T32" s="63" t="str">
        <f t="shared" ca="1" si="14"/>
        <v/>
      </c>
      <c r="U32" s="2" t="str">
        <f t="shared" ca="1" si="15"/>
        <v/>
      </c>
      <c r="V32" s="2">
        <f t="shared" ca="1" si="16"/>
        <v>464.84463311501719</v>
      </c>
      <c r="W32" s="2">
        <f t="shared" ca="1" si="17"/>
        <v>458.58590062459308</v>
      </c>
      <c r="X32" s="2" t="str">
        <f t="shared" ca="1" si="18"/>
        <v>OVR</v>
      </c>
      <c r="Y32" s="2" t="str">
        <f t="shared" ca="1" si="1"/>
        <v>OVR</v>
      </c>
      <c r="AA32" s="47">
        <f t="shared" ca="1" si="19"/>
        <v>46.802997849811661</v>
      </c>
      <c r="AB32" s="47">
        <f t="shared" ca="1" si="20"/>
        <v>46.843290170033775</v>
      </c>
      <c r="AC32" s="1">
        <f ca="1">IF(AB32&lt;&gt;"",AA32/AC$16,"")</f>
        <v>4.5661461316889428E-3</v>
      </c>
      <c r="AD32" s="47">
        <f t="shared" ca="1" si="21"/>
        <v>1.00086089186747</v>
      </c>
      <c r="AE32" s="1">
        <f t="shared" ca="1" si="2"/>
        <v>1.237747270958045E-2</v>
      </c>
      <c r="AF32" s="47">
        <f t="shared" ca="1" si="22"/>
        <v>44.165808359781899</v>
      </c>
      <c r="AG32" s="1">
        <f t="shared" ca="1" si="23"/>
        <v>0.12480799426616443</v>
      </c>
      <c r="AH32" s="63">
        <f t="shared" ca="1" si="24"/>
        <v>0.94365340659390318</v>
      </c>
      <c r="AI32" s="1">
        <f t="shared" ca="1" si="25"/>
        <v>-2.5350116025941616E-2</v>
      </c>
      <c r="AJ32" s="47">
        <f ca="1">IF(AF32&lt;&gt;"",AF32/AB32,"")</f>
        <v>0.94284172182327419</v>
      </c>
      <c r="AK32" s="1">
        <f t="shared" ca="1" si="26"/>
        <v>-3.522551747989322E-2</v>
      </c>
      <c r="AL32" s="2">
        <f t="shared" ca="1" si="27"/>
        <v>48.370832443237305</v>
      </c>
      <c r="AM32" s="1">
        <f t="shared" ca="1" si="28"/>
        <v>0.30195482483749458</v>
      </c>
      <c r="AN32" s="63">
        <f t="shared" ca="1" si="29"/>
        <v>1.0334985933690988</v>
      </c>
      <c r="AO32" s="1">
        <f t="shared" ca="1" si="30"/>
        <v>2.6378377992133384E-2</v>
      </c>
      <c r="AP32" s="63">
        <f t="shared" ca="1" si="31"/>
        <v>1.0952099427050128</v>
      </c>
      <c r="AQ32" s="1">
        <f t="shared" ca="1" si="32"/>
        <v>3.1988469698204458E-2</v>
      </c>
      <c r="AR32" s="1"/>
      <c r="AS32" s="71"/>
      <c r="AT32" s="70"/>
      <c r="AU32" s="70"/>
      <c r="AV32"/>
      <c r="AW32"/>
      <c r="AX32"/>
      <c r="AY32"/>
      <c r="AZ32"/>
      <c r="BA32" s="118"/>
      <c r="BD32" s="121"/>
      <c r="BE32" s="123"/>
      <c r="BF32" s="121"/>
      <c r="BG32" s="121"/>
      <c r="BH32" s="123"/>
      <c r="BI32" s="121"/>
      <c r="BL32" s="121"/>
      <c r="BM32" s="123"/>
      <c r="BN32" s="121"/>
      <c r="BO32" s="121"/>
      <c r="BP32" s="123"/>
      <c r="BQ32" s="121"/>
    </row>
    <row r="33" spans="1:69">
      <c r="A33" s="8">
        <f t="shared" si="33"/>
        <v>16</v>
      </c>
      <c r="B33" s="62" t="str">
        <f t="shared" si="3"/>
        <v>data3!R18C37</v>
      </c>
      <c r="C33" s="46" t="str">
        <f ca="1">$AT$8&amp;"!R"&amp;2+A33&amp;"C"&amp;F$3</f>
        <v>data0!R18C37</v>
      </c>
      <c r="D33" s="47" t="str">
        <f t="shared" ca="1" si="0"/>
        <v/>
      </c>
      <c r="E33" s="62">
        <f t="shared" ca="1" si="4"/>
        <v>10708.855408684234</v>
      </c>
      <c r="F33" s="47">
        <f t="shared" ca="1" si="5"/>
        <v>10081.590942382812</v>
      </c>
      <c r="G33" s="47" t="str">
        <f t="shared" ca="1" si="6"/>
        <v>OVR</v>
      </c>
      <c r="H33" s="7"/>
      <c r="I33" s="47">
        <f t="shared" ca="1" si="7"/>
        <v>3921.3537108768924</v>
      </c>
      <c r="J33" s="47">
        <f t="shared" ca="1" si="8"/>
        <v>3923.6273600260415</v>
      </c>
      <c r="K33" s="47">
        <f t="shared" ca="1" si="9"/>
        <v>1.0005798123089082</v>
      </c>
      <c r="L33" s="1">
        <f t="shared" ca="1" si="10"/>
        <v>0.38279291317327235</v>
      </c>
      <c r="M33" s="1">
        <f t="shared" ca="1" si="11"/>
        <v>5.799711772076499E-4</v>
      </c>
      <c r="N33" s="1"/>
      <c r="O33" s="1" t="str">
        <f t="shared" ca="1" si="12"/>
        <v>data3!R164C37</v>
      </c>
      <c r="P33" s="1" t="str">
        <f ca="1">$AT$8&amp;"!R"&amp;2+$D$16+3*A33&amp;"C"&amp;F$3</f>
        <v>data0!R164C37</v>
      </c>
      <c r="Q33" s="1" t="str">
        <f ca="1">$AT$8&amp;"!R"&amp;2+$D$16+3*A33+1&amp;"C"&amp;F$3</f>
        <v>data0!R165C37</v>
      </c>
      <c r="R33" s="1" t="str">
        <f ca="1">$AT$8&amp;"!R"&amp;2+$D$16+3*A33+2&amp;"C"&amp;F$3</f>
        <v>data0!R166C37</v>
      </c>
      <c r="S33" s="2">
        <f t="shared" ca="1" si="13"/>
        <v>17</v>
      </c>
      <c r="T33" s="63" t="str">
        <f t="shared" ca="1" si="14"/>
        <v/>
      </c>
      <c r="U33" s="2" t="str">
        <f t="shared" ca="1" si="15"/>
        <v/>
      </c>
      <c r="V33" s="2">
        <f t="shared" ca="1" si="16"/>
        <v>462.1596789709015</v>
      </c>
      <c r="W33" s="2">
        <f t="shared" ca="1" si="17"/>
        <v>455.90095265706378</v>
      </c>
      <c r="X33" s="2" t="str">
        <f t="shared" ca="1" si="18"/>
        <v>OVR</v>
      </c>
      <c r="Y33" s="2" t="str">
        <f t="shared" ca="1" si="1"/>
        <v>OVR</v>
      </c>
      <c r="AA33" s="47">
        <f t="shared" ca="1" si="19"/>
        <v>47.791505657749155</v>
      </c>
      <c r="AB33" s="47">
        <f t="shared" ca="1" si="20"/>
        <v>47.775202910105385</v>
      </c>
      <c r="AC33" s="1">
        <f ca="1">IF(AB33&lt;&gt;"",AA33/AC$16,"")</f>
        <v>4.6625859178291863E-3</v>
      </c>
      <c r="AD33" s="47">
        <f t="shared" ca="1" si="21"/>
        <v>0.9996588777143679</v>
      </c>
      <c r="AE33" s="1">
        <f t="shared" ca="1" si="2"/>
        <v>1.1161627370466443E-2</v>
      </c>
      <c r="AF33" s="47">
        <f t="shared" ca="1" si="22"/>
        <v>45.030088901519775</v>
      </c>
      <c r="AG33" s="1">
        <f t="shared" ca="1" si="23"/>
        <v>0.12744401508733108</v>
      </c>
      <c r="AH33" s="63">
        <f t="shared" ca="1" si="24"/>
        <v>0.94221950703949775</v>
      </c>
      <c r="AI33" s="1">
        <f t="shared" ca="1" si="25"/>
        <v>-2.6831115325648636E-2</v>
      </c>
      <c r="AJ33" s="47">
        <f ca="1">IF(AF33&lt;&gt;"",AF33/AB33,"")</f>
        <v>0.94254102878954038</v>
      </c>
      <c r="AK33" s="1">
        <f t="shared" ca="1" si="26"/>
        <v>-3.5533205355072206E-2</v>
      </c>
      <c r="AL33" s="2">
        <f t="shared" ca="1" si="27"/>
        <v>49.280429204305015</v>
      </c>
      <c r="AM33" s="1">
        <f t="shared" ca="1" si="28"/>
        <v>0.3083322945661236</v>
      </c>
      <c r="AN33" s="63">
        <f t="shared" ca="1" si="29"/>
        <v>1.0311545645207023</v>
      </c>
      <c r="AO33" s="1">
        <f t="shared" ca="1" si="30"/>
        <v>2.4050498164507106E-2</v>
      </c>
      <c r="AP33" s="63">
        <f t="shared" ca="1" si="31"/>
        <v>1.0943888943253184</v>
      </c>
      <c r="AQ33" s="1">
        <f t="shared" ca="1" si="32"/>
        <v>3.1214816695368741E-2</v>
      </c>
      <c r="AR33" s="1"/>
      <c r="AZ33"/>
      <c r="BA33" s="118"/>
      <c r="BD33" s="121"/>
      <c r="BE33" s="123"/>
      <c r="BF33" s="121"/>
      <c r="BG33" s="121"/>
      <c r="BH33" s="123"/>
      <c r="BI33" s="121"/>
      <c r="BL33" s="121"/>
      <c r="BM33" s="123"/>
      <c r="BN33" s="121"/>
      <c r="BO33" s="121"/>
      <c r="BP33" s="123"/>
      <c r="BQ33" s="121"/>
    </row>
    <row r="34" spans="1:69">
      <c r="A34" s="8">
        <f t="shared" si="33"/>
        <v>17</v>
      </c>
      <c r="B34" s="62" t="str">
        <f t="shared" si="3"/>
        <v>data3!R19C37</v>
      </c>
      <c r="C34" s="46" t="str">
        <f ca="1">$AT$8&amp;"!R"&amp;2+A34&amp;"C"&amp;F$3</f>
        <v>data0!R19C37</v>
      </c>
      <c r="D34" s="47" t="str">
        <f t="shared" ca="1" si="0"/>
        <v/>
      </c>
      <c r="E34" s="62">
        <f t="shared" ca="1" si="4"/>
        <v>10647.858561453821</v>
      </c>
      <c r="F34" s="47">
        <f t="shared" ca="1" si="5"/>
        <v>10060.476236979166</v>
      </c>
      <c r="G34" s="47" t="str">
        <f t="shared" ca="1" si="6"/>
        <v>OVR</v>
      </c>
      <c r="H34" s="7"/>
      <c r="I34" s="47">
        <f t="shared" ca="1" si="7"/>
        <v>4000.5013800324596</v>
      </c>
      <c r="J34" s="47">
        <f t="shared" ca="1" si="8"/>
        <v>4002.4749552408853</v>
      </c>
      <c r="K34" s="47">
        <f t="shared" ca="1" si="9"/>
        <v>1.0004933319654072</v>
      </c>
      <c r="L34" s="1">
        <f t="shared" ca="1" si="10"/>
        <v>0.39048536148691565</v>
      </c>
      <c r="M34" s="1">
        <f t="shared" ca="1" si="11"/>
        <v>4.9349081997562827E-4</v>
      </c>
      <c r="N34" s="1"/>
      <c r="O34" s="1" t="str">
        <f t="shared" ca="1" si="12"/>
        <v>data3!R167C37</v>
      </c>
      <c r="P34" s="1" t="str">
        <f ca="1">$AT$8&amp;"!R"&amp;2+$D$16+3*A34&amp;"C"&amp;F$3</f>
        <v>data0!R167C37</v>
      </c>
      <c r="Q34" s="1" t="str">
        <f ca="1">$AT$8&amp;"!R"&amp;2+$D$16+3*A34+1&amp;"C"&amp;F$3</f>
        <v>data0!R168C37</v>
      </c>
      <c r="R34" s="1" t="str">
        <f ca="1">$AT$8&amp;"!R"&amp;2+$D$16+3*A34+2&amp;"C"&amp;F$3</f>
        <v>data0!R169C37</v>
      </c>
      <c r="S34" s="2">
        <f t="shared" ca="1" si="13"/>
        <v>18</v>
      </c>
      <c r="T34" s="63" t="str">
        <f t="shared" ca="1" si="14"/>
        <v/>
      </c>
      <c r="U34" s="2" t="str">
        <f t="shared" ca="1" si="15"/>
        <v/>
      </c>
      <c r="V34" s="2">
        <f t="shared" ca="1" si="16"/>
        <v>459.38083598497502</v>
      </c>
      <c r="W34" s="2">
        <f t="shared" ca="1" si="17"/>
        <v>453.18341445922852</v>
      </c>
      <c r="X34" s="2" t="str">
        <f t="shared" ca="1" si="18"/>
        <v>OVR</v>
      </c>
      <c r="Y34" s="2" t="str">
        <f t="shared" ca="1" si="1"/>
        <v>OVR</v>
      </c>
      <c r="AA34" s="47">
        <f t="shared" ca="1" si="19"/>
        <v>48.722286706025976</v>
      </c>
      <c r="AB34" s="47">
        <f t="shared" ca="1" si="20"/>
        <v>48.707115809122719</v>
      </c>
      <c r="AC34" s="1">
        <f ca="1">IF(AB34&lt;&gt;"",AA34/AC$16,"")</f>
        <v>4.7533938249781438E-3</v>
      </c>
      <c r="AD34" s="47">
        <f t="shared" ca="1" si="21"/>
        <v>0.99968862510508194</v>
      </c>
      <c r="AE34" s="1">
        <f t="shared" ca="1" si="2"/>
        <v>1.1191717054732653E-2</v>
      </c>
      <c r="AF34" s="47">
        <f t="shared" ca="1" si="22"/>
        <v>45.950160026550293</v>
      </c>
      <c r="AG34" s="1">
        <f t="shared" ca="1" si="23"/>
        <v>0.12992609788273593</v>
      </c>
      <c r="AH34" s="63">
        <f t="shared" ca="1" si="24"/>
        <v>0.94310351859710995</v>
      </c>
      <c r="AI34" s="1">
        <f t="shared" ca="1" si="25"/>
        <v>-2.5918066365047343E-2</v>
      </c>
      <c r="AJ34" s="47">
        <f ca="1">IF(AF34&lt;&gt;"",AF34/AB34,"")</f>
        <v>0.94339726882255559</v>
      </c>
      <c r="AK34" s="1">
        <f t="shared" ca="1" si="26"/>
        <v>-3.4657047124433293E-2</v>
      </c>
      <c r="AL34" s="2">
        <f t="shared" ca="1" si="27"/>
        <v>50.146368662516274</v>
      </c>
      <c r="AM34" s="1">
        <f t="shared" ca="1" si="28"/>
        <v>0.31433733358726434</v>
      </c>
      <c r="AN34" s="63">
        <f t="shared" ca="1" si="29"/>
        <v>1.0292285533534733</v>
      </c>
      <c r="AO34" s="1">
        <f t="shared" ca="1" si="30"/>
        <v>2.2137756114833929E-2</v>
      </c>
      <c r="AP34" s="63">
        <f t="shared" ca="1" si="31"/>
        <v>1.0913208709946034</v>
      </c>
      <c r="AQ34" s="1">
        <f t="shared" ca="1" si="32"/>
        <v>2.8323896353426914E-2</v>
      </c>
      <c r="AR34" s="1"/>
      <c r="AS34" s="71"/>
      <c r="AT34" s="70"/>
      <c r="AU34" s="70"/>
      <c r="AV34"/>
      <c r="AW34"/>
      <c r="AX34"/>
      <c r="AY34"/>
      <c r="AZ34"/>
      <c r="BA34" s="118"/>
      <c r="BD34" s="121"/>
      <c r="BE34" s="123"/>
      <c r="BF34" s="121"/>
      <c r="BG34" s="121"/>
      <c r="BH34" s="123"/>
      <c r="BI34" s="121"/>
      <c r="BL34" s="121"/>
      <c r="BM34" s="123"/>
      <c r="BN34" s="121"/>
      <c r="BO34" s="121"/>
      <c r="BP34" s="123"/>
      <c r="BQ34" s="121"/>
    </row>
    <row r="35" spans="1:69">
      <c r="A35" s="8">
        <f t="shared" si="33"/>
        <v>18</v>
      </c>
      <c r="B35" s="62" t="str">
        <f t="shared" si="3"/>
        <v>data3!R20C37</v>
      </c>
      <c r="C35" s="46" t="str">
        <f ca="1">$AT$8&amp;"!R"&amp;2+A35&amp;"C"&amp;F$3</f>
        <v>data0!R20C37</v>
      </c>
      <c r="D35" s="47" t="str">
        <f t="shared" ca="1" si="0"/>
        <v/>
      </c>
      <c r="E35" s="62">
        <f t="shared" ca="1" si="4"/>
        <v>10587.647852894517</v>
      </c>
      <c r="F35" s="47">
        <f t="shared" ca="1" si="5"/>
        <v>10037.869262695312</v>
      </c>
      <c r="G35" s="47" t="str">
        <f t="shared" ca="1" si="6"/>
        <v>OVR</v>
      </c>
      <c r="H35" s="7"/>
      <c r="I35" s="47">
        <f t="shared" ca="1" si="7"/>
        <v>4082.6922176127105</v>
      </c>
      <c r="J35" s="47">
        <f t="shared" ca="1" si="8"/>
        <v>4084.4637756347656</v>
      </c>
      <c r="K35" s="47">
        <f t="shared" ca="1" si="9"/>
        <v>1.0004339190729128</v>
      </c>
      <c r="L35" s="1">
        <f t="shared" ca="1" si="10"/>
        <v>0.39848427079363569</v>
      </c>
      <c r="M35" s="1">
        <f t="shared" ca="1" si="11"/>
        <v>4.3407791804783713E-4</v>
      </c>
      <c r="N35" s="1"/>
      <c r="O35" s="1" t="str">
        <f t="shared" ca="1" si="12"/>
        <v>data3!R170C37</v>
      </c>
      <c r="P35" s="1" t="str">
        <f ca="1">$AT$8&amp;"!R"&amp;2+$D$16+3*A35&amp;"C"&amp;F$3</f>
        <v>data0!R170C37</v>
      </c>
      <c r="Q35" s="1" t="str">
        <f ca="1">$AT$8&amp;"!R"&amp;2+$D$16+3*A35+1&amp;"C"&amp;F$3</f>
        <v>data0!R171C37</v>
      </c>
      <c r="R35" s="1" t="str">
        <f ca="1">$AT$8&amp;"!R"&amp;2+$D$16+3*A35+2&amp;"C"&amp;F$3</f>
        <v>data0!R172C37</v>
      </c>
      <c r="S35" s="2">
        <f t="shared" ca="1" si="13"/>
        <v>19</v>
      </c>
      <c r="T35" s="63" t="str">
        <f t="shared" ca="1" si="14"/>
        <v/>
      </c>
      <c r="U35" s="2" t="str">
        <f t="shared" ca="1" si="15"/>
        <v/>
      </c>
      <c r="V35" s="2">
        <f t="shared" ca="1" si="16"/>
        <v>456.54513522752598</v>
      </c>
      <c r="W35" s="2">
        <f t="shared" ca="1" si="17"/>
        <v>450.42677307128906</v>
      </c>
      <c r="X35" s="2" t="str">
        <f t="shared" ca="1" si="18"/>
        <v>OVR</v>
      </c>
      <c r="Y35" s="2" t="str">
        <f t="shared" ca="1" si="1"/>
        <v>OVR</v>
      </c>
      <c r="AA35" s="47">
        <f t="shared" ca="1" si="19"/>
        <v>49.734872196578301</v>
      </c>
      <c r="AB35" s="47">
        <f t="shared" ca="1" si="20"/>
        <v>49.697679996490479</v>
      </c>
      <c r="AC35" s="1">
        <f ca="1">IF(AB35&lt;&gt;"",AA35/AC$16,"")</f>
        <v>4.8521826533247121E-3</v>
      </c>
      <c r="AD35" s="47">
        <f t="shared" ca="1" si="21"/>
        <v>0.9992521906974885</v>
      </c>
      <c r="AE35" s="1">
        <f t="shared" ca="1" si="2"/>
        <v>1.0750260738322526E-2</v>
      </c>
      <c r="AF35" s="47">
        <f t="shared" ca="1" si="22"/>
        <v>46.911001841227211</v>
      </c>
      <c r="AG35" s="1">
        <f t="shared" ca="1" si="23"/>
        <v>0.13262632585754214</v>
      </c>
      <c r="AH35" s="63">
        <f t="shared" ca="1" si="24"/>
        <v>0.9432215218289961</v>
      </c>
      <c r="AI35" s="1">
        <f t="shared" ca="1" si="25"/>
        <v>-2.5796187044247243E-2</v>
      </c>
      <c r="AJ35" s="47">
        <f ca="1">IF(AF35&lt;&gt;"",AF35/AB35,"")</f>
        <v>0.94392739951925209</v>
      </c>
      <c r="AK35" s="1">
        <f t="shared" ca="1" si="26"/>
        <v>-3.4114584315740104E-2</v>
      </c>
      <c r="AL35" s="2">
        <f t="shared" ca="1" si="27"/>
        <v>50.924403985341392</v>
      </c>
      <c r="AM35" s="1">
        <f t="shared" ca="1" si="28"/>
        <v>0.32087014320373097</v>
      </c>
      <c r="AN35" s="63">
        <f t="shared" ca="1" si="29"/>
        <v>1.0239174594449834</v>
      </c>
      <c r="AO35" s="1">
        <f t="shared" ca="1" si="30"/>
        <v>1.6863252611747814E-2</v>
      </c>
      <c r="AP35" s="63">
        <f t="shared" ca="1" si="31"/>
        <v>1.0855535372639824</v>
      </c>
      <c r="AQ35" s="1">
        <f t="shared" ca="1" si="32"/>
        <v>2.2889484485139722E-2</v>
      </c>
      <c r="AR35" s="1"/>
      <c r="AS35" s="71"/>
      <c r="AT35" s="70"/>
      <c r="AU35" s="70"/>
      <c r="AV35"/>
      <c r="AW35"/>
      <c r="AX35"/>
      <c r="AY35"/>
      <c r="AZ35"/>
      <c r="BA35" s="118"/>
      <c r="BD35" s="121"/>
      <c r="BE35" s="123"/>
      <c r="BF35" s="121"/>
      <c r="BG35" s="121"/>
      <c r="BH35" s="123"/>
      <c r="BI35" s="121"/>
      <c r="BL35" s="121"/>
      <c r="BM35" s="123"/>
      <c r="BN35" s="121"/>
      <c r="BO35" s="121"/>
      <c r="BP35" s="123"/>
      <c r="BQ35" s="121"/>
    </row>
    <row r="36" spans="1:69">
      <c r="A36" s="8">
        <f t="shared" si="33"/>
        <v>19</v>
      </c>
      <c r="B36" s="62" t="str">
        <f t="shared" si="3"/>
        <v>data3!R21C37</v>
      </c>
      <c r="C36" s="46" t="str">
        <f ca="1">$AT$8&amp;"!R"&amp;2+A36&amp;"C"&amp;F$3</f>
        <v>data0!R21C37</v>
      </c>
      <c r="D36" s="47" t="str">
        <f t="shared" ca="1" si="0"/>
        <v/>
      </c>
      <c r="E36" s="62">
        <f t="shared" ca="1" si="4"/>
        <v>10522.488947283171</v>
      </c>
      <c r="F36" s="47">
        <f t="shared" ca="1" si="5"/>
        <v>10015.359903971354</v>
      </c>
      <c r="G36" s="47" t="str">
        <f t="shared" ca="1" si="6"/>
        <v>OVR</v>
      </c>
      <c r="H36" s="7"/>
      <c r="I36" s="47">
        <f t="shared" ca="1" si="7"/>
        <v>4168.0967907578697</v>
      </c>
      <c r="J36" s="47">
        <f t="shared" ca="1" si="8"/>
        <v>4169.3330078125</v>
      </c>
      <c r="K36" s="47">
        <f t="shared" ca="1" si="9"/>
        <v>1.0002965902944891</v>
      </c>
      <c r="L36" s="1">
        <f t="shared" ca="1" si="10"/>
        <v>0.40676419588414636</v>
      </c>
      <c r="M36" s="1">
        <f t="shared" ca="1" si="11"/>
        <v>2.9674911781962798E-4</v>
      </c>
      <c r="N36" s="1"/>
      <c r="O36" s="1" t="str">
        <f t="shared" ca="1" si="12"/>
        <v>data3!R173C37</v>
      </c>
      <c r="P36" s="1" t="str">
        <f ca="1">$AT$8&amp;"!R"&amp;2+$D$16+3*A36&amp;"C"&amp;F$3</f>
        <v>data0!R173C37</v>
      </c>
      <c r="Q36" s="1" t="str">
        <f ca="1">$AT$8&amp;"!R"&amp;2+$D$16+3*A36+1&amp;"C"&amp;F$3</f>
        <v>data0!R174C37</v>
      </c>
      <c r="R36" s="1" t="str">
        <f ca="1">$AT$8&amp;"!R"&amp;2+$D$16+3*A36+2&amp;"C"&amp;F$3</f>
        <v>data0!R175C37</v>
      </c>
      <c r="S36" s="2">
        <f t="shared" ca="1" si="13"/>
        <v>20</v>
      </c>
      <c r="T36" s="63" t="str">
        <f t="shared" ca="1" si="14"/>
        <v/>
      </c>
      <c r="U36" s="2" t="str">
        <f t="shared" ca="1" si="15"/>
        <v/>
      </c>
      <c r="V36" s="2">
        <f t="shared" ca="1" si="16"/>
        <v>453.7010470645231</v>
      </c>
      <c r="W36" s="2">
        <f t="shared" ca="1" si="17"/>
        <v>447.61148579915363</v>
      </c>
      <c r="X36" s="2" t="str">
        <f t="shared" ca="1" si="18"/>
        <v>OVR</v>
      </c>
      <c r="Y36" s="2" t="str">
        <f t="shared" ca="1" si="1"/>
        <v>OVR</v>
      </c>
      <c r="AA36" s="47">
        <f t="shared" ca="1" si="19"/>
        <v>50.77736582511379</v>
      </c>
      <c r="AB36" s="47">
        <f t="shared" ca="1" si="20"/>
        <v>50.740380446116127</v>
      </c>
      <c r="AC36" s="1">
        <f ca="1">IF(AB36&lt;&gt;"",AA36/AC$16,"")</f>
        <v>4.9538893487915889E-3</v>
      </c>
      <c r="AD36" s="47">
        <f t="shared" ca="1" si="21"/>
        <v>0.99927161682382171</v>
      </c>
      <c r="AE36" s="1">
        <f t="shared" ca="1" si="2"/>
        <v>1.0769910394774707E-2</v>
      </c>
      <c r="AF36" s="47">
        <f t="shared" ca="1" si="22"/>
        <v>47.910944620768227</v>
      </c>
      <c r="AG36" s="1">
        <f t="shared" ca="1" si="23"/>
        <v>0.13540630886697011</v>
      </c>
      <c r="AH36" s="63">
        <f t="shared" ca="1" si="24"/>
        <v>0.94354923384135314</v>
      </c>
      <c r="AI36" s="1">
        <f t="shared" ca="1" si="25"/>
        <v>-2.5457710573342895E-2</v>
      </c>
      <c r="AJ36" s="47">
        <f ca="1">IF(AF36&lt;&gt;"",AF36/AB36,"")</f>
        <v>0.94423700018661416</v>
      </c>
      <c r="AK36" s="1">
        <f t="shared" ca="1" si="26"/>
        <v>-3.3797781594001708E-2</v>
      </c>
      <c r="AL36" s="2">
        <f t="shared" ca="1" si="27"/>
        <v>51.623798211415611</v>
      </c>
      <c r="AM36" s="1">
        <f t="shared" ca="1" si="28"/>
        <v>0.32759590854912124</v>
      </c>
      <c r="AN36" s="63">
        <f t="shared" ca="1" si="29"/>
        <v>1.0166694820132474</v>
      </c>
      <c r="AO36" s="1">
        <f t="shared" ca="1" si="30"/>
        <v>9.6652096072984417E-3</v>
      </c>
      <c r="AP36" s="63">
        <f t="shared" ca="1" si="31"/>
        <v>1.0774948943302185</v>
      </c>
      <c r="AQ36" s="1">
        <f t="shared" ca="1" si="32"/>
        <v>1.5296030239719816E-2</v>
      </c>
      <c r="AR36" s="1"/>
      <c r="AS36" s="71"/>
      <c r="AT36" s="70"/>
      <c r="AU36" s="70"/>
      <c r="AV36"/>
      <c r="AW36"/>
      <c r="AX36"/>
      <c r="AY36"/>
      <c r="AZ36"/>
      <c r="BA36" s="118"/>
      <c r="BD36" s="121"/>
      <c r="BE36" s="123"/>
      <c r="BF36" s="121"/>
      <c r="BG36" s="121"/>
      <c r="BH36" s="123"/>
      <c r="BI36" s="121"/>
      <c r="BL36" s="121"/>
      <c r="BM36" s="123"/>
      <c r="BN36" s="121"/>
      <c r="BO36" s="121"/>
      <c r="BP36" s="123"/>
      <c r="BQ36" s="121"/>
    </row>
    <row r="37" spans="1:69">
      <c r="A37" s="8">
        <f t="shared" si="33"/>
        <v>20</v>
      </c>
      <c r="B37" s="62" t="str">
        <f t="shared" si="3"/>
        <v>data3!R22C37</v>
      </c>
      <c r="C37" s="46" t="str">
        <f ca="1">$AT$8&amp;"!R"&amp;2+A37&amp;"C"&amp;F$3</f>
        <v>data0!R22C37</v>
      </c>
      <c r="D37" s="47" t="str">
        <f t="shared" ca="1" si="0"/>
        <v/>
      </c>
      <c r="E37" s="62">
        <f t="shared" ca="1" si="4"/>
        <v>10447.063723202398</v>
      </c>
      <c r="F37" s="47">
        <f t="shared" ca="1" si="5"/>
        <v>9991.7688395182286</v>
      </c>
      <c r="G37" s="47" t="str">
        <f t="shared" ca="1" si="6"/>
        <v>OVR</v>
      </c>
      <c r="H37" s="7"/>
      <c r="I37" s="47">
        <f t="shared" ca="1" si="7"/>
        <v>4255.4813878789828</v>
      </c>
      <c r="J37" s="47">
        <f t="shared" ca="1" si="8"/>
        <v>4256.4505716959638</v>
      </c>
      <c r="K37" s="47">
        <f t="shared" ca="1" si="9"/>
        <v>1.0002277495137781</v>
      </c>
      <c r="L37" s="1">
        <f t="shared" ca="1" si="10"/>
        <v>0.41526347040936235</v>
      </c>
      <c r="M37" s="1">
        <f t="shared" ca="1" si="11"/>
        <v>2.2790832617847201E-4</v>
      </c>
      <c r="N37" s="1"/>
      <c r="O37" s="1" t="str">
        <f t="shared" ca="1" si="12"/>
        <v>data3!R176C37</v>
      </c>
      <c r="P37" s="1" t="str">
        <f ca="1">$AT$8&amp;"!R"&amp;2+$D$16+3*A37&amp;"C"&amp;F$3</f>
        <v>data0!R176C37</v>
      </c>
      <c r="Q37" s="1" t="str">
        <f ca="1">$AT$8&amp;"!R"&amp;2+$D$16+3*A37+1&amp;"C"&amp;F$3</f>
        <v>data0!R177C37</v>
      </c>
      <c r="R37" s="1" t="str">
        <f ca="1">$AT$8&amp;"!R"&amp;2+$D$16+3*A37+2&amp;"C"&amp;F$3</f>
        <v>data0!R178C37</v>
      </c>
      <c r="S37" s="2">
        <f t="shared" ca="1" si="13"/>
        <v>21</v>
      </c>
      <c r="T37" s="63" t="str">
        <f t="shared" ca="1" si="14"/>
        <v/>
      </c>
      <c r="U37" s="2" t="str">
        <f t="shared" ca="1" si="15"/>
        <v/>
      </c>
      <c r="V37" s="2">
        <f t="shared" ca="1" si="16"/>
        <v>450.78484432551062</v>
      </c>
      <c r="W37" s="2">
        <f t="shared" ca="1" si="17"/>
        <v>444.75057729085285</v>
      </c>
      <c r="X37" s="2" t="str">
        <f t="shared" ca="1" si="18"/>
        <v>OVR</v>
      </c>
      <c r="Y37" s="2" t="str">
        <f t="shared" ca="1" si="1"/>
        <v>OVR</v>
      </c>
      <c r="AA37" s="47">
        <f t="shared" ca="1" si="19"/>
        <v>51.78193651082362</v>
      </c>
      <c r="AB37" s="47">
        <f t="shared" ca="1" si="20"/>
        <v>51.789597034454346</v>
      </c>
      <c r="AC37" s="1">
        <f ca="1">IF(AB37&lt;&gt;"",AA37/AC$16,"")</f>
        <v>5.0518962449584018E-3</v>
      </c>
      <c r="AD37" s="47">
        <f t="shared" ca="1" si="21"/>
        <v>1.0001479381449769</v>
      </c>
      <c r="AE37" s="1">
        <f t="shared" ca="1" si="2"/>
        <v>1.1656315260427208E-2</v>
      </c>
      <c r="AF37" s="47">
        <f t="shared" ca="1" si="22"/>
        <v>48.922093073527016</v>
      </c>
      <c r="AG37" s="1">
        <f t="shared" ca="1" si="23"/>
        <v>0.13808516402886298</v>
      </c>
      <c r="AH37" s="63">
        <f t="shared" ca="1" si="24"/>
        <v>0.9447714081396158</v>
      </c>
      <c r="AI37" s="1">
        <f t="shared" ca="1" si="25"/>
        <v>-2.4195391135216404E-2</v>
      </c>
      <c r="AJ37" s="47">
        <f ca="1">IF(AF37&lt;&gt;"",AF37/AB37,"")</f>
        <v>0.94463166108398855</v>
      </c>
      <c r="AK37" s="1">
        <f t="shared" ca="1" si="26"/>
        <v>-3.3393939937208073E-2</v>
      </c>
      <c r="AL37" s="2">
        <f t="shared" ca="1" si="27"/>
        <v>52.327528635660805</v>
      </c>
      <c r="AM37" s="1">
        <f t="shared" ca="1" si="28"/>
        <v>0.33407700974724919</v>
      </c>
      <c r="AN37" s="63">
        <f t="shared" ca="1" si="29"/>
        <v>1.0105363406933061</v>
      </c>
      <c r="AO37" s="1">
        <f t="shared" ca="1" si="30"/>
        <v>3.5743221301931527E-3</v>
      </c>
      <c r="AP37" s="63">
        <f t="shared" ca="1" si="31"/>
        <v>1.0696093594567924</v>
      </c>
      <c r="AQ37" s="1">
        <f t="shared" ca="1" si="32"/>
        <v>7.8656913161343489E-3</v>
      </c>
      <c r="AR37" s="1"/>
      <c r="AS37" s="71"/>
      <c r="AT37" s="70"/>
      <c r="AU37" s="70"/>
      <c r="AV37"/>
      <c r="AW37"/>
      <c r="AX37"/>
      <c r="AY37"/>
      <c r="AZ37"/>
      <c r="BA37" s="118"/>
      <c r="BD37" s="121"/>
      <c r="BE37" s="123"/>
      <c r="BF37" s="121"/>
      <c r="BG37" s="121"/>
      <c r="BH37" s="123"/>
      <c r="BI37" s="121"/>
      <c r="BL37" s="121"/>
      <c r="BM37" s="123"/>
      <c r="BN37" s="121"/>
      <c r="BO37" s="121"/>
      <c r="BP37" s="123"/>
      <c r="BQ37" s="121"/>
    </row>
    <row r="38" spans="1:69">
      <c r="A38" s="8">
        <f t="shared" si="33"/>
        <v>21</v>
      </c>
      <c r="B38" s="62" t="str">
        <f t="shared" si="3"/>
        <v>data3!R23C37</v>
      </c>
      <c r="C38" s="46" t="str">
        <f ca="1">$AT$8&amp;"!R"&amp;2+A38&amp;"C"&amp;F$3</f>
        <v>data0!R23C37</v>
      </c>
      <c r="D38" s="47" t="str">
        <f t="shared" ca="1" si="0"/>
        <v/>
      </c>
      <c r="E38" s="62">
        <f t="shared" ca="1" si="4"/>
        <v>10387.269228948859</v>
      </c>
      <c r="F38" s="47">
        <f t="shared" ca="1" si="5"/>
        <v>9962.2670084635411</v>
      </c>
      <c r="G38" s="47" t="str">
        <f t="shared" ca="1" si="6"/>
        <v>OVR</v>
      </c>
      <c r="H38" s="7"/>
      <c r="I38" s="47">
        <f t="shared" ca="1" si="7"/>
        <v>4344.955637103245</v>
      </c>
      <c r="J38" s="47">
        <f t="shared" ca="1" si="8"/>
        <v>4345.1257120768232</v>
      </c>
      <c r="K38" s="47">
        <f t="shared" ca="1" si="9"/>
        <v>1.0000391430863242</v>
      </c>
      <c r="L38" s="1">
        <f t="shared" ca="1" si="10"/>
        <v>0.42391470361725103</v>
      </c>
      <c r="M38" s="1">
        <f t="shared" ca="1" si="11"/>
        <v>3.9301868778318649E-5</v>
      </c>
      <c r="N38" s="1"/>
      <c r="O38" s="1" t="str">
        <f t="shared" ca="1" si="12"/>
        <v>data3!R179C37</v>
      </c>
      <c r="P38" s="1" t="str">
        <f ca="1">$AT$8&amp;"!R"&amp;2+$D$16+3*A38&amp;"C"&amp;F$3</f>
        <v>data0!R179C37</v>
      </c>
      <c r="Q38" s="1" t="str">
        <f ca="1">$AT$8&amp;"!R"&amp;2+$D$16+3*A38+1&amp;"C"&amp;F$3</f>
        <v>data0!R180C37</v>
      </c>
      <c r="R38" s="1" t="str">
        <f ca="1">$AT$8&amp;"!R"&amp;2+$D$16+3*A38+2&amp;"C"&amp;F$3</f>
        <v>data0!R181C37</v>
      </c>
      <c r="S38" s="2">
        <f t="shared" ca="1" si="13"/>
        <v>22</v>
      </c>
      <c r="T38" s="63" t="str">
        <f t="shared" ca="1" si="14"/>
        <v/>
      </c>
      <c r="U38" s="2" t="str">
        <f t="shared" ca="1" si="15"/>
        <v/>
      </c>
      <c r="V38" s="2">
        <f t="shared" ca="1" si="16"/>
        <v>447.91816864737217</v>
      </c>
      <c r="W38" s="2">
        <f t="shared" ca="1" si="17"/>
        <v>441.88315582275391</v>
      </c>
      <c r="X38" s="2" t="str">
        <f t="shared" ca="1" si="18"/>
        <v>OVR</v>
      </c>
      <c r="Y38" s="2" t="str">
        <f t="shared" ca="1" si="1"/>
        <v>OVR</v>
      </c>
      <c r="AA38" s="47">
        <f t="shared" ca="1" si="19"/>
        <v>52.769367375964407</v>
      </c>
      <c r="AB38" s="47">
        <f t="shared" ca="1" si="20"/>
        <v>52.877915223439537</v>
      </c>
      <c r="AC38" s="1">
        <f ca="1">IF(AB38&lt;&gt;"",AA38/AC$16,"")</f>
        <v>5.1482309635087226E-3</v>
      </c>
      <c r="AD38" s="47">
        <f t="shared" ca="1" si="21"/>
        <v>1.0020570238544222</v>
      </c>
      <c r="AE38" s="1">
        <f t="shared" ca="1" si="2"/>
        <v>1.3587368198371585E-2</v>
      </c>
      <c r="AF38" s="47">
        <f t="shared" ca="1" si="22"/>
        <v>49.957561016082764</v>
      </c>
      <c r="AG38" s="1">
        <f t="shared" ca="1" si="23"/>
        <v>0.14071831300257176</v>
      </c>
      <c r="AH38" s="63">
        <f t="shared" ca="1" si="24"/>
        <v>0.94671517776879066</v>
      </c>
      <c r="AI38" s="1">
        <f t="shared" ca="1" si="25"/>
        <v>-2.2187773899577268E-2</v>
      </c>
      <c r="AJ38" s="47">
        <f ca="1">IF(AF38&lt;&gt;"",AF38/AB38,"")</f>
        <v>0.94477175972205785</v>
      </c>
      <c r="AK38" s="1">
        <f t="shared" ca="1" si="26"/>
        <v>-3.3250582268665618E-2</v>
      </c>
      <c r="AL38" s="2">
        <f t="shared" ca="1" si="27"/>
        <v>52.969764868418373</v>
      </c>
      <c r="AM38" s="1">
        <f t="shared" ca="1" si="28"/>
        <v>0.34044753145783491</v>
      </c>
      <c r="AN38" s="63">
        <f t="shared" ca="1" si="29"/>
        <v>1.0037976102882986</v>
      </c>
      <c r="AO38" s="1">
        <f t="shared" ca="1" si="30"/>
        <v>-3.1179822688587322E-3</v>
      </c>
      <c r="AP38" s="63">
        <f t="shared" ca="1" si="31"/>
        <v>1.0602952544333759</v>
      </c>
      <c r="AQ38" s="1">
        <f t="shared" ca="1" si="32"/>
        <v>-9.1075292065134761E-4</v>
      </c>
      <c r="AR38" s="1"/>
      <c r="AS38" s="71"/>
      <c r="AT38" s="70"/>
      <c r="AU38" s="70"/>
      <c r="AV38"/>
      <c r="AW38"/>
      <c r="AX38"/>
      <c r="AY38"/>
      <c r="AZ38"/>
      <c r="BA38" s="118"/>
      <c r="BD38" s="121"/>
      <c r="BE38" s="123"/>
      <c r="BF38" s="121"/>
      <c r="BG38" s="121"/>
      <c r="BH38" s="123"/>
      <c r="BI38" s="121"/>
      <c r="BL38" s="121"/>
      <c r="BM38" s="123"/>
      <c r="BN38" s="121"/>
      <c r="BO38" s="121"/>
      <c r="BP38" s="123"/>
      <c r="BQ38" s="121"/>
    </row>
    <row r="39" spans="1:69">
      <c r="A39" s="8">
        <f t="shared" si="33"/>
        <v>22</v>
      </c>
      <c r="B39" s="62" t="str">
        <f t="shared" si="3"/>
        <v>data3!R24C37</v>
      </c>
      <c r="C39" s="46" t="str">
        <f ca="1">$AT$8&amp;"!R"&amp;2+A39&amp;"C"&amp;F$3</f>
        <v>data0!R24C37</v>
      </c>
      <c r="D39" s="47" t="str">
        <f t="shared" ca="1" si="0"/>
        <v/>
      </c>
      <c r="E39" s="62">
        <f t="shared" ca="1" si="4"/>
        <v>10322.526509417705</v>
      </c>
      <c r="F39" s="47">
        <f t="shared" ca="1" si="5"/>
        <v>9930.2169596354161</v>
      </c>
      <c r="G39" s="47" t="str">
        <f t="shared" ca="1" si="6"/>
        <v>OVR</v>
      </c>
      <c r="H39" s="7"/>
      <c r="I39" s="47">
        <f t="shared" ca="1" si="7"/>
        <v>4434.5596957397011</v>
      </c>
      <c r="J39" s="47">
        <f t="shared" ca="1" si="8"/>
        <v>4434.9542948404951</v>
      </c>
      <c r="K39" s="47">
        <f t="shared" ca="1" si="9"/>
        <v>1.000088982701298</v>
      </c>
      <c r="L39" s="1">
        <f t="shared" ca="1" si="10"/>
        <v>0.43267846778931657</v>
      </c>
      <c r="M39" s="1">
        <f t="shared" ca="1" si="11"/>
        <v>8.9141491665278849E-5</v>
      </c>
      <c r="N39" s="1"/>
      <c r="O39" s="1" t="str">
        <f t="shared" ca="1" si="12"/>
        <v>data3!R182C37</v>
      </c>
      <c r="P39" s="1" t="str">
        <f ca="1">$AT$8&amp;"!R"&amp;2+$D$16+3*A39&amp;"C"&amp;F$3</f>
        <v>data0!R182C37</v>
      </c>
      <c r="Q39" s="1" t="str">
        <f ca="1">$AT$8&amp;"!R"&amp;2+$D$16+3*A39+1&amp;"C"&amp;F$3</f>
        <v>data0!R183C37</v>
      </c>
      <c r="R39" s="1" t="str">
        <f ca="1">$AT$8&amp;"!R"&amp;2+$D$16+3*A39+2&amp;"C"&amp;F$3</f>
        <v>data0!R184C37</v>
      </c>
      <c r="S39" s="2">
        <f t="shared" ca="1" si="13"/>
        <v>23</v>
      </c>
      <c r="T39" s="63" t="str">
        <f t="shared" ca="1" si="14"/>
        <v/>
      </c>
      <c r="U39" s="2" t="str">
        <f t="shared" ca="1" si="15"/>
        <v/>
      </c>
      <c r="V39" s="2">
        <f t="shared" ca="1" si="16"/>
        <v>444.90806207171323</v>
      </c>
      <c r="W39" s="2">
        <f t="shared" ca="1" si="17"/>
        <v>438.97011057535809</v>
      </c>
      <c r="X39" s="2" t="str">
        <f t="shared" ca="1" si="18"/>
        <v>OVR</v>
      </c>
      <c r="Y39" s="2" t="str">
        <f t="shared" ca="1" si="1"/>
        <v>OVR</v>
      </c>
      <c r="AA39" s="47">
        <f t="shared" ca="1" si="19"/>
        <v>53.843434203881252</v>
      </c>
      <c r="AB39" s="47">
        <f t="shared" ca="1" si="20"/>
        <v>53.946682135264076</v>
      </c>
      <c r="AC39" s="1">
        <f ca="1">IF(AB39&lt;&gt;"",AA39/AC$16,"")</f>
        <v>5.2530179711103662E-3</v>
      </c>
      <c r="AD39" s="47">
        <f t="shared" ca="1" si="21"/>
        <v>1.0019175584341793</v>
      </c>
      <c r="AE39" s="1">
        <f t="shared" ca="1" si="2"/>
        <v>1.3446297994886613E-2</v>
      </c>
      <c r="AF39" s="47">
        <f t="shared" ca="1" si="22"/>
        <v>51.021162350972496</v>
      </c>
      <c r="AG39" s="1">
        <f t="shared" ca="1" si="23"/>
        <v>0.14358249121034999</v>
      </c>
      <c r="AH39" s="63">
        <f t="shared" ca="1" si="24"/>
        <v>0.94758373245246463</v>
      </c>
      <c r="AI39" s="1">
        <f t="shared" ca="1" si="25"/>
        <v>-2.1290689529666951E-2</v>
      </c>
      <c r="AJ39" s="47">
        <f ca="1">IF(AF39&lt;&gt;"",AF39/AB39,"")</f>
        <v>0.94577016289980109</v>
      </c>
      <c r="AK39" s="1">
        <f t="shared" ca="1" si="26"/>
        <v>-3.2228953837447172E-2</v>
      </c>
      <c r="AL39" s="2">
        <f t="shared" ca="1" si="27"/>
        <v>53.593769709269203</v>
      </c>
      <c r="AM39" s="1">
        <f t="shared" ca="1" si="28"/>
        <v>0.34737699486375001</v>
      </c>
      <c r="AN39" s="63">
        <f t="shared" ca="1" si="29"/>
        <v>0.9953631394745982</v>
      </c>
      <c r="AO39" s="1">
        <f t="shared" ca="1" si="30"/>
        <v>-1.1494344393133127E-2</v>
      </c>
      <c r="AP39" s="63">
        <f t="shared" ca="1" si="31"/>
        <v>1.0504223588753201</v>
      </c>
      <c r="AQ39" s="1">
        <f t="shared" ca="1" si="32"/>
        <v>-1.0213731264039572E-2</v>
      </c>
      <c r="AR39" s="1"/>
      <c r="AS39" s="71"/>
      <c r="AT39" s="70"/>
      <c r="AU39" s="70"/>
      <c r="AV39"/>
      <c r="AW39"/>
      <c r="AX39"/>
      <c r="AY39"/>
      <c r="AZ39"/>
      <c r="BA39" s="118"/>
      <c r="BD39" s="121"/>
      <c r="BE39" s="123"/>
      <c r="BF39" s="121"/>
      <c r="BG39" s="121"/>
      <c r="BH39" s="123"/>
      <c r="BI39" s="121"/>
      <c r="BL39" s="121"/>
      <c r="BM39" s="123"/>
      <c r="BN39" s="121"/>
      <c r="BO39" s="121"/>
      <c r="BP39" s="123"/>
      <c r="BQ39" s="121"/>
    </row>
    <row r="40" spans="1:69">
      <c r="A40" s="8">
        <f t="shared" si="33"/>
        <v>23</v>
      </c>
      <c r="B40" s="62" t="str">
        <f t="shared" si="3"/>
        <v>data3!R25C37</v>
      </c>
      <c r="C40" s="46" t="str">
        <f ca="1">$AT$8&amp;"!R"&amp;2+A40&amp;"C"&amp;F$3</f>
        <v>data0!R25C37</v>
      </c>
      <c r="D40" s="47" t="str">
        <f t="shared" ca="1" si="0"/>
        <v/>
      </c>
      <c r="E40" s="62">
        <f t="shared" ca="1" si="4"/>
        <v>10246.453875359222</v>
      </c>
      <c r="F40" s="47">
        <f t="shared" ca="1" si="5"/>
        <v>9898.1475016276036</v>
      </c>
      <c r="G40" s="47" t="str">
        <f t="shared" ca="1" si="6"/>
        <v>OVR</v>
      </c>
      <c r="H40" s="7"/>
      <c r="I40" s="47">
        <f t="shared" ca="1" si="7"/>
        <v>4525.7864849308771</v>
      </c>
      <c r="J40" s="47">
        <f t="shared" ca="1" si="8"/>
        <v>4525.6756795247393</v>
      </c>
      <c r="K40" s="47">
        <f t="shared" ca="1" si="9"/>
        <v>0.99997551687281161</v>
      </c>
      <c r="L40" s="1">
        <f t="shared" ca="1" si="10"/>
        <v>0.44152933458777943</v>
      </c>
      <c r="M40" s="1">
        <f t="shared" ca="1" si="11"/>
        <v>-2.4324354836680051E-5</v>
      </c>
      <c r="N40" s="1"/>
      <c r="O40" s="1" t="str">
        <f t="shared" ca="1" si="12"/>
        <v>data3!R185C37</v>
      </c>
      <c r="P40" s="1" t="str">
        <f ca="1">$AT$8&amp;"!R"&amp;2+$D$16+3*A40&amp;"C"&amp;F$3</f>
        <v>data0!R185C37</v>
      </c>
      <c r="Q40" s="1" t="str">
        <f ca="1">$AT$8&amp;"!R"&amp;2+$D$16+3*A40+1&amp;"C"&amp;F$3</f>
        <v>data0!R186C37</v>
      </c>
      <c r="R40" s="1" t="str">
        <f ca="1">$AT$8&amp;"!R"&amp;2+$D$16+3*A40+2&amp;"C"&amp;F$3</f>
        <v>data0!R187C37</v>
      </c>
      <c r="S40" s="2">
        <f t="shared" ca="1" si="13"/>
        <v>24</v>
      </c>
      <c r="T40" s="63" t="str">
        <f t="shared" ca="1" si="14"/>
        <v/>
      </c>
      <c r="U40" s="2" t="str">
        <f t="shared" ca="1" si="15"/>
        <v/>
      </c>
      <c r="V40" s="2">
        <f t="shared" ca="1" si="16"/>
        <v>441.9179356738444</v>
      </c>
      <c r="W40" s="2">
        <f t="shared" ca="1" si="17"/>
        <v>436.01144917805988</v>
      </c>
      <c r="X40" s="2" t="str">
        <f t="shared" ca="1" si="18"/>
        <v>OVR</v>
      </c>
      <c r="Y40" s="2" t="str">
        <f t="shared" ca="1" si="1"/>
        <v>OVR</v>
      </c>
      <c r="AA40" s="47">
        <f t="shared" ca="1" si="19"/>
        <v>55.070938294242644</v>
      </c>
      <c r="AB40" s="47">
        <f t="shared" ca="1" si="20"/>
        <v>55.048034350077309</v>
      </c>
      <c r="AC40" s="1">
        <f ca="1">IF(AB40&lt;&gt;"",AA40/AC$16,"")</f>
        <v>5.3727744677309897E-3</v>
      </c>
      <c r="AD40" s="47">
        <f t="shared" ca="1" si="21"/>
        <v>0.99958410107263906</v>
      </c>
      <c r="AE40" s="1">
        <f t="shared" ca="1" si="2"/>
        <v>1.1085990298235648E-2</v>
      </c>
      <c r="AF40" s="47">
        <f t="shared" ca="1" si="22"/>
        <v>52.083333333333336</v>
      </c>
      <c r="AG40" s="1">
        <f t="shared" ca="1" si="23"/>
        <v>0.14685583545131373</v>
      </c>
      <c r="AH40" s="63">
        <f t="shared" ca="1" si="24"/>
        <v>0.94574988090911738</v>
      </c>
      <c r="AI40" s="1">
        <f t="shared" ca="1" si="25"/>
        <v>-2.3184778165875608E-2</v>
      </c>
      <c r="AJ40" s="47">
        <f ca="1">IF(AF40&lt;&gt;"",AF40/AB40,"")</f>
        <v>0.9461433809263744</v>
      </c>
      <c r="AK40" s="1">
        <f t="shared" ca="1" si="26"/>
        <v>-3.1847053864079267E-2</v>
      </c>
      <c r="AL40" s="2">
        <f t="shared" ca="1" si="27"/>
        <v>54.384025255839028</v>
      </c>
      <c r="AM40" s="1">
        <f t="shared" ca="1" si="28"/>
        <v>0.35529637609188802</v>
      </c>
      <c r="AN40" s="63">
        <f t="shared" ca="1" si="29"/>
        <v>0.98752675985410932</v>
      </c>
      <c r="AO40" s="1">
        <f t="shared" ca="1" si="30"/>
        <v>-1.9276735831120773E-2</v>
      </c>
      <c r="AP40" s="63">
        <f t="shared" ca="1" si="31"/>
        <v>1.0441732849121093</v>
      </c>
      <c r="AQ40" s="1">
        <f t="shared" ca="1" si="32"/>
        <v>-1.6102074699268831E-2</v>
      </c>
      <c r="AR40" s="1"/>
      <c r="AS40" s="71"/>
      <c r="AT40" s="70"/>
      <c r="AU40" s="70"/>
      <c r="AV40"/>
      <c r="AW40"/>
      <c r="AX40"/>
      <c r="AY40"/>
      <c r="AZ40"/>
      <c r="BA40" s="118"/>
      <c r="BD40" s="121"/>
      <c r="BE40" s="123"/>
      <c r="BF40" s="121"/>
      <c r="BG40" s="121"/>
      <c r="BH40" s="123"/>
      <c r="BI40" s="121"/>
      <c r="BL40" s="121"/>
      <c r="BM40" s="123"/>
      <c r="BN40" s="121"/>
      <c r="BO40" s="121"/>
      <c r="BP40" s="123"/>
      <c r="BQ40" s="121"/>
    </row>
    <row r="41" spans="1:69">
      <c r="A41" s="8">
        <f t="shared" si="33"/>
        <v>24</v>
      </c>
      <c r="B41" s="62" t="str">
        <f t="shared" si="3"/>
        <v>data3!R26C37</v>
      </c>
      <c r="C41" s="46" t="str">
        <f ca="1">$AT$8&amp;"!R"&amp;2+A41&amp;"C"&amp;F$3</f>
        <v>data0!R26C37</v>
      </c>
      <c r="D41" s="47" t="str">
        <f t="shared" ca="1" si="0"/>
        <v/>
      </c>
      <c r="E41" s="62">
        <f t="shared" ca="1" si="4"/>
        <v>10184.439609109031</v>
      </c>
      <c r="F41" s="47">
        <f t="shared" ca="1" si="5"/>
        <v>9862.4545491536464</v>
      </c>
      <c r="G41" s="47" t="str">
        <f t="shared" ca="1" si="6"/>
        <v>OVR</v>
      </c>
      <c r="H41" s="7"/>
      <c r="I41" s="47">
        <f t="shared" ca="1" si="7"/>
        <v>4617.2030911033544</v>
      </c>
      <c r="J41" s="47">
        <f t="shared" ca="1" si="8"/>
        <v>4616.4622802734375</v>
      </c>
      <c r="K41" s="47">
        <f t="shared" ca="1" si="9"/>
        <v>0.99983955420298831</v>
      </c>
      <c r="L41" s="1">
        <f t="shared" ca="1" si="10"/>
        <v>0.45038656392911586</v>
      </c>
      <c r="M41" s="1">
        <f t="shared" ca="1" si="11"/>
        <v>-1.6028704624759804E-4</v>
      </c>
      <c r="N41" s="1"/>
      <c r="O41" s="1" t="str">
        <f t="shared" ca="1" si="12"/>
        <v>data3!R188C37</v>
      </c>
      <c r="P41" s="1" t="str">
        <f ca="1">$AT$8&amp;"!R"&amp;2+$D$16+3*A41&amp;"C"&amp;F$3</f>
        <v>data0!R188C37</v>
      </c>
      <c r="Q41" s="1" t="str">
        <f ca="1">$AT$8&amp;"!R"&amp;2+$D$16+3*A41+1&amp;"C"&amp;F$3</f>
        <v>data0!R189C37</v>
      </c>
      <c r="R41" s="1" t="str">
        <f ca="1">$AT$8&amp;"!R"&amp;2+$D$16+3*A41+2&amp;"C"&amp;F$3</f>
        <v>data0!R190C37</v>
      </c>
      <c r="S41" s="2">
        <f t="shared" ca="1" si="13"/>
        <v>25</v>
      </c>
      <c r="T41" s="63" t="str">
        <f t="shared" ca="1" si="14"/>
        <v/>
      </c>
      <c r="U41" s="2" t="str">
        <f t="shared" ca="1" si="15"/>
        <v/>
      </c>
      <c r="V41" s="2">
        <f t="shared" ca="1" si="16"/>
        <v>438.90455140347109</v>
      </c>
      <c r="W41" s="2">
        <f t="shared" ca="1" si="17"/>
        <v>433.04627227783203</v>
      </c>
      <c r="X41" s="2" t="str">
        <f t="shared" ca="1" si="18"/>
        <v>OVR</v>
      </c>
      <c r="Y41" s="2" t="str">
        <f t="shared" ca="1" si="1"/>
        <v>OVR</v>
      </c>
      <c r="AA41" s="47">
        <f t="shared" ca="1" si="19"/>
        <v>56.084039503880717</v>
      </c>
      <c r="AB41" s="47">
        <f t="shared" ca="1" si="20"/>
        <v>56.162419637044273</v>
      </c>
      <c r="AC41" s="1">
        <f ca="1">IF(AB41&lt;&gt;"",AA41/AC$16,"")</f>
        <v>5.4716136101347042E-3</v>
      </c>
      <c r="AD41" s="47">
        <f t="shared" ca="1" si="21"/>
        <v>1.0013975479273052</v>
      </c>
      <c r="AE41" s="1">
        <f t="shared" ca="1" si="2"/>
        <v>1.2920303896196694E-2</v>
      </c>
      <c r="AF41" s="47">
        <f t="shared" ca="1" si="22"/>
        <v>53.177929560343422</v>
      </c>
      <c r="AG41" s="1">
        <f t="shared" ca="1" si="23"/>
        <v>0.14955743867701524</v>
      </c>
      <c r="AH41" s="63">
        <f t="shared" ca="1" si="24"/>
        <v>0.94818294172023387</v>
      </c>
      <c r="AI41" s="1">
        <f t="shared" ca="1" si="25"/>
        <v>-2.0671797848434648E-2</v>
      </c>
      <c r="AJ41" s="47">
        <f ca="1">IF(AF41&lt;&gt;"",AF41/AB41,"")</f>
        <v>0.94685965996500077</v>
      </c>
      <c r="AK41" s="1">
        <f t="shared" ca="1" si="26"/>
        <v>-3.1114112456379961E-2</v>
      </c>
      <c r="AL41" s="2">
        <f t="shared" ca="1" si="27"/>
        <v>55.255976517995201</v>
      </c>
      <c r="AM41" s="1">
        <f t="shared" ca="1" si="28"/>
        <v>0.36183251292826268</v>
      </c>
      <c r="AN41" s="63">
        <f t="shared" ca="1" si="29"/>
        <v>0.98523531840412071</v>
      </c>
      <c r="AO41" s="1">
        <f t="shared" ca="1" si="30"/>
        <v>-2.1552390557496692E-2</v>
      </c>
      <c r="AP41" s="63">
        <f t="shared" ca="1" si="31"/>
        <v>1.0390772445417178</v>
      </c>
      <c r="AQ41" s="1">
        <f t="shared" ca="1" si="32"/>
        <v>-2.0903943910181466E-2</v>
      </c>
      <c r="AR41" s="1"/>
      <c r="AS41" s="71"/>
      <c r="AT41" s="70"/>
      <c r="AU41" s="70"/>
      <c r="AV41"/>
      <c r="AW41"/>
      <c r="AX41"/>
      <c r="AY41"/>
      <c r="AZ41"/>
      <c r="BA41" s="118"/>
      <c r="BD41" s="121"/>
      <c r="BE41" s="123"/>
      <c r="BF41" s="121"/>
      <c r="BG41" s="121"/>
      <c r="BH41" s="123"/>
      <c r="BI41" s="121"/>
      <c r="BL41" s="121"/>
      <c r="BM41" s="123"/>
      <c r="BN41" s="121"/>
      <c r="BO41" s="121"/>
      <c r="BP41" s="123"/>
      <c r="BQ41" s="121"/>
    </row>
    <row r="42" spans="1:69">
      <c r="A42" s="8">
        <f t="shared" si="33"/>
        <v>25</v>
      </c>
      <c r="B42" s="62" t="str">
        <f t="shared" si="3"/>
        <v>data3!R27C37</v>
      </c>
      <c r="C42" s="46" t="str">
        <f ca="1">$AT$8&amp;"!R"&amp;2+A42&amp;"C"&amp;F$3</f>
        <v>data0!R27C37</v>
      </c>
      <c r="D42" s="47" t="str">
        <f t="shared" ca="1" si="0"/>
        <v/>
      </c>
      <c r="E42" s="62">
        <f t="shared" ca="1" si="4"/>
        <v>10103.418749772934</v>
      </c>
      <c r="F42" s="47">
        <f t="shared" ca="1" si="5"/>
        <v>9826.5921630859375</v>
      </c>
      <c r="G42" s="47" t="str">
        <f t="shared" ca="1" si="6"/>
        <v>OVR</v>
      </c>
      <c r="H42" s="7"/>
      <c r="I42" s="47">
        <f t="shared" ca="1" si="7"/>
        <v>4707.6352316130333</v>
      </c>
      <c r="J42" s="47">
        <f t="shared" ca="1" si="8"/>
        <v>4707.4443868001299</v>
      </c>
      <c r="K42" s="47">
        <f t="shared" ca="1" si="9"/>
        <v>0.99995946057765439</v>
      </c>
      <c r="L42" s="1">
        <f t="shared" ca="1" si="10"/>
        <v>0.45926286700489072</v>
      </c>
      <c r="M42" s="1">
        <f t="shared" ca="1" si="11"/>
        <v>-4.0380652543303697E-5</v>
      </c>
      <c r="N42" s="1"/>
      <c r="O42" s="1" t="str">
        <f t="shared" ca="1" si="12"/>
        <v>data3!R191C37</v>
      </c>
      <c r="P42" s="1" t="str">
        <f ca="1">$AT$8&amp;"!R"&amp;2+$D$16+3*A42&amp;"C"&amp;F$3</f>
        <v>data0!R191C37</v>
      </c>
      <c r="Q42" s="1" t="str">
        <f ca="1">$AT$8&amp;"!R"&amp;2+$D$16+3*A42+1&amp;"C"&amp;F$3</f>
        <v>data0!R192C37</v>
      </c>
      <c r="R42" s="1" t="str">
        <f ca="1">$AT$8&amp;"!R"&amp;2+$D$16+3*A42+2&amp;"C"&amp;F$3</f>
        <v>data0!R193C37</v>
      </c>
      <c r="S42" s="2">
        <f t="shared" ca="1" si="13"/>
        <v>26</v>
      </c>
      <c r="T42" s="63" t="str">
        <f t="shared" ca="1" si="14"/>
        <v/>
      </c>
      <c r="U42" s="2" t="str">
        <f t="shared" ca="1" si="15"/>
        <v/>
      </c>
      <c r="V42" s="2">
        <f t="shared" ca="1" si="16"/>
        <v>435.86120039460934</v>
      </c>
      <c r="W42" s="2">
        <f t="shared" ca="1" si="17"/>
        <v>430.05502827962238</v>
      </c>
      <c r="X42" s="2" t="str">
        <f t="shared" ca="1" si="18"/>
        <v>OVR</v>
      </c>
      <c r="Y42" s="2" t="str">
        <f t="shared" ca="1" si="1"/>
        <v>OVR</v>
      </c>
      <c r="AA42" s="47">
        <f t="shared" ca="1" si="19"/>
        <v>57.209953180082671</v>
      </c>
      <c r="AB42" s="47">
        <f t="shared" ca="1" si="20"/>
        <v>57.237703641255699</v>
      </c>
      <c r="AC42" s="1">
        <f ca="1">IF(AB42&lt;&gt;"",AA42/AC$16,"")</f>
        <v>5.5814588468373338E-3</v>
      </c>
      <c r="AD42" s="47">
        <f t="shared" ca="1" si="21"/>
        <v>1.00048506351833</v>
      </c>
      <c r="AE42" s="1">
        <f t="shared" ca="1" si="2"/>
        <v>1.1997319825831632E-2</v>
      </c>
      <c r="AF42" s="47">
        <f t="shared" ca="1" si="22"/>
        <v>54.257982095082603</v>
      </c>
      <c r="AG42" s="1">
        <f t="shared" ca="1" si="23"/>
        <v>0.15255987514688713</v>
      </c>
      <c r="AH42" s="63">
        <f t="shared" ca="1" si="24"/>
        <v>0.94840109245137816</v>
      </c>
      <c r="AI42" s="1">
        <f t="shared" ca="1" si="25"/>
        <v>-2.044648145227379E-2</v>
      </c>
      <c r="AJ42" s="47">
        <f ca="1">IF(AF42&lt;&gt;"",AF42/AB42,"")</f>
        <v>0.94794128071858252</v>
      </c>
      <c r="AK42" s="1">
        <f t="shared" ca="1" si="26"/>
        <v>-3.0007330608837313E-2</v>
      </c>
      <c r="AL42" s="2">
        <f t="shared" ca="1" si="27"/>
        <v>56.086833477020264</v>
      </c>
      <c r="AM42" s="1">
        <f t="shared" ca="1" si="28"/>
        <v>0.36909647212956564</v>
      </c>
      <c r="AN42" s="63">
        <f t="shared" ca="1" si="29"/>
        <v>0.98036845617532486</v>
      </c>
      <c r="AO42" s="1">
        <f t="shared" ca="1" si="30"/>
        <v>-2.6385722883589868E-2</v>
      </c>
      <c r="AP42" s="63">
        <f t="shared" ca="1" si="31"/>
        <v>1.0337065867789323</v>
      </c>
      <c r="AQ42" s="1">
        <f t="shared" ca="1" si="32"/>
        <v>-2.5964578104389568E-2</v>
      </c>
      <c r="AR42" s="1"/>
      <c r="AS42" s="71"/>
      <c r="AT42" s="70"/>
      <c r="AU42" s="70"/>
      <c r="AV42"/>
      <c r="AW42"/>
      <c r="AX42"/>
      <c r="AY42"/>
      <c r="AZ42"/>
      <c r="BA42" s="118"/>
      <c r="BD42" s="121"/>
      <c r="BE42" s="123"/>
      <c r="BF42" s="121"/>
      <c r="BG42" s="121"/>
      <c r="BH42" s="123"/>
      <c r="BI42" s="121"/>
      <c r="BL42" s="121"/>
      <c r="BM42" s="123"/>
      <c r="BN42" s="121"/>
      <c r="BO42" s="121"/>
      <c r="BP42" s="123"/>
      <c r="BQ42" s="121"/>
    </row>
    <row r="43" spans="1:69">
      <c r="A43" s="8">
        <f t="shared" si="33"/>
        <v>26</v>
      </c>
      <c r="B43" s="62" t="str">
        <f t="shared" si="3"/>
        <v>data3!R28C37</v>
      </c>
      <c r="C43" s="46" t="str">
        <f ca="1">$AT$8&amp;"!R"&amp;2+A43&amp;"C"&amp;F$3</f>
        <v>data0!R28C37</v>
      </c>
      <c r="D43" s="47" t="str">
        <f t="shared" ca="1" si="0"/>
        <v/>
      </c>
      <c r="E43" s="62">
        <f t="shared" ca="1" si="4"/>
        <v>10041.635735645837</v>
      </c>
      <c r="F43" s="47">
        <f t="shared" ca="1" si="5"/>
        <v>9788.2469482421875</v>
      </c>
      <c r="G43" s="47" t="str">
        <f t="shared" ca="1" si="6"/>
        <v>OVR</v>
      </c>
      <c r="H43" s="7"/>
      <c r="I43" s="47">
        <f t="shared" ca="1" si="7"/>
        <v>4799.0700573931581</v>
      </c>
      <c r="J43" s="47">
        <f t="shared" ca="1" si="8"/>
        <v>4798.5893758138018</v>
      </c>
      <c r="K43" s="47">
        <f t="shared" ca="1" si="9"/>
        <v>0.99989983859922704</v>
      </c>
      <c r="L43" s="1">
        <f t="shared" ca="1" si="10"/>
        <v>0.46815506105500504</v>
      </c>
      <c r="M43" s="1">
        <f t="shared" ca="1" si="11"/>
        <v>-1.000026404371912E-4</v>
      </c>
      <c r="N43" s="1"/>
      <c r="O43" s="1" t="str">
        <f t="shared" ca="1" si="12"/>
        <v>data3!R194C37</v>
      </c>
      <c r="P43" s="1" t="str">
        <f ca="1">$AT$8&amp;"!R"&amp;2+$D$16+3*A43&amp;"C"&amp;F$3</f>
        <v>data0!R194C37</v>
      </c>
      <c r="Q43" s="1" t="str">
        <f ca="1">$AT$8&amp;"!R"&amp;2+$D$16+3*A43+1&amp;"C"&amp;F$3</f>
        <v>data0!R195C37</v>
      </c>
      <c r="R43" s="1" t="str">
        <f ca="1">$AT$8&amp;"!R"&amp;2+$D$16+3*A43+2&amp;"C"&amp;F$3</f>
        <v>data0!R196C37</v>
      </c>
      <c r="S43" s="2">
        <f t="shared" ca="1" si="13"/>
        <v>27</v>
      </c>
      <c r="T43" s="63" t="str">
        <f t="shared" ca="1" si="14"/>
        <v/>
      </c>
      <c r="U43" s="2" t="str">
        <f t="shared" ca="1" si="15"/>
        <v/>
      </c>
      <c r="V43" s="2">
        <f t="shared" ca="1" si="16"/>
        <v>432.78407925123958</v>
      </c>
      <c r="W43" s="2">
        <f t="shared" ca="1" si="17"/>
        <v>427.03119659423828</v>
      </c>
      <c r="X43" s="2" t="str">
        <f t="shared" ca="1" si="18"/>
        <v>OVR</v>
      </c>
      <c r="Y43" s="2" t="str">
        <f t="shared" ca="1" si="1"/>
        <v>OVR</v>
      </c>
      <c r="AA43" s="47">
        <f t="shared" ca="1" si="19"/>
        <v>58.402152436867354</v>
      </c>
      <c r="AB43" s="47">
        <f t="shared" ca="1" si="20"/>
        <v>58.339054902394615</v>
      </c>
      <c r="AC43" s="1">
        <f ca="1">IF(AB43&lt;&gt;"",AA43/AC$16,"")</f>
        <v>5.6977709694504735E-3</v>
      </c>
      <c r="AD43" s="47">
        <f t="shared" ca="1" si="21"/>
        <v>0.99891960258586454</v>
      </c>
      <c r="AE43" s="1">
        <f t="shared" ca="1" si="2"/>
        <v>1.041384564344261E-2</v>
      </c>
      <c r="AF43" s="47">
        <f t="shared" ca="1" si="22"/>
        <v>55.37427488962809</v>
      </c>
      <c r="AG43" s="1">
        <f t="shared" ca="1" si="23"/>
        <v>0.15573907316497962</v>
      </c>
      <c r="AH43" s="63">
        <f t="shared" ca="1" si="24"/>
        <v>0.94815469257725737</v>
      </c>
      <c r="AI43" s="1">
        <f t="shared" ca="1" si="25"/>
        <v>-2.070097489980971E-2</v>
      </c>
      <c r="AJ43" s="47">
        <f ca="1">IF(AF43&lt;&gt;"",AF43/AB43,"")</f>
        <v>0.94918018439402541</v>
      </c>
      <c r="AK43" s="1">
        <f t="shared" ca="1" si="26"/>
        <v>-2.8739607061287642E-2</v>
      </c>
      <c r="AL43" s="2">
        <f t="shared" ca="1" si="27"/>
        <v>56.865558306376137</v>
      </c>
      <c r="AM43" s="1">
        <f t="shared" ca="1" si="28"/>
        <v>0.37678808023785387</v>
      </c>
      <c r="AN43" s="63">
        <f t="shared" ca="1" si="29"/>
        <v>0.97368942639310641</v>
      </c>
      <c r="AO43" s="1">
        <f t="shared" ca="1" si="30"/>
        <v>-3.301873796306587E-2</v>
      </c>
      <c r="AP43" s="63">
        <f t="shared" ca="1" si="31"/>
        <v>1.0269309786849665</v>
      </c>
      <c r="AQ43" s="1">
        <f t="shared" ca="1" si="32"/>
        <v>-3.2349061257360701E-2</v>
      </c>
      <c r="AR43" s="1"/>
      <c r="AS43" s="71"/>
      <c r="AT43" s="70"/>
      <c r="AU43" s="70"/>
      <c r="AV43"/>
      <c r="AW43"/>
      <c r="AX43"/>
      <c r="AY43"/>
      <c r="AZ43"/>
      <c r="BA43" s="118"/>
      <c r="BD43" s="121"/>
      <c r="BE43" s="123"/>
      <c r="BF43" s="121"/>
      <c r="BG43" s="121"/>
      <c r="BH43" s="123"/>
      <c r="BI43" s="121"/>
      <c r="BL43" s="121"/>
      <c r="BM43" s="123"/>
      <c r="BN43" s="121"/>
      <c r="BO43" s="121"/>
      <c r="BP43" s="123"/>
      <c r="BQ43" s="121"/>
    </row>
    <row r="44" spans="1:69">
      <c r="A44" s="8">
        <f t="shared" si="33"/>
        <v>27</v>
      </c>
      <c r="B44" s="62" t="str">
        <f t="shared" si="3"/>
        <v>data3!R29C37</v>
      </c>
      <c r="C44" s="46" t="str">
        <f ca="1">$AT$8&amp;"!R"&amp;2+A44&amp;"C"&amp;F$3</f>
        <v>data0!R29C37</v>
      </c>
      <c r="D44" s="47" t="str">
        <f t="shared" ca="1" si="0"/>
        <v/>
      </c>
      <c r="E44" s="62">
        <f t="shared" ca="1" si="4"/>
        <v>9964.3606921593328</v>
      </c>
      <c r="F44" s="47">
        <f t="shared" ca="1" si="5"/>
        <v>9739.9373372395839</v>
      </c>
      <c r="G44" s="47" t="str">
        <f t="shared" ca="1" si="6"/>
        <v>OVR</v>
      </c>
      <c r="H44" s="7"/>
      <c r="I44" s="47">
        <f t="shared" ca="1" si="7"/>
        <v>4890.2550727356611</v>
      </c>
      <c r="J44" s="47">
        <f t="shared" ca="1" si="8"/>
        <v>4889.2455444335937</v>
      </c>
      <c r="K44" s="47">
        <f t="shared" ca="1" si="9"/>
        <v>0.99979356326264135</v>
      </c>
      <c r="L44" s="1">
        <f t="shared" ca="1" si="10"/>
        <v>0.47699956531059451</v>
      </c>
      <c r="M44" s="1">
        <f t="shared" ca="1" si="11"/>
        <v>-2.0627799389683066E-4</v>
      </c>
      <c r="N44" s="1"/>
      <c r="O44" s="1" t="str">
        <f t="shared" ca="1" si="12"/>
        <v>data3!R197C37</v>
      </c>
      <c r="P44" s="1" t="str">
        <f ca="1">$AT$8&amp;"!R"&amp;2+$D$16+3*A44&amp;"C"&amp;F$3</f>
        <v>data0!R197C37</v>
      </c>
      <c r="Q44" s="1" t="str">
        <f ca="1">$AT$8&amp;"!R"&amp;2+$D$16+3*A44+1&amp;"C"&amp;F$3</f>
        <v>data0!R198C37</v>
      </c>
      <c r="R44" s="1" t="str">
        <f ca="1">$AT$8&amp;"!R"&amp;2+$D$16+3*A44+2&amp;"C"&amp;F$3</f>
        <v>data0!R199C37</v>
      </c>
      <c r="S44" s="2">
        <f t="shared" ca="1" si="13"/>
        <v>28</v>
      </c>
      <c r="T44" s="63" t="str">
        <f t="shared" ca="1" si="14"/>
        <v/>
      </c>
      <c r="U44" s="2" t="str">
        <f t="shared" ca="1" si="15"/>
        <v/>
      </c>
      <c r="V44" s="2">
        <f t="shared" ca="1" si="16"/>
        <v>429.65838277804988</v>
      </c>
      <c r="W44" s="2">
        <f t="shared" ca="1" si="17"/>
        <v>423.98130162556964</v>
      </c>
      <c r="X44" s="2" t="str">
        <f t="shared" ca="1" si="18"/>
        <v>OVR</v>
      </c>
      <c r="Y44" s="2" t="str">
        <f t="shared" ca="1" si="1"/>
        <v>OVR</v>
      </c>
      <c r="AA44" s="47">
        <f t="shared" ca="1" si="19"/>
        <v>59.405114910094518</v>
      </c>
      <c r="AB44" s="47">
        <f t="shared" ca="1" si="20"/>
        <v>59.440407117207847</v>
      </c>
      <c r="AC44" s="1">
        <f ca="1">IF(AB44&lt;&gt;"",AA44/AC$16,"")</f>
        <v>5.7956209668384899E-3</v>
      </c>
      <c r="AD44" s="47">
        <f t="shared" ca="1" si="21"/>
        <v>1.0005940937437245</v>
      </c>
      <c r="AE44" s="1">
        <f t="shared" ca="1" si="2"/>
        <v>1.210760462657734E-2</v>
      </c>
      <c r="AF44" s="47">
        <f t="shared" ca="1" si="22"/>
        <v>56.440976142883301</v>
      </c>
      <c r="AG44" s="1">
        <f t="shared" ca="1" si="23"/>
        <v>0.15841363976025205</v>
      </c>
      <c r="AH44" s="63">
        <f t="shared" ca="1" si="24"/>
        <v>0.95010297056579662</v>
      </c>
      <c r="AI44" s="1">
        <f t="shared" ca="1" si="25"/>
        <v>-1.8688701217321801E-2</v>
      </c>
      <c r="AJ44" s="47">
        <f ca="1">IF(AF44&lt;&gt;"",AF44/AB44,"")</f>
        <v>0.94953885547233707</v>
      </c>
      <c r="AK44" s="1">
        <f t="shared" ca="1" si="26"/>
        <v>-2.8372592433101862E-2</v>
      </c>
      <c r="AL44" s="2">
        <f t="shared" ca="1" si="27"/>
        <v>57.641820112864174</v>
      </c>
      <c r="AM44" s="1">
        <f t="shared" ca="1" si="28"/>
        <v>0.38325880587157751</v>
      </c>
      <c r="AN44" s="63">
        <f t="shared" ca="1" si="29"/>
        <v>0.97031745835524486</v>
      </c>
      <c r="AO44" s="1">
        <f t="shared" ca="1" si="30"/>
        <v>-3.6367475065899768E-2</v>
      </c>
      <c r="AP44" s="63">
        <f t="shared" ca="1" si="31"/>
        <v>1.0212761020812411</v>
      </c>
      <c r="AQ44" s="1">
        <f t="shared" ca="1" si="32"/>
        <v>-3.7677507635593188E-2</v>
      </c>
      <c r="AR44" s="1"/>
      <c r="AS44" s="71"/>
      <c r="AT44" s="70"/>
      <c r="AU44" s="70"/>
      <c r="AV44"/>
      <c r="AW44"/>
      <c r="AX44"/>
      <c r="AY44"/>
      <c r="AZ44"/>
      <c r="BA44" s="118"/>
      <c r="BD44" s="121"/>
      <c r="BE44" s="123"/>
      <c r="BF44" s="121"/>
      <c r="BG44" s="121"/>
      <c r="BH44" s="123"/>
      <c r="BI44" s="121"/>
      <c r="BL44" s="121"/>
      <c r="BM44" s="123"/>
      <c r="BN44" s="121"/>
      <c r="BO44" s="121"/>
      <c r="BP44" s="123"/>
      <c r="BQ44" s="121"/>
    </row>
    <row r="45" spans="1:69">
      <c r="A45" s="8">
        <f t="shared" si="33"/>
        <v>28</v>
      </c>
      <c r="B45" s="62" t="str">
        <f t="shared" si="3"/>
        <v>data3!R30C37</v>
      </c>
      <c r="C45" s="46" t="str">
        <f ca="1">$AT$8&amp;"!R"&amp;2+A45&amp;"C"&amp;F$3</f>
        <v>data0!R30C37</v>
      </c>
      <c r="D45" s="47">
        <f t="shared" ca="1" si="0"/>
        <v>29</v>
      </c>
      <c r="E45" s="62">
        <f t="shared" ca="1" si="4"/>
        <v>9899.8954864661191</v>
      </c>
      <c r="F45" s="47">
        <f t="shared" ca="1" si="5"/>
        <v>9690.3699544270839</v>
      </c>
      <c r="G45" s="47">
        <f t="shared" ca="1" si="6"/>
        <v>9690.3699544270839</v>
      </c>
      <c r="H45" s="7"/>
      <c r="I45" s="47">
        <f t="shared" ca="1" si="7"/>
        <v>4981.2842688000565</v>
      </c>
      <c r="J45" s="47">
        <f t="shared" ca="1" si="8"/>
        <v>4980.1559651692705</v>
      </c>
      <c r="K45" s="47">
        <f t="shared" ca="1" si="9"/>
        <v>0.99977349141909988</v>
      </c>
      <c r="L45" s="1">
        <f t="shared" ca="1" si="10"/>
        <v>0.48586887465066053</v>
      </c>
      <c r="M45" s="1">
        <f t="shared" ca="1" si="11"/>
        <v>-2.2634984062519514E-4</v>
      </c>
      <c r="N45" s="1"/>
      <c r="O45" s="1" t="str">
        <f t="shared" ca="1" si="12"/>
        <v>data3!R200C37</v>
      </c>
      <c r="P45" s="1" t="str">
        <f ca="1">$AT$8&amp;"!R"&amp;2+$D$16+3*A45&amp;"C"&amp;F$3</f>
        <v>data0!R200C37</v>
      </c>
      <c r="Q45" s="1" t="str">
        <f ca="1">$AT$8&amp;"!R"&amp;2+$D$16+3*A45+1&amp;"C"&amp;F$3</f>
        <v>data0!R201C37</v>
      </c>
      <c r="R45" s="1" t="str">
        <f ca="1">$AT$8&amp;"!R"&amp;2+$D$16+3*A45+2&amp;"C"&amp;F$3</f>
        <v>data0!R202C37</v>
      </c>
      <c r="S45" s="2">
        <f t="shared" ca="1" si="13"/>
        <v>29</v>
      </c>
      <c r="T45" s="63" t="str">
        <f t="shared" ca="1" si="14"/>
        <v/>
      </c>
      <c r="U45" s="2" t="str">
        <f t="shared" ca="1" si="15"/>
        <v/>
      </c>
      <c r="V45" s="2">
        <f t="shared" ca="1" si="16"/>
        <v>426.52716379500924</v>
      </c>
      <c r="W45" s="2">
        <f t="shared" ca="1" si="17"/>
        <v>420.8988202412923</v>
      </c>
      <c r="X45" s="2" t="str">
        <f t="shared" ca="1" si="18"/>
        <v>OVR</v>
      </c>
      <c r="Y45" s="2" t="str">
        <f t="shared" ca="1" si="1"/>
        <v>OVR</v>
      </c>
      <c r="AA45" s="47">
        <f t="shared" ca="1" si="19"/>
        <v>60.497889110067433</v>
      </c>
      <c r="AB45" s="47">
        <f t="shared" ca="1" si="20"/>
        <v>60.548275311787926</v>
      </c>
      <c r="AC45" s="1">
        <f ca="1">IF(AB45&lt;&gt;"",AA45/AC$16,"")</f>
        <v>5.9022330839090175E-3</v>
      </c>
      <c r="AD45" s="47">
        <f t="shared" ca="1" si="21"/>
        <v>1.0008328588395674</v>
      </c>
      <c r="AE45" s="1">
        <f t="shared" ca="1" si="2"/>
        <v>1.2349117114741182E-2</v>
      </c>
      <c r="AF45" s="47">
        <f t="shared" ca="1" si="22"/>
        <v>57.54320240020752</v>
      </c>
      <c r="AG45" s="1">
        <f t="shared" ca="1" si="23"/>
        <v>0.16132770429351315</v>
      </c>
      <c r="AH45" s="63">
        <f t="shared" ca="1" si="24"/>
        <v>0.95116049909635236</v>
      </c>
      <c r="AI45" s="1">
        <f t="shared" ca="1" si="25"/>
        <v>-1.7596435717718739E-2</v>
      </c>
      <c r="AJ45" s="47">
        <f ca="1">IF(AF45&lt;&gt;"",AF45/AB45,"")</f>
        <v>0.95036897589392844</v>
      </c>
      <c r="AK45" s="1">
        <f t="shared" ca="1" si="26"/>
        <v>-2.7523161418719688E-2</v>
      </c>
      <c r="AL45" s="2">
        <f t="shared" ca="1" si="27"/>
        <v>58.732449213663735</v>
      </c>
      <c r="AM45" s="1">
        <f t="shared" ca="1" si="28"/>
        <v>0.39030896200043508</v>
      </c>
      <c r="AN45" s="63">
        <f t="shared" ca="1" si="29"/>
        <v>0.97081815708988251</v>
      </c>
      <c r="AO45" s="1">
        <f t="shared" ca="1" si="30"/>
        <v>-3.5870225859739868E-2</v>
      </c>
      <c r="AP45" s="63">
        <f t="shared" ca="1" si="31"/>
        <v>1.0206670251889201</v>
      </c>
      <c r="AQ45" s="1">
        <f t="shared" ca="1" si="32"/>
        <v>-3.8251425297884056E-2</v>
      </c>
      <c r="AR45" s="1"/>
      <c r="AS45" s="71"/>
      <c r="AT45" s="70"/>
      <c r="AU45" s="70"/>
      <c r="AV45"/>
      <c r="AW45"/>
      <c r="AX45"/>
      <c r="AY45"/>
      <c r="AZ45"/>
      <c r="BA45" s="118"/>
      <c r="BD45" s="121"/>
      <c r="BE45" s="123"/>
      <c r="BF45" s="121"/>
      <c r="BG45" s="121"/>
      <c r="BH45" s="123"/>
      <c r="BI45" s="121"/>
      <c r="BL45" s="121"/>
      <c r="BM45" s="123"/>
      <c r="BN45" s="121"/>
      <c r="BO45" s="121"/>
      <c r="BP45" s="123"/>
      <c r="BQ45" s="121"/>
    </row>
    <row r="46" spans="1:69">
      <c r="A46" s="8">
        <f t="shared" si="33"/>
        <v>29</v>
      </c>
      <c r="B46" s="62" t="str">
        <f t="shared" si="3"/>
        <v>data3!R31C37</v>
      </c>
      <c r="C46" s="46" t="str">
        <f ca="1">$AT$8&amp;"!R"&amp;2+A46&amp;"C"&amp;F$3</f>
        <v>data0!R31C37</v>
      </c>
      <c r="D46" s="47">
        <f t="shared" ca="1" si="0"/>
        <v>30</v>
      </c>
      <c r="E46" s="62">
        <f t="shared" ca="1" si="4"/>
        <v>9817.1173029284109</v>
      </c>
      <c r="F46" s="47">
        <f t="shared" ca="1" si="5"/>
        <v>9635.3871663411464</v>
      </c>
      <c r="G46" s="47">
        <f t="shared" ca="1" si="6"/>
        <v>9635.3871663411464</v>
      </c>
      <c r="H46" s="7"/>
      <c r="I46" s="47">
        <f t="shared" ca="1" si="7"/>
        <v>5071.7341773082071</v>
      </c>
      <c r="J46" s="47">
        <f t="shared" ca="1" si="8"/>
        <v>5070.9490966796875</v>
      </c>
      <c r="K46" s="47">
        <f t="shared" ca="1" si="9"/>
        <v>0.99984520469703786</v>
      </c>
      <c r="L46" s="1">
        <f t="shared" ca="1" si="10"/>
        <v>0.49472674113948173</v>
      </c>
      <c r="M46" s="1">
        <f t="shared" ca="1" si="11"/>
        <v>-1.5463655130087961E-4</v>
      </c>
      <c r="N46" s="1"/>
      <c r="O46" s="1" t="str">
        <f t="shared" ca="1" si="12"/>
        <v>data3!R203C37</v>
      </c>
      <c r="P46" s="1" t="str">
        <f ca="1">$AT$8&amp;"!R"&amp;2+$D$16+3*A46&amp;"C"&amp;F$3</f>
        <v>data0!R203C37</v>
      </c>
      <c r="Q46" s="1" t="str">
        <f ca="1">$AT$8&amp;"!R"&amp;2+$D$16+3*A46+1&amp;"C"&amp;F$3</f>
        <v>data0!R204C37</v>
      </c>
      <c r="R46" s="1" t="str">
        <f ca="1">$AT$8&amp;"!R"&amp;2+$D$16+3*A46+2&amp;"C"&amp;F$3</f>
        <v>data0!R205C37</v>
      </c>
      <c r="S46" s="2">
        <f t="shared" ca="1" si="13"/>
        <v>30</v>
      </c>
      <c r="T46" s="63" t="str">
        <f t="shared" ca="1" si="14"/>
        <v/>
      </c>
      <c r="U46" s="2" t="str">
        <f t="shared" ca="1" si="15"/>
        <v/>
      </c>
      <c r="V46" s="2">
        <f t="shared" ca="1" si="16"/>
        <v>423.37603343401366</v>
      </c>
      <c r="W46" s="2">
        <f t="shared" ca="1" si="17"/>
        <v>417.80982208251953</v>
      </c>
      <c r="X46" s="2" t="str">
        <f t="shared" ca="1" si="18"/>
        <v>OVR</v>
      </c>
      <c r="Y46" s="2" t="str">
        <f t="shared" ca="1" si="1"/>
        <v>OVR</v>
      </c>
      <c r="AA46" s="47">
        <f t="shared" ca="1" si="19"/>
        <v>61.695428595921946</v>
      </c>
      <c r="AB46" s="47">
        <f t="shared" ca="1" si="20"/>
        <v>61.630076726277672</v>
      </c>
      <c r="AC46" s="1">
        <f ca="1">IF(AB46&lt;&gt;"",AA46/AC$16,"")</f>
        <v>6.0190662044801897E-3</v>
      </c>
      <c r="AD46" s="47">
        <f t="shared" ca="1" si="21"/>
        <v>0.9989407340036115</v>
      </c>
      <c r="AE46" s="1">
        <f t="shared" ca="1" si="2"/>
        <v>1.0435220213542484E-2</v>
      </c>
      <c r="AF46" s="47">
        <f t="shared" ca="1" si="22"/>
        <v>58.601558208465576</v>
      </c>
      <c r="AG46" s="1">
        <f t="shared" ca="1" si="23"/>
        <v>0.16452114292245854</v>
      </c>
      <c r="AH46" s="63">
        <f t="shared" ca="1" si="24"/>
        <v>0.94985251812221183</v>
      </c>
      <c r="AI46" s="1">
        <f t="shared" ca="1" si="25"/>
        <v>-1.8947380350333165E-2</v>
      </c>
      <c r="AJ46" s="47">
        <f ca="1">IF(AF46&lt;&gt;"",AF46/AB46,"")</f>
        <v>0.95085973150312819</v>
      </c>
      <c r="AK46" s="1">
        <f t="shared" ca="1" si="26"/>
        <v>-2.7020989656534655E-2</v>
      </c>
      <c r="AL46" s="2">
        <f t="shared" ca="1" si="27"/>
        <v>60.125127474466957</v>
      </c>
      <c r="AM46" s="1">
        <f t="shared" ca="1" si="28"/>
        <v>0.39803502319949641</v>
      </c>
      <c r="AN46" s="63">
        <f t="shared" ca="1" si="29"/>
        <v>0.97454752876846396</v>
      </c>
      <c r="AO46" s="1">
        <f t="shared" ca="1" si="30"/>
        <v>-3.2166547423261194E-2</v>
      </c>
      <c r="AP46" s="63">
        <f t="shared" ca="1" si="31"/>
        <v>1.0259987842060705</v>
      </c>
      <c r="AQ46" s="1">
        <f t="shared" ca="1" si="32"/>
        <v>-3.3227444402204043E-2</v>
      </c>
      <c r="AR46" s="1"/>
      <c r="AS46" s="71"/>
      <c r="AT46" s="70"/>
      <c r="AU46" s="70"/>
      <c r="AV46"/>
      <c r="AW46"/>
      <c r="AX46"/>
      <c r="AY46"/>
      <c r="AZ46"/>
      <c r="BA46" s="118"/>
      <c r="BD46" s="121"/>
      <c r="BE46" s="123"/>
      <c r="BF46" s="121"/>
      <c r="BG46" s="121"/>
      <c r="BH46" s="123"/>
      <c r="BI46" s="121"/>
      <c r="BL46" s="121"/>
      <c r="BM46" s="123"/>
      <c r="BN46" s="121"/>
      <c r="BO46" s="121"/>
      <c r="BP46" s="123"/>
      <c r="BQ46" s="121"/>
    </row>
    <row r="47" spans="1:69">
      <c r="A47" s="8">
        <f t="shared" si="33"/>
        <v>30</v>
      </c>
      <c r="B47" s="62" t="str">
        <f t="shared" si="3"/>
        <v>data3!R32C37</v>
      </c>
      <c r="C47" s="46" t="str">
        <f ca="1">$AT$8&amp;"!R"&amp;2+A47&amp;"C"&amp;F$3</f>
        <v>data0!R32C37</v>
      </c>
      <c r="D47" s="47">
        <f t="shared" ca="1" si="0"/>
        <v>31</v>
      </c>
      <c r="E47" s="62">
        <f t="shared" ca="1" si="4"/>
        <v>9753.1153917974407</v>
      </c>
      <c r="F47" s="47">
        <f t="shared" ca="1" si="5"/>
        <v>9578.8076985677089</v>
      </c>
      <c r="G47" s="47">
        <f t="shared" ca="1" si="6"/>
        <v>9578.8076985677089</v>
      </c>
      <c r="H47" s="7"/>
      <c r="I47" s="47">
        <f t="shared" ca="1" si="7"/>
        <v>5162.9329949561161</v>
      </c>
      <c r="J47" s="47">
        <f t="shared" ca="1" si="8"/>
        <v>5161.9441528320312</v>
      </c>
      <c r="K47" s="47">
        <f t="shared" ca="1" si="9"/>
        <v>0.99980847279539542</v>
      </c>
      <c r="L47" s="1">
        <f t="shared" ca="1" si="10"/>
        <v>0.50360430759336894</v>
      </c>
      <c r="M47" s="1">
        <f t="shared" ca="1" si="11"/>
        <v>-1.9136845877554265E-4</v>
      </c>
      <c r="N47" s="1"/>
      <c r="O47" s="1" t="str">
        <f t="shared" ca="1" si="12"/>
        <v>data3!R206C37</v>
      </c>
      <c r="P47" s="1" t="str">
        <f ca="1">$AT$8&amp;"!R"&amp;2+$D$16+3*A47&amp;"C"&amp;F$3</f>
        <v>data0!R206C37</v>
      </c>
      <c r="Q47" s="1" t="str">
        <f ca="1">$AT$8&amp;"!R"&amp;2+$D$16+3*A47+1&amp;"C"&amp;F$3</f>
        <v>data0!R207C37</v>
      </c>
      <c r="R47" s="1" t="str">
        <f ca="1">$AT$8&amp;"!R"&amp;2+$D$16+3*A47+2&amp;"C"&amp;F$3</f>
        <v>data0!R208C37</v>
      </c>
      <c r="S47" s="2">
        <f t="shared" ca="1" si="13"/>
        <v>31</v>
      </c>
      <c r="T47" s="63" t="str">
        <f t="shared" ca="1" si="14"/>
        <v/>
      </c>
      <c r="U47" s="2" t="str">
        <f t="shared" ca="1" si="15"/>
        <v/>
      </c>
      <c r="V47" s="2">
        <f t="shared" ca="1" si="16"/>
        <v>420.1805748099498</v>
      </c>
      <c r="W47" s="2">
        <f t="shared" ca="1" si="17"/>
        <v>414.7077916463216</v>
      </c>
      <c r="X47" s="2" t="str">
        <f t="shared" ca="1" si="18"/>
        <v>OVR</v>
      </c>
      <c r="Y47" s="2" t="str">
        <f t="shared" ca="1" si="1"/>
        <v>OVR</v>
      </c>
      <c r="AA47" s="47">
        <f t="shared" ca="1" si="19"/>
        <v>62.719767408564664</v>
      </c>
      <c r="AB47" s="47">
        <f t="shared" ca="1" si="20"/>
        <v>62.724911848704018</v>
      </c>
      <c r="AC47" s="1">
        <f ca="1">IF(AB47&lt;&gt;"",AA47/AC$16,"")</f>
        <v>6.1190016983965522E-3</v>
      </c>
      <c r="AD47" s="47">
        <f t="shared" ca="1" si="21"/>
        <v>1.000082022627824</v>
      </c>
      <c r="AE47" s="1">
        <f t="shared" ca="1" si="2"/>
        <v>1.1589641274851514E-2</v>
      </c>
      <c r="AF47" s="47">
        <f t="shared" ca="1" si="22"/>
        <v>59.64489428202311</v>
      </c>
      <c r="AG47" s="1">
        <f t="shared" ca="1" si="23"/>
        <v>0.16725271308950576</v>
      </c>
      <c r="AH47" s="63">
        <f t="shared" ca="1" si="24"/>
        <v>0.95097441757856926</v>
      </c>
      <c r="AI47" s="1">
        <f t="shared" ca="1" si="25"/>
        <v>-1.7788629513078025E-2</v>
      </c>
      <c r="AJ47" s="47">
        <f ca="1">IF(AF47&lt;&gt;"",AF47/AB47,"")</f>
        <v>0.9508964225552029</v>
      </c>
      <c r="AK47" s="1">
        <f t="shared" ca="1" si="26"/>
        <v>-2.698344508255246E-2</v>
      </c>
      <c r="AL47" s="2">
        <f t="shared" ca="1" si="27"/>
        <v>61.580974419911705</v>
      </c>
      <c r="AM47" s="1">
        <f t="shared" ca="1" si="28"/>
        <v>0.40464366070041718</v>
      </c>
      <c r="AN47" s="63">
        <f t="shared" ca="1" si="29"/>
        <v>0.98184315669994893</v>
      </c>
      <c r="AO47" s="1">
        <f t="shared" ca="1" si="30"/>
        <v>-2.4921182203806569E-2</v>
      </c>
      <c r="AP47" s="63">
        <f t="shared" ca="1" si="31"/>
        <v>1.0324601151732131</v>
      </c>
      <c r="AQ47" s="1">
        <f t="shared" ca="1" si="32"/>
        <v>-2.7139096591439982E-2</v>
      </c>
      <c r="AR47" s="1"/>
      <c r="AS47" s="103" t="str">
        <f ca="1">"Transfer Function: "&amp;AX9&amp; " channel"</f>
        <v>Transfer Function: RED channel</v>
      </c>
      <c r="AT47" s="103"/>
      <c r="AU47" s="103"/>
      <c r="AV47" s="103"/>
      <c r="AW47" s="103"/>
      <c r="AX47" s="103"/>
      <c r="AY47" s="103"/>
      <c r="AZ47"/>
      <c r="BA47" s="118"/>
      <c r="BD47" s="121"/>
      <c r="BE47" s="123"/>
      <c r="BF47" s="121"/>
      <c r="BG47" s="121"/>
      <c r="BH47" s="123"/>
      <c r="BI47" s="121"/>
      <c r="BL47" s="121"/>
      <c r="BM47" s="123"/>
      <c r="BN47" s="121"/>
      <c r="BO47" s="121"/>
      <c r="BP47" s="123"/>
      <c r="BQ47" s="121"/>
    </row>
    <row r="48" spans="1:69">
      <c r="A48" s="8">
        <f t="shared" si="33"/>
        <v>31</v>
      </c>
      <c r="B48" s="62" t="str">
        <f t="shared" si="3"/>
        <v>data3!R33C37</v>
      </c>
      <c r="C48" s="46" t="str">
        <f ca="1">$AT$8&amp;"!R"&amp;2+A48&amp;"C"&amp;F$3</f>
        <v>data0!R33C37</v>
      </c>
      <c r="D48" s="47">
        <f t="shared" ca="1" si="0"/>
        <v>32</v>
      </c>
      <c r="E48" s="62">
        <f t="shared" ca="1" si="4"/>
        <v>9673.3894088679117</v>
      </c>
      <c r="F48" s="47">
        <f t="shared" ca="1" si="5"/>
        <v>9521.237548828125</v>
      </c>
      <c r="G48" s="47">
        <f t="shared" ca="1" si="6"/>
        <v>9521.237548828125</v>
      </c>
      <c r="H48" s="7"/>
      <c r="I48" s="47">
        <f t="shared" ca="1" si="7"/>
        <v>5253.8510104867801</v>
      </c>
      <c r="J48" s="47">
        <f t="shared" ca="1" si="8"/>
        <v>5252.691650390625</v>
      </c>
      <c r="K48" s="47">
        <f t="shared" ca="1" si="9"/>
        <v>0.999779331371628</v>
      </c>
      <c r="L48" s="1">
        <f t="shared" ca="1" si="10"/>
        <v>0.51245772198932926</v>
      </c>
      <c r="M48" s="1">
        <f t="shared" ca="1" si="11"/>
        <v>-2.2050988716992848E-4</v>
      </c>
      <c r="N48" s="1"/>
      <c r="O48" s="1" t="str">
        <f t="shared" ca="1" si="12"/>
        <v>data3!R209C37</v>
      </c>
      <c r="P48" s="1" t="str">
        <f ca="1">$AT$8&amp;"!R"&amp;2+$D$16+3*A48&amp;"C"&amp;F$3</f>
        <v>data0!R209C37</v>
      </c>
      <c r="Q48" s="1" t="str">
        <f ca="1">$AT$8&amp;"!R"&amp;2+$D$16+3*A48+1&amp;"C"&amp;F$3</f>
        <v>data0!R210C37</v>
      </c>
      <c r="R48" s="1" t="str">
        <f ca="1">$AT$8&amp;"!R"&amp;2+$D$16+3*A48+2&amp;"C"&amp;F$3</f>
        <v>data0!R211C37</v>
      </c>
      <c r="S48" s="2">
        <f t="shared" ca="1" si="13"/>
        <v>32</v>
      </c>
      <c r="T48" s="63" t="str">
        <f t="shared" ca="1" si="14"/>
        <v/>
      </c>
      <c r="U48" s="2" t="str">
        <f t="shared" ca="1" si="15"/>
        <v/>
      </c>
      <c r="V48" s="2">
        <f t="shared" ca="1" si="16"/>
        <v>417.02984489927729</v>
      </c>
      <c r="W48" s="2">
        <f t="shared" ca="1" si="17"/>
        <v>411.55362065633136</v>
      </c>
      <c r="X48" s="2" t="str">
        <f t="shared" ca="1" si="18"/>
        <v>OVR</v>
      </c>
      <c r="Y48" s="2" t="str">
        <f t="shared" ca="1" si="1"/>
        <v>OVR</v>
      </c>
      <c r="AA48" s="47">
        <f t="shared" ca="1" si="19"/>
        <v>63.82430971644456</v>
      </c>
      <c r="AB48" s="47">
        <f t="shared" ca="1" si="20"/>
        <v>63.819746494293213</v>
      </c>
      <c r="AC48" s="1">
        <f ca="1">IF(AB48&lt;&gt;"",AA48/AC$16,"")</f>
        <v>6.226761923555567E-3</v>
      </c>
      <c r="AD48" s="47">
        <f t="shared" ca="1" si="21"/>
        <v>0.99992850338418671</v>
      </c>
      <c r="AE48" s="1">
        <f t="shared" ca="1" si="2"/>
        <v>1.1434355535196117E-2</v>
      </c>
      <c r="AF48" s="47">
        <f t="shared" ca="1" si="22"/>
        <v>60.7325758934021</v>
      </c>
      <c r="AG48" s="1">
        <f t="shared" ca="1" si="23"/>
        <v>0.17019815924385215</v>
      </c>
      <c r="AH48" s="63">
        <f t="shared" ca="1" si="24"/>
        <v>0.9515586798074549</v>
      </c>
      <c r="AI48" s="1">
        <f t="shared" ca="1" si="25"/>
        <v>-1.7185175840771394E-2</v>
      </c>
      <c r="AJ48" s="47">
        <f ca="1">IF(AF48&lt;&gt;"",AF48/AB48,"")</f>
        <v>0.95162671789730202</v>
      </c>
      <c r="AK48" s="1">
        <f t="shared" ca="1" si="26"/>
        <v>-2.6236161318531015E-2</v>
      </c>
      <c r="AL48" s="2">
        <f t="shared" ca="1" si="27"/>
        <v>62.913734912872314</v>
      </c>
      <c r="AM48" s="1">
        <f t="shared" ca="1" si="28"/>
        <v>0.41176974010609396</v>
      </c>
      <c r="AN48" s="63">
        <f t="shared" ca="1" si="29"/>
        <v>0.98573310377162393</v>
      </c>
      <c r="AO48" s="1">
        <f t="shared" ca="1" si="30"/>
        <v>-2.1058034647034707E-2</v>
      </c>
      <c r="AP48" s="63">
        <f t="shared" ca="1" si="31"/>
        <v>1.0359141529464944</v>
      </c>
      <c r="AQ48" s="1">
        <f t="shared" ca="1" si="32"/>
        <v>-2.3884444659478477E-2</v>
      </c>
      <c r="AR48" s="1"/>
      <c r="AS48" s="71"/>
      <c r="AT48" s="70"/>
      <c r="AU48" s="70"/>
      <c r="AV48"/>
      <c r="AW48"/>
      <c r="AX48"/>
      <c r="AY48"/>
      <c r="AZ48"/>
      <c r="BA48" s="118"/>
      <c r="BD48" s="121"/>
      <c r="BE48" s="123"/>
      <c r="BF48" s="121"/>
      <c r="BG48" s="121"/>
      <c r="BH48" s="123"/>
      <c r="BI48" s="121"/>
      <c r="BL48" s="121"/>
      <c r="BM48" s="123"/>
      <c r="BN48" s="121"/>
      <c r="BO48" s="121"/>
      <c r="BP48" s="123"/>
      <c r="BQ48" s="121"/>
    </row>
    <row r="49" spans="1:69">
      <c r="A49" s="8">
        <f t="shared" si="33"/>
        <v>32</v>
      </c>
      <c r="B49" s="62" t="str">
        <f t="shared" si="3"/>
        <v>data3!R34C37</v>
      </c>
      <c r="C49" s="46" t="str">
        <f ca="1">$AT$8&amp;"!R"&amp;2+A49&amp;"C"&amp;F$3</f>
        <v>data0!R34C37</v>
      </c>
      <c r="D49" s="47">
        <f t="shared" ref="D49:D80" ca="1" si="34">IF(G49&lt;&gt;$G$16,RANK(E49,E$17:E$130),"")</f>
        <v>33</v>
      </c>
      <c r="E49" s="62">
        <f t="shared" ca="1" si="4"/>
        <v>9598.8427622112249</v>
      </c>
      <c r="F49" s="47">
        <f t="shared" ca="1" si="5"/>
        <v>9460.9239908854161</v>
      </c>
      <c r="G49" s="47">
        <f t="shared" ca="1" si="6"/>
        <v>9460.9239908854161</v>
      </c>
      <c r="H49" s="7"/>
      <c r="I49" s="47">
        <f t="shared" ca="1" si="7"/>
        <v>5344.8698759913004</v>
      </c>
      <c r="J49" s="47">
        <f t="shared" ca="1" si="8"/>
        <v>5343.4065551757812</v>
      </c>
      <c r="K49" s="47">
        <f t="shared" ca="1" si="9"/>
        <v>0.99972621956203422</v>
      </c>
      <c r="L49" s="1">
        <f t="shared" ca="1" si="10"/>
        <v>0.52130795660251528</v>
      </c>
      <c r="M49" s="1">
        <f t="shared" ca="1" si="11"/>
        <v>-2.7362170519651396E-4</v>
      </c>
      <c r="N49" s="1"/>
      <c r="O49" s="1" t="str">
        <f t="shared" ca="1" si="12"/>
        <v>data3!R212C37</v>
      </c>
      <c r="P49" s="1" t="str">
        <f ca="1">$AT$8&amp;"!R"&amp;2+$D$16+3*A49&amp;"C"&amp;F$3</f>
        <v>data0!R212C37</v>
      </c>
      <c r="Q49" s="1" t="str">
        <f ca="1">$AT$8&amp;"!R"&amp;2+$D$16+3*A49+1&amp;"C"&amp;F$3</f>
        <v>data0!R213C37</v>
      </c>
      <c r="R49" s="1" t="str">
        <f ca="1">$AT$8&amp;"!R"&amp;2+$D$16+3*A49+2&amp;"C"&amp;F$3</f>
        <v>data0!R214C37</v>
      </c>
      <c r="S49" s="2">
        <f t="shared" ca="1" si="13"/>
        <v>33</v>
      </c>
      <c r="T49" s="63" t="str">
        <f t="shared" ca="1" si="14"/>
        <v/>
      </c>
      <c r="U49" s="2" t="str">
        <f t="shared" ca="1" si="15"/>
        <v/>
      </c>
      <c r="V49" s="2">
        <f t="shared" ca="1" si="16"/>
        <v>413.78858587208106</v>
      </c>
      <c r="W49" s="2">
        <f t="shared" ca="1" si="17"/>
        <v>408.38642120361328</v>
      </c>
      <c r="X49" s="2" t="str">
        <f t="shared" ca="1" si="18"/>
        <v>OVR</v>
      </c>
      <c r="Y49" s="2" t="str">
        <f t="shared" ca="1" si="1"/>
        <v>OVR</v>
      </c>
      <c r="AA49" s="47">
        <f t="shared" ca="1" si="19"/>
        <v>65.005826348202703</v>
      </c>
      <c r="AB49" s="47">
        <f t="shared" ca="1" si="20"/>
        <v>64.914581457773849</v>
      </c>
      <c r="AC49" s="1">
        <f ca="1">IF(AB49&lt;&gt;"",AA49/AC$16,"")</f>
        <v>6.3420318388490446E-3</v>
      </c>
      <c r="AD49" s="47">
        <f t="shared" ca="1" si="21"/>
        <v>0.99859635827194781</v>
      </c>
      <c r="AE49" s="1">
        <f t="shared" ca="1" si="2"/>
        <v>1.0086881862311881E-2</v>
      </c>
      <c r="AF49" s="47">
        <f t="shared" ca="1" si="22"/>
        <v>61.817873477935791</v>
      </c>
      <c r="AG49" s="1">
        <f t="shared" ca="1" si="23"/>
        <v>0.17334887026187387</v>
      </c>
      <c r="AH49" s="63">
        <f t="shared" ca="1" si="24"/>
        <v>0.95095896707487892</v>
      </c>
      <c r="AI49" s="1">
        <f t="shared" ca="1" si="25"/>
        <v>-1.7804587524275717E-2</v>
      </c>
      <c r="AJ49" s="47">
        <f ca="1">IF(AF49&lt;&gt;"",AF49/AB49,"")</f>
        <v>0.95229564898523722</v>
      </c>
      <c r="AK49" s="1">
        <f t="shared" ca="1" si="26"/>
        <v>-2.5551669288462309E-2</v>
      </c>
      <c r="AL49" s="2">
        <f t="shared" ca="1" si="27"/>
        <v>64.151200771331787</v>
      </c>
      <c r="AM49" s="1">
        <f t="shared" ca="1" si="28"/>
        <v>0.41939242805292065</v>
      </c>
      <c r="AN49" s="63">
        <f t="shared" ca="1" si="29"/>
        <v>0.98685309263983312</v>
      </c>
      <c r="AO49" s="1">
        <f t="shared" ca="1" si="30"/>
        <v>-1.9945761862826594E-2</v>
      </c>
      <c r="AP49" s="63">
        <f t="shared" ca="1" si="31"/>
        <v>1.0377451886019471</v>
      </c>
      <c r="AQ49" s="1">
        <f t="shared" ca="1" si="32"/>
        <v>-2.2159106338164092E-2</v>
      </c>
      <c r="AR49" s="1"/>
      <c r="AS49" s="71"/>
      <c r="AT49" s="70"/>
      <c r="AU49" s="70"/>
      <c r="AV49"/>
      <c r="AW49"/>
      <c r="AX49"/>
      <c r="AY49"/>
      <c r="AZ49"/>
      <c r="BA49" s="118"/>
      <c r="BD49" s="121"/>
      <c r="BE49" s="123"/>
      <c r="BF49" s="121"/>
      <c r="BG49" s="121"/>
      <c r="BH49" s="123"/>
      <c r="BI49" s="121"/>
      <c r="BL49" s="121"/>
      <c r="BM49" s="123"/>
      <c r="BN49" s="121"/>
      <c r="BO49" s="121"/>
      <c r="BP49" s="123"/>
      <c r="BQ49" s="121"/>
    </row>
    <row r="50" spans="1:69">
      <c r="A50" s="8">
        <f t="shared" si="33"/>
        <v>33</v>
      </c>
      <c r="B50" s="62" t="str">
        <f t="shared" si="3"/>
        <v>data3!R35C37</v>
      </c>
      <c r="C50" s="46" t="str">
        <f ca="1">$AT$8&amp;"!R"&amp;2+A50&amp;"C"&amp;F$3</f>
        <v>data0!R35C37</v>
      </c>
      <c r="D50" s="47">
        <f t="shared" ca="1" si="34"/>
        <v>34</v>
      </c>
      <c r="E50" s="62">
        <f t="shared" ca="1" si="4"/>
        <v>9527.949605553451</v>
      </c>
      <c r="F50" s="47">
        <f t="shared" ref="F50:F81" ca="1" si="35">INDIRECT(C50,FALSE)</f>
        <v>9396.8890991210937</v>
      </c>
      <c r="G50" s="47">
        <f t="shared" ca="1" si="6"/>
        <v>9396.8890991210937</v>
      </c>
      <c r="H50" s="7"/>
      <c r="I50" s="47">
        <f t="shared" ca="1" si="7"/>
        <v>5435.3240465610397</v>
      </c>
      <c r="J50" s="47">
        <f t="shared" ca="1" si="8"/>
        <v>5433.938883463542</v>
      </c>
      <c r="K50" s="47">
        <f t="shared" ca="1" si="9"/>
        <v>0.99974515537884556</v>
      </c>
      <c r="L50" s="1">
        <f t="shared" ca="1" si="10"/>
        <v>0.53014037887449195</v>
      </c>
      <c r="M50" s="1">
        <f t="shared" ca="1" si="11"/>
        <v>-2.5468588537869152E-4</v>
      </c>
      <c r="N50" s="1"/>
      <c r="O50" s="1" t="str">
        <f t="shared" ca="1" si="12"/>
        <v>data3!R215C37</v>
      </c>
      <c r="P50" s="1" t="str">
        <f ca="1">$AT$8&amp;"!R"&amp;2+$D$16+3*A50&amp;"C"&amp;F$3</f>
        <v>data0!R215C37</v>
      </c>
      <c r="Q50" s="1" t="str">
        <f ca="1">$AT$8&amp;"!R"&amp;2+$D$16+3*A50+1&amp;"C"&amp;F$3</f>
        <v>data0!R216C37</v>
      </c>
      <c r="R50" s="1" t="str">
        <f ca="1">$AT$8&amp;"!R"&amp;2+$D$16+3*A50+2&amp;"C"&amp;F$3</f>
        <v>data0!R217C37</v>
      </c>
      <c r="S50" s="2">
        <f t="shared" ca="1" si="13"/>
        <v>34</v>
      </c>
      <c r="T50" s="63" t="str">
        <f t="shared" ca="1" si="14"/>
        <v/>
      </c>
      <c r="U50" s="2" t="str">
        <f t="shared" ca="1" si="15"/>
        <v/>
      </c>
      <c r="V50" s="2">
        <f t="shared" ca="1" si="16"/>
        <v>410.56902172626081</v>
      </c>
      <c r="W50" s="2">
        <f t="shared" ca="1" si="17"/>
        <v>405.21922047932941</v>
      </c>
      <c r="X50" s="2" t="str">
        <f t="shared" ca="1" si="18"/>
        <v>OVR</v>
      </c>
      <c r="Y50" s="2" t="str">
        <f t="shared" ca="1" si="1"/>
        <v>OVR</v>
      </c>
      <c r="AA50" s="47">
        <f t="shared" ca="1" si="19"/>
        <v>66.034439791408843</v>
      </c>
      <c r="AB50" s="47">
        <f t="shared" ca="1" si="20"/>
        <v>66.009416262308761</v>
      </c>
      <c r="AC50" s="1">
        <f ca="1">IF(AB50&lt;&gt;"",AA50/AC$16,"")</f>
        <v>6.4423843698935453E-3</v>
      </c>
      <c r="AD50" s="47">
        <f t="shared" ca="1" si="21"/>
        <v>0.99962105335974494</v>
      </c>
      <c r="AE50" s="1">
        <f t="shared" ca="1" si="2"/>
        <v>1.1123367783293814E-2</v>
      </c>
      <c r="AF50" s="47">
        <f t="shared" ca="1" si="22"/>
        <v>62.937743345896401</v>
      </c>
      <c r="AG50" s="1">
        <f t="shared" ca="1" si="23"/>
        <v>0.17609183944375692</v>
      </c>
      <c r="AH50" s="63">
        <f t="shared" ca="1" si="24"/>
        <v>0.95310482749161862</v>
      </c>
      <c r="AI50" s="1">
        <f t="shared" ca="1" si="25"/>
        <v>-1.5588241362024302E-2</v>
      </c>
      <c r="AJ50" s="47">
        <f ca="1">IF(AF50&lt;&gt;"",AF50/AB50,"")</f>
        <v>0.95346614028207555</v>
      </c>
      <c r="AK50" s="1">
        <f t="shared" ca="1" si="26"/>
        <v>-2.435394955559167E-2</v>
      </c>
      <c r="AL50" s="2">
        <f t="shared" ca="1" si="27"/>
        <v>65.405222415924072</v>
      </c>
      <c r="AM50" s="1">
        <f t="shared" ca="1" si="28"/>
        <v>0.4260286438155409</v>
      </c>
      <c r="AN50" s="63">
        <f t="shared" ca="1" si="29"/>
        <v>0.99047137558110043</v>
      </c>
      <c r="AO50" s="1">
        <f t="shared" ca="1" si="30"/>
        <v>-1.6352406825672516E-2</v>
      </c>
      <c r="AP50" s="63">
        <f t="shared" ca="1" si="31"/>
        <v>1.0392050769355803</v>
      </c>
      <c r="AQ50" s="1">
        <f t="shared" ca="1" si="32"/>
        <v>-2.0783490697170781E-2</v>
      </c>
      <c r="AR50" s="1"/>
      <c r="AZ50"/>
      <c r="BA50" s="118"/>
      <c r="BD50" s="121"/>
      <c r="BE50" s="123"/>
      <c r="BF50" s="121"/>
      <c r="BG50" s="121"/>
      <c r="BH50" s="123"/>
      <c r="BI50" s="121"/>
      <c r="BL50" s="121"/>
      <c r="BM50" s="123"/>
      <c r="BN50" s="121"/>
      <c r="BO50" s="121"/>
      <c r="BP50" s="123"/>
      <c r="BQ50" s="121"/>
    </row>
    <row r="51" spans="1:69">
      <c r="A51" s="8">
        <f t="shared" si="33"/>
        <v>34</v>
      </c>
      <c r="B51" s="62" t="str">
        <f t="shared" si="3"/>
        <v>data3!R36C37</v>
      </c>
      <c r="C51" s="46" t="str">
        <f ca="1">$AT$8&amp;"!R"&amp;2+A51&amp;"C"&amp;F$3</f>
        <v>data0!R36C37</v>
      </c>
      <c r="D51" s="47">
        <f t="shared" ca="1" si="34"/>
        <v>35</v>
      </c>
      <c r="E51" s="62">
        <f t="shared" ca="1" si="4"/>
        <v>9445.8651219338753</v>
      </c>
      <c r="F51" s="47">
        <f t="shared" ca="1" si="35"/>
        <v>9332.5674641927089</v>
      </c>
      <c r="G51" s="47">
        <f t="shared" ca="1" si="6"/>
        <v>9332.5674641927089</v>
      </c>
      <c r="H51" s="7"/>
      <c r="I51" s="47">
        <f t="shared" ca="1" si="7"/>
        <v>5526.403978093671</v>
      </c>
      <c r="J51" s="47">
        <f t="shared" ca="1" si="8"/>
        <v>5524.575602213542</v>
      </c>
      <c r="K51" s="47">
        <f t="shared" ca="1" si="9"/>
        <v>0.99966915631079878</v>
      </c>
      <c r="L51" s="1">
        <f t="shared" ca="1" si="10"/>
        <v>0.53898298558180902</v>
      </c>
      <c r="M51" s="1">
        <f t="shared" ca="1" si="11"/>
        <v>-3.3068496549226722E-4</v>
      </c>
      <c r="N51" s="1"/>
      <c r="O51" s="1" t="str">
        <f t="shared" ca="1" si="12"/>
        <v>data3!R218C37</v>
      </c>
      <c r="P51" s="1" t="str">
        <f ca="1">$AT$8&amp;"!R"&amp;2+$D$16+3*A51&amp;"C"&amp;F$3</f>
        <v>data0!R218C37</v>
      </c>
      <c r="Q51" s="1" t="str">
        <f ca="1">$AT$8&amp;"!R"&amp;2+$D$16+3*A51+1&amp;"C"&amp;F$3</f>
        <v>data0!R219C37</v>
      </c>
      <c r="R51" s="1" t="str">
        <f ca="1">$AT$8&amp;"!R"&amp;2+$D$16+3*A51+2&amp;"C"&amp;F$3</f>
        <v>data0!R220C37</v>
      </c>
      <c r="S51" s="2">
        <f t="shared" ca="1" si="13"/>
        <v>35</v>
      </c>
      <c r="T51" s="63" t="str">
        <f t="shared" ca="1" si="14"/>
        <v/>
      </c>
      <c r="U51" s="2" t="str">
        <f t="shared" ca="1" si="15"/>
        <v/>
      </c>
      <c r="V51" s="2">
        <f t="shared" ca="1" si="16"/>
        <v>407.31059184787972</v>
      </c>
      <c r="W51" s="2">
        <f t="shared" ca="1" si="17"/>
        <v>402.03898874918622</v>
      </c>
      <c r="X51" s="2" t="str">
        <f t="shared" ca="1" si="18"/>
        <v>OVR</v>
      </c>
      <c r="Y51" s="2" t="str">
        <f t="shared" ca="1" si="1"/>
        <v>OVR</v>
      </c>
      <c r="AA51" s="47">
        <f t="shared" ca="1" si="19"/>
        <v>67.103673696721842</v>
      </c>
      <c r="AB51" s="47">
        <f t="shared" ca="1" si="20"/>
        <v>67.097734292348221</v>
      </c>
      <c r="AC51" s="1">
        <f ca="1">IF(AB51&lt;&gt;"",AA51/AC$16,"")</f>
        <v>6.5466998728509118E-3</v>
      </c>
      <c r="AD51" s="47">
        <f t="shared" ca="1" si="21"/>
        <v>0.99991148913246597</v>
      </c>
      <c r="AE51" s="1">
        <f t="shared" ca="1" si="2"/>
        <v>1.1417145506013249E-2</v>
      </c>
      <c r="AF51" s="47">
        <f t="shared" ca="1" si="22"/>
        <v>64.049743970235184</v>
      </c>
      <c r="AG51" s="1">
        <f t="shared" ca="1" si="23"/>
        <v>0.1789431298579249</v>
      </c>
      <c r="AH51" s="63">
        <f t="shared" ca="1" si="24"/>
        <v>0.95448938100931646</v>
      </c>
      <c r="AI51" s="1">
        <f t="shared" ca="1" si="25"/>
        <v>-1.4158208983663156E-2</v>
      </c>
      <c r="AJ51" s="47">
        <f ca="1">IF(AF51&lt;&gt;"",AF51/AB51,"")</f>
        <v>0.95457387117077919</v>
      </c>
      <c r="AK51" s="1">
        <f t="shared" ca="1" si="26"/>
        <v>-2.3220450188535802E-2</v>
      </c>
      <c r="AL51" s="2">
        <f t="shared" ca="1" si="27"/>
        <v>66.71314922968547</v>
      </c>
      <c r="AM51" s="1">
        <f t="shared" ca="1" si="28"/>
        <v>0.4329269270756248</v>
      </c>
      <c r="AN51" s="63">
        <f t="shared" ca="1" si="29"/>
        <v>0.99418028186055263</v>
      </c>
      <c r="AO51" s="1">
        <f t="shared" ca="1" si="30"/>
        <v>-1.2669052793404911E-2</v>
      </c>
      <c r="AP51" s="63">
        <f t="shared" ca="1" si="31"/>
        <v>1.0415833865110844</v>
      </c>
      <c r="AQ51" s="1">
        <f t="shared" ca="1" si="32"/>
        <v>-1.8542470082227203E-2</v>
      </c>
      <c r="AR51" s="1"/>
      <c r="AS51" s="71"/>
      <c r="AT51" s="70"/>
      <c r="AU51" s="70"/>
      <c r="AV51"/>
      <c r="AW51"/>
      <c r="AX51"/>
      <c r="AY51"/>
      <c r="AZ51"/>
      <c r="BA51" s="118"/>
      <c r="BD51" s="121"/>
      <c r="BE51" s="123"/>
      <c r="BF51" s="121"/>
      <c r="BG51" s="121"/>
      <c r="BH51" s="123"/>
      <c r="BI51" s="121"/>
      <c r="BL51" s="121"/>
      <c r="BM51" s="123"/>
      <c r="BN51" s="121"/>
      <c r="BO51" s="121"/>
      <c r="BP51" s="123"/>
      <c r="BQ51" s="121"/>
    </row>
    <row r="52" spans="1:69">
      <c r="A52" s="8">
        <f t="shared" si="33"/>
        <v>35</v>
      </c>
      <c r="B52" s="62" t="str">
        <f t="shared" si="3"/>
        <v>data3!R37C37</v>
      </c>
      <c r="C52" s="46" t="str">
        <f ca="1">$AT$8&amp;"!R"&amp;2+A52&amp;"C"&amp;F$3</f>
        <v>data0!R37C37</v>
      </c>
      <c r="D52" s="47">
        <f t="shared" ca="1" si="34"/>
        <v>36</v>
      </c>
      <c r="E52" s="62">
        <f t="shared" ca="1" si="4"/>
        <v>9379.7350872431743</v>
      </c>
      <c r="F52" s="47">
        <f t="shared" ca="1" si="35"/>
        <v>9268.2328491210937</v>
      </c>
      <c r="G52" s="47">
        <f t="shared" ca="1" si="6"/>
        <v>9268.2328491210937</v>
      </c>
      <c r="H52" s="7"/>
      <c r="I52" s="47">
        <f t="shared" ca="1" si="7"/>
        <v>5616.927950506496</v>
      </c>
      <c r="J52" s="47">
        <f t="shared" ca="1" si="8"/>
        <v>5615.0363566080732</v>
      </c>
      <c r="K52" s="47">
        <f t="shared" ca="1" si="9"/>
        <v>0.99966323336971907</v>
      </c>
      <c r="L52" s="1">
        <f t="shared" ca="1" si="10"/>
        <v>0.54780842503493399</v>
      </c>
      <c r="M52" s="1">
        <f t="shared" ca="1" si="11"/>
        <v>-3.3660790751244285E-4</v>
      </c>
      <c r="N52" s="1"/>
      <c r="O52" s="1" t="str">
        <f t="shared" ca="1" si="12"/>
        <v>data3!R221C37</v>
      </c>
      <c r="P52" s="1" t="str">
        <f ca="1">$AT$8&amp;"!R"&amp;2+$D$16+3*A52&amp;"C"&amp;F$3</f>
        <v>data0!R221C37</v>
      </c>
      <c r="Q52" s="1" t="str">
        <f ca="1">$AT$8&amp;"!R"&amp;2+$D$16+3*A52+1&amp;"C"&amp;F$3</f>
        <v>data0!R222C37</v>
      </c>
      <c r="R52" s="1" t="str">
        <f ca="1">$AT$8&amp;"!R"&amp;2+$D$16+3*A52+2&amp;"C"&amp;F$3</f>
        <v>data0!R223C37</v>
      </c>
      <c r="S52" s="2">
        <f t="shared" ca="1" si="13"/>
        <v>36</v>
      </c>
      <c r="T52" s="63" t="str">
        <f t="shared" ca="1" si="14"/>
        <v/>
      </c>
      <c r="U52" s="2" t="str">
        <f t="shared" ca="1" si="15"/>
        <v/>
      </c>
      <c r="V52" s="2">
        <f t="shared" ca="1" si="16"/>
        <v>404.0438662970584</v>
      </c>
      <c r="W52" s="2">
        <f t="shared" ca="1" si="17"/>
        <v>398.80661646525067</v>
      </c>
      <c r="X52" s="2" t="str">
        <f t="shared" ca="1" si="18"/>
        <v>OVR</v>
      </c>
      <c r="Y52" s="2" t="str">
        <f t="shared" ca="1" si="1"/>
        <v>OVR</v>
      </c>
      <c r="AA52" s="47">
        <f t="shared" ca="1" si="19"/>
        <v>68.249914811608591</v>
      </c>
      <c r="AB52" s="47">
        <f t="shared" ca="1" si="20"/>
        <v>68.199084917704269</v>
      </c>
      <c r="AC52" s="1">
        <f ca="1">IF(AB52&lt;&gt;"",AA52/AC$16,"")</f>
        <v>6.6585282743032775E-3</v>
      </c>
      <c r="AD52" s="47">
        <f t="shared" ca="1" si="21"/>
        <v>0.9992552387201562</v>
      </c>
      <c r="AE52" s="1">
        <f t="shared" ca="1" si="2"/>
        <v>1.075334383359583E-2</v>
      </c>
      <c r="AF52" s="47">
        <f t="shared" ca="1" si="22"/>
        <v>65.157692432403564</v>
      </c>
      <c r="AG52" s="1">
        <f t="shared" ca="1" si="23"/>
        <v>0.18199977283095625</v>
      </c>
      <c r="AH52" s="63">
        <f t="shared" ca="1" si="24"/>
        <v>0.95469265584080887</v>
      </c>
      <c r="AI52" s="1">
        <f t="shared" ca="1" si="25"/>
        <v>-1.3948257120463659E-2</v>
      </c>
      <c r="AJ52" s="47">
        <f ca="1">IF(AF52&lt;&gt;"",AF52/AB52,"")</f>
        <v>0.95540420389847247</v>
      </c>
      <c r="AK52" s="1">
        <f t="shared" ca="1" si="26"/>
        <v>-2.2370801929302297E-2</v>
      </c>
      <c r="AL52" s="2">
        <f t="shared" ca="1" si="27"/>
        <v>68.002057711283371</v>
      </c>
      <c r="AM52" s="1">
        <f t="shared" ca="1" si="28"/>
        <v>0.44032203104263606</v>
      </c>
      <c r="AN52" s="63">
        <f t="shared" ca="1" si="29"/>
        <v>0.99636838960151985</v>
      </c>
      <c r="AO52" s="1">
        <f t="shared" ca="1" si="30"/>
        <v>-1.0496019865779083E-2</v>
      </c>
      <c r="AP52" s="63">
        <f t="shared" ca="1" si="31"/>
        <v>1.04365356065718</v>
      </c>
      <c r="AQ52" s="1">
        <f t="shared" ca="1" si="32"/>
        <v>-1.6591797644245787E-2</v>
      </c>
      <c r="AR52" s="1"/>
      <c r="AS52" s="71"/>
      <c r="AT52" s="70"/>
      <c r="AU52" s="70"/>
      <c r="AV52"/>
      <c r="AW52"/>
      <c r="AX52"/>
      <c r="AY52"/>
      <c r="AZ52"/>
      <c r="BA52" s="118"/>
      <c r="BD52" s="121"/>
      <c r="BE52" s="123"/>
      <c r="BF52" s="121"/>
      <c r="BG52" s="121"/>
      <c r="BH52" s="123"/>
      <c r="BI52" s="121"/>
      <c r="BL52" s="121"/>
      <c r="BM52" s="123"/>
      <c r="BN52" s="121"/>
      <c r="BO52" s="121"/>
      <c r="BP52" s="123"/>
      <c r="BQ52" s="121"/>
    </row>
    <row r="53" spans="1:69">
      <c r="A53" s="8">
        <f t="shared" si="33"/>
        <v>36</v>
      </c>
      <c r="B53" s="62" t="str">
        <f t="shared" si="3"/>
        <v>data3!R38C37</v>
      </c>
      <c r="C53" s="46" t="str">
        <f ca="1">$AT$8&amp;"!R"&amp;2+A53&amp;"C"&amp;F$3</f>
        <v>data0!R38C37</v>
      </c>
      <c r="D53" s="47">
        <f t="shared" ca="1" si="34"/>
        <v>37</v>
      </c>
      <c r="E53" s="62">
        <f t="shared" ca="1" si="4"/>
        <v>9300.1940664963167</v>
      </c>
      <c r="F53" s="47">
        <f t="shared" ca="1" si="35"/>
        <v>9202.9860229492187</v>
      </c>
      <c r="G53" s="47">
        <f t="shared" ca="1" si="6"/>
        <v>9202.9860229492187</v>
      </c>
      <c r="H53" s="7"/>
      <c r="I53" s="47">
        <f t="shared" ca="1" si="7"/>
        <v>5707.5252670718746</v>
      </c>
      <c r="J53" s="47">
        <f t="shared" ca="1" si="8"/>
        <v>5705.353678385417</v>
      </c>
      <c r="K53" s="47">
        <f t="shared" ca="1" si="9"/>
        <v>0.9996195218444347</v>
      </c>
      <c r="L53" s="1">
        <f t="shared" ca="1" si="10"/>
        <v>0.55661987106199184</v>
      </c>
      <c r="M53" s="1">
        <f t="shared" ca="1" si="11"/>
        <v>-3.8031943973715343E-4</v>
      </c>
      <c r="N53" s="1"/>
      <c r="O53" s="1" t="str">
        <f t="shared" ca="1" si="12"/>
        <v>data3!R224C37</v>
      </c>
      <c r="P53" s="1" t="str">
        <f ca="1">$AT$8&amp;"!R"&amp;2+$D$16+3*A53&amp;"C"&amp;F$3</f>
        <v>data0!R224C37</v>
      </c>
      <c r="Q53" s="1" t="str">
        <f ca="1">$AT$8&amp;"!R"&amp;2+$D$16+3*A53+1&amp;"C"&amp;F$3</f>
        <v>data0!R225C37</v>
      </c>
      <c r="R53" s="1" t="str">
        <f ca="1">$AT$8&amp;"!R"&amp;2+$D$16+3*A53+2&amp;"C"&amp;F$3</f>
        <v>data0!R226C37</v>
      </c>
      <c r="S53" s="2">
        <f t="shared" ca="1" si="13"/>
        <v>37</v>
      </c>
      <c r="T53" s="63" t="str">
        <f t="shared" ca="1" si="14"/>
        <v/>
      </c>
      <c r="U53" s="2" t="str">
        <f t="shared" ca="1" si="15"/>
        <v/>
      </c>
      <c r="V53" s="2">
        <f t="shared" ca="1" si="16"/>
        <v>400.77991390882636</v>
      </c>
      <c r="W53" s="2">
        <f t="shared" ca="1" si="17"/>
        <v>395.56773122151691</v>
      </c>
      <c r="X53" s="2" t="str">
        <f t="shared" ca="1" si="18"/>
        <v>OVR</v>
      </c>
      <c r="Y53" s="2" t="str">
        <f t="shared" ca="1" si="1"/>
        <v>OVR</v>
      </c>
      <c r="AA53" s="47">
        <f t="shared" ca="1" si="19"/>
        <v>69.344799177044806</v>
      </c>
      <c r="AB53" s="47">
        <f t="shared" ca="1" si="20"/>
        <v>69.28740406036377</v>
      </c>
      <c r="AC53" s="1">
        <f ca="1">IF(AB53&lt;&gt;"",AA53/AC$16,"")</f>
        <v>6.7653462611751026E-3</v>
      </c>
      <c r="AD53" s="47">
        <f t="shared" ca="1" si="21"/>
        <v>0.99917232269236944</v>
      </c>
      <c r="AE53" s="1">
        <f t="shared" ca="1" si="2"/>
        <v>1.0669473718038391E-2</v>
      </c>
      <c r="AF53" s="47">
        <f t="shared" ca="1" si="22"/>
        <v>66.259202798207596</v>
      </c>
      <c r="AG53" s="1">
        <f t="shared" ca="1" si="23"/>
        <v>0.18491946447211949</v>
      </c>
      <c r="AH53" s="63">
        <f t="shared" ca="1" si="24"/>
        <v>0.95550356457217001</v>
      </c>
      <c r="AI53" s="1">
        <f t="shared" ca="1" si="25"/>
        <v>-1.3110712217417664E-2</v>
      </c>
      <c r="AJ53" s="47">
        <f ca="1">IF(AF53&lt;&gt;"",AF53/AB53,"")</f>
        <v>0.95629506829960065</v>
      </c>
      <c r="AK53" s="1">
        <f t="shared" ca="1" si="26"/>
        <v>-2.1459213884670647E-2</v>
      </c>
      <c r="AL53" s="2">
        <f t="shared" ca="1" si="27"/>
        <v>69.438096046447754</v>
      </c>
      <c r="AM53" s="1">
        <f t="shared" ca="1" si="28"/>
        <v>0.44738580114222454</v>
      </c>
      <c r="AN53" s="63">
        <f t="shared" ca="1" si="29"/>
        <v>1.0013454054306907</v>
      </c>
      <c r="AO53" s="1">
        <f t="shared" ca="1" si="30"/>
        <v>-5.5532928347407085E-3</v>
      </c>
      <c r="AP53" s="63">
        <f t="shared" ca="1" si="31"/>
        <v>1.0479766298716493</v>
      </c>
      <c r="AQ53" s="1">
        <f t="shared" ca="1" si="32"/>
        <v>-1.251827949116846E-2</v>
      </c>
      <c r="AR53" s="1"/>
      <c r="AS53" s="71"/>
      <c r="AT53" s="70"/>
      <c r="AU53" s="70"/>
      <c r="AV53"/>
      <c r="AW53"/>
      <c r="AX53"/>
      <c r="AY53"/>
      <c r="AZ53"/>
      <c r="BA53" s="118"/>
      <c r="BD53" s="121"/>
      <c r="BE53" s="123"/>
      <c r="BF53" s="121"/>
      <c r="BG53" s="121"/>
      <c r="BH53" s="123"/>
      <c r="BI53" s="121"/>
      <c r="BL53" s="121"/>
      <c r="BM53" s="123"/>
      <c r="BN53" s="121"/>
      <c r="BO53" s="121"/>
      <c r="BP53" s="123"/>
      <c r="BQ53" s="121"/>
    </row>
    <row r="54" spans="1:69">
      <c r="A54" s="8">
        <f t="shared" si="33"/>
        <v>37</v>
      </c>
      <c r="B54" s="62" t="str">
        <f t="shared" si="3"/>
        <v>data3!R39C37</v>
      </c>
      <c r="C54" s="46" t="str">
        <f ca="1">$AT$8&amp;"!R"&amp;2+A54&amp;"C"&amp;F$3</f>
        <v>data0!R39C37</v>
      </c>
      <c r="D54" s="47">
        <f t="shared" ca="1" si="34"/>
        <v>38</v>
      </c>
      <c r="E54" s="62">
        <f t="shared" ca="1" si="4"/>
        <v>9215.0574104941352</v>
      </c>
      <c r="F54" s="47">
        <f t="shared" ca="1" si="35"/>
        <v>9134.2850952148437</v>
      </c>
      <c r="G54" s="47">
        <f t="shared" ca="1" si="6"/>
        <v>9134.2850952148437</v>
      </c>
      <c r="H54" s="7"/>
      <c r="I54" s="47">
        <f t="shared" ca="1" si="7"/>
        <v>5797.435220360353</v>
      </c>
      <c r="J54" s="47">
        <f t="shared" ca="1" si="8"/>
        <v>5795.5602823893232</v>
      </c>
      <c r="K54" s="47">
        <f t="shared" ca="1" si="9"/>
        <v>0.99967659182038893</v>
      </c>
      <c r="L54" s="1">
        <f t="shared" ca="1" si="10"/>
        <v>0.56542051535505589</v>
      </c>
      <c r="M54" s="1">
        <f t="shared" ca="1" si="11"/>
        <v>-3.2324945472150812E-4</v>
      </c>
      <c r="N54" s="1"/>
      <c r="O54" s="1" t="str">
        <f t="shared" ca="1" si="12"/>
        <v>data3!R227C37</v>
      </c>
      <c r="P54" s="1" t="str">
        <f ca="1">$AT$8&amp;"!R"&amp;2+$D$16+3*A54&amp;"C"&amp;F$3</f>
        <v>data0!R227C37</v>
      </c>
      <c r="Q54" s="1" t="str">
        <f ca="1">$AT$8&amp;"!R"&amp;2+$D$16+3*A54+1&amp;"C"&amp;F$3</f>
        <v>data0!R228C37</v>
      </c>
      <c r="R54" s="1" t="str">
        <f ca="1">$AT$8&amp;"!R"&amp;2+$D$16+3*A54+2&amp;"C"&amp;F$3</f>
        <v>data0!R229C37</v>
      </c>
      <c r="S54" s="2">
        <f t="shared" ca="1" si="13"/>
        <v>38</v>
      </c>
      <c r="T54" s="63" t="str">
        <f t="shared" ca="1" si="14"/>
        <v/>
      </c>
      <c r="U54" s="2" t="str">
        <f t="shared" ca="1" si="15"/>
        <v/>
      </c>
      <c r="V54" s="2">
        <f t="shared" ca="1" si="16"/>
        <v>397.42533714276038</v>
      </c>
      <c r="W54" s="2">
        <f t="shared" ca="1" si="17"/>
        <v>392.29625829060871</v>
      </c>
      <c r="X54" s="2" t="str">
        <f t="shared" ca="1" si="18"/>
        <v>OVR</v>
      </c>
      <c r="Y54" s="2" t="str">
        <f t="shared" ca="1" si="1"/>
        <v>OVR</v>
      </c>
      <c r="AA54" s="47">
        <f t="shared" ca="1" si="19"/>
        <v>70.407649815898296</v>
      </c>
      <c r="AB54" s="47">
        <f t="shared" ca="1" si="20"/>
        <v>70.35617208480835</v>
      </c>
      <c r="AC54" s="1">
        <f ca="1">IF(AB54&lt;&gt;"",AA54/AC$16,"")</f>
        <v>6.8690390064291024E-3</v>
      </c>
      <c r="AD54" s="47">
        <f t="shared" ca="1" si="21"/>
        <v>0.99926886167590379</v>
      </c>
      <c r="AE54" s="1">
        <f t="shared" ca="1" si="2"/>
        <v>1.0767123544265678E-2</v>
      </c>
      <c r="AF54" s="47">
        <f t="shared" ca="1" si="22"/>
        <v>67.354276816050216</v>
      </c>
      <c r="AG54" s="1">
        <f t="shared" ca="1" si="23"/>
        <v>0.18775373284239547</v>
      </c>
      <c r="AH54" s="63">
        <f t="shared" ca="1" si="24"/>
        <v>0.95663293679263506</v>
      </c>
      <c r="AI54" s="1">
        <f t="shared" ca="1" si="25"/>
        <v>-1.1944243155844636E-2</v>
      </c>
      <c r="AJ54" s="47">
        <f ca="1">IF(AF54&lt;&gt;"",AF54/AB54,"")</f>
        <v>0.95733287954979118</v>
      </c>
      <c r="AK54" s="1">
        <f t="shared" ca="1" si="26"/>
        <v>-2.0397260654684279E-2</v>
      </c>
      <c r="AL54" s="2">
        <f t="shared" ca="1" si="27"/>
        <v>71.181014060974121</v>
      </c>
      <c r="AM54" s="1">
        <f t="shared" ca="1" si="28"/>
        <v>0.45424290203805351</v>
      </c>
      <c r="AN54" s="63">
        <f t="shared" ca="1" si="29"/>
        <v>1.0109840940167441</v>
      </c>
      <c r="AO54" s="1">
        <f t="shared" ca="1" si="30"/>
        <v>4.0189906888146165E-3</v>
      </c>
      <c r="AP54" s="63">
        <f t="shared" ca="1" si="31"/>
        <v>1.0568150595006018</v>
      </c>
      <c r="AQ54" s="1">
        <f t="shared" ca="1" si="32"/>
        <v>-4.1900520786323225E-3</v>
      </c>
      <c r="AR54" s="1"/>
      <c r="AS54" s="71"/>
      <c r="AT54" s="70"/>
      <c r="AU54" s="70"/>
      <c r="AV54"/>
      <c r="AW54"/>
      <c r="AX54"/>
      <c r="AY54"/>
      <c r="AZ54"/>
      <c r="BA54" s="118"/>
      <c r="BD54" s="121"/>
      <c r="BE54" s="123"/>
      <c r="BF54" s="121"/>
      <c r="BG54" s="121"/>
      <c r="BH54" s="123"/>
      <c r="BI54" s="121"/>
      <c r="BL54" s="121"/>
      <c r="BM54" s="123"/>
      <c r="BN54" s="121"/>
      <c r="BO54" s="121"/>
      <c r="BP54" s="123"/>
      <c r="BQ54" s="121"/>
    </row>
    <row r="55" spans="1:69">
      <c r="A55" s="8">
        <f t="shared" si="33"/>
        <v>38</v>
      </c>
      <c r="B55" s="62" t="str">
        <f t="shared" si="3"/>
        <v>data3!R40C37</v>
      </c>
      <c r="C55" s="46" t="str">
        <f ca="1">$AT$8&amp;"!R"&amp;2+A55&amp;"C"&amp;F$3</f>
        <v>data0!R40C37</v>
      </c>
      <c r="D55" s="47">
        <f t="shared" ca="1" si="34"/>
        <v>39</v>
      </c>
      <c r="E55" s="62">
        <f t="shared" ca="1" si="4"/>
        <v>9147.0775846232755</v>
      </c>
      <c r="F55" s="47">
        <f t="shared" ca="1" si="35"/>
        <v>9065.1215413411464</v>
      </c>
      <c r="G55" s="47">
        <f t="shared" ca="1" si="6"/>
        <v>9065.1215413411464</v>
      </c>
      <c r="H55" s="7"/>
      <c r="I55" s="47">
        <f t="shared" ca="1" si="7"/>
        <v>5887.9032496866448</v>
      </c>
      <c r="J55" s="47">
        <f t="shared" ca="1" si="8"/>
        <v>5886.0405069986982</v>
      </c>
      <c r="K55" s="47">
        <f t="shared" ca="1" si="9"/>
        <v>0.99968363225261114</v>
      </c>
      <c r="L55" s="1">
        <f t="shared" ca="1" si="10"/>
        <v>0.57424785434133641</v>
      </c>
      <c r="M55" s="1">
        <f t="shared" ca="1" si="11"/>
        <v>-3.1620902138151941E-4</v>
      </c>
      <c r="N55" s="1"/>
      <c r="O55" s="1" t="str">
        <f t="shared" ca="1" si="12"/>
        <v>data3!R230C37</v>
      </c>
      <c r="P55" s="1" t="str">
        <f ca="1">$AT$8&amp;"!R"&amp;2+$D$16+3*A55&amp;"C"&amp;F$3</f>
        <v>data0!R230C37</v>
      </c>
      <c r="Q55" s="1" t="str">
        <f ca="1">$AT$8&amp;"!R"&amp;2+$D$16+3*A55+1&amp;"C"&amp;F$3</f>
        <v>data0!R231C37</v>
      </c>
      <c r="R55" s="1" t="str">
        <f ca="1">$AT$8&amp;"!R"&amp;2+$D$16+3*A55+2&amp;"C"&amp;F$3</f>
        <v>data0!R232C37</v>
      </c>
      <c r="S55" s="2">
        <f t="shared" ca="1" si="13"/>
        <v>39</v>
      </c>
      <c r="T55" s="63" t="str">
        <f t="shared" ca="1" si="14"/>
        <v/>
      </c>
      <c r="U55" s="2" t="str">
        <f t="shared" ca="1" si="15"/>
        <v/>
      </c>
      <c r="V55" s="2">
        <f t="shared" ca="1" si="16"/>
        <v>394.09291833388437</v>
      </c>
      <c r="W55" s="2">
        <f t="shared" ca="1" si="17"/>
        <v>389.03782399495441</v>
      </c>
      <c r="X55" s="2" t="str">
        <f t="shared" ca="1" si="18"/>
        <v>OVR</v>
      </c>
      <c r="Y55" s="2" t="str">
        <f t="shared" ca="1" si="1"/>
        <v>OVR</v>
      </c>
      <c r="AA55" s="47">
        <f t="shared" ca="1" si="19"/>
        <v>71.551736280408008</v>
      </c>
      <c r="AB55" s="47">
        <f t="shared" ca="1" si="20"/>
        <v>71.451005776723221</v>
      </c>
      <c r="AC55" s="1">
        <f ca="1">IF(AB55&lt;&gt;"",AA55/AC$16,"")</f>
        <v>6.9806571980885858E-3</v>
      </c>
      <c r="AD55" s="47">
        <f t="shared" ca="1" si="21"/>
        <v>0.99859220042837216</v>
      </c>
      <c r="AE55" s="1">
        <f t="shared" ca="1" si="2"/>
        <v>1.0082676175782179E-2</v>
      </c>
      <c r="AF55" s="47">
        <f t="shared" ca="1" si="22"/>
        <v>68.428844928741455</v>
      </c>
      <c r="AG55" s="1">
        <f t="shared" ca="1" si="23"/>
        <v>0.19080463008108803</v>
      </c>
      <c r="AH55" s="63">
        <f t="shared" ca="1" si="24"/>
        <v>0.95635477887736942</v>
      </c>
      <c r="AI55" s="1">
        <f t="shared" ca="1" si="25"/>
        <v>-1.2231537810795001E-2</v>
      </c>
      <c r="AJ55" s="47">
        <f ca="1">IF(AF55&lt;&gt;"",AF55/AB55,"")</f>
        <v>0.95770303279668734</v>
      </c>
      <c r="AK55" s="1">
        <f t="shared" ca="1" si="26"/>
        <v>-2.0018496755122461E-2</v>
      </c>
      <c r="AL55" s="2">
        <f t="shared" ca="1" si="27"/>
        <v>72.702887694040939</v>
      </c>
      <c r="AM55" s="1">
        <f t="shared" ca="1" si="28"/>
        <v>0.46162410503489038</v>
      </c>
      <c r="AN55" s="63">
        <f t="shared" ca="1" si="29"/>
        <v>1.0160883784723493</v>
      </c>
      <c r="AO55" s="1">
        <f t="shared" ca="1" si="30"/>
        <v>9.0881095380974664E-3</v>
      </c>
      <c r="AP55" s="63">
        <f t="shared" ca="1" si="31"/>
        <v>1.0624596655072911</v>
      </c>
      <c r="AQ55" s="1">
        <f t="shared" ca="1" si="32"/>
        <v>1.1287165772704277E-3</v>
      </c>
      <c r="AR55" s="1"/>
      <c r="AS55" s="71"/>
      <c r="AT55" s="70"/>
      <c r="AU55" s="70"/>
      <c r="AV55"/>
      <c r="AW55"/>
      <c r="AX55"/>
      <c r="AY55"/>
      <c r="AZ55"/>
      <c r="BA55" s="118"/>
      <c r="BD55" s="121"/>
      <c r="BE55" s="123"/>
      <c r="BF55" s="121"/>
      <c r="BG55" s="121"/>
      <c r="BH55" s="123"/>
      <c r="BI55" s="121"/>
      <c r="BL55" s="121"/>
      <c r="BM55" s="123"/>
      <c r="BN55" s="121"/>
      <c r="BO55" s="121"/>
      <c r="BP55" s="123"/>
      <c r="BQ55" s="121"/>
    </row>
    <row r="56" spans="1:69">
      <c r="A56" s="8">
        <f t="shared" si="33"/>
        <v>39</v>
      </c>
      <c r="B56" s="62" t="str">
        <f t="shared" si="3"/>
        <v>data3!R41C37</v>
      </c>
      <c r="C56" s="46" t="str">
        <f ca="1">$AT$8&amp;"!R"&amp;2+A56&amp;"C"&amp;F$3</f>
        <v>data0!R41C37</v>
      </c>
      <c r="D56" s="47">
        <f t="shared" ca="1" si="34"/>
        <v>40</v>
      </c>
      <c r="E56" s="62">
        <f t="shared" ca="1" si="4"/>
        <v>9070.0800267491377</v>
      </c>
      <c r="F56" s="47">
        <f t="shared" ca="1" si="35"/>
        <v>8992.3606567382812</v>
      </c>
      <c r="G56" s="47">
        <f t="shared" ca="1" si="6"/>
        <v>8992.3606567382812</v>
      </c>
      <c r="H56" s="7"/>
      <c r="I56" s="47">
        <f t="shared" ca="1" si="7"/>
        <v>5978.1824358139183</v>
      </c>
      <c r="J56" s="47">
        <f t="shared" ca="1" si="8"/>
        <v>5976.0320841471357</v>
      </c>
      <c r="K56" s="47">
        <f t="shared" ca="1" si="9"/>
        <v>0.99964030009290106</v>
      </c>
      <c r="L56" s="1">
        <f t="shared" ca="1" si="10"/>
        <v>0.5830275204045986</v>
      </c>
      <c r="M56" s="1">
        <f t="shared" ca="1" si="11"/>
        <v>-3.5954118797165702E-4</v>
      </c>
      <c r="N56" s="1"/>
      <c r="O56" s="1" t="str">
        <f t="shared" ca="1" si="12"/>
        <v>data3!R233C37</v>
      </c>
      <c r="P56" s="1" t="str">
        <f ca="1">$AT$8&amp;"!R"&amp;2+$D$16+3*A56&amp;"C"&amp;F$3</f>
        <v>data0!R233C37</v>
      </c>
      <c r="Q56" s="1" t="str">
        <f ca="1">$AT$8&amp;"!R"&amp;2+$D$16+3*A56+1&amp;"C"&amp;F$3</f>
        <v>data0!R234C37</v>
      </c>
      <c r="R56" s="1" t="str">
        <f ca="1">$AT$8&amp;"!R"&amp;2+$D$16+3*A56+2&amp;"C"&amp;F$3</f>
        <v>data0!R235C37</v>
      </c>
      <c r="S56" s="2">
        <f t="shared" ca="1" si="13"/>
        <v>40</v>
      </c>
      <c r="T56" s="63" t="str">
        <f t="shared" ca="1" si="14"/>
        <v/>
      </c>
      <c r="U56" s="2" t="str">
        <f t="shared" ca="1" si="15"/>
        <v/>
      </c>
      <c r="V56" s="2">
        <f t="shared" ca="1" si="16"/>
        <v>390.74249778350566</v>
      </c>
      <c r="W56" s="2">
        <f t="shared" ca="1" si="17"/>
        <v>385.75331751505536</v>
      </c>
      <c r="X56" s="2" t="str">
        <f t="shared" ca="1" si="18"/>
        <v>OVR</v>
      </c>
      <c r="Y56" s="2" t="str">
        <f t="shared" ca="1" si="1"/>
        <v>OVR</v>
      </c>
      <c r="AA56" s="47">
        <f t="shared" ca="1" si="19"/>
        <v>72.651986622629167</v>
      </c>
      <c r="AB56" s="47">
        <f t="shared" ca="1" si="20"/>
        <v>72.532807509104416</v>
      </c>
      <c r="AC56" s="1">
        <f ca="1">IF(AB56&lt;&gt;"",AA56/AC$16,"")</f>
        <v>7.0879986948906501E-3</v>
      </c>
      <c r="AD56" s="47">
        <f t="shared" ca="1" si="21"/>
        <v>0.99835958906197853</v>
      </c>
      <c r="AE56" s="1">
        <f t="shared" ca="1" si="2"/>
        <v>9.8473882260317058E-3</v>
      </c>
      <c r="AF56" s="47">
        <f t="shared" ca="1" si="22"/>
        <v>69.530116399129227</v>
      </c>
      <c r="AG56" s="1">
        <f t="shared" ca="1" si="23"/>
        <v>0.19373863099367777</v>
      </c>
      <c r="AH56" s="63">
        <f t="shared" ca="1" si="24"/>
        <v>0.95702980236843849</v>
      </c>
      <c r="AI56" s="1">
        <f t="shared" ca="1" si="25"/>
        <v>-1.1534341612855159E-2</v>
      </c>
      <c r="AJ56" s="47">
        <f ca="1">IF(AF56&lt;&gt;"",AF56/AB56,"")</f>
        <v>0.95860230407325286</v>
      </c>
      <c r="AK56" s="1">
        <f t="shared" ca="1" si="26"/>
        <v>-1.9098306270959431E-2</v>
      </c>
      <c r="AL56" s="2">
        <f t="shared" ca="1" si="27"/>
        <v>73.733008702596024</v>
      </c>
      <c r="AM56" s="1">
        <f t="shared" ca="1" si="28"/>
        <v>0.46872249433954299</v>
      </c>
      <c r="AN56" s="63">
        <f t="shared" ca="1" si="29"/>
        <v>1.0148794565740085</v>
      </c>
      <c r="AO56" s="1">
        <f t="shared" ca="1" si="30"/>
        <v>7.8875164215714832E-3</v>
      </c>
      <c r="AP56" s="63">
        <f t="shared" ca="1" si="31"/>
        <v>1.0604470770527781</v>
      </c>
      <c r="AQ56" s="1">
        <f t="shared" ca="1" si="32"/>
        <v>-7.6769432836409912E-4</v>
      </c>
      <c r="AR56" s="1"/>
      <c r="AS56" s="71"/>
      <c r="AT56" s="70"/>
      <c r="AU56" s="70"/>
      <c r="AV56"/>
      <c r="AW56"/>
      <c r="AX56"/>
      <c r="AY56"/>
      <c r="AZ56"/>
      <c r="BA56" s="118"/>
      <c r="BD56" s="121"/>
      <c r="BE56" s="123"/>
      <c r="BF56" s="121"/>
      <c r="BG56" s="121"/>
      <c r="BH56" s="123"/>
      <c r="BI56" s="121"/>
      <c r="BL56" s="121"/>
      <c r="BM56" s="123"/>
      <c r="BN56" s="121"/>
      <c r="BO56" s="121"/>
      <c r="BP56" s="123"/>
      <c r="BQ56" s="121"/>
    </row>
    <row r="57" spans="1:69">
      <c r="A57" s="8">
        <f t="shared" si="33"/>
        <v>40</v>
      </c>
      <c r="B57" s="62" t="str">
        <f t="shared" si="3"/>
        <v>data3!R42C37</v>
      </c>
      <c r="C57" s="46" t="str">
        <f ca="1">$AT$8&amp;"!R"&amp;2+A57&amp;"C"&amp;F$3</f>
        <v>data0!R42C37</v>
      </c>
      <c r="D57" s="47">
        <f t="shared" ca="1" si="34"/>
        <v>41</v>
      </c>
      <c r="E57" s="62">
        <f t="shared" ca="1" si="4"/>
        <v>8984.9433989725294</v>
      </c>
      <c r="F57" s="47">
        <f t="shared" ca="1" si="35"/>
        <v>8918.3941650390625</v>
      </c>
      <c r="G57" s="47">
        <f t="shared" ca="1" si="6"/>
        <v>8918.3941650390625</v>
      </c>
      <c r="H57" s="7"/>
      <c r="I57" s="47">
        <f t="shared" ca="1" si="7"/>
        <v>6068.2861012128324</v>
      </c>
      <c r="J57" s="47">
        <f t="shared" ca="1" si="8"/>
        <v>6066.0496215820312</v>
      </c>
      <c r="K57" s="47">
        <f t="shared" ca="1" si="9"/>
        <v>0.9996314478926176</v>
      </c>
      <c r="L57" s="1">
        <f t="shared" ca="1" si="10"/>
        <v>0.59180971917873471</v>
      </c>
      <c r="M57" s="1">
        <f t="shared" ca="1" si="11"/>
        <v>-3.6839338966065949E-4</v>
      </c>
      <c r="N57" s="1"/>
      <c r="O57" s="1" t="str">
        <f t="shared" ca="1" si="12"/>
        <v>data3!R236C37</v>
      </c>
      <c r="P57" s="1" t="str">
        <f ca="1">$AT$8&amp;"!R"&amp;2+$D$16+3*A57&amp;"C"&amp;F$3</f>
        <v>data0!R236C37</v>
      </c>
      <c r="Q57" s="1" t="str">
        <f ca="1">$AT$8&amp;"!R"&amp;2+$D$16+3*A57+1&amp;"C"&amp;F$3</f>
        <v>data0!R237C37</v>
      </c>
      <c r="R57" s="1" t="str">
        <f ca="1">$AT$8&amp;"!R"&amp;2+$D$16+3*A57+2&amp;"C"&amp;F$3</f>
        <v>data0!R238C37</v>
      </c>
      <c r="S57" s="2">
        <f t="shared" ca="1" si="13"/>
        <v>41</v>
      </c>
      <c r="T57" s="63" t="str">
        <f t="shared" ca="1" si="14"/>
        <v/>
      </c>
      <c r="U57" s="2" t="str">
        <f t="shared" ca="1" si="15"/>
        <v/>
      </c>
      <c r="V57" s="2">
        <f t="shared" ca="1" si="16"/>
        <v>387.36799376259972</v>
      </c>
      <c r="W57" s="2">
        <f t="shared" ca="1" si="17"/>
        <v>382.42319869995117</v>
      </c>
      <c r="X57" s="2" t="str">
        <f t="shared" ca="1" si="18"/>
        <v>OVR</v>
      </c>
      <c r="Y57" s="2" t="str">
        <f t="shared" ca="1" si="1"/>
        <v>OVR</v>
      </c>
      <c r="AA57" s="47">
        <f t="shared" ca="1" si="19"/>
        <v>73.662956890182329</v>
      </c>
      <c r="AB57" s="47">
        <f t="shared" ca="1" si="20"/>
        <v>73.627641995747879</v>
      </c>
      <c r="AC57" s="1">
        <f ca="1">IF(AB57&lt;&gt;"",AA57/AC$16,"")</f>
        <v>7.1866299405055935E-3</v>
      </c>
      <c r="AD57" s="47">
        <f t="shared" ca="1" si="21"/>
        <v>0.99952058815006439</v>
      </c>
      <c r="AE57" s="1">
        <f t="shared" ca="1" si="2"/>
        <v>1.1021746553112832E-2</v>
      </c>
      <c r="AF57" s="47">
        <f t="shared" ca="1" si="22"/>
        <v>70.581082344055176</v>
      </c>
      <c r="AG57" s="1">
        <f t="shared" ca="1" si="23"/>
        <v>0.19643455170715288</v>
      </c>
      <c r="AH57" s="63">
        <f t="shared" ca="1" si="24"/>
        <v>0.95816249202809423</v>
      </c>
      <c r="AI57" s="1">
        <f t="shared" ca="1" si="25"/>
        <v>-1.0364446143133033E-2</v>
      </c>
      <c r="AJ57" s="47">
        <f ca="1">IF(AF57&lt;&gt;"",AF57/AB57,"")</f>
        <v>0.95862206680653106</v>
      </c>
      <c r="AK57" s="1">
        <f t="shared" ca="1" si="26"/>
        <v>-1.9078083809086599E-2</v>
      </c>
      <c r="AL57" s="2">
        <f t="shared" ca="1" si="27"/>
        <v>75.097009181976318</v>
      </c>
      <c r="AM57" s="1">
        <f t="shared" ca="1" si="28"/>
        <v>0.47524488316246666</v>
      </c>
      <c r="AN57" s="63">
        <f t="shared" ca="1" si="29"/>
        <v>1.0194677535675345</v>
      </c>
      <c r="AO57" s="1">
        <f t="shared" ca="1" si="30"/>
        <v>1.2444202667857951E-2</v>
      </c>
      <c r="AP57" s="63">
        <f t="shared" ca="1" si="31"/>
        <v>1.0639821137327956</v>
      </c>
      <c r="AQ57" s="1">
        <f t="shared" ca="1" si="32"/>
        <v>2.5632808130120477E-3</v>
      </c>
      <c r="AR57" s="1"/>
      <c r="AS57" s="71"/>
      <c r="AT57" s="70"/>
      <c r="AU57" s="70"/>
      <c r="AV57"/>
      <c r="AW57"/>
      <c r="AX57"/>
      <c r="AY57"/>
      <c r="AZ57"/>
      <c r="BA57" s="118"/>
      <c r="BD57" s="121"/>
      <c r="BE57" s="123"/>
      <c r="BF57" s="121"/>
      <c r="BG57" s="121"/>
      <c r="BH57" s="123"/>
      <c r="BI57" s="121"/>
      <c r="BL57" s="121"/>
      <c r="BM57" s="123"/>
      <c r="BN57" s="121"/>
      <c r="BO57" s="121"/>
      <c r="BP57" s="123"/>
      <c r="BQ57" s="121"/>
    </row>
    <row r="58" spans="1:69">
      <c r="A58" s="8">
        <f t="shared" si="33"/>
        <v>41</v>
      </c>
      <c r="B58" s="62" t="str">
        <f t="shared" si="3"/>
        <v>data3!R43C37</v>
      </c>
      <c r="C58" s="46" t="str">
        <f ca="1">$AT$8&amp;"!R"&amp;2+A58&amp;"C"&amp;F$3</f>
        <v>data0!R43C37</v>
      </c>
      <c r="D58" s="47">
        <f t="shared" ca="1" si="34"/>
        <v>42</v>
      </c>
      <c r="E58" s="62">
        <f t="shared" ca="1" si="4"/>
        <v>8904.708678307541</v>
      </c>
      <c r="F58" s="47">
        <f t="shared" ca="1" si="35"/>
        <v>8844.2385660807286</v>
      </c>
      <c r="G58" s="47">
        <f t="shared" ca="1" si="6"/>
        <v>8844.2385660807286</v>
      </c>
      <c r="H58" s="7"/>
      <c r="I58" s="47">
        <f t="shared" ca="1" si="7"/>
        <v>6158.4493225716778</v>
      </c>
      <c r="J58" s="47">
        <f t="shared" ca="1" si="8"/>
        <v>6156.4647216796875</v>
      </c>
      <c r="K58" s="47">
        <f t="shared" ca="1" si="9"/>
        <v>0.99967774340778992</v>
      </c>
      <c r="L58" s="1">
        <f t="shared" ca="1" si="10"/>
        <v>0.60063070455411582</v>
      </c>
      <c r="M58" s="1">
        <f t="shared" ca="1" si="11"/>
        <v>-3.2209786713766064E-4</v>
      </c>
      <c r="N58" s="1"/>
      <c r="O58" s="1" t="str">
        <f t="shared" ca="1" si="12"/>
        <v>data3!R239C37</v>
      </c>
      <c r="P58" s="1" t="str">
        <f ca="1">$AT$8&amp;"!R"&amp;2+$D$16+3*A58&amp;"C"&amp;F$3</f>
        <v>data0!R239C37</v>
      </c>
      <c r="Q58" s="1" t="str">
        <f ca="1">$AT$8&amp;"!R"&amp;2+$D$16+3*A58+1&amp;"C"&amp;F$3</f>
        <v>data0!R240C37</v>
      </c>
      <c r="R58" s="1" t="str">
        <f ca="1">$AT$8&amp;"!R"&amp;2+$D$16+3*A58+2&amp;"C"&amp;F$3</f>
        <v>data0!R241C37</v>
      </c>
      <c r="S58" s="2">
        <f t="shared" ca="1" si="13"/>
        <v>42</v>
      </c>
      <c r="T58" s="63" t="str">
        <f t="shared" ca="1" si="14"/>
        <v/>
      </c>
      <c r="U58" s="2" t="str">
        <f t="shared" ca="1" si="15"/>
        <v/>
      </c>
      <c r="V58" s="2">
        <f t="shared" ca="1" si="16"/>
        <v>383.97506638068802</v>
      </c>
      <c r="W58" s="2">
        <f t="shared" ca="1" si="17"/>
        <v>379.11262003580731</v>
      </c>
      <c r="X58" s="2" t="str">
        <f t="shared" ca="1" si="18"/>
        <v>OVR</v>
      </c>
      <c r="Y58" s="2" t="str">
        <f t="shared" ca="1" si="1"/>
        <v>OVR</v>
      </c>
      <c r="AA58" s="47">
        <f t="shared" ca="1" si="19"/>
        <v>74.738628361591637</v>
      </c>
      <c r="AB58" s="47">
        <f t="shared" ca="1" si="20"/>
        <v>74.715959548950195</v>
      </c>
      <c r="AC58" s="1">
        <f ca="1">IF(AB58&lt;&gt;"",AA58/AC$16,"")</f>
        <v>7.2915734986918673E-3</v>
      </c>
      <c r="AD58" s="47">
        <f t="shared" ca="1" si="21"/>
        <v>0.99969669215051993</v>
      </c>
      <c r="AE58" s="1">
        <f t="shared" ca="1" si="2"/>
        <v>1.1199876925039431E-2</v>
      </c>
      <c r="AF58" s="47">
        <f t="shared" ca="1" si="22"/>
        <v>71.65159797668457</v>
      </c>
      <c r="AG58" s="1">
        <f t="shared" ca="1" si="23"/>
        <v>0.19930300896424435</v>
      </c>
      <c r="AH58" s="63">
        <f t="shared" ca="1" si="24"/>
        <v>0.95869565106317234</v>
      </c>
      <c r="AI58" s="1">
        <f t="shared" ca="1" si="25"/>
        <v>-9.8137742671586814E-3</v>
      </c>
      <c r="AJ58" s="47">
        <f ca="1">IF(AF58&lt;&gt;"",AF58/AB58,"")</f>
        <v>0.95898651920199185</v>
      </c>
      <c r="AK58" s="1">
        <f t="shared" ca="1" si="26"/>
        <v>-1.8705153376443073E-2</v>
      </c>
      <c r="AL58" s="2">
        <f t="shared" ca="1" si="27"/>
        <v>76.287762641906738</v>
      </c>
      <c r="AM58" s="1">
        <f t="shared" ca="1" si="28"/>
        <v>0.48218469910704281</v>
      </c>
      <c r="AN58" s="63">
        <f t="shared" ca="1" si="29"/>
        <v>1.0207273576499192</v>
      </c>
      <c r="AO58" s="1">
        <f t="shared" ca="1" si="30"/>
        <v>1.3695128797109657E-2</v>
      </c>
      <c r="AP58" s="63">
        <f t="shared" ca="1" si="31"/>
        <v>1.0647042745191919</v>
      </c>
      <c r="AQ58" s="1">
        <f t="shared" ca="1" si="32"/>
        <v>3.2437545521277755E-3</v>
      </c>
      <c r="AR58" s="1"/>
      <c r="AS58" s="71"/>
      <c r="AT58" s="70"/>
      <c r="AU58" s="70"/>
      <c r="AV58"/>
      <c r="AW58"/>
      <c r="AX58"/>
      <c r="AY58"/>
      <c r="AZ58"/>
      <c r="BA58" s="118"/>
      <c r="BD58" s="121"/>
      <c r="BE58" s="123"/>
      <c r="BF58" s="121"/>
      <c r="BG58" s="121"/>
      <c r="BH58" s="123"/>
      <c r="BI58" s="121"/>
      <c r="BL58" s="121"/>
      <c r="BM58" s="123"/>
      <c r="BN58" s="121"/>
      <c r="BO58" s="121"/>
      <c r="BP58" s="123"/>
      <c r="BQ58" s="121"/>
    </row>
    <row r="59" spans="1:69">
      <c r="A59" s="8">
        <f t="shared" si="33"/>
        <v>42</v>
      </c>
      <c r="B59" s="62" t="str">
        <f t="shared" si="3"/>
        <v>data3!R44C37</v>
      </c>
      <c r="C59" s="46" t="str">
        <f ca="1">$AT$8&amp;"!R"&amp;2+A59&amp;"C"&amp;F$3</f>
        <v>data0!R44C37</v>
      </c>
      <c r="D59" s="47">
        <f t="shared" ca="1" si="34"/>
        <v>43</v>
      </c>
      <c r="E59" s="62">
        <f t="shared" ca="1" si="4"/>
        <v>8834.0928661342659</v>
      </c>
      <c r="F59" s="47">
        <f t="shared" ca="1" si="35"/>
        <v>8769.6921997070312</v>
      </c>
      <c r="G59" s="47">
        <f t="shared" ca="1" si="6"/>
        <v>8769.6921997070312</v>
      </c>
      <c r="H59" s="7"/>
      <c r="I59" s="47">
        <f t="shared" ca="1" si="7"/>
        <v>6249.6024147906337</v>
      </c>
      <c r="J59" s="47">
        <f t="shared" ca="1" si="8"/>
        <v>6247.3491007486982</v>
      </c>
      <c r="K59" s="47">
        <f t="shared" ca="1" si="9"/>
        <v>0.9996394468171923</v>
      </c>
      <c r="L59" s="1">
        <f t="shared" ca="1" si="10"/>
        <v>0.60949747324377546</v>
      </c>
      <c r="M59" s="1">
        <f t="shared" ca="1" si="11"/>
        <v>-3.6039446381597173E-4</v>
      </c>
      <c r="N59" s="1"/>
      <c r="O59" s="1" t="str">
        <f t="shared" ca="1" si="12"/>
        <v>data3!R242C37</v>
      </c>
      <c r="P59" s="1" t="str">
        <f ca="1">$AT$8&amp;"!R"&amp;2+$D$16+3*A59&amp;"C"&amp;F$3</f>
        <v>data0!R242C37</v>
      </c>
      <c r="Q59" s="1" t="str">
        <f ca="1">$AT$8&amp;"!R"&amp;2+$D$16+3*A59+1&amp;"C"&amp;F$3</f>
        <v>data0!R243C37</v>
      </c>
      <c r="R59" s="1" t="str">
        <f ca="1">$AT$8&amp;"!R"&amp;2+$D$16+3*A59+2&amp;"C"&amp;F$3</f>
        <v>data0!R244C37</v>
      </c>
      <c r="S59" s="2">
        <f t="shared" ca="1" si="13"/>
        <v>43</v>
      </c>
      <c r="T59" s="63" t="str">
        <f t="shared" ca="1" si="14"/>
        <v/>
      </c>
      <c r="U59" s="2" t="str">
        <f t="shared" ca="1" si="15"/>
        <v/>
      </c>
      <c r="V59" s="2">
        <f t="shared" ca="1" si="16"/>
        <v>380.55564929811442</v>
      </c>
      <c r="W59" s="2">
        <f t="shared" ca="1" si="17"/>
        <v>375.76946894327801</v>
      </c>
      <c r="X59" s="2" t="str">
        <f t="shared" ca="1" si="18"/>
        <v>OVR</v>
      </c>
      <c r="Y59" s="2" t="str">
        <f t="shared" ca="1" si="1"/>
        <v>OVR</v>
      </c>
      <c r="AA59" s="47">
        <f t="shared" ca="1" si="19"/>
        <v>75.923881088782892</v>
      </c>
      <c r="AB59" s="47">
        <f t="shared" ca="1" si="20"/>
        <v>75.797760327657059</v>
      </c>
      <c r="AC59" s="1">
        <f ca="1">IF(AB59&lt;&gt;"",AA59/AC$16,"")</f>
        <v>7.4072079111007702E-3</v>
      </c>
      <c r="AD59" s="47">
        <f t="shared" ca="1" si="21"/>
        <v>0.99833885255446375</v>
      </c>
      <c r="AE59" s="1">
        <f t="shared" ca="1" si="2"/>
        <v>9.8264131102674401E-3</v>
      </c>
      <c r="AF59" s="47">
        <f t="shared" ca="1" si="22"/>
        <v>72.723306655883789</v>
      </c>
      <c r="AG59" s="1">
        <f t="shared" ca="1" si="23"/>
        <v>0.20246368290342104</v>
      </c>
      <c r="AH59" s="63">
        <f t="shared" ca="1" si="24"/>
        <v>0.95784495751532439</v>
      </c>
      <c r="AI59" s="1">
        <f t="shared" ca="1" si="25"/>
        <v>-1.069241081095107E-2</v>
      </c>
      <c r="AJ59" s="47">
        <f ca="1">IF(AF59&lt;&gt;"",AF59/AB59,"")</f>
        <v>0.95943872670533958</v>
      </c>
      <c r="AK59" s="1">
        <f t="shared" ca="1" si="26"/>
        <v>-1.8242426441544279E-2</v>
      </c>
      <c r="AL59" s="2">
        <f t="shared" ca="1" si="27"/>
        <v>77.66408220926921</v>
      </c>
      <c r="AM59" s="1">
        <f t="shared" ca="1" si="28"/>
        <v>0.48983149089537348</v>
      </c>
      <c r="AN59" s="63">
        <f t="shared" ca="1" si="29"/>
        <v>1.0229203393653097</v>
      </c>
      <c r="AO59" s="1">
        <f t="shared" ca="1" si="30"/>
        <v>1.5873002120257107E-2</v>
      </c>
      <c r="AP59" s="63">
        <f t="shared" ca="1" si="31"/>
        <v>1.0679393688293695</v>
      </c>
      <c r="AQ59" s="1">
        <f t="shared" ca="1" si="32"/>
        <v>6.2921016281629605E-3</v>
      </c>
      <c r="AR59" s="1"/>
      <c r="AS59" s="71"/>
      <c r="AT59" s="70"/>
      <c r="AU59" s="70"/>
      <c r="AV59"/>
      <c r="AW59"/>
      <c r="AX59"/>
      <c r="AY59"/>
      <c r="AZ59"/>
      <c r="BA59" s="118"/>
      <c r="BD59" s="121"/>
      <c r="BE59" s="123"/>
      <c r="BF59" s="121"/>
      <c r="BG59" s="121"/>
      <c r="BH59" s="123"/>
      <c r="BI59" s="121"/>
      <c r="BL59" s="121"/>
      <c r="BM59" s="123"/>
      <c r="BN59" s="121"/>
      <c r="BO59" s="121"/>
      <c r="BP59" s="123"/>
      <c r="BQ59" s="121"/>
    </row>
    <row r="60" spans="1:69">
      <c r="A60" s="8">
        <f t="shared" si="33"/>
        <v>43</v>
      </c>
      <c r="B60" s="62" t="str">
        <f t="shared" si="3"/>
        <v>data3!R45C37</v>
      </c>
      <c r="C60" s="46" t="str">
        <f ca="1">$AT$8&amp;"!R"&amp;2+A60&amp;"C"&amp;F$3</f>
        <v>data0!R45C37</v>
      </c>
      <c r="D60" s="47">
        <f t="shared" ca="1" si="34"/>
        <v>44</v>
      </c>
      <c r="E60" s="62">
        <f t="shared" ca="1" si="4"/>
        <v>8754.2281545113383</v>
      </c>
      <c r="F60" s="47">
        <f t="shared" ca="1" si="35"/>
        <v>8694.9435221354161</v>
      </c>
      <c r="G60" s="47">
        <f t="shared" ca="1" si="6"/>
        <v>8694.9435221354161</v>
      </c>
      <c r="H60" s="7"/>
      <c r="I60" s="47">
        <f t="shared" ca="1" si="7"/>
        <v>6340.996412278796</v>
      </c>
      <c r="J60" s="47">
        <f t="shared" ca="1" si="8"/>
        <v>6339.3543090820312</v>
      </c>
      <c r="K60" s="47">
        <f t="shared" ca="1" si="9"/>
        <v>0.99974103388647484</v>
      </c>
      <c r="L60" s="1">
        <f t="shared" ca="1" si="10"/>
        <v>0.61847359112995426</v>
      </c>
      <c r="M60" s="1">
        <f t="shared" ca="1" si="11"/>
        <v>-2.5880737840378032E-4</v>
      </c>
      <c r="N60" s="1"/>
      <c r="O60" s="1" t="str">
        <f t="shared" ca="1" si="12"/>
        <v>data3!R245C37</v>
      </c>
      <c r="P60" s="1" t="str">
        <f ca="1">$AT$8&amp;"!R"&amp;2+$D$16+3*A60&amp;"C"&amp;F$3</f>
        <v>data0!R245C37</v>
      </c>
      <c r="Q60" s="1" t="str">
        <f ca="1">$AT$8&amp;"!R"&amp;2+$D$16+3*A60+1&amp;"C"&amp;F$3</f>
        <v>data0!R246C37</v>
      </c>
      <c r="R60" s="1" t="str">
        <f ca="1">$AT$8&amp;"!R"&amp;2+$D$16+3*A60+2&amp;"C"&amp;F$3</f>
        <v>data0!R247C37</v>
      </c>
      <c r="S60" s="2">
        <f t="shared" ca="1" si="13"/>
        <v>44</v>
      </c>
      <c r="T60" s="63" t="str">
        <f t="shared" ca="1" si="14"/>
        <v/>
      </c>
      <c r="U60" s="2" t="str">
        <f t="shared" ca="1" si="15"/>
        <v/>
      </c>
      <c r="V60" s="2">
        <f t="shared" ca="1" si="16"/>
        <v>377.15349744598689</v>
      </c>
      <c r="W60" s="2">
        <f t="shared" ca="1" si="17"/>
        <v>372.40675989786786</v>
      </c>
      <c r="X60" s="2" t="str">
        <f t="shared" ca="1" si="18"/>
        <v>OVR</v>
      </c>
      <c r="Y60" s="2" t="str">
        <f t="shared" ca="1" si="1"/>
        <v>OVR</v>
      </c>
      <c r="AA60" s="47">
        <f t="shared" ca="1" si="19"/>
        <v>76.970663113986902</v>
      </c>
      <c r="AB60" s="47">
        <f t="shared" ca="1" si="20"/>
        <v>76.905629475911454</v>
      </c>
      <c r="AC60" s="1">
        <f ca="1">IF(AB60&lt;&gt;"",AA60/AC$16,"")</f>
        <v>7.5093329867304296E-3</v>
      </c>
      <c r="AD60" s="47">
        <f t="shared" ca="1" si="21"/>
        <v>0.99915508538650444</v>
      </c>
      <c r="AE60" s="1">
        <f t="shared" ca="1" si="2"/>
        <v>1.0652038068099667E-2</v>
      </c>
      <c r="AF60" s="47">
        <f t="shared" ca="1" si="22"/>
        <v>73.765450159708664</v>
      </c>
      <c r="AG60" s="1">
        <f t="shared" ca="1" si="23"/>
        <v>0.2052551016372984</v>
      </c>
      <c r="AH60" s="63">
        <f t="shared" ca="1" si="24"/>
        <v>0.95835799219331663</v>
      </c>
      <c r="AI60" s="1">
        <f t="shared" ca="1" si="25"/>
        <v>-1.0162524323088173E-2</v>
      </c>
      <c r="AJ60" s="47">
        <f ca="1">IF(AF60&lt;&gt;"",AF60/AB60,"")</f>
        <v>0.95916840759769917</v>
      </c>
      <c r="AK60" s="1">
        <f t="shared" ca="1" si="26"/>
        <v>-1.8519033820230013E-2</v>
      </c>
      <c r="AL60" s="2">
        <f t="shared" ca="1" si="27"/>
        <v>79.228529135386154</v>
      </c>
      <c r="AM60" s="1">
        <f t="shared" ca="1" si="28"/>
        <v>0.49658492331604454</v>
      </c>
      <c r="AN60" s="63">
        <f t="shared" ca="1" si="29"/>
        <v>1.0293341115959407</v>
      </c>
      <c r="AO60" s="1">
        <f t="shared" ca="1" si="30"/>
        <v>2.2242587121264368E-2</v>
      </c>
      <c r="AP60" s="63">
        <f t="shared" ca="1" si="31"/>
        <v>1.0740601319974248</v>
      </c>
      <c r="AQ60" s="1">
        <f t="shared" ca="1" si="32"/>
        <v>1.2059541065012391E-2</v>
      </c>
      <c r="AR60" s="1"/>
      <c r="AS60" s="71"/>
      <c r="AT60" s="70"/>
      <c r="AU60" s="70"/>
      <c r="AV60"/>
      <c r="AW60"/>
      <c r="AX60"/>
      <c r="AY60"/>
      <c r="AZ60"/>
      <c r="BA60" s="118"/>
      <c r="BD60" s="121"/>
      <c r="BE60" s="123"/>
      <c r="BF60" s="121"/>
      <c r="BG60" s="121"/>
      <c r="BH60" s="123"/>
      <c r="BI60" s="121"/>
      <c r="BL60" s="121"/>
      <c r="BM60" s="123"/>
      <c r="BN60" s="121"/>
      <c r="BO60" s="121"/>
      <c r="BP60" s="123"/>
      <c r="BQ60" s="121"/>
    </row>
    <row r="61" spans="1:69">
      <c r="A61" s="8">
        <f t="shared" si="33"/>
        <v>44</v>
      </c>
      <c r="B61" s="62" t="str">
        <f t="shared" si="3"/>
        <v>data3!R46C37</v>
      </c>
      <c r="C61" s="46" t="str">
        <f ca="1">$AT$8&amp;"!R"&amp;2+A61&amp;"C"&amp;F$3</f>
        <v>data0!R46C37</v>
      </c>
      <c r="D61" s="47">
        <f t="shared" ca="1" si="34"/>
        <v>45</v>
      </c>
      <c r="E61" s="62">
        <f t="shared" ca="1" si="4"/>
        <v>8670.1089175289326</v>
      </c>
      <c r="F61" s="47">
        <f t="shared" ca="1" si="35"/>
        <v>8619.2239786783848</v>
      </c>
      <c r="G61" s="47">
        <f t="shared" ca="1" si="6"/>
        <v>8619.2239786783848</v>
      </c>
      <c r="H61" s="7"/>
      <c r="I61" s="47">
        <f t="shared" ca="1" si="7"/>
        <v>6435.8115186198384</v>
      </c>
      <c r="J61" s="47">
        <f t="shared" ca="1" si="8"/>
        <v>6434.8851318359375</v>
      </c>
      <c r="K61" s="47">
        <f t="shared" ca="1" si="9"/>
        <v>0.99985605750242679</v>
      </c>
      <c r="L61" s="1">
        <f t="shared" ca="1" si="10"/>
        <v>0.62779367139862807</v>
      </c>
      <c r="M61" s="1">
        <f t="shared" ca="1" si="11"/>
        <v>-1.437837441887746E-4</v>
      </c>
      <c r="N61" s="1"/>
      <c r="O61" s="1" t="str">
        <f t="shared" ca="1" si="12"/>
        <v>data3!R248C37</v>
      </c>
      <c r="P61" s="1" t="str">
        <f ca="1">$AT$8&amp;"!R"&amp;2+$D$16+3*A61&amp;"C"&amp;F$3</f>
        <v>data0!R248C37</v>
      </c>
      <c r="Q61" s="1" t="str">
        <f ca="1">$AT$8&amp;"!R"&amp;2+$D$16+3*A61+1&amp;"C"&amp;F$3</f>
        <v>data0!R249C37</v>
      </c>
      <c r="R61" s="1" t="str">
        <f ca="1">$AT$8&amp;"!R"&amp;2+$D$16+3*A61+2&amp;"C"&amp;F$3</f>
        <v>data0!R250C37</v>
      </c>
      <c r="S61" s="2">
        <f t="shared" ca="1" si="13"/>
        <v>45</v>
      </c>
      <c r="T61" s="63" t="str">
        <f t="shared" ca="1" si="14"/>
        <v/>
      </c>
      <c r="U61" s="2" t="str">
        <f t="shared" ca="1" si="15"/>
        <v/>
      </c>
      <c r="V61" s="2">
        <f t="shared" ca="1" si="16"/>
        <v>373.69572710142</v>
      </c>
      <c r="W61" s="2">
        <f t="shared" ca="1" si="17"/>
        <v>369.01147079467773</v>
      </c>
      <c r="X61" s="2" t="str">
        <f t="shared" ca="1" si="18"/>
        <v>OVR</v>
      </c>
      <c r="Y61" s="2" t="str">
        <f t="shared" ca="1" si="1"/>
        <v>OVR</v>
      </c>
      <c r="AA61" s="47">
        <f t="shared" ca="1" si="19"/>
        <v>78.17249762463463</v>
      </c>
      <c r="AB61" s="47">
        <f t="shared" ca="1" si="20"/>
        <v>78.03956540425618</v>
      </c>
      <c r="AC61" s="1">
        <f ca="1">IF(AB61&lt;&gt;"",AA61/AC$16,"")</f>
        <v>7.6265851341106956E-3</v>
      </c>
      <c r="AD61" s="47">
        <f t="shared" ca="1" si="21"/>
        <v>0.99829950143058299</v>
      </c>
      <c r="AE61" s="1">
        <f t="shared" ca="1" si="2"/>
        <v>9.7866091857996551E-3</v>
      </c>
      <c r="AF61" s="47">
        <f t="shared" ca="1" si="22"/>
        <v>74.838827768961593</v>
      </c>
      <c r="AG61" s="1">
        <f t="shared" ca="1" si="23"/>
        <v>0.20845999366569234</v>
      </c>
      <c r="AH61" s="63">
        <f t="shared" ca="1" si="24"/>
        <v>0.95735495273951066</v>
      </c>
      <c r="AI61" s="1">
        <f t="shared" ca="1" si="25"/>
        <v>-1.1198510926265004E-2</v>
      </c>
      <c r="AJ61" s="47">
        <f ca="1">IF(AF61&lt;&gt;"",AF61/AB61,"")</f>
        <v>0.95898570656161009</v>
      </c>
      <c r="AK61" s="1">
        <f t="shared" ca="1" si="26"/>
        <v>-1.8705984920790009E-2</v>
      </c>
      <c r="AL61" s="2">
        <f t="shared" ca="1" si="27"/>
        <v>81.128235975901291</v>
      </c>
      <c r="AM61" s="1">
        <f t="shared" ca="1" si="28"/>
        <v>0.50433869435248146</v>
      </c>
      <c r="AN61" s="63">
        <f t="shared" ca="1" si="29"/>
        <v>1.0378104632841514</v>
      </c>
      <c r="AO61" s="1">
        <f t="shared" ca="1" si="30"/>
        <v>3.0660541584729861E-2</v>
      </c>
      <c r="AP61" s="63">
        <f t="shared" ca="1" si="31"/>
        <v>1.0840393736037131</v>
      </c>
      <c r="AQ61" s="1">
        <f t="shared" ca="1" si="32"/>
        <v>2.1462726584481118E-2</v>
      </c>
      <c r="AR61" s="1"/>
      <c r="AS61" s="71"/>
      <c r="AT61" s="70"/>
      <c r="AU61" s="70"/>
      <c r="AV61"/>
      <c r="AW61"/>
      <c r="AX61"/>
      <c r="AY61"/>
      <c r="AZ61"/>
      <c r="BA61" s="118"/>
      <c r="BD61" s="121"/>
      <c r="BE61" s="123"/>
      <c r="BF61" s="121"/>
      <c r="BG61" s="121"/>
      <c r="BH61" s="123"/>
      <c r="BI61" s="121"/>
      <c r="BL61" s="121"/>
      <c r="BM61" s="123"/>
      <c r="BN61" s="121"/>
      <c r="BO61" s="121"/>
      <c r="BP61" s="123"/>
      <c r="BQ61" s="121"/>
    </row>
    <row r="62" spans="1:69">
      <c r="A62" s="8">
        <f t="shared" si="33"/>
        <v>45</v>
      </c>
      <c r="B62" s="62" t="str">
        <f t="shared" si="3"/>
        <v>data3!R47C37</v>
      </c>
      <c r="C62" s="46" t="str">
        <f ca="1">$AT$8&amp;"!R"&amp;2+A62&amp;"C"&amp;F$3</f>
        <v>data0!R47C37</v>
      </c>
      <c r="D62" s="47">
        <f t="shared" ca="1" si="34"/>
        <v>46</v>
      </c>
      <c r="E62" s="62">
        <f t="shared" ca="1" si="4"/>
        <v>8588.7180491507715</v>
      </c>
      <c r="F62" s="47">
        <f t="shared" ca="1" si="35"/>
        <v>8543.4392903645839</v>
      </c>
      <c r="G62" s="47">
        <f t="shared" ca="1" si="6"/>
        <v>8543.4392903645839</v>
      </c>
      <c r="H62" s="7"/>
      <c r="I62" s="47">
        <f t="shared" ca="1" si="7"/>
        <v>6536.8934925778931</v>
      </c>
      <c r="J62" s="47">
        <f t="shared" ca="1" si="8"/>
        <v>6536.7243245442705</v>
      </c>
      <c r="K62" s="47">
        <f t="shared" ca="1" si="9"/>
        <v>0.99997412103565486</v>
      </c>
      <c r="L62" s="1">
        <f t="shared" ca="1" si="10"/>
        <v>0.63772920239456299</v>
      </c>
      <c r="M62" s="1">
        <f t="shared" ca="1" si="11"/>
        <v>-2.5720192215028526E-5</v>
      </c>
      <c r="N62" s="1"/>
      <c r="O62" s="1" t="str">
        <f t="shared" ca="1" si="12"/>
        <v>data3!R251C37</v>
      </c>
      <c r="P62" s="1" t="str">
        <f ca="1">$AT$8&amp;"!R"&amp;2+$D$16+3*A62&amp;"C"&amp;F$3</f>
        <v>data0!R251C37</v>
      </c>
      <c r="Q62" s="1" t="str">
        <f ca="1">$AT$8&amp;"!R"&amp;2+$D$16+3*A62+1&amp;"C"&amp;F$3</f>
        <v>data0!R252C37</v>
      </c>
      <c r="R62" s="1" t="str">
        <f ca="1">$AT$8&amp;"!R"&amp;2+$D$16+3*A62+2&amp;"C"&amp;F$3</f>
        <v>data0!R253C37</v>
      </c>
      <c r="S62" s="2">
        <f t="shared" ca="1" si="13"/>
        <v>46</v>
      </c>
      <c r="T62" s="63" t="str">
        <f t="shared" ca="1" si="14"/>
        <v/>
      </c>
      <c r="U62" s="2" t="str">
        <f t="shared" ca="1" si="15"/>
        <v/>
      </c>
      <c r="V62" s="2">
        <f t="shared" ca="1" si="16"/>
        <v>370.21585701490835</v>
      </c>
      <c r="W62" s="2">
        <f t="shared" ca="1" si="17"/>
        <v>365.60966237386066</v>
      </c>
      <c r="X62" s="2" t="str">
        <f t="shared" ca="1" si="18"/>
        <v>OVR</v>
      </c>
      <c r="Y62" s="2" t="str">
        <f t="shared" ca="1" si="1"/>
        <v>OVR</v>
      </c>
      <c r="AA62" s="47">
        <f t="shared" ca="1" si="19"/>
        <v>79.311766717140699</v>
      </c>
      <c r="AB62" s="47">
        <f t="shared" ca="1" si="20"/>
        <v>79.245186805725098</v>
      </c>
      <c r="AC62" s="1">
        <f ca="1">IF(AB62&lt;&gt;"",AA62/AC$16,"")</f>
        <v>7.7377333382576295E-3</v>
      </c>
      <c r="AD62" s="47">
        <f t="shared" ca="1" si="21"/>
        <v>0.99916052921058918</v>
      </c>
      <c r="AE62" s="1">
        <f t="shared" ca="1" si="2"/>
        <v>1.065754453249812E-2</v>
      </c>
      <c r="AF62" s="47">
        <f t="shared" ca="1" si="22"/>
        <v>76.009002685546875</v>
      </c>
      <c r="AG62" s="1">
        <f t="shared" ca="1" si="23"/>
        <v>0.21149804457904187</v>
      </c>
      <c r="AH62" s="63">
        <f t="shared" ca="1" si="24"/>
        <v>0.95835720009399261</v>
      </c>
      <c r="AI62" s="1">
        <f t="shared" ca="1" si="25"/>
        <v>-1.016334244074546E-2</v>
      </c>
      <c r="AJ62" s="47">
        <f ca="1">IF(AF62&lt;&gt;"",AF62/AB62,"")</f>
        <v>0.95916238890177719</v>
      </c>
      <c r="AK62" s="1">
        <f t="shared" ca="1" si="26"/>
        <v>-1.8525192525460366E-2</v>
      </c>
      <c r="AL62" s="2">
        <f t="shared" ca="1" si="27"/>
        <v>83.390007813771561</v>
      </c>
      <c r="AM62" s="1">
        <f t="shared" ca="1" si="28"/>
        <v>0.51168881752994</v>
      </c>
      <c r="AN62" s="63">
        <f t="shared" ca="1" si="29"/>
        <v>1.0514203789101759</v>
      </c>
      <c r="AO62" s="1">
        <f t="shared" ca="1" si="30"/>
        <v>4.4176692660767181E-2</v>
      </c>
      <c r="AP62" s="63">
        <f t="shared" ca="1" si="31"/>
        <v>1.0971069855864348</v>
      </c>
      <c r="AQ62" s="1">
        <f t="shared" ca="1" si="32"/>
        <v>3.3776004949496174E-2</v>
      </c>
      <c r="AR62" s="1"/>
      <c r="AS62" s="71"/>
      <c r="AT62" s="70"/>
      <c r="AU62" s="70"/>
      <c r="AV62"/>
      <c r="AW62"/>
      <c r="AX62"/>
      <c r="AY62"/>
      <c r="AZ62"/>
      <c r="BA62" s="118"/>
      <c r="BD62" s="121"/>
      <c r="BE62" s="123"/>
      <c r="BF62" s="121"/>
      <c r="BG62" s="121"/>
      <c r="BH62" s="123"/>
      <c r="BI62" s="121"/>
      <c r="BL62" s="121"/>
      <c r="BM62" s="123"/>
      <c r="BN62" s="121"/>
      <c r="BO62" s="121"/>
      <c r="BP62" s="123"/>
      <c r="BQ62" s="121"/>
    </row>
    <row r="63" spans="1:69">
      <c r="A63" s="8">
        <f t="shared" si="33"/>
        <v>46</v>
      </c>
      <c r="B63" s="62" t="str">
        <f t="shared" si="3"/>
        <v>data3!R48C37</v>
      </c>
      <c r="C63" s="46" t="str">
        <f ca="1">$AT$8&amp;"!R"&amp;2+A63&amp;"C"&amp;F$3</f>
        <v>data0!R48C37</v>
      </c>
      <c r="D63" s="47">
        <f t="shared" ca="1" si="34"/>
        <v>47</v>
      </c>
      <c r="E63" s="62">
        <f t="shared" ca="1" si="4"/>
        <v>8514.0327867029791</v>
      </c>
      <c r="F63" s="47">
        <f t="shared" ca="1" si="35"/>
        <v>8467.3156331380214</v>
      </c>
      <c r="G63" s="47">
        <f t="shared" ca="1" si="6"/>
        <v>8467.3156331380214</v>
      </c>
      <c r="H63" s="7"/>
      <c r="I63" s="47">
        <f t="shared" ca="1" si="7"/>
        <v>6640.9487907791836</v>
      </c>
      <c r="J63" s="47">
        <f t="shared" ca="1" si="8"/>
        <v>6641.6003824869795</v>
      </c>
      <c r="K63" s="47">
        <f t="shared" ca="1" si="9"/>
        <v>1.0000981172613017</v>
      </c>
      <c r="L63" s="1">
        <f t="shared" ca="1" si="10"/>
        <v>0.64796101292555897</v>
      </c>
      <c r="M63" s="1">
        <f t="shared" ca="1" si="11"/>
        <v>9.8276053119406015E-5</v>
      </c>
      <c r="N63" s="1"/>
      <c r="O63" s="1" t="str">
        <f t="shared" ca="1" si="12"/>
        <v>data3!R254C37</v>
      </c>
      <c r="P63" s="1" t="str">
        <f ca="1">$AT$8&amp;"!R"&amp;2+$D$16+3*A63&amp;"C"&amp;F$3</f>
        <v>data0!R254C37</v>
      </c>
      <c r="Q63" s="1" t="str">
        <f ca="1">$AT$8&amp;"!R"&amp;2+$D$16+3*A63+1&amp;"C"&amp;F$3</f>
        <v>data0!R255C37</v>
      </c>
      <c r="R63" s="1" t="str">
        <f ca="1">$AT$8&amp;"!R"&amp;2+$D$16+3*A63+2&amp;"C"&amp;F$3</f>
        <v>data0!R256C37</v>
      </c>
      <c r="S63" s="2">
        <f t="shared" ca="1" si="13"/>
        <v>47</v>
      </c>
      <c r="T63" s="63" t="str">
        <f t="shared" ca="1" si="14"/>
        <v/>
      </c>
      <c r="U63" s="2" t="str">
        <f t="shared" ca="1" si="15"/>
        <v/>
      </c>
      <c r="V63" s="2">
        <f t="shared" ca="1" si="16"/>
        <v>366.71783612058437</v>
      </c>
      <c r="W63" s="2">
        <f t="shared" ca="1" si="17"/>
        <v>362.19482040405273</v>
      </c>
      <c r="X63" s="2" t="str">
        <f t="shared" ca="1" si="18"/>
        <v>OVR</v>
      </c>
      <c r="Y63" s="2" t="str">
        <f t="shared" ca="1" si="1"/>
        <v>OVR</v>
      </c>
      <c r="AA63" s="47">
        <f t="shared" ca="1" si="19"/>
        <v>80.60128188498534</v>
      </c>
      <c r="AB63" s="47">
        <f t="shared" ca="1" si="20"/>
        <v>80.496426264444992</v>
      </c>
      <c r="AC63" s="1">
        <f ca="1">IF(AB63&lt;&gt;"",AA63/AC$16,"")</f>
        <v>7.8635396960961314E-3</v>
      </c>
      <c r="AD63" s="47">
        <f t="shared" ca="1" si="21"/>
        <v>0.99869908247005335</v>
      </c>
      <c r="AE63" s="1">
        <f t="shared" ca="1" si="2"/>
        <v>1.0190788074363244E-2</v>
      </c>
      <c r="AF63" s="47">
        <f t="shared" ca="1" si="22"/>
        <v>77.30697377522786</v>
      </c>
      <c r="AG63" s="1">
        <f t="shared" ca="1" si="23"/>
        <v>0.21493675169329424</v>
      </c>
      <c r="AH63" s="63">
        <f t="shared" ca="1" si="24"/>
        <v>0.9591283409802549</v>
      </c>
      <c r="AI63" s="1">
        <f t="shared" ca="1" si="25"/>
        <v>-9.3668716495933779E-3</v>
      </c>
      <c r="AJ63" s="47">
        <f ca="1">IF(AF63&lt;&gt;"",AF63/AB63,"")</f>
        <v>0.96037771318270437</v>
      </c>
      <c r="AK63" s="1">
        <f t="shared" ca="1" si="26"/>
        <v>-1.7281596885718953E-2</v>
      </c>
      <c r="AL63" s="2">
        <f t="shared" ca="1" si="27"/>
        <v>85.009641647338867</v>
      </c>
      <c r="AM63" s="1">
        <f t="shared" ca="1" si="28"/>
        <v>0.52000827022571183</v>
      </c>
      <c r="AN63" s="63">
        <f t="shared" ca="1" si="29"/>
        <v>1.0546934199960252</v>
      </c>
      <c r="AO63" s="1">
        <f t="shared" ca="1" si="30"/>
        <v>4.7427184361819474E-2</v>
      </c>
      <c r="AP63" s="63">
        <f t="shared" ca="1" si="31"/>
        <v>1.0996374259133042</v>
      </c>
      <c r="AQ63" s="1">
        <f t="shared" ca="1" si="32"/>
        <v>3.6160374501637671E-2</v>
      </c>
      <c r="AR63" s="1"/>
      <c r="AS63" s="103" t="str">
        <f ca="1">"Gain Compression Relative to LM &amp; HI Range; Range=LO: "&amp;AX9&amp; " channel"</f>
        <v>Gain Compression Relative to LM &amp; HI Range; Range=LO: RED channel</v>
      </c>
      <c r="AT63" s="103"/>
      <c r="AU63" s="103"/>
      <c r="AV63" s="103"/>
      <c r="AW63" s="103"/>
      <c r="AX63" s="103"/>
      <c r="AY63" s="103"/>
      <c r="AZ63"/>
      <c r="BA63" s="118"/>
      <c r="BD63" s="121"/>
      <c r="BE63" s="123"/>
      <c r="BF63" s="121"/>
      <c r="BG63" s="121"/>
      <c r="BH63" s="123"/>
      <c r="BI63" s="121"/>
      <c r="BL63" s="121"/>
      <c r="BM63" s="123"/>
      <c r="BN63" s="121"/>
      <c r="BO63" s="121"/>
      <c r="BP63" s="123"/>
      <c r="BQ63" s="121"/>
    </row>
    <row r="64" spans="1:69">
      <c r="A64" s="8">
        <f t="shared" si="33"/>
        <v>47</v>
      </c>
      <c r="B64" s="62" t="str">
        <f t="shared" si="3"/>
        <v>data3!R49C37</v>
      </c>
      <c r="C64" s="46" t="str">
        <f ca="1">$AT$8&amp;"!R"&amp;2+A64&amp;"C"&amp;F$3</f>
        <v>data0!R49C37</v>
      </c>
      <c r="D64" s="47">
        <f t="shared" ca="1" si="34"/>
        <v>48</v>
      </c>
      <c r="E64" s="62">
        <f t="shared" ca="1" si="4"/>
        <v>8435.5091567503259</v>
      </c>
      <c r="F64" s="47">
        <f t="shared" ca="1" si="35"/>
        <v>8390.592529296875</v>
      </c>
      <c r="G64" s="47">
        <f t="shared" ca="1" si="6"/>
        <v>8390.592529296875</v>
      </c>
      <c r="H64" s="7"/>
      <c r="I64" s="47">
        <f t="shared" ca="1" si="7"/>
        <v>6743.5429074952681</v>
      </c>
      <c r="J64" s="47">
        <f t="shared" ca="1" si="8"/>
        <v>6744.11083984375</v>
      </c>
      <c r="K64" s="47">
        <f t="shared" ca="1" si="9"/>
        <v>1.00008421868983</v>
      </c>
      <c r="L64" s="1">
        <f t="shared" ca="1" si="10"/>
        <v>0.65796203315548785</v>
      </c>
      <c r="M64" s="1">
        <f t="shared" ca="1" si="11"/>
        <v>8.4377479441011261E-5</v>
      </c>
      <c r="N64" s="1"/>
      <c r="O64" s="1" t="str">
        <f t="shared" ca="1" si="12"/>
        <v>data3!R257C37</v>
      </c>
      <c r="P64" s="1" t="str">
        <f ca="1">$AT$8&amp;"!R"&amp;2+$D$16+3*A64&amp;"C"&amp;F$3</f>
        <v>data0!R257C37</v>
      </c>
      <c r="Q64" s="1" t="str">
        <f ca="1">$AT$8&amp;"!R"&amp;2+$D$16+3*A64+1&amp;"C"&amp;F$3</f>
        <v>data0!R258C37</v>
      </c>
      <c r="R64" s="1" t="str">
        <f ca="1">$AT$8&amp;"!R"&amp;2+$D$16+3*A64+2&amp;"C"&amp;F$3</f>
        <v>data0!R259C37</v>
      </c>
      <c r="S64" s="2">
        <f t="shared" ca="1" si="13"/>
        <v>48</v>
      </c>
      <c r="T64" s="63" t="str">
        <f t="shared" ca="1" si="14"/>
        <v/>
      </c>
      <c r="U64" s="2" t="str">
        <f t="shared" ca="1" si="15"/>
        <v/>
      </c>
      <c r="V64" s="2">
        <f t="shared" ca="1" si="16"/>
        <v>363.21253214626682</v>
      </c>
      <c r="W64" s="2">
        <f t="shared" ca="1" si="17"/>
        <v>358.75390879313153</v>
      </c>
      <c r="X64" s="2" t="str">
        <f t="shared" ca="1" si="18"/>
        <v>OVR</v>
      </c>
      <c r="Y64" s="2" t="str">
        <f t="shared" ca="1" si="1"/>
        <v>OVR</v>
      </c>
      <c r="AA64" s="47">
        <f t="shared" ca="1" si="19"/>
        <v>81.896140341034283</v>
      </c>
      <c r="AB64" s="47">
        <f t="shared" ca="1" si="20"/>
        <v>81.741149266560868</v>
      </c>
      <c r="AC64" s="1">
        <f ca="1">IF(AB64&lt;&gt;"",AA64/AC$16,"")</f>
        <v>7.9898673503448082E-3</v>
      </c>
      <c r="AD64" s="47">
        <f t="shared" ca="1" si="21"/>
        <v>0.99810746789985472</v>
      </c>
      <c r="AE64" s="1">
        <f t="shared" ca="1" si="2"/>
        <v>9.5923659876751E-3</v>
      </c>
      <c r="AF64" s="47">
        <f t="shared" ca="1" si="22"/>
        <v>78.536516825358078</v>
      </c>
      <c r="AG64" s="1">
        <f t="shared" ca="1" si="23"/>
        <v>0.21838970757609141</v>
      </c>
      <c r="AH64" s="63">
        <f t="shared" ca="1" si="24"/>
        <v>0.95897702258389761</v>
      </c>
      <c r="AI64" s="1">
        <f t="shared" ca="1" si="25"/>
        <v>-9.5231604484492527E-3</v>
      </c>
      <c r="AJ64" s="47">
        <f ca="1">IF(AF64&lt;&gt;"",AF64/AB64,"")</f>
        <v>0.96079535864179777</v>
      </c>
      <c r="AK64" s="1">
        <f t="shared" ca="1" si="26"/>
        <v>-1.6854235991151767E-2</v>
      </c>
      <c r="AL64" s="2">
        <f t="shared" ca="1" si="27"/>
        <v>86.501064459482834</v>
      </c>
      <c r="AM64" s="1">
        <f t="shared" ca="1" si="28"/>
        <v>0.52836219574860832</v>
      </c>
      <c r="AN64" s="63">
        <f t="shared" ca="1" si="29"/>
        <v>1.0562288295794233</v>
      </c>
      <c r="AO64" s="1">
        <f t="shared" ca="1" si="30"/>
        <v>4.8952015849615282E-2</v>
      </c>
      <c r="AP64" s="63">
        <f t="shared" ca="1" si="31"/>
        <v>1.1014120304295587</v>
      </c>
      <c r="AQ64" s="1">
        <f t="shared" ca="1" si="32"/>
        <v>3.78325391959482E-2</v>
      </c>
      <c r="AR64" s="1"/>
      <c r="AS64"/>
      <c r="AT64"/>
      <c r="AU64"/>
      <c r="AV64"/>
      <c r="AW64"/>
      <c r="AX64"/>
      <c r="AY64"/>
      <c r="AZ64"/>
      <c r="BA64" s="118"/>
      <c r="BD64" s="121"/>
      <c r="BE64" s="123"/>
      <c r="BF64" s="121"/>
      <c r="BG64" s="121"/>
      <c r="BH64" s="123"/>
      <c r="BI64" s="121"/>
      <c r="BL64" s="121"/>
      <c r="BM64" s="123"/>
      <c r="BN64" s="121"/>
      <c r="BO64" s="121"/>
      <c r="BP64" s="123"/>
      <c r="BQ64" s="121"/>
    </row>
    <row r="65" spans="1:69">
      <c r="A65" s="8">
        <f t="shared" si="33"/>
        <v>48</v>
      </c>
      <c r="B65" s="62" t="str">
        <f t="shared" si="3"/>
        <v>data3!R50C37</v>
      </c>
      <c r="C65" s="46" t="str">
        <f ca="1">$AT$8&amp;"!R"&amp;2+A65&amp;"C"&amp;F$3</f>
        <v>data0!R50C37</v>
      </c>
      <c r="D65" s="47">
        <f t="shared" ca="1" si="34"/>
        <v>49</v>
      </c>
      <c r="E65" s="62">
        <f t="shared" ca="1" si="4"/>
        <v>8352.3610488472732</v>
      </c>
      <c r="F65" s="47">
        <f t="shared" ca="1" si="35"/>
        <v>8313.6868286132812</v>
      </c>
      <c r="G65" s="47">
        <f t="shared" ca="1" si="6"/>
        <v>8313.6868286132812</v>
      </c>
      <c r="H65" s="7"/>
      <c r="I65" s="47">
        <f t="shared" ca="1" si="7"/>
        <v>6843.0801663835564</v>
      </c>
      <c r="J65" s="47">
        <f t="shared" ca="1" si="8"/>
        <v>6843.0435180664062</v>
      </c>
      <c r="K65" s="47">
        <f t="shared" ca="1" si="9"/>
        <v>0.99999464447058062</v>
      </c>
      <c r="L65" s="1">
        <f t="shared" ca="1" si="10"/>
        <v>0.66761400176257624</v>
      </c>
      <c r="M65" s="1">
        <f t="shared" ca="1" si="11"/>
        <v>-5.1967540306563365E-6</v>
      </c>
      <c r="N65" s="1"/>
      <c r="O65" s="1" t="str">
        <f t="shared" ca="1" si="12"/>
        <v>data3!R260C37</v>
      </c>
      <c r="P65" s="1" t="str">
        <f ca="1">$AT$8&amp;"!R"&amp;2+$D$16+3*A65&amp;"C"&amp;F$3</f>
        <v>data0!R260C37</v>
      </c>
      <c r="Q65" s="1" t="str">
        <f ca="1">$AT$8&amp;"!R"&amp;2+$D$16+3*A65+1&amp;"C"&amp;F$3</f>
        <v>data0!R261C37</v>
      </c>
      <c r="R65" s="1" t="str">
        <f ca="1">$AT$8&amp;"!R"&amp;2+$D$16+3*A65+2&amp;"C"&amp;F$3</f>
        <v>data0!R262C37</v>
      </c>
      <c r="S65" s="2">
        <f t="shared" ca="1" si="13"/>
        <v>49</v>
      </c>
      <c r="T65" s="63" t="str">
        <f t="shared" ca="1" si="14"/>
        <v/>
      </c>
      <c r="U65" s="2" t="str">
        <f t="shared" ca="1" si="15"/>
        <v/>
      </c>
      <c r="V65" s="2">
        <f t="shared" ca="1" si="16"/>
        <v>359.74595542279053</v>
      </c>
      <c r="W65" s="2">
        <f t="shared" ca="1" si="17"/>
        <v>355.28693389892578</v>
      </c>
      <c r="X65" s="2" t="str">
        <f t="shared" ca="1" si="18"/>
        <v>OVR</v>
      </c>
      <c r="Y65" s="2" t="str">
        <f t="shared" ca="1" si="1"/>
        <v>OVR</v>
      </c>
      <c r="AA65" s="47">
        <f t="shared" ca="1" si="19"/>
        <v>83.029014567862646</v>
      </c>
      <c r="AB65" s="47">
        <f t="shared" ca="1" si="20"/>
        <v>82.940255165100098</v>
      </c>
      <c r="AC65" s="1">
        <f ca="1">IF(AB65&lt;&gt;"",AA65/AC$16,"")</f>
        <v>8.1003916651573304E-3</v>
      </c>
      <c r="AD65" s="47">
        <f t="shared" ca="1" si="21"/>
        <v>0.99893098330475782</v>
      </c>
      <c r="AE65" s="1">
        <f t="shared" ca="1" si="2"/>
        <v>1.0425357316567574E-2</v>
      </c>
      <c r="AF65" s="47">
        <f t="shared" ca="1" si="22"/>
        <v>79.737926165262863</v>
      </c>
      <c r="AG65" s="1">
        <f t="shared" ca="1" si="23"/>
        <v>0.22141070551430039</v>
      </c>
      <c r="AH65" s="63">
        <f t="shared" ca="1" si="24"/>
        <v>0.96036218881160085</v>
      </c>
      <c r="AI65" s="1">
        <f t="shared" ca="1" si="25"/>
        <v>-8.0924952342062983E-3</v>
      </c>
      <c r="AJ65" s="47">
        <f ca="1">IF(AF65&lt;&gt;"",AF65/AB65,"")</f>
        <v>0.96138993069815482</v>
      </c>
      <c r="AK65" s="1">
        <f t="shared" ca="1" si="26"/>
        <v>-1.624583276215219E-2</v>
      </c>
      <c r="AL65" s="2">
        <f t="shared" ca="1" si="27"/>
        <v>88.227721532185868</v>
      </c>
      <c r="AM65" s="1">
        <f t="shared" ca="1" si="28"/>
        <v>0.53567106172814605</v>
      </c>
      <c r="AN65" s="63">
        <f t="shared" ca="1" si="29"/>
        <v>1.0626131357981388</v>
      </c>
      <c r="AO65" s="1">
        <f t="shared" ca="1" si="30"/>
        <v>5.5292337842709705E-2</v>
      </c>
      <c r="AP65" s="63">
        <f t="shared" ca="1" si="31"/>
        <v>1.1064712336426616</v>
      </c>
      <c r="AQ65" s="1">
        <f t="shared" ca="1" si="32"/>
        <v>4.2599697690590022E-2</v>
      </c>
      <c r="AR65" s="1"/>
      <c r="AS65"/>
      <c r="AT65"/>
      <c r="AU65"/>
      <c r="AV65"/>
      <c r="AW65"/>
      <c r="AX65"/>
      <c r="AY65"/>
      <c r="AZ65"/>
      <c r="BA65" s="118"/>
      <c r="BD65" s="121"/>
      <c r="BE65" s="123"/>
      <c r="BF65" s="121"/>
      <c r="BG65" s="121"/>
      <c r="BH65" s="123"/>
      <c r="BI65" s="121"/>
      <c r="BL65" s="121"/>
      <c r="BM65" s="123"/>
      <c r="BN65" s="121"/>
      <c r="BO65" s="121"/>
      <c r="BP65" s="123"/>
      <c r="BQ65" s="121"/>
    </row>
    <row r="66" spans="1:69">
      <c r="A66" s="8">
        <f t="shared" si="33"/>
        <v>49</v>
      </c>
      <c r="B66" s="62" t="str">
        <f t="shared" si="3"/>
        <v>data3!R51C37</v>
      </c>
      <c r="C66" s="46" t="str">
        <f ca="1">$AT$8&amp;"!R"&amp;2+A66&amp;"C"&amp;F$3</f>
        <v>data0!R51C37</v>
      </c>
      <c r="D66" s="47">
        <f t="shared" ca="1" si="34"/>
        <v>50</v>
      </c>
      <c r="E66" s="62">
        <f t="shared" ca="1" si="4"/>
        <v>8268.0105879673465</v>
      </c>
      <c r="F66" s="47">
        <f t="shared" ca="1" si="35"/>
        <v>8235.8884684244786</v>
      </c>
      <c r="G66" s="47">
        <f t="shared" ca="1" si="6"/>
        <v>8235.8884684244786</v>
      </c>
      <c r="H66" s="7"/>
      <c r="I66" s="47">
        <f t="shared" ca="1" si="7"/>
        <v>6940.3562745845484</v>
      </c>
      <c r="J66" s="47">
        <f t="shared" ca="1" si="8"/>
        <v>6939.095621744792</v>
      </c>
      <c r="K66" s="47">
        <f t="shared" ca="1" si="9"/>
        <v>0.99981835905969652</v>
      </c>
      <c r="L66" s="1">
        <f t="shared" ca="1" si="10"/>
        <v>0.67698493870680898</v>
      </c>
      <c r="M66" s="1">
        <f t="shared" ca="1" si="11"/>
        <v>-1.814821929047028E-4</v>
      </c>
      <c r="N66" s="1"/>
      <c r="O66" s="1" t="str">
        <f t="shared" ca="1" si="12"/>
        <v>data3!R263C37</v>
      </c>
      <c r="P66" s="1" t="str">
        <f ca="1">$AT$8&amp;"!R"&amp;2+$D$16+3*A66&amp;"C"&amp;F$3</f>
        <v>data0!R263C37</v>
      </c>
      <c r="Q66" s="1" t="str">
        <f ca="1">$AT$8&amp;"!R"&amp;2+$D$16+3*A66+1&amp;"C"&amp;F$3</f>
        <v>data0!R264C37</v>
      </c>
      <c r="R66" s="1" t="str">
        <f ca="1">$AT$8&amp;"!R"&amp;2+$D$16+3*A66+2&amp;"C"&amp;F$3</f>
        <v>data0!R265C37</v>
      </c>
      <c r="S66" s="2">
        <f t="shared" ca="1" si="13"/>
        <v>50</v>
      </c>
      <c r="T66" s="63">
        <f t="shared" ca="1" si="14"/>
        <v>50</v>
      </c>
      <c r="U66" s="2" t="str">
        <f t="shared" ca="1" si="15"/>
        <v/>
      </c>
      <c r="V66" s="2">
        <f t="shared" ca="1" si="16"/>
        <v>356.14123833271304</v>
      </c>
      <c r="W66" s="2">
        <f t="shared" ca="1" si="17"/>
        <v>351.81344095865887</v>
      </c>
      <c r="X66" s="2">
        <f t="shared" ca="1" si="18"/>
        <v>366.34479014078778</v>
      </c>
      <c r="Y66" s="2" t="str">
        <f t="shared" ca="1" si="1"/>
        <v>OVR</v>
      </c>
      <c r="AA66" s="47">
        <f t="shared" ca="1" si="19"/>
        <v>84.261853406344613</v>
      </c>
      <c r="AB66" s="47">
        <f t="shared" ca="1" si="20"/>
        <v>84.106774648030594</v>
      </c>
      <c r="AC66" s="1">
        <f ca="1">IF(AB66&lt;&gt;"",AA66/AC$16,"")</f>
        <v>8.2206686250092306E-3</v>
      </c>
      <c r="AD66" s="47">
        <f t="shared" ca="1" si="21"/>
        <v>0.99815956150921381</v>
      </c>
      <c r="AE66" s="1">
        <f t="shared" ca="1" si="2"/>
        <v>9.6450590212582288E-3</v>
      </c>
      <c r="AF66" s="47">
        <f t="shared" ca="1" si="22"/>
        <v>80.931945482889816</v>
      </c>
      <c r="AG66" s="1">
        <f t="shared" ca="1" si="23"/>
        <v>0.22469827575025231</v>
      </c>
      <c r="AH66" s="63">
        <f t="shared" ca="1" si="24"/>
        <v>0.96048143034076594</v>
      </c>
      <c r="AI66" s="1">
        <f t="shared" ca="1" si="25"/>
        <v>-7.9693369413907922E-3</v>
      </c>
      <c r="AJ66" s="47">
        <f ca="1">IF(AF66&lt;&gt;"",AF66/AB66,"")</f>
        <v>0.96225239668948448</v>
      </c>
      <c r="AK66" s="1">
        <f t="shared" ca="1" si="26"/>
        <v>-1.5363303742469858E-2</v>
      </c>
      <c r="AL66" s="2">
        <f t="shared" ca="1" si="27"/>
        <v>90.082786560058594</v>
      </c>
      <c r="AM66" s="1">
        <f t="shared" ca="1" si="28"/>
        <v>0.54362486068609428</v>
      </c>
      <c r="AN66" s="63">
        <f t="shared" ca="1" si="29"/>
        <v>1.0690814754055207</v>
      </c>
      <c r="AO66" s="1">
        <f t="shared" ca="1" si="30"/>
        <v>6.1716114282389656E-2</v>
      </c>
      <c r="AP66" s="63">
        <f t="shared" ca="1" si="31"/>
        <v>1.1130683443054437</v>
      </c>
      <c r="AQ66" s="1">
        <f t="shared" ca="1" si="32"/>
        <v>4.881598725467029E-2</v>
      </c>
      <c r="AR66" s="1"/>
      <c r="AS66"/>
      <c r="AT66"/>
      <c r="AU66"/>
      <c r="AV66"/>
      <c r="AW66"/>
      <c r="AX66"/>
      <c r="AY66"/>
      <c r="AZ66"/>
      <c r="BA66" s="118"/>
      <c r="BD66" s="121"/>
      <c r="BE66" s="123"/>
      <c r="BF66" s="121"/>
      <c r="BG66" s="121"/>
      <c r="BH66" s="123"/>
      <c r="BI66" s="121"/>
      <c r="BL66" s="121"/>
      <c r="BM66" s="123"/>
      <c r="BN66" s="121"/>
      <c r="BO66" s="121"/>
      <c r="BP66" s="123"/>
      <c r="BQ66" s="121"/>
    </row>
    <row r="67" spans="1:69">
      <c r="A67" s="8">
        <f t="shared" si="33"/>
        <v>50</v>
      </c>
      <c r="B67" s="62" t="str">
        <f t="shared" si="3"/>
        <v>data3!R52C37</v>
      </c>
      <c r="C67" s="46" t="str">
        <f ca="1">$AT$8&amp;"!R"&amp;2+A67&amp;"C"&amp;F$3</f>
        <v>data0!R52C37</v>
      </c>
      <c r="D67" s="47">
        <f t="shared" ca="1" si="34"/>
        <v>51</v>
      </c>
      <c r="E67" s="62">
        <f t="shared" ca="1" si="4"/>
        <v>8181.9952980899316</v>
      </c>
      <c r="F67" s="47">
        <f t="shared" ca="1" si="35"/>
        <v>8157.8618774414062</v>
      </c>
      <c r="G67" s="47">
        <f t="shared" ca="1" si="6"/>
        <v>8157.8618774414062</v>
      </c>
      <c r="H67" s="7"/>
      <c r="I67" s="47">
        <f t="shared" ca="1" si="7"/>
        <v>7035.0881154839799</v>
      </c>
      <c r="J67" s="47">
        <f t="shared" ca="1" si="8"/>
        <v>7033.6555582682295</v>
      </c>
      <c r="K67" s="47">
        <f t="shared" ca="1" si="9"/>
        <v>0.99979636968404173</v>
      </c>
      <c r="L67" s="1">
        <f t="shared" ca="1" si="10"/>
        <v>0.68621029836763214</v>
      </c>
      <c r="M67" s="1">
        <f t="shared" ca="1" si="11"/>
        <v>-2.0347157205091726E-4</v>
      </c>
      <c r="N67" s="1"/>
      <c r="O67" s="1" t="str">
        <f t="shared" ca="1" si="12"/>
        <v>data3!R266C37</v>
      </c>
      <c r="P67" s="1" t="str">
        <f ca="1">$AT$8&amp;"!R"&amp;2+$D$16+3*A67&amp;"C"&amp;F$3</f>
        <v>data0!R266C37</v>
      </c>
      <c r="Q67" s="1" t="str">
        <f ca="1">$AT$8&amp;"!R"&amp;2+$D$16+3*A67+1&amp;"C"&amp;F$3</f>
        <v>data0!R267C37</v>
      </c>
      <c r="R67" s="1" t="str">
        <f ca="1">$AT$8&amp;"!R"&amp;2+$D$16+3*A67+2&amp;"C"&amp;F$3</f>
        <v>data0!R268C37</v>
      </c>
      <c r="S67" s="2">
        <f t="shared" ca="1" si="13"/>
        <v>51</v>
      </c>
      <c r="T67" s="63">
        <f t="shared" ca="1" si="14"/>
        <v>51</v>
      </c>
      <c r="U67" s="2" t="str">
        <f t="shared" ca="1" si="15"/>
        <v/>
      </c>
      <c r="V67" s="2">
        <f t="shared" ca="1" si="16"/>
        <v>352.6071575042368</v>
      </c>
      <c r="W67" s="2">
        <f t="shared" ca="1" si="17"/>
        <v>348.32690811157227</v>
      </c>
      <c r="X67" s="2">
        <f t="shared" ca="1" si="18"/>
        <v>364.79290135701496</v>
      </c>
      <c r="Y67" s="2" t="str">
        <f t="shared" ca="1" si="1"/>
        <v>OVR</v>
      </c>
      <c r="AA67" s="47">
        <f t="shared" ca="1" si="19"/>
        <v>85.317193615151027</v>
      </c>
      <c r="AB67" s="47">
        <f t="shared" ca="1" si="20"/>
        <v>85.234194437662765</v>
      </c>
      <c r="AC67" s="1">
        <f ca="1">IF(AB67&lt;&gt;"",AA67/AC$16,"")</f>
        <v>8.3236286453805871E-3</v>
      </c>
      <c r="AD67" s="47">
        <f t="shared" ca="1" si="21"/>
        <v>0.99902716939023273</v>
      </c>
      <c r="AE67" s="1">
        <f t="shared" ca="1" si="2"/>
        <v>1.0522650184052074E-2</v>
      </c>
      <c r="AF67" s="47">
        <f t="shared" ca="1" si="22"/>
        <v>82.135261853535965</v>
      </c>
      <c r="AG67" s="1">
        <f t="shared" ca="1" si="23"/>
        <v>0.2275125163070694</v>
      </c>
      <c r="AH67" s="63">
        <f t="shared" ca="1" si="24"/>
        <v>0.96270468323222014</v>
      </c>
      <c r="AI67" s="1">
        <f t="shared" ca="1" si="25"/>
        <v>-5.6730561697013737E-3</v>
      </c>
      <c r="AJ67" s="47">
        <f ca="1">IF(AF67&lt;&gt;"",AF67/AB67,"")</f>
        <v>0.96364214380657698</v>
      </c>
      <c r="AK67" s="1">
        <f t="shared" ca="1" si="26"/>
        <v>-1.3941227772885201E-2</v>
      </c>
      <c r="AL67" s="2">
        <f t="shared" ca="1" si="27"/>
        <v>92.476414680480957</v>
      </c>
      <c r="AM67" s="1">
        <f t="shared" ca="1" si="28"/>
        <v>0.55043350719452278</v>
      </c>
      <c r="AN67" s="63">
        <f t="shared" ca="1" si="29"/>
        <v>1.0839129929381381</v>
      </c>
      <c r="AO67" s="1">
        <f t="shared" ca="1" si="30"/>
        <v>7.6445451125186192E-2</v>
      </c>
      <c r="AP67" s="63">
        <f t="shared" ca="1" si="31"/>
        <v>1.1259039369154917</v>
      </c>
      <c r="AQ67" s="1">
        <f t="shared" ca="1" si="32"/>
        <v>6.0910639666788446E-2</v>
      </c>
      <c r="AR67" s="1"/>
      <c r="AZ67"/>
      <c r="BA67" s="118"/>
      <c r="BD67" s="121"/>
      <c r="BE67" s="123"/>
      <c r="BF67" s="121"/>
      <c r="BG67" s="121"/>
      <c r="BH67" s="123"/>
      <c r="BI67" s="121"/>
      <c r="BL67" s="121"/>
      <c r="BM67" s="123"/>
      <c r="BN67" s="121"/>
      <c r="BO67" s="121"/>
      <c r="BP67" s="123"/>
      <c r="BQ67" s="121"/>
    </row>
    <row r="68" spans="1:69">
      <c r="A68" s="8">
        <f t="shared" si="33"/>
        <v>51</v>
      </c>
      <c r="B68" s="62" t="str">
        <f t="shared" si="3"/>
        <v>data3!R53C37</v>
      </c>
      <c r="C68" s="46" t="str">
        <f ca="1">$AT$8&amp;"!R"&amp;2+A68&amp;"C"&amp;F$3</f>
        <v>data0!R53C37</v>
      </c>
      <c r="D68" s="47">
        <f t="shared" ca="1" si="34"/>
        <v>52</v>
      </c>
      <c r="E68" s="62">
        <f t="shared" ca="1" si="4"/>
        <v>8095.9800082125175</v>
      </c>
      <c r="F68" s="47">
        <f t="shared" ca="1" si="35"/>
        <v>8079.6137898763018</v>
      </c>
      <c r="G68" s="47">
        <f t="shared" ca="1" si="6"/>
        <v>8079.6137898763018</v>
      </c>
      <c r="H68" s="7"/>
      <c r="I68" s="47">
        <f t="shared" ca="1" si="7"/>
        <v>7131.719551587883</v>
      </c>
      <c r="J68" s="47">
        <f t="shared" ca="1" si="8"/>
        <v>7126.20166015625</v>
      </c>
      <c r="K68" s="47">
        <f t="shared" ca="1" si="9"/>
        <v>0.99922628878046604</v>
      </c>
      <c r="L68" s="1">
        <f t="shared" ca="1" si="10"/>
        <v>0.69523918635670734</v>
      </c>
      <c r="M68" s="1">
        <f t="shared" ca="1" si="11"/>
        <v>-7.7355256614186629E-4</v>
      </c>
      <c r="N68" s="1"/>
      <c r="O68" s="1" t="str">
        <f t="shared" ca="1" si="12"/>
        <v>data3!R269C37</v>
      </c>
      <c r="P68" s="1" t="str">
        <f ca="1">$AT$8&amp;"!R"&amp;2+$D$16+3*A68&amp;"C"&amp;F$3</f>
        <v>data0!R269C37</v>
      </c>
      <c r="Q68" s="1" t="str">
        <f ca="1">$AT$8&amp;"!R"&amp;2+$D$16+3*A68+1&amp;"C"&amp;F$3</f>
        <v>data0!R270C37</v>
      </c>
      <c r="R68" s="1" t="str">
        <f ca="1">$AT$8&amp;"!R"&amp;2+$D$16+3*A68+2&amp;"C"&amp;F$3</f>
        <v>data0!R271C37</v>
      </c>
      <c r="S68" s="2">
        <f t="shared" ca="1" si="13"/>
        <v>52</v>
      </c>
      <c r="T68" s="63">
        <f t="shared" ca="1" si="14"/>
        <v>52</v>
      </c>
      <c r="U68" s="2" t="str">
        <f t="shared" ca="1" si="15"/>
        <v/>
      </c>
      <c r="V68" s="2">
        <f t="shared" ca="1" si="16"/>
        <v>349.01167546896517</v>
      </c>
      <c r="W68" s="2">
        <f t="shared" ca="1" si="17"/>
        <v>344.81432088216144</v>
      </c>
      <c r="X68" s="2">
        <f t="shared" ca="1" si="18"/>
        <v>362.95967483520508</v>
      </c>
      <c r="Y68" s="2" t="str">
        <f t="shared" ca="1" si="1"/>
        <v>OVR</v>
      </c>
      <c r="AA68" s="47">
        <f t="shared" ca="1" si="19"/>
        <v>86.522764093767933</v>
      </c>
      <c r="AB68" s="47">
        <f t="shared" ca="1" si="20"/>
        <v>86.361612637837723</v>
      </c>
      <c r="AC68" s="1">
        <f ca="1">IF(AB68&lt;&gt;"",AA68/AC$16,"")</f>
        <v>8.4412452774407735E-3</v>
      </c>
      <c r="AD68" s="47">
        <f t="shared" ca="1" si="21"/>
        <v>0.9981374675483603</v>
      </c>
      <c r="AE68" s="1">
        <f t="shared" ca="1" si="2"/>
        <v>9.6227108323814203E-3</v>
      </c>
      <c r="AF68" s="47">
        <f t="shared" ca="1" si="22"/>
        <v>83.252270062764481</v>
      </c>
      <c r="AG68" s="1">
        <f t="shared" ca="1" si="23"/>
        <v>0.2307273709167145</v>
      </c>
      <c r="AH68" s="63">
        <f t="shared" ca="1" si="24"/>
        <v>0.96220076802609888</v>
      </c>
      <c r="AI68" s="1">
        <f t="shared" ca="1" si="25"/>
        <v>-6.1935236355600276E-3</v>
      </c>
      <c r="AJ68" s="47">
        <f ca="1">IF(AF68&lt;&gt;"",AF68/AB68,"")</f>
        <v>0.96399624231066128</v>
      </c>
      <c r="AK68" s="1">
        <f t="shared" ca="1" si="26"/>
        <v>-1.3578892087974692E-2</v>
      </c>
      <c r="AL68" s="2">
        <f t="shared" ca="1" si="27"/>
        <v>95.496315638224289</v>
      </c>
      <c r="AM68" s="1">
        <f t="shared" ca="1" si="28"/>
        <v>0.55821138125011571</v>
      </c>
      <c r="AN68" s="63">
        <f t="shared" ca="1" si="29"/>
        <v>1.1037131862168825</v>
      </c>
      <c r="AO68" s="1">
        <f t="shared" ca="1" si="30"/>
        <v>9.610923237438862E-2</v>
      </c>
      <c r="AP68" s="63">
        <f t="shared" ca="1" si="31"/>
        <v>1.1470716121762077</v>
      </c>
      <c r="AQ68" s="1">
        <f t="shared" ca="1" si="32"/>
        <v>8.085640161396479E-2</v>
      </c>
      <c r="AR68" s="1"/>
      <c r="AS68"/>
      <c r="AT68"/>
      <c r="AU68"/>
      <c r="AV68"/>
      <c r="AW68"/>
      <c r="AX68"/>
      <c r="AY68"/>
      <c r="AZ68"/>
      <c r="BA68" s="118"/>
      <c r="BD68" s="121"/>
      <c r="BE68" s="123"/>
      <c r="BF68" s="121"/>
      <c r="BG68" s="121"/>
      <c r="BH68" s="123"/>
      <c r="BI68" s="121"/>
      <c r="BL68" s="121"/>
      <c r="BM68" s="123"/>
      <c r="BN68" s="121"/>
      <c r="BO68" s="121"/>
      <c r="BP68" s="123"/>
      <c r="BQ68" s="121"/>
    </row>
    <row r="69" spans="1:69">
      <c r="A69" s="8">
        <f t="shared" si="33"/>
        <v>52</v>
      </c>
      <c r="B69" s="62" t="str">
        <f t="shared" si="3"/>
        <v>data3!R54C37</v>
      </c>
      <c r="C69" s="46" t="str">
        <f ca="1">$AT$8&amp;"!R"&amp;2+A69&amp;"C"&amp;F$3</f>
        <v>data0!R54C37</v>
      </c>
      <c r="D69" s="47">
        <f t="shared" ca="1" si="34"/>
        <v>53</v>
      </c>
      <c r="E69" s="62">
        <f t="shared" ca="1" si="4"/>
        <v>8009.9647183351035</v>
      </c>
      <c r="F69" s="47">
        <f t="shared" ca="1" si="35"/>
        <v>7998.1919555664062</v>
      </c>
      <c r="G69" s="47">
        <f t="shared" ca="1" si="6"/>
        <v>7998.1919555664062</v>
      </c>
      <c r="H69" s="7"/>
      <c r="I69" s="47">
        <f t="shared" ca="1" si="7"/>
        <v>7235.6879573613769</v>
      </c>
      <c r="J69" s="47">
        <f t="shared" ca="1" si="8"/>
        <v>7217.3401285807295</v>
      </c>
      <c r="K69" s="47">
        <f t="shared" ca="1" si="9"/>
        <v>0.99746425925374782</v>
      </c>
      <c r="L69" s="1">
        <f t="shared" ca="1" si="10"/>
        <v>0.70413074425177846</v>
      </c>
      <c r="M69" s="1">
        <f t="shared" ca="1" si="11"/>
        <v>-2.5355823726285198E-3</v>
      </c>
      <c r="N69" s="1"/>
      <c r="O69" s="1" t="str">
        <f t="shared" ca="1" si="12"/>
        <v>data3!R272C37</v>
      </c>
      <c r="P69" s="1" t="str">
        <f ca="1">$AT$8&amp;"!R"&amp;2+$D$16+3*A69&amp;"C"&amp;F$3</f>
        <v>data0!R272C37</v>
      </c>
      <c r="Q69" s="1" t="str">
        <f ca="1">$AT$8&amp;"!R"&amp;2+$D$16+3*A69+1&amp;"C"&amp;F$3</f>
        <v>data0!R273C37</v>
      </c>
      <c r="R69" s="1" t="str">
        <f ca="1">$AT$8&amp;"!R"&amp;2+$D$16+3*A69+2&amp;"C"&amp;F$3</f>
        <v>data0!R274C37</v>
      </c>
      <c r="S69" s="2">
        <f t="shared" ca="1" si="13"/>
        <v>53</v>
      </c>
      <c r="T69" s="63">
        <f t="shared" ca="1" si="14"/>
        <v>53</v>
      </c>
      <c r="U69" s="2" t="str">
        <f t="shared" ca="1" si="15"/>
        <v/>
      </c>
      <c r="V69" s="2">
        <f t="shared" ca="1" si="16"/>
        <v>345.40638151873083</v>
      </c>
      <c r="W69" s="2">
        <f t="shared" ca="1" si="17"/>
        <v>341.26913833618164</v>
      </c>
      <c r="X69" s="2">
        <f t="shared" ca="1" si="18"/>
        <v>360.83199437459308</v>
      </c>
      <c r="Y69" s="2" t="str">
        <f t="shared" ca="1" si="1"/>
        <v>OVR</v>
      </c>
      <c r="AA69" s="47">
        <f t="shared" ca="1" si="19"/>
        <v>87.588256550162498</v>
      </c>
      <c r="AB69" s="47">
        <f t="shared" ca="1" si="20"/>
        <v>87.449931144714355</v>
      </c>
      <c r="AC69" s="1">
        <f ca="1">IF(AB69&lt;&gt;"",AA69/AC$16,"")</f>
        <v>8.5451957609914628E-3</v>
      </c>
      <c r="AD69" s="47">
        <f t="shared" ca="1" si="21"/>
        <v>0.99842073114711538</v>
      </c>
      <c r="AE69" s="1">
        <f t="shared" ca="1" si="2"/>
        <v>9.9092338532611457E-3</v>
      </c>
      <c r="AF69" s="47">
        <f t="shared" ca="1" si="22"/>
        <v>84.344244321187333</v>
      </c>
      <c r="AG69" s="1">
        <f t="shared" ca="1" si="23"/>
        <v>0.23356868413376666</v>
      </c>
      <c r="AH69" s="63">
        <f t="shared" ca="1" si="24"/>
        <v>0.96296293182731296</v>
      </c>
      <c r="AI69" s="1">
        <f t="shared" ca="1" si="25"/>
        <v>-5.4063248025649768E-3</v>
      </c>
      <c r="AJ69" s="47">
        <f ca="1">IF(AF69&lt;&gt;"",AF69/AB69,"")</f>
        <v>0.96448611470731005</v>
      </c>
      <c r="AK69" s="1">
        <f t="shared" ca="1" si="26"/>
        <v>-1.307762408398383E-2</v>
      </c>
      <c r="AL69" s="2">
        <f t="shared" ca="1" si="27"/>
        <v>97.969472249348954</v>
      </c>
      <c r="AM69" s="1">
        <f t="shared" ca="1" si="28"/>
        <v>0.56508552613008067</v>
      </c>
      <c r="AN69" s="63">
        <f t="shared" ca="1" si="29"/>
        <v>1.1185229174328986</v>
      </c>
      <c r="AO69" s="1">
        <f t="shared" ca="1" si="30"/>
        <v>0.11081693299586926</v>
      </c>
      <c r="AP69" s="63">
        <f t="shared" ca="1" si="31"/>
        <v>1.1615430671982314</v>
      </c>
      <c r="AQ69" s="1">
        <f t="shared" ca="1" si="32"/>
        <v>9.449248556477241E-2</v>
      </c>
      <c r="AR69" s="1"/>
      <c r="AS69"/>
      <c r="AT69"/>
      <c r="AU69"/>
      <c r="AV69"/>
      <c r="AW69"/>
      <c r="AX69"/>
      <c r="AY69"/>
      <c r="AZ69"/>
      <c r="BA69" s="118"/>
      <c r="BD69" s="121"/>
      <c r="BE69" s="123"/>
      <c r="BF69" s="121"/>
      <c r="BG69" s="121"/>
      <c r="BH69" s="123"/>
      <c r="BI69" s="121"/>
      <c r="BL69" s="121"/>
      <c r="BM69" s="123"/>
      <c r="BN69" s="121"/>
      <c r="BO69" s="121"/>
      <c r="BP69" s="123"/>
      <c r="BQ69" s="121"/>
    </row>
    <row r="70" spans="1:69">
      <c r="A70" s="8">
        <f t="shared" si="33"/>
        <v>53</v>
      </c>
      <c r="B70" s="62" t="str">
        <f t="shared" si="3"/>
        <v>data3!R55C37</v>
      </c>
      <c r="C70" s="46" t="str">
        <f ca="1">$AT$8&amp;"!R"&amp;2+A70&amp;"C"&amp;F$3</f>
        <v>data0!R55C37</v>
      </c>
      <c r="D70" s="47">
        <f t="shared" ca="1" si="34"/>
        <v>54</v>
      </c>
      <c r="E70" s="62">
        <f t="shared" ca="1" si="4"/>
        <v>7925.1055197197165</v>
      </c>
      <c r="F70" s="47">
        <f t="shared" ca="1" si="35"/>
        <v>7913.0880737304687</v>
      </c>
      <c r="G70" s="47">
        <f t="shared" ca="1" si="6"/>
        <v>7913.0880737304687</v>
      </c>
      <c r="H70" s="7"/>
      <c r="I70" s="47">
        <f t="shared" ca="1" si="7"/>
        <v>7322.535647624748</v>
      </c>
      <c r="J70" s="47">
        <f t="shared" ca="1" si="8"/>
        <v>7307.5727335611982</v>
      </c>
      <c r="K70" s="47">
        <f t="shared" ca="1" si="9"/>
        <v>0.99795659389266289</v>
      </c>
      <c r="L70" s="1">
        <f t="shared" ca="1" si="10"/>
        <v>0.71293392522548271</v>
      </c>
      <c r="M70" s="1">
        <f t="shared" ca="1" si="11"/>
        <v>-2.0432476555424239E-3</v>
      </c>
      <c r="N70" s="1"/>
      <c r="O70" s="1" t="str">
        <f t="shared" ca="1" si="12"/>
        <v>data3!R275C37</v>
      </c>
      <c r="P70" s="1" t="str">
        <f ca="1">$AT$8&amp;"!R"&amp;2+$D$16+3*A70&amp;"C"&amp;F$3</f>
        <v>data0!R275C37</v>
      </c>
      <c r="Q70" s="1" t="str">
        <f ca="1">$AT$8&amp;"!R"&amp;2+$D$16+3*A70+1&amp;"C"&amp;F$3</f>
        <v>data0!R276C37</v>
      </c>
      <c r="R70" s="1" t="str">
        <f ca="1">$AT$8&amp;"!R"&amp;2+$D$16+3*A70+2&amp;"C"&amp;F$3</f>
        <v>data0!R277C37</v>
      </c>
      <c r="S70" s="2">
        <f t="shared" ca="1" si="13"/>
        <v>54</v>
      </c>
      <c r="T70" s="63">
        <f t="shared" ca="1" si="14"/>
        <v>54</v>
      </c>
      <c r="U70" s="2" t="str">
        <f t="shared" ca="1" si="15"/>
        <v/>
      </c>
      <c r="V70" s="2">
        <f t="shared" ca="1" si="16"/>
        <v>341.79518401340414</v>
      </c>
      <c r="W70" s="2">
        <f t="shared" ca="1" si="17"/>
        <v>337.6978874206543</v>
      </c>
      <c r="X70" s="2">
        <f t="shared" ca="1" si="18"/>
        <v>358.76797485351562</v>
      </c>
      <c r="Y70" s="2" t="str">
        <f t="shared" ca="1" si="1"/>
        <v>OVR</v>
      </c>
      <c r="AA70" s="47">
        <f t="shared" ca="1" si="19"/>
        <v>88.702961047817553</v>
      </c>
      <c r="AB70" s="47">
        <f t="shared" ca="1" si="20"/>
        <v>88.525215148925781</v>
      </c>
      <c r="AC70" s="1">
        <f ca="1">IF(AB70&lt;&gt;"",AA70/AC$16,"")</f>
        <v>8.6539474192992728E-3</v>
      </c>
      <c r="AD70" s="47">
        <f t="shared" ca="1" si="21"/>
        <v>0.99799616724411311</v>
      </c>
      <c r="AE70" s="1">
        <f t="shared" ca="1" si="2"/>
        <v>9.4797846314784717E-3</v>
      </c>
      <c r="AF70" s="47">
        <f t="shared" ca="1" si="22"/>
        <v>85.464350700378418</v>
      </c>
      <c r="AG70" s="1">
        <f t="shared" ca="1" si="23"/>
        <v>0.2365412294608468</v>
      </c>
      <c r="AH70" s="63">
        <f t="shared" ca="1" si="24"/>
        <v>0.96348926451628503</v>
      </c>
      <c r="AI70" s="1">
        <f t="shared" ca="1" si="25"/>
        <v>-4.8627034998135477E-3</v>
      </c>
      <c r="AJ70" s="47">
        <f ca="1">IF(AF70&lt;&gt;"",AF70/AB70,"")</f>
        <v>0.96542381237483488</v>
      </c>
      <c r="AK70" s="1">
        <f t="shared" ca="1" si="26"/>
        <v>-1.2118113318807744E-2</v>
      </c>
      <c r="AL70" s="2">
        <f t="shared" ca="1" si="27"/>
        <v>100.01571973164876</v>
      </c>
      <c r="AM70" s="1">
        <f t="shared" ca="1" si="28"/>
        <v>0.57227716805043582</v>
      </c>
      <c r="AN70" s="63">
        <f t="shared" ca="1" si="29"/>
        <v>1.1275352992752157</v>
      </c>
      <c r="AO70" s="1">
        <f t="shared" ca="1" si="30"/>
        <v>0.11976722467165057</v>
      </c>
      <c r="AP70" s="63">
        <f t="shared" ca="1" si="31"/>
        <v>1.1702624417318122</v>
      </c>
      <c r="AQ70" s="1">
        <f t="shared" ca="1" si="32"/>
        <v>0.10270853038939376</v>
      </c>
      <c r="AR70" s="1"/>
      <c r="AS70"/>
      <c r="AT70"/>
      <c r="AU70"/>
      <c r="AV70"/>
      <c r="AW70"/>
      <c r="AX70"/>
      <c r="AY70"/>
      <c r="AZ70"/>
      <c r="BA70" s="118"/>
      <c r="BD70" s="121"/>
      <c r="BE70" s="123"/>
      <c r="BF70" s="121"/>
      <c r="BG70" s="121"/>
      <c r="BH70" s="123"/>
      <c r="BI70" s="121"/>
      <c r="BL70" s="121"/>
      <c r="BM70" s="123"/>
      <c r="BN70" s="121"/>
      <c r="BO70" s="121"/>
      <c r="BP70" s="123"/>
      <c r="BQ70" s="121"/>
    </row>
    <row r="71" spans="1:69">
      <c r="A71" s="8">
        <f t="shared" si="33"/>
        <v>54</v>
      </c>
      <c r="B71" s="62" t="str">
        <f t="shared" si="3"/>
        <v>data3!R56C37</v>
      </c>
      <c r="C71" s="46" t="str">
        <f ca="1">$AT$8&amp;"!R"&amp;2+A71&amp;"C"&amp;F$3</f>
        <v>data0!R56C37</v>
      </c>
      <c r="D71" s="47">
        <f t="shared" ca="1" si="34"/>
        <v>55</v>
      </c>
      <c r="E71" s="62">
        <f t="shared" ca="1" si="4"/>
        <v>7842.7435787133454</v>
      </c>
      <c r="F71" s="47">
        <f t="shared" ca="1" si="35"/>
        <v>7828.8966064453125</v>
      </c>
      <c r="G71" s="47">
        <f t="shared" ca="1" si="6"/>
        <v>7828.8966064453125</v>
      </c>
      <c r="H71" s="7"/>
      <c r="I71" s="47">
        <f t="shared" ca="1" si="7"/>
        <v>7408.7825565577095</v>
      </c>
      <c r="J71" s="47">
        <f t="shared" ca="1" si="8"/>
        <v>7397.186279296875</v>
      </c>
      <c r="K71" s="47">
        <f t="shared" ca="1" si="9"/>
        <v>0.99843479314282613</v>
      </c>
      <c r="L71" s="1">
        <f t="shared" ca="1" si="10"/>
        <v>0.72167671017530488</v>
      </c>
      <c r="M71" s="1">
        <f t="shared" ca="1" si="11"/>
        <v>-1.5650483294524786E-3</v>
      </c>
      <c r="N71" s="1"/>
      <c r="O71" s="1" t="str">
        <f t="shared" ca="1" si="12"/>
        <v>data3!R278C37</v>
      </c>
      <c r="P71" s="1" t="str">
        <f ca="1">$AT$8&amp;"!R"&amp;2+$D$16+3*A71&amp;"C"&amp;F$3</f>
        <v>data0!R278C37</v>
      </c>
      <c r="Q71" s="1" t="str">
        <f ca="1">$AT$8&amp;"!R"&amp;2+$D$16+3*A71+1&amp;"C"&amp;F$3</f>
        <v>data0!R279C37</v>
      </c>
      <c r="R71" s="1" t="str">
        <f ca="1">$AT$8&amp;"!R"&amp;2+$D$16+3*A71+2&amp;"C"&amp;F$3</f>
        <v>data0!R280C37</v>
      </c>
      <c r="S71" s="2">
        <f t="shared" ca="1" si="13"/>
        <v>55</v>
      </c>
      <c r="T71" s="63">
        <f t="shared" ca="1" si="14"/>
        <v>55</v>
      </c>
      <c r="U71" s="2" t="str">
        <f t="shared" ca="1" si="15"/>
        <v/>
      </c>
      <c r="V71" s="2">
        <f t="shared" ca="1" si="16"/>
        <v>338.11403207048437</v>
      </c>
      <c r="W71" s="2">
        <f t="shared" ca="1" si="17"/>
        <v>334.13315963745117</v>
      </c>
      <c r="X71" s="2">
        <f t="shared" ca="1" si="18"/>
        <v>356.53538767496747</v>
      </c>
      <c r="Y71" s="2" t="str">
        <f t="shared" ca="1" si="1"/>
        <v>OVR</v>
      </c>
      <c r="AA71" s="47">
        <f t="shared" ca="1" si="19"/>
        <v>89.827784142581621</v>
      </c>
      <c r="AB71" s="47">
        <f t="shared" ca="1" si="20"/>
        <v>89.620051066080734</v>
      </c>
      <c r="AC71" s="1">
        <f ca="1">IF(AB71&lt;&gt;"",AA71/AC$16,"")</f>
        <v>8.7636862578128402E-3</v>
      </c>
      <c r="AD71" s="47">
        <f t="shared" ca="1" si="21"/>
        <v>0.99768742958001555</v>
      </c>
      <c r="AE71" s="1">
        <f t="shared" ca="1" si="2"/>
        <v>9.1674944234694244E-3</v>
      </c>
      <c r="AF71" s="47">
        <f t="shared" ca="1" si="22"/>
        <v>86.511025428771973</v>
      </c>
      <c r="AG71" s="1">
        <f t="shared" ca="1" si="23"/>
        <v>0.23954075771355099</v>
      </c>
      <c r="AH71" s="63">
        <f t="shared" ca="1" si="24"/>
        <v>0.96307647187929035</v>
      </c>
      <c r="AI71" s="1">
        <f t="shared" ca="1" si="25"/>
        <v>-5.2890552651342349E-3</v>
      </c>
      <c r="AJ71" s="47">
        <f ca="1">IF(AF71&lt;&gt;"",AF71/AB71,"")</f>
        <v>0.96530881649446565</v>
      </c>
      <c r="AK71" s="1">
        <f t="shared" ca="1" si="26"/>
        <v>-1.223578427927452E-2</v>
      </c>
      <c r="AL71" s="2">
        <f t="shared" ca="1" si="27"/>
        <v>102.29079627990723</v>
      </c>
      <c r="AM71" s="1">
        <f t="shared" ca="1" si="28"/>
        <v>0.57953409124246202</v>
      </c>
      <c r="AN71" s="63">
        <f t="shared" ca="1" si="29"/>
        <v>1.138743399453596</v>
      </c>
      <c r="AO71" s="1">
        <f t="shared" ca="1" si="30"/>
        <v>0.13089810743749775</v>
      </c>
      <c r="AP71" s="63">
        <f t="shared" ca="1" si="31"/>
        <v>1.1824018473128304</v>
      </c>
      <c r="AQ71" s="1">
        <f t="shared" ca="1" si="32"/>
        <v>0.11414718347325747</v>
      </c>
      <c r="AR71" s="1"/>
      <c r="AS71"/>
      <c r="AT71"/>
      <c r="AU71"/>
      <c r="AV71"/>
      <c r="AW71"/>
      <c r="AX71"/>
      <c r="AY71"/>
      <c r="AZ71"/>
      <c r="BA71" s="118"/>
      <c r="BD71" s="121"/>
      <c r="BE71" s="123"/>
      <c r="BF71" s="121"/>
      <c r="BG71" s="121"/>
      <c r="BH71" s="123"/>
      <c r="BI71" s="121"/>
      <c r="BL71" s="121"/>
      <c r="BM71" s="123"/>
      <c r="BN71" s="121"/>
      <c r="BO71" s="121"/>
      <c r="BP71" s="123"/>
      <c r="BQ71" s="121"/>
    </row>
    <row r="72" spans="1:69">
      <c r="A72" s="8">
        <f t="shared" si="33"/>
        <v>55</v>
      </c>
      <c r="B72" s="62" t="str">
        <f t="shared" si="3"/>
        <v>data3!R57C37</v>
      </c>
      <c r="C72" s="46" t="str">
        <f ca="1">$AT$8&amp;"!R"&amp;2+A72&amp;"C"&amp;F$3</f>
        <v>data0!R57C37</v>
      </c>
      <c r="D72" s="47">
        <f t="shared" ca="1" si="34"/>
        <v>56</v>
      </c>
      <c r="E72" s="62">
        <f t="shared" ca="1" si="4"/>
        <v>7756.8670175293291</v>
      </c>
      <c r="F72" s="47">
        <f t="shared" ca="1" si="35"/>
        <v>7743.7015584309893</v>
      </c>
      <c r="G72" s="47">
        <f t="shared" ca="1" si="6"/>
        <v>7743.7015584309893</v>
      </c>
      <c r="H72" s="7"/>
      <c r="I72" s="47">
        <f t="shared" ca="1" si="7"/>
        <v>7496.87883328723</v>
      </c>
      <c r="J72" s="47">
        <f t="shared" ca="1" si="8"/>
        <v>7484.5971069335937</v>
      </c>
      <c r="K72" s="47">
        <f t="shared" ca="1" si="9"/>
        <v>0.99836175472129762</v>
      </c>
      <c r="L72" s="1">
        <f t="shared" ca="1" si="10"/>
        <v>0.73020459579839936</v>
      </c>
      <c r="M72" s="1">
        <f t="shared" ca="1" si="11"/>
        <v>-1.6380867625777062E-3</v>
      </c>
      <c r="N72" s="1"/>
      <c r="O72" s="1" t="str">
        <f t="shared" ca="1" si="12"/>
        <v>data3!R281C37</v>
      </c>
      <c r="P72" s="1" t="str">
        <f ca="1">$AT$8&amp;"!R"&amp;2+$D$16+3*A72&amp;"C"&amp;F$3</f>
        <v>data0!R281C37</v>
      </c>
      <c r="Q72" s="1" t="str">
        <f ca="1">$AT$8&amp;"!R"&amp;2+$D$16+3*A72+1&amp;"C"&amp;F$3</f>
        <v>data0!R282C37</v>
      </c>
      <c r="R72" s="1" t="str">
        <f ca="1">$AT$8&amp;"!R"&amp;2+$D$16+3*A72+2&amp;"C"&amp;F$3</f>
        <v>data0!R283C37</v>
      </c>
      <c r="S72" s="2">
        <f t="shared" ca="1" si="13"/>
        <v>56</v>
      </c>
      <c r="T72" s="63">
        <f t="shared" ca="1" si="14"/>
        <v>56</v>
      </c>
      <c r="U72" s="2" t="str">
        <f t="shared" ca="1" si="15"/>
        <v/>
      </c>
      <c r="V72" s="2">
        <f t="shared" ca="1" si="16"/>
        <v>334.49730940915924</v>
      </c>
      <c r="W72" s="2">
        <f t="shared" ca="1" si="17"/>
        <v>330.52932993570965</v>
      </c>
      <c r="X72" s="2">
        <f t="shared" ca="1" si="18"/>
        <v>354.13185373942059</v>
      </c>
      <c r="Y72" s="2" t="str">
        <f t="shared" ca="1" si="1"/>
        <v>OVR</v>
      </c>
      <c r="AA72" s="47">
        <f t="shared" ca="1" si="19"/>
        <v>90.886905186662744</v>
      </c>
      <c r="AB72" s="47">
        <f t="shared" ca="1" si="20"/>
        <v>90.675784428914383</v>
      </c>
      <c r="AC72" s="1">
        <f ca="1">IF(AB72&lt;&gt;"",AA72/AC$16,"")</f>
        <v>8.8670151401622193E-3</v>
      </c>
      <c r="AD72" s="47">
        <f t="shared" ca="1" si="21"/>
        <v>0.9976771047785733</v>
      </c>
      <c r="AE72" s="1">
        <f t="shared" ca="1" si="2"/>
        <v>9.1570508178941967E-3</v>
      </c>
      <c r="AF72" s="47">
        <f t="shared" ca="1" si="22"/>
        <v>87.530279795328781</v>
      </c>
      <c r="AG72" s="1">
        <f t="shared" ca="1" si="23"/>
        <v>0.24236508049776731</v>
      </c>
      <c r="AH72" s="63">
        <f t="shared" ca="1" si="24"/>
        <v>0.96306810772750862</v>
      </c>
      <c r="AI72" s="1">
        <f t="shared" ca="1" si="25"/>
        <v>-5.2976941568149138E-3</v>
      </c>
      <c r="AJ72" s="47">
        <f ca="1">IF(AF72&lt;&gt;"",AF72/AB72,"")</f>
        <v>0.96531042269558165</v>
      </c>
      <c r="AK72" s="1">
        <f t="shared" ca="1" si="26"/>
        <v>-1.2234140714066699E-2</v>
      </c>
      <c r="AL72" s="2">
        <f t="shared" ca="1" si="27"/>
        <v>105.28763580322266</v>
      </c>
      <c r="AM72" s="1">
        <f t="shared" ca="1" si="28"/>
        <v>0.58636713023653386</v>
      </c>
      <c r="AN72" s="63">
        <f t="shared" ca="1" si="29"/>
        <v>1.1584467045828419</v>
      </c>
      <c r="AO72" s="1">
        <f t="shared" ca="1" si="30"/>
        <v>0.15046566804124706</v>
      </c>
      <c r="AP72" s="63">
        <f t="shared" ca="1" si="31"/>
        <v>1.2028710070322606</v>
      </c>
      <c r="AQ72" s="1">
        <f t="shared" ca="1" si="32"/>
        <v>0.13343475199431176</v>
      </c>
      <c r="AR72" s="1"/>
      <c r="AS72"/>
      <c r="AT72"/>
      <c r="AU72"/>
      <c r="AV72"/>
      <c r="AW72"/>
      <c r="AX72"/>
      <c r="AY72"/>
      <c r="AZ72"/>
      <c r="BA72" s="118"/>
      <c r="BD72" s="121"/>
      <c r="BE72" s="123"/>
      <c r="BF72" s="121"/>
      <c r="BG72" s="121"/>
      <c r="BH72" s="123"/>
      <c r="BI72" s="121"/>
      <c r="BL72" s="121"/>
      <c r="BM72" s="123"/>
      <c r="BN72" s="121"/>
      <c r="BO72" s="121"/>
      <c r="BP72" s="123"/>
      <c r="BQ72" s="121"/>
    </row>
    <row r="73" spans="1:69">
      <c r="A73" s="8">
        <f t="shared" si="33"/>
        <v>56</v>
      </c>
      <c r="B73" s="62" t="str">
        <f t="shared" si="3"/>
        <v>data3!R58C37</v>
      </c>
      <c r="C73" s="46" t="str">
        <f ca="1">$AT$8&amp;"!R"&amp;2+A73&amp;"C"&amp;F$3</f>
        <v>data0!R58C37</v>
      </c>
      <c r="D73" s="47">
        <f t="shared" ca="1" si="34"/>
        <v>57</v>
      </c>
      <c r="E73" s="62">
        <f t="shared" ca="1" si="4"/>
        <v>7670.7129989585173</v>
      </c>
      <c r="F73" s="47">
        <f t="shared" ca="1" si="35"/>
        <v>7657.763509114583</v>
      </c>
      <c r="G73" s="47">
        <f t="shared" ca="1" si="6"/>
        <v>7657.763509114583</v>
      </c>
      <c r="H73" s="7"/>
      <c r="I73" s="47">
        <f t="shared" ca="1" si="7"/>
        <v>7585.6688381604572</v>
      </c>
      <c r="J73" s="47">
        <f t="shared" ca="1" si="8"/>
        <v>7571.656005859375</v>
      </c>
      <c r="K73" s="47">
        <f t="shared" ca="1" si="9"/>
        <v>0.99815272290419677</v>
      </c>
      <c r="L73" s="1">
        <f t="shared" ca="1" si="10"/>
        <v>0.73869814691310975</v>
      </c>
      <c r="M73" s="1">
        <f t="shared" ca="1" si="11"/>
        <v>-1.847118612867904E-3</v>
      </c>
      <c r="N73" s="1"/>
      <c r="O73" s="1" t="str">
        <f t="shared" ca="1" si="12"/>
        <v>data3!R284C37</v>
      </c>
      <c r="P73" s="1" t="str">
        <f ca="1">$AT$8&amp;"!R"&amp;2+$D$16+3*A73&amp;"C"&amp;F$3</f>
        <v>data0!R284C37</v>
      </c>
      <c r="Q73" s="1" t="str">
        <f ca="1">$AT$8&amp;"!R"&amp;2+$D$16+3*A73+1&amp;"C"&amp;F$3</f>
        <v>data0!R285C37</v>
      </c>
      <c r="R73" s="1" t="str">
        <f ca="1">$AT$8&amp;"!R"&amp;2+$D$16+3*A73+2&amp;"C"&amp;F$3</f>
        <v>data0!R286C37</v>
      </c>
      <c r="S73" s="2">
        <f t="shared" ca="1" si="13"/>
        <v>57</v>
      </c>
      <c r="T73" s="63">
        <f t="shared" ca="1" si="14"/>
        <v>57</v>
      </c>
      <c r="U73" s="2" t="str">
        <f t="shared" ca="1" si="15"/>
        <v/>
      </c>
      <c r="V73" s="2">
        <f t="shared" ca="1" si="16"/>
        <v>330.74864101255122</v>
      </c>
      <c r="W73" s="2">
        <f t="shared" ca="1" si="17"/>
        <v>326.86032740275067</v>
      </c>
      <c r="X73" s="2">
        <f t="shared" ca="1" si="18"/>
        <v>350.98825836181641</v>
      </c>
      <c r="Y73" s="2" t="str">
        <f t="shared" ca="1" si="1"/>
        <v>OVR</v>
      </c>
      <c r="AA73" s="47">
        <f t="shared" ca="1" si="19"/>
        <v>91.903199877757658</v>
      </c>
      <c r="AB73" s="47">
        <f t="shared" ca="1" si="20"/>
        <v>91.744551022847489</v>
      </c>
      <c r="AC73" s="1">
        <f ca="1">IF(AB73&lt;&gt;"",AA73/AC$16,"")</f>
        <v>8.9661658417324545E-3</v>
      </c>
      <c r="AD73" s="47">
        <f t="shared" ca="1" si="21"/>
        <v>0.99827373959643195</v>
      </c>
      <c r="AE73" s="1">
        <f t="shared" ca="1" si="2"/>
        <v>9.7605509185998418E-3</v>
      </c>
      <c r="AF73" s="47">
        <f t="shared" ca="1" si="22"/>
        <v>88.537136395772293</v>
      </c>
      <c r="AG73" s="1">
        <f t="shared" ca="1" si="23"/>
        <v>0.24507519967402042</v>
      </c>
      <c r="AH73" s="63">
        <f t="shared" ca="1" si="24"/>
        <v>0.96337381629298402</v>
      </c>
      <c r="AI73" s="1">
        <f t="shared" ca="1" si="25"/>
        <v>-4.9819438868656807E-3</v>
      </c>
      <c r="AJ73" s="47">
        <f ca="1">IF(AF73&lt;&gt;"",AF73/AB73,"")</f>
        <v>0.96503972616012434</v>
      </c>
      <c r="AK73" s="1">
        <f t="shared" ca="1" si="26"/>
        <v>-1.2511134300445925E-2</v>
      </c>
      <c r="AL73" s="2">
        <f t="shared" ca="1" si="27"/>
        <v>108.54917526245117</v>
      </c>
      <c r="AM73" s="1">
        <f t="shared" ca="1" si="28"/>
        <v>0.59292387017908166</v>
      </c>
      <c r="AN73" s="63">
        <f t="shared" ca="1" si="29"/>
        <v>1.1811250903867838</v>
      </c>
      <c r="AO73" s="1">
        <f t="shared" ca="1" si="30"/>
        <v>0.17298781271204966</v>
      </c>
      <c r="AP73" s="63">
        <f t="shared" ca="1" si="31"/>
        <v>1.2260298862301409</v>
      </c>
      <c r="AQ73" s="1">
        <f t="shared" ca="1" si="32"/>
        <v>0.1552567747603919</v>
      </c>
      <c r="AR73" s="1"/>
      <c r="AS73"/>
      <c r="AT73"/>
      <c r="AU73"/>
      <c r="AV73"/>
      <c r="AW73"/>
      <c r="AX73"/>
      <c r="AY73"/>
      <c r="AZ73"/>
      <c r="BA73" s="118"/>
      <c r="BD73" s="121"/>
      <c r="BE73" s="123"/>
      <c r="BF73" s="121"/>
      <c r="BG73" s="121"/>
      <c r="BH73" s="123"/>
      <c r="BI73" s="121"/>
      <c r="BL73" s="121"/>
      <c r="BM73" s="123"/>
      <c r="BN73" s="121"/>
      <c r="BO73" s="121"/>
      <c r="BP73" s="123"/>
      <c r="BQ73" s="121"/>
    </row>
    <row r="74" spans="1:69">
      <c r="A74" s="8">
        <f t="shared" si="33"/>
        <v>57</v>
      </c>
      <c r="B74" s="62" t="str">
        <f t="shared" si="3"/>
        <v>data3!R59C37</v>
      </c>
      <c r="C74" s="46" t="str">
        <f ca="1">$AT$8&amp;"!R"&amp;2+A74&amp;"C"&amp;F$3</f>
        <v>data0!R59C37</v>
      </c>
      <c r="D74" s="47">
        <f t="shared" ca="1" si="34"/>
        <v>58</v>
      </c>
      <c r="E74" s="62">
        <f t="shared" ca="1" si="4"/>
        <v>7585.6688381604572</v>
      </c>
      <c r="F74" s="47">
        <f t="shared" ca="1" si="35"/>
        <v>7571.656005859375</v>
      </c>
      <c r="G74" s="47">
        <f t="shared" ca="1" si="6"/>
        <v>7571.656005859375</v>
      </c>
      <c r="H74" s="7"/>
      <c r="I74" s="47">
        <f t="shared" ca="1" si="7"/>
        <v>7670.7129989585173</v>
      </c>
      <c r="J74" s="47">
        <f t="shared" ca="1" si="8"/>
        <v>7657.763509114583</v>
      </c>
      <c r="K74" s="47">
        <f t="shared" ca="1" si="9"/>
        <v>0.99831182709538313</v>
      </c>
      <c r="L74" s="1">
        <f t="shared" ca="1" si="10"/>
        <v>0.74709887893800808</v>
      </c>
      <c r="M74" s="1">
        <f t="shared" ca="1" si="11"/>
        <v>-1.6880143964195238E-3</v>
      </c>
      <c r="N74" s="1"/>
      <c r="O74" s="1" t="str">
        <f t="shared" ca="1" si="12"/>
        <v>data3!R287C37</v>
      </c>
      <c r="P74" s="1" t="str">
        <f ca="1">$AT$8&amp;"!R"&amp;2+$D$16+3*A74&amp;"C"&amp;F$3</f>
        <v>data0!R287C37</v>
      </c>
      <c r="Q74" s="1" t="str">
        <f ca="1">$AT$8&amp;"!R"&amp;2+$D$16+3*A74+1&amp;"C"&amp;F$3</f>
        <v>data0!R288C37</v>
      </c>
      <c r="R74" s="1" t="str">
        <f ca="1">$AT$8&amp;"!R"&amp;2+$D$16+3*A74+2&amp;"C"&amp;F$3</f>
        <v>data0!R289C37</v>
      </c>
      <c r="S74" s="2">
        <f t="shared" ca="1" si="13"/>
        <v>58</v>
      </c>
      <c r="T74" s="63">
        <f t="shared" ca="1" si="14"/>
        <v>58</v>
      </c>
      <c r="U74" s="2" t="str">
        <f t="shared" ca="1" si="15"/>
        <v/>
      </c>
      <c r="V74" s="2">
        <f t="shared" ca="1" si="16"/>
        <v>327.01445674535739</v>
      </c>
      <c r="W74" s="2">
        <f t="shared" ca="1" si="17"/>
        <v>323.20436350504559</v>
      </c>
      <c r="X74" s="2">
        <f t="shared" ca="1" si="18"/>
        <v>347.27864837646484</v>
      </c>
      <c r="Y74" s="2" t="str">
        <f t="shared" ca="1" si="1"/>
        <v>OVR</v>
      </c>
      <c r="AA74" s="47">
        <f t="shared" ca="1" si="19"/>
        <v>92.921689242905543</v>
      </c>
      <c r="AB74" s="47">
        <f t="shared" ca="1" si="20"/>
        <v>92.761183420817062</v>
      </c>
      <c r="AC74" s="1">
        <f ca="1">IF(AB74&lt;&gt;"",AA74/AC$16,"")</f>
        <v>9.0655306578444426E-3</v>
      </c>
      <c r="AD74" s="47">
        <f t="shared" ca="1" si="21"/>
        <v>0.99827267645050122</v>
      </c>
      <c r="AE74" s="1">
        <f t="shared" ca="1" si="2"/>
        <v>9.759475539394602E-3</v>
      </c>
      <c r="AF74" s="47">
        <f t="shared" ca="1" si="22"/>
        <v>89.568789164225265</v>
      </c>
      <c r="AG74" s="1">
        <f t="shared" ca="1" si="23"/>
        <v>0.24779117131441478</v>
      </c>
      <c r="AH74" s="63">
        <f t="shared" ca="1" si="24"/>
        <v>0.9639169271889203</v>
      </c>
      <c r="AI74" s="1">
        <f t="shared" ca="1" si="25"/>
        <v>-4.420993258159811E-3</v>
      </c>
      <c r="AJ74" s="47">
        <f ca="1">IF(AF74&lt;&gt;"",AF74/AB74,"")</f>
        <v>0.96558480456087659</v>
      </c>
      <c r="AK74" s="1">
        <f t="shared" ca="1" si="26"/>
        <v>-1.1953376068235211E-2</v>
      </c>
      <c r="AL74" s="2">
        <f t="shared" ca="1" si="27"/>
        <v>111.15044434865315</v>
      </c>
      <c r="AM74" s="1">
        <f t="shared" ca="1" si="28"/>
        <v>0.59949476930906798</v>
      </c>
      <c r="AN74" s="63">
        <f t="shared" ca="1" si="29"/>
        <v>1.196173307376021</v>
      </c>
      <c r="AO74" s="1">
        <f t="shared" ca="1" si="30"/>
        <v>0.18793235607590386</v>
      </c>
      <c r="AP74" s="63">
        <f t="shared" ca="1" si="31"/>
        <v>1.2409506189132211</v>
      </c>
      <c r="AQ74" s="1">
        <f t="shared" ca="1" si="32"/>
        <v>0.16931620162274941</v>
      </c>
      <c r="AR74" s="1"/>
      <c r="AS74"/>
      <c r="AT74"/>
      <c r="AU74"/>
      <c r="AV74"/>
      <c r="AW74"/>
      <c r="AX74"/>
      <c r="AY74"/>
      <c r="AZ74"/>
      <c r="BA74" s="118"/>
      <c r="BD74" s="121"/>
      <c r="BE74" s="123"/>
      <c r="BF74" s="121"/>
      <c r="BG74" s="121"/>
      <c r="BH74" s="123"/>
      <c r="BI74" s="121"/>
      <c r="BL74" s="121"/>
      <c r="BM74" s="123"/>
      <c r="BN74" s="121"/>
      <c r="BO74" s="121"/>
      <c r="BP74" s="123"/>
      <c r="BQ74" s="121"/>
    </row>
    <row r="75" spans="1:69">
      <c r="A75" s="8">
        <f t="shared" si="33"/>
        <v>58</v>
      </c>
      <c r="B75" s="62" t="str">
        <f t="shared" si="3"/>
        <v>data3!R60C37</v>
      </c>
      <c r="C75" s="46" t="str">
        <f ca="1">$AT$8&amp;"!R"&amp;2+A75&amp;"C"&amp;F$3</f>
        <v>data0!R60C37</v>
      </c>
      <c r="D75" s="47">
        <f t="shared" ca="1" si="34"/>
        <v>59</v>
      </c>
      <c r="E75" s="62">
        <f t="shared" ca="1" si="4"/>
        <v>7496.87883328723</v>
      </c>
      <c r="F75" s="47">
        <f t="shared" ca="1" si="35"/>
        <v>7484.5971069335937</v>
      </c>
      <c r="G75" s="47">
        <f t="shared" ca="1" si="6"/>
        <v>7484.5971069335937</v>
      </c>
      <c r="H75" s="7"/>
      <c r="I75" s="47">
        <f t="shared" ca="1" si="7"/>
        <v>7756.8670175293291</v>
      </c>
      <c r="J75" s="47">
        <f t="shared" ca="1" si="8"/>
        <v>7743.7015584309893</v>
      </c>
      <c r="K75" s="47">
        <f t="shared" ca="1" si="9"/>
        <v>0.99830273497423794</v>
      </c>
      <c r="L75" s="1">
        <f t="shared" ca="1" si="10"/>
        <v>0.75548307887131605</v>
      </c>
      <c r="M75" s="1">
        <f t="shared" ca="1" si="11"/>
        <v>-1.6971065190083401E-3</v>
      </c>
      <c r="N75" s="1"/>
      <c r="O75" s="1" t="str">
        <f t="shared" ca="1" si="12"/>
        <v>data3!R290C37</v>
      </c>
      <c r="P75" s="1" t="str">
        <f ca="1">$AT$8&amp;"!R"&amp;2+$D$16+3*A75&amp;"C"&amp;F$3</f>
        <v>data0!R290C37</v>
      </c>
      <c r="Q75" s="1" t="str">
        <f ca="1">$AT$8&amp;"!R"&amp;2+$D$16+3*A75+1&amp;"C"&amp;F$3</f>
        <v>data0!R291C37</v>
      </c>
      <c r="R75" s="1" t="str">
        <f ca="1">$AT$8&amp;"!R"&amp;2+$D$16+3*A75+2&amp;"C"&amp;F$3</f>
        <v>data0!R292C37</v>
      </c>
      <c r="S75" s="2">
        <f t="shared" ca="1" si="13"/>
        <v>59</v>
      </c>
      <c r="T75" s="63">
        <f t="shared" ca="1" si="14"/>
        <v>59</v>
      </c>
      <c r="U75" s="2" t="str">
        <f t="shared" ca="1" si="15"/>
        <v/>
      </c>
      <c r="V75" s="2">
        <f t="shared" ca="1" si="16"/>
        <v>323.24315496705702</v>
      </c>
      <c r="W75" s="2">
        <f t="shared" ca="1" si="17"/>
        <v>319.48974355061847</v>
      </c>
      <c r="X75" s="2">
        <f t="shared" ca="1" si="18"/>
        <v>343.44768142700195</v>
      </c>
      <c r="Y75" s="2" t="str">
        <f t="shared" ca="1" si="1"/>
        <v>OVR</v>
      </c>
      <c r="AA75" s="47">
        <f t="shared" ca="1" si="19"/>
        <v>93.952427892319463</v>
      </c>
      <c r="AB75" s="47">
        <f t="shared" ca="1" si="20"/>
        <v>93.784332593282059</v>
      </c>
      <c r="AC75" s="1">
        <f ca="1">IF(AB75&lt;&gt;"",AA75/AC$16,"")</f>
        <v>9.166090526079947E-3</v>
      </c>
      <c r="AD75" s="47">
        <f t="shared" ca="1" si="21"/>
        <v>0.99821084667199811</v>
      </c>
      <c r="AE75" s="1">
        <f t="shared" ca="1" si="2"/>
        <v>9.6969343057349278E-3</v>
      </c>
      <c r="AF75" s="47">
        <f t="shared" ca="1" si="22"/>
        <v>90.65265814463298</v>
      </c>
      <c r="AG75" s="1">
        <f t="shared" ca="1" si="23"/>
        <v>0.25053980771285189</v>
      </c>
      <c r="AH75" s="63">
        <f t="shared" ca="1" si="24"/>
        <v>0.96487829190036034</v>
      </c>
      <c r="AI75" s="1">
        <f t="shared" ca="1" si="25"/>
        <v>-3.4280503005924556E-3</v>
      </c>
      <c r="AJ75" s="47">
        <f ca="1">IF(AF75&lt;&gt;"",AF75/AB75,"")</f>
        <v>0.9666077012859885</v>
      </c>
      <c r="AK75" s="1">
        <f t="shared" ca="1" si="26"/>
        <v>-1.0906684310966641E-2</v>
      </c>
      <c r="AL75" s="2">
        <f t="shared" ca="1" si="27"/>
        <v>113.17698129018147</v>
      </c>
      <c r="AM75" s="1">
        <f t="shared" ca="1" si="28"/>
        <v>0.60614469607948041</v>
      </c>
      <c r="AN75" s="63">
        <f t="shared" ca="1" si="29"/>
        <v>1.2046200809189902</v>
      </c>
      <c r="AO75" s="1">
        <f t="shared" ca="1" si="30"/>
        <v>0.19632093617066504</v>
      </c>
      <c r="AP75" s="63">
        <f t="shared" ca="1" si="31"/>
        <v>1.2484684244957469</v>
      </c>
      <c r="AQ75" s="1">
        <f t="shared" ca="1" si="32"/>
        <v>0.17640003858960296</v>
      </c>
      <c r="AR75" s="1"/>
      <c r="AS75"/>
      <c r="AT75"/>
      <c r="AU75"/>
      <c r="AV75"/>
      <c r="AW75"/>
      <c r="AX75"/>
      <c r="AY75"/>
      <c r="AZ75"/>
      <c r="BA75" s="118"/>
      <c r="BD75" s="121"/>
      <c r="BE75" s="123"/>
      <c r="BF75" s="121"/>
      <c r="BG75" s="121"/>
      <c r="BH75" s="123"/>
      <c r="BI75" s="121"/>
      <c r="BL75" s="121"/>
      <c r="BM75" s="123"/>
      <c r="BN75" s="121"/>
      <c r="BO75" s="121"/>
      <c r="BP75" s="123"/>
      <c r="BQ75" s="121"/>
    </row>
    <row r="76" spans="1:69">
      <c r="A76" s="8">
        <f t="shared" si="33"/>
        <v>59</v>
      </c>
      <c r="B76" s="62" t="str">
        <f t="shared" si="3"/>
        <v>data3!R61C37</v>
      </c>
      <c r="C76" s="46" t="str">
        <f ca="1">$AT$8&amp;"!R"&amp;2+A76&amp;"C"&amp;F$3</f>
        <v>data0!R61C37</v>
      </c>
      <c r="D76" s="47">
        <f t="shared" ca="1" si="34"/>
        <v>60</v>
      </c>
      <c r="E76" s="62">
        <f t="shared" ca="1" si="4"/>
        <v>7408.7825565577095</v>
      </c>
      <c r="F76" s="47">
        <f t="shared" ca="1" si="35"/>
        <v>7397.186279296875</v>
      </c>
      <c r="G76" s="47">
        <f t="shared" ca="1" si="6"/>
        <v>7397.186279296875</v>
      </c>
      <c r="H76" s="7"/>
      <c r="I76" s="47">
        <f t="shared" ca="1" si="7"/>
        <v>7842.7435787133454</v>
      </c>
      <c r="J76" s="47">
        <f t="shared" ca="1" si="8"/>
        <v>7828.8966064453125</v>
      </c>
      <c r="K76" s="47">
        <f t="shared" ca="1" si="9"/>
        <v>0.99823442241492932</v>
      </c>
      <c r="L76" s="1">
        <f t="shared" ca="1" si="10"/>
        <v>0.7637947908727134</v>
      </c>
      <c r="M76" s="1">
        <f t="shared" ca="1" si="11"/>
        <v>-1.7654190891633892E-3</v>
      </c>
      <c r="N76" s="1"/>
      <c r="O76" s="1" t="str">
        <f t="shared" ca="1" si="12"/>
        <v>data3!R293C37</v>
      </c>
      <c r="P76" s="1" t="str">
        <f ca="1">$AT$8&amp;"!R"&amp;2+$D$16+3*A76&amp;"C"&amp;F$3</f>
        <v>data0!R293C37</v>
      </c>
      <c r="Q76" s="1" t="str">
        <f ca="1">$AT$8&amp;"!R"&amp;2+$D$16+3*A76+1&amp;"C"&amp;F$3</f>
        <v>data0!R294C37</v>
      </c>
      <c r="R76" s="1" t="str">
        <f ca="1">$AT$8&amp;"!R"&amp;2+$D$16+3*A76+2&amp;"C"&amp;F$3</f>
        <v>data0!R295C37</v>
      </c>
      <c r="S76" s="2">
        <f t="shared" ca="1" si="13"/>
        <v>60</v>
      </c>
      <c r="T76" s="63">
        <f t="shared" ca="1" si="14"/>
        <v>60</v>
      </c>
      <c r="U76" s="2" t="str">
        <f t="shared" ca="1" si="15"/>
        <v/>
      </c>
      <c r="V76" s="2">
        <f t="shared" ca="1" si="16"/>
        <v>319.39236909193494</v>
      </c>
      <c r="W76" s="2">
        <f t="shared" ca="1" si="17"/>
        <v>315.76861063639325</v>
      </c>
      <c r="X76" s="2">
        <f t="shared" ca="1" si="18"/>
        <v>338.80846150716144</v>
      </c>
      <c r="Y76" s="2" t="str">
        <f t="shared" ca="1" si="1"/>
        <v>OVR</v>
      </c>
      <c r="AA76" s="47">
        <f t="shared" ca="1" si="19"/>
        <v>95.013649542068677</v>
      </c>
      <c r="AB76" s="47">
        <f t="shared" ca="1" si="20"/>
        <v>94.807481447855636</v>
      </c>
      <c r="AC76" s="1">
        <f ca="1">IF(AB76&lt;&gt;"",AA76/AC$16,"")</f>
        <v>9.2696243455676758E-3</v>
      </c>
      <c r="AD76" s="47">
        <f t="shared" ca="1" si="21"/>
        <v>0.99783012130144777</v>
      </c>
      <c r="AE76" s="1">
        <f t="shared" ca="1" si="2"/>
        <v>9.311828052142479E-3</v>
      </c>
      <c r="AF76" s="47">
        <f t="shared" ca="1" si="22"/>
        <v>91.624942779541016</v>
      </c>
      <c r="AG76" s="1">
        <f t="shared" ca="1" si="23"/>
        <v>0.25336973211218317</v>
      </c>
      <c r="AH76" s="63">
        <f t="shared" ca="1" si="24"/>
        <v>0.96433452689313592</v>
      </c>
      <c r="AI76" s="1">
        <f t="shared" ca="1" si="25"/>
        <v>-3.989676526383823E-3</v>
      </c>
      <c r="AJ76" s="47">
        <f ca="1">IF(AF76&lt;&gt;"",AF76/AB76,"")</f>
        <v>0.96643156616215964</v>
      </c>
      <c r="AK76" s="1">
        <f t="shared" ca="1" si="26"/>
        <v>-1.1086916760392973E-2</v>
      </c>
      <c r="AL76" s="2">
        <f t="shared" ca="1" si="27"/>
        <v>115.07225449879964</v>
      </c>
      <c r="AM76" s="1">
        <f t="shared" ca="1" si="28"/>
        <v>0.61299128736818498</v>
      </c>
      <c r="AN76" s="63">
        <f t="shared" ca="1" si="29"/>
        <v>1.2111128775013502</v>
      </c>
      <c r="AO76" s="1">
        <f t="shared" ca="1" si="30"/>
        <v>0.20276900109072571</v>
      </c>
      <c r="AP76" s="63">
        <f t="shared" ca="1" si="31"/>
        <v>1.2559053354682606</v>
      </c>
      <c r="AQ76" s="1">
        <f t="shared" ca="1" si="32"/>
        <v>0.18340765062319231</v>
      </c>
      <c r="AR76" s="1"/>
      <c r="AS76"/>
      <c r="AT76"/>
      <c r="AU76"/>
      <c r="AV76"/>
      <c r="AW76"/>
      <c r="AX76"/>
      <c r="AY76"/>
      <c r="AZ76"/>
      <c r="BA76" s="118"/>
      <c r="BD76" s="121"/>
      <c r="BE76" s="123"/>
      <c r="BF76" s="121"/>
      <c r="BG76" s="121"/>
      <c r="BH76" s="123"/>
      <c r="BI76" s="121"/>
      <c r="BL76" s="121"/>
      <c r="BM76" s="123"/>
      <c r="BN76" s="121"/>
      <c r="BO76" s="121"/>
      <c r="BP76" s="123"/>
      <c r="BQ76" s="121"/>
    </row>
    <row r="77" spans="1:69">
      <c r="A77" s="8">
        <f t="shared" si="33"/>
        <v>60</v>
      </c>
      <c r="B77" s="62" t="str">
        <f t="shared" si="3"/>
        <v>data3!R62C37</v>
      </c>
      <c r="C77" s="46" t="str">
        <f ca="1">$AT$8&amp;"!R"&amp;2+A77&amp;"C"&amp;F$3</f>
        <v>data0!R62C37</v>
      </c>
      <c r="D77" s="47">
        <f t="shared" ca="1" si="34"/>
        <v>61</v>
      </c>
      <c r="E77" s="62">
        <f t="shared" ca="1" si="4"/>
        <v>7322.535647624748</v>
      </c>
      <c r="F77" s="47">
        <f t="shared" ca="1" si="35"/>
        <v>7307.5727335611982</v>
      </c>
      <c r="G77" s="47">
        <f t="shared" ca="1" si="6"/>
        <v>7307.5727335611982</v>
      </c>
      <c r="H77" s="7"/>
      <c r="I77" s="47">
        <f t="shared" ca="1" si="7"/>
        <v>7925.1055197197165</v>
      </c>
      <c r="J77" s="47">
        <f t="shared" ca="1" si="8"/>
        <v>7913.0880737304687</v>
      </c>
      <c r="K77" s="47">
        <f t="shared" ca="1" si="9"/>
        <v>0.99848362321998807</v>
      </c>
      <c r="L77" s="1">
        <f t="shared" ca="1" si="10"/>
        <v>0.77200859255907017</v>
      </c>
      <c r="M77" s="1">
        <f t="shared" ca="1" si="11"/>
        <v>-1.516218244537515E-3</v>
      </c>
      <c r="N77" s="1"/>
      <c r="O77" s="1" t="str">
        <f t="shared" ca="1" si="12"/>
        <v>data3!R296C37</v>
      </c>
      <c r="P77" s="1" t="str">
        <f ca="1">$AT$8&amp;"!R"&amp;2+$D$16+3*A77&amp;"C"&amp;F$3</f>
        <v>data0!R296C37</v>
      </c>
      <c r="Q77" s="1" t="str">
        <f ca="1">$AT$8&amp;"!R"&amp;2+$D$16+3*A77+1&amp;"C"&amp;F$3</f>
        <v>data0!R297C37</v>
      </c>
      <c r="R77" s="1" t="str">
        <f ca="1">$AT$8&amp;"!R"&amp;2+$D$16+3*A77+2&amp;"C"&amp;F$3</f>
        <v>data0!R298C37</v>
      </c>
      <c r="S77" s="2">
        <f t="shared" ca="1" si="13"/>
        <v>61</v>
      </c>
      <c r="T77" s="63">
        <f t="shared" ca="1" si="14"/>
        <v>61</v>
      </c>
      <c r="U77" s="2" t="str">
        <f t="shared" ca="1" si="15"/>
        <v/>
      </c>
      <c r="V77" s="2">
        <f t="shared" ca="1" si="16"/>
        <v>315.5595523224963</v>
      </c>
      <c r="W77" s="2">
        <f t="shared" ca="1" si="17"/>
        <v>311.95624033610028</v>
      </c>
      <c r="X77" s="2">
        <f t="shared" ca="1" si="18"/>
        <v>334.22121810913086</v>
      </c>
      <c r="Y77" s="2" t="str">
        <f t="shared" ca="1" si="1"/>
        <v>OVR</v>
      </c>
      <c r="AA77" s="47">
        <f t="shared" ca="1" si="19"/>
        <v>96.109084551709174</v>
      </c>
      <c r="AB77" s="47">
        <f t="shared" ca="1" si="20"/>
        <v>95.830630302429199</v>
      </c>
      <c r="AC77" s="1">
        <f ca="1">IF(AB77&lt;&gt;"",AA77/AC$16,"")</f>
        <v>9.376496053825286E-3</v>
      </c>
      <c r="AD77" s="47">
        <f t="shared" ca="1" si="21"/>
        <v>0.99710272706707392</v>
      </c>
      <c r="AE77" s="1">
        <f t="shared" ca="1" si="2"/>
        <v>8.5760639288336993E-3</v>
      </c>
      <c r="AF77" s="47">
        <f t="shared" ca="1" si="22"/>
        <v>92.637282371520996</v>
      </c>
      <c r="AG77" s="1">
        <f t="shared" ca="1" si="23"/>
        <v>0.25629089213789114</v>
      </c>
      <c r="AH77" s="63">
        <f t="shared" ca="1" si="24"/>
        <v>0.96387644106296466</v>
      </c>
      <c r="AI77" s="1">
        <f t="shared" ca="1" si="25"/>
        <v>-4.4628092445054834E-3</v>
      </c>
      <c r="AJ77" s="47">
        <f ca="1">IF(AF77&lt;&gt;"",AF77/AB77,"")</f>
        <v>0.96667716865859687</v>
      </c>
      <c r="AK77" s="1">
        <f t="shared" ca="1" si="26"/>
        <v>-1.0835600960591885E-2</v>
      </c>
      <c r="AL77" s="2">
        <f t="shared" ca="1" si="27"/>
        <v>117.28879229227702</v>
      </c>
      <c r="AM77" s="1">
        <f t="shared" ca="1" si="28"/>
        <v>0.62005861001102691</v>
      </c>
      <c r="AN77" s="63">
        <f t="shared" ca="1" si="29"/>
        <v>1.2203715480108712</v>
      </c>
      <c r="AO77" s="1">
        <f t="shared" ca="1" si="30"/>
        <v>0.21196388464537796</v>
      </c>
      <c r="AP77" s="63">
        <f t="shared" ca="1" si="31"/>
        <v>1.266107870283709</v>
      </c>
      <c r="AQ77" s="1">
        <f t="shared" ca="1" si="32"/>
        <v>0.19302123965365015</v>
      </c>
      <c r="AR77" s="1"/>
      <c r="AS77"/>
      <c r="AT77"/>
      <c r="AU77"/>
      <c r="AV77"/>
      <c r="AW77"/>
      <c r="AX77"/>
      <c r="AY77"/>
      <c r="AZ77"/>
      <c r="BA77" s="118"/>
      <c r="BD77" s="121"/>
      <c r="BE77" s="123"/>
      <c r="BF77" s="121"/>
      <c r="BG77" s="121"/>
      <c r="BH77" s="123"/>
      <c r="BI77" s="121"/>
      <c r="BL77" s="121"/>
      <c r="BM77" s="123"/>
      <c r="BN77" s="121"/>
      <c r="BO77" s="121"/>
      <c r="BP77" s="123"/>
      <c r="BQ77" s="121"/>
    </row>
    <row r="78" spans="1:69">
      <c r="A78" s="8">
        <f t="shared" si="33"/>
        <v>61</v>
      </c>
      <c r="B78" s="62" t="str">
        <f t="shared" si="3"/>
        <v>data3!R63C37</v>
      </c>
      <c r="C78" s="46" t="str">
        <f ca="1">$AT$8&amp;"!R"&amp;2+A78&amp;"C"&amp;F$3</f>
        <v>data0!R63C37</v>
      </c>
      <c r="D78" s="47">
        <f t="shared" ca="1" si="34"/>
        <v>62</v>
      </c>
      <c r="E78" s="62">
        <f t="shared" ca="1" si="4"/>
        <v>7235.6879573613769</v>
      </c>
      <c r="F78" s="47">
        <f t="shared" ca="1" si="35"/>
        <v>7217.3401285807295</v>
      </c>
      <c r="G78" s="47">
        <f t="shared" ca="1" si="6"/>
        <v>7217.3401285807295</v>
      </c>
      <c r="H78" s="7"/>
      <c r="I78" s="47">
        <f t="shared" ca="1" si="7"/>
        <v>8009.9647183351035</v>
      </c>
      <c r="J78" s="47">
        <f t="shared" ca="1" si="8"/>
        <v>7998.1919555664062</v>
      </c>
      <c r="K78" s="47">
        <f t="shared" ca="1" si="9"/>
        <v>0.99853023537772279</v>
      </c>
      <c r="L78" s="1">
        <f t="shared" ca="1" si="10"/>
        <v>0.78031141029916162</v>
      </c>
      <c r="M78" s="1">
        <f t="shared" ca="1" si="11"/>
        <v>-1.4696060794018306E-3</v>
      </c>
      <c r="N78" s="1"/>
      <c r="O78" s="1" t="str">
        <f t="shared" ca="1" si="12"/>
        <v>data3!R299C37</v>
      </c>
      <c r="P78" s="1" t="str">
        <f ca="1">$AT$8&amp;"!R"&amp;2+$D$16+3*A78&amp;"C"&amp;F$3</f>
        <v>data0!R299C37</v>
      </c>
      <c r="Q78" s="1" t="str">
        <f ca="1">$AT$8&amp;"!R"&amp;2+$D$16+3*A78+1&amp;"C"&amp;F$3</f>
        <v>data0!R300C37</v>
      </c>
      <c r="R78" s="1" t="str">
        <f ca="1">$AT$8&amp;"!R"&amp;2+$D$16+3*A78+2&amp;"C"&amp;F$3</f>
        <v>data0!R301C37</v>
      </c>
      <c r="S78" s="2">
        <f t="shared" ca="1" si="13"/>
        <v>62</v>
      </c>
      <c r="T78" s="63">
        <f t="shared" ca="1" si="14"/>
        <v>62</v>
      </c>
      <c r="U78" s="2" t="str">
        <f t="shared" ca="1" si="15"/>
        <v/>
      </c>
      <c r="V78" s="2">
        <f t="shared" ca="1" si="16"/>
        <v>311.61581081358509</v>
      </c>
      <c r="W78" s="2">
        <f t="shared" ca="1" si="17"/>
        <v>308.14386622111004</v>
      </c>
      <c r="X78" s="2">
        <f t="shared" ca="1" si="18"/>
        <v>329.16118367513019</v>
      </c>
      <c r="Y78" s="2" t="str">
        <f t="shared" ca="1" si="1"/>
        <v>OVR</v>
      </c>
      <c r="AA78" s="47">
        <f t="shared" ca="1" si="19"/>
        <v>97.1264601369828</v>
      </c>
      <c r="AB78" s="47">
        <f t="shared" ca="1" si="20"/>
        <v>96.853779792785645</v>
      </c>
      <c r="AC78" s="1">
        <f ca="1">IF(AB78&lt;&gt;"",AA78/AC$16,"")</f>
        <v>9.4757522084861264E-3</v>
      </c>
      <c r="AD78" s="47">
        <f t="shared" ca="1" si="21"/>
        <v>0.99719252257507807</v>
      </c>
      <c r="AE78" s="1">
        <f t="shared" ca="1" si="2"/>
        <v>8.6668926845505645E-3</v>
      </c>
      <c r="AF78" s="47">
        <f t="shared" ca="1" si="22"/>
        <v>93.722819964090988</v>
      </c>
      <c r="AG78" s="1">
        <f t="shared" ca="1" si="23"/>
        <v>0.25900389369862081</v>
      </c>
      <c r="AH78" s="63">
        <f t="shared" ca="1" si="24"/>
        <v>0.96495661256374965</v>
      </c>
      <c r="AI78" s="1">
        <f t="shared" ca="1" si="25"/>
        <v>-3.3471570139771423E-3</v>
      </c>
      <c r="AJ78" s="47">
        <f ca="1">IF(AF78&lt;&gt;"",AF78/AB78,"")</f>
        <v>0.96767333360253771</v>
      </c>
      <c r="AK78" s="1">
        <f t="shared" ca="1" si="26"/>
        <v>-9.816262829864475E-3</v>
      </c>
      <c r="AL78" s="2">
        <f t="shared" ca="1" si="27"/>
        <v>119.37278525034587</v>
      </c>
      <c r="AM78" s="1">
        <f t="shared" ca="1" si="28"/>
        <v>0.62662232346440516</v>
      </c>
      <c r="AN78" s="63">
        <f t="shared" ca="1" si="29"/>
        <v>1.2290449490487747</v>
      </c>
      <c r="AO78" s="1">
        <f t="shared" ca="1" si="30"/>
        <v>0.22057753090099452</v>
      </c>
      <c r="AP78" s="63">
        <f t="shared" ca="1" si="31"/>
        <v>1.2736789748332629</v>
      </c>
      <c r="AQ78" s="1">
        <f t="shared" ca="1" si="32"/>
        <v>0.2001552988813462</v>
      </c>
      <c r="AR78" s="1"/>
      <c r="AS78"/>
      <c r="AT78"/>
      <c r="AU78"/>
      <c r="AV78"/>
      <c r="AW78"/>
      <c r="AX78"/>
      <c r="AY78"/>
      <c r="AZ78"/>
      <c r="BA78" s="118"/>
      <c r="BD78" s="121"/>
      <c r="BE78" s="123"/>
      <c r="BF78" s="121"/>
      <c r="BG78" s="121"/>
      <c r="BH78" s="123"/>
      <c r="BI78" s="121"/>
      <c r="BL78" s="121"/>
      <c r="BM78" s="123"/>
      <c r="BN78" s="121"/>
      <c r="BO78" s="121"/>
      <c r="BP78" s="123"/>
      <c r="BQ78" s="121"/>
    </row>
    <row r="79" spans="1:69">
      <c r="A79" s="8">
        <f t="shared" si="33"/>
        <v>62</v>
      </c>
      <c r="B79" s="62" t="str">
        <f t="shared" si="3"/>
        <v>data3!R64C37</v>
      </c>
      <c r="C79" s="46" t="str">
        <f ca="1">$AT$8&amp;"!R"&amp;2+A79&amp;"C"&amp;F$3</f>
        <v>data0!R64C37</v>
      </c>
      <c r="D79" s="47">
        <f t="shared" ca="1" si="34"/>
        <v>63</v>
      </c>
      <c r="E79" s="62">
        <f t="shared" ca="1" si="4"/>
        <v>7131.719551587883</v>
      </c>
      <c r="F79" s="47">
        <f t="shared" ca="1" si="35"/>
        <v>7126.20166015625</v>
      </c>
      <c r="G79" s="47">
        <f t="shared" ca="1" si="6"/>
        <v>7126.20166015625</v>
      </c>
      <c r="H79" s="7"/>
      <c r="I79" s="47">
        <f t="shared" ca="1" si="7"/>
        <v>8095.9800082125175</v>
      </c>
      <c r="J79" s="47">
        <f t="shared" ca="1" si="8"/>
        <v>8079.6137898763018</v>
      </c>
      <c r="K79" s="47">
        <f t="shared" ca="1" si="9"/>
        <v>0.9979784759448993</v>
      </c>
      <c r="L79" s="1">
        <f t="shared" ca="1" si="10"/>
        <v>0.78825500389037095</v>
      </c>
      <c r="M79" s="1">
        <f t="shared" ca="1" si="11"/>
        <v>-2.0213655998316815E-3</v>
      </c>
      <c r="N79" s="1"/>
      <c r="O79" s="1" t="str">
        <f t="shared" ca="1" si="12"/>
        <v>data3!R302C37</v>
      </c>
      <c r="P79" s="1" t="str">
        <f ca="1">$AT$8&amp;"!R"&amp;2+$D$16+3*A79&amp;"C"&amp;F$3</f>
        <v>data0!R302C37</v>
      </c>
      <c r="Q79" s="1" t="str">
        <f ca="1">$AT$8&amp;"!R"&amp;2+$D$16+3*A79+1&amp;"C"&amp;F$3</f>
        <v>data0!R303C37</v>
      </c>
      <c r="R79" s="1" t="str">
        <f ca="1">$AT$8&amp;"!R"&amp;2+$D$16+3*A79+2&amp;"C"&amp;F$3</f>
        <v>data0!R304C37</v>
      </c>
      <c r="S79" s="2">
        <f t="shared" ca="1" si="13"/>
        <v>63</v>
      </c>
      <c r="T79" s="63">
        <f t="shared" ca="1" si="14"/>
        <v>63</v>
      </c>
      <c r="U79" s="2" t="str">
        <f t="shared" ca="1" si="15"/>
        <v/>
      </c>
      <c r="V79" s="2">
        <f t="shared" ca="1" si="16"/>
        <v>307.70765822456957</v>
      </c>
      <c r="W79" s="2">
        <f t="shared" ca="1" si="17"/>
        <v>304.25329462687176</v>
      </c>
      <c r="X79" s="2">
        <f t="shared" ca="1" si="18"/>
        <v>323.6061846415202</v>
      </c>
      <c r="Y79" s="2" t="str">
        <f t="shared" ca="1" si="1"/>
        <v>OVR</v>
      </c>
      <c r="AA79" s="47">
        <f t="shared" ca="1" si="19"/>
        <v>98.134212450003389</v>
      </c>
      <c r="AB79" s="47">
        <f t="shared" ca="1" si="20"/>
        <v>97.850862185160324</v>
      </c>
      <c r="AC79" s="1">
        <f ca="1">IF(AB79&lt;&gt;"",AA79/AC$16,"")</f>
        <v>9.5740695073174044E-3</v>
      </c>
      <c r="AD79" s="47">
        <f t="shared" ca="1" si="21"/>
        <v>0.99711262506959619</v>
      </c>
      <c r="AE79" s="1">
        <f t="shared" ca="1" si="2"/>
        <v>8.5860758244524771E-3</v>
      </c>
      <c r="AF79" s="47">
        <f t="shared" ca="1" si="22"/>
        <v>94.775692621866867</v>
      </c>
      <c r="AG79" s="1">
        <f t="shared" ca="1" si="23"/>
        <v>0.26169123320000903</v>
      </c>
      <c r="AH79" s="63">
        <f t="shared" ca="1" si="24"/>
        <v>0.96577625942789735</v>
      </c>
      <c r="AI79" s="1">
        <f t="shared" ca="1" si="25"/>
        <v>-2.500586953975148E-3</v>
      </c>
      <c r="AJ79" s="47">
        <f ca="1">IF(AF79&lt;&gt;"",AF79/AB79,"")</f>
        <v>0.96857289251601686</v>
      </c>
      <c r="AK79" s="1">
        <f t="shared" ca="1" si="26"/>
        <v>-8.8957780176629475E-3</v>
      </c>
      <c r="AL79" s="2">
        <f t="shared" ca="1" si="27"/>
        <v>121.67417240142822</v>
      </c>
      <c r="AM79" s="1">
        <f t="shared" ca="1" si="28"/>
        <v>0.63312395129034449</v>
      </c>
      <c r="AN79" s="63">
        <f t="shared" ca="1" si="29"/>
        <v>1.2398751603923839</v>
      </c>
      <c r="AO79" s="1">
        <f t="shared" ca="1" si="30"/>
        <v>0.23133312827043939</v>
      </c>
      <c r="AP79" s="63">
        <f t="shared" ca="1" si="31"/>
        <v>1.2838120095505932</v>
      </c>
      <c r="AQ79" s="1">
        <f t="shared" ca="1" si="32"/>
        <v>0.20970339973725038</v>
      </c>
      <c r="AR79" s="1"/>
      <c r="AS79" s="103" t="str">
        <f ca="1">"Gain Compression Relative to LM &amp; LO Range; Range=HS: "&amp;AX9&amp; " channel"</f>
        <v>Gain Compression Relative to LM &amp; LO Range; Range=HS: RED channel</v>
      </c>
      <c r="AT79" s="103"/>
      <c r="AU79" s="103"/>
      <c r="AV79" s="103"/>
      <c r="AW79" s="103"/>
      <c r="AX79" s="103"/>
      <c r="AY79" s="103"/>
      <c r="AZ79"/>
      <c r="BA79" s="118"/>
      <c r="BD79" s="121"/>
      <c r="BE79" s="123"/>
      <c r="BF79" s="121"/>
      <c r="BG79" s="121"/>
      <c r="BH79" s="123"/>
      <c r="BI79" s="121"/>
      <c r="BL79" s="121"/>
      <c r="BM79" s="123"/>
      <c r="BN79" s="121"/>
      <c r="BO79" s="121"/>
      <c r="BP79" s="123"/>
      <c r="BQ79" s="121"/>
    </row>
    <row r="80" spans="1:69">
      <c r="A80" s="8">
        <f t="shared" si="33"/>
        <v>63</v>
      </c>
      <c r="B80" s="62" t="str">
        <f t="shared" si="3"/>
        <v>data3!R65C37</v>
      </c>
      <c r="C80" s="46" t="str">
        <f ca="1">$AT$8&amp;"!R"&amp;2+A80&amp;"C"&amp;F$3</f>
        <v>data0!R65C37</v>
      </c>
      <c r="D80" s="47">
        <f t="shared" ca="1" si="34"/>
        <v>64</v>
      </c>
      <c r="E80" s="62">
        <f t="shared" ca="1" si="4"/>
        <v>7035.0881154839799</v>
      </c>
      <c r="F80" s="47">
        <f t="shared" ca="1" si="35"/>
        <v>7033.6555582682295</v>
      </c>
      <c r="G80" s="47">
        <f t="shared" ca="1" si="6"/>
        <v>7033.6555582682295</v>
      </c>
      <c r="H80" s="7"/>
      <c r="I80" s="47">
        <f t="shared" ca="1" si="7"/>
        <v>8181.9952980899316</v>
      </c>
      <c r="J80" s="47">
        <f t="shared" ca="1" si="8"/>
        <v>8157.8618774414062</v>
      </c>
      <c r="K80" s="47">
        <f t="shared" ca="1" si="9"/>
        <v>0.9970504235496005</v>
      </c>
      <c r="L80" s="1">
        <f t="shared" ca="1" si="10"/>
        <v>0.79588896365282014</v>
      </c>
      <c r="M80" s="1">
        <f t="shared" ca="1" si="11"/>
        <v>-2.9494181424830623E-3</v>
      </c>
      <c r="N80" s="1"/>
      <c r="O80" s="1" t="str">
        <f t="shared" ca="1" si="12"/>
        <v>data3!R305C37</v>
      </c>
      <c r="P80" s="1" t="str">
        <f ca="1">$AT$8&amp;"!R"&amp;2+$D$16+3*A80&amp;"C"&amp;F$3</f>
        <v>data0!R305C37</v>
      </c>
      <c r="Q80" s="1" t="str">
        <f ca="1">$AT$8&amp;"!R"&amp;2+$D$16+3*A80+1&amp;"C"&amp;F$3</f>
        <v>data0!R306C37</v>
      </c>
      <c r="R80" s="1" t="str">
        <f ca="1">$AT$8&amp;"!R"&amp;2+$D$16+3*A80+2&amp;"C"&amp;F$3</f>
        <v>data0!R307C37</v>
      </c>
      <c r="S80" s="2">
        <f t="shared" ca="1" si="13"/>
        <v>64</v>
      </c>
      <c r="T80" s="63">
        <f t="shared" ca="1" si="14"/>
        <v>64</v>
      </c>
      <c r="U80" s="2" t="str">
        <f t="shared" ca="1" si="15"/>
        <v/>
      </c>
      <c r="V80" s="2">
        <f t="shared" ca="1" si="16"/>
        <v>303.67557684517368</v>
      </c>
      <c r="W80" s="2">
        <f t="shared" ca="1" si="17"/>
        <v>300.30407079060871</v>
      </c>
      <c r="X80" s="2">
        <f t="shared" ca="1" si="18"/>
        <v>318.2199872334798</v>
      </c>
      <c r="Y80" s="2" t="str">
        <f t="shared" ca="1" si="1"/>
        <v>OVR</v>
      </c>
      <c r="AA80" s="47">
        <f t="shared" ca="1" si="19"/>
        <v>98.793191536934529</v>
      </c>
      <c r="AB80" s="47">
        <f t="shared" ca="1" si="20"/>
        <v>98.456931114196777</v>
      </c>
      <c r="AC80" s="1">
        <f ca="1">IF(AB80&lt;&gt;"",AA80/AC$16,"")</f>
        <v>9.6383601499448329E-3</v>
      </c>
      <c r="AD80" s="47">
        <f t="shared" ca="1" si="21"/>
        <v>0.99659631987279163</v>
      </c>
      <c r="AE80" s="1">
        <f t="shared" ca="1" si="2"/>
        <v>8.0638296716304403E-3</v>
      </c>
      <c r="AF80" s="47">
        <f t="shared" ca="1" si="22"/>
        <v>95.434453328450516</v>
      </c>
      <c r="AG80" s="1">
        <f t="shared" ca="1" si="23"/>
        <v>0.26344851076515874</v>
      </c>
      <c r="AH80" s="63">
        <f t="shared" ca="1" si="24"/>
        <v>0.96600233117048029</v>
      </c>
      <c r="AI80" s="1">
        <f t="shared" ca="1" si="25"/>
        <v>-2.2670893624456845E-3</v>
      </c>
      <c r="AJ80" s="47">
        <f ca="1">IF(AF80&lt;&gt;"",AF80/AB80,"")</f>
        <v>0.96930152350330123</v>
      </c>
      <c r="AK80" s="1">
        <f t="shared" ca="1" si="26"/>
        <v>-8.1501973253427229E-3</v>
      </c>
      <c r="AL80" s="2">
        <f t="shared" ca="1" si="27"/>
        <v>122.92513942718506</v>
      </c>
      <c r="AM80" s="1">
        <f t="shared" ca="1" si="28"/>
        <v>0.63737542927054536</v>
      </c>
      <c r="AN80" s="63">
        <f t="shared" ca="1" si="29"/>
        <v>1.244267317563363</v>
      </c>
      <c r="AO80" s="1">
        <f t="shared" ca="1" si="30"/>
        <v>0.23569502598559766</v>
      </c>
      <c r="AP80" s="63">
        <f t="shared" ca="1" si="31"/>
        <v>1.2880582969771057</v>
      </c>
      <c r="AQ80" s="1">
        <f t="shared" ca="1" si="32"/>
        <v>0.21370456836466634</v>
      </c>
      <c r="AR80" s="1"/>
      <c r="AS80"/>
      <c r="AT80"/>
      <c r="AU80"/>
      <c r="AV80"/>
      <c r="AW80"/>
      <c r="AX80"/>
      <c r="AY80"/>
      <c r="AZ80"/>
      <c r="BA80" s="118"/>
      <c r="BD80" s="121"/>
      <c r="BE80" s="123"/>
      <c r="BF80" s="121"/>
      <c r="BG80" s="121"/>
      <c r="BH80" s="123"/>
      <c r="BI80" s="121"/>
      <c r="BL80" s="121"/>
      <c r="BM80" s="123"/>
      <c r="BN80" s="121"/>
      <c r="BO80" s="121"/>
      <c r="BP80" s="123"/>
      <c r="BQ80" s="121"/>
    </row>
    <row r="81" spans="1:69">
      <c r="A81" s="8">
        <f t="shared" si="33"/>
        <v>64</v>
      </c>
      <c r="B81" s="62" t="str">
        <f t="shared" si="3"/>
        <v>data3!R66C37</v>
      </c>
      <c r="C81" s="46" t="str">
        <f ca="1">$AT$8&amp;"!R"&amp;2+A81&amp;"C"&amp;F$3</f>
        <v>data0!R66C37</v>
      </c>
      <c r="D81" s="47">
        <f t="shared" ref="D81:D112" ca="1" si="36">IF(G81&lt;&gt;$G$16,RANK(E81,E$17:E$130),"")</f>
        <v>65</v>
      </c>
      <c r="E81" s="62">
        <f t="shared" ca="1" si="4"/>
        <v>6940.3562745845484</v>
      </c>
      <c r="F81" s="47">
        <f t="shared" ca="1" si="35"/>
        <v>6939.095621744792</v>
      </c>
      <c r="G81" s="47">
        <f t="shared" ca="1" si="6"/>
        <v>6939.095621744792</v>
      </c>
      <c r="H81" s="7"/>
      <c r="I81" s="47">
        <f t="shared" ca="1" si="7"/>
        <v>8268.0105879673465</v>
      </c>
      <c r="J81" s="47">
        <f t="shared" ca="1" si="8"/>
        <v>8235.8884684244786</v>
      </c>
      <c r="K81" s="47">
        <f t="shared" ca="1" si="9"/>
        <v>0.99611489133920361</v>
      </c>
      <c r="L81" s="1">
        <f t="shared" ca="1" si="10"/>
        <v>0.80350131399263203</v>
      </c>
      <c r="M81" s="1">
        <f t="shared" ca="1" si="11"/>
        <v>-3.8849505014202368E-3</v>
      </c>
      <c r="N81" s="1"/>
      <c r="O81" s="1" t="str">
        <f t="shared" ca="1" si="12"/>
        <v>data3!R308C37</v>
      </c>
      <c r="P81" s="1" t="str">
        <f ca="1">$AT$8&amp;"!R"&amp;2+$D$16+3*A81&amp;"C"&amp;F$3</f>
        <v>data0!R308C37</v>
      </c>
      <c r="Q81" s="1" t="str">
        <f ca="1">$AT$8&amp;"!R"&amp;2+$D$16+3*A81+1&amp;"C"&amp;F$3</f>
        <v>data0!R309C37</v>
      </c>
      <c r="R81" s="1" t="str">
        <f ca="1">$AT$8&amp;"!R"&amp;2+$D$16+3*A81+2&amp;"C"&amp;F$3</f>
        <v>data0!R310C37</v>
      </c>
      <c r="S81" s="2">
        <f t="shared" ca="1" si="13"/>
        <v>65</v>
      </c>
      <c r="T81" s="63">
        <f t="shared" ca="1" si="14"/>
        <v>65</v>
      </c>
      <c r="U81" s="2" t="str">
        <f t="shared" ca="1" si="15"/>
        <v/>
      </c>
      <c r="V81" s="2">
        <f t="shared" ca="1" si="16"/>
        <v>299.55054071403782</v>
      </c>
      <c r="W81" s="2">
        <f t="shared" ca="1" si="17"/>
        <v>296.30922571818036</v>
      </c>
      <c r="X81" s="2">
        <f t="shared" ca="1" si="18"/>
        <v>312.97231292724609</v>
      </c>
      <c r="Y81" s="2" t="str">
        <f t="shared" ref="Y81:Y144" ca="1" si="37">IF(INDIRECT(R81,FALSE)&lt;Y$15,INDIRECT(R81,FALSE),Y$16)</f>
        <v>OVR</v>
      </c>
      <c r="AA81" s="47">
        <f t="shared" ca="1" si="19"/>
        <v>99.136659204144792</v>
      </c>
      <c r="AB81" s="47">
        <f t="shared" ca="1" si="20"/>
        <v>98.841426213582352</v>
      </c>
      <c r="AC81" s="1">
        <f ca="1">IF(AB81&lt;&gt;"",AA81/AC$16,"")</f>
        <v>9.6718691906482728E-3</v>
      </c>
      <c r="AD81" s="47">
        <f t="shared" ca="1" si="21"/>
        <v>0.99702195945543726</v>
      </c>
      <c r="AE81" s="1">
        <f ca="1">IF(AD81&lt;&gt;"",AD81/AD$16-1,"")</f>
        <v>8.49436695055239E-3</v>
      </c>
      <c r="AF81" s="47">
        <f t="shared" ca="1" si="22"/>
        <v>95.778019905090332</v>
      </c>
      <c r="AG81" s="1">
        <f t="shared" ca="1" si="23"/>
        <v>0.26436442454438613</v>
      </c>
      <c r="AH81" s="63">
        <f t="shared" ca="1" si="24"/>
        <v>0.96612111678951917</v>
      </c>
      <c r="AI81" s="1">
        <f t="shared" ca="1" si="25"/>
        <v>-2.1444019551782878E-3</v>
      </c>
      <c r="AJ81" s="47">
        <f ca="1">IF(AF81&lt;&gt;"",AF81/AB81,"")</f>
        <v>0.96900685850209778</v>
      </c>
      <c r="AK81" s="1">
        <f t="shared" ca="1" si="26"/>
        <v>-8.4517169414911608E-3</v>
      </c>
      <c r="AL81" s="2">
        <f t="shared" ca="1" si="27"/>
        <v>123.85237534840901</v>
      </c>
      <c r="AM81" s="1">
        <f t="shared" ca="1" si="28"/>
        <v>0.63959134970415998</v>
      </c>
      <c r="AN81" s="63">
        <f t="shared" ca="1" si="29"/>
        <v>1.2493095525174898</v>
      </c>
      <c r="AO81" s="1">
        <f t="shared" ca="1" si="30"/>
        <v>0.24070252281904869</v>
      </c>
      <c r="AP81" s="63">
        <f t="shared" ca="1" si="31"/>
        <v>1.2931189793977627</v>
      </c>
      <c r="AQ81" s="1">
        <f t="shared" ca="1" si="32"/>
        <v>0.21847312067895897</v>
      </c>
      <c r="AR81" s="1"/>
      <c r="AS81"/>
      <c r="AT81"/>
      <c r="AU81"/>
      <c r="AV81"/>
      <c r="AW81"/>
      <c r="AX81"/>
      <c r="AY81"/>
      <c r="AZ81"/>
      <c r="BA81" s="118"/>
      <c r="BD81" s="121"/>
      <c r="BE81" s="123"/>
      <c r="BF81" s="121"/>
      <c r="BG81" s="121"/>
      <c r="BH81" s="123"/>
      <c r="BI81" s="121"/>
      <c r="BL81" s="121"/>
      <c r="BM81" s="123"/>
      <c r="BN81" s="121"/>
      <c r="BO81" s="121"/>
      <c r="BP81" s="123"/>
      <c r="BQ81" s="121"/>
    </row>
    <row r="82" spans="1:69">
      <c r="A82" s="8">
        <f t="shared" si="33"/>
        <v>65</v>
      </c>
      <c r="B82" s="62" t="str">
        <f t="shared" ref="B82:B130" si="38">"data3!R"&amp;2+A82&amp;"C"&amp;F$4</f>
        <v>data3!R67C37</v>
      </c>
      <c r="C82" s="46" t="str">
        <f ca="1">$AT$8&amp;"!R"&amp;2+A82&amp;"C"&amp;F$3</f>
        <v>data0!R67C37</v>
      </c>
      <c r="D82" s="47">
        <f t="shared" ca="1" si="36"/>
        <v>66</v>
      </c>
      <c r="E82" s="62">
        <f t="shared" ref="E82:E130" ca="1" si="39">$K$2*INDIRECT(B82,FALSE)</f>
        <v>6843.0801663835564</v>
      </c>
      <c r="F82" s="47">
        <f t="shared" ref="F82:F115" ca="1" si="40">INDIRECT(C82,FALSE)</f>
        <v>6843.0435180664062</v>
      </c>
      <c r="G82" s="47">
        <f t="shared" ref="G82:G130" ca="1" si="41">IF(F82&gt;=$F$5,$G$16,F82)</f>
        <v>6843.0435180664062</v>
      </c>
      <c r="H82" s="7"/>
      <c r="I82" s="47">
        <f t="shared" ref="I82:I130" ca="1" si="42">IF($D$16-A82&gt;=$D$15,VLOOKUP($D$16-A82,$D$17:$F$130,2,FALSE),"")</f>
        <v>8352.3610488472732</v>
      </c>
      <c r="J82" s="47">
        <f t="shared" ref="J82:J130" ca="1" si="43">IF($D$16-A82&gt;=$D$15,VLOOKUP($D$16-A82,$D$17:$F$130,3,FALSE),"")</f>
        <v>8313.6868286132812</v>
      </c>
      <c r="K82" s="47">
        <f t="shared" ref="K82:K130" ca="1" si="44">IF(I82&lt;&gt;"",J82/I82,"")</f>
        <v>0.99536966613298772</v>
      </c>
      <c r="L82" s="1">
        <f t="shared" ref="L82:L130" ca="1" si="45">IF(J82&lt;&gt;"",J82/L$16,"")</f>
        <v>0.81109139791349083</v>
      </c>
      <c r="M82" s="1">
        <f t="shared" ref="M82:M130" ca="1" si="46">IF(K82&lt;&gt;"",K82/K$16-1,"")</f>
        <v>-4.6301758259602588E-3</v>
      </c>
      <c r="N82" s="1"/>
      <c r="O82" s="1" t="str">
        <f t="shared" ref="O82:O145" ca="1" si="47">"data3!R"&amp;2+$D$16+3*A82&amp;"C"&amp;F$4</f>
        <v>data3!R311C37</v>
      </c>
      <c r="P82" s="1" t="str">
        <f ca="1">$AT$8&amp;"!R"&amp;2+$D$16+3*A82&amp;"C"&amp;F$3</f>
        <v>data0!R311C37</v>
      </c>
      <c r="Q82" s="1" t="str">
        <f ca="1">$AT$8&amp;"!R"&amp;2+$D$16+3*A82+1&amp;"C"&amp;F$3</f>
        <v>data0!R312C37</v>
      </c>
      <c r="R82" s="1" t="str">
        <f ca="1">$AT$8&amp;"!R"&amp;2+$D$16+3*A82+2&amp;"C"&amp;F$3</f>
        <v>data0!R313C37</v>
      </c>
      <c r="S82" s="2">
        <f t="shared" ref="S82:S145" ca="1" si="48">RANK(V82,V$17:V$244)</f>
        <v>66</v>
      </c>
      <c r="T82" s="63">
        <f t="shared" ref="T82:T145" ca="1" si="49">IF(X82&lt;&gt;$X$16,S82,"")</f>
        <v>66</v>
      </c>
      <c r="U82" s="2" t="str">
        <f t="shared" ref="U82:U145" ca="1" si="50">IF(Y82&lt;&gt;$Y$16,S82,"")</f>
        <v/>
      </c>
      <c r="V82" s="2">
        <f t="shared" ref="V82:V130" ca="1" si="51">$K$3*INDIRECT(O82,FALSE)</f>
        <v>295.38528578691495</v>
      </c>
      <c r="W82" s="2">
        <f t="shared" ref="W82:W104" ca="1" si="52">INDIRECT(P82,FALSE)</f>
        <v>292.18404324849445</v>
      </c>
      <c r="X82" s="2">
        <f t="shared" ref="X82:X145" ca="1" si="53">IF(INDIRECT(Q82,FALSE)&lt;X$15,INDIRECT(Q82,FALSE),X$16)</f>
        <v>307.77542622884113</v>
      </c>
      <c r="Y82" s="2" t="str">
        <f t="shared" ca="1" si="37"/>
        <v>OVR</v>
      </c>
      <c r="AA82" s="47">
        <f t="shared" ref="AA82:AA145" ca="1" si="54">VLOOKUP($S$16-$A82,$S$17:$W$244,4,FALSE)</f>
        <v>100.13906338533154</v>
      </c>
      <c r="AB82" s="47">
        <f t="shared" ref="AB82:AB145" ca="1" si="55">VLOOKUP($S$16-$A82,$S$17:$W$244,5,FALSE)</f>
        <v>99.818958600362137</v>
      </c>
      <c r="AC82" s="1">
        <f ca="1">IF(AB82&lt;&gt;"",AA82/AC$16,"")</f>
        <v>9.7696647205201496E-3</v>
      </c>
      <c r="AD82" s="47">
        <f ca="1">AB82/AA82</f>
        <v>0.99680339745402202</v>
      </c>
      <c r="AE82" s="1">
        <f ca="1">IF(AD82&lt;&gt;"",AD82/AD$16-1,"")</f>
        <v>8.2732900272546317E-3</v>
      </c>
      <c r="AF82" s="47">
        <f ca="1">IF(T$16-$A82&gt;=T$15,VLOOKUP(T$16-$A82,$T$17:$X$244,5,FALSE),"")</f>
        <v>96.88000615437825</v>
      </c>
      <c r="AG82" s="1">
        <f t="shared" ref="AG82:AG145" ca="1" si="56">IF(AF82&lt;&gt;"",$AA82/AG$16,"")</f>
        <v>0.26703750236088408</v>
      </c>
      <c r="AH82" s="63">
        <f t="shared" ref="AH82:AH145" ca="1" si="57">IF(AF82&lt;&gt;"",AF82/$AA82,"")</f>
        <v>0.9674546863054575</v>
      </c>
      <c r="AI82" s="1">
        <f t="shared" ref="AI82:AI145" ca="1" si="58">IF(AH82&lt;&gt;"",AH82/AH$16-1,"")</f>
        <v>-7.6702826596319884E-4</v>
      </c>
      <c r="AJ82" s="47">
        <f ca="1">IF(AF82&lt;&gt;"",AF82/AB82,"")</f>
        <v>0.97055717183195278</v>
      </c>
      <c r="AK82" s="1">
        <f t="shared" ref="AK82:AK145" ca="1" si="59">IF(AJ82&lt;&gt;"",AJ82/AJ$16-1,"")</f>
        <v>-6.8653396037737791E-3</v>
      </c>
      <c r="AL82" s="2">
        <f t="shared" ref="AL82:AL145" ca="1" si="60">IF(U$16-$A82&gt;=U$15,VLOOKUP(T$16-$A82,$U$17:$Y$244,5,FALSE),"")</f>
        <v>126.40318775177002</v>
      </c>
      <c r="AM82" s="1">
        <f t="shared" ref="AM82:AM145" ca="1" si="61">IF(AL82&lt;&gt;"",$AA82/AM$16,"")</f>
        <v>0.64605847345375189</v>
      </c>
      <c r="AN82" s="63">
        <f t="shared" ref="AN82:AN145" ca="1" si="62">IF(AL82&lt;&gt;"",AL82/$AA82,"")</f>
        <v>1.2622765130663851</v>
      </c>
      <c r="AO82" s="1">
        <f t="shared" ref="AO82:AO145" ca="1" si="63">IF(AN82&lt;&gt;"",AN82/AN$16-1,"")</f>
        <v>0.25358014841143328</v>
      </c>
      <c r="AP82" s="63">
        <f t="shared" ref="AP82:AP145" ca="1" si="64">IF(AL82&lt;&gt;"",AL82/AF82,"")</f>
        <v>1.3047396750816322</v>
      </c>
      <c r="AQ82" s="1">
        <f t="shared" ref="AQ82:AQ145" ca="1" si="65">IF(AP82&lt;&gt;"",AP82/AP$16-1,"")</f>
        <v>0.22942300662137982</v>
      </c>
      <c r="AR82" s="1"/>
      <c r="AS82"/>
      <c r="AT82"/>
      <c r="AU82"/>
      <c r="AV82"/>
      <c r="AW82"/>
      <c r="AX82"/>
      <c r="AY82"/>
      <c r="AZ82"/>
      <c r="BA82" s="118"/>
      <c r="BD82" s="121"/>
      <c r="BE82" s="123"/>
      <c r="BF82" s="121"/>
      <c r="BG82" s="121"/>
      <c r="BH82" s="123"/>
      <c r="BI82" s="121"/>
      <c r="BL82" s="121"/>
      <c r="BM82" s="123"/>
      <c r="BN82" s="121"/>
      <c r="BO82" s="121"/>
      <c r="BP82" s="123"/>
      <c r="BQ82" s="121"/>
    </row>
    <row r="83" spans="1:69">
      <c r="A83" s="8">
        <f t="shared" ref="A83:A146" si="66">A82+1</f>
        <v>66</v>
      </c>
      <c r="B83" s="62" t="str">
        <f t="shared" si="38"/>
        <v>data3!R68C37</v>
      </c>
      <c r="C83" s="46" t="str">
        <f ca="1">$AT$8&amp;"!R"&amp;2+A83&amp;"C"&amp;F$3</f>
        <v>data0!R68C37</v>
      </c>
      <c r="D83" s="47">
        <f t="shared" ca="1" si="36"/>
        <v>67</v>
      </c>
      <c r="E83" s="62">
        <f t="shared" ca="1" si="39"/>
        <v>6743.5429074952681</v>
      </c>
      <c r="F83" s="47">
        <f t="shared" ca="1" si="40"/>
        <v>6744.11083984375</v>
      </c>
      <c r="G83" s="47">
        <f t="shared" ca="1" si="41"/>
        <v>6744.11083984375</v>
      </c>
      <c r="H83" s="7"/>
      <c r="I83" s="47">
        <f t="shared" ca="1" si="42"/>
        <v>8435.5091567503259</v>
      </c>
      <c r="J83" s="47">
        <f t="shared" ca="1" si="43"/>
        <v>8390.592529296875</v>
      </c>
      <c r="K83" s="47">
        <f t="shared" ca="1" si="44"/>
        <v>0.99467529148284928</v>
      </c>
      <c r="L83" s="1">
        <f t="shared" ca="1" si="45"/>
        <v>0.81859439310213411</v>
      </c>
      <c r="M83" s="1">
        <f t="shared" ca="1" si="46"/>
        <v>-5.3245505863488418E-3</v>
      </c>
      <c r="N83" s="1"/>
      <c r="O83" s="1" t="str">
        <f t="shared" ca="1" si="47"/>
        <v>data3!R314C37</v>
      </c>
      <c r="P83" s="1" t="str">
        <f ca="1">$AT$8&amp;"!R"&amp;2+$D$16+3*A83&amp;"C"&amp;F$3</f>
        <v>data0!R314C37</v>
      </c>
      <c r="Q83" s="1" t="str">
        <f ca="1">$AT$8&amp;"!R"&amp;2+$D$16+3*A83+1&amp;"C"&amp;F$3</f>
        <v>data0!R315C37</v>
      </c>
      <c r="R83" s="1" t="str">
        <f ca="1">$AT$8&amp;"!R"&amp;2+$D$16+3*A83+2&amp;"C"&amp;F$3</f>
        <v>data0!R316C37</v>
      </c>
      <c r="S83" s="2">
        <f t="shared" ca="1" si="48"/>
        <v>67</v>
      </c>
      <c r="T83" s="63">
        <f t="shared" ca="1" si="49"/>
        <v>67</v>
      </c>
      <c r="U83" s="2" t="str">
        <f t="shared" ca="1" si="50"/>
        <v/>
      </c>
      <c r="V83" s="2">
        <f t="shared" ca="1" si="51"/>
        <v>290.9782012030567</v>
      </c>
      <c r="W83" s="2">
        <f t="shared" ca="1" si="52"/>
        <v>287.90245374043781</v>
      </c>
      <c r="X83" s="2">
        <f t="shared" ca="1" si="53"/>
        <v>302.56351470947266</v>
      </c>
      <c r="Y83" s="2" t="str">
        <f t="shared" ca="1" si="37"/>
        <v>OVR</v>
      </c>
      <c r="AA83" s="47">
        <f t="shared" ca="1" si="54"/>
        <v>101.14578578974786</v>
      </c>
      <c r="AB83" s="47">
        <f t="shared" ca="1" si="55"/>
        <v>100.80300617218018</v>
      </c>
      <c r="AC83" s="1">
        <f ca="1">IF(AB83&lt;&gt;"",AA83/AC$16,"")</f>
        <v>9.8678815404632057E-3</v>
      </c>
      <c r="AD83" s="47">
        <f ca="1">AB83/AA83</f>
        <v>0.99661103411386587</v>
      </c>
      <c r="AE83" s="1">
        <f ca="1">IF(AD83&lt;&gt;"",AD83/AD$16-1,"")</f>
        <v>8.0787132246922244E-3</v>
      </c>
      <c r="AF83" s="47">
        <f ca="1">IF(T$16-$A83&gt;=T$15,VLOOKUP(T$16-$A83,$T$17:$X$244,5,FALSE),"")</f>
        <v>97.920958836873368</v>
      </c>
      <c r="AG83" s="1">
        <f t="shared" ca="1" si="56"/>
        <v>0.26972209543932762</v>
      </c>
      <c r="AH83" s="63">
        <f t="shared" ca="1" si="57"/>
        <v>0.96811704088613282</v>
      </c>
      <c r="AI83" s="1">
        <f t="shared" ca="1" si="58"/>
        <v>-8.2917118063075002E-5</v>
      </c>
      <c r="AJ83" s="47">
        <f ca="1">IF(AF83&lt;&gt;"",AF83/AB83,"")</f>
        <v>0.97140911323235712</v>
      </c>
      <c r="AK83" s="1">
        <f t="shared" ca="1" si="59"/>
        <v>-5.9935800022543617E-3</v>
      </c>
      <c r="AL83" s="2">
        <f t="shared" ca="1" si="60"/>
        <v>128.68033345540366</v>
      </c>
      <c r="AM83" s="1">
        <f t="shared" ca="1" si="61"/>
        <v>0.65255345670805076</v>
      </c>
      <c r="AN83" s="63">
        <f t="shared" ca="1" si="62"/>
        <v>1.2722263458696339</v>
      </c>
      <c r="AO83" s="1">
        <f t="shared" ca="1" si="63"/>
        <v>0.26346143254613175</v>
      </c>
      <c r="AP83" s="63">
        <f t="shared" ca="1" si="64"/>
        <v>1.3141245243500155</v>
      </c>
      <c r="AQ83" s="1">
        <f t="shared" ca="1" si="65"/>
        <v>0.23826611136064701</v>
      </c>
      <c r="AR83" s="1"/>
      <c r="AS83"/>
      <c r="AT83"/>
      <c r="AU83"/>
      <c r="AV83"/>
      <c r="AW83"/>
      <c r="AX83"/>
      <c r="AY83"/>
      <c r="AZ83"/>
      <c r="BA83" s="118"/>
      <c r="BD83" s="121"/>
      <c r="BE83" s="123"/>
      <c r="BF83" s="121"/>
      <c r="BG83" s="121"/>
      <c r="BH83" s="123"/>
      <c r="BI83" s="121"/>
      <c r="BL83" s="121"/>
      <c r="BM83" s="123"/>
      <c r="BN83" s="121"/>
      <c r="BO83" s="121"/>
      <c r="BP83" s="123"/>
      <c r="BQ83" s="121"/>
    </row>
    <row r="84" spans="1:69">
      <c r="A84" s="8">
        <f t="shared" si="66"/>
        <v>67</v>
      </c>
      <c r="B84" s="62" t="str">
        <f t="shared" si="38"/>
        <v>data3!R69C37</v>
      </c>
      <c r="C84" s="46" t="str">
        <f ca="1">$AT$8&amp;"!R"&amp;2+A84&amp;"C"&amp;F$3</f>
        <v>data0!R69C37</v>
      </c>
      <c r="D84" s="47">
        <f t="shared" ca="1" si="36"/>
        <v>68</v>
      </c>
      <c r="E84" s="62">
        <f t="shared" ca="1" si="39"/>
        <v>6640.9487907791836</v>
      </c>
      <c r="F84" s="47">
        <f t="shared" ca="1" si="40"/>
        <v>6641.6003824869795</v>
      </c>
      <c r="G84" s="47">
        <f t="shared" ca="1" si="41"/>
        <v>6641.6003824869795</v>
      </c>
      <c r="H84" s="7"/>
      <c r="I84" s="47">
        <f t="shared" ca="1" si="42"/>
        <v>8514.0327867029791</v>
      </c>
      <c r="J84" s="47">
        <f t="shared" ca="1" si="43"/>
        <v>8467.3156331380214</v>
      </c>
      <c r="K84" s="47">
        <f t="shared" ca="1" si="44"/>
        <v>0.99451292299015814</v>
      </c>
      <c r="L84" s="1">
        <f t="shared" ca="1" si="45"/>
        <v>0.82607957396468501</v>
      </c>
      <c r="M84" s="1">
        <f t="shared" ca="1" si="46"/>
        <v>-5.4869191048202426E-3</v>
      </c>
      <c r="N84" s="1"/>
      <c r="O84" s="1" t="str">
        <f t="shared" ca="1" si="47"/>
        <v>data3!R317C37</v>
      </c>
      <c r="P84" s="1" t="str">
        <f ca="1">$AT$8&amp;"!R"&amp;2+$D$16+3*A84&amp;"C"&amp;F$3</f>
        <v>data0!R317C37</v>
      </c>
      <c r="Q84" s="1" t="str">
        <f ca="1">$AT$8&amp;"!R"&amp;2+$D$16+3*A84+1&amp;"C"&amp;F$3</f>
        <v>data0!R318C37</v>
      </c>
      <c r="R84" s="1" t="str">
        <f ca="1">$AT$8&amp;"!R"&amp;2+$D$16+3*A84+2&amp;"C"&amp;F$3</f>
        <v>data0!R319C37</v>
      </c>
      <c r="S84" s="2">
        <f t="shared" ca="1" si="48"/>
        <v>68</v>
      </c>
      <c r="T84" s="63">
        <f t="shared" ca="1" si="49"/>
        <v>68</v>
      </c>
      <c r="U84" s="2" t="str">
        <f t="shared" ca="1" si="50"/>
        <v/>
      </c>
      <c r="V84" s="2">
        <f t="shared" ca="1" si="51"/>
        <v>286.52063077087706</v>
      </c>
      <c r="W84" s="2">
        <f t="shared" ca="1" si="52"/>
        <v>283.50356864929199</v>
      </c>
      <c r="X84" s="2">
        <f t="shared" ca="1" si="53"/>
        <v>297.29748407999676</v>
      </c>
      <c r="Y84" s="2" t="str">
        <f t="shared" ca="1" si="37"/>
        <v>OVR</v>
      </c>
      <c r="AA84" s="47">
        <f t="shared" ca="1" si="54"/>
        <v>102.1300153981317</v>
      </c>
      <c r="AB84" s="47">
        <f t="shared" ca="1" si="55"/>
        <v>101.81312147776286</v>
      </c>
      <c r="AC84" s="1">
        <f ca="1">IF(AB84&lt;&gt;"",AA84/AC$16,"")</f>
        <v>9.9639039412811412E-3</v>
      </c>
      <c r="AD84" s="47">
        <f ca="1">AB84/AA84</f>
        <v>0.99689715193781669</v>
      </c>
      <c r="AE84" s="1">
        <f ca="1">IF(AD84&lt;&gt;"",AD84/AD$16-1,"")</f>
        <v>8.3681233134091926E-3</v>
      </c>
      <c r="AF84" s="47">
        <f ca="1">IF(T$16-$A84&gt;=T$15,VLOOKUP(T$16-$A84,$T$17:$X$244,5,FALSE),"")</f>
        <v>98.94760386149089</v>
      </c>
      <c r="AG84" s="1">
        <f t="shared" ca="1" si="56"/>
        <v>0.27234670772835123</v>
      </c>
      <c r="AH84" s="63">
        <f t="shared" ca="1" si="57"/>
        <v>0.96883960582758288</v>
      </c>
      <c r="AI84" s="1">
        <f t="shared" ca="1" si="58"/>
        <v>6.633821390868988E-4</v>
      </c>
      <c r="AJ84" s="47">
        <f ca="1">IF(AF84&lt;&gt;"",AF84/AB84,"")</f>
        <v>0.97185512461772583</v>
      </c>
      <c r="AK84" s="1">
        <f t="shared" ca="1" si="59"/>
        <v>-5.5371933219056091E-3</v>
      </c>
      <c r="AL84" s="2">
        <f t="shared" ca="1" si="60"/>
        <v>131.05178960164389</v>
      </c>
      <c r="AM84" s="1">
        <f t="shared" ca="1" si="61"/>
        <v>0.65890332514923677</v>
      </c>
      <c r="AN84" s="63">
        <f t="shared" ca="1" si="62"/>
        <v>1.2831858400370051</v>
      </c>
      <c r="AO84" s="1">
        <f t="shared" ca="1" si="63"/>
        <v>0.27434542205447876</v>
      </c>
      <c r="AP84" s="63">
        <f t="shared" ca="1" si="64"/>
        <v>1.3244564242818166</v>
      </c>
      <c r="AQ84" s="1">
        <f t="shared" ca="1" si="65"/>
        <v>0.24800159784952958</v>
      </c>
      <c r="AR84" s="1"/>
      <c r="AZ84"/>
      <c r="BA84" s="118"/>
      <c r="BD84" s="121"/>
      <c r="BE84" s="123"/>
      <c r="BF84" s="121"/>
      <c r="BG84" s="121"/>
      <c r="BH84" s="123"/>
      <c r="BI84" s="121"/>
      <c r="BL84" s="121"/>
      <c r="BM84" s="123"/>
      <c r="BN84" s="121"/>
      <c r="BO84" s="121"/>
      <c r="BP84" s="123"/>
      <c r="BQ84" s="121"/>
    </row>
    <row r="85" spans="1:69">
      <c r="A85" s="8">
        <f t="shared" si="66"/>
        <v>68</v>
      </c>
      <c r="B85" s="62" t="str">
        <f t="shared" si="38"/>
        <v>data3!R70C37</v>
      </c>
      <c r="C85" s="46" t="str">
        <f ca="1">$AT$8&amp;"!R"&amp;2+A85&amp;"C"&amp;F$3</f>
        <v>data0!R70C37</v>
      </c>
      <c r="D85" s="47">
        <f t="shared" ca="1" si="36"/>
        <v>69</v>
      </c>
      <c r="E85" s="62">
        <f t="shared" ca="1" si="39"/>
        <v>6536.8934925778931</v>
      </c>
      <c r="F85" s="47">
        <f t="shared" ca="1" si="40"/>
        <v>6536.7243245442705</v>
      </c>
      <c r="G85" s="47">
        <f t="shared" ca="1" si="41"/>
        <v>6536.7243245442705</v>
      </c>
      <c r="H85" s="7"/>
      <c r="I85" s="47">
        <f t="shared" ca="1" si="42"/>
        <v>8588.7180491507715</v>
      </c>
      <c r="J85" s="47">
        <f t="shared" ca="1" si="43"/>
        <v>8543.4392903645839</v>
      </c>
      <c r="K85" s="47">
        <f t="shared" ca="1" si="44"/>
        <v>0.99472811209693113</v>
      </c>
      <c r="L85" s="1">
        <f t="shared" ca="1" si="45"/>
        <v>0.83350627223069107</v>
      </c>
      <c r="M85" s="1">
        <f t="shared" ca="1" si="46"/>
        <v>-5.2717299638803672E-3</v>
      </c>
      <c r="N85" s="1"/>
      <c r="O85" s="1" t="str">
        <f t="shared" ca="1" si="47"/>
        <v>data3!R320C37</v>
      </c>
      <c r="P85" s="1" t="str">
        <f ca="1">$AT$8&amp;"!R"&amp;2+$D$16+3*A85&amp;"C"&amp;F$3</f>
        <v>data0!R320C37</v>
      </c>
      <c r="Q85" s="1" t="str">
        <f ca="1">$AT$8&amp;"!R"&amp;2+$D$16+3*A85+1&amp;"C"&amp;F$3</f>
        <v>data0!R321C37</v>
      </c>
      <c r="R85" s="1" t="str">
        <f ca="1">$AT$8&amp;"!R"&amp;2+$D$16+3*A85+2&amp;"C"&amp;F$3</f>
        <v>data0!R322C37</v>
      </c>
      <c r="S85" s="2">
        <f t="shared" ca="1" si="48"/>
        <v>69</v>
      </c>
      <c r="T85" s="63">
        <f t="shared" ca="1" si="49"/>
        <v>69</v>
      </c>
      <c r="U85" s="2" t="str">
        <f t="shared" ca="1" si="50"/>
        <v/>
      </c>
      <c r="V85" s="2">
        <f t="shared" ca="1" si="51"/>
        <v>282.0806545734838</v>
      </c>
      <c r="W85" s="2">
        <f t="shared" ca="1" si="52"/>
        <v>279.10467720031738</v>
      </c>
      <c r="X85" s="2">
        <f t="shared" ca="1" si="53"/>
        <v>291.69670613606769</v>
      </c>
      <c r="Y85" s="2" t="str">
        <f t="shared" ca="1" si="37"/>
        <v>OVR</v>
      </c>
      <c r="AA85" s="47">
        <f t="shared" ca="1" si="54"/>
        <v>103.1056893721919</v>
      </c>
      <c r="AB85" s="47">
        <f t="shared" ca="1" si="55"/>
        <v>102.77761904398601</v>
      </c>
      <c r="AC85" s="1">
        <f ca="1">IF(AB85&lt;&gt;"",AA85/AC$16,"")</f>
        <v>1.0059091646067502E-2</v>
      </c>
      <c r="AD85" s="47">
        <f ca="1">AB85/AA85</f>
        <v>0.9968181161466112</v>
      </c>
      <c r="AE85" s="1">
        <f ca="1">IF(AD85&lt;&gt;"",AD85/AD$16-1,"")</f>
        <v>8.2881780830534879E-3</v>
      </c>
      <c r="AF85" s="47">
        <f ca="1">IF(T$16-$A85&gt;=T$15,VLOOKUP(T$16-$A85,$T$17:$X$244,5,FALSE),"")</f>
        <v>99.94301700592041</v>
      </c>
      <c r="AG85" s="1">
        <f t="shared" ca="1" si="56"/>
        <v>0.27494850499251172</v>
      </c>
      <c r="AH85" s="63">
        <f t="shared" ca="1" si="57"/>
        <v>0.96932591804071211</v>
      </c>
      <c r="AI85" s="1">
        <f t="shared" ca="1" si="58"/>
        <v>1.165668400959774E-3</v>
      </c>
      <c r="AJ85" s="47">
        <f ca="1">IF(AF85&lt;&gt;"",AF85/AB85,"")</f>
        <v>0.97242004568278173</v>
      </c>
      <c r="AK85" s="1">
        <f t="shared" ca="1" si="59"/>
        <v>-4.9591308374092868E-3</v>
      </c>
      <c r="AL85" s="2">
        <f t="shared" ca="1" si="60"/>
        <v>132.04958629608154</v>
      </c>
      <c r="AM85" s="1">
        <f t="shared" ca="1" si="61"/>
        <v>0.66519799594962514</v>
      </c>
      <c r="AN85" s="63">
        <f t="shared" ca="1" si="62"/>
        <v>1.2807206576099568</v>
      </c>
      <c r="AO85" s="1">
        <f t="shared" ca="1" si="63"/>
        <v>0.27189722332720212</v>
      </c>
      <c r="AP85" s="63">
        <f t="shared" ca="1" si="64"/>
        <v>1.3212487500578376</v>
      </c>
      <c r="AQ85" s="1">
        <f t="shared" ca="1" si="65"/>
        <v>0.24497908802322299</v>
      </c>
      <c r="AR85" s="1"/>
      <c r="AS85"/>
      <c r="AT85"/>
      <c r="AU85"/>
      <c r="AV85"/>
      <c r="AW85"/>
      <c r="AX85"/>
      <c r="AY85"/>
      <c r="AZ85"/>
      <c r="BA85" s="118"/>
      <c r="BD85" s="121"/>
      <c r="BE85" s="123"/>
      <c r="BF85" s="121"/>
      <c r="BG85" s="121"/>
      <c r="BH85" s="123"/>
      <c r="BI85" s="121"/>
      <c r="BL85" s="121"/>
      <c r="BM85" s="123"/>
      <c r="BN85" s="121"/>
      <c r="BO85" s="121"/>
      <c r="BP85" s="123"/>
      <c r="BQ85" s="121"/>
    </row>
    <row r="86" spans="1:69">
      <c r="A86" s="8">
        <f t="shared" si="66"/>
        <v>69</v>
      </c>
      <c r="B86" s="62" t="str">
        <f t="shared" si="38"/>
        <v>data3!R71C37</v>
      </c>
      <c r="C86" s="46" t="str">
        <f ca="1">$AT$8&amp;"!R"&amp;2+A86&amp;"C"&amp;F$3</f>
        <v>data0!R71C37</v>
      </c>
      <c r="D86" s="47">
        <f t="shared" ca="1" si="36"/>
        <v>70</v>
      </c>
      <c r="E86" s="62">
        <f t="shared" ca="1" si="39"/>
        <v>6435.8115186198384</v>
      </c>
      <c r="F86" s="47">
        <f t="shared" ca="1" si="40"/>
        <v>6434.8851318359375</v>
      </c>
      <c r="G86" s="47">
        <f t="shared" ca="1" si="41"/>
        <v>6434.8851318359375</v>
      </c>
      <c r="H86" s="7"/>
      <c r="I86" s="47">
        <f t="shared" ca="1" si="42"/>
        <v>8670.1089175289326</v>
      </c>
      <c r="J86" s="47">
        <f t="shared" ca="1" si="43"/>
        <v>8619.2239786783848</v>
      </c>
      <c r="K86" s="47">
        <f t="shared" ca="1" si="44"/>
        <v>0.99413099197085397</v>
      </c>
      <c r="L86" s="1">
        <f t="shared" ca="1" si="45"/>
        <v>0.84089990035886686</v>
      </c>
      <c r="M86" s="1">
        <f t="shared" ca="1" si="46"/>
        <v>-5.8688501847660168E-3</v>
      </c>
      <c r="N86" s="1"/>
      <c r="O86" s="1" t="str">
        <f t="shared" ca="1" si="47"/>
        <v>data3!R323C37</v>
      </c>
      <c r="P86" s="1" t="str">
        <f ca="1">$AT$8&amp;"!R"&amp;2+$D$16+3*A86&amp;"C"&amp;F$3</f>
        <v>data0!R323C37</v>
      </c>
      <c r="Q86" s="1" t="str">
        <f ca="1">$AT$8&amp;"!R"&amp;2+$D$16+3*A86+1&amp;"C"&amp;F$3</f>
        <v>data0!R324C37</v>
      </c>
      <c r="R86" s="1" t="str">
        <f ca="1">$AT$8&amp;"!R"&amp;2+$D$16+3*A86+2&amp;"C"&amp;F$3</f>
        <v>data0!R325C37</v>
      </c>
      <c r="S86" s="2">
        <f t="shared" ca="1" si="48"/>
        <v>70</v>
      </c>
      <c r="T86" s="63">
        <f t="shared" ca="1" si="49"/>
        <v>70</v>
      </c>
      <c r="U86" s="2" t="str">
        <f t="shared" ca="1" si="50"/>
        <v/>
      </c>
      <c r="V86" s="2">
        <f t="shared" ca="1" si="51"/>
        <v>277.86269456232884</v>
      </c>
      <c r="W86" s="2">
        <f t="shared" ca="1" si="52"/>
        <v>274.94690767923993</v>
      </c>
      <c r="X86" s="2">
        <f t="shared" ca="1" si="53"/>
        <v>286.20107523600262</v>
      </c>
      <c r="Y86" s="2" t="str">
        <f t="shared" ca="1" si="37"/>
        <v>OVR</v>
      </c>
      <c r="AA86" s="47">
        <f t="shared" ca="1" si="54"/>
        <v>104.07280439786608</v>
      </c>
      <c r="AB86" s="47">
        <f t="shared" ca="1" si="55"/>
        <v>103.74211661020915</v>
      </c>
      <c r="AC86" s="1">
        <f ca="1">IF(AB86&lt;&gt;"",AA86/AC$16,"")</f>
        <v>1.015344433149913E-2</v>
      </c>
      <c r="AD86" s="47">
        <f ca="1">AB86/AA86</f>
        <v>0.99682253409456789</v>
      </c>
      <c r="AE86" s="1">
        <f ca="1">IF(AD86&lt;&gt;"",AD86/AD$16-1,"")</f>
        <v>8.292646866900899E-3</v>
      </c>
      <c r="AF86" s="47">
        <f ca="1">IF(T$16-$A86&gt;=T$15,VLOOKUP(T$16-$A86,$T$17:$X$244,5,FALSE),"")</f>
        <v>100.91482639312744</v>
      </c>
      <c r="AG86" s="1">
        <f t="shared" ca="1" si="56"/>
        <v>0.27752747839430952</v>
      </c>
      <c r="AH86" s="63">
        <f t="shared" ca="1" si="57"/>
        <v>0.9696560689124335</v>
      </c>
      <c r="AI86" s="1">
        <f t="shared" ca="1" si="58"/>
        <v>1.506663841201572E-3</v>
      </c>
      <c r="AJ86" s="47">
        <f ca="1">IF(AF86&lt;&gt;"",AF86/AB86,"")</f>
        <v>0.97274693914618393</v>
      </c>
      <c r="AK86" s="1">
        <f t="shared" ca="1" si="59"/>
        <v>-4.6246330477026643E-3</v>
      </c>
      <c r="AL86" s="2">
        <f t="shared" ca="1" si="60"/>
        <v>133.83261235555014</v>
      </c>
      <c r="AM86" s="1">
        <f t="shared" ca="1" si="61"/>
        <v>0.67143744772816827</v>
      </c>
      <c r="AN86" s="63">
        <f t="shared" ca="1" si="62"/>
        <v>1.2859518212261634</v>
      </c>
      <c r="AO86" s="1">
        <f t="shared" ca="1" si="63"/>
        <v>0.27709234721209364</v>
      </c>
      <c r="AP86" s="63">
        <f t="shared" ca="1" si="64"/>
        <v>1.3261937530783334</v>
      </c>
      <c r="AQ86" s="1">
        <f t="shared" ca="1" si="65"/>
        <v>0.24963863858132895</v>
      </c>
      <c r="AR86" s="1"/>
      <c r="AS86"/>
      <c r="AT86"/>
      <c r="AU86"/>
      <c r="AV86"/>
      <c r="AW86"/>
      <c r="AX86"/>
      <c r="AY86"/>
      <c r="AZ86"/>
      <c r="BA86" s="118"/>
      <c r="BD86" s="121"/>
      <c r="BE86" s="123"/>
      <c r="BF86" s="121"/>
      <c r="BG86" s="121"/>
      <c r="BH86" s="123"/>
      <c r="BI86" s="121"/>
      <c r="BL86" s="121"/>
      <c r="BM86" s="123"/>
      <c r="BN86" s="121"/>
      <c r="BO86" s="121"/>
      <c r="BP86" s="123"/>
      <c r="BQ86" s="121"/>
    </row>
    <row r="87" spans="1:69">
      <c r="A87" s="8">
        <f t="shared" si="66"/>
        <v>70</v>
      </c>
      <c r="B87" s="62" t="str">
        <f t="shared" si="38"/>
        <v>data3!R72C37</v>
      </c>
      <c r="C87" s="46" t="str">
        <f ca="1">$AT$8&amp;"!R"&amp;2+A87&amp;"C"&amp;F$3</f>
        <v>data0!R72C37</v>
      </c>
      <c r="D87" s="47">
        <f t="shared" ca="1" si="36"/>
        <v>71</v>
      </c>
      <c r="E87" s="62">
        <f t="shared" ca="1" si="39"/>
        <v>6340.996412278796</v>
      </c>
      <c r="F87" s="47">
        <f t="shared" ca="1" si="40"/>
        <v>6339.3543090820312</v>
      </c>
      <c r="G87" s="47">
        <f t="shared" ca="1" si="41"/>
        <v>6339.3543090820312</v>
      </c>
      <c r="H87" s="7"/>
      <c r="I87" s="47">
        <f t="shared" ca="1" si="42"/>
        <v>8754.2281545113383</v>
      </c>
      <c r="J87" s="47">
        <f t="shared" ca="1" si="43"/>
        <v>8694.9435221354161</v>
      </c>
      <c r="K87" s="47">
        <f t="shared" ca="1" si="44"/>
        <v>0.99322788584789501</v>
      </c>
      <c r="L87" s="1">
        <f t="shared" ca="1" si="45"/>
        <v>0.8482871728912601</v>
      </c>
      <c r="M87" s="1">
        <f t="shared" ca="1" si="46"/>
        <v>-6.771956451116723E-3</v>
      </c>
      <c r="N87" s="1"/>
      <c r="O87" s="1" t="str">
        <f t="shared" ca="1" si="47"/>
        <v>data3!R326C37</v>
      </c>
      <c r="P87" s="1" t="str">
        <f ca="1">$AT$8&amp;"!R"&amp;2+$D$16+3*A87&amp;"C"&amp;F$3</f>
        <v>data0!R326C37</v>
      </c>
      <c r="Q87" s="1" t="str">
        <f ca="1">$AT$8&amp;"!R"&amp;2+$D$16+3*A87+1&amp;"C"&amp;F$3</f>
        <v>data0!R327C37</v>
      </c>
      <c r="R87" s="1" t="str">
        <f ca="1">$AT$8&amp;"!R"&amp;2+$D$16+3*A87+2&amp;"C"&amp;F$3</f>
        <v>data0!R328C37</v>
      </c>
      <c r="S87" s="2">
        <f t="shared" ca="1" si="48"/>
        <v>71</v>
      </c>
      <c r="T87" s="63">
        <f t="shared" ca="1" si="49"/>
        <v>71</v>
      </c>
      <c r="U87" s="2" t="str">
        <f t="shared" ca="1" si="50"/>
        <v/>
      </c>
      <c r="V87" s="2">
        <f t="shared" ca="1" si="51"/>
        <v>273.90134646994289</v>
      </c>
      <c r="W87" s="2">
        <f t="shared" ca="1" si="52"/>
        <v>270.99768447875977</v>
      </c>
      <c r="X87" s="2">
        <f t="shared" ca="1" si="53"/>
        <v>280.8637587229411</v>
      </c>
      <c r="Y87" s="2" t="str">
        <f t="shared" ca="1" si="37"/>
        <v>OVR</v>
      </c>
      <c r="AA87" s="47">
        <f t="shared" ca="1" si="54"/>
        <v>104.23062973010417</v>
      </c>
      <c r="AB87" s="47">
        <f t="shared" ca="1" si="55"/>
        <v>103.88548755645752</v>
      </c>
      <c r="AC87" s="1">
        <f ca="1">IF(AB87&lt;&gt;"",AA87/AC$16,"")</f>
        <v>1.0168841924888211E-2</v>
      </c>
      <c r="AD87" s="47">
        <f ca="1">AB87/AA87</f>
        <v>0.99668866844093373</v>
      </c>
      <c r="AE87" s="1">
        <f ca="1">IF(AD87&lt;&gt;"",AD87/AD$16-1,"")</f>
        <v>8.1572408647181405E-3</v>
      </c>
      <c r="AF87" s="47">
        <f ca="1">IF(T$16-$A87&gt;=T$15,VLOOKUP(T$16-$A87,$T$17:$X$244,5,FALSE),"")</f>
        <v>101.07909901936848</v>
      </c>
      <c r="AG87" s="1">
        <f t="shared" ca="1" si="56"/>
        <v>0.27794834594694445</v>
      </c>
      <c r="AH87" s="63">
        <f t="shared" ca="1" si="57"/>
        <v>0.96976387153280863</v>
      </c>
      <c r="AI87" s="1">
        <f t="shared" ca="1" si="58"/>
        <v>1.6180074878269224E-3</v>
      </c>
      <c r="AJ87" s="47">
        <f ca="1">IF(AF87&lt;&gt;"",AF87/AB87,"")</f>
        <v>0.97298574995315035</v>
      </c>
      <c r="AK87" s="1">
        <f t="shared" ca="1" si="59"/>
        <v>-4.3802669283653506E-3</v>
      </c>
      <c r="AL87" s="2">
        <f t="shared" ca="1" si="60"/>
        <v>134.57024351755777</v>
      </c>
      <c r="AM87" s="1">
        <f t="shared" ca="1" si="61"/>
        <v>0.67245567567809139</v>
      </c>
      <c r="AN87" s="63">
        <f t="shared" ca="1" si="62"/>
        <v>1.2910815550670212</v>
      </c>
      <c r="AO87" s="1">
        <f t="shared" ca="1" si="63"/>
        <v>0.28218674011489142</v>
      </c>
      <c r="AP87" s="63">
        <f t="shared" ca="1" si="64"/>
        <v>1.3313360014395439</v>
      </c>
      <c r="AQ87" s="1">
        <f t="shared" ca="1" si="65"/>
        <v>0.25448404840657846</v>
      </c>
      <c r="AR87" s="1"/>
      <c r="AS87"/>
      <c r="AT87"/>
      <c r="AU87"/>
      <c r="AV87"/>
      <c r="AW87"/>
      <c r="AX87"/>
      <c r="AY87"/>
      <c r="AZ87"/>
      <c r="BA87" s="118"/>
      <c r="BD87" s="121"/>
      <c r="BE87" s="123"/>
      <c r="BF87" s="121"/>
      <c r="BG87" s="121"/>
      <c r="BH87" s="123"/>
      <c r="BI87" s="121"/>
      <c r="BL87" s="121"/>
      <c r="BM87" s="123"/>
      <c r="BN87" s="121"/>
      <c r="BO87" s="121"/>
      <c r="BP87" s="123"/>
      <c r="BQ87" s="121"/>
    </row>
    <row r="88" spans="1:69">
      <c r="A88" s="8">
        <f t="shared" si="66"/>
        <v>71</v>
      </c>
      <c r="B88" s="62" t="str">
        <f t="shared" si="38"/>
        <v>data3!R73C37</v>
      </c>
      <c r="C88" s="46" t="str">
        <f ca="1">$AT$8&amp;"!R"&amp;2+A88&amp;"C"&amp;F$3</f>
        <v>data0!R73C37</v>
      </c>
      <c r="D88" s="47">
        <f t="shared" ca="1" si="36"/>
        <v>72</v>
      </c>
      <c r="E88" s="62">
        <f t="shared" ca="1" si="39"/>
        <v>6249.6024147906337</v>
      </c>
      <c r="F88" s="47">
        <f t="shared" ca="1" si="40"/>
        <v>6247.3491007486982</v>
      </c>
      <c r="G88" s="47">
        <f t="shared" ca="1" si="41"/>
        <v>6247.3491007486982</v>
      </c>
      <c r="H88" s="7"/>
      <c r="I88" s="47">
        <f t="shared" ca="1" si="42"/>
        <v>8834.0928661342659</v>
      </c>
      <c r="J88" s="47">
        <f t="shared" ca="1" si="43"/>
        <v>8769.6921997070312</v>
      </c>
      <c r="K88" s="47">
        <f t="shared" ca="1" si="44"/>
        <v>0.99270998534845423</v>
      </c>
      <c r="L88" s="1">
        <f t="shared" ca="1" si="45"/>
        <v>0.85557972680068595</v>
      </c>
      <c r="M88" s="1">
        <f t="shared" ca="1" si="46"/>
        <v>-7.2898570327878387E-3</v>
      </c>
      <c r="N88" s="1"/>
      <c r="O88" s="1" t="str">
        <f t="shared" ca="1" si="47"/>
        <v>data3!R329C37</v>
      </c>
      <c r="P88" s="1" t="str">
        <f ca="1">$AT$8&amp;"!R"&amp;2+$D$16+3*A88&amp;"C"&amp;F$3</f>
        <v>data0!R329C37</v>
      </c>
      <c r="Q88" s="1" t="str">
        <f ca="1">$AT$8&amp;"!R"&amp;2+$D$16+3*A88+1&amp;"C"&amp;F$3</f>
        <v>data0!R330C37</v>
      </c>
      <c r="R88" s="1" t="str">
        <f ca="1">$AT$8&amp;"!R"&amp;2+$D$16+3*A88+2&amp;"C"&amp;F$3</f>
        <v>data0!R331C37</v>
      </c>
      <c r="S88" s="2">
        <f t="shared" ca="1" si="48"/>
        <v>72</v>
      </c>
      <c r="T88" s="63">
        <f t="shared" ca="1" si="49"/>
        <v>72</v>
      </c>
      <c r="U88" s="2" t="str">
        <f t="shared" ca="1" si="50"/>
        <v/>
      </c>
      <c r="V88" s="2">
        <f t="shared" ca="1" si="51"/>
        <v>269.92107754081945</v>
      </c>
      <c r="W88" s="2">
        <f t="shared" ca="1" si="52"/>
        <v>267.14621098836261</v>
      </c>
      <c r="X88" s="2">
        <f t="shared" ca="1" si="53"/>
        <v>276.05501937866211</v>
      </c>
      <c r="Y88" s="2" t="str">
        <f t="shared" ca="1" si="37"/>
        <v>OVR</v>
      </c>
      <c r="AA88" s="47">
        <f t="shared" ca="1" si="54"/>
        <v>105.04423739184197</v>
      </c>
      <c r="AB88" s="47">
        <f t="shared" ca="1" si="55"/>
        <v>104.71964804331462</v>
      </c>
      <c r="AC88" s="1">
        <f ca="1">IF(AB88&lt;&gt;"",AA88/AC$16,"")</f>
        <v>1.0248218282130924E-2</v>
      </c>
      <c r="AD88" s="47">
        <f ca="1">AB88/AA88</f>
        <v>0.99690997472506226</v>
      </c>
      <c r="AE88" s="1">
        <f ca="1">IF(AD88&lt;&gt;"",AD88/AD$16-1,"")</f>
        <v>8.381093648297977E-3</v>
      </c>
      <c r="AF88" s="47">
        <f ca="1">IF(T$16-$A88&gt;=T$15,VLOOKUP(T$16-$A88,$T$17:$X$244,5,FALSE),"")</f>
        <v>101.83227475484212</v>
      </c>
      <c r="AG88" s="1">
        <f t="shared" ca="1" si="56"/>
        <v>0.28011796637824526</v>
      </c>
      <c r="AH88" s="63">
        <f t="shared" ca="1" si="57"/>
        <v>0.96942276209766354</v>
      </c>
      <c r="AI88" s="1">
        <f t="shared" ca="1" si="58"/>
        <v>1.2656935248152035E-3</v>
      </c>
      <c r="AJ88" s="47">
        <f ca="1">IF(AF88&lt;&gt;"",AF88/AB88,"")</f>
        <v>0.97242758792239048</v>
      </c>
      <c r="AK88" s="1">
        <f t="shared" ca="1" si="59"/>
        <v>-4.9514131472103706E-3</v>
      </c>
      <c r="AL88" s="2">
        <f t="shared" ca="1" si="60"/>
        <v>135.31615161895752</v>
      </c>
      <c r="AM88" s="1">
        <f t="shared" ca="1" si="61"/>
        <v>0.67770475736672242</v>
      </c>
      <c r="AN88" s="63">
        <f t="shared" ca="1" si="62"/>
        <v>1.2881825312719777</v>
      </c>
      <c r="AO88" s="1">
        <f t="shared" ca="1" si="63"/>
        <v>0.27930768893900382</v>
      </c>
      <c r="AP88" s="63">
        <f t="shared" ca="1" si="64"/>
        <v>1.3288139928595992</v>
      </c>
      <c r="AQ88" s="1">
        <f t="shared" ca="1" si="65"/>
        <v>0.25210762387508212</v>
      </c>
      <c r="AR88" s="1"/>
      <c r="AS88"/>
      <c r="AT88"/>
      <c r="AU88"/>
      <c r="AV88"/>
      <c r="AW88"/>
      <c r="AX88"/>
      <c r="AY88"/>
      <c r="AZ88"/>
      <c r="BA88" s="118"/>
      <c r="BD88" s="121"/>
      <c r="BE88" s="123"/>
      <c r="BF88" s="121"/>
      <c r="BG88" s="121"/>
      <c r="BH88" s="123"/>
      <c r="BI88" s="121"/>
      <c r="BL88" s="121"/>
      <c r="BM88" s="123"/>
      <c r="BN88" s="121"/>
      <c r="BO88" s="121"/>
      <c r="BP88" s="123"/>
      <c r="BQ88" s="121"/>
    </row>
    <row r="89" spans="1:69">
      <c r="A89" s="8">
        <f t="shared" si="66"/>
        <v>72</v>
      </c>
      <c r="B89" s="62" t="str">
        <f t="shared" si="38"/>
        <v>data3!R74C37</v>
      </c>
      <c r="C89" s="46" t="str">
        <f ca="1">$AT$8&amp;"!R"&amp;2+A89&amp;"C"&amp;F$3</f>
        <v>data0!R74C37</v>
      </c>
      <c r="D89" s="47">
        <f t="shared" ca="1" si="36"/>
        <v>73</v>
      </c>
      <c r="E89" s="62">
        <f t="shared" ca="1" si="39"/>
        <v>6158.4493225716778</v>
      </c>
      <c r="F89" s="47">
        <f t="shared" ca="1" si="40"/>
        <v>6156.4647216796875</v>
      </c>
      <c r="G89" s="47">
        <f t="shared" ca="1" si="41"/>
        <v>6156.4647216796875</v>
      </c>
      <c r="H89" s="7"/>
      <c r="I89" s="47">
        <f t="shared" ca="1" si="42"/>
        <v>8904.708678307541</v>
      </c>
      <c r="J89" s="47">
        <f t="shared" ca="1" si="43"/>
        <v>8844.2385660807286</v>
      </c>
      <c r="K89" s="47">
        <f t="shared" ca="1" si="44"/>
        <v>0.9932091981432114</v>
      </c>
      <c r="L89" s="1">
        <f t="shared" ca="1" si="45"/>
        <v>0.86285254303226622</v>
      </c>
      <c r="M89" s="1">
        <f t="shared" ca="1" si="46"/>
        <v>-6.7906441587675115E-3</v>
      </c>
      <c r="N89" s="1"/>
      <c r="O89" s="1" t="str">
        <f t="shared" ca="1" si="47"/>
        <v>data3!R332C37</v>
      </c>
      <c r="P89" s="1" t="str">
        <f ca="1">$AT$8&amp;"!R"&amp;2+$D$16+3*A89&amp;"C"&amp;F$3</f>
        <v>data0!R332C37</v>
      </c>
      <c r="Q89" s="1" t="str">
        <f ca="1">$AT$8&amp;"!R"&amp;2+$D$16+3*A89+1&amp;"C"&amp;F$3</f>
        <v>data0!R333C37</v>
      </c>
      <c r="R89" s="1" t="str">
        <f ca="1">$AT$8&amp;"!R"&amp;2+$D$16+3*A89+2&amp;"C"&amp;F$3</f>
        <v>data0!R334C37</v>
      </c>
      <c r="S89" s="2">
        <f t="shared" ca="1" si="48"/>
        <v>73</v>
      </c>
      <c r="T89" s="63">
        <f t="shared" ca="1" si="49"/>
        <v>73</v>
      </c>
      <c r="U89" s="2" t="str">
        <f t="shared" ca="1" si="50"/>
        <v/>
      </c>
      <c r="V89" s="2">
        <f t="shared" ca="1" si="51"/>
        <v>266.02401936625932</v>
      </c>
      <c r="W89" s="2">
        <f t="shared" ca="1" si="52"/>
        <v>263.3012580871582</v>
      </c>
      <c r="X89" s="2">
        <f t="shared" ca="1" si="53"/>
        <v>271.14876492818195</v>
      </c>
      <c r="Y89" s="2" t="str">
        <f t="shared" ca="1" si="37"/>
        <v>OVR</v>
      </c>
      <c r="AA89" s="47">
        <f t="shared" ca="1" si="54"/>
        <v>105.9958680985501</v>
      </c>
      <c r="AB89" s="47">
        <f t="shared" ca="1" si="55"/>
        <v>105.67762819925944</v>
      </c>
      <c r="AC89" s="1">
        <f ca="1">IF(AB89&lt;&gt;"",AA89/AC$16,"")</f>
        <v>1.0341060302297572E-2</v>
      </c>
      <c r="AD89" s="47">
        <f ca="1">AB89/AA89</f>
        <v>0.99699761976575563</v>
      </c>
      <c r="AE89" s="1">
        <f ca="1">IF(AD89&lt;&gt;"",AD89/AD$16-1,"")</f>
        <v>8.4697471919759071E-3</v>
      </c>
      <c r="AF89" s="47">
        <f ca="1">IF(T$16-$A89&gt;=T$15,VLOOKUP(T$16-$A89,$T$17:$X$244,5,FALSE),"")</f>
        <v>102.78977839152019</v>
      </c>
      <c r="AG89" s="1">
        <f t="shared" ca="1" si="56"/>
        <v>0.28265564826280026</v>
      </c>
      <c r="AH89" s="63">
        <f t="shared" ca="1" si="57"/>
        <v>0.96975269164219646</v>
      </c>
      <c r="AI89" s="1">
        <f t="shared" ca="1" si="58"/>
        <v>1.6064603678656031E-3</v>
      </c>
      <c r="AJ89" s="47">
        <f ca="1">IF(AF89&lt;&gt;"",AF89/AB89,"")</f>
        <v>0.97267302590956994</v>
      </c>
      <c r="AK89" s="1">
        <f t="shared" ca="1" si="59"/>
        <v>-4.7002656835470891E-3</v>
      </c>
      <c r="AL89" s="2">
        <f t="shared" ca="1" si="60"/>
        <v>136.86827977498373</v>
      </c>
      <c r="AM89" s="1">
        <f t="shared" ca="1" si="61"/>
        <v>0.68384431031322646</v>
      </c>
      <c r="AN89" s="63">
        <f t="shared" ca="1" si="62"/>
        <v>1.2912605201528222</v>
      </c>
      <c r="AO89" s="1">
        <f t="shared" ca="1" si="63"/>
        <v>0.28236447223340622</v>
      </c>
      <c r="AP89" s="63">
        <f t="shared" ca="1" si="64"/>
        <v>1.3315358970194542</v>
      </c>
      <c r="AQ89" s="1">
        <f t="shared" ca="1" si="65"/>
        <v>0.25467240492670062</v>
      </c>
      <c r="AR89" s="1"/>
      <c r="AS89"/>
      <c r="AT89"/>
      <c r="AU89"/>
      <c r="AV89"/>
      <c r="AW89"/>
      <c r="AX89"/>
      <c r="AY89"/>
      <c r="AZ89"/>
      <c r="BA89" s="118"/>
      <c r="BD89" s="121"/>
      <c r="BE89" s="123"/>
      <c r="BF89" s="121"/>
      <c r="BG89" s="121"/>
      <c r="BH89" s="123"/>
      <c r="BI89" s="121"/>
      <c r="BL89" s="121"/>
      <c r="BM89" s="123"/>
      <c r="BN89" s="121"/>
      <c r="BO89" s="121"/>
      <c r="BP89" s="123"/>
      <c r="BQ89" s="121"/>
    </row>
    <row r="90" spans="1:69">
      <c r="A90" s="8">
        <f t="shared" si="66"/>
        <v>73</v>
      </c>
      <c r="B90" s="62" t="str">
        <f t="shared" si="38"/>
        <v>data3!R75C37</v>
      </c>
      <c r="C90" s="46" t="str">
        <f ca="1">$AT$8&amp;"!R"&amp;2+A90&amp;"C"&amp;F$3</f>
        <v>data0!R75C37</v>
      </c>
      <c r="D90" s="47">
        <f t="shared" ca="1" si="36"/>
        <v>74</v>
      </c>
      <c r="E90" s="62">
        <f t="shared" ca="1" si="39"/>
        <v>6068.2861012128324</v>
      </c>
      <c r="F90" s="47">
        <f t="shared" ca="1" si="40"/>
        <v>6066.0496215820312</v>
      </c>
      <c r="G90" s="47">
        <f t="shared" ca="1" si="41"/>
        <v>6066.0496215820312</v>
      </c>
      <c r="H90" s="7"/>
      <c r="I90" s="47">
        <f t="shared" ca="1" si="42"/>
        <v>8984.9433989725294</v>
      </c>
      <c r="J90" s="47">
        <f t="shared" ca="1" si="43"/>
        <v>8918.3941650390625</v>
      </c>
      <c r="K90" s="47">
        <f t="shared" ca="1" si="44"/>
        <v>0.99259324950883088</v>
      </c>
      <c r="L90" s="1">
        <f t="shared" ca="1" si="45"/>
        <v>0.87008723561356704</v>
      </c>
      <c r="M90" s="1">
        <f t="shared" ca="1" si="46"/>
        <v>-7.4065928909460288E-3</v>
      </c>
      <c r="N90" s="1"/>
      <c r="O90" s="1" t="str">
        <f t="shared" ca="1" si="47"/>
        <v>data3!R335C37</v>
      </c>
      <c r="P90" s="1" t="str">
        <f ca="1">$AT$8&amp;"!R"&amp;2+$D$16+3*A90&amp;"C"&amp;F$3</f>
        <v>data0!R335C37</v>
      </c>
      <c r="Q90" s="1" t="str">
        <f ca="1">$AT$8&amp;"!R"&amp;2+$D$16+3*A90+1&amp;"C"&amp;F$3</f>
        <v>data0!R336C37</v>
      </c>
      <c r="R90" s="1" t="str">
        <f ca="1">$AT$8&amp;"!R"&amp;2+$D$16+3*A90+2&amp;"C"&amp;F$3</f>
        <v>data0!R337C37</v>
      </c>
      <c r="S90" s="2">
        <f t="shared" ca="1" si="48"/>
        <v>74</v>
      </c>
      <c r="T90" s="63">
        <f t="shared" ca="1" si="49"/>
        <v>74</v>
      </c>
      <c r="U90" s="2" t="str">
        <f t="shared" ca="1" si="50"/>
        <v/>
      </c>
      <c r="V90" s="2">
        <f t="shared" ca="1" si="51"/>
        <v>262.12052311481017</v>
      </c>
      <c r="W90" s="2">
        <f t="shared" ca="1" si="52"/>
        <v>259.47585169474286</v>
      </c>
      <c r="X90" s="2">
        <f t="shared" ca="1" si="53"/>
        <v>266.3076063791911</v>
      </c>
      <c r="Y90" s="2" t="str">
        <f t="shared" ca="1" si="37"/>
        <v>OVR</v>
      </c>
      <c r="AA90" s="47">
        <f t="shared" ca="1" si="54"/>
        <v>106.93357082095281</v>
      </c>
      <c r="AB90" s="47">
        <f t="shared" ca="1" si="55"/>
        <v>106.6225741704305</v>
      </c>
      <c r="AC90" s="1">
        <f ca="1">IF(AB90&lt;&gt;"",AA90/AC$16,"")</f>
        <v>1.0432543494727104E-2</v>
      </c>
      <c r="AD90" s="47">
        <f ca="1">AB90/AA90</f>
        <v>0.99709168366739531</v>
      </c>
      <c r="AE90" s="1">
        <f ca="1">IF(AD90&lt;&gt;"",AD90/AD$16-1,"")</f>
        <v>8.5648934563458123E-3</v>
      </c>
      <c r="AF90" s="47">
        <f ca="1">IF(T$16-$A90&gt;=T$15,VLOOKUP(T$16-$A90,$T$17:$X$244,5,FALSE),"")</f>
        <v>103.81403986612956</v>
      </c>
      <c r="AG90" s="1">
        <f t="shared" ca="1" si="56"/>
        <v>0.28515618885587418</v>
      </c>
      <c r="AH90" s="63">
        <f t="shared" ca="1" si="57"/>
        <v>0.97082739376536376</v>
      </c>
      <c r="AI90" s="1">
        <f t="shared" ca="1" si="58"/>
        <v>2.716463566425853E-3</v>
      </c>
      <c r="AJ90" s="47">
        <f ca="1">IF(AF90&lt;&gt;"",AF90/AB90,"")</f>
        <v>0.97365910243536569</v>
      </c>
      <c r="AK90" s="1">
        <f t="shared" ca="1" si="59"/>
        <v>-3.6912506517768895E-3</v>
      </c>
      <c r="AL90" s="2">
        <f t="shared" ca="1" si="60"/>
        <v>138.81903521219888</v>
      </c>
      <c r="AM90" s="1">
        <f t="shared" ca="1" si="61"/>
        <v>0.68989400529646971</v>
      </c>
      <c r="AN90" s="63">
        <f t="shared" ca="1" si="62"/>
        <v>1.2981801144996308</v>
      </c>
      <c r="AO90" s="1">
        <f t="shared" ca="1" si="63"/>
        <v>0.28923639452493899</v>
      </c>
      <c r="AP90" s="63">
        <f t="shared" ca="1" si="64"/>
        <v>1.3371894147574741</v>
      </c>
      <c r="AQ90" s="1">
        <f t="shared" ca="1" si="65"/>
        <v>0.25999957088034487</v>
      </c>
      <c r="AR90" s="1"/>
      <c r="AS90"/>
      <c r="AT90"/>
      <c r="AU90"/>
      <c r="AV90"/>
      <c r="AW90"/>
      <c r="AX90"/>
      <c r="AY90"/>
      <c r="AZ90"/>
      <c r="BA90" s="118"/>
      <c r="BD90" s="121"/>
      <c r="BE90" s="123"/>
      <c r="BF90" s="121"/>
      <c r="BG90" s="121"/>
      <c r="BH90" s="123"/>
      <c r="BI90" s="121"/>
      <c r="BL90" s="121"/>
      <c r="BM90" s="123"/>
      <c r="BN90" s="121"/>
      <c r="BO90" s="121"/>
      <c r="BP90" s="123"/>
      <c r="BQ90" s="121"/>
    </row>
    <row r="91" spans="1:69">
      <c r="A91" s="8">
        <f t="shared" si="66"/>
        <v>74</v>
      </c>
      <c r="B91" s="62" t="str">
        <f t="shared" si="38"/>
        <v>data3!R76C37</v>
      </c>
      <c r="C91" s="46" t="str">
        <f ca="1">$AT$8&amp;"!R"&amp;2+A91&amp;"C"&amp;F$3</f>
        <v>data0!R76C37</v>
      </c>
      <c r="D91" s="47">
        <f t="shared" ca="1" si="36"/>
        <v>75</v>
      </c>
      <c r="E91" s="62">
        <f t="shared" ca="1" si="39"/>
        <v>5978.1824358139183</v>
      </c>
      <c r="F91" s="47">
        <f t="shared" ca="1" si="40"/>
        <v>5976.0320841471357</v>
      </c>
      <c r="G91" s="47">
        <f t="shared" ca="1" si="41"/>
        <v>5976.0320841471357</v>
      </c>
      <c r="H91" s="7"/>
      <c r="I91" s="47">
        <f t="shared" ca="1" si="42"/>
        <v>9070.0800267491377</v>
      </c>
      <c r="J91" s="47">
        <f t="shared" ca="1" si="43"/>
        <v>8992.3606567382812</v>
      </c>
      <c r="K91" s="47">
        <f t="shared" ca="1" si="44"/>
        <v>0.99143123657325516</v>
      </c>
      <c r="L91" s="1">
        <f t="shared" ca="1" si="45"/>
        <v>0.87730347870617376</v>
      </c>
      <c r="M91" s="1">
        <f t="shared" ca="1" si="46"/>
        <v>-8.5686060110218287E-3</v>
      </c>
      <c r="N91" s="1"/>
      <c r="O91" s="1" t="str">
        <f t="shared" ca="1" si="47"/>
        <v>data3!R338C37</v>
      </c>
      <c r="P91" s="1" t="str">
        <f ca="1">$AT$8&amp;"!R"&amp;2+$D$16+3*A91&amp;"C"&amp;F$3</f>
        <v>data0!R338C37</v>
      </c>
      <c r="Q91" s="1" t="str">
        <f ca="1">$AT$8&amp;"!R"&amp;2+$D$16+3*A91+1&amp;"C"&amp;F$3</f>
        <v>data0!R339C37</v>
      </c>
      <c r="R91" s="1" t="str">
        <f ca="1">$AT$8&amp;"!R"&amp;2+$D$16+3*A91+2&amp;"C"&amp;F$3</f>
        <v>data0!R340C37</v>
      </c>
      <c r="S91" s="2">
        <f t="shared" ca="1" si="48"/>
        <v>75</v>
      </c>
      <c r="T91" s="63">
        <f t="shared" ca="1" si="49"/>
        <v>75</v>
      </c>
      <c r="U91" s="2" t="str">
        <f t="shared" ca="1" si="50"/>
        <v/>
      </c>
      <c r="V91" s="2">
        <f t="shared" ca="1" si="51"/>
        <v>258.2646001853243</v>
      </c>
      <c r="W91" s="2">
        <f t="shared" ca="1" si="52"/>
        <v>255.67651557922363</v>
      </c>
      <c r="X91" s="2">
        <f t="shared" ca="1" si="53"/>
        <v>261.4921881357829</v>
      </c>
      <c r="Y91" s="2" t="str">
        <f t="shared" ca="1" si="37"/>
        <v>OVR</v>
      </c>
      <c r="AA91" s="47">
        <f t="shared" ca="1" si="54"/>
        <v>107.88253855110645</v>
      </c>
      <c r="AB91" s="47">
        <f t="shared" ca="1" si="55"/>
        <v>107.56752236684163</v>
      </c>
      <c r="AC91" s="1">
        <f ca="1">IF(AB91&lt;&gt;"",AA91/AC$16,"")</f>
        <v>1.0525125712303069E-2</v>
      </c>
      <c r="AD91" s="47">
        <f ca="1">AB91/AA91</f>
        <v>0.99708000767783578</v>
      </c>
      <c r="AE91" s="1">
        <f ca="1">IF(AD91&lt;&gt;"",AD91/AD$16-1,"")</f>
        <v>8.5530831149711606E-3</v>
      </c>
      <c r="AF91" s="47">
        <f ca="1">IF(T$16-$A91&gt;=T$15,VLOOKUP(T$16-$A91,$T$17:$X$244,5,FALSE),"")</f>
        <v>104.86500422159831</v>
      </c>
      <c r="AG91" s="1">
        <f t="shared" ca="1" si="56"/>
        <v>0.28768676946961719</v>
      </c>
      <c r="AH91" s="63">
        <f t="shared" ca="1" si="57"/>
        <v>0.97202944637719424</v>
      </c>
      <c r="AI91" s="1">
        <f t="shared" ca="1" si="58"/>
        <v>3.9580003748185266E-3</v>
      </c>
      <c r="AJ91" s="47">
        <f ca="1">IF(AF91&lt;&gt;"",AF91/AB91,"")</f>
        <v>0.97487607703720447</v>
      </c>
      <c r="AK91" s="1">
        <f t="shared" ca="1" si="59"/>
        <v>-2.44596630069982E-3</v>
      </c>
      <c r="AL91" s="2">
        <f t="shared" ca="1" si="60"/>
        <v>140.62985134124756</v>
      </c>
      <c r="AM91" s="1">
        <f t="shared" ca="1" si="61"/>
        <v>0.69601637774907388</v>
      </c>
      <c r="AN91" s="63">
        <f t="shared" ca="1" si="62"/>
        <v>1.3035459976187709</v>
      </c>
      <c r="AO91" s="1">
        <f t="shared" ca="1" si="63"/>
        <v>0.29456530977228823</v>
      </c>
      <c r="AP91" s="63">
        <f t="shared" ca="1" si="64"/>
        <v>1.3410560785757639</v>
      </c>
      <c r="AQ91" s="1">
        <f t="shared" ca="1" si="65"/>
        <v>0.26364302983837673</v>
      </c>
      <c r="AR91" s="1"/>
      <c r="AS91"/>
      <c r="AT91"/>
      <c r="AU91"/>
      <c r="AV91"/>
      <c r="AW91"/>
      <c r="AX91"/>
      <c r="AY91"/>
      <c r="AZ91"/>
      <c r="BA91" s="118"/>
      <c r="BD91" s="121"/>
      <c r="BE91" s="123"/>
      <c r="BF91" s="121"/>
      <c r="BG91" s="121"/>
      <c r="BH91" s="123"/>
      <c r="BI91" s="121"/>
      <c r="BL91" s="121"/>
      <c r="BM91" s="123"/>
      <c r="BN91" s="121"/>
      <c r="BO91" s="121"/>
      <c r="BP91" s="123"/>
      <c r="BQ91" s="121"/>
    </row>
    <row r="92" spans="1:69">
      <c r="A92" s="8">
        <f t="shared" si="66"/>
        <v>75</v>
      </c>
      <c r="B92" s="62" t="str">
        <f t="shared" si="38"/>
        <v>data3!R77C37</v>
      </c>
      <c r="C92" s="46" t="str">
        <f ca="1">$AT$8&amp;"!R"&amp;2+A92&amp;"C"&amp;F$3</f>
        <v>data0!R77C37</v>
      </c>
      <c r="D92" s="47">
        <f t="shared" ca="1" si="36"/>
        <v>76</v>
      </c>
      <c r="E92" s="62">
        <f t="shared" ca="1" si="39"/>
        <v>5887.9032496866448</v>
      </c>
      <c r="F92" s="47">
        <f t="shared" ca="1" si="40"/>
        <v>5886.0405069986982</v>
      </c>
      <c r="G92" s="47">
        <f t="shared" ca="1" si="41"/>
        <v>5886.0405069986982</v>
      </c>
      <c r="H92" s="7"/>
      <c r="I92" s="47">
        <f t="shared" ca="1" si="42"/>
        <v>9147.0775846232755</v>
      </c>
      <c r="J92" s="47">
        <f t="shared" ca="1" si="43"/>
        <v>9065.1215413411464</v>
      </c>
      <c r="K92" s="47">
        <f t="shared" ca="1" si="44"/>
        <v>0.99104019370952956</v>
      </c>
      <c r="L92" s="1">
        <f t="shared" ca="1" si="45"/>
        <v>0.88440210159425814</v>
      </c>
      <c r="M92" s="1">
        <f t="shared" ca="1" si="46"/>
        <v>-8.9596489368357624E-3</v>
      </c>
      <c r="N92" s="1"/>
      <c r="O92" s="1" t="str">
        <f t="shared" ca="1" si="47"/>
        <v>data3!R341C37</v>
      </c>
      <c r="P92" s="1" t="str">
        <f ca="1">$AT$8&amp;"!R"&amp;2+$D$16+3*A92&amp;"C"&amp;F$3</f>
        <v>data0!R341C37</v>
      </c>
      <c r="Q92" s="1" t="str">
        <f ca="1">$AT$8&amp;"!R"&amp;2+$D$16+3*A92+1&amp;"C"&amp;F$3</f>
        <v>data0!R342C37</v>
      </c>
      <c r="R92" s="1" t="str">
        <f ca="1">$AT$8&amp;"!R"&amp;2+$D$16+3*A92+2&amp;"C"&amp;F$3</f>
        <v>data0!R343C37</v>
      </c>
      <c r="S92" s="2">
        <f t="shared" ca="1" si="48"/>
        <v>76</v>
      </c>
      <c r="T92" s="63">
        <f t="shared" ca="1" si="49"/>
        <v>76</v>
      </c>
      <c r="U92" s="2" t="str">
        <f t="shared" ca="1" si="50"/>
        <v/>
      </c>
      <c r="V92" s="2">
        <f t="shared" ca="1" si="51"/>
        <v>254.3717352725165</v>
      </c>
      <c r="W92" s="2">
        <f t="shared" ca="1" si="52"/>
        <v>251.84459241231283</v>
      </c>
      <c r="X92" s="2">
        <f t="shared" ca="1" si="53"/>
        <v>256.82960446675617</v>
      </c>
      <c r="Y92" s="2" t="str">
        <f t="shared" ca="1" si="37"/>
        <v>OVR</v>
      </c>
      <c r="AA92" s="47">
        <f t="shared" ca="1" si="54"/>
        <v>108.85237034311618</v>
      </c>
      <c r="AB92" s="47">
        <f t="shared" ca="1" si="55"/>
        <v>108.5255012512207</v>
      </c>
      <c r="AC92" s="1">
        <f ca="1">IF(AB92&lt;&gt;"",AA92/AC$16,"")</f>
        <v>1.0619743448108895E-2</v>
      </c>
      <c r="AD92" s="47">
        <f ca="1">AB92/AA92</f>
        <v>0.99699713390838307</v>
      </c>
      <c r="AE92" s="1">
        <f ca="1">IF(AD92&lt;&gt;"",AD92/AD$16-1,"")</f>
        <v>8.4692557440004812E-3</v>
      </c>
      <c r="AF92" s="47">
        <f ca="1">IF(T$16-$A92&gt;=T$15,VLOOKUP(T$16-$A92,$T$17:$X$244,5,FALSE),"")</f>
        <v>105.88998285929362</v>
      </c>
      <c r="AG92" s="1">
        <f t="shared" ca="1" si="56"/>
        <v>0.29027298758164316</v>
      </c>
      <c r="AH92" s="63">
        <f t="shared" ca="1" si="57"/>
        <v>0.9727852735362148</v>
      </c>
      <c r="AI92" s="1">
        <f t="shared" ca="1" si="58"/>
        <v>4.7386544239600425E-3</v>
      </c>
      <c r="AJ92" s="47">
        <f ca="1">IF(AF92&lt;&gt;"",AF92/AB92,"")</f>
        <v>0.97571521567243225</v>
      </c>
      <c r="AK92" s="1">
        <f t="shared" ca="1" si="59"/>
        <v>-1.5873072873937577E-3</v>
      </c>
      <c r="AL92" s="2">
        <f t="shared" ca="1" si="60"/>
        <v>141.79498227437338</v>
      </c>
      <c r="AM92" s="1">
        <f t="shared" ca="1" si="61"/>
        <v>0.70227335705236249</v>
      </c>
      <c r="AN92" s="63">
        <f t="shared" ca="1" si="62"/>
        <v>1.3026356874675122</v>
      </c>
      <c r="AO92" s="1">
        <f t="shared" ca="1" si="63"/>
        <v>0.29366127113835749</v>
      </c>
      <c r="AP92" s="63">
        <f t="shared" ca="1" si="64"/>
        <v>1.3390783381539522</v>
      </c>
      <c r="AQ92" s="1">
        <f t="shared" ca="1" si="65"/>
        <v>0.26177945534751279</v>
      </c>
      <c r="AR92" s="1"/>
      <c r="AS92"/>
      <c r="AT92"/>
      <c r="AU92"/>
      <c r="AV92"/>
      <c r="AW92"/>
      <c r="AX92"/>
      <c r="AY92"/>
      <c r="AZ92"/>
      <c r="BA92" s="118"/>
      <c r="BD92" s="121"/>
      <c r="BE92" s="123"/>
      <c r="BF92" s="121"/>
      <c r="BG92" s="121"/>
      <c r="BH92" s="123"/>
      <c r="BI92" s="121"/>
      <c r="BL92" s="121"/>
      <c r="BM92" s="123"/>
      <c r="BN92" s="121"/>
      <c r="BO92" s="121"/>
      <c r="BP92" s="123"/>
      <c r="BQ92" s="121"/>
    </row>
    <row r="93" spans="1:69">
      <c r="A93" s="8">
        <f t="shared" si="66"/>
        <v>76</v>
      </c>
      <c r="B93" s="62" t="str">
        <f t="shared" si="38"/>
        <v>data3!R78C37</v>
      </c>
      <c r="C93" s="46" t="str">
        <f ca="1">$AT$8&amp;"!R"&amp;2+A93&amp;"C"&amp;F$3</f>
        <v>data0!R78C37</v>
      </c>
      <c r="D93" s="47">
        <f t="shared" ca="1" si="36"/>
        <v>77</v>
      </c>
      <c r="E93" s="62">
        <f t="shared" ca="1" si="39"/>
        <v>5797.435220360353</v>
      </c>
      <c r="F93" s="47">
        <f t="shared" ca="1" si="40"/>
        <v>5795.5602823893232</v>
      </c>
      <c r="G93" s="47">
        <f t="shared" ca="1" si="41"/>
        <v>5795.5602823893232</v>
      </c>
      <c r="H93" s="7"/>
      <c r="I93" s="47">
        <f t="shared" ca="1" si="42"/>
        <v>9215.0574104941352</v>
      </c>
      <c r="J93" s="47">
        <f t="shared" ca="1" si="43"/>
        <v>9134.2850952148437</v>
      </c>
      <c r="K93" s="47">
        <f t="shared" ca="1" si="44"/>
        <v>0.99123474638505149</v>
      </c>
      <c r="L93" s="1">
        <f t="shared" ca="1" si="45"/>
        <v>0.89114976538681401</v>
      </c>
      <c r="M93" s="1">
        <f t="shared" ca="1" si="46"/>
        <v>-8.7650962304234303E-3</v>
      </c>
      <c r="N93" s="1"/>
      <c r="O93" s="1" t="str">
        <f t="shared" ca="1" si="47"/>
        <v>data3!R344C37</v>
      </c>
      <c r="P93" s="1" t="str">
        <f ca="1">$AT$8&amp;"!R"&amp;2+$D$16+3*A93&amp;"C"&amp;F$3</f>
        <v>data0!R344C37</v>
      </c>
      <c r="Q93" s="1" t="str">
        <f ca="1">$AT$8&amp;"!R"&amp;2+$D$16+3*A93+1&amp;"C"&amp;F$3</f>
        <v>data0!R345C37</v>
      </c>
      <c r="R93" s="1" t="str">
        <f ca="1">$AT$8&amp;"!R"&amp;2+$D$16+3*A93+2&amp;"C"&amp;F$3</f>
        <v>data0!R346C37</v>
      </c>
      <c r="S93" s="2">
        <f t="shared" ca="1" si="48"/>
        <v>77</v>
      </c>
      <c r="T93" s="63">
        <f t="shared" ca="1" si="49"/>
        <v>77</v>
      </c>
      <c r="U93" s="2" t="str">
        <f t="shared" ca="1" si="50"/>
        <v/>
      </c>
      <c r="V93" s="2">
        <f t="shared" ca="1" si="51"/>
        <v>250.48392361940148</v>
      </c>
      <c r="W93" s="2">
        <f t="shared" ca="1" si="52"/>
        <v>248.03873443603516</v>
      </c>
      <c r="X93" s="2">
        <f t="shared" ca="1" si="53"/>
        <v>252.11265881856283</v>
      </c>
      <c r="Y93" s="2" t="str">
        <f t="shared" ca="1" si="37"/>
        <v>OVR</v>
      </c>
      <c r="AA93" s="47">
        <f t="shared" ca="1" si="54"/>
        <v>109.53074962649875</v>
      </c>
      <c r="AB93" s="47">
        <f t="shared" ca="1" si="55"/>
        <v>109.07943598429362</v>
      </c>
      <c r="AC93" s="1">
        <f ca="1">IF(AB93&lt;&gt;"",AA93/AC$16,"")</f>
        <v>1.0685926792829146E-2</v>
      </c>
      <c r="AD93" s="47">
        <f ca="1">AB93/AA93</f>
        <v>0.9958795713190669</v>
      </c>
      <c r="AE93" s="1">
        <f ca="1">IF(AD93&lt;&gt;"",AD93/AD$16-1,"")</f>
        <v>7.3388337253565972E-3</v>
      </c>
      <c r="AF93" s="47">
        <f ca="1">IF(T$16-$A93&gt;=T$15,VLOOKUP(T$16-$A93,$T$17:$X$244,5,FALSE),"")</f>
        <v>106.61907768249512</v>
      </c>
      <c r="AG93" s="1">
        <f t="shared" ca="1" si="56"/>
        <v>0.29208199900399667</v>
      </c>
      <c r="AH93" s="63">
        <f t="shared" ca="1" si="57"/>
        <v>0.97341685367869324</v>
      </c>
      <c r="AI93" s="1">
        <f t="shared" ca="1" si="58"/>
        <v>5.3909802761060721E-3</v>
      </c>
      <c r="AJ93" s="47">
        <f ca="1">IF(AF93&lt;&gt;"",AF93/AB93,"")</f>
        <v>0.97744434338519337</v>
      </c>
      <c r="AK93" s="1">
        <f t="shared" ca="1" si="59"/>
        <v>1.8204408482191958E-4</v>
      </c>
      <c r="AL93" s="2">
        <f t="shared" ca="1" si="60"/>
        <v>143.231614112854</v>
      </c>
      <c r="AM93" s="1">
        <f t="shared" ca="1" si="61"/>
        <v>0.70664999759031444</v>
      </c>
      <c r="AN93" s="63">
        <f t="shared" ca="1" si="62"/>
        <v>1.307684048555092</v>
      </c>
      <c r="AO93" s="1">
        <f t="shared" ca="1" si="63"/>
        <v>0.29867485189969889</v>
      </c>
      <c r="AP93" s="63">
        <f t="shared" ca="1" si="64"/>
        <v>1.3433957339172329</v>
      </c>
      <c r="AQ93" s="1">
        <f t="shared" ca="1" si="65"/>
        <v>0.26584762755185287</v>
      </c>
      <c r="AR93" s="1"/>
      <c r="AS93"/>
      <c r="AT93"/>
      <c r="AU93"/>
      <c r="AV93"/>
      <c r="AW93"/>
      <c r="AX93"/>
      <c r="AY93"/>
      <c r="AZ93"/>
      <c r="BA93" s="118"/>
      <c r="BD93" s="121"/>
      <c r="BE93" s="123"/>
      <c r="BF93" s="121"/>
      <c r="BG93" s="121"/>
      <c r="BH93" s="123"/>
      <c r="BI93" s="121"/>
      <c r="BL93" s="121"/>
      <c r="BM93" s="123"/>
      <c r="BN93" s="121"/>
      <c r="BO93" s="121"/>
      <c r="BP93" s="123"/>
      <c r="BQ93" s="121"/>
    </row>
    <row r="94" spans="1:69">
      <c r="A94" s="8">
        <f t="shared" si="66"/>
        <v>77</v>
      </c>
      <c r="B94" s="62" t="str">
        <f t="shared" si="38"/>
        <v>data3!R79C37</v>
      </c>
      <c r="C94" s="46" t="str">
        <f ca="1">$AT$8&amp;"!R"&amp;2+A94&amp;"C"&amp;F$3</f>
        <v>data0!R79C37</v>
      </c>
      <c r="D94" s="47">
        <f t="shared" ca="1" si="36"/>
        <v>78</v>
      </c>
      <c r="E94" s="62">
        <f t="shared" ca="1" si="39"/>
        <v>5707.5252670718746</v>
      </c>
      <c r="F94" s="47">
        <f t="shared" ca="1" si="40"/>
        <v>5705.353678385417</v>
      </c>
      <c r="G94" s="47">
        <f t="shared" ca="1" si="41"/>
        <v>5705.353678385417</v>
      </c>
      <c r="H94" s="7"/>
      <c r="I94" s="47">
        <f t="shared" ca="1" si="42"/>
        <v>9300.1940664963167</v>
      </c>
      <c r="J94" s="47">
        <f t="shared" ca="1" si="43"/>
        <v>9202.9860229492187</v>
      </c>
      <c r="K94" s="47">
        <f t="shared" ca="1" si="44"/>
        <v>0.98954774031035686</v>
      </c>
      <c r="L94" s="1">
        <f t="shared" ca="1" si="45"/>
        <v>0.89785229492187502</v>
      </c>
      <c r="M94" s="1">
        <f t="shared" ca="1" si="46"/>
        <v>-1.0452102572974575E-2</v>
      </c>
      <c r="N94" s="1"/>
      <c r="O94" s="1" t="str">
        <f t="shared" ca="1" si="47"/>
        <v>data3!R347C37</v>
      </c>
      <c r="P94" s="1" t="str">
        <f ca="1">$AT$8&amp;"!R"&amp;2+$D$16+3*A94&amp;"C"&amp;F$3</f>
        <v>data0!R347C37</v>
      </c>
      <c r="Q94" s="1" t="str">
        <f ca="1">$AT$8&amp;"!R"&amp;2+$D$16+3*A94+1&amp;"C"&amp;F$3</f>
        <v>data0!R348C37</v>
      </c>
      <c r="R94" s="1" t="str">
        <f ca="1">$AT$8&amp;"!R"&amp;2+$D$16+3*A94+2&amp;"C"&amp;F$3</f>
        <v>data0!R349C37</v>
      </c>
      <c r="S94" s="2">
        <f t="shared" ca="1" si="48"/>
        <v>78</v>
      </c>
      <c r="T94" s="63">
        <f t="shared" ca="1" si="49"/>
        <v>78</v>
      </c>
      <c r="U94" s="2" t="str">
        <f t="shared" ca="1" si="50"/>
        <v/>
      </c>
      <c r="V94" s="2">
        <f t="shared" ca="1" si="51"/>
        <v>246.57855654166354</v>
      </c>
      <c r="W94" s="2">
        <f t="shared" ca="1" si="52"/>
        <v>244.19378344217935</v>
      </c>
      <c r="X94" s="2">
        <f t="shared" ca="1" si="53"/>
        <v>247.40525309244791</v>
      </c>
      <c r="Y94" s="2" t="str">
        <f t="shared" ca="1" si="37"/>
        <v>OVR</v>
      </c>
      <c r="AA94" s="47">
        <f t="shared" ca="1" si="54"/>
        <v>109.8167991937995</v>
      </c>
      <c r="AB94" s="47">
        <f t="shared" ca="1" si="55"/>
        <v>109.47044785817464</v>
      </c>
      <c r="AC94" s="1">
        <f ca="1">IF(AB94&lt;&gt;"",AA94/AC$16,"")</f>
        <v>1.0713834067687757E-2</v>
      </c>
      <c r="AD94" s="47">
        <f ca="1">AB94/AA94</f>
        <v>0.99684609879210162</v>
      </c>
      <c r="AE94" s="1">
        <f ca="1">IF(AD94&lt;&gt;"",AD94/AD$16-1,"")</f>
        <v>8.3164827157466981E-3</v>
      </c>
      <c r="AF94" s="47">
        <f ca="1">IF(T$16-$A94&gt;=T$15,VLOOKUP(T$16-$A94,$T$17:$X$244,5,FALSE),"")</f>
        <v>106.97575696309407</v>
      </c>
      <c r="AG94" s="1">
        <f t="shared" ca="1" si="56"/>
        <v>0.29284479785013201</v>
      </c>
      <c r="AH94" s="63">
        <f t="shared" ca="1" si="57"/>
        <v>0.97412925662045846</v>
      </c>
      <c r="AI94" s="1">
        <f t="shared" ca="1" si="58"/>
        <v>6.1267837392022795E-3</v>
      </c>
      <c r="AJ94" s="47">
        <f ca="1">IF(AF94&lt;&gt;"",AF94/AB94,"")</f>
        <v>0.97721128447092331</v>
      </c>
      <c r="AK94" s="1">
        <f t="shared" ca="1" si="59"/>
        <v>-5.6436338993770541E-5</v>
      </c>
      <c r="AL94" s="2">
        <f t="shared" ca="1" si="60"/>
        <v>143.11710166931152</v>
      </c>
      <c r="AM94" s="1">
        <f t="shared" ca="1" si="61"/>
        <v>0.70849547866967422</v>
      </c>
      <c r="AN94" s="63">
        <f t="shared" ca="1" si="62"/>
        <v>1.3032350489176545</v>
      </c>
      <c r="AO94" s="1">
        <f t="shared" ca="1" si="63"/>
        <v>0.29425650333022979</v>
      </c>
      <c r="AP94" s="63">
        <f t="shared" ca="1" si="64"/>
        <v>1.3378461226377298</v>
      </c>
      <c r="AQ94" s="1">
        <f t="shared" ca="1" si="65"/>
        <v>0.26061837001095722</v>
      </c>
      <c r="AR94" s="1"/>
      <c r="AS94"/>
      <c r="AT94"/>
      <c r="AU94"/>
      <c r="AV94"/>
      <c r="AW94"/>
      <c r="AX94"/>
      <c r="AY94"/>
      <c r="AZ94"/>
      <c r="BA94" s="118"/>
      <c r="BD94" s="121"/>
      <c r="BE94" s="123"/>
      <c r="BF94" s="121"/>
      <c r="BG94" s="121"/>
      <c r="BH94" s="123"/>
      <c r="BI94" s="121"/>
      <c r="BL94" s="121"/>
      <c r="BM94" s="123"/>
      <c r="BN94" s="121"/>
      <c r="BO94" s="121"/>
      <c r="BP94" s="123"/>
      <c r="BQ94" s="121"/>
    </row>
    <row r="95" spans="1:69">
      <c r="A95" s="8">
        <f t="shared" si="66"/>
        <v>78</v>
      </c>
      <c r="B95" s="62" t="str">
        <f t="shared" si="38"/>
        <v>data3!R80C37</v>
      </c>
      <c r="C95" s="46" t="str">
        <f ca="1">$AT$8&amp;"!R"&amp;2+A95&amp;"C"&amp;F$3</f>
        <v>data0!R80C37</v>
      </c>
      <c r="D95" s="47">
        <f t="shared" ca="1" si="36"/>
        <v>79</v>
      </c>
      <c r="E95" s="62">
        <f t="shared" ca="1" si="39"/>
        <v>5616.927950506496</v>
      </c>
      <c r="F95" s="47">
        <f t="shared" ca="1" si="40"/>
        <v>5615.0363566080732</v>
      </c>
      <c r="G95" s="47">
        <f t="shared" ca="1" si="41"/>
        <v>5615.0363566080732</v>
      </c>
      <c r="H95" s="7"/>
      <c r="I95" s="47">
        <f t="shared" ca="1" si="42"/>
        <v>9379.7350872431743</v>
      </c>
      <c r="J95" s="47">
        <f t="shared" ca="1" si="43"/>
        <v>9268.2328491210937</v>
      </c>
      <c r="K95" s="47">
        <f t="shared" ca="1" si="44"/>
        <v>0.98811243205858468</v>
      </c>
      <c r="L95" s="1">
        <f t="shared" ca="1" si="45"/>
        <v>0.90421783893864327</v>
      </c>
      <c r="M95" s="1">
        <f t="shared" ca="1" si="46"/>
        <v>-1.1887411052639574E-2</v>
      </c>
      <c r="N95" s="1"/>
      <c r="O95" s="1" t="str">
        <f t="shared" ca="1" si="47"/>
        <v>data3!R350C37</v>
      </c>
      <c r="P95" s="1" t="str">
        <f ca="1">$AT$8&amp;"!R"&amp;2+$D$16+3*A95&amp;"C"&amp;F$3</f>
        <v>data0!R350C37</v>
      </c>
      <c r="Q95" s="1" t="str">
        <f ca="1">$AT$8&amp;"!R"&amp;2+$D$16+3*A95+1&amp;"C"&amp;F$3</f>
        <v>data0!R351C37</v>
      </c>
      <c r="R95" s="1" t="str">
        <f ca="1">$AT$8&amp;"!R"&amp;2+$D$16+3*A95+2&amp;"C"&amp;F$3</f>
        <v>data0!R352C37</v>
      </c>
      <c r="S95" s="2">
        <f t="shared" ca="1" si="48"/>
        <v>79</v>
      </c>
      <c r="T95" s="63">
        <f t="shared" ca="1" si="49"/>
        <v>79</v>
      </c>
      <c r="U95" s="2" t="str">
        <f t="shared" ca="1" si="50"/>
        <v/>
      </c>
      <c r="V95" s="2">
        <f t="shared" ca="1" si="51"/>
        <v>242.69120884641174</v>
      </c>
      <c r="W95" s="2">
        <f t="shared" ca="1" si="52"/>
        <v>240.3553435007731</v>
      </c>
      <c r="X95" s="2">
        <f t="shared" ca="1" si="53"/>
        <v>242.53213818868002</v>
      </c>
      <c r="Y95" s="2" t="str">
        <f t="shared" ca="1" si="37"/>
        <v>OVR</v>
      </c>
      <c r="AA95" s="47">
        <f t="shared" ca="1" si="54"/>
        <v>110.79675850539374</v>
      </c>
      <c r="AB95" s="47">
        <f t="shared" ca="1" si="55"/>
        <v>110.39584414164226</v>
      </c>
      <c r="AC95" s="1">
        <f ca="1">IF(AB95&lt;&gt;"",AA95/AC$16,"")</f>
        <v>1.0809439854184755E-2</v>
      </c>
      <c r="AD95" s="47">
        <f ca="1">AB95/AA95</f>
        <v>0.99638153345675751</v>
      </c>
      <c r="AE95" s="1">
        <f ca="1">IF(AD95&lt;&gt;"",AD95/AD$16-1,"")</f>
        <v>7.8465717781472932E-3</v>
      </c>
      <c r="AF95" s="47">
        <f ca="1">IF(T$16-$A95&gt;=T$15,VLOOKUP(T$16-$A95,$T$17:$X$244,5,FALSE),"")</f>
        <v>108.02219263712566</v>
      </c>
      <c r="AG95" s="1">
        <f t="shared" ca="1" si="56"/>
        <v>0.29545802268104998</v>
      </c>
      <c r="AH95" s="63">
        <f t="shared" ca="1" si="57"/>
        <v>0.97495805919147882</v>
      </c>
      <c r="AI95" s="1">
        <f t="shared" ca="1" si="58"/>
        <v>6.982810246432436E-3</v>
      </c>
      <c r="AJ95" s="47">
        <f ca="1">IF(AF95&lt;&gt;"",AF95/AB95,"")</f>
        <v>0.97849872408719374</v>
      </c>
      <c r="AK95" s="1">
        <f t="shared" ca="1" si="59"/>
        <v>1.2609522118238736E-3</v>
      </c>
      <c r="AL95" s="2">
        <f t="shared" ca="1" si="60"/>
        <v>144.75279839833578</v>
      </c>
      <c r="AM95" s="1">
        <f t="shared" ca="1" si="61"/>
        <v>0.71481779680899182</v>
      </c>
      <c r="AN95" s="63">
        <f t="shared" ca="1" si="62"/>
        <v>1.3064714198411231</v>
      </c>
      <c r="AO95" s="1">
        <f t="shared" ca="1" si="63"/>
        <v>0.29747057750538874</v>
      </c>
      <c r="AP95" s="63">
        <f t="shared" ca="1" si="64"/>
        <v>1.340028329961767</v>
      </c>
      <c r="AQ95" s="1">
        <f t="shared" ca="1" si="65"/>
        <v>0.26267460846267832</v>
      </c>
      <c r="AR95" s="1"/>
      <c r="AS95"/>
      <c r="AT95"/>
      <c r="AU95"/>
      <c r="AV95"/>
      <c r="AW95"/>
      <c r="AX95"/>
      <c r="AY95"/>
      <c r="AZ95"/>
      <c r="BA95" s="118"/>
      <c r="BD95" s="121"/>
      <c r="BE95" s="123"/>
      <c r="BF95" s="121"/>
      <c r="BG95" s="121"/>
      <c r="BH95" s="123"/>
      <c r="BI95" s="121"/>
      <c r="BL95" s="121"/>
      <c r="BM95" s="123"/>
      <c r="BN95" s="121"/>
      <c r="BO95" s="121"/>
      <c r="BP95" s="123"/>
      <c r="BQ95" s="121"/>
    </row>
    <row r="96" spans="1:69">
      <c r="A96" s="8">
        <f t="shared" si="66"/>
        <v>79</v>
      </c>
      <c r="B96" s="62" t="str">
        <f t="shared" si="38"/>
        <v>data3!R81C37</v>
      </c>
      <c r="C96" s="46" t="str">
        <f ca="1">$AT$8&amp;"!R"&amp;2+A96&amp;"C"&amp;F$3</f>
        <v>data0!R81C37</v>
      </c>
      <c r="D96" s="47">
        <f t="shared" ca="1" si="36"/>
        <v>80</v>
      </c>
      <c r="E96" s="62">
        <f t="shared" ca="1" si="39"/>
        <v>5526.403978093671</v>
      </c>
      <c r="F96" s="47">
        <f t="shared" ca="1" si="40"/>
        <v>5524.575602213542</v>
      </c>
      <c r="G96" s="47">
        <f t="shared" ca="1" si="41"/>
        <v>5524.575602213542</v>
      </c>
      <c r="H96" s="7"/>
      <c r="I96" s="47">
        <f t="shared" ca="1" si="42"/>
        <v>9445.8651219338753</v>
      </c>
      <c r="J96" s="47">
        <f t="shared" ca="1" si="43"/>
        <v>9332.5674641927089</v>
      </c>
      <c r="K96" s="47">
        <f t="shared" ca="1" si="44"/>
        <v>0.98800558167212416</v>
      </c>
      <c r="L96" s="1">
        <f t="shared" ca="1" si="45"/>
        <v>0.9104943867505082</v>
      </c>
      <c r="M96" s="1">
        <f t="shared" ca="1" si="46"/>
        <v>-1.1994261456065414E-2</v>
      </c>
      <c r="N96" s="1"/>
      <c r="O96" s="1" t="str">
        <f t="shared" ca="1" si="47"/>
        <v>data3!R353C37</v>
      </c>
      <c r="P96" s="1" t="str">
        <f ca="1">$AT$8&amp;"!R"&amp;2+$D$16+3*A96&amp;"C"&amp;F$3</f>
        <v>data0!R353C37</v>
      </c>
      <c r="Q96" s="1" t="str">
        <f ca="1">$AT$8&amp;"!R"&amp;2+$D$16+3*A96+1&amp;"C"&amp;F$3</f>
        <v>data0!R354C37</v>
      </c>
      <c r="R96" s="1" t="str">
        <f ca="1">$AT$8&amp;"!R"&amp;2+$D$16+3*A96+2&amp;"C"&amp;F$3</f>
        <v>data0!R355C37</v>
      </c>
      <c r="S96" s="2">
        <f t="shared" ca="1" si="48"/>
        <v>80</v>
      </c>
      <c r="T96" s="63">
        <f t="shared" ca="1" si="49"/>
        <v>80</v>
      </c>
      <c r="U96" s="2" t="str">
        <f t="shared" ca="1" si="50"/>
        <v/>
      </c>
      <c r="V96" s="2">
        <f t="shared" ca="1" si="51"/>
        <v>238.79278437768787</v>
      </c>
      <c r="W96" s="2">
        <f t="shared" ca="1" si="52"/>
        <v>236.52342160542807</v>
      </c>
      <c r="X96" s="2">
        <f t="shared" ca="1" si="53"/>
        <v>237.83045132954916</v>
      </c>
      <c r="Y96" s="2" t="str">
        <f t="shared" ca="1" si="37"/>
        <v>OVR</v>
      </c>
      <c r="AA96" s="63">
        <f t="shared" ca="1" si="54"/>
        <v>111.71848081919083</v>
      </c>
      <c r="AB96" s="63">
        <f t="shared" ca="1" si="55"/>
        <v>111.33427460988362</v>
      </c>
      <c r="AC96" s="1">
        <f ca="1">IF(AB96&lt;&gt;"",AA96/AC$16,"")</f>
        <v>1.0899363982360081E-2</v>
      </c>
      <c r="AD96" s="63">
        <f t="shared" ref="AD96:AD133" ca="1" si="67">AB96/AA96</f>
        <v>0.99656094312695653</v>
      </c>
      <c r="AE96" s="1">
        <f t="shared" ref="AE96:AE133" ca="1" si="68">IF(AD96&lt;&gt;"",AD96/AD$16-1,"")</f>
        <v>8.0280458570842761E-3</v>
      </c>
      <c r="AF96" s="63">
        <f t="shared" ref="AF96:AF133" ca="1" si="69">IF(T$16-$A96&gt;=T$15,VLOOKUP(T$16-$A96,$T$17:$X$244,5,FALSE),"")</f>
        <v>109.07864030202229</v>
      </c>
      <c r="AG96" s="1">
        <f t="shared" ca="1" si="56"/>
        <v>0.29791594885117556</v>
      </c>
      <c r="AH96" s="63">
        <f t="shared" ca="1" si="57"/>
        <v>0.97637060137399334</v>
      </c>
      <c r="AI96" s="1">
        <f t="shared" ref="AI96:AI133" ca="1" si="70">IF(AH96&lt;&gt;"",AH96/AH$16-1,"")</f>
        <v>8.4417506420015886E-3</v>
      </c>
      <c r="AJ96" s="63">
        <f ca="1">IF(AF96&lt;&gt;"",AF96/AB96,"")</f>
        <v>0.9797399828959672</v>
      </c>
      <c r="AK96" s="1">
        <f t="shared" ref="AK96:AK133" ca="1" si="71">IF(AJ96&lt;&gt;"",AJ96/AJ$16-1,"")</f>
        <v>2.5310856787563729E-3</v>
      </c>
      <c r="AL96" s="2">
        <f t="shared" ca="1" si="60"/>
        <v>146.39332516988119</v>
      </c>
      <c r="AM96" s="1">
        <f t="shared" ca="1" si="61"/>
        <v>0.72076439238187628</v>
      </c>
      <c r="AN96" s="63">
        <f t="shared" ca="1" si="62"/>
        <v>1.3103769769910258</v>
      </c>
      <c r="AO96" s="1">
        <f t="shared" ca="1" si="63"/>
        <v>0.3013492275958598</v>
      </c>
      <c r="AP96" s="63">
        <f t="shared" ca="1" si="64"/>
        <v>1.3420897507022471</v>
      </c>
      <c r="AQ96" s="1">
        <f t="shared" ca="1" si="65"/>
        <v>0.26461703278921234</v>
      </c>
      <c r="AR96" s="1"/>
      <c r="AS96"/>
      <c r="AT96"/>
      <c r="AU96"/>
      <c r="AV96"/>
      <c r="AW96"/>
      <c r="AX96"/>
      <c r="AY96"/>
      <c r="AZ96"/>
      <c r="BA96" s="118"/>
      <c r="BD96" s="121"/>
      <c r="BE96" s="123"/>
      <c r="BF96" s="121"/>
      <c r="BG96" s="121"/>
      <c r="BH96" s="123"/>
      <c r="BI96" s="121"/>
      <c r="BL96" s="121"/>
      <c r="BM96" s="123"/>
      <c r="BN96" s="121"/>
      <c r="BO96" s="121"/>
      <c r="BP96" s="123"/>
      <c r="BQ96" s="121"/>
    </row>
    <row r="97" spans="1:69">
      <c r="A97" s="8">
        <f t="shared" si="66"/>
        <v>80</v>
      </c>
      <c r="B97" s="62" t="str">
        <f t="shared" si="38"/>
        <v>data3!R82C37</v>
      </c>
      <c r="C97" s="46" t="str">
        <f ca="1">$AT$8&amp;"!R"&amp;2+A97&amp;"C"&amp;F$3</f>
        <v>data0!R82C37</v>
      </c>
      <c r="D97" s="47">
        <f t="shared" ca="1" si="36"/>
        <v>81</v>
      </c>
      <c r="E97" s="62">
        <f t="shared" ca="1" si="39"/>
        <v>5435.3240465610397</v>
      </c>
      <c r="F97" s="47">
        <f t="shared" ca="1" si="40"/>
        <v>5433.938883463542</v>
      </c>
      <c r="G97" s="47">
        <f t="shared" ca="1" si="41"/>
        <v>5433.938883463542</v>
      </c>
      <c r="H97" s="7"/>
      <c r="I97" s="47">
        <f t="shared" ca="1" si="42"/>
        <v>9527.949605553451</v>
      </c>
      <c r="J97" s="47">
        <f t="shared" ca="1" si="43"/>
        <v>9396.8890991210937</v>
      </c>
      <c r="K97" s="47">
        <f t="shared" ca="1" si="44"/>
        <v>0.9862446264035688</v>
      </c>
      <c r="L97" s="1">
        <f t="shared" ca="1" si="45"/>
        <v>0.91676966820693595</v>
      </c>
      <c r="M97" s="1">
        <f t="shared" ca="1" si="46"/>
        <v>-1.3755217004218667E-2</v>
      </c>
      <c r="N97" s="1"/>
      <c r="O97" s="1" t="str">
        <f t="shared" ca="1" si="47"/>
        <v>data3!R356C37</v>
      </c>
      <c r="P97" s="1" t="str">
        <f ca="1">$AT$8&amp;"!R"&amp;2+$D$16+3*A97&amp;"C"&amp;F$3</f>
        <v>data0!R356C37</v>
      </c>
      <c r="Q97" s="1" t="str">
        <f ca="1">$AT$8&amp;"!R"&amp;2+$D$16+3*A97+1&amp;"C"&amp;F$3</f>
        <v>data0!R357C37</v>
      </c>
      <c r="R97" s="1" t="str">
        <f ca="1">$AT$8&amp;"!R"&amp;2+$D$16+3*A97+2&amp;"C"&amp;F$3</f>
        <v>data0!R358C37</v>
      </c>
      <c r="S97" s="2">
        <f t="shared" ca="1" si="48"/>
        <v>81</v>
      </c>
      <c r="T97" s="63">
        <f t="shared" ca="1" si="49"/>
        <v>81</v>
      </c>
      <c r="U97" s="2" t="str">
        <f t="shared" ca="1" si="50"/>
        <v/>
      </c>
      <c r="V97" s="2">
        <f t="shared" ca="1" si="51"/>
        <v>234.87631406500282</v>
      </c>
      <c r="W97" s="2">
        <f t="shared" ca="1" si="52"/>
        <v>232.67195002237955</v>
      </c>
      <c r="X97" s="2">
        <f t="shared" ca="1" si="53"/>
        <v>233.3719571431478</v>
      </c>
      <c r="Y97" s="2" t="str">
        <f t="shared" ca="1" si="37"/>
        <v>OVR</v>
      </c>
      <c r="AA97" s="63">
        <f t="shared" ca="1" si="54"/>
        <v>112.62088979737929</v>
      </c>
      <c r="AB97" s="63">
        <f t="shared" ca="1" si="55"/>
        <v>112.24012025197347</v>
      </c>
      <c r="AC97" s="1">
        <f ca="1">IF(AB97&lt;&gt;"",AA97/AC$16,"")</f>
        <v>1.0987403882671151E-2</v>
      </c>
      <c r="AD97" s="63">
        <f t="shared" ca="1" si="67"/>
        <v>0.99661901494393368</v>
      </c>
      <c r="AE97" s="1">
        <f t="shared" ca="1" si="68"/>
        <v>8.0867858875766085E-3</v>
      </c>
      <c r="AF97" s="63">
        <f t="shared" ca="1" si="69"/>
        <v>110.05521901448567</v>
      </c>
      <c r="AG97" s="1">
        <f t="shared" ca="1" si="56"/>
        <v>0.30032237279301144</v>
      </c>
      <c r="AH97" s="63">
        <f t="shared" ca="1" si="57"/>
        <v>0.97721851791874825</v>
      </c>
      <c r="AI97" s="1">
        <f t="shared" ca="1" si="70"/>
        <v>9.317518965615168E-3</v>
      </c>
      <c r="AJ97" s="63">
        <f ca="1">IF(AF97&lt;&gt;"",AF97/AB97,"")</f>
        <v>0.98053368766370885</v>
      </c>
      <c r="AK97" s="1">
        <f t="shared" ca="1" si="71"/>
        <v>3.3432539238047454E-3</v>
      </c>
      <c r="AL97" s="2">
        <f t="shared" ca="1" si="60"/>
        <v>147.98014163970947</v>
      </c>
      <c r="AM97" s="1">
        <f t="shared" ca="1" si="61"/>
        <v>0.72658638578954382</v>
      </c>
      <c r="AN97" s="63">
        <f t="shared" ca="1" si="62"/>
        <v>1.313967079339778</v>
      </c>
      <c r="AO97" s="1">
        <f t="shared" ca="1" si="63"/>
        <v>0.30491459618869521</v>
      </c>
      <c r="AP97" s="63">
        <f t="shared" ca="1" si="64"/>
        <v>1.3445990382358155</v>
      </c>
      <c r="AQ97" s="1">
        <f t="shared" ca="1" si="65"/>
        <v>0.26698147060229882</v>
      </c>
      <c r="AR97" s="1"/>
      <c r="AS97"/>
      <c r="AT97"/>
      <c r="AU97"/>
      <c r="AV97"/>
      <c r="AW97"/>
      <c r="AX97"/>
      <c r="AY97"/>
      <c r="AZ97"/>
      <c r="BA97" s="118"/>
      <c r="BD97" s="121"/>
      <c r="BE97" s="123"/>
      <c r="BF97" s="121"/>
      <c r="BG97" s="121"/>
      <c r="BH97" s="123"/>
      <c r="BI97" s="121"/>
      <c r="BL97" s="121"/>
      <c r="BM97" s="123"/>
      <c r="BN97" s="121"/>
      <c r="BO97" s="121"/>
      <c r="BP97" s="123"/>
      <c r="BQ97" s="121"/>
    </row>
    <row r="98" spans="1:69">
      <c r="A98" s="8">
        <f t="shared" si="66"/>
        <v>81</v>
      </c>
      <c r="B98" s="62" t="str">
        <f t="shared" si="38"/>
        <v>data3!R83C37</v>
      </c>
      <c r="C98" s="46" t="str">
        <f ca="1">$AT$8&amp;"!R"&amp;2+A98&amp;"C"&amp;F$3</f>
        <v>data0!R83C37</v>
      </c>
      <c r="D98" s="47">
        <f t="shared" ca="1" si="36"/>
        <v>82</v>
      </c>
      <c r="E98" s="62">
        <f t="shared" ca="1" si="39"/>
        <v>5344.8698759913004</v>
      </c>
      <c r="F98" s="47">
        <f t="shared" ca="1" si="40"/>
        <v>5343.4065551757812</v>
      </c>
      <c r="G98" s="47">
        <f t="shared" ca="1" si="41"/>
        <v>5343.4065551757812</v>
      </c>
      <c r="H98" s="7"/>
      <c r="I98" s="47">
        <f t="shared" ca="1" si="42"/>
        <v>9598.8427622112249</v>
      </c>
      <c r="J98" s="47">
        <f t="shared" ca="1" si="43"/>
        <v>9460.9239908854161</v>
      </c>
      <c r="K98" s="47">
        <f t="shared" ca="1" si="44"/>
        <v>0.98563172928837128</v>
      </c>
      <c r="L98" s="1">
        <f t="shared" ca="1" si="45"/>
        <v>0.92301697472052835</v>
      </c>
      <c r="M98" s="1">
        <f t="shared" ca="1" si="46"/>
        <v>-1.4368114216729677E-2</v>
      </c>
      <c r="N98" s="1"/>
      <c r="O98" s="1" t="str">
        <f t="shared" ca="1" si="47"/>
        <v>data3!R359C37</v>
      </c>
      <c r="P98" s="1" t="str">
        <f ca="1">$AT$8&amp;"!R"&amp;2+$D$16+3*A98&amp;"C"&amp;F$3</f>
        <v>data0!R359C37</v>
      </c>
      <c r="Q98" s="1" t="str">
        <f ca="1">$AT$8&amp;"!R"&amp;2+$D$16+3*A98+1&amp;"C"&amp;F$3</f>
        <v>data0!R360C37</v>
      </c>
      <c r="R98" s="1" t="str">
        <f ca="1">$AT$8&amp;"!R"&amp;2+$D$16+3*A98+2&amp;"C"&amp;F$3</f>
        <v>data0!R361C37</v>
      </c>
      <c r="S98" s="2">
        <f t="shared" ca="1" si="48"/>
        <v>82</v>
      </c>
      <c r="T98" s="63">
        <f t="shared" ca="1" si="49"/>
        <v>82</v>
      </c>
      <c r="U98" s="2" t="str">
        <f t="shared" ca="1" si="50"/>
        <v/>
      </c>
      <c r="V98" s="2">
        <f t="shared" ca="1" si="51"/>
        <v>230.9778737193939</v>
      </c>
      <c r="W98" s="2">
        <f t="shared" ca="1" si="52"/>
        <v>228.80092811584473</v>
      </c>
      <c r="X98" s="2">
        <f t="shared" ca="1" si="53"/>
        <v>229.10443814595541</v>
      </c>
      <c r="Y98" s="2" t="str">
        <f t="shared" ca="1" si="37"/>
        <v>OVR</v>
      </c>
      <c r="AA98" s="63">
        <f t="shared" ca="1" si="54"/>
        <v>113.53404245581974</v>
      </c>
      <c r="AB98" s="63">
        <f t="shared" ca="1" si="55"/>
        <v>113.1655158996582</v>
      </c>
      <c r="AC98" s="1">
        <f ca="1">IF(AB98&lt;&gt;"",AA98/AC$16,"")</f>
        <v>1.1076491946909243E-2</v>
      </c>
      <c r="AD98" s="63">
        <f t="shared" ca="1" si="67"/>
        <v>0.99675404356094388</v>
      </c>
      <c r="AE98" s="1">
        <f t="shared" ca="1" si="68"/>
        <v>8.2233682349768245E-3</v>
      </c>
      <c r="AF98" s="63">
        <f t="shared" ca="1" si="69"/>
        <v>111.05349286397298</v>
      </c>
      <c r="AG98" s="1">
        <f t="shared" ca="1" si="56"/>
        <v>0.30275744654885267</v>
      </c>
      <c r="AH98" s="63">
        <f t="shared" ca="1" si="57"/>
        <v>0.97815149061734463</v>
      </c>
      <c r="AI98" s="1">
        <f t="shared" ca="1" si="70"/>
        <v>1.0281137309049226E-2</v>
      </c>
      <c r="AJ98" s="63">
        <f ca="1">IF(AF98&lt;&gt;"",AF98/AB98,"")</f>
        <v>0.98133686734077263</v>
      </c>
      <c r="AK98" s="1">
        <f t="shared" ca="1" si="71"/>
        <v>4.1651174873003072E-3</v>
      </c>
      <c r="AL98" s="2">
        <f t="shared" ca="1" si="60"/>
        <v>149.01578076680502</v>
      </c>
      <c r="AM98" s="1">
        <f t="shared" ca="1" si="61"/>
        <v>0.73247769326335321</v>
      </c>
      <c r="AN98" s="63">
        <f t="shared" ca="1" si="62"/>
        <v>1.3125206990211109</v>
      </c>
      <c r="AO98" s="1">
        <f t="shared" ca="1" si="63"/>
        <v>0.30347818060481546</v>
      </c>
      <c r="AP98" s="63">
        <f t="shared" ca="1" si="64"/>
        <v>1.3418378560081061</v>
      </c>
      <c r="AQ98" s="1">
        <f t="shared" ca="1" si="65"/>
        <v>0.26437967882647384</v>
      </c>
      <c r="AR98" s="1"/>
      <c r="AS98"/>
      <c r="AT98"/>
      <c r="AU98"/>
      <c r="AV98"/>
      <c r="AW98"/>
      <c r="AX98"/>
      <c r="AY98"/>
      <c r="AZ98"/>
      <c r="BA98" s="118"/>
      <c r="BD98" s="121"/>
      <c r="BE98" s="123"/>
      <c r="BF98" s="121"/>
      <c r="BG98" s="121"/>
      <c r="BH98" s="123"/>
      <c r="BI98" s="121"/>
      <c r="BL98" s="121"/>
      <c r="BM98" s="123"/>
      <c r="BN98" s="121"/>
      <c r="BO98" s="121"/>
      <c r="BP98" s="123"/>
      <c r="BQ98" s="121"/>
    </row>
    <row r="99" spans="1:69">
      <c r="A99" s="8">
        <f t="shared" si="66"/>
        <v>82</v>
      </c>
      <c r="B99" s="62" t="str">
        <f t="shared" si="38"/>
        <v>data3!R84C37</v>
      </c>
      <c r="C99" s="46" t="str">
        <f ca="1">$AT$8&amp;"!R"&amp;2+A99&amp;"C"&amp;F$3</f>
        <v>data0!R84C37</v>
      </c>
      <c r="D99" s="47">
        <f t="shared" ca="1" si="36"/>
        <v>83</v>
      </c>
      <c r="E99" s="62">
        <f t="shared" ca="1" si="39"/>
        <v>5253.8510104867801</v>
      </c>
      <c r="F99" s="47">
        <f t="shared" ca="1" si="40"/>
        <v>5252.691650390625</v>
      </c>
      <c r="G99" s="47">
        <f t="shared" ca="1" si="41"/>
        <v>5252.691650390625</v>
      </c>
      <c r="H99" s="7"/>
      <c r="I99" s="47">
        <f t="shared" ca="1" si="42"/>
        <v>9673.3894088679117</v>
      </c>
      <c r="J99" s="47">
        <f t="shared" ca="1" si="43"/>
        <v>9521.237548828125</v>
      </c>
      <c r="K99" s="47">
        <f t="shared" ca="1" si="44"/>
        <v>0.98427109117510514</v>
      </c>
      <c r="L99" s="1">
        <f t="shared" ca="1" si="45"/>
        <v>0.92890122427591459</v>
      </c>
      <c r="M99" s="1">
        <f t="shared" ca="1" si="46"/>
        <v>-1.5728752546032787E-2</v>
      </c>
      <c r="N99" s="1"/>
      <c r="O99" s="1" t="str">
        <f t="shared" ca="1" si="47"/>
        <v>data3!R362C37</v>
      </c>
      <c r="P99" s="1" t="str">
        <f ca="1">$AT$8&amp;"!R"&amp;2+$D$16+3*A99&amp;"C"&amp;F$3</f>
        <v>data0!R362C37</v>
      </c>
      <c r="Q99" s="1" t="str">
        <f ca="1">$AT$8&amp;"!R"&amp;2+$D$16+3*A99+1&amp;"C"&amp;F$3</f>
        <v>data0!R363C37</v>
      </c>
      <c r="R99" s="1" t="str">
        <f ca="1">$AT$8&amp;"!R"&amp;2+$D$16+3*A99+2&amp;"C"&amp;F$3</f>
        <v>data0!R364C37</v>
      </c>
      <c r="S99" s="2">
        <f t="shared" ca="1" si="48"/>
        <v>83</v>
      </c>
      <c r="T99" s="63">
        <f t="shared" ca="1" si="49"/>
        <v>83</v>
      </c>
      <c r="U99" s="2" t="str">
        <f t="shared" ca="1" si="50"/>
        <v/>
      </c>
      <c r="V99" s="2">
        <f t="shared" ca="1" si="51"/>
        <v>227.04752568609868</v>
      </c>
      <c r="W99" s="2">
        <f t="shared" ca="1" si="52"/>
        <v>224.96248817443848</v>
      </c>
      <c r="X99" s="2">
        <f t="shared" ca="1" si="53"/>
        <v>224.30023256937662</v>
      </c>
      <c r="Y99" s="2" t="str">
        <f t="shared" ca="1" si="37"/>
        <v>OVR</v>
      </c>
      <c r="AA99" s="63">
        <f t="shared" ca="1" si="54"/>
        <v>114.47550689390674</v>
      </c>
      <c r="AB99" s="63">
        <f t="shared" ca="1" si="55"/>
        <v>114.09091218312581</v>
      </c>
      <c r="AC99" s="1">
        <f ca="1">IF(AB99&lt;&gt;"",AA99/AC$16,"")</f>
        <v>1.1168342135990902E-2</v>
      </c>
      <c r="AD99" s="63">
        <f t="shared" ca="1" si="67"/>
        <v>0.99664037555966134</v>
      </c>
      <c r="AE99" s="1">
        <f t="shared" ca="1" si="68"/>
        <v>8.1083922929638952E-3</v>
      </c>
      <c r="AF99" s="63">
        <f t="shared" ca="1" si="69"/>
        <v>111.98190848032634</v>
      </c>
      <c r="AG99" s="1">
        <f t="shared" ca="1" si="56"/>
        <v>0.30526801838375128</v>
      </c>
      <c r="AH99" s="63">
        <f t="shared" ca="1" si="57"/>
        <v>0.9782171882768651</v>
      </c>
      <c r="AI99" s="1">
        <f t="shared" ca="1" si="70"/>
        <v>1.0348992960055758E-2</v>
      </c>
      <c r="AJ99" s="63">
        <f ca="1">IF(AF99&lt;&gt;"",AF99/AB99,"")</f>
        <v>0.98151470908204907</v>
      </c>
      <c r="AK99" s="1">
        <f t="shared" ca="1" si="71"/>
        <v>4.3470962541909408E-3</v>
      </c>
      <c r="AL99" s="2">
        <f t="shared" ca="1" si="60"/>
        <v>149.47481759389242</v>
      </c>
      <c r="AM99" s="1">
        <f t="shared" ca="1" si="61"/>
        <v>0.73855165738004347</v>
      </c>
      <c r="AN99" s="63">
        <f t="shared" ca="1" si="62"/>
        <v>1.3057362369438752</v>
      </c>
      <c r="AO99" s="1">
        <f t="shared" ca="1" si="63"/>
        <v>0.29674045959865292</v>
      </c>
      <c r="AP99" s="63">
        <f t="shared" ca="1" si="64"/>
        <v>1.3348121997773692</v>
      </c>
      <c r="AQ99" s="1">
        <f t="shared" ca="1" si="65"/>
        <v>0.25775958167480217</v>
      </c>
      <c r="AR99" s="1"/>
      <c r="AS99"/>
      <c r="AT99"/>
      <c r="AU99"/>
      <c r="AV99"/>
      <c r="AW99"/>
      <c r="AX99"/>
      <c r="AY99"/>
      <c r="AZ99"/>
      <c r="BA99" s="118"/>
      <c r="BD99" s="121"/>
      <c r="BE99" s="123"/>
      <c r="BF99" s="121"/>
      <c r="BG99" s="121"/>
      <c r="BH99" s="123"/>
      <c r="BI99" s="121"/>
      <c r="BL99" s="121"/>
      <c r="BM99" s="123"/>
      <c r="BN99" s="121"/>
      <c r="BO99" s="121"/>
      <c r="BP99" s="123"/>
      <c r="BQ99" s="121"/>
    </row>
    <row r="100" spans="1:69">
      <c r="A100" s="8">
        <f t="shared" si="66"/>
        <v>83</v>
      </c>
      <c r="B100" s="62" t="str">
        <f t="shared" si="38"/>
        <v>data3!R85C37</v>
      </c>
      <c r="C100" s="46" t="str">
        <f ca="1">$AT$8&amp;"!R"&amp;2+A100&amp;"C"&amp;F$3</f>
        <v>data0!R85C37</v>
      </c>
      <c r="D100" s="47">
        <f t="shared" ca="1" si="36"/>
        <v>84</v>
      </c>
      <c r="E100" s="62">
        <f t="shared" ca="1" si="39"/>
        <v>5162.9329949561161</v>
      </c>
      <c r="F100" s="47">
        <f t="shared" ca="1" si="40"/>
        <v>5161.9441528320312</v>
      </c>
      <c r="G100" s="47">
        <f t="shared" ca="1" si="41"/>
        <v>5161.9441528320312</v>
      </c>
      <c r="H100" s="7"/>
      <c r="I100" s="47">
        <f t="shared" ca="1" si="42"/>
        <v>9753.1153917974407</v>
      </c>
      <c r="J100" s="47">
        <f t="shared" ca="1" si="43"/>
        <v>9578.8076985677089</v>
      </c>
      <c r="K100" s="47">
        <f t="shared" ca="1" si="44"/>
        <v>0.98212799846740995</v>
      </c>
      <c r="L100" s="1">
        <f t="shared" ca="1" si="45"/>
        <v>0.93451782425050822</v>
      </c>
      <c r="M100" s="1">
        <f t="shared" ca="1" si="46"/>
        <v>-1.7871845594000235E-2</v>
      </c>
      <c r="N100" s="1"/>
      <c r="O100" s="1" t="str">
        <f t="shared" ca="1" si="47"/>
        <v>data3!R365C37</v>
      </c>
      <c r="P100" s="1" t="str">
        <f ca="1">$AT$8&amp;"!R"&amp;2+$D$16+3*A100&amp;"C"&amp;F$3</f>
        <v>data0!R365C37</v>
      </c>
      <c r="Q100" s="1" t="str">
        <f ca="1">$AT$8&amp;"!R"&amp;2+$D$16+3*A100+1&amp;"C"&amp;F$3</f>
        <v>data0!R366C37</v>
      </c>
      <c r="R100" s="1" t="str">
        <f ca="1">$AT$8&amp;"!R"&amp;2+$D$16+3*A100+2&amp;"C"&amp;F$3</f>
        <v>data0!R367C37</v>
      </c>
      <c r="S100" s="2">
        <f t="shared" ca="1" si="48"/>
        <v>84</v>
      </c>
      <c r="T100" s="63">
        <f t="shared" ca="1" si="49"/>
        <v>84</v>
      </c>
      <c r="U100" s="2" t="str">
        <f t="shared" ca="1" si="50"/>
        <v/>
      </c>
      <c r="V100" s="2">
        <f t="shared" ca="1" si="51"/>
        <v>223.17173768623928</v>
      </c>
      <c r="W100" s="2">
        <f t="shared" ca="1" si="52"/>
        <v>221.09798240661621</v>
      </c>
      <c r="X100" s="2">
        <f t="shared" ca="1" si="53"/>
        <v>219.90157953898111</v>
      </c>
      <c r="Y100" s="2" t="str">
        <f t="shared" ca="1" si="37"/>
        <v>OVR</v>
      </c>
      <c r="AA100" s="63">
        <f t="shared" ca="1" si="54"/>
        <v>114.56217772023412</v>
      </c>
      <c r="AB100" s="63">
        <f t="shared" ca="1" si="55"/>
        <v>114.09742895762126</v>
      </c>
      <c r="AC100" s="1">
        <f ca="1">IF(AB100&lt;&gt;"",AA100/AC$16,"")</f>
        <v>1.1176797826364304E-2</v>
      </c>
      <c r="AD100" s="63">
        <f t="shared" ca="1" si="67"/>
        <v>0.99594326180017467</v>
      </c>
      <c r="AE100" s="1">
        <f t="shared" ca="1" si="68"/>
        <v>7.4032570721207502E-3</v>
      </c>
      <c r="AF100" s="63">
        <f t="shared" ca="1" si="69"/>
        <v>112.02458604176839</v>
      </c>
      <c r="AG100" s="1">
        <f t="shared" ca="1" si="56"/>
        <v>0.305499140587291</v>
      </c>
      <c r="AH100" s="63">
        <f t="shared" ca="1" si="57"/>
        <v>0.97784965571567051</v>
      </c>
      <c r="AI100" s="1">
        <f t="shared" ca="1" si="70"/>
        <v>9.9693879423428111E-3</v>
      </c>
      <c r="AJ100" s="63">
        <f ca="1">IF(AF100&lt;&gt;"",AF100/AB100,"")</f>
        <v>0.98183269391089623</v>
      </c>
      <c r="AK100" s="1">
        <f t="shared" ca="1" si="71"/>
        <v>4.6724781731273257E-3</v>
      </c>
      <c r="AL100" s="2">
        <f t="shared" ca="1" si="60"/>
        <v>149.7585366566976</v>
      </c>
      <c r="AM100" s="1">
        <f t="shared" ca="1" si="61"/>
        <v>0.7391108240015104</v>
      </c>
      <c r="AN100" s="63">
        <f t="shared" ca="1" si="62"/>
        <v>1.3072249466347832</v>
      </c>
      <c r="AO100" s="1">
        <f t="shared" ca="1" si="63"/>
        <v>0.29821891292956093</v>
      </c>
      <c r="AP100" s="63">
        <f t="shared" ca="1" si="64"/>
        <v>1.3368363316322374</v>
      </c>
      <c r="AQ100" s="1">
        <f t="shared" ca="1" si="65"/>
        <v>0.25966686963295715</v>
      </c>
      <c r="AR100" s="1"/>
      <c r="AS100"/>
      <c r="AT100"/>
      <c r="AU100"/>
      <c r="AV100"/>
      <c r="AW100"/>
      <c r="AX100"/>
      <c r="AY100"/>
      <c r="AZ100"/>
      <c r="BA100" s="118"/>
      <c r="BD100" s="121"/>
      <c r="BE100" s="123"/>
      <c r="BF100" s="121"/>
      <c r="BG100" s="121"/>
      <c r="BH100" s="123"/>
      <c r="BI100" s="121"/>
      <c r="BL100" s="121"/>
      <c r="BM100" s="123"/>
      <c r="BN100" s="121"/>
      <c r="BO100" s="121"/>
      <c r="BP100" s="123"/>
      <c r="BQ100" s="121"/>
    </row>
    <row r="101" spans="1:69">
      <c r="A101" s="8">
        <f t="shared" si="66"/>
        <v>84</v>
      </c>
      <c r="B101" s="62" t="str">
        <f t="shared" si="38"/>
        <v>data3!R86C37</v>
      </c>
      <c r="C101" s="46" t="str">
        <f ca="1">$AT$8&amp;"!R"&amp;2+A101&amp;"C"&amp;F$3</f>
        <v>data0!R86C37</v>
      </c>
      <c r="D101" s="47">
        <f t="shared" ca="1" si="36"/>
        <v>85</v>
      </c>
      <c r="E101" s="62">
        <f t="shared" ca="1" si="39"/>
        <v>5071.7341773082071</v>
      </c>
      <c r="F101" s="47">
        <f t="shared" ca="1" si="40"/>
        <v>5070.9490966796875</v>
      </c>
      <c r="G101" s="47">
        <f t="shared" ca="1" si="41"/>
        <v>5070.9490966796875</v>
      </c>
      <c r="H101" s="7"/>
      <c r="I101" s="47">
        <f t="shared" ca="1" si="42"/>
        <v>9817.1173029284109</v>
      </c>
      <c r="J101" s="47">
        <f t="shared" ca="1" si="43"/>
        <v>9635.3871663411464</v>
      </c>
      <c r="K101" s="47">
        <f t="shared" ca="1" si="44"/>
        <v>0.98148844197542029</v>
      </c>
      <c r="L101" s="1">
        <f t="shared" ca="1" si="45"/>
        <v>0.94003777232596553</v>
      </c>
      <c r="M101" s="1">
        <f t="shared" ca="1" si="46"/>
        <v>-1.8511402187536219E-2</v>
      </c>
      <c r="N101" s="1"/>
      <c r="O101" s="1" t="str">
        <f t="shared" ca="1" si="47"/>
        <v>data3!R368C37</v>
      </c>
      <c r="P101" s="1" t="str">
        <f ca="1">$AT$8&amp;"!R"&amp;2+$D$16+3*A101&amp;"C"&amp;F$3</f>
        <v>data0!R368C37</v>
      </c>
      <c r="Q101" s="1" t="str">
        <f ca="1">$AT$8&amp;"!R"&amp;2+$D$16+3*A101+1&amp;"C"&amp;F$3</f>
        <v>data0!R369C37</v>
      </c>
      <c r="R101" s="1" t="str">
        <f ca="1">$AT$8&amp;"!R"&amp;2+$D$16+3*A101+2&amp;"C"&amp;F$3</f>
        <v>data0!R370C37</v>
      </c>
      <c r="S101" s="2">
        <f t="shared" ca="1" si="48"/>
        <v>85</v>
      </c>
      <c r="T101" s="63">
        <f t="shared" ca="1" si="49"/>
        <v>85</v>
      </c>
      <c r="U101" s="2" t="str">
        <f t="shared" ca="1" si="50"/>
        <v/>
      </c>
      <c r="V101" s="2">
        <f t="shared" ca="1" si="51"/>
        <v>219.22751722462894</v>
      </c>
      <c r="W101" s="2">
        <f t="shared" ca="1" si="52"/>
        <v>217.24650955200195</v>
      </c>
      <c r="X101" s="2">
        <f t="shared" ca="1" si="53"/>
        <v>216.15024503072104</v>
      </c>
      <c r="Y101" s="2" t="str">
        <f t="shared" ca="1" si="37"/>
        <v>OVR</v>
      </c>
      <c r="AA101" s="63">
        <f t="shared" ca="1" si="54"/>
        <v>115.4212436682063</v>
      </c>
      <c r="AB101" s="63">
        <f t="shared" ca="1" si="55"/>
        <v>114.99675718943278</v>
      </c>
      <c r="AC101" s="1">
        <f ca="1">IF(AB101&lt;&gt;"",AA101/AC$16,"")</f>
        <v>1.1260609138361591E-2</v>
      </c>
      <c r="AD101" s="63">
        <f t="shared" ca="1" si="67"/>
        <v>0.99632228465676764</v>
      </c>
      <c r="AE101" s="1">
        <f t="shared" ca="1" si="68"/>
        <v>7.7866412214813163E-3</v>
      </c>
      <c r="AF101" s="63">
        <f t="shared" ca="1" si="69"/>
        <v>112.91318607330322</v>
      </c>
      <c r="AG101" s="1">
        <f t="shared" ca="1" si="56"/>
        <v>0.30778998311521683</v>
      </c>
      <c r="AH101" s="63">
        <f t="shared" ca="1" si="57"/>
        <v>0.97827039880013056</v>
      </c>
      <c r="AI101" s="1">
        <f t="shared" ca="1" si="70"/>
        <v>1.0403951305953285E-2</v>
      </c>
      <c r="AJ101" s="63">
        <f ca="1">IF(AF101&lt;&gt;"",AF101/AB101,"")</f>
        <v>0.98188147938208969</v>
      </c>
      <c r="AK101" s="1">
        <f t="shared" ca="1" si="71"/>
        <v>4.7223985114364098E-3</v>
      </c>
      <c r="AL101" s="2">
        <f t="shared" ca="1" si="60"/>
        <v>149.85146776835123</v>
      </c>
      <c r="AM101" s="1">
        <f t="shared" ca="1" si="61"/>
        <v>0.74465318495616972</v>
      </c>
      <c r="AN101" s="63">
        <f t="shared" ca="1" si="62"/>
        <v>1.29830058146938</v>
      </c>
      <c r="AO101" s="1">
        <f t="shared" ca="1" si="63"/>
        <v>0.2893560315460304</v>
      </c>
      <c r="AP101" s="63">
        <f t="shared" ca="1" si="64"/>
        <v>1.327138777848919</v>
      </c>
      <c r="AQ101" s="1">
        <f t="shared" ca="1" si="65"/>
        <v>0.25052911138366207</v>
      </c>
      <c r="AR101" s="1"/>
      <c r="AS101" s="1"/>
      <c r="AT101" s="1"/>
      <c r="AU101" s="1"/>
      <c r="AX101" s="118"/>
      <c r="AY101" s="118"/>
      <c r="AZ101" s="118"/>
      <c r="BA101" s="118"/>
      <c r="BD101" s="121"/>
      <c r="BE101" s="123"/>
      <c r="BF101" s="121"/>
      <c r="BG101" s="121"/>
      <c r="BH101" s="123"/>
      <c r="BI101" s="121"/>
      <c r="BL101" s="121"/>
      <c r="BM101" s="123"/>
      <c r="BN101" s="121"/>
      <c r="BO101" s="121"/>
      <c r="BP101" s="123"/>
      <c r="BQ101" s="121"/>
    </row>
    <row r="102" spans="1:69">
      <c r="A102" s="8">
        <f t="shared" si="66"/>
        <v>85</v>
      </c>
      <c r="B102" s="62" t="str">
        <f t="shared" si="38"/>
        <v>data3!R87C37</v>
      </c>
      <c r="C102" s="46" t="str">
        <f ca="1">$AT$8&amp;"!R"&amp;2+A102&amp;"C"&amp;F$3</f>
        <v>data0!R87C37</v>
      </c>
      <c r="D102" s="47">
        <f t="shared" ca="1" si="36"/>
        <v>86</v>
      </c>
      <c r="E102" s="62">
        <f t="shared" ca="1" si="39"/>
        <v>4981.2842688000565</v>
      </c>
      <c r="F102" s="47">
        <f t="shared" ca="1" si="40"/>
        <v>4980.1559651692705</v>
      </c>
      <c r="G102" s="47">
        <f t="shared" ca="1" si="41"/>
        <v>4980.1559651692705</v>
      </c>
      <c r="H102" s="7"/>
      <c r="I102" s="47">
        <f t="shared" ca="1" si="42"/>
        <v>9899.8954864661191</v>
      </c>
      <c r="J102" s="47">
        <f t="shared" ca="1" si="43"/>
        <v>9690.3699544270839</v>
      </c>
      <c r="K102" s="47">
        <f t="shared" ca="1" si="44"/>
        <v>0.97883558141341276</v>
      </c>
      <c r="L102" s="1">
        <f t="shared" ca="1" si="45"/>
        <v>0.94540194677337408</v>
      </c>
      <c r="M102" s="1">
        <f t="shared" ca="1" si="46"/>
        <v>-2.1164263170754927E-2</v>
      </c>
      <c r="N102" s="1"/>
      <c r="O102" s="1" t="str">
        <f t="shared" ca="1" si="47"/>
        <v>data3!R371C37</v>
      </c>
      <c r="P102" s="1" t="str">
        <f ca="1">$AT$8&amp;"!R"&amp;2+$D$16+3*A102&amp;"C"&amp;F$3</f>
        <v>data0!R371C37</v>
      </c>
      <c r="Q102" s="1" t="str">
        <f ca="1">$AT$8&amp;"!R"&amp;2+$D$16+3*A102+1&amp;"C"&amp;F$3</f>
        <v>data0!R372C37</v>
      </c>
      <c r="R102" s="1" t="str">
        <f ca="1">$AT$8&amp;"!R"&amp;2+$D$16+3*A102+2&amp;"C"&amp;F$3</f>
        <v>data0!R373C37</v>
      </c>
      <c r="S102" s="2">
        <f t="shared" ca="1" si="48"/>
        <v>86</v>
      </c>
      <c r="T102" s="63">
        <f t="shared" ca="1" si="49"/>
        <v>86</v>
      </c>
      <c r="U102" s="2" t="str">
        <f t="shared" ca="1" si="50"/>
        <v/>
      </c>
      <c r="V102" s="2">
        <f t="shared" ca="1" si="51"/>
        <v>215.27314570015005</v>
      </c>
      <c r="W102" s="2">
        <f t="shared" ca="1" si="52"/>
        <v>213.38200124104819</v>
      </c>
      <c r="X102" s="2">
        <f t="shared" ca="1" si="53"/>
        <v>212.59298451741537</v>
      </c>
      <c r="Y102" s="2" t="str">
        <f t="shared" ca="1" si="37"/>
        <v>OVR</v>
      </c>
      <c r="AA102" s="63">
        <f t="shared" ca="1" si="54"/>
        <v>116.3263788450616</v>
      </c>
      <c r="AB102" s="63">
        <f t="shared" ca="1" si="55"/>
        <v>115.88956801096599</v>
      </c>
      <c r="AC102" s="1">
        <f ca="1">IF(AB102&lt;&gt;"",AA102/AC$16,"")</f>
        <v>1.1348915009274303E-2</v>
      </c>
      <c r="AD102" s="63">
        <f t="shared" ca="1" si="67"/>
        <v>0.99624495459729379</v>
      </c>
      <c r="AE102" s="1">
        <f t="shared" ca="1" si="68"/>
        <v>7.7084213501577015E-3</v>
      </c>
      <c r="AF102" s="63">
        <f t="shared" ca="1" si="69"/>
        <v>113.81823666890462</v>
      </c>
      <c r="AG102" s="1">
        <f t="shared" ca="1" si="56"/>
        <v>0.31020367692016426</v>
      </c>
      <c r="AH102" s="63">
        <f t="shared" ca="1" si="57"/>
        <v>0.97843874965369937</v>
      </c>
      <c r="AI102" s="1">
        <f t="shared" ca="1" si="70"/>
        <v>1.0577832032447887E-2</v>
      </c>
      <c r="AJ102" s="63">
        <f ca="1">IF(AF102&lt;&gt;"",AF102/AB102,"")</f>
        <v>0.98212667992803826</v>
      </c>
      <c r="AK102" s="1">
        <f t="shared" ca="1" si="71"/>
        <v>4.9733030104159859E-3</v>
      </c>
      <c r="AL102" s="2">
        <f t="shared" ca="1" si="60"/>
        <v>149.82200145721436</v>
      </c>
      <c r="AM102" s="1">
        <f t="shared" ca="1" si="61"/>
        <v>0.7504927667423329</v>
      </c>
      <c r="AN102" s="63">
        <f t="shared" ca="1" si="62"/>
        <v>1.2879452016362216</v>
      </c>
      <c r="AO102" s="1">
        <f t="shared" ca="1" si="63"/>
        <v>0.27907199436896812</v>
      </c>
      <c r="AP102" s="63">
        <f t="shared" ca="1" si="64"/>
        <v>1.3163268544832942</v>
      </c>
      <c r="AQ102" s="1">
        <f t="shared" ca="1" si="65"/>
        <v>0.24034131102364409</v>
      </c>
      <c r="AR102" s="1"/>
      <c r="AS102" s="1"/>
      <c r="AT102" s="1"/>
      <c r="AU102" s="1"/>
      <c r="AX102" s="118"/>
      <c r="AY102" s="118"/>
      <c r="AZ102" s="118"/>
      <c r="BA102" s="118"/>
      <c r="BD102" s="121"/>
      <c r="BE102" s="123"/>
      <c r="BF102" s="121"/>
      <c r="BG102" s="121"/>
      <c r="BH102" s="123"/>
      <c r="BI102" s="121"/>
      <c r="BL102" s="121"/>
      <c r="BM102" s="123"/>
      <c r="BN102" s="121"/>
      <c r="BO102" s="121"/>
      <c r="BP102" s="123"/>
      <c r="BQ102" s="121"/>
    </row>
    <row r="103" spans="1:69">
      <c r="A103" s="8">
        <f t="shared" si="66"/>
        <v>86</v>
      </c>
      <c r="B103" s="62" t="str">
        <f t="shared" si="38"/>
        <v>data3!R88C37</v>
      </c>
      <c r="C103" s="46" t="str">
        <f ca="1">$AT$8&amp;"!R"&amp;2+A103&amp;"C"&amp;F$3</f>
        <v>data0!R88C37</v>
      </c>
      <c r="D103" s="47">
        <f t="shared" ca="1" si="36"/>
        <v>87</v>
      </c>
      <c r="E103" s="62">
        <f t="shared" ca="1" si="39"/>
        <v>4890.2550727356611</v>
      </c>
      <c r="F103" s="47">
        <f t="shared" ca="1" si="40"/>
        <v>4889.2455444335937</v>
      </c>
      <c r="G103" s="47">
        <f t="shared" ca="1" si="41"/>
        <v>4889.2455444335937</v>
      </c>
      <c r="H103" s="7"/>
      <c r="I103" s="47" t="str">
        <f t="shared" ca="1" si="42"/>
        <v/>
      </c>
      <c r="J103" s="47" t="str">
        <f t="shared" ca="1" si="43"/>
        <v/>
      </c>
      <c r="K103" s="47" t="str">
        <f t="shared" ca="1" si="44"/>
        <v/>
      </c>
      <c r="L103" s="1" t="str">
        <f t="shared" ca="1" si="45"/>
        <v/>
      </c>
      <c r="M103" s="1" t="str">
        <f t="shared" ca="1" si="46"/>
        <v/>
      </c>
      <c r="N103" s="1"/>
      <c r="O103" s="1" t="str">
        <f t="shared" ca="1" si="47"/>
        <v>data3!R374C37</v>
      </c>
      <c r="P103" s="1" t="str">
        <f ca="1">$AT$8&amp;"!R"&amp;2+$D$16+3*A103&amp;"C"&amp;F$3</f>
        <v>data0!R374C37</v>
      </c>
      <c r="Q103" s="1" t="str">
        <f ca="1">$AT$8&amp;"!R"&amp;2+$D$16+3*A103+1&amp;"C"&amp;F$3</f>
        <v>data0!R375C37</v>
      </c>
      <c r="R103" s="1" t="str">
        <f ca="1">$AT$8&amp;"!R"&amp;2+$D$16+3*A103+2&amp;"C"&amp;F$3</f>
        <v>data0!R376C37</v>
      </c>
      <c r="S103" s="2">
        <f t="shared" ca="1" si="48"/>
        <v>87</v>
      </c>
      <c r="T103" s="63">
        <f t="shared" ca="1" si="49"/>
        <v>87</v>
      </c>
      <c r="U103" s="2" t="str">
        <f t="shared" ca="1" si="50"/>
        <v/>
      </c>
      <c r="V103" s="2">
        <f t="shared" ca="1" si="51"/>
        <v>211.35346031824173</v>
      </c>
      <c r="W103" s="2">
        <f t="shared" ca="1" si="52"/>
        <v>209.51749738057455</v>
      </c>
      <c r="X103" s="2">
        <f t="shared" ca="1" si="53"/>
        <v>208.89553451538086</v>
      </c>
      <c r="Y103" s="2" t="str">
        <f t="shared" ca="1" si="37"/>
        <v>OVR</v>
      </c>
      <c r="AA103" s="63">
        <f t="shared" ca="1" si="54"/>
        <v>117.19139959163664</v>
      </c>
      <c r="AB103" s="63">
        <f t="shared" ca="1" si="55"/>
        <v>116.79541365305583</v>
      </c>
      <c r="AC103" s="1">
        <f ca="1">IF(AB103&lt;&gt;"",AA103/AC$16,"")</f>
        <v>1.1433307277232843E-2</v>
      </c>
      <c r="AD103" s="63">
        <f t="shared" ca="1" si="67"/>
        <v>0.99662103243104316</v>
      </c>
      <c r="AE103" s="1">
        <f t="shared" ca="1" si="68"/>
        <v>8.0888265892542499E-3</v>
      </c>
      <c r="AF103" s="63">
        <f t="shared" ca="1" si="69"/>
        <v>114.67131201426189</v>
      </c>
      <c r="AG103" s="1">
        <f t="shared" ca="1" si="56"/>
        <v>0.31251039891103105</v>
      </c>
      <c r="AH103" s="63">
        <f t="shared" ca="1" si="57"/>
        <v>0.97849596825231022</v>
      </c>
      <c r="AI103" s="1">
        <f t="shared" ca="1" si="70"/>
        <v>1.0636930108190112E-2</v>
      </c>
      <c r="AJ103" s="63">
        <f ca="1">IF(AF103&lt;&gt;"",AF103/AB103,"")</f>
        <v>0.98181348417409908</v>
      </c>
      <c r="AK103" s="1">
        <f t="shared" ca="1" si="71"/>
        <v>4.6528215717607235E-3</v>
      </c>
      <c r="AL103" s="2">
        <f t="shared" ca="1" si="60"/>
        <v>150.10897223154703</v>
      </c>
      <c r="AM103" s="1">
        <f t="shared" ca="1" si="61"/>
        <v>0.75607354575249441</v>
      </c>
      <c r="AN103" s="63">
        <f t="shared" ca="1" si="62"/>
        <v>1.2808872729109342</v>
      </c>
      <c r="AO103" s="1">
        <f t="shared" ca="1" si="63"/>
        <v>0.27206269074386147</v>
      </c>
      <c r="AP103" s="63">
        <f t="shared" ca="1" si="64"/>
        <v>1.3090368427360253</v>
      </c>
      <c r="AQ103" s="1">
        <f t="shared" ca="1" si="65"/>
        <v>0.23347211839326598</v>
      </c>
      <c r="AR103" s="1"/>
      <c r="AS103" s="1"/>
      <c r="AT103" s="1"/>
      <c r="AU103" s="1"/>
      <c r="AX103" s="118"/>
      <c r="AY103" s="118"/>
      <c r="AZ103" s="118"/>
      <c r="BA103" s="118"/>
      <c r="BD103" s="121"/>
      <c r="BE103" s="123"/>
      <c r="BF103" s="121"/>
      <c r="BG103" s="121"/>
      <c r="BH103" s="123"/>
      <c r="BI103" s="121"/>
      <c r="BL103" s="121"/>
      <c r="BM103" s="123"/>
      <c r="BN103" s="121"/>
      <c r="BO103" s="121"/>
      <c r="BP103" s="123"/>
      <c r="BQ103" s="121"/>
    </row>
    <row r="104" spans="1:69">
      <c r="A104" s="8">
        <f t="shared" si="66"/>
        <v>87</v>
      </c>
      <c r="B104" s="62" t="str">
        <f t="shared" si="38"/>
        <v>data3!R89C37</v>
      </c>
      <c r="C104" s="46" t="str">
        <f ca="1">$AT$8&amp;"!R"&amp;2+A104&amp;"C"&amp;F$3</f>
        <v>data0!R89C37</v>
      </c>
      <c r="D104" s="47">
        <f t="shared" ca="1" si="36"/>
        <v>88</v>
      </c>
      <c r="E104" s="62">
        <f t="shared" ca="1" si="39"/>
        <v>4799.0700573931581</v>
      </c>
      <c r="F104" s="47">
        <f t="shared" ca="1" si="40"/>
        <v>4798.5893758138018</v>
      </c>
      <c r="G104" s="47">
        <f t="shared" ca="1" si="41"/>
        <v>4798.5893758138018</v>
      </c>
      <c r="H104" s="7"/>
      <c r="I104" s="47" t="str">
        <f t="shared" ca="1" si="42"/>
        <v/>
      </c>
      <c r="J104" s="47" t="str">
        <f t="shared" ca="1" si="43"/>
        <v/>
      </c>
      <c r="K104" s="47" t="str">
        <f t="shared" ca="1" si="44"/>
        <v/>
      </c>
      <c r="L104" s="1" t="str">
        <f t="shared" ca="1" si="45"/>
        <v/>
      </c>
      <c r="M104" s="1" t="str">
        <f t="shared" ca="1" si="46"/>
        <v/>
      </c>
      <c r="N104" s="1"/>
      <c r="O104" s="1" t="str">
        <f t="shared" ca="1" si="47"/>
        <v>data3!R377C37</v>
      </c>
      <c r="P104" s="1" t="str">
        <f ca="1">$AT$8&amp;"!R"&amp;2+$D$16+3*A104&amp;"C"&amp;F$3</f>
        <v>data0!R377C37</v>
      </c>
      <c r="Q104" s="1" t="str">
        <f ca="1">$AT$8&amp;"!R"&amp;2+$D$16+3*A104+1&amp;"C"&amp;F$3</f>
        <v>data0!R378C37</v>
      </c>
      <c r="R104" s="1" t="str">
        <f ca="1">$AT$8&amp;"!R"&amp;2+$D$16+3*A104+2&amp;"C"&amp;F$3</f>
        <v>data0!R379C37</v>
      </c>
      <c r="S104" s="2">
        <f t="shared" ca="1" si="48"/>
        <v>88</v>
      </c>
      <c r="T104" s="63">
        <f t="shared" ca="1" si="49"/>
        <v>88</v>
      </c>
      <c r="U104" s="2" t="str">
        <f t="shared" ca="1" si="50"/>
        <v/>
      </c>
      <c r="V104" s="2">
        <f t="shared" ca="1" si="51"/>
        <v>207.46516883037845</v>
      </c>
      <c r="W104" s="2">
        <f t="shared" ca="1" si="52"/>
        <v>205.6464729309082</v>
      </c>
      <c r="X104" s="2">
        <f t="shared" ca="1" si="53"/>
        <v>204.35382588704428</v>
      </c>
      <c r="Y104" s="2" t="str">
        <f t="shared" ca="1" si="37"/>
        <v>OVR</v>
      </c>
      <c r="AA104" s="63">
        <f t="shared" ca="1" si="54"/>
        <v>118.10932118578499</v>
      </c>
      <c r="AB104" s="63">
        <f t="shared" ca="1" si="55"/>
        <v>117.68822542826335</v>
      </c>
      <c r="AC104" s="1">
        <f ca="1">IF(AB104&lt;&gt;"",AA104/AC$16,"")</f>
        <v>1.1522860603491218E-2</v>
      </c>
      <c r="AD104" s="63">
        <f t="shared" ca="1" si="67"/>
        <v>0.9964346949648516</v>
      </c>
      <c r="AE104" s="1">
        <f t="shared" ca="1" si="68"/>
        <v>7.9003449984289542E-3</v>
      </c>
      <c r="AF104" s="63">
        <f t="shared" ca="1" si="69"/>
        <v>115.50650374094646</v>
      </c>
      <c r="AG104" s="1">
        <f t="shared" ca="1" si="56"/>
        <v>0.31495818982876</v>
      </c>
      <c r="AH104" s="63">
        <f t="shared" ca="1" si="57"/>
        <v>0.97796264157047919</v>
      </c>
      <c r="AI104" s="1">
        <f t="shared" ca="1" si="70"/>
        <v>1.0086085078717888E-2</v>
      </c>
      <c r="AJ104" s="63">
        <f ca="1">IF(AF104&lt;&gt;"",AF104/AB104,"")</f>
        <v>0.98146185245484252</v>
      </c>
      <c r="AK104" s="1">
        <f t="shared" ca="1" si="71"/>
        <v>4.2930100550118144E-3</v>
      </c>
      <c r="AL104" s="2">
        <f t="shared" ca="1" si="60"/>
        <v>150.32351144154867</v>
      </c>
      <c r="AM104" s="1">
        <f t="shared" ca="1" si="61"/>
        <v>0.7619956205534516</v>
      </c>
      <c r="AN104" s="63">
        <f t="shared" ca="1" si="62"/>
        <v>1.2727489238981489</v>
      </c>
      <c r="AO104" s="1">
        <f t="shared" ca="1" si="63"/>
        <v>0.26398041031032315</v>
      </c>
      <c r="AP104" s="63">
        <f t="shared" ca="1" si="64"/>
        <v>1.3014289808190236</v>
      </c>
      <c r="AQ104" s="1">
        <f t="shared" ca="1" si="65"/>
        <v>0.22630342363323641</v>
      </c>
      <c r="AR104" s="1"/>
      <c r="AS104" s="1"/>
      <c r="AT104" s="1"/>
      <c r="AU104" s="1"/>
      <c r="AX104" s="118"/>
      <c r="AY104" s="118"/>
      <c r="AZ104" s="118"/>
      <c r="BA104" s="118"/>
      <c r="BD104" s="121"/>
      <c r="BE104" s="123"/>
      <c r="BF104" s="121"/>
      <c r="BG104" s="121"/>
      <c r="BH104" s="123"/>
      <c r="BI104" s="121"/>
      <c r="BL104" s="121"/>
      <c r="BM104" s="123"/>
      <c r="BN104" s="121"/>
      <c r="BO104" s="121"/>
      <c r="BP104" s="123"/>
      <c r="BQ104" s="121"/>
    </row>
    <row r="105" spans="1:69">
      <c r="A105" s="8">
        <f t="shared" si="66"/>
        <v>88</v>
      </c>
      <c r="B105" s="62" t="str">
        <f t="shared" si="38"/>
        <v>data3!R90C37</v>
      </c>
      <c r="C105" s="46" t="str">
        <f ca="1">$AT$8&amp;"!R"&amp;2+A105&amp;"C"&amp;F$3</f>
        <v>data0!R90C37</v>
      </c>
      <c r="D105" s="47">
        <f t="shared" ca="1" si="36"/>
        <v>89</v>
      </c>
      <c r="E105" s="62">
        <f t="shared" ca="1" si="39"/>
        <v>4707.6352316130333</v>
      </c>
      <c r="F105" s="47">
        <f t="shared" ca="1" si="40"/>
        <v>4707.4443868001299</v>
      </c>
      <c r="G105" s="47">
        <f t="shared" ca="1" si="41"/>
        <v>4707.4443868001299</v>
      </c>
      <c r="H105" s="7"/>
      <c r="I105" s="47" t="str">
        <f t="shared" ca="1" si="42"/>
        <v/>
      </c>
      <c r="J105" s="47" t="str">
        <f t="shared" ca="1" si="43"/>
        <v/>
      </c>
      <c r="K105" s="47" t="str">
        <f t="shared" ca="1" si="44"/>
        <v/>
      </c>
      <c r="L105" s="1" t="str">
        <f t="shared" ca="1" si="45"/>
        <v/>
      </c>
      <c r="M105" s="1" t="str">
        <f t="shared" ca="1" si="46"/>
        <v/>
      </c>
      <c r="N105" s="1"/>
      <c r="O105" s="1" t="str">
        <f t="shared" ca="1" si="47"/>
        <v>data3!R380C37</v>
      </c>
      <c r="P105" s="1" t="str">
        <f ca="1">$AT$8&amp;"!R"&amp;2+$D$16+3*A105&amp;"C"&amp;F$3</f>
        <v>data0!R380C37</v>
      </c>
      <c r="Q105" s="1" t="str">
        <f ca="1">$AT$8&amp;"!R"&amp;2+$D$16+3*A105+1&amp;"C"&amp;F$3</f>
        <v>data0!R381C37</v>
      </c>
      <c r="R105" s="1" t="str">
        <f ca="1">$AT$8&amp;"!R"&amp;2+$D$16+3*A105+2&amp;"C"&amp;F$3</f>
        <v>data0!R382C37</v>
      </c>
      <c r="S105" s="2">
        <f t="shared" ca="1" si="48"/>
        <v>89</v>
      </c>
      <c r="T105" s="63">
        <f t="shared" ca="1" si="49"/>
        <v>89</v>
      </c>
      <c r="U105" s="2" t="str">
        <f t="shared" ca="1" si="50"/>
        <v/>
      </c>
      <c r="V105" s="2">
        <f t="shared" ca="1" si="51"/>
        <v>203.48813261146168</v>
      </c>
      <c r="W105" s="2">
        <f t="shared" ref="W105:W130" ca="1" si="72">INDIRECT(P105,FALSE)</f>
        <v>201.78848520914713</v>
      </c>
      <c r="X105" s="2">
        <f t="shared" ca="1" si="53"/>
        <v>199.6433194478353</v>
      </c>
      <c r="Y105" s="2" t="str">
        <f t="shared" ca="1" si="37"/>
        <v>OVR</v>
      </c>
      <c r="AA105" s="63">
        <f t="shared" ca="1" si="54"/>
        <v>119.02781509300674</v>
      </c>
      <c r="AB105" s="63">
        <f t="shared" ca="1" si="55"/>
        <v>118.57452138264973</v>
      </c>
      <c r="AC105" s="1">
        <f ca="1">IF(AB105&lt;&gt;"",AA105/AC$16,"")</f>
        <v>1.1612469765171388E-2</v>
      </c>
      <c r="AD105" s="63">
        <f t="shared" ca="1" si="67"/>
        <v>0.99619169930992346</v>
      </c>
      <c r="AE105" s="1">
        <f t="shared" ca="1" si="68"/>
        <v>7.65455327151221E-3</v>
      </c>
      <c r="AF105" s="63">
        <f t="shared" ca="1" si="69"/>
        <v>116.42657470703125</v>
      </c>
      <c r="AG105" s="1">
        <f t="shared" ca="1" si="56"/>
        <v>0.31740750691468461</v>
      </c>
      <c r="AH105" s="63">
        <f t="shared" ca="1" si="57"/>
        <v>0.97814594526545817</v>
      </c>
      <c r="AI105" s="1">
        <f t="shared" ca="1" si="70"/>
        <v>1.0275409807262159E-2</v>
      </c>
      <c r="AJ105" s="63">
        <f ca="1">IF(AF105&lt;&gt;"",AF105/AB105,"")</f>
        <v>0.98188525957708161</v>
      </c>
      <c r="AK105" s="1">
        <f t="shared" ca="1" si="71"/>
        <v>4.7262666428340427E-3</v>
      </c>
      <c r="AL105" s="2">
        <f t="shared" ca="1" si="60"/>
        <v>150.67986011505127</v>
      </c>
      <c r="AM105" s="1">
        <f t="shared" ca="1" si="61"/>
        <v>0.76792138769681761</v>
      </c>
      <c r="AN105" s="63">
        <f t="shared" ca="1" si="62"/>
        <v>1.2659214150685034</v>
      </c>
      <c r="AO105" s="1">
        <f t="shared" ca="1" si="63"/>
        <v>0.25719993911930339</v>
      </c>
      <c r="AP105" s="63">
        <f t="shared" ca="1" si="64"/>
        <v>1.2942050429140675</v>
      </c>
      <c r="AQ105" s="1">
        <f t="shared" ca="1" si="65"/>
        <v>0.21949649070372179</v>
      </c>
      <c r="AR105" s="1"/>
      <c r="AS105" s="1"/>
      <c r="AT105" s="1"/>
      <c r="AU105" s="1"/>
      <c r="AX105" s="118"/>
      <c r="AY105" s="118"/>
      <c r="AZ105" s="118"/>
      <c r="BA105" s="118"/>
      <c r="BD105" s="121"/>
      <c r="BE105" s="123"/>
      <c r="BF105" s="121"/>
      <c r="BG105" s="121"/>
      <c r="BH105" s="123"/>
      <c r="BI105" s="121"/>
      <c r="BL105" s="121"/>
      <c r="BM105" s="123"/>
      <c r="BN105" s="121"/>
      <c r="BO105" s="121"/>
      <c r="BP105" s="123"/>
      <c r="BQ105" s="121"/>
    </row>
    <row r="106" spans="1:69">
      <c r="A106" s="8">
        <f t="shared" si="66"/>
        <v>89</v>
      </c>
      <c r="B106" s="62" t="str">
        <f t="shared" si="38"/>
        <v>data3!R91C37</v>
      </c>
      <c r="C106" s="46" t="str">
        <f ca="1">$AT$8&amp;"!R"&amp;2+A106&amp;"C"&amp;F$3</f>
        <v>data0!R91C37</v>
      </c>
      <c r="D106" s="47">
        <f t="shared" ca="1" si="36"/>
        <v>90</v>
      </c>
      <c r="E106" s="62">
        <f t="shared" ca="1" si="39"/>
        <v>4617.2030911033544</v>
      </c>
      <c r="F106" s="47">
        <f t="shared" ca="1" si="40"/>
        <v>4616.4622802734375</v>
      </c>
      <c r="G106" s="47">
        <f t="shared" ca="1" si="41"/>
        <v>4616.4622802734375</v>
      </c>
      <c r="H106" s="7"/>
      <c r="I106" s="47" t="str">
        <f t="shared" ca="1" si="42"/>
        <v/>
      </c>
      <c r="J106" s="47" t="str">
        <f t="shared" ca="1" si="43"/>
        <v/>
      </c>
      <c r="K106" s="47" t="str">
        <f t="shared" ca="1" si="44"/>
        <v/>
      </c>
      <c r="L106" s="1" t="str">
        <f t="shared" ca="1" si="45"/>
        <v/>
      </c>
      <c r="M106" s="1" t="str">
        <f t="shared" ca="1" si="46"/>
        <v/>
      </c>
      <c r="N106" s="1"/>
      <c r="O106" s="1" t="str">
        <f t="shared" ca="1" si="47"/>
        <v>data3!R383C37</v>
      </c>
      <c r="P106" s="1" t="str">
        <f ca="1">$AT$8&amp;"!R"&amp;2+$D$16+3*A106&amp;"C"&amp;F$3</f>
        <v>data0!R383C37</v>
      </c>
      <c r="Q106" s="1" t="str">
        <f ca="1">$AT$8&amp;"!R"&amp;2+$D$16+3*A106+1&amp;"C"&amp;F$3</f>
        <v>data0!R384C37</v>
      </c>
      <c r="R106" s="1" t="str">
        <f ca="1">$AT$8&amp;"!R"&amp;2+$D$16+3*A106+2&amp;"C"&amp;F$3</f>
        <v>data0!R385C37</v>
      </c>
      <c r="S106" s="2">
        <f t="shared" ca="1" si="48"/>
        <v>90</v>
      </c>
      <c r="T106" s="63">
        <f t="shared" ca="1" si="49"/>
        <v>90</v>
      </c>
      <c r="U106" s="2" t="str">
        <f t="shared" ca="1" si="50"/>
        <v/>
      </c>
      <c r="V106" s="2">
        <f t="shared" ca="1" si="51"/>
        <v>199.5429842341249</v>
      </c>
      <c r="W106" s="2">
        <f t="shared" ca="1" si="72"/>
        <v>197.90442848205566</v>
      </c>
      <c r="X106" s="2">
        <f t="shared" ca="1" si="53"/>
        <v>195.17910257975259</v>
      </c>
      <c r="Y106" s="2" t="str">
        <f t="shared" ca="1" si="37"/>
        <v>OVR</v>
      </c>
      <c r="AA106" s="63">
        <f t="shared" ca="1" si="54"/>
        <v>119.47754820986658</v>
      </c>
      <c r="AB106" s="63">
        <f t="shared" ca="1" si="55"/>
        <v>118.90688228607178</v>
      </c>
      <c r="AC106" s="1">
        <f ca="1">IF(AB106&lt;&gt;"",AA106/AC$16,"")</f>
        <v>1.1656346166816252E-2</v>
      </c>
      <c r="AD106" s="63">
        <f t="shared" ca="1" si="67"/>
        <v>0.9952236555541597</v>
      </c>
      <c r="AE106" s="1">
        <f t="shared" ca="1" si="68"/>
        <v>6.6753705510205208E-3</v>
      </c>
      <c r="AF106" s="63">
        <f t="shared" ca="1" si="69"/>
        <v>116.80304463704427</v>
      </c>
      <c r="AG106" s="1">
        <f t="shared" ca="1" si="56"/>
        <v>0.31860679522631091</v>
      </c>
      <c r="AH106" s="63">
        <f t="shared" ca="1" si="57"/>
        <v>0.9776150112477664</v>
      </c>
      <c r="AI106" s="1">
        <f t="shared" ca="1" si="70"/>
        <v>9.7270360345131923E-3</v>
      </c>
      <c r="AJ106" s="63">
        <f ca="1">IF(AF106&lt;&gt;"",AF106/AB106,"")</f>
        <v>0.98230684710102822</v>
      </c>
      <c r="AK106" s="1">
        <f t="shared" ca="1" si="71"/>
        <v>5.1576613041415253E-3</v>
      </c>
      <c r="AL106" s="2">
        <f t="shared" ca="1" si="60"/>
        <v>151.02645333607992</v>
      </c>
      <c r="AM106" s="1">
        <f t="shared" ca="1" si="61"/>
        <v>0.7708228916765586</v>
      </c>
      <c r="AN106" s="63">
        <f t="shared" ca="1" si="62"/>
        <v>1.2640571856295257</v>
      </c>
      <c r="AO106" s="1">
        <f t="shared" ca="1" si="63"/>
        <v>0.25534855315703942</v>
      </c>
      <c r="AP106" s="63">
        <f t="shared" ca="1" si="64"/>
        <v>1.2930009984361457</v>
      </c>
      <c r="AQ106" s="1">
        <f t="shared" ca="1" si="65"/>
        <v>0.2183619502199583</v>
      </c>
      <c r="AR106" s="1"/>
      <c r="AS106" s="1"/>
      <c r="AT106" s="1"/>
      <c r="AU106" s="1"/>
      <c r="AX106" s="118"/>
      <c r="AY106" s="118"/>
      <c r="AZ106" s="118"/>
      <c r="BA106" s="118"/>
      <c r="BD106" s="121"/>
      <c r="BE106" s="123"/>
      <c r="BF106" s="121"/>
      <c r="BG106" s="121"/>
      <c r="BH106" s="123"/>
      <c r="BI106" s="121"/>
      <c r="BL106" s="121"/>
      <c r="BM106" s="123"/>
      <c r="BN106" s="121"/>
      <c r="BO106" s="121"/>
      <c r="BP106" s="123"/>
      <c r="BQ106" s="121"/>
    </row>
    <row r="107" spans="1:69">
      <c r="A107" s="8">
        <f t="shared" si="66"/>
        <v>90</v>
      </c>
      <c r="B107" s="62" t="str">
        <f t="shared" si="38"/>
        <v>data3!R92C37</v>
      </c>
      <c r="C107" s="46" t="str">
        <f ca="1">$AT$8&amp;"!R"&amp;2+A107&amp;"C"&amp;F$3</f>
        <v>data0!R92C37</v>
      </c>
      <c r="D107" s="47">
        <f t="shared" ca="1" si="36"/>
        <v>91</v>
      </c>
      <c r="E107" s="62">
        <f t="shared" ca="1" si="39"/>
        <v>4525.7864849308771</v>
      </c>
      <c r="F107" s="47">
        <f t="shared" ca="1" si="40"/>
        <v>4525.6756795247393</v>
      </c>
      <c r="G107" s="47">
        <f t="shared" ca="1" si="41"/>
        <v>4525.6756795247393</v>
      </c>
      <c r="H107" s="7"/>
      <c r="I107" s="47" t="str">
        <f t="shared" ca="1" si="42"/>
        <v/>
      </c>
      <c r="J107" s="47" t="str">
        <f t="shared" ca="1" si="43"/>
        <v/>
      </c>
      <c r="K107" s="47" t="str">
        <f t="shared" ca="1" si="44"/>
        <v/>
      </c>
      <c r="L107" s="1" t="str">
        <f t="shared" ca="1" si="45"/>
        <v/>
      </c>
      <c r="M107" s="1" t="str">
        <f t="shared" ca="1" si="46"/>
        <v/>
      </c>
      <c r="N107" s="1"/>
      <c r="O107" s="1" t="str">
        <f t="shared" ca="1" si="47"/>
        <v>data3!R386C37</v>
      </c>
      <c r="P107" s="1" t="str">
        <f ca="1">$AT$8&amp;"!R"&amp;2+$D$16+3*A107&amp;"C"&amp;F$3</f>
        <v>data0!R386C37</v>
      </c>
      <c r="Q107" s="1" t="str">
        <f ca="1">$AT$8&amp;"!R"&amp;2+$D$16+3*A107+1&amp;"C"&amp;F$3</f>
        <v>data0!R387C37</v>
      </c>
      <c r="R107" s="1" t="str">
        <f ca="1">$AT$8&amp;"!R"&amp;2+$D$16+3*A107+2&amp;"C"&amp;F$3</f>
        <v>data0!R388C37</v>
      </c>
      <c r="S107" s="2">
        <f t="shared" ca="1" si="48"/>
        <v>91</v>
      </c>
      <c r="T107" s="63">
        <f t="shared" ca="1" si="49"/>
        <v>91</v>
      </c>
      <c r="U107" s="2" t="str">
        <f t="shared" ca="1" si="50"/>
        <v/>
      </c>
      <c r="V107" s="2">
        <f t="shared" ca="1" si="51"/>
        <v>195.65563477477474</v>
      </c>
      <c r="W107" s="2">
        <f t="shared" ca="1" si="72"/>
        <v>194.03340466817221</v>
      </c>
      <c r="X107" s="2">
        <f t="shared" ca="1" si="53"/>
        <v>192.01142565409342</v>
      </c>
      <c r="Y107" s="2" t="str">
        <f t="shared" ca="1" si="37"/>
        <v>OVR</v>
      </c>
      <c r="AA107" s="63">
        <f t="shared" ca="1" si="54"/>
        <v>119.87093116215081</v>
      </c>
      <c r="AB107" s="63">
        <f t="shared" ca="1" si="55"/>
        <v>119.46733283996582</v>
      </c>
      <c r="AC107" s="1">
        <f ca="1">IF(AB107&lt;&gt;"",AA107/AC$16,"")</f>
        <v>1.1694724991429347E-2</v>
      </c>
      <c r="AD107" s="63">
        <f t="shared" ca="1" si="67"/>
        <v>0.99663305925571699</v>
      </c>
      <c r="AE107" s="1">
        <f t="shared" ca="1" si="68"/>
        <v>8.1009918026890837E-3</v>
      </c>
      <c r="AF107" s="63">
        <f t="shared" ca="1" si="69"/>
        <v>117.26415252685547</v>
      </c>
      <c r="AG107" s="1">
        <f t="shared" ca="1" si="56"/>
        <v>0.31965581643240215</v>
      </c>
      <c r="AH107" s="63">
        <f t="shared" ca="1" si="57"/>
        <v>0.97825345469479064</v>
      </c>
      <c r="AI107" s="1">
        <f t="shared" ca="1" si="70"/>
        <v>1.0386450632307476E-2</v>
      </c>
      <c r="AJ107" s="63">
        <f ca="1">IF(AF107&lt;&gt;"",AF107/AB107,"")</f>
        <v>0.98155830333919269</v>
      </c>
      <c r="AK107" s="1">
        <f t="shared" ca="1" si="71"/>
        <v>4.3917046183554742E-3</v>
      </c>
      <c r="AL107" s="2">
        <f t="shared" ca="1" si="60"/>
        <v>151.1453021367391</v>
      </c>
      <c r="AM107" s="1">
        <f t="shared" ca="1" si="61"/>
        <v>0.77336084620742462</v>
      </c>
      <c r="AN107" s="63">
        <f t="shared" ca="1" si="62"/>
        <v>1.2609003756906092</v>
      </c>
      <c r="AO107" s="1">
        <f t="shared" ca="1" si="63"/>
        <v>0.25221349183666342</v>
      </c>
      <c r="AP107" s="63">
        <f t="shared" ca="1" si="64"/>
        <v>1.2889301536727029</v>
      </c>
      <c r="AQ107" s="1">
        <f t="shared" ca="1" si="65"/>
        <v>0.21452609675114465</v>
      </c>
      <c r="AR107" s="1"/>
      <c r="AS107" s="1"/>
      <c r="AT107" s="1"/>
      <c r="AU107" s="1"/>
      <c r="AX107" s="118"/>
      <c r="AY107" s="118"/>
      <c r="AZ107" s="118"/>
      <c r="BA107" s="118"/>
      <c r="BD107" s="121"/>
      <c r="BE107" s="123"/>
      <c r="BF107" s="121"/>
      <c r="BG107" s="121"/>
      <c r="BH107" s="123"/>
      <c r="BI107" s="121"/>
      <c r="BL107" s="121"/>
      <c r="BM107" s="123"/>
      <c r="BN107" s="121"/>
      <c r="BO107" s="121"/>
      <c r="BP107" s="123"/>
      <c r="BQ107" s="121"/>
    </row>
    <row r="108" spans="1:69">
      <c r="A108" s="8">
        <f t="shared" si="66"/>
        <v>91</v>
      </c>
      <c r="B108" s="62" t="str">
        <f t="shared" si="38"/>
        <v>data3!R93C37</v>
      </c>
      <c r="C108" s="46" t="str">
        <f ca="1">$AT$8&amp;"!R"&amp;2+A108&amp;"C"&amp;F$3</f>
        <v>data0!R93C37</v>
      </c>
      <c r="D108" s="47">
        <f t="shared" ca="1" si="36"/>
        <v>92</v>
      </c>
      <c r="E108" s="62">
        <f t="shared" ca="1" si="39"/>
        <v>4434.5596957397011</v>
      </c>
      <c r="F108" s="47">
        <f t="shared" ca="1" si="40"/>
        <v>4434.9542948404951</v>
      </c>
      <c r="G108" s="47">
        <f t="shared" ca="1" si="41"/>
        <v>4434.9542948404951</v>
      </c>
      <c r="H108" s="7"/>
      <c r="I108" s="47" t="str">
        <f t="shared" ca="1" si="42"/>
        <v/>
      </c>
      <c r="J108" s="47" t="str">
        <f t="shared" ca="1" si="43"/>
        <v/>
      </c>
      <c r="K108" s="47" t="str">
        <f t="shared" ca="1" si="44"/>
        <v/>
      </c>
      <c r="L108" s="1" t="str">
        <f t="shared" ca="1" si="45"/>
        <v/>
      </c>
      <c r="M108" s="1" t="str">
        <f t="shared" ca="1" si="46"/>
        <v/>
      </c>
      <c r="N108" s="1"/>
      <c r="O108" s="1" t="str">
        <f t="shared" ca="1" si="47"/>
        <v>data3!R389C37</v>
      </c>
      <c r="P108" s="1" t="str">
        <f ca="1">$AT$8&amp;"!R"&amp;2+$D$16+3*A108&amp;"C"&amp;F$3</f>
        <v>data0!R389C37</v>
      </c>
      <c r="Q108" s="1" t="str">
        <f ca="1">$AT$8&amp;"!R"&amp;2+$D$16+3*A108+1&amp;"C"&amp;F$3</f>
        <v>data0!R390C37</v>
      </c>
      <c r="R108" s="1" t="str">
        <f ca="1">$AT$8&amp;"!R"&amp;2+$D$16+3*A108+2&amp;"C"&amp;F$3</f>
        <v>data0!R391C37</v>
      </c>
      <c r="S108" s="2">
        <f t="shared" ca="1" si="48"/>
        <v>92</v>
      </c>
      <c r="T108" s="63">
        <f t="shared" ca="1" si="49"/>
        <v>92</v>
      </c>
      <c r="U108" s="2" t="str">
        <f t="shared" ca="1" si="50"/>
        <v/>
      </c>
      <c r="V108" s="2">
        <f t="shared" ca="1" si="51"/>
        <v>191.72901384024573</v>
      </c>
      <c r="W108" s="2">
        <f t="shared" ca="1" si="72"/>
        <v>190.18845049540201</v>
      </c>
      <c r="X108" s="2">
        <f t="shared" ca="1" si="53"/>
        <v>188.61057090759277</v>
      </c>
      <c r="Y108" s="2" t="str">
        <f t="shared" ca="1" si="37"/>
        <v>OVR</v>
      </c>
      <c r="AA108" s="63">
        <f t="shared" ca="1" si="54"/>
        <v>120.74018880996417</v>
      </c>
      <c r="AB108" s="63">
        <f t="shared" ca="1" si="55"/>
        <v>120.31452624003093</v>
      </c>
      <c r="AC108" s="1">
        <f ca="1">IF(AB108&lt;&gt;"",AA108/AC$16,"")</f>
        <v>1.177953061560626E-2</v>
      </c>
      <c r="AD108" s="63">
        <f t="shared" ca="1" si="67"/>
        <v>0.99647455769177906</v>
      </c>
      <c r="AE108" s="1">
        <f t="shared" ca="1" si="68"/>
        <v>7.9406664127932292E-3</v>
      </c>
      <c r="AF108" s="63">
        <f t="shared" ca="1" si="69"/>
        <v>118.18303235371907</v>
      </c>
      <c r="AG108" s="1">
        <f t="shared" ca="1" si="56"/>
        <v>0.3219738368265711</v>
      </c>
      <c r="AH108" s="63">
        <f t="shared" ca="1" si="57"/>
        <v>0.97882100002121197</v>
      </c>
      <c r="AI108" s="1">
        <f t="shared" ca="1" si="70"/>
        <v>1.0972638296847581E-2</v>
      </c>
      <c r="AJ108" s="63">
        <f ca="1">IF(AF108&lt;&gt;"",AF108/AB108,"")</f>
        <v>0.98228398554253149</v>
      </c>
      <c r="AK108" s="1">
        <f t="shared" ca="1" si="71"/>
        <v>5.134267930940295E-3</v>
      </c>
      <c r="AL108" s="2" t="str">
        <f t="shared" ca="1" si="60"/>
        <v/>
      </c>
      <c r="AM108" s="1" t="str">
        <f t="shared" ca="1" si="61"/>
        <v/>
      </c>
      <c r="AN108" s="63" t="str">
        <f t="shared" ca="1" si="62"/>
        <v/>
      </c>
      <c r="AO108" s="1" t="str">
        <f t="shared" ca="1" si="63"/>
        <v/>
      </c>
      <c r="AP108" s="63" t="str">
        <f t="shared" ca="1" si="64"/>
        <v/>
      </c>
      <c r="AQ108" s="1" t="str">
        <f t="shared" ca="1" si="65"/>
        <v/>
      </c>
      <c r="AR108" s="1"/>
      <c r="AS108" s="1"/>
      <c r="AT108" s="1"/>
      <c r="AU108" s="1"/>
      <c r="AX108" s="118"/>
      <c r="AY108" s="118"/>
      <c r="AZ108" s="118"/>
      <c r="BA108" s="118"/>
      <c r="BD108" s="121"/>
      <c r="BE108" s="123"/>
      <c r="BF108" s="121"/>
      <c r="BG108" s="121"/>
      <c r="BH108" s="123"/>
      <c r="BI108" s="121"/>
      <c r="BL108" s="121"/>
      <c r="BM108" s="123"/>
      <c r="BN108" s="121"/>
      <c r="BO108" s="121"/>
      <c r="BP108" s="123"/>
      <c r="BQ108" s="121"/>
    </row>
    <row r="109" spans="1:69">
      <c r="A109" s="8">
        <f t="shared" si="66"/>
        <v>92</v>
      </c>
      <c r="B109" s="62" t="str">
        <f t="shared" si="38"/>
        <v>data3!R94C37</v>
      </c>
      <c r="C109" s="46" t="str">
        <f ca="1">$AT$8&amp;"!R"&amp;2+A109&amp;"C"&amp;F$3</f>
        <v>data0!R94C37</v>
      </c>
      <c r="D109" s="47">
        <f t="shared" ca="1" si="36"/>
        <v>93</v>
      </c>
      <c r="E109" s="62">
        <f t="shared" ca="1" si="39"/>
        <v>4344.955637103245</v>
      </c>
      <c r="F109" s="47">
        <f t="shared" ca="1" si="40"/>
        <v>4345.1257120768232</v>
      </c>
      <c r="G109" s="47">
        <f t="shared" ca="1" si="41"/>
        <v>4345.1257120768232</v>
      </c>
      <c r="H109" s="7"/>
      <c r="I109" s="47" t="str">
        <f t="shared" ca="1" si="42"/>
        <v/>
      </c>
      <c r="J109" s="47" t="str">
        <f t="shared" ca="1" si="43"/>
        <v/>
      </c>
      <c r="K109" s="47" t="str">
        <f t="shared" ca="1" si="44"/>
        <v/>
      </c>
      <c r="L109" s="1" t="str">
        <f t="shared" ca="1" si="45"/>
        <v/>
      </c>
      <c r="M109" s="1" t="str">
        <f t="shared" ca="1" si="46"/>
        <v/>
      </c>
      <c r="N109" s="1"/>
      <c r="O109" s="1" t="str">
        <f t="shared" ca="1" si="47"/>
        <v>data3!R392C37</v>
      </c>
      <c r="P109" s="1" t="str">
        <f ca="1">$AT$8&amp;"!R"&amp;2+$D$16+3*A109&amp;"C"&amp;F$3</f>
        <v>data0!R392C37</v>
      </c>
      <c r="Q109" s="1" t="str">
        <f ca="1">$AT$8&amp;"!R"&amp;2+$D$16+3*A109+1&amp;"C"&amp;F$3</f>
        <v>data0!R393C37</v>
      </c>
      <c r="R109" s="1" t="str">
        <f ca="1">$AT$8&amp;"!R"&amp;2+$D$16+3*A109+2&amp;"C"&amp;F$3</f>
        <v>data0!R394C37</v>
      </c>
      <c r="S109" s="2">
        <f t="shared" ca="1" si="48"/>
        <v>93</v>
      </c>
      <c r="T109" s="63">
        <f t="shared" ca="1" si="49"/>
        <v>93</v>
      </c>
      <c r="U109" s="2" t="str">
        <f t="shared" ca="1" si="50"/>
        <v/>
      </c>
      <c r="V109" s="2">
        <f t="shared" ca="1" si="51"/>
        <v>187.83798976405495</v>
      </c>
      <c r="W109" s="2">
        <f t="shared" ca="1" si="72"/>
        <v>186.33045768737793</v>
      </c>
      <c r="X109" s="2">
        <f t="shared" ca="1" si="53"/>
        <v>185.03900464375815</v>
      </c>
      <c r="Y109" s="2" t="str">
        <f t="shared" ca="1" si="37"/>
        <v>OVR</v>
      </c>
      <c r="AA109" s="63">
        <f t="shared" ca="1" si="54"/>
        <v>121.61485806665161</v>
      </c>
      <c r="AB109" s="63">
        <f t="shared" ca="1" si="55"/>
        <v>121.19430478413899</v>
      </c>
      <c r="AC109" s="1">
        <f ca="1">IF(AB109&lt;&gt;"",AA109/AC$16,"")</f>
        <v>1.1864864201624546E-2</v>
      </c>
      <c r="AD109" s="63">
        <f t="shared" ca="1" si="67"/>
        <v>0.99654192514633266</v>
      </c>
      <c r="AE109" s="1">
        <f t="shared" ca="1" si="68"/>
        <v>8.0088090427412606E-3</v>
      </c>
      <c r="AF109" s="63">
        <f t="shared" ca="1" si="69"/>
        <v>119.04874261220296</v>
      </c>
      <c r="AG109" s="1">
        <f t="shared" ca="1" si="56"/>
        <v>0.3243062881777376</v>
      </c>
      <c r="AH109" s="63">
        <f t="shared" ca="1" si="57"/>
        <v>0.97889965506482546</v>
      </c>
      <c r="AI109" s="1">
        <f t="shared" ca="1" si="70"/>
        <v>1.1053876947178409E-2</v>
      </c>
      <c r="AJ109" s="63">
        <f ca="1">IF(AF109&lt;&gt;"",AF109/AB109,"")</f>
        <v>0.98229650992464101</v>
      </c>
      <c r="AK109" s="1">
        <f t="shared" ca="1" si="71"/>
        <v>5.1470836602285353E-3</v>
      </c>
      <c r="AL109" s="2" t="str">
        <f t="shared" ca="1" si="60"/>
        <v/>
      </c>
      <c r="AM109" s="1" t="str">
        <f t="shared" ca="1" si="61"/>
        <v/>
      </c>
      <c r="AN109" s="63" t="str">
        <f t="shared" ca="1" si="62"/>
        <v/>
      </c>
      <c r="AO109" s="1" t="str">
        <f t="shared" ca="1" si="63"/>
        <v/>
      </c>
      <c r="AP109" s="63" t="str">
        <f t="shared" ca="1" si="64"/>
        <v/>
      </c>
      <c r="AQ109" s="1" t="str">
        <f t="shared" ca="1" si="65"/>
        <v/>
      </c>
      <c r="AR109" s="1"/>
      <c r="AS109" s="1"/>
      <c r="AT109" s="1"/>
      <c r="AU109" s="1"/>
      <c r="AX109" s="118"/>
      <c r="AY109" s="118"/>
      <c r="AZ109" s="118"/>
      <c r="BA109" s="118"/>
      <c r="BD109" s="121"/>
      <c r="BE109" s="123"/>
      <c r="BF109" s="121"/>
      <c r="BG109" s="121"/>
      <c r="BH109" s="123"/>
      <c r="BI109" s="121"/>
      <c r="BL109" s="121"/>
      <c r="BM109" s="123"/>
      <c r="BN109" s="121"/>
      <c r="BO109" s="121"/>
      <c r="BP109" s="123"/>
      <c r="BQ109" s="121"/>
    </row>
    <row r="110" spans="1:69">
      <c r="A110" s="8">
        <f t="shared" si="66"/>
        <v>93</v>
      </c>
      <c r="B110" s="62" t="str">
        <f t="shared" si="38"/>
        <v>data3!R95C37</v>
      </c>
      <c r="C110" s="46" t="str">
        <f ca="1">$AT$8&amp;"!R"&amp;2+A110&amp;"C"&amp;F$3</f>
        <v>data0!R95C37</v>
      </c>
      <c r="D110" s="47">
        <f t="shared" ca="1" si="36"/>
        <v>94</v>
      </c>
      <c r="E110" s="62">
        <f t="shared" ca="1" si="39"/>
        <v>4255.4813878789828</v>
      </c>
      <c r="F110" s="47">
        <f t="shared" ca="1" si="40"/>
        <v>4256.4505716959638</v>
      </c>
      <c r="G110" s="47">
        <f t="shared" ca="1" si="41"/>
        <v>4256.4505716959638</v>
      </c>
      <c r="H110" s="7"/>
      <c r="I110" s="47" t="str">
        <f t="shared" ca="1" si="42"/>
        <v/>
      </c>
      <c r="J110" s="47" t="str">
        <f t="shared" ca="1" si="43"/>
        <v/>
      </c>
      <c r="K110" s="47" t="str">
        <f t="shared" ca="1" si="44"/>
        <v/>
      </c>
      <c r="L110" s="1" t="str">
        <f t="shared" ca="1" si="45"/>
        <v/>
      </c>
      <c r="M110" s="1" t="str">
        <f t="shared" ca="1" si="46"/>
        <v/>
      </c>
      <c r="N110" s="1"/>
      <c r="O110" s="1" t="str">
        <f t="shared" ca="1" si="47"/>
        <v>data3!R395C37</v>
      </c>
      <c r="P110" s="1" t="str">
        <f ca="1">$AT$8&amp;"!R"&amp;2+$D$16+3*A110&amp;"C"&amp;F$3</f>
        <v>data0!R395C37</v>
      </c>
      <c r="Q110" s="1" t="str">
        <f ca="1">$AT$8&amp;"!R"&amp;2+$D$16+3*A110+1&amp;"C"&amp;F$3</f>
        <v>data0!R396C37</v>
      </c>
      <c r="R110" s="1" t="str">
        <f ca="1">$AT$8&amp;"!R"&amp;2+$D$16+3*A110+2&amp;"C"&amp;F$3</f>
        <v>data0!R397C37</v>
      </c>
      <c r="S110" s="2">
        <f t="shared" ca="1" si="48"/>
        <v>94</v>
      </c>
      <c r="T110" s="63">
        <f t="shared" ca="1" si="49"/>
        <v>94</v>
      </c>
      <c r="U110" s="2" t="str">
        <f t="shared" ca="1" si="50"/>
        <v/>
      </c>
      <c r="V110" s="2">
        <f t="shared" ca="1" si="51"/>
        <v>183.96450964584784</v>
      </c>
      <c r="W110" s="2">
        <f t="shared" ca="1" si="72"/>
        <v>182.55718994140625</v>
      </c>
      <c r="X110" s="2">
        <f t="shared" ca="1" si="53"/>
        <v>181.78001467386881</v>
      </c>
      <c r="Y110" s="2" t="str">
        <f t="shared" ca="1" si="37"/>
        <v>OVR</v>
      </c>
      <c r="AA110" s="63">
        <f t="shared" ca="1" si="54"/>
        <v>122.43231360602147</v>
      </c>
      <c r="AB110" s="63">
        <f t="shared" ca="1" si="55"/>
        <v>122.04801527659099</v>
      </c>
      <c r="AC110" s="1">
        <f ca="1">IF(AB110&lt;&gt;"",AA110/AC$16,"")</f>
        <v>1.1944615961563069E-2</v>
      </c>
      <c r="AD110" s="63">
        <f t="shared" ca="1" si="67"/>
        <v>0.99686113642622876</v>
      </c>
      <c r="AE110" s="1">
        <f t="shared" ca="1" si="68"/>
        <v>8.331693383040184E-3</v>
      </c>
      <c r="AF110" s="63">
        <f t="shared" ca="1" si="69"/>
        <v>119.91135470072429</v>
      </c>
      <c r="AG110" s="1">
        <f t="shared" ca="1" si="56"/>
        <v>0.32648616961605725</v>
      </c>
      <c r="AH110" s="63">
        <f t="shared" ca="1" si="57"/>
        <v>0.97940936644055065</v>
      </c>
      <c r="AI110" s="1">
        <f t="shared" ca="1" si="70"/>
        <v>1.1580330971229458E-2</v>
      </c>
      <c r="AJ110" s="63">
        <f ca="1">IF(AF110&lt;&gt;"",AF110/AB110,"")</f>
        <v>0.98249327880486625</v>
      </c>
      <c r="AK110" s="1">
        <f t="shared" ca="1" si="71"/>
        <v>5.3484298567334498E-3</v>
      </c>
      <c r="AL110" s="2" t="str">
        <f t="shared" ca="1" si="60"/>
        <v/>
      </c>
      <c r="AM110" s="1" t="str">
        <f t="shared" ca="1" si="61"/>
        <v/>
      </c>
      <c r="AN110" s="63" t="str">
        <f t="shared" ca="1" si="62"/>
        <v/>
      </c>
      <c r="AO110" s="1" t="str">
        <f t="shared" ca="1" si="63"/>
        <v/>
      </c>
      <c r="AP110" s="63" t="str">
        <f t="shared" ca="1" si="64"/>
        <v/>
      </c>
      <c r="AQ110" s="1" t="str">
        <f t="shared" ca="1" si="65"/>
        <v/>
      </c>
      <c r="AR110" s="1"/>
      <c r="AS110" s="1"/>
      <c r="AT110" s="1"/>
      <c r="AU110" s="1"/>
      <c r="AX110" s="118"/>
      <c r="AY110" s="118"/>
      <c r="AZ110" s="118"/>
      <c r="BA110" s="118"/>
      <c r="BD110" s="121"/>
      <c r="BE110" s="123"/>
      <c r="BF110" s="121"/>
      <c r="BG110" s="121"/>
      <c r="BH110" s="123"/>
      <c r="BI110" s="121"/>
      <c r="BL110" s="121"/>
      <c r="BM110" s="123"/>
      <c r="BN110" s="121"/>
      <c r="BO110" s="121"/>
      <c r="BP110" s="123"/>
      <c r="BQ110" s="121"/>
    </row>
    <row r="111" spans="1:69">
      <c r="A111" s="8">
        <f t="shared" si="66"/>
        <v>94</v>
      </c>
      <c r="B111" s="62" t="str">
        <f t="shared" si="38"/>
        <v>data3!R96C37</v>
      </c>
      <c r="C111" s="46" t="str">
        <f ca="1">$AT$8&amp;"!R"&amp;2+A111&amp;"C"&amp;F$3</f>
        <v>data0!R96C37</v>
      </c>
      <c r="D111" s="47">
        <f t="shared" ca="1" si="36"/>
        <v>95</v>
      </c>
      <c r="E111" s="62">
        <f t="shared" ca="1" si="39"/>
        <v>4168.0967907578697</v>
      </c>
      <c r="F111" s="47">
        <f t="shared" ca="1" si="40"/>
        <v>4169.3330078125</v>
      </c>
      <c r="G111" s="47">
        <f t="shared" ca="1" si="41"/>
        <v>4169.3330078125</v>
      </c>
      <c r="H111" s="7"/>
      <c r="I111" s="47" t="str">
        <f t="shared" ca="1" si="42"/>
        <v/>
      </c>
      <c r="J111" s="47" t="str">
        <f t="shared" ca="1" si="43"/>
        <v/>
      </c>
      <c r="K111" s="47" t="str">
        <f t="shared" ca="1" si="44"/>
        <v/>
      </c>
      <c r="L111" s="1" t="str">
        <f t="shared" ca="1" si="45"/>
        <v/>
      </c>
      <c r="M111" s="1" t="str">
        <f t="shared" ca="1" si="46"/>
        <v/>
      </c>
      <c r="N111" s="1"/>
      <c r="O111" s="1" t="str">
        <f t="shared" ca="1" si="47"/>
        <v>data3!R398C37</v>
      </c>
      <c r="P111" s="1" t="str">
        <f ca="1">$AT$8&amp;"!R"&amp;2+$D$16+3*A111&amp;"C"&amp;F$3</f>
        <v>data0!R398C37</v>
      </c>
      <c r="Q111" s="1" t="str">
        <f ca="1">$AT$8&amp;"!R"&amp;2+$D$16+3*A111+1&amp;"C"&amp;F$3</f>
        <v>data0!R399C37</v>
      </c>
      <c r="R111" s="1" t="str">
        <f ca="1">$AT$8&amp;"!R"&amp;2+$D$16+3*A111+2&amp;"C"&amp;F$3</f>
        <v>data0!R400C37</v>
      </c>
      <c r="S111" s="2">
        <f t="shared" ca="1" si="48"/>
        <v>95</v>
      </c>
      <c r="T111" s="63">
        <f t="shared" ca="1" si="49"/>
        <v>95</v>
      </c>
      <c r="U111" s="2" t="str">
        <f t="shared" ca="1" si="50"/>
        <v/>
      </c>
      <c r="V111" s="2">
        <f t="shared" ca="1" si="51"/>
        <v>180.22467453064891</v>
      </c>
      <c r="W111" s="2">
        <f t="shared" ca="1" si="72"/>
        <v>178.84257253011069</v>
      </c>
      <c r="X111" s="2">
        <f t="shared" ca="1" si="53"/>
        <v>178.17673746744791</v>
      </c>
      <c r="Y111" s="2" t="str">
        <f t="shared" ca="1" si="37"/>
        <v>OVR</v>
      </c>
      <c r="AA111" s="63">
        <f t="shared" ca="1" si="54"/>
        <v>123.34113503991084</v>
      </c>
      <c r="AB111" s="63">
        <f t="shared" ca="1" si="55"/>
        <v>122.90824190775554</v>
      </c>
      <c r="AC111" s="1">
        <f ca="1">IF(AB111&lt;&gt;"",AA111/AC$16,"")</f>
        <v>1.2033281467308374E-2</v>
      </c>
      <c r="AD111" s="63">
        <f t="shared" ca="1" si="67"/>
        <v>0.99649027770001286</v>
      </c>
      <c r="AE111" s="1">
        <f t="shared" ca="1" si="68"/>
        <v>7.9565673060504327E-3</v>
      </c>
      <c r="AF111" s="63">
        <f t="shared" ca="1" si="69"/>
        <v>120.78850968678792</v>
      </c>
      <c r="AG111" s="1">
        <f t="shared" ca="1" si="56"/>
        <v>0.32890969343976223</v>
      </c>
      <c r="AH111" s="63">
        <f t="shared" ca="1" si="57"/>
        <v>0.97930434682397771</v>
      </c>
      <c r="AI111" s="1">
        <f t="shared" ca="1" si="70"/>
        <v>1.1471861742598843E-2</v>
      </c>
      <c r="AJ111" s="63">
        <f ca="1">IF(AF111&lt;&gt;"",AF111/AB111,"")</f>
        <v>0.98275353883461691</v>
      </c>
      <c r="AK111" s="1">
        <f t="shared" ca="1" si="71"/>
        <v>5.6147441592420133E-3</v>
      </c>
      <c r="AL111" s="2" t="str">
        <f t="shared" ca="1" si="60"/>
        <v/>
      </c>
      <c r="AM111" s="1" t="str">
        <f t="shared" ca="1" si="61"/>
        <v/>
      </c>
      <c r="AN111" s="63" t="str">
        <f t="shared" ca="1" si="62"/>
        <v/>
      </c>
      <c r="AO111" s="1" t="str">
        <f t="shared" ca="1" si="63"/>
        <v/>
      </c>
      <c r="AP111" s="63" t="str">
        <f t="shared" ca="1" si="64"/>
        <v/>
      </c>
      <c r="AQ111" s="1" t="str">
        <f t="shared" ca="1" si="65"/>
        <v/>
      </c>
      <c r="AR111" s="1"/>
      <c r="AS111" s="1"/>
      <c r="AT111" s="1"/>
      <c r="AU111" s="1"/>
      <c r="AX111" s="118"/>
      <c r="AY111" s="118"/>
      <c r="AZ111" s="118"/>
      <c r="BA111" s="118"/>
      <c r="BD111" s="121"/>
      <c r="BE111" s="123"/>
      <c r="BF111" s="121"/>
      <c r="BG111" s="121"/>
      <c r="BH111" s="123"/>
      <c r="BI111" s="121"/>
      <c r="BL111" s="121"/>
      <c r="BM111" s="123"/>
      <c r="BN111" s="121"/>
      <c r="BO111" s="121"/>
      <c r="BP111" s="123"/>
      <c r="BQ111" s="121"/>
    </row>
    <row r="112" spans="1:69">
      <c r="A112" s="8">
        <f t="shared" si="66"/>
        <v>95</v>
      </c>
      <c r="B112" s="62" t="str">
        <f t="shared" si="38"/>
        <v>data3!R97C37</v>
      </c>
      <c r="C112" s="46" t="str">
        <f ca="1">$AT$8&amp;"!R"&amp;2+A112&amp;"C"&amp;F$3</f>
        <v>data0!R97C37</v>
      </c>
      <c r="D112" s="47">
        <f t="shared" ca="1" si="36"/>
        <v>96</v>
      </c>
      <c r="E112" s="62">
        <f t="shared" ca="1" si="39"/>
        <v>4082.6922176127105</v>
      </c>
      <c r="F112" s="47">
        <f t="shared" ca="1" si="40"/>
        <v>4084.4637756347656</v>
      </c>
      <c r="G112" s="47">
        <f t="shared" ca="1" si="41"/>
        <v>4084.4637756347656</v>
      </c>
      <c r="H112" s="7"/>
      <c r="I112" s="47" t="str">
        <f t="shared" ca="1" si="42"/>
        <v/>
      </c>
      <c r="J112" s="47" t="str">
        <f t="shared" ca="1" si="43"/>
        <v/>
      </c>
      <c r="K112" s="47" t="str">
        <f t="shared" ca="1" si="44"/>
        <v/>
      </c>
      <c r="L112" s="1" t="str">
        <f t="shared" ca="1" si="45"/>
        <v/>
      </c>
      <c r="M112" s="1" t="str">
        <f t="shared" ca="1" si="46"/>
        <v/>
      </c>
      <c r="N112" s="1"/>
      <c r="O112" s="1" t="str">
        <f t="shared" ca="1" si="47"/>
        <v>data3!R401C37</v>
      </c>
      <c r="P112" s="1" t="str">
        <f ca="1">$AT$8&amp;"!R"&amp;2+$D$16+3*A112&amp;"C"&amp;F$3</f>
        <v>data0!R401C37</v>
      </c>
      <c r="Q112" s="1" t="str">
        <f ca="1">$AT$8&amp;"!R"&amp;2+$D$16+3*A112+1&amp;"C"&amp;F$3</f>
        <v>data0!R402C37</v>
      </c>
      <c r="R112" s="1" t="str">
        <f ca="1">$AT$8&amp;"!R"&amp;2+$D$16+3*A112+2&amp;"C"&amp;F$3</f>
        <v>data0!R403C37</v>
      </c>
      <c r="S112" s="2">
        <f t="shared" ca="1" si="48"/>
        <v>96</v>
      </c>
      <c r="T112" s="63">
        <f t="shared" ca="1" si="49"/>
        <v>96</v>
      </c>
      <c r="U112" s="2" t="str">
        <f t="shared" ca="1" si="50"/>
        <v/>
      </c>
      <c r="V112" s="2">
        <f t="shared" ca="1" si="51"/>
        <v>176.53946163335223</v>
      </c>
      <c r="W112" s="2">
        <f t="shared" ca="1" si="72"/>
        <v>175.22570610046387</v>
      </c>
      <c r="X112" s="2">
        <f t="shared" ca="1" si="53"/>
        <v>174.81212298075357</v>
      </c>
      <c r="Y112" s="2" t="str">
        <f t="shared" ca="1" si="37"/>
        <v>OVR</v>
      </c>
      <c r="AA112" s="63">
        <f t="shared" ca="1" si="54"/>
        <v>124.10897141542675</v>
      </c>
      <c r="AB112" s="63">
        <f t="shared" ca="1" si="55"/>
        <v>123.50779469807942</v>
      </c>
      <c r="AC112" s="1">
        <f ca="1">IF(AB112&lt;&gt;"",AA112/AC$16,"")</f>
        <v>1.2108192333212366E-2</v>
      </c>
      <c r="AD112" s="63">
        <f t="shared" ca="1" si="67"/>
        <v>0.99515605753161052</v>
      </c>
      <c r="AE112" s="1">
        <f t="shared" ca="1" si="68"/>
        <v>6.6069947000060303E-3</v>
      </c>
      <c r="AF112" s="63">
        <f t="shared" ca="1" si="69"/>
        <v>121.53429539998372</v>
      </c>
      <c r="AG112" s="1">
        <f t="shared" ca="1" si="56"/>
        <v>0.33095725710780466</v>
      </c>
      <c r="AH112" s="63">
        <f t="shared" ca="1" si="57"/>
        <v>0.97925471473915549</v>
      </c>
      <c r="AI112" s="1">
        <f t="shared" ca="1" si="70"/>
        <v>1.1420599377226948E-2</v>
      </c>
      <c r="AJ112" s="63">
        <f ca="1">IF(AF112&lt;&gt;"",AF112/AB112,"")</f>
        <v>0.98402125709620181</v>
      </c>
      <c r="AK112" s="1">
        <f t="shared" ca="1" si="71"/>
        <v>6.9119525893450717E-3</v>
      </c>
      <c r="AL112" s="2" t="str">
        <f t="shared" ca="1" si="60"/>
        <v/>
      </c>
      <c r="AM112" s="1" t="str">
        <f t="shared" ca="1" si="61"/>
        <v/>
      </c>
      <c r="AN112" s="63" t="str">
        <f t="shared" ca="1" si="62"/>
        <v/>
      </c>
      <c r="AO112" s="1" t="str">
        <f t="shared" ca="1" si="63"/>
        <v/>
      </c>
      <c r="AP112" s="63" t="str">
        <f t="shared" ca="1" si="64"/>
        <v/>
      </c>
      <c r="AQ112" s="1" t="str">
        <f t="shared" ca="1" si="65"/>
        <v/>
      </c>
      <c r="AR112" s="1"/>
      <c r="AS112" s="1"/>
      <c r="AT112" s="1"/>
      <c r="AU112" s="1"/>
      <c r="AX112" s="118"/>
      <c r="AY112" s="118"/>
      <c r="AZ112" s="118"/>
      <c r="BA112" s="118"/>
      <c r="BD112" s="121"/>
      <c r="BE112" s="123"/>
      <c r="BF112" s="121"/>
      <c r="BG112" s="121"/>
      <c r="BH112" s="123"/>
      <c r="BI112" s="121"/>
      <c r="BL112" s="121"/>
      <c r="BM112" s="123"/>
      <c r="BN112" s="121"/>
      <c r="BO112" s="121"/>
      <c r="BP112" s="123"/>
      <c r="BQ112" s="121"/>
    </row>
    <row r="113" spans="1:69">
      <c r="A113" s="8">
        <f t="shared" si="66"/>
        <v>96</v>
      </c>
      <c r="B113" s="62" t="str">
        <f t="shared" si="38"/>
        <v>data3!R98C37</v>
      </c>
      <c r="C113" s="46" t="str">
        <f ca="1">$AT$8&amp;"!R"&amp;2+A113&amp;"C"&amp;F$3</f>
        <v>data0!R98C37</v>
      </c>
      <c r="D113" s="47">
        <f t="shared" ref="D113:D130" ca="1" si="73">IF(G113&lt;&gt;$G$16,RANK(E113,E$17:E$130),"")</f>
        <v>97</v>
      </c>
      <c r="E113" s="62">
        <f t="shared" ca="1" si="39"/>
        <v>4000.5013800324596</v>
      </c>
      <c r="F113" s="47">
        <f t="shared" ca="1" si="40"/>
        <v>4002.4749552408853</v>
      </c>
      <c r="G113" s="47">
        <f t="shared" ca="1" si="41"/>
        <v>4002.4749552408853</v>
      </c>
      <c r="H113" s="7"/>
      <c r="I113" s="47" t="str">
        <f t="shared" ca="1" si="42"/>
        <v/>
      </c>
      <c r="J113" s="47" t="str">
        <f t="shared" ca="1" si="43"/>
        <v/>
      </c>
      <c r="K113" s="47" t="str">
        <f t="shared" ca="1" si="44"/>
        <v/>
      </c>
      <c r="L113" s="1" t="str">
        <f t="shared" ca="1" si="45"/>
        <v/>
      </c>
      <c r="M113" s="1" t="str">
        <f t="shared" ca="1" si="46"/>
        <v/>
      </c>
      <c r="N113" s="1"/>
      <c r="O113" s="1" t="str">
        <f t="shared" ca="1" si="47"/>
        <v>data3!R404C37</v>
      </c>
      <c r="P113" s="1" t="str">
        <f ca="1">$AT$8&amp;"!R"&amp;2+$D$16+3*A113&amp;"C"&amp;F$3</f>
        <v>data0!R404C37</v>
      </c>
      <c r="Q113" s="1" t="str">
        <f ca="1">$AT$8&amp;"!R"&amp;2+$D$16+3*A113+1&amp;"C"&amp;F$3</f>
        <v>data0!R405C37</v>
      </c>
      <c r="R113" s="1" t="str">
        <f ca="1">$AT$8&amp;"!R"&amp;2+$D$16+3*A113+2&amp;"C"&amp;F$3</f>
        <v>data0!R406C37</v>
      </c>
      <c r="S113" s="2">
        <f t="shared" ca="1" si="48"/>
        <v>97</v>
      </c>
      <c r="T113" s="63">
        <f t="shared" ca="1" si="49"/>
        <v>97</v>
      </c>
      <c r="U113" s="2" t="str">
        <f t="shared" ca="1" si="50"/>
        <v/>
      </c>
      <c r="V113" s="2">
        <f t="shared" ca="1" si="51"/>
        <v>173.01511201233978</v>
      </c>
      <c r="W113" s="2">
        <f t="shared" ca="1" si="72"/>
        <v>171.71311124165854</v>
      </c>
      <c r="X113" s="2">
        <f t="shared" ca="1" si="53"/>
        <v>171.13851356506348</v>
      </c>
      <c r="Y113" s="2" t="str">
        <f t="shared" ca="1" si="37"/>
        <v>OVR</v>
      </c>
      <c r="AA113" s="63">
        <f t="shared" ca="1" si="54"/>
        <v>124.15430830088108</v>
      </c>
      <c r="AB113" s="63">
        <f t="shared" ca="1" si="55"/>
        <v>123.75543626149495</v>
      </c>
      <c r="AC113" s="1">
        <f ca="1">IF(AB113&lt;&gt;"",AA113/AC$16,"")</f>
        <v>1.2112615443988398E-2</v>
      </c>
      <c r="AD113" s="63">
        <f t="shared" ca="1" si="67"/>
        <v>0.99678728797377303</v>
      </c>
      <c r="AE113" s="1">
        <f t="shared" ca="1" si="68"/>
        <v>8.2569951804545294E-3</v>
      </c>
      <c r="AF113" s="63">
        <f t="shared" ca="1" si="69"/>
        <v>121.65660572052002</v>
      </c>
      <c r="AG113" s="1">
        <f t="shared" ca="1" si="56"/>
        <v>0.3310781554690162</v>
      </c>
      <c r="AH113" s="63">
        <f t="shared" ca="1" si="57"/>
        <v>0.97988227219382495</v>
      </c>
      <c r="AI113" s="1">
        <f t="shared" ca="1" si="70"/>
        <v>1.2068770407084539E-2</v>
      </c>
      <c r="AJ113" s="63">
        <f ca="1">IF(AF113&lt;&gt;"",AF113/AB113,"")</f>
        <v>0.98304049822473971</v>
      </c>
      <c r="AK113" s="1">
        <f t="shared" ca="1" si="71"/>
        <v>5.9083789133074216E-3</v>
      </c>
      <c r="AL113" s="2" t="str">
        <f t="shared" ca="1" si="60"/>
        <v/>
      </c>
      <c r="AM113" s="1" t="str">
        <f t="shared" ca="1" si="61"/>
        <v/>
      </c>
      <c r="AN113" s="63" t="str">
        <f t="shared" ca="1" si="62"/>
        <v/>
      </c>
      <c r="AO113" s="1" t="str">
        <f t="shared" ca="1" si="63"/>
        <v/>
      </c>
      <c r="AP113" s="63" t="str">
        <f t="shared" ca="1" si="64"/>
        <v/>
      </c>
      <c r="AQ113" s="1" t="str">
        <f t="shared" ca="1" si="65"/>
        <v/>
      </c>
      <c r="AR113" s="1"/>
      <c r="AS113" s="1"/>
      <c r="AT113" s="1"/>
      <c r="AU113" s="1"/>
      <c r="AX113" s="118"/>
      <c r="AY113" s="118"/>
      <c r="AZ113" s="118"/>
      <c r="BA113" s="118"/>
      <c r="BD113" s="121"/>
      <c r="BE113" s="123"/>
      <c r="BF113" s="121"/>
      <c r="BG113" s="121"/>
      <c r="BH113" s="123"/>
      <c r="BI113" s="121"/>
      <c r="BL113" s="121"/>
      <c r="BM113" s="123"/>
      <c r="BN113" s="121"/>
      <c r="BO113" s="121"/>
      <c r="BP113" s="123"/>
      <c r="BQ113" s="121"/>
    </row>
    <row r="114" spans="1:69">
      <c r="A114" s="8">
        <f t="shared" si="66"/>
        <v>97</v>
      </c>
      <c r="B114" s="62" t="str">
        <f t="shared" si="38"/>
        <v>data3!R99C37</v>
      </c>
      <c r="C114" s="46" t="str">
        <f ca="1">$AT$8&amp;"!R"&amp;2+A114&amp;"C"&amp;F$3</f>
        <v>data0!R99C37</v>
      </c>
      <c r="D114" s="47">
        <f t="shared" ca="1" si="73"/>
        <v>98</v>
      </c>
      <c r="E114" s="62">
        <f t="shared" ca="1" si="39"/>
        <v>3921.3537108768924</v>
      </c>
      <c r="F114" s="47">
        <f t="shared" ca="1" si="40"/>
        <v>3923.6273600260415</v>
      </c>
      <c r="G114" s="47">
        <f t="shared" ca="1" si="41"/>
        <v>3923.6273600260415</v>
      </c>
      <c r="H114" s="7"/>
      <c r="I114" s="47" t="str">
        <f t="shared" ca="1" si="42"/>
        <v/>
      </c>
      <c r="J114" s="47" t="str">
        <f t="shared" ca="1" si="43"/>
        <v/>
      </c>
      <c r="K114" s="47" t="str">
        <f t="shared" ca="1" si="44"/>
        <v/>
      </c>
      <c r="L114" s="1" t="str">
        <f t="shared" ca="1" si="45"/>
        <v/>
      </c>
      <c r="M114" s="1" t="str">
        <f t="shared" ca="1" si="46"/>
        <v/>
      </c>
      <c r="N114" s="1"/>
      <c r="O114" s="1" t="str">
        <f t="shared" ca="1" si="47"/>
        <v>data3!R407C37</v>
      </c>
      <c r="P114" s="1" t="str">
        <f ca="1">$AT$8&amp;"!R"&amp;2+$D$16+3*A114&amp;"C"&amp;F$3</f>
        <v>data0!R407C37</v>
      </c>
      <c r="Q114" s="1" t="str">
        <f ca="1">$AT$8&amp;"!R"&amp;2+$D$16+3*A114+1&amp;"C"&amp;F$3</f>
        <v>data0!R408C37</v>
      </c>
      <c r="R114" s="1" t="str">
        <f ca="1">$AT$8&amp;"!R"&amp;2+$D$16+3*A114+2&amp;"C"&amp;F$3</f>
        <v>data0!R409C37</v>
      </c>
      <c r="S114" s="2">
        <f t="shared" ca="1" si="48"/>
        <v>98</v>
      </c>
      <c r="T114" s="63">
        <f t="shared" ca="1" si="49"/>
        <v>98</v>
      </c>
      <c r="U114" s="2" t="str">
        <f t="shared" ca="1" si="50"/>
        <v/>
      </c>
      <c r="V114" s="2">
        <f t="shared" ca="1" si="51"/>
        <v>169.60690136446613</v>
      </c>
      <c r="W114" s="2">
        <f t="shared" ca="1" si="72"/>
        <v>168.34388669331869</v>
      </c>
      <c r="X114" s="2">
        <f t="shared" ca="1" si="53"/>
        <v>167.80203437805176</v>
      </c>
      <c r="Y114" s="2" t="str">
        <f t="shared" ca="1" si="37"/>
        <v>OVR</v>
      </c>
      <c r="AA114" s="63">
        <f t="shared" ca="1" si="54"/>
        <v>125.04125590361201</v>
      </c>
      <c r="AB114" s="63">
        <f t="shared" ca="1" si="55"/>
        <v>124.59611256917317</v>
      </c>
      <c r="AC114" s="1">
        <f ca="1">IF(AB114&lt;&gt;"",AA114/AC$16,"")</f>
        <v>1.2199146917425562E-2</v>
      </c>
      <c r="AD114" s="63">
        <f t="shared" ca="1" si="67"/>
        <v>0.99644002828328937</v>
      </c>
      <c r="AE114" s="1">
        <f t="shared" ca="1" si="68"/>
        <v>7.9057396856276885E-3</v>
      </c>
      <c r="AF114" s="63">
        <f t="shared" ca="1" si="69"/>
        <v>122.61100991566975</v>
      </c>
      <c r="AG114" s="1">
        <f t="shared" ca="1" si="56"/>
        <v>0.33344334907629869</v>
      </c>
      <c r="AH114" s="63">
        <f t="shared" ca="1" si="57"/>
        <v>0.9805644467469552</v>
      </c>
      <c r="AI114" s="1">
        <f t="shared" ca="1" si="70"/>
        <v>1.2773352560248474E-2</v>
      </c>
      <c r="AJ114" s="63">
        <f ca="1">IF(AF114&lt;&gt;"",AF114/AB114,"")</f>
        <v>0.98406769992602028</v>
      </c>
      <c r="AK114" s="1">
        <f t="shared" ca="1" si="71"/>
        <v>6.9594757908195692E-3</v>
      </c>
      <c r="AL114" s="2" t="str">
        <f t="shared" ca="1" si="60"/>
        <v/>
      </c>
      <c r="AM114" s="1" t="str">
        <f t="shared" ca="1" si="61"/>
        <v/>
      </c>
      <c r="AN114" s="63" t="str">
        <f t="shared" ca="1" si="62"/>
        <v/>
      </c>
      <c r="AO114" s="1" t="str">
        <f t="shared" ca="1" si="63"/>
        <v/>
      </c>
      <c r="AP114" s="63" t="str">
        <f t="shared" ca="1" si="64"/>
        <v/>
      </c>
      <c r="AQ114" s="1" t="str">
        <f t="shared" ca="1" si="65"/>
        <v/>
      </c>
      <c r="AR114" s="1"/>
      <c r="AS114" s="1"/>
      <c r="AT114" s="1"/>
      <c r="AU114" s="1"/>
      <c r="AX114" s="118"/>
      <c r="AY114" s="118"/>
      <c r="AZ114" s="118"/>
      <c r="BA114" s="118"/>
      <c r="BD114" s="121"/>
      <c r="BE114" s="123"/>
      <c r="BF114" s="121"/>
      <c r="BG114" s="121"/>
      <c r="BH114" s="123"/>
      <c r="BI114" s="121"/>
      <c r="BL114" s="121"/>
      <c r="BM114" s="123"/>
      <c r="BN114" s="121"/>
      <c r="BO114" s="121"/>
      <c r="BP114" s="123"/>
      <c r="BQ114" s="121"/>
    </row>
    <row r="115" spans="1:69">
      <c r="A115" s="8">
        <f t="shared" si="66"/>
        <v>98</v>
      </c>
      <c r="B115" s="62" t="str">
        <f t="shared" si="38"/>
        <v>data3!R100C37</v>
      </c>
      <c r="C115" s="46" t="str">
        <f ca="1">$AT$8&amp;"!R"&amp;2+A115&amp;"C"&amp;F$3</f>
        <v>data0!R100C37</v>
      </c>
      <c r="D115" s="47">
        <f t="shared" ca="1" si="73"/>
        <v>99</v>
      </c>
      <c r="E115" s="62">
        <f t="shared" ca="1" si="39"/>
        <v>3844.2864358363886</v>
      </c>
      <c r="F115" s="47">
        <f t="shared" ca="1" si="40"/>
        <v>3847.19091796875</v>
      </c>
      <c r="G115" s="47">
        <f t="shared" ca="1" si="41"/>
        <v>3847.19091796875</v>
      </c>
      <c r="H115" s="7"/>
      <c r="I115" s="47" t="str">
        <f t="shared" ca="1" si="42"/>
        <v/>
      </c>
      <c r="J115" s="47" t="str">
        <f t="shared" ca="1" si="43"/>
        <v/>
      </c>
      <c r="K115" s="47" t="str">
        <f t="shared" ca="1" si="44"/>
        <v/>
      </c>
      <c r="L115" s="1" t="str">
        <f t="shared" ca="1" si="45"/>
        <v/>
      </c>
      <c r="M115" s="1" t="str">
        <f t="shared" ca="1" si="46"/>
        <v/>
      </c>
      <c r="N115" s="1"/>
      <c r="O115" s="1" t="str">
        <f t="shared" ca="1" si="47"/>
        <v>data3!R410C37</v>
      </c>
      <c r="P115" s="1" t="str">
        <f ca="1">$AT$8&amp;"!R"&amp;2+$D$16+3*A115&amp;"C"&amp;F$3</f>
        <v>data0!R410C37</v>
      </c>
      <c r="Q115" s="1" t="str">
        <f ca="1">$AT$8&amp;"!R"&amp;2+$D$16+3*A115+1&amp;"C"&amp;F$3</f>
        <v>data0!R411C37</v>
      </c>
      <c r="R115" s="1" t="str">
        <f ca="1">$AT$8&amp;"!R"&amp;2+$D$16+3*A115+2&amp;"C"&amp;F$3</f>
        <v>data0!R412C37</v>
      </c>
      <c r="S115" s="2">
        <f t="shared" ca="1" si="48"/>
        <v>99</v>
      </c>
      <c r="T115" s="63">
        <f t="shared" ca="1" si="49"/>
        <v>99</v>
      </c>
      <c r="U115" s="2" t="str">
        <f t="shared" ca="1" si="50"/>
        <v/>
      </c>
      <c r="V115" s="2">
        <f t="shared" ca="1" si="51"/>
        <v>166.29763502321879</v>
      </c>
      <c r="W115" s="2">
        <f t="shared" ca="1" si="72"/>
        <v>165.09196790059408</v>
      </c>
      <c r="X115" s="2">
        <f t="shared" ca="1" si="53"/>
        <v>164.55567614237467</v>
      </c>
      <c r="Y115" s="2" t="str">
        <f t="shared" ca="1" si="37"/>
        <v>OVR</v>
      </c>
      <c r="AA115" s="63">
        <f t="shared" ca="1" si="54"/>
        <v>125.85871271762123</v>
      </c>
      <c r="AB115" s="63">
        <f t="shared" ca="1" si="55"/>
        <v>125.39768918355306</v>
      </c>
      <c r="AC115" s="1">
        <f ca="1">IF(AB115&lt;&gt;"",AA115/AC$16,"")</f>
        <v>1.2278898801719144E-2</v>
      </c>
      <c r="AD115" s="63">
        <f t="shared" ca="1" si="67"/>
        <v>0.99633697561246681</v>
      </c>
      <c r="AE115" s="1">
        <f t="shared" ca="1" si="68"/>
        <v>7.8015012212306889E-3</v>
      </c>
      <c r="AF115" s="63">
        <f t="shared" ca="1" si="69"/>
        <v>123.52178223927815</v>
      </c>
      <c r="AG115" s="1">
        <f t="shared" ca="1" si="56"/>
        <v>0.33562323391365662</v>
      </c>
      <c r="AH115" s="63">
        <f t="shared" ca="1" si="57"/>
        <v>0.98143211202559921</v>
      </c>
      <c r="AI115" s="1">
        <f t="shared" ca="1" si="70"/>
        <v>1.3669518310564621E-2</v>
      </c>
      <c r="AJ115" s="63">
        <f ca="1">IF(AF115&lt;&gt;"",AF115/AB115,"")</f>
        <v>0.98504033880936182</v>
      </c>
      <c r="AK115" s="1">
        <f t="shared" ca="1" si="71"/>
        <v>7.9547405883300115E-3</v>
      </c>
      <c r="AL115" s="2" t="str">
        <f t="shared" ca="1" si="60"/>
        <v/>
      </c>
      <c r="AM115" s="1" t="str">
        <f t="shared" ca="1" si="61"/>
        <v/>
      </c>
      <c r="AN115" s="63" t="str">
        <f t="shared" ca="1" si="62"/>
        <v/>
      </c>
      <c r="AO115" s="1" t="str">
        <f t="shared" ca="1" si="63"/>
        <v/>
      </c>
      <c r="AP115" s="63" t="str">
        <f t="shared" ca="1" si="64"/>
        <v/>
      </c>
      <c r="AQ115" s="1" t="str">
        <f t="shared" ca="1" si="65"/>
        <v/>
      </c>
      <c r="AR115" s="1"/>
      <c r="AS115" s="1"/>
      <c r="AT115" s="1"/>
      <c r="AU115" s="1"/>
      <c r="AX115" s="118"/>
      <c r="AY115" s="118"/>
      <c r="AZ115" s="118"/>
      <c r="BA115" s="118"/>
      <c r="BD115" s="121"/>
      <c r="BE115" s="123"/>
      <c r="BF115" s="121"/>
      <c r="BG115" s="121"/>
      <c r="BH115" s="123"/>
      <c r="BI115" s="121"/>
      <c r="BL115" s="121"/>
      <c r="BM115" s="123"/>
      <c r="BN115" s="121"/>
      <c r="BO115" s="121"/>
      <c r="BP115" s="123"/>
      <c r="BQ115" s="121"/>
    </row>
    <row r="116" spans="1:69">
      <c r="A116" s="8">
        <f t="shared" si="66"/>
        <v>99</v>
      </c>
      <c r="B116" s="62" t="str">
        <f t="shared" si="38"/>
        <v>data3!R101C37</v>
      </c>
      <c r="C116" s="46" t="str">
        <f ca="1">$AT$8&amp;"!R"&amp;2+A116&amp;"C"&amp;F$3</f>
        <v>data0!R101C37</v>
      </c>
      <c r="D116" s="47">
        <f t="shared" ca="1" si="73"/>
        <v>100</v>
      </c>
      <c r="E116" s="62">
        <f t="shared" ca="1" si="39"/>
        <v>3763.363138194843</v>
      </c>
      <c r="F116" s="47">
        <f t="shared" ref="F116:F130" ca="1" si="74">INDIRECT(C116,FALSE)</f>
        <v>3766.5185648600259</v>
      </c>
      <c r="G116" s="47">
        <f t="shared" ca="1" si="41"/>
        <v>3766.5185648600259</v>
      </c>
      <c r="H116" s="7"/>
      <c r="I116" s="47" t="str">
        <f t="shared" ca="1" si="42"/>
        <v/>
      </c>
      <c r="J116" s="47" t="str">
        <f t="shared" ca="1" si="43"/>
        <v/>
      </c>
      <c r="K116" s="47" t="str">
        <f t="shared" ca="1" si="44"/>
        <v/>
      </c>
      <c r="L116" s="1" t="str">
        <f t="shared" ca="1" si="45"/>
        <v/>
      </c>
      <c r="M116" s="1" t="str">
        <f t="shared" ca="1" si="46"/>
        <v/>
      </c>
      <c r="N116" s="1"/>
      <c r="O116" s="1" t="str">
        <f t="shared" ca="1" si="47"/>
        <v>data3!R413C37</v>
      </c>
      <c r="P116" s="1" t="str">
        <f ca="1">$AT$8&amp;"!R"&amp;2+$D$16+3*A116&amp;"C"&amp;F$3</f>
        <v>data0!R413C37</v>
      </c>
      <c r="Q116" s="1" t="str">
        <f ca="1">$AT$8&amp;"!R"&amp;2+$D$16+3*A116+1&amp;"C"&amp;F$3</f>
        <v>data0!R414C37</v>
      </c>
      <c r="R116" s="1" t="str">
        <f ca="1">$AT$8&amp;"!R"&amp;2+$D$16+3*A116+2&amp;"C"&amp;F$3</f>
        <v>data0!R415C37</v>
      </c>
      <c r="S116" s="2">
        <f t="shared" ca="1" si="48"/>
        <v>100</v>
      </c>
      <c r="T116" s="63">
        <f t="shared" ca="1" si="49"/>
        <v>100</v>
      </c>
      <c r="U116" s="2" t="str">
        <f t="shared" ca="1" si="50"/>
        <v/>
      </c>
      <c r="V116" s="2">
        <f t="shared" ca="1" si="51"/>
        <v>162.77698030617785</v>
      </c>
      <c r="W116" s="2">
        <f t="shared" ca="1" si="72"/>
        <v>161.68364270528158</v>
      </c>
      <c r="X116" s="2">
        <f t="shared" ca="1" si="53"/>
        <v>161.16817283630371</v>
      </c>
      <c r="Y116" s="2" t="str">
        <f t="shared" ca="1" si="37"/>
        <v>OVR</v>
      </c>
      <c r="AA116" s="63">
        <f t="shared" ca="1" si="54"/>
        <v>126.70765286893682</v>
      </c>
      <c r="AB116" s="63">
        <f t="shared" ca="1" si="55"/>
        <v>126.21881421407063</v>
      </c>
      <c r="AC116" s="1">
        <f ca="1">IF(AB116&lt;&gt;"",AA116/AC$16,"")</f>
        <v>1.2361722231115787E-2</v>
      </c>
      <c r="AD116" s="63">
        <f t="shared" ca="1" si="67"/>
        <v>0.99614199581637086</v>
      </c>
      <c r="AE116" s="1">
        <f t="shared" ca="1" si="68"/>
        <v>7.6042778560208024E-3</v>
      </c>
      <c r="AF116" s="63">
        <f t="shared" ca="1" si="69"/>
        <v>124.42325655619304</v>
      </c>
      <c r="AG116" s="1">
        <f t="shared" ca="1" si="56"/>
        <v>0.33788707431716486</v>
      </c>
      <c r="AH116" s="63">
        <f t="shared" ca="1" si="57"/>
        <v>0.98197112596579539</v>
      </c>
      <c r="AI116" s="1">
        <f t="shared" ca="1" si="70"/>
        <v>1.4226237409549203E-2</v>
      </c>
      <c r="AJ116" s="63">
        <f ca="1">IF(AF116&lt;&gt;"",AF116/AB116,"")</f>
        <v>0.98577424713535755</v>
      </c>
      <c r="AK116" s="1">
        <f t="shared" ca="1" si="71"/>
        <v>8.7057213829224711E-3</v>
      </c>
      <c r="AL116" s="2" t="str">
        <f t="shared" ca="1" si="60"/>
        <v/>
      </c>
      <c r="AM116" s="1" t="str">
        <f t="shared" ca="1" si="61"/>
        <v/>
      </c>
      <c r="AN116" s="63" t="str">
        <f t="shared" ca="1" si="62"/>
        <v/>
      </c>
      <c r="AO116" s="1" t="str">
        <f t="shared" ca="1" si="63"/>
        <v/>
      </c>
      <c r="AP116" s="63" t="str">
        <f t="shared" ca="1" si="64"/>
        <v/>
      </c>
      <c r="AQ116" s="1" t="str">
        <f t="shared" ca="1" si="65"/>
        <v/>
      </c>
      <c r="AR116" s="1"/>
      <c r="AS116" s="1"/>
      <c r="AT116" s="1"/>
      <c r="AU116" s="1"/>
      <c r="AX116" s="118"/>
      <c r="AY116" s="118"/>
      <c r="AZ116" s="118"/>
      <c r="BA116" s="118"/>
      <c r="BD116" s="121"/>
      <c r="BE116" s="123"/>
      <c r="BF116" s="121"/>
      <c r="BG116" s="121"/>
      <c r="BH116" s="123"/>
      <c r="BI116" s="121"/>
      <c r="BL116" s="121"/>
      <c r="BM116" s="123"/>
      <c r="BN116" s="121"/>
      <c r="BO116" s="121"/>
      <c r="BP116" s="123"/>
      <c r="BQ116" s="121"/>
    </row>
    <row r="117" spans="1:69">
      <c r="A117" s="8">
        <f t="shared" si="66"/>
        <v>100</v>
      </c>
      <c r="B117" s="62" t="str">
        <f t="shared" si="38"/>
        <v>data3!R102C37</v>
      </c>
      <c r="C117" s="46" t="str">
        <f ca="1">$AT$8&amp;"!R"&amp;2+A117&amp;"C"&amp;F$3</f>
        <v>data0!R102C37</v>
      </c>
      <c r="D117" s="47">
        <f t="shared" ca="1" si="73"/>
        <v>101</v>
      </c>
      <c r="E117" s="62">
        <f t="shared" ca="1" si="39"/>
        <v>3665.8424130617395</v>
      </c>
      <c r="F117" s="47">
        <f t="shared" ca="1" si="74"/>
        <v>3669.4366556803384</v>
      </c>
      <c r="G117" s="47">
        <f t="shared" ca="1" si="41"/>
        <v>3669.4366556803384</v>
      </c>
      <c r="H117" s="7"/>
      <c r="I117" s="47" t="str">
        <f t="shared" ca="1" si="42"/>
        <v/>
      </c>
      <c r="J117" s="47" t="str">
        <f t="shared" ca="1" si="43"/>
        <v/>
      </c>
      <c r="K117" s="47" t="str">
        <f t="shared" ca="1" si="44"/>
        <v/>
      </c>
      <c r="L117" s="1" t="str">
        <f t="shared" ca="1" si="45"/>
        <v/>
      </c>
      <c r="M117" s="1" t="str">
        <f t="shared" ca="1" si="46"/>
        <v/>
      </c>
      <c r="N117" s="1"/>
      <c r="O117" s="1" t="str">
        <f t="shared" ca="1" si="47"/>
        <v>data3!R416C37</v>
      </c>
      <c r="P117" s="1" t="str">
        <f ca="1">$AT$8&amp;"!R"&amp;2+$D$16+3*A117&amp;"C"&amp;F$3</f>
        <v>data0!R416C37</v>
      </c>
      <c r="Q117" s="1" t="str">
        <f ca="1">$AT$8&amp;"!R"&amp;2+$D$16+3*A117+1&amp;"C"&amp;F$3</f>
        <v>data0!R417C37</v>
      </c>
      <c r="R117" s="1" t="str">
        <f ca="1">$AT$8&amp;"!R"&amp;2+$D$16+3*A117+2&amp;"C"&amp;F$3</f>
        <v>data0!R418C37</v>
      </c>
      <c r="S117" s="2">
        <f t="shared" ca="1" si="48"/>
        <v>101</v>
      </c>
      <c r="T117" s="63">
        <f t="shared" ca="1" si="49"/>
        <v>101</v>
      </c>
      <c r="U117" s="2" t="str">
        <f t="shared" ca="1" si="50"/>
        <v/>
      </c>
      <c r="V117" s="2">
        <f t="shared" ca="1" si="51"/>
        <v>158.66629732015457</v>
      </c>
      <c r="W117" s="2">
        <f t="shared" ca="1" si="72"/>
        <v>157.5910447438558</v>
      </c>
      <c r="X117" s="2">
        <f t="shared" ca="1" si="53"/>
        <v>157.14742279052734</v>
      </c>
      <c r="Y117" s="2" t="str">
        <f t="shared" ca="1" si="37"/>
        <v>OVR</v>
      </c>
      <c r="AA117" s="63">
        <f t="shared" ca="1" si="54"/>
        <v>127.50104653121994</v>
      </c>
      <c r="AB117" s="63">
        <f t="shared" ca="1" si="55"/>
        <v>127.03342342376709</v>
      </c>
      <c r="AC117" s="1">
        <f ca="1">IF(AB117&lt;&gt;"",AA117/AC$16,"")</f>
        <v>1.2439126490850726E-2</v>
      </c>
      <c r="AD117" s="63">
        <f t="shared" ca="1" si="67"/>
        <v>0.99633239788868444</v>
      </c>
      <c r="AE117" s="1">
        <f t="shared" ca="1" si="68"/>
        <v>7.7968708230693462E-3</v>
      </c>
      <c r="AF117" s="63">
        <f t="shared" ca="1" si="69"/>
        <v>125.30613390604655</v>
      </c>
      <c r="AG117" s="1">
        <f t="shared" ca="1" si="56"/>
        <v>0.34000279074991985</v>
      </c>
      <c r="AH117" s="63">
        <f t="shared" ca="1" si="57"/>
        <v>0.98278514031933106</v>
      </c>
      <c r="AI117" s="1">
        <f t="shared" ca="1" si="70"/>
        <v>1.5066989946108666E-2</v>
      </c>
      <c r="AJ117" s="63">
        <f ca="1">IF(AF117&lt;&gt;"",AF117/AB117,"")</f>
        <v>0.98640287358108492</v>
      </c>
      <c r="AK117" s="1">
        <f t="shared" ca="1" si="71"/>
        <v>9.3489711880989645E-3</v>
      </c>
      <c r="AL117" s="2" t="str">
        <f t="shared" ca="1" si="60"/>
        <v/>
      </c>
      <c r="AM117" s="1" t="str">
        <f t="shared" ca="1" si="61"/>
        <v/>
      </c>
      <c r="AN117" s="63" t="str">
        <f t="shared" ca="1" si="62"/>
        <v/>
      </c>
      <c r="AO117" s="1" t="str">
        <f t="shared" ca="1" si="63"/>
        <v/>
      </c>
      <c r="AP117" s="63" t="str">
        <f t="shared" ca="1" si="64"/>
        <v/>
      </c>
      <c r="AQ117" s="1" t="str">
        <f t="shared" ca="1" si="65"/>
        <v/>
      </c>
      <c r="AR117" s="1"/>
      <c r="AS117" s="1"/>
      <c r="AT117" s="1"/>
      <c r="AU117" s="1"/>
      <c r="AX117" s="118"/>
      <c r="AY117" s="118"/>
      <c r="AZ117" s="118"/>
      <c r="BA117" s="118"/>
      <c r="BD117" s="121"/>
      <c r="BE117" s="123"/>
      <c r="BF117" s="121"/>
      <c r="BG117" s="121"/>
      <c r="BH117" s="123"/>
      <c r="BI117" s="121"/>
      <c r="BL117" s="121"/>
      <c r="BM117" s="123"/>
      <c r="BN117" s="121"/>
      <c r="BO117" s="121"/>
      <c r="BP117" s="123"/>
      <c r="BQ117" s="121"/>
    </row>
    <row r="118" spans="1:69">
      <c r="A118" s="8">
        <f t="shared" si="66"/>
        <v>101</v>
      </c>
      <c r="B118" s="62" t="str">
        <f t="shared" si="38"/>
        <v>data3!R103C37</v>
      </c>
      <c r="C118" s="46" t="str">
        <f ca="1">$AT$8&amp;"!R"&amp;2+A118&amp;"C"&amp;F$3</f>
        <v>data0!R103C37</v>
      </c>
      <c r="D118" s="47">
        <f t="shared" ca="1" si="73"/>
        <v>102</v>
      </c>
      <c r="E118" s="62">
        <f t="shared" ca="1" si="39"/>
        <v>3562.9983800621326</v>
      </c>
      <c r="F118" s="47">
        <f t="shared" ca="1" si="74"/>
        <v>3566.8610636393228</v>
      </c>
      <c r="G118" s="47">
        <f t="shared" ca="1" si="41"/>
        <v>3566.8610636393228</v>
      </c>
      <c r="H118" s="7"/>
      <c r="I118" s="47" t="str">
        <f t="shared" ca="1" si="42"/>
        <v/>
      </c>
      <c r="J118" s="47" t="str">
        <f t="shared" ca="1" si="43"/>
        <v/>
      </c>
      <c r="K118" s="47" t="str">
        <f t="shared" ca="1" si="44"/>
        <v/>
      </c>
      <c r="L118" s="1" t="str">
        <f t="shared" ca="1" si="45"/>
        <v/>
      </c>
      <c r="M118" s="1" t="str">
        <f t="shared" ca="1" si="46"/>
        <v/>
      </c>
      <c r="N118" s="1"/>
      <c r="O118" s="1" t="str">
        <f t="shared" ca="1" si="47"/>
        <v>data3!R419C37</v>
      </c>
      <c r="P118" s="1" t="str">
        <f ca="1">$AT$8&amp;"!R"&amp;2+$D$16+3*A118&amp;"C"&amp;F$3</f>
        <v>data0!R419C37</v>
      </c>
      <c r="Q118" s="1" t="str">
        <f ca="1">$AT$8&amp;"!R"&amp;2+$D$16+3*A118+1&amp;"C"&amp;F$3</f>
        <v>data0!R420C37</v>
      </c>
      <c r="R118" s="1" t="str">
        <f ca="1">$AT$8&amp;"!R"&amp;2+$D$16+3*A118+2&amp;"C"&amp;F$3</f>
        <v>data0!R421C37</v>
      </c>
      <c r="S118" s="2">
        <f t="shared" ca="1" si="48"/>
        <v>102</v>
      </c>
      <c r="T118" s="63">
        <f t="shared" ca="1" si="49"/>
        <v>102</v>
      </c>
      <c r="U118" s="2" t="str">
        <f t="shared" ca="1" si="50"/>
        <v/>
      </c>
      <c r="V118" s="2">
        <f t="shared" ca="1" si="51"/>
        <v>154.22498658236768</v>
      </c>
      <c r="W118" s="2">
        <f t="shared" ca="1" si="72"/>
        <v>153.23777389526367</v>
      </c>
      <c r="X118" s="2">
        <f t="shared" ca="1" si="53"/>
        <v>152.84389940897623</v>
      </c>
      <c r="Y118" s="2" t="str">
        <f t="shared" ca="1" si="37"/>
        <v>OVR</v>
      </c>
      <c r="AA118" s="63">
        <f t="shared" ca="1" si="54"/>
        <v>128.29445039061795</v>
      </c>
      <c r="AB118" s="63">
        <f t="shared" ca="1" si="55"/>
        <v>127.84151585896809</v>
      </c>
      <c r="AC118" s="1">
        <f ca="1">IF(AB118&lt;&gt;"",AA118/AC$16,"")</f>
        <v>1.2516531745426142E-2</v>
      </c>
      <c r="AD118" s="63">
        <f t="shared" ca="1" si="67"/>
        <v>0.99646957034952943</v>
      </c>
      <c r="AE118" s="1">
        <f t="shared" ca="1" si="68"/>
        <v>7.9356216828181392E-3</v>
      </c>
      <c r="AF118" s="63">
        <f t="shared" ca="1" si="69"/>
        <v>126.16779200236003</v>
      </c>
      <c r="AG118" s="1">
        <f t="shared" ca="1" si="56"/>
        <v>0.34211853437498119</v>
      </c>
      <c r="AH118" s="63">
        <f t="shared" ca="1" si="57"/>
        <v>0.98342361355629271</v>
      </c>
      <c r="AI118" s="1">
        <f t="shared" ca="1" si="70"/>
        <v>1.5726435312359621E-2</v>
      </c>
      <c r="AJ118" s="63">
        <f ca="1">IF(AF118&lt;&gt;"",AF118/AB118,"")</f>
        <v>0.98690782219404782</v>
      </c>
      <c r="AK118" s="1">
        <f t="shared" ca="1" si="71"/>
        <v>9.8656661173690541E-3</v>
      </c>
      <c r="AL118" s="2" t="str">
        <f t="shared" ca="1" si="60"/>
        <v/>
      </c>
      <c r="AM118" s="1" t="str">
        <f t="shared" ca="1" si="61"/>
        <v/>
      </c>
      <c r="AN118" s="63" t="str">
        <f t="shared" ca="1" si="62"/>
        <v/>
      </c>
      <c r="AO118" s="1" t="str">
        <f t="shared" ca="1" si="63"/>
        <v/>
      </c>
      <c r="AP118" s="63" t="str">
        <f t="shared" ca="1" si="64"/>
        <v/>
      </c>
      <c r="AQ118" s="1" t="str">
        <f t="shared" ca="1" si="65"/>
        <v/>
      </c>
      <c r="AR118" s="1"/>
      <c r="AS118" s="1"/>
      <c r="AT118" s="1"/>
      <c r="AU118" s="1"/>
      <c r="AX118" s="118"/>
      <c r="AY118" s="118"/>
      <c r="AZ118" s="118"/>
      <c r="BA118" s="118"/>
      <c r="BD118" s="121"/>
      <c r="BE118" s="123"/>
      <c r="BF118" s="121"/>
      <c r="BG118" s="121"/>
      <c r="BH118" s="123"/>
      <c r="BI118" s="121"/>
      <c r="BL118" s="121"/>
      <c r="BM118" s="123"/>
      <c r="BN118" s="121"/>
      <c r="BO118" s="121"/>
      <c r="BP118" s="123"/>
      <c r="BQ118" s="121"/>
    </row>
    <row r="119" spans="1:69">
      <c r="A119" s="8">
        <f t="shared" si="66"/>
        <v>102</v>
      </c>
      <c r="B119" s="62" t="str">
        <f t="shared" si="38"/>
        <v>data3!R104C37</v>
      </c>
      <c r="C119" s="46" t="str">
        <f ca="1">$AT$8&amp;"!R"&amp;2+A119&amp;"C"&amp;F$3</f>
        <v>data0!R104C37</v>
      </c>
      <c r="D119" s="47">
        <f t="shared" ca="1" si="73"/>
        <v>103</v>
      </c>
      <c r="E119" s="62">
        <f t="shared" ca="1" si="39"/>
        <v>3463.9791733485372</v>
      </c>
      <c r="F119" s="47">
        <f t="shared" ca="1" si="74"/>
        <v>3467.8828023274741</v>
      </c>
      <c r="G119" s="47">
        <f t="shared" ca="1" si="41"/>
        <v>3467.8828023274741</v>
      </c>
      <c r="H119" s="7"/>
      <c r="I119" s="47" t="str">
        <f t="shared" ca="1" si="42"/>
        <v/>
      </c>
      <c r="J119" s="47" t="str">
        <f t="shared" ca="1" si="43"/>
        <v/>
      </c>
      <c r="K119" s="47" t="str">
        <f t="shared" ca="1" si="44"/>
        <v/>
      </c>
      <c r="L119" s="1" t="str">
        <f t="shared" ca="1" si="45"/>
        <v/>
      </c>
      <c r="M119" s="1" t="str">
        <f t="shared" ca="1" si="46"/>
        <v/>
      </c>
      <c r="N119" s="1"/>
      <c r="O119" s="1" t="str">
        <f t="shared" ca="1" si="47"/>
        <v>data3!R422C37</v>
      </c>
      <c r="P119" s="1" t="str">
        <f ca="1">$AT$8&amp;"!R"&amp;2+$D$16+3*A119&amp;"C"&amp;F$3</f>
        <v>data0!R422C37</v>
      </c>
      <c r="Q119" s="1" t="str">
        <f ca="1">$AT$8&amp;"!R"&amp;2+$D$16+3*A119+1&amp;"C"&amp;F$3</f>
        <v>data0!R423C37</v>
      </c>
      <c r="R119" s="1" t="str">
        <f ca="1">$AT$8&amp;"!R"&amp;2+$D$16+3*A119+2&amp;"C"&amp;F$3</f>
        <v>data0!R424C37</v>
      </c>
      <c r="S119" s="2">
        <f t="shared" ca="1" si="48"/>
        <v>103</v>
      </c>
      <c r="T119" s="63">
        <f t="shared" ca="1" si="49"/>
        <v>103</v>
      </c>
      <c r="U119" s="2" t="str">
        <f t="shared" ca="1" si="50"/>
        <v/>
      </c>
      <c r="V119" s="2">
        <f t="shared" ca="1" si="51"/>
        <v>149.9593350546607</v>
      </c>
      <c r="W119" s="2">
        <f t="shared" ca="1" si="72"/>
        <v>149.02787272135416</v>
      </c>
      <c r="X119" s="2">
        <f t="shared" ca="1" si="53"/>
        <v>148.59116299947104</v>
      </c>
      <c r="Y119" s="2" t="str">
        <f t="shared" ca="1" si="37"/>
        <v>OVR</v>
      </c>
      <c r="AA119" s="63">
        <f t="shared" ca="1" si="54"/>
        <v>128.65990013684149</v>
      </c>
      <c r="AB119" s="63">
        <f t="shared" ca="1" si="55"/>
        <v>127.98488616943359</v>
      </c>
      <c r="AC119" s="1">
        <f ca="1">IF(AB119&lt;&gt;"",AA119/AC$16,"")</f>
        <v>1.2552185379204047E-2</v>
      </c>
      <c r="AD119" s="63">
        <f t="shared" ca="1" si="67"/>
        <v>0.99475350154407116</v>
      </c>
      <c r="AE119" s="1">
        <f t="shared" ca="1" si="68"/>
        <v>6.1998066316135692E-3</v>
      </c>
      <c r="AF119" s="63">
        <f t="shared" ca="1" si="69"/>
        <v>126.39691638946533</v>
      </c>
      <c r="AG119" s="1">
        <f t="shared" ca="1" si="56"/>
        <v>0.34309306703157727</v>
      </c>
      <c r="AH119" s="63">
        <f t="shared" ca="1" si="57"/>
        <v>0.98241111842175177</v>
      </c>
      <c r="AI119" s="1">
        <f t="shared" ca="1" si="70"/>
        <v>1.4680682434757397E-2</v>
      </c>
      <c r="AJ119" s="63">
        <f ca="1">IF(AF119&lt;&gt;"",AF119/AB119,"")</f>
        <v>0.98759252105857231</v>
      </c>
      <c r="AK119" s="1">
        <f t="shared" ca="1" si="71"/>
        <v>1.0566292720343595E-2</v>
      </c>
      <c r="AL119" s="2" t="str">
        <f t="shared" ca="1" si="60"/>
        <v/>
      </c>
      <c r="AM119" s="1" t="str">
        <f t="shared" ca="1" si="61"/>
        <v/>
      </c>
      <c r="AN119" s="63" t="str">
        <f t="shared" ca="1" si="62"/>
        <v/>
      </c>
      <c r="AO119" s="1" t="str">
        <f t="shared" ca="1" si="63"/>
        <v/>
      </c>
      <c r="AP119" s="63" t="str">
        <f t="shared" ca="1" si="64"/>
        <v/>
      </c>
      <c r="AQ119" s="1" t="str">
        <f t="shared" ca="1" si="65"/>
        <v/>
      </c>
      <c r="AR119" s="1"/>
      <c r="AS119" s="1"/>
      <c r="AT119" s="1"/>
      <c r="AU119" s="1"/>
      <c r="AX119" s="118"/>
      <c r="AY119" s="118"/>
      <c r="AZ119" s="118"/>
      <c r="BA119" s="118"/>
      <c r="BD119" s="121"/>
      <c r="BE119" s="123"/>
      <c r="BF119" s="121"/>
      <c r="BG119" s="121"/>
      <c r="BH119" s="123"/>
      <c r="BI119" s="121"/>
      <c r="BL119" s="121"/>
      <c r="BM119" s="123"/>
      <c r="BN119" s="121"/>
      <c r="BO119" s="121"/>
      <c r="BP119" s="123"/>
      <c r="BQ119" s="121"/>
    </row>
    <row r="120" spans="1:69">
      <c r="A120" s="8">
        <f t="shared" si="66"/>
        <v>103</v>
      </c>
      <c r="B120" s="62" t="str">
        <f t="shared" si="38"/>
        <v>data3!R105C37</v>
      </c>
      <c r="C120" s="46" t="str">
        <f ca="1">$AT$8&amp;"!R"&amp;2+A120&amp;"C"&amp;F$3</f>
        <v>data0!R105C37</v>
      </c>
      <c r="D120" s="47">
        <f t="shared" ca="1" si="73"/>
        <v>104</v>
      </c>
      <c r="E120" s="62">
        <f t="shared" ca="1" si="39"/>
        <v>3367.3878951792276</v>
      </c>
      <c r="F120" s="47">
        <f t="shared" ca="1" si="74"/>
        <v>3371.283162434896</v>
      </c>
      <c r="G120" s="47">
        <f t="shared" ca="1" si="41"/>
        <v>3371.283162434896</v>
      </c>
      <c r="H120" s="7"/>
      <c r="I120" s="47" t="str">
        <f t="shared" ca="1" si="42"/>
        <v/>
      </c>
      <c r="J120" s="47" t="str">
        <f t="shared" ca="1" si="43"/>
        <v/>
      </c>
      <c r="K120" s="47" t="str">
        <f t="shared" ca="1" si="44"/>
        <v/>
      </c>
      <c r="L120" s="1" t="str">
        <f t="shared" ca="1" si="45"/>
        <v/>
      </c>
      <c r="M120" s="1" t="str">
        <f t="shared" ca="1" si="46"/>
        <v/>
      </c>
      <c r="N120" s="1"/>
      <c r="O120" s="1" t="str">
        <f t="shared" ca="1" si="47"/>
        <v>data3!R425C37</v>
      </c>
      <c r="P120" s="1" t="str">
        <f ca="1">$AT$8&amp;"!R"&amp;2+$D$16+3*A120&amp;"C"&amp;F$3</f>
        <v>data0!R425C37</v>
      </c>
      <c r="Q120" s="1" t="str">
        <f ca="1">$AT$8&amp;"!R"&amp;2+$D$16+3*A120+1&amp;"C"&amp;F$3</f>
        <v>data0!R426C37</v>
      </c>
      <c r="R120" s="1" t="str">
        <f ca="1">$AT$8&amp;"!R"&amp;2+$D$16+3*A120+2&amp;"C"&amp;F$3</f>
        <v>data0!R427C37</v>
      </c>
      <c r="S120" s="2">
        <f t="shared" ca="1" si="48"/>
        <v>104</v>
      </c>
      <c r="T120" s="63">
        <f t="shared" ca="1" si="49"/>
        <v>104</v>
      </c>
      <c r="U120" s="2" t="str">
        <f t="shared" ca="1" si="50"/>
        <v/>
      </c>
      <c r="V120" s="2">
        <f t="shared" ca="1" si="51"/>
        <v>145.76771435478426</v>
      </c>
      <c r="W120" s="2">
        <f t="shared" ca="1" si="72"/>
        <v>144.90269184112549</v>
      </c>
      <c r="X120" s="2">
        <f t="shared" ca="1" si="53"/>
        <v>143.68872547149658</v>
      </c>
      <c r="Y120" s="2" t="str">
        <f t="shared" ca="1" si="37"/>
        <v>OVR</v>
      </c>
      <c r="AA120" s="63">
        <f t="shared" ca="1" si="54"/>
        <v>129.05356721596959</v>
      </c>
      <c r="AB120" s="63">
        <f t="shared" ca="1" si="55"/>
        <v>128.6300573348999</v>
      </c>
      <c r="AC120" s="1">
        <f ca="1">IF(AB120&lt;&gt;"",AA120/AC$16,"")</f>
        <v>1.2590591923509229E-2</v>
      </c>
      <c r="AD120" s="63">
        <f t="shared" ca="1" si="67"/>
        <v>0.9967183403744202</v>
      </c>
      <c r="AE120" s="1">
        <f t="shared" ca="1" si="68"/>
        <v>8.1872542234950885E-3</v>
      </c>
      <c r="AF120" s="63">
        <f t="shared" ca="1" si="69"/>
        <v>126.96745999654134</v>
      </c>
      <c r="AG120" s="1">
        <f t="shared" ca="1" si="56"/>
        <v>0.34414284590925226</v>
      </c>
      <c r="AH120" s="63">
        <f t="shared" ca="1" si="57"/>
        <v>0.98383533857737393</v>
      </c>
      <c r="AI120" s="1">
        <f t="shared" ca="1" si="70"/>
        <v>1.615168439345438E-2</v>
      </c>
      <c r="AJ120" s="63">
        <f ca="1">IF(AF120&lt;&gt;"",AF120/AB120,"")</f>
        <v>0.98707458137851989</v>
      </c>
      <c r="AK120" s="1">
        <f t="shared" ca="1" si="71"/>
        <v>1.0036304520592676E-2</v>
      </c>
      <c r="AL120" s="2" t="str">
        <f t="shared" ca="1" si="60"/>
        <v/>
      </c>
      <c r="AM120" s="1" t="str">
        <f t="shared" ca="1" si="61"/>
        <v/>
      </c>
      <c r="AN120" s="63" t="str">
        <f t="shared" ca="1" si="62"/>
        <v/>
      </c>
      <c r="AO120" s="1" t="str">
        <f t="shared" ca="1" si="63"/>
        <v/>
      </c>
      <c r="AP120" s="63" t="str">
        <f t="shared" ca="1" si="64"/>
        <v/>
      </c>
      <c r="AQ120" s="1" t="str">
        <f t="shared" ca="1" si="65"/>
        <v/>
      </c>
      <c r="AR120" s="1"/>
      <c r="AS120" s="1"/>
      <c r="AT120" s="1"/>
      <c r="AU120" s="1"/>
      <c r="AX120" s="118"/>
      <c r="AY120" s="118"/>
      <c r="AZ120" s="118"/>
      <c r="BA120" s="118"/>
      <c r="BD120" s="121"/>
      <c r="BE120" s="123"/>
      <c r="BF120" s="121"/>
      <c r="BG120" s="121"/>
      <c r="BH120" s="123"/>
      <c r="BI120" s="121"/>
      <c r="BL120" s="121"/>
      <c r="BM120" s="123"/>
      <c r="BN120" s="121"/>
      <c r="BO120" s="121"/>
      <c r="BP120" s="123"/>
      <c r="BQ120" s="121"/>
    </row>
    <row r="121" spans="1:69">
      <c r="A121" s="8">
        <f t="shared" si="66"/>
        <v>104</v>
      </c>
      <c r="B121" s="62" t="str">
        <f t="shared" si="38"/>
        <v>data3!R106C37</v>
      </c>
      <c r="C121" s="46" t="str">
        <f ca="1">$AT$8&amp;"!R"&amp;2+A121&amp;"C"&amp;F$3</f>
        <v>data0!R106C37</v>
      </c>
      <c r="D121" s="47">
        <f t="shared" ca="1" si="73"/>
        <v>105</v>
      </c>
      <c r="E121" s="62">
        <f t="shared" ca="1" si="39"/>
        <v>3269.8619059766793</v>
      </c>
      <c r="F121" s="47">
        <f t="shared" ca="1" si="74"/>
        <v>3274.3772277832031</v>
      </c>
      <c r="G121" s="47">
        <f t="shared" ca="1" si="41"/>
        <v>3274.3772277832031</v>
      </c>
      <c r="H121" s="7"/>
      <c r="I121" s="47" t="str">
        <f t="shared" ca="1" si="42"/>
        <v/>
      </c>
      <c r="J121" s="47" t="str">
        <f t="shared" ca="1" si="43"/>
        <v/>
      </c>
      <c r="K121" s="47" t="str">
        <f t="shared" ca="1" si="44"/>
        <v/>
      </c>
      <c r="L121" s="1" t="str">
        <f t="shared" ca="1" si="45"/>
        <v/>
      </c>
      <c r="M121" s="1" t="str">
        <f t="shared" ca="1" si="46"/>
        <v/>
      </c>
      <c r="N121" s="1"/>
      <c r="O121" s="1" t="str">
        <f t="shared" ca="1" si="47"/>
        <v>data3!R428C37</v>
      </c>
      <c r="P121" s="1" t="str">
        <f ca="1">$AT$8&amp;"!R"&amp;2+$D$16+3*A121&amp;"C"&amp;F$3</f>
        <v>data0!R428C37</v>
      </c>
      <c r="Q121" s="1" t="str">
        <f ca="1">$AT$8&amp;"!R"&amp;2+$D$16+3*A121+1&amp;"C"&amp;F$3</f>
        <v>data0!R429C37</v>
      </c>
      <c r="R121" s="1" t="str">
        <f ca="1">$AT$8&amp;"!R"&amp;2+$D$16+3*A121+2&amp;"C"&amp;F$3</f>
        <v>data0!R430C37</v>
      </c>
      <c r="S121" s="2">
        <f t="shared" ca="1" si="48"/>
        <v>105</v>
      </c>
      <c r="T121" s="63">
        <f t="shared" ca="1" si="49"/>
        <v>105</v>
      </c>
      <c r="U121" s="2" t="str">
        <f t="shared" ca="1" si="50"/>
        <v/>
      </c>
      <c r="V121" s="2">
        <f t="shared" ca="1" si="51"/>
        <v>141.62371901777203</v>
      </c>
      <c r="W121" s="2">
        <f t="shared" ca="1" si="72"/>
        <v>140.76447804768881</v>
      </c>
      <c r="X121" s="2">
        <f t="shared" ca="1" si="53"/>
        <v>138.86210568745932</v>
      </c>
      <c r="Y121" s="2" t="str">
        <f t="shared" ca="1" si="37"/>
        <v>OVR</v>
      </c>
      <c r="AA121" s="63">
        <f t="shared" ca="1" si="54"/>
        <v>129.86622067900814</v>
      </c>
      <c r="AB121" s="63">
        <f t="shared" ca="1" si="55"/>
        <v>129.3990478515625</v>
      </c>
      <c r="AC121" s="1">
        <f ca="1">IF(AB121&lt;&gt;"",AA121/AC$16,"")</f>
        <v>1.2669875188195916E-2</v>
      </c>
      <c r="AD121" s="63">
        <f t="shared" ca="1" si="67"/>
        <v>0.99640266094598717</v>
      </c>
      <c r="AE121" s="1">
        <f t="shared" ca="1" si="68"/>
        <v>7.8679423745255939E-3</v>
      </c>
      <c r="AF121" s="63">
        <f t="shared" ca="1" si="69"/>
        <v>127.78191026051839</v>
      </c>
      <c r="AG121" s="1">
        <f t="shared" ca="1" si="56"/>
        <v>0.34630992181068837</v>
      </c>
      <c r="AH121" s="63">
        <f t="shared" ca="1" si="57"/>
        <v>0.9839503266700772</v>
      </c>
      <c r="AI121" s="1">
        <f t="shared" ca="1" si="70"/>
        <v>1.6270449535855658E-2</v>
      </c>
      <c r="AJ121" s="63">
        <f ca="1">IF(AF121&lt;&gt;"",AF121/AB121,"")</f>
        <v>0.98750270873013546</v>
      </c>
      <c r="AK121" s="1">
        <f t="shared" ca="1" si="71"/>
        <v>1.0474391141652495E-2</v>
      </c>
      <c r="AL121" s="2" t="str">
        <f t="shared" ca="1" si="60"/>
        <v/>
      </c>
      <c r="AM121" s="1" t="str">
        <f t="shared" ca="1" si="61"/>
        <v/>
      </c>
      <c r="AN121" s="63" t="str">
        <f t="shared" ca="1" si="62"/>
        <v/>
      </c>
      <c r="AO121" s="1" t="str">
        <f t="shared" ca="1" si="63"/>
        <v/>
      </c>
      <c r="AP121" s="63" t="str">
        <f t="shared" ca="1" si="64"/>
        <v/>
      </c>
      <c r="AQ121" s="1" t="str">
        <f t="shared" ca="1" si="65"/>
        <v/>
      </c>
      <c r="AR121" s="1"/>
      <c r="AS121" s="1"/>
      <c r="AT121" s="1"/>
      <c r="AU121" s="1"/>
      <c r="AX121" s="118"/>
      <c r="AY121" s="118"/>
      <c r="AZ121" s="118"/>
      <c r="BA121" s="118"/>
      <c r="BD121" s="121"/>
      <c r="BE121" s="123"/>
      <c r="BF121" s="121"/>
      <c r="BG121" s="121"/>
      <c r="BH121" s="123"/>
      <c r="BI121" s="121"/>
      <c r="BL121" s="121"/>
      <c r="BM121" s="123"/>
      <c r="BN121" s="121"/>
      <c r="BO121" s="121"/>
      <c r="BP121" s="123"/>
      <c r="BQ121" s="121"/>
    </row>
    <row r="122" spans="1:69">
      <c r="A122" s="8">
        <f t="shared" si="66"/>
        <v>105</v>
      </c>
      <c r="B122" s="62" t="str">
        <f t="shared" si="38"/>
        <v>data3!R107C37</v>
      </c>
      <c r="C122" s="46" t="str">
        <f ca="1">$AT$8&amp;"!R"&amp;2+A122&amp;"C"&amp;F$3</f>
        <v>data0!R107C37</v>
      </c>
      <c r="D122" s="47">
        <f t="shared" ca="1" si="73"/>
        <v>106</v>
      </c>
      <c r="E122" s="62">
        <f t="shared" ca="1" si="39"/>
        <v>3171.4853814572457</v>
      </c>
      <c r="F122" s="47">
        <f t="shared" ca="1" si="74"/>
        <v>3176.122314453125</v>
      </c>
      <c r="G122" s="47">
        <f t="shared" ca="1" si="41"/>
        <v>3176.122314453125</v>
      </c>
      <c r="H122" s="7"/>
      <c r="I122" s="47" t="str">
        <f t="shared" ca="1" si="42"/>
        <v/>
      </c>
      <c r="J122" s="47" t="str">
        <f t="shared" ca="1" si="43"/>
        <v/>
      </c>
      <c r="K122" s="47" t="str">
        <f t="shared" ca="1" si="44"/>
        <v/>
      </c>
      <c r="L122" s="1" t="str">
        <f t="shared" ca="1" si="45"/>
        <v/>
      </c>
      <c r="M122" s="1" t="str">
        <f t="shared" ca="1" si="46"/>
        <v/>
      </c>
      <c r="N122" s="1"/>
      <c r="O122" s="1" t="str">
        <f t="shared" ca="1" si="47"/>
        <v>data3!R431C37</v>
      </c>
      <c r="P122" s="1" t="str">
        <f ca="1">$AT$8&amp;"!R"&amp;2+$D$16+3*A122&amp;"C"&amp;F$3</f>
        <v>data0!R431C37</v>
      </c>
      <c r="Q122" s="1" t="str">
        <f ca="1">$AT$8&amp;"!R"&amp;2+$D$16+3*A122+1&amp;"C"&amp;F$3</f>
        <v>data0!R432C37</v>
      </c>
      <c r="R122" s="1" t="str">
        <f ca="1">$AT$8&amp;"!R"&amp;2+$D$16+3*A122+2&amp;"C"&amp;F$3</f>
        <v>data0!R433C37</v>
      </c>
      <c r="S122" s="2">
        <f t="shared" ca="1" si="48"/>
        <v>109</v>
      </c>
      <c r="T122" s="63">
        <f t="shared" ca="1" si="49"/>
        <v>109</v>
      </c>
      <c r="U122" s="2" t="str">
        <f t="shared" ca="1" si="50"/>
        <v/>
      </c>
      <c r="V122" s="2">
        <f t="shared" ca="1" si="51"/>
        <v>137.36503391440672</v>
      </c>
      <c r="W122" s="2">
        <f t="shared" ca="1" si="72"/>
        <v>136.60019365946451</v>
      </c>
      <c r="X122" s="2">
        <f t="shared" ca="1" si="53"/>
        <v>134.52425384521484</v>
      </c>
      <c r="Y122" s="2" t="str">
        <f t="shared" ca="1" si="37"/>
        <v>OVR</v>
      </c>
      <c r="AA122" s="63">
        <f t="shared" ca="1" si="54"/>
        <v>130.65159380057165</v>
      </c>
      <c r="AB122" s="63">
        <f t="shared" ca="1" si="55"/>
        <v>130.15500577290854</v>
      </c>
      <c r="AC122" s="1">
        <f ca="1">IF(AB122&lt;&gt;"",AA122/AC$16,"")</f>
        <v>1.2746496956153331E-2</v>
      </c>
      <c r="AD122" s="63">
        <f t="shared" ca="1" si="67"/>
        <v>0.99619914297853029</v>
      </c>
      <c r="AE122" s="1">
        <f t="shared" ca="1" si="68"/>
        <v>7.6620825919933022E-3</v>
      </c>
      <c r="AF122" s="63">
        <f t="shared" ca="1" si="69"/>
        <v>128.52221234639487</v>
      </c>
      <c r="AG122" s="1">
        <f t="shared" ca="1" si="56"/>
        <v>0.34840425013485771</v>
      </c>
      <c r="AH122" s="63">
        <f t="shared" ca="1" si="57"/>
        <v>0.98370183330922778</v>
      </c>
      <c r="AI122" s="1">
        <f t="shared" ca="1" si="70"/>
        <v>1.6013793836180401E-2</v>
      </c>
      <c r="AJ122" s="63">
        <f ca="1">IF(AF122&lt;&gt;"",AF122/AB122,"")</f>
        <v>0.98745500861209645</v>
      </c>
      <c r="AK122" s="1">
        <f t="shared" ca="1" si="71"/>
        <v>1.0425581404416517E-2</v>
      </c>
      <c r="AL122" s="2" t="str">
        <f t="shared" ca="1" si="60"/>
        <v/>
      </c>
      <c r="AM122" s="1" t="str">
        <f t="shared" ca="1" si="61"/>
        <v/>
      </c>
      <c r="AN122" s="63" t="str">
        <f t="shared" ca="1" si="62"/>
        <v/>
      </c>
      <c r="AO122" s="1" t="str">
        <f t="shared" ca="1" si="63"/>
        <v/>
      </c>
      <c r="AP122" s="63" t="str">
        <f t="shared" ca="1" si="64"/>
        <v/>
      </c>
      <c r="AQ122" s="1" t="str">
        <f t="shared" ca="1" si="65"/>
        <v/>
      </c>
      <c r="AR122" s="1"/>
      <c r="AS122" s="1"/>
      <c r="AT122" s="1"/>
      <c r="AU122" s="1"/>
      <c r="AX122" s="118"/>
      <c r="AY122" s="118"/>
      <c r="AZ122" s="118"/>
      <c r="BA122" s="118"/>
      <c r="BD122" s="121"/>
      <c r="BE122" s="123"/>
      <c r="BF122" s="121"/>
      <c r="BG122" s="121"/>
      <c r="BH122" s="123"/>
      <c r="BI122" s="121"/>
      <c r="BL122" s="121"/>
      <c r="BM122" s="123"/>
      <c r="BN122" s="121"/>
      <c r="BO122" s="121"/>
      <c r="BP122" s="123"/>
      <c r="BQ122" s="121"/>
    </row>
    <row r="123" spans="1:69">
      <c r="A123" s="8">
        <f t="shared" si="66"/>
        <v>106</v>
      </c>
      <c r="B123" s="62" t="str">
        <f t="shared" si="38"/>
        <v>data3!R108C37</v>
      </c>
      <c r="C123" s="46" t="str">
        <f ca="1">$AT$8&amp;"!R"&amp;2+A123&amp;"C"&amp;F$3</f>
        <v>data0!R108C37</v>
      </c>
      <c r="D123" s="47">
        <f t="shared" ca="1" si="73"/>
        <v>107</v>
      </c>
      <c r="E123" s="62">
        <f t="shared" ca="1" si="39"/>
        <v>3071.4856536047378</v>
      </c>
      <c r="F123" s="47">
        <f t="shared" ca="1" si="74"/>
        <v>3076.192586263021</v>
      </c>
      <c r="G123" s="47">
        <f t="shared" ca="1" si="41"/>
        <v>3076.192586263021</v>
      </c>
      <c r="H123" s="7"/>
      <c r="I123" s="47" t="str">
        <f t="shared" ca="1" si="42"/>
        <v/>
      </c>
      <c r="J123" s="47" t="str">
        <f t="shared" ca="1" si="43"/>
        <v/>
      </c>
      <c r="K123" s="47" t="str">
        <f t="shared" ca="1" si="44"/>
        <v/>
      </c>
      <c r="L123" s="1" t="str">
        <f t="shared" ca="1" si="45"/>
        <v/>
      </c>
      <c r="M123" s="1" t="str">
        <f t="shared" ca="1" si="46"/>
        <v/>
      </c>
      <c r="N123" s="1"/>
      <c r="O123" s="1" t="str">
        <f t="shared" ca="1" si="47"/>
        <v>data3!R434C37</v>
      </c>
      <c r="P123" s="1" t="str">
        <f ca="1">$AT$8&amp;"!R"&amp;2+$D$16+3*A123&amp;"C"&amp;F$3</f>
        <v>data0!R434C37</v>
      </c>
      <c r="Q123" s="1" t="str">
        <f ca="1">$AT$8&amp;"!R"&amp;2+$D$16+3*A123+1&amp;"C"&amp;F$3</f>
        <v>data0!R435C37</v>
      </c>
      <c r="R123" s="1" t="str">
        <f ca="1">$AT$8&amp;"!R"&amp;2+$D$16+3*A123+2&amp;"C"&amp;F$3</f>
        <v>data0!R436C37</v>
      </c>
      <c r="S123" s="2">
        <f t="shared" ca="1" si="48"/>
        <v>117</v>
      </c>
      <c r="T123" s="63">
        <f t="shared" ca="1" si="49"/>
        <v>117</v>
      </c>
      <c r="U123" s="2" t="str">
        <f t="shared" ca="1" si="50"/>
        <v/>
      </c>
      <c r="V123" s="2">
        <f t="shared" ca="1" si="51"/>
        <v>133.07997730496822</v>
      </c>
      <c r="W123" s="2">
        <f t="shared" ca="1" si="72"/>
        <v>132.34467601776123</v>
      </c>
      <c r="X123" s="2">
        <f t="shared" ca="1" si="53"/>
        <v>130.78316974639893</v>
      </c>
      <c r="Y123" s="2" t="str">
        <f t="shared" ca="1" si="37"/>
        <v>OVR</v>
      </c>
      <c r="AA123" s="63">
        <f t="shared" ca="1" si="54"/>
        <v>131.35724817224721</v>
      </c>
      <c r="AB123" s="63">
        <f t="shared" ca="1" si="55"/>
        <v>130.89141273498535</v>
      </c>
      <c r="AC123" s="1">
        <f ca="1">IF(AB123&lt;&gt;"",AA123/AC$16,"")</f>
        <v>1.2815341285097289E-2</v>
      </c>
      <c r="AD123" s="63">
        <f t="shared" ca="1" si="67"/>
        <v>0.99645367542527219</v>
      </c>
      <c r="AE123" s="1">
        <f t="shared" ca="1" si="68"/>
        <v>7.9195438608359314E-3</v>
      </c>
      <c r="AF123" s="63">
        <f t="shared" ca="1" si="69"/>
        <v>129.28611628214517</v>
      </c>
      <c r="AG123" s="1">
        <f t="shared" ca="1" si="56"/>
        <v>0.35028599512599257</v>
      </c>
      <c r="AH123" s="63">
        <f t="shared" ca="1" si="57"/>
        <v>0.98423283131368444</v>
      </c>
      <c r="AI123" s="1">
        <f t="shared" ca="1" si="70"/>
        <v>1.6562233697487327E-2</v>
      </c>
      <c r="AJ123" s="63">
        <f ca="1">IF(AF123&lt;&gt;"",AF123/AB123,"")</f>
        <v>0.98773566256718148</v>
      </c>
      <c r="AK123" s="1">
        <f t="shared" ca="1" si="71"/>
        <v>1.0712764043895762E-2</v>
      </c>
      <c r="AL123" s="2" t="str">
        <f t="shared" ca="1" si="60"/>
        <v/>
      </c>
      <c r="AM123" s="1" t="str">
        <f t="shared" ca="1" si="61"/>
        <v/>
      </c>
      <c r="AN123" s="63" t="str">
        <f t="shared" ca="1" si="62"/>
        <v/>
      </c>
      <c r="AO123" s="1" t="str">
        <f t="shared" ca="1" si="63"/>
        <v/>
      </c>
      <c r="AP123" s="63" t="str">
        <f t="shared" ca="1" si="64"/>
        <v/>
      </c>
      <c r="AQ123" s="1" t="str">
        <f t="shared" ca="1" si="65"/>
        <v/>
      </c>
      <c r="AR123" s="1"/>
      <c r="AS123" s="1"/>
      <c r="AT123" s="1"/>
      <c r="AU123" s="1"/>
      <c r="AX123" s="118"/>
      <c r="AY123" s="118"/>
      <c r="AZ123" s="118"/>
      <c r="BA123" s="118"/>
      <c r="BD123" s="121"/>
      <c r="BE123" s="123"/>
      <c r="BF123" s="121"/>
      <c r="BG123" s="121"/>
      <c r="BH123" s="123"/>
      <c r="BI123" s="121"/>
      <c r="BL123" s="121"/>
      <c r="BM123" s="123"/>
      <c r="BN123" s="121"/>
      <c r="BO123" s="121"/>
      <c r="BP123" s="123"/>
      <c r="BQ123" s="121"/>
    </row>
    <row r="124" spans="1:69">
      <c r="A124" s="8">
        <f t="shared" si="66"/>
        <v>107</v>
      </c>
      <c r="B124" s="62" t="str">
        <f t="shared" si="38"/>
        <v>data3!R109C37</v>
      </c>
      <c r="C124" s="46" t="str">
        <f ca="1">$AT$8&amp;"!R"&amp;2+A124&amp;"C"&amp;F$3</f>
        <v>data0!R109C37</v>
      </c>
      <c r="D124" s="47">
        <f t="shared" ca="1" si="73"/>
        <v>108</v>
      </c>
      <c r="E124" s="62">
        <f t="shared" ca="1" si="39"/>
        <v>2969.1553613234828</v>
      </c>
      <c r="F124" s="47">
        <f t="shared" ca="1" si="74"/>
        <v>2973.98193359375</v>
      </c>
      <c r="G124" s="47">
        <f t="shared" ca="1" si="41"/>
        <v>2973.98193359375</v>
      </c>
      <c r="H124" s="7"/>
      <c r="I124" s="47" t="str">
        <f t="shared" ca="1" si="42"/>
        <v/>
      </c>
      <c r="J124" s="47" t="str">
        <f t="shared" ca="1" si="43"/>
        <v/>
      </c>
      <c r="K124" s="47" t="str">
        <f t="shared" ca="1" si="44"/>
        <v/>
      </c>
      <c r="L124" s="1" t="str">
        <f t="shared" ca="1" si="45"/>
        <v/>
      </c>
      <c r="M124" s="1" t="str">
        <f t="shared" ca="1" si="46"/>
        <v/>
      </c>
      <c r="N124" s="1"/>
      <c r="O124" s="1" t="str">
        <f t="shared" ca="1" si="47"/>
        <v>data3!R437C37</v>
      </c>
      <c r="P124" s="1" t="str">
        <f ca="1">$AT$8&amp;"!R"&amp;2+$D$16+3*A124&amp;"C"&amp;F$3</f>
        <v>data0!R437C37</v>
      </c>
      <c r="Q124" s="1" t="str">
        <f ca="1">$AT$8&amp;"!R"&amp;2+$D$16+3*A124+1&amp;"C"&amp;F$3</f>
        <v>data0!R438C37</v>
      </c>
      <c r="R124" s="1" t="str">
        <f ca="1">$AT$8&amp;"!R"&amp;2+$D$16+3*A124+2&amp;"C"&amp;F$3</f>
        <v>data0!R439C37</v>
      </c>
      <c r="S124" s="2">
        <f t="shared" ca="1" si="48"/>
        <v>126</v>
      </c>
      <c r="T124" s="63">
        <f t="shared" ca="1" si="49"/>
        <v>126</v>
      </c>
      <c r="U124" s="2" t="str">
        <f t="shared" ca="1" si="50"/>
        <v/>
      </c>
      <c r="V124" s="2">
        <f t="shared" ca="1" si="51"/>
        <v>128.65990013684149</v>
      </c>
      <c r="W124" s="2">
        <f t="shared" ca="1" si="72"/>
        <v>127.98488616943359</v>
      </c>
      <c r="X124" s="2">
        <f t="shared" ca="1" si="53"/>
        <v>126.39691638946533</v>
      </c>
      <c r="Y124" s="2" t="str">
        <f t="shared" ca="1" si="37"/>
        <v>OVR</v>
      </c>
      <c r="AA124" s="63">
        <f t="shared" ca="1" si="54"/>
        <v>132.09345233536061</v>
      </c>
      <c r="AB124" s="63">
        <f t="shared" ca="1" si="55"/>
        <v>131.61478551228842</v>
      </c>
      <c r="AC124" s="1">
        <f ca="1">IF(AB124&lt;&gt;"",AA124/AC$16,"")</f>
        <v>1.2887166081498596E-2</v>
      </c>
      <c r="AD124" s="63">
        <f t="shared" ca="1" si="67"/>
        <v>0.99637630166666447</v>
      </c>
      <c r="AE124" s="1">
        <f t="shared" ca="1" si="68"/>
        <v>7.8412797875466733E-3</v>
      </c>
      <c r="AF124" s="63">
        <f t="shared" ca="1" si="69"/>
        <v>129.92437362670898</v>
      </c>
      <c r="AG124" s="1">
        <f t="shared" ca="1" si="56"/>
        <v>0.35224920622762829</v>
      </c>
      <c r="AH124" s="63">
        <f t="shared" ca="1" si="57"/>
        <v>0.98357921100324686</v>
      </c>
      <c r="AI124" s="1">
        <f t="shared" ca="1" si="70"/>
        <v>1.5887143717119967E-2</v>
      </c>
      <c r="AJ124" s="63">
        <f ca="1">IF(AF124&lt;&gt;"",AF124/AB124,"")</f>
        <v>0.9871563678883053</v>
      </c>
      <c r="AK124" s="1">
        <f t="shared" ca="1" si="71"/>
        <v>1.0119993580833597E-2</v>
      </c>
      <c r="AL124" s="2" t="str">
        <f t="shared" ca="1" si="60"/>
        <v/>
      </c>
      <c r="AM124" s="1" t="str">
        <f t="shared" ca="1" si="61"/>
        <v/>
      </c>
      <c r="AN124" s="63" t="str">
        <f t="shared" ca="1" si="62"/>
        <v/>
      </c>
      <c r="AO124" s="1" t="str">
        <f t="shared" ca="1" si="63"/>
        <v/>
      </c>
      <c r="AP124" s="63" t="str">
        <f t="shared" ca="1" si="64"/>
        <v/>
      </c>
      <c r="AQ124" s="1" t="str">
        <f t="shared" ca="1" si="65"/>
        <v/>
      </c>
      <c r="AR124" s="1"/>
      <c r="AS124" s="1"/>
      <c r="AT124" s="1"/>
      <c r="AU124" s="1"/>
      <c r="AX124" s="118"/>
      <c r="AY124" s="118"/>
      <c r="AZ124" s="118"/>
      <c r="BA124" s="118"/>
      <c r="BD124" s="121"/>
      <c r="BE124" s="123"/>
      <c r="BF124" s="121"/>
      <c r="BG124" s="121"/>
      <c r="BH124" s="123"/>
      <c r="BI124" s="121"/>
      <c r="BL124" s="121"/>
      <c r="BM124" s="123"/>
      <c r="BN124" s="121"/>
      <c r="BO124" s="121"/>
      <c r="BP124" s="123"/>
      <c r="BQ124" s="121"/>
    </row>
    <row r="125" spans="1:69">
      <c r="A125" s="8">
        <f t="shared" si="66"/>
        <v>108</v>
      </c>
      <c r="B125" s="62" t="str">
        <f t="shared" si="38"/>
        <v>data3!R110C37</v>
      </c>
      <c r="C125" s="46" t="str">
        <f ca="1">$AT$8&amp;"!R"&amp;2+A125&amp;"C"&amp;F$3</f>
        <v>data0!R110C37</v>
      </c>
      <c r="D125" s="47">
        <f t="shared" ca="1" si="73"/>
        <v>109</v>
      </c>
      <c r="E125" s="62">
        <f t="shared" ca="1" si="39"/>
        <v>2863.1116984892892</v>
      </c>
      <c r="F125" s="47">
        <f t="shared" ca="1" si="74"/>
        <v>2868.7800598144531</v>
      </c>
      <c r="G125" s="47">
        <f t="shared" ca="1" si="41"/>
        <v>2868.7800598144531</v>
      </c>
      <c r="H125" s="7"/>
      <c r="I125" s="47" t="str">
        <f t="shared" ca="1" si="42"/>
        <v/>
      </c>
      <c r="J125" s="47" t="str">
        <f t="shared" ca="1" si="43"/>
        <v/>
      </c>
      <c r="K125" s="47" t="str">
        <f t="shared" ca="1" si="44"/>
        <v/>
      </c>
      <c r="L125" s="1" t="str">
        <f t="shared" ca="1" si="45"/>
        <v/>
      </c>
      <c r="M125" s="1" t="str">
        <f t="shared" ca="1" si="46"/>
        <v/>
      </c>
      <c r="N125" s="1"/>
      <c r="O125" s="1" t="str">
        <f t="shared" ca="1" si="47"/>
        <v>data3!R440C37</v>
      </c>
      <c r="P125" s="1" t="str">
        <f ca="1">$AT$8&amp;"!R"&amp;2+$D$16+3*A125&amp;"C"&amp;F$3</f>
        <v>data0!R440C37</v>
      </c>
      <c r="Q125" s="1" t="str">
        <f ca="1">$AT$8&amp;"!R"&amp;2+$D$16+3*A125+1&amp;"C"&amp;F$3</f>
        <v>data0!R441C37</v>
      </c>
      <c r="R125" s="1" t="str">
        <f ca="1">$AT$8&amp;"!R"&amp;2+$D$16+3*A125+2&amp;"C"&amp;F$3</f>
        <v>data0!R442C37</v>
      </c>
      <c r="S125" s="2">
        <f t="shared" ca="1" si="48"/>
        <v>133</v>
      </c>
      <c r="T125" s="63">
        <f t="shared" ca="1" si="49"/>
        <v>133</v>
      </c>
      <c r="U125" s="2" t="str">
        <f t="shared" ca="1" si="50"/>
        <v/>
      </c>
      <c r="V125" s="2">
        <f t="shared" ca="1" si="51"/>
        <v>124.10897141542675</v>
      </c>
      <c r="W125" s="2">
        <f t="shared" ca="1" si="72"/>
        <v>123.50779469807942</v>
      </c>
      <c r="X125" s="2">
        <f t="shared" ca="1" si="53"/>
        <v>121.53429539998372</v>
      </c>
      <c r="Y125" s="2" t="str">
        <f t="shared" ca="1" si="37"/>
        <v>OVR</v>
      </c>
      <c r="AA125" s="63">
        <f t="shared" ca="1" si="54"/>
        <v>132.27468336401512</v>
      </c>
      <c r="AB125" s="63">
        <f t="shared" ca="1" si="55"/>
        <v>131.38017876942953</v>
      </c>
      <c r="AC125" s="1">
        <f ca="1">IF(AB125&lt;&gt;"",AA125/AC$16,"")</f>
        <v>1.2904847157464889E-2</v>
      </c>
      <c r="AD125" s="63">
        <f t="shared" ca="1" si="67"/>
        <v>0.99323752231465234</v>
      </c>
      <c r="AE125" s="1">
        <f t="shared" ca="1" si="68"/>
        <v>4.6663835221385508E-3</v>
      </c>
      <c r="AF125" s="63">
        <f t="shared" ca="1" si="69"/>
        <v>130.22406991322836</v>
      </c>
      <c r="AG125" s="1">
        <f t="shared" ca="1" si="56"/>
        <v>0.35273248897070697</v>
      </c>
      <c r="AH125" s="63">
        <f t="shared" ca="1" si="57"/>
        <v>0.98449730969951721</v>
      </c>
      <c r="AI125" s="1">
        <f t="shared" ca="1" si="70"/>
        <v>1.6835399487240554E-2</v>
      </c>
      <c r="AJ125" s="63">
        <f ca="1">IF(AF125&lt;&gt;"",AF125/AB125,"")</f>
        <v>0.99120027947115119</v>
      </c>
      <c r="AK125" s="1">
        <f t="shared" ca="1" si="71"/>
        <v>1.4257976250027227E-2</v>
      </c>
      <c r="AL125" s="2" t="str">
        <f t="shared" ca="1" si="60"/>
        <v/>
      </c>
      <c r="AM125" s="1" t="str">
        <f t="shared" ca="1" si="61"/>
        <v/>
      </c>
      <c r="AN125" s="63" t="str">
        <f t="shared" ca="1" si="62"/>
        <v/>
      </c>
      <c r="AO125" s="1" t="str">
        <f t="shared" ca="1" si="63"/>
        <v/>
      </c>
      <c r="AP125" s="63" t="str">
        <f t="shared" ca="1" si="64"/>
        <v/>
      </c>
      <c r="AQ125" s="1" t="str">
        <f t="shared" ca="1" si="65"/>
        <v/>
      </c>
      <c r="AR125" s="1"/>
      <c r="AS125" s="1"/>
      <c r="AT125" s="1"/>
      <c r="AU125" s="1"/>
      <c r="AX125" s="118"/>
      <c r="AY125" s="118"/>
      <c r="AZ125" s="118"/>
      <c r="BA125" s="118"/>
      <c r="BD125" s="121"/>
      <c r="BE125" s="123"/>
      <c r="BF125" s="121"/>
      <c r="BG125" s="121"/>
      <c r="BH125" s="123"/>
      <c r="BI125" s="121"/>
      <c r="BL125" s="121"/>
      <c r="BM125" s="123"/>
      <c r="BN125" s="121"/>
      <c r="BO125" s="121"/>
      <c r="BP125" s="123"/>
      <c r="BQ125" s="121"/>
    </row>
    <row r="126" spans="1:69">
      <c r="A126" s="8">
        <f t="shared" si="66"/>
        <v>109</v>
      </c>
      <c r="B126" s="62" t="str">
        <f t="shared" si="38"/>
        <v>data3!R111C37</v>
      </c>
      <c r="C126" s="46" t="str">
        <f ca="1">$AT$8&amp;"!R"&amp;2+A126&amp;"C"&amp;F$3</f>
        <v>data0!R111C37</v>
      </c>
      <c r="D126" s="47">
        <f t="shared" ca="1" si="73"/>
        <v>110</v>
      </c>
      <c r="E126" s="62">
        <f t="shared" ca="1" si="39"/>
        <v>2753.9691076101053</v>
      </c>
      <c r="F126" s="47">
        <f t="shared" ca="1" si="74"/>
        <v>2759.9417419433594</v>
      </c>
      <c r="G126" s="47">
        <f t="shared" ca="1" si="41"/>
        <v>2759.9417419433594</v>
      </c>
      <c r="H126" s="7"/>
      <c r="I126" s="47" t="str">
        <f t="shared" ca="1" si="42"/>
        <v/>
      </c>
      <c r="J126" s="47" t="str">
        <f t="shared" ca="1" si="43"/>
        <v/>
      </c>
      <c r="K126" s="47" t="str">
        <f t="shared" ca="1" si="44"/>
        <v/>
      </c>
      <c r="L126" s="1" t="str">
        <f t="shared" ca="1" si="45"/>
        <v/>
      </c>
      <c r="M126" s="1" t="str">
        <f t="shared" ca="1" si="46"/>
        <v/>
      </c>
      <c r="N126" s="1"/>
      <c r="O126" s="1" t="str">
        <f t="shared" ca="1" si="47"/>
        <v>data3!R443C37</v>
      </c>
      <c r="P126" s="1" t="str">
        <f ca="1">$AT$8&amp;"!R"&amp;2+$D$16+3*A126&amp;"C"&amp;F$3</f>
        <v>data0!R443C37</v>
      </c>
      <c r="Q126" s="1" t="str">
        <f ca="1">$AT$8&amp;"!R"&amp;2+$D$16+3*A126+1&amp;"C"&amp;F$3</f>
        <v>data0!R444C37</v>
      </c>
      <c r="R126" s="1" t="str">
        <f ca="1">$AT$8&amp;"!R"&amp;2+$D$16+3*A126+2&amp;"C"&amp;F$3</f>
        <v>data0!R445C37</v>
      </c>
      <c r="S126" s="2">
        <f t="shared" ca="1" si="48"/>
        <v>139</v>
      </c>
      <c r="T126" s="63">
        <f t="shared" ca="1" si="49"/>
        <v>139</v>
      </c>
      <c r="U126" s="2">
        <f t="shared" ca="1" si="50"/>
        <v>139</v>
      </c>
      <c r="V126" s="2">
        <f t="shared" ca="1" si="51"/>
        <v>119.47754820986658</v>
      </c>
      <c r="W126" s="2">
        <f t="shared" ca="1" si="72"/>
        <v>118.90688228607178</v>
      </c>
      <c r="X126" s="2">
        <f t="shared" ca="1" si="53"/>
        <v>116.80304463704427</v>
      </c>
      <c r="Y126" s="2">
        <f t="shared" ca="1" si="37"/>
        <v>151.02645333607992</v>
      </c>
      <c r="AA126" s="63">
        <f t="shared" ca="1" si="54"/>
        <v>132.42705757723201</v>
      </c>
      <c r="AB126" s="63">
        <f t="shared" ca="1" si="55"/>
        <v>131.76467355092367</v>
      </c>
      <c r="AC126" s="1">
        <f ca="1">IF(AB126&lt;&gt;"",AA126/AC$16,"")</f>
        <v>1.2919712934364098E-2</v>
      </c>
      <c r="AD126" s="63">
        <f t="shared" ca="1" si="67"/>
        <v>0.99499812169486568</v>
      </c>
      <c r="AE126" s="1">
        <f t="shared" ca="1" si="68"/>
        <v>6.4472415469423172E-3</v>
      </c>
      <c r="AF126" s="63">
        <f t="shared" ca="1" si="69"/>
        <v>130.09484481811523</v>
      </c>
      <c r="AG126" s="1">
        <f t="shared" ca="1" si="56"/>
        <v>0.353138820205952</v>
      </c>
      <c r="AH126" s="63">
        <f t="shared" ca="1" si="57"/>
        <v>0.9823886990937889</v>
      </c>
      <c r="AI126" s="1">
        <f t="shared" ca="1" si="70"/>
        <v>1.4657526692145595E-2</v>
      </c>
      <c r="AJ126" s="63">
        <f ca="1">IF(AF126&lt;&gt;"",AF126/AB126,"")</f>
        <v>0.98732718954323451</v>
      </c>
      <c r="AK126" s="1">
        <f t="shared" ca="1" si="71"/>
        <v>1.029478895732483E-2</v>
      </c>
      <c r="AL126" s="2" t="str">
        <f t="shared" ca="1" si="60"/>
        <v/>
      </c>
      <c r="AM126" s="1" t="str">
        <f t="shared" ca="1" si="61"/>
        <v/>
      </c>
      <c r="AN126" s="63" t="str">
        <f t="shared" ca="1" si="62"/>
        <v/>
      </c>
      <c r="AO126" s="1" t="str">
        <f t="shared" ca="1" si="63"/>
        <v/>
      </c>
      <c r="AP126" s="63" t="str">
        <f t="shared" ca="1" si="64"/>
        <v/>
      </c>
      <c r="AQ126" s="1" t="str">
        <f t="shared" ca="1" si="65"/>
        <v/>
      </c>
      <c r="AR126" s="1"/>
      <c r="AS126" s="1"/>
      <c r="AT126" s="1"/>
      <c r="AU126" s="1"/>
      <c r="AX126" s="118"/>
      <c r="AY126" s="118"/>
      <c r="AZ126" s="118"/>
      <c r="BA126" s="118"/>
      <c r="BD126" s="121"/>
      <c r="BE126" s="123"/>
      <c r="BF126" s="121"/>
      <c r="BG126" s="121"/>
      <c r="BH126" s="123"/>
      <c r="BI126" s="121"/>
      <c r="BL126" s="121"/>
      <c r="BM126" s="123"/>
      <c r="BN126" s="121"/>
      <c r="BO126" s="121"/>
      <c r="BP126" s="123"/>
      <c r="BQ126" s="121"/>
    </row>
    <row r="127" spans="1:69">
      <c r="A127" s="8">
        <f t="shared" si="66"/>
        <v>110</v>
      </c>
      <c r="B127" s="62" t="str">
        <f t="shared" si="38"/>
        <v>data3!R112C37</v>
      </c>
      <c r="C127" s="46" t="str">
        <f ca="1">$AT$8&amp;"!R"&amp;2+A127&amp;"C"&amp;F$3</f>
        <v>data0!R112C37</v>
      </c>
      <c r="D127" s="47">
        <f t="shared" ca="1" si="73"/>
        <v>111</v>
      </c>
      <c r="E127" s="62">
        <f t="shared" ca="1" si="39"/>
        <v>2640.6507548340901</v>
      </c>
      <c r="F127" s="47">
        <f t="shared" ca="1" si="74"/>
        <v>2647.0043029785156</v>
      </c>
      <c r="G127" s="47">
        <f t="shared" ca="1" si="41"/>
        <v>2647.0043029785156</v>
      </c>
      <c r="H127" s="7"/>
      <c r="I127" s="47" t="str">
        <f t="shared" ca="1" si="42"/>
        <v/>
      </c>
      <c r="J127" s="47" t="str">
        <f t="shared" ca="1" si="43"/>
        <v/>
      </c>
      <c r="K127" s="47" t="str">
        <f t="shared" ca="1" si="44"/>
        <v/>
      </c>
      <c r="L127" s="1" t="str">
        <f t="shared" ca="1" si="45"/>
        <v/>
      </c>
      <c r="M127" s="1" t="str">
        <f t="shared" ca="1" si="46"/>
        <v/>
      </c>
      <c r="N127" s="1"/>
      <c r="O127" s="1" t="str">
        <f t="shared" ca="1" si="47"/>
        <v>data3!R446C37</v>
      </c>
      <c r="P127" s="1" t="str">
        <f ca="1">$AT$8&amp;"!R"&amp;2+$D$16+3*A127&amp;"C"&amp;F$3</f>
        <v>data0!R446C37</v>
      </c>
      <c r="Q127" s="1" t="str">
        <f ca="1">$AT$8&amp;"!R"&amp;2+$D$16+3*A127+1&amp;"C"&amp;F$3</f>
        <v>data0!R447C37</v>
      </c>
      <c r="R127" s="1" t="str">
        <f ca="1">$AT$8&amp;"!R"&amp;2+$D$16+3*A127+2&amp;"C"&amp;F$3</f>
        <v>data0!R448C37</v>
      </c>
      <c r="S127" s="2">
        <f t="shared" ca="1" si="48"/>
        <v>145</v>
      </c>
      <c r="T127" s="63">
        <f t="shared" ca="1" si="49"/>
        <v>145</v>
      </c>
      <c r="U127" s="2">
        <f t="shared" ca="1" si="50"/>
        <v>145</v>
      </c>
      <c r="V127" s="2">
        <f t="shared" ca="1" si="51"/>
        <v>114.56217772023412</v>
      </c>
      <c r="W127" s="2">
        <f t="shared" ca="1" si="72"/>
        <v>114.09742895762126</v>
      </c>
      <c r="X127" s="2">
        <f t="shared" ca="1" si="53"/>
        <v>112.02458604176839</v>
      </c>
      <c r="Y127" s="2">
        <f t="shared" ca="1" si="37"/>
        <v>149.7585366566976</v>
      </c>
      <c r="AA127" s="63">
        <f t="shared" ca="1" si="54"/>
        <v>132.97772472499918</v>
      </c>
      <c r="AB127" s="63">
        <f t="shared" ca="1" si="55"/>
        <v>132.39681053161621</v>
      </c>
      <c r="AC127" s="1">
        <f ca="1">IF(AB127&lt;&gt;"",AA127/AC$16,"")</f>
        <v>1.2973436558536505E-2</v>
      </c>
      <c r="AD127" s="63">
        <f t="shared" ca="1" si="67"/>
        <v>0.99563149245797133</v>
      </c>
      <c r="AE127" s="1">
        <f t="shared" ca="1" si="68"/>
        <v>7.0879003014718833E-3</v>
      </c>
      <c r="AF127" s="63">
        <f t="shared" ca="1" si="69"/>
        <v>130.70901966094971</v>
      </c>
      <c r="AG127" s="1">
        <f t="shared" ca="1" si="56"/>
        <v>0.35460726593333114</v>
      </c>
      <c r="AH127" s="63">
        <f t="shared" ca="1" si="57"/>
        <v>0.9829392097906533</v>
      </c>
      <c r="AI127" s="1">
        <f t="shared" ca="1" si="70"/>
        <v>1.5226120185345637E-2</v>
      </c>
      <c r="AJ127" s="63">
        <f ca="1">IF(AF127&lt;&gt;"",AF127/AB127,"")</f>
        <v>0.9872520277196295</v>
      </c>
      <c r="AK127" s="1">
        <f t="shared" ca="1" si="71"/>
        <v>1.0217878689359861E-2</v>
      </c>
      <c r="AL127" s="2" t="str">
        <f t="shared" ca="1" si="60"/>
        <v/>
      </c>
      <c r="AM127" s="1" t="str">
        <f t="shared" ca="1" si="61"/>
        <v/>
      </c>
      <c r="AN127" s="63" t="str">
        <f t="shared" ca="1" si="62"/>
        <v/>
      </c>
      <c r="AO127" s="1" t="str">
        <f t="shared" ca="1" si="63"/>
        <v/>
      </c>
      <c r="AP127" s="63" t="str">
        <f t="shared" ca="1" si="64"/>
        <v/>
      </c>
      <c r="AQ127" s="1" t="str">
        <f t="shared" ca="1" si="65"/>
        <v/>
      </c>
      <c r="AR127" s="1"/>
      <c r="AS127" s="1"/>
      <c r="AT127" s="1"/>
      <c r="AU127" s="1"/>
      <c r="AX127" s="118"/>
      <c r="AY127" s="118"/>
      <c r="AZ127" s="118"/>
      <c r="BA127" s="118"/>
      <c r="BD127" s="121"/>
      <c r="BE127" s="123"/>
      <c r="BF127" s="121"/>
      <c r="BG127" s="121"/>
      <c r="BH127" s="123"/>
      <c r="BI127" s="121"/>
      <c r="BL127" s="121"/>
      <c r="BM127" s="123"/>
      <c r="BN127" s="121"/>
      <c r="BO127" s="121"/>
      <c r="BP127" s="123"/>
      <c r="BQ127" s="121"/>
    </row>
    <row r="128" spans="1:69">
      <c r="A128" s="8">
        <f t="shared" si="66"/>
        <v>111</v>
      </c>
      <c r="B128" s="62" t="str">
        <f t="shared" si="38"/>
        <v>data3!R113C37</v>
      </c>
      <c r="C128" s="46" t="str">
        <f ca="1">$AT$8&amp;"!R"&amp;2+A128&amp;"C"&amp;F$3</f>
        <v>data0!R113C37</v>
      </c>
      <c r="D128" s="47">
        <f t="shared" ca="1" si="73"/>
        <v>112</v>
      </c>
      <c r="E128" s="62">
        <f t="shared" ca="1" si="39"/>
        <v>2522.490918842771</v>
      </c>
      <c r="F128" s="47">
        <f t="shared" ca="1" si="74"/>
        <v>2529.1661885579429</v>
      </c>
      <c r="G128" s="47">
        <f t="shared" ca="1" si="41"/>
        <v>2529.1661885579429</v>
      </c>
      <c r="H128" s="7"/>
      <c r="I128" s="47" t="str">
        <f t="shared" ca="1" si="42"/>
        <v/>
      </c>
      <c r="J128" s="47" t="str">
        <f t="shared" ca="1" si="43"/>
        <v/>
      </c>
      <c r="K128" s="47" t="str">
        <f t="shared" ca="1" si="44"/>
        <v/>
      </c>
      <c r="L128" s="1" t="str">
        <f t="shared" ca="1" si="45"/>
        <v/>
      </c>
      <c r="M128" s="1" t="str">
        <f t="shared" ca="1" si="46"/>
        <v/>
      </c>
      <c r="N128" s="1"/>
      <c r="O128" s="1" t="str">
        <f t="shared" ca="1" si="47"/>
        <v>data3!R449C37</v>
      </c>
      <c r="P128" s="1" t="str">
        <f ca="1">$AT$8&amp;"!R"&amp;2+$D$16+3*A128&amp;"C"&amp;F$3</f>
        <v>data0!R449C37</v>
      </c>
      <c r="Q128" s="1" t="str">
        <f ca="1">$AT$8&amp;"!R"&amp;2+$D$16+3*A128+1&amp;"C"&amp;F$3</f>
        <v>data0!R450C37</v>
      </c>
      <c r="R128" s="1" t="str">
        <f ca="1">$AT$8&amp;"!R"&amp;2+$D$16+3*A128+2&amp;"C"&amp;F$3</f>
        <v>data0!R451C37</v>
      </c>
      <c r="S128" s="2">
        <f t="shared" ca="1" si="48"/>
        <v>152</v>
      </c>
      <c r="T128" s="63">
        <f t="shared" ca="1" si="49"/>
        <v>152</v>
      </c>
      <c r="U128" s="2">
        <f t="shared" ca="1" si="50"/>
        <v>152</v>
      </c>
      <c r="V128" s="2">
        <f t="shared" ca="1" si="51"/>
        <v>109.53074962649875</v>
      </c>
      <c r="W128" s="2">
        <f t="shared" ca="1" si="72"/>
        <v>109.07943598429362</v>
      </c>
      <c r="X128" s="2">
        <f t="shared" ca="1" si="53"/>
        <v>106.61907768249512</v>
      </c>
      <c r="Y128" s="2">
        <f t="shared" ca="1" si="37"/>
        <v>143.231614112854</v>
      </c>
      <c r="AA128" s="63">
        <f t="shared" ca="1" si="54"/>
        <v>133.07997730496822</v>
      </c>
      <c r="AB128" s="63">
        <f t="shared" ca="1" si="55"/>
        <v>132.34467601776123</v>
      </c>
      <c r="AC128" s="1">
        <f ca="1">IF(AB128&lt;&gt;"",AA128/AC$16,"")</f>
        <v>1.29834124199969E-2</v>
      </c>
      <c r="AD128" s="63">
        <f t="shared" ca="1" si="67"/>
        <v>0.99447474141416503</v>
      </c>
      <c r="AE128" s="1">
        <f t="shared" ca="1" si="68"/>
        <v>5.9178388995344555E-3</v>
      </c>
      <c r="AF128" s="63">
        <f t="shared" ca="1" si="69"/>
        <v>130.78316974639893</v>
      </c>
      <c r="AG128" s="1">
        <f t="shared" ca="1" si="56"/>
        <v>0.35487993947991525</v>
      </c>
      <c r="AH128" s="63">
        <f t="shared" ca="1" si="57"/>
        <v>0.98274114855530903</v>
      </c>
      <c r="AI128" s="1">
        <f t="shared" ca="1" si="70"/>
        <v>1.5021553170911028E-2</v>
      </c>
      <c r="AJ128" s="63">
        <f ca="1">IF(AF128&lt;&gt;"",AF128/AB128,"")</f>
        <v>0.98820121580748177</v>
      </c>
      <c r="AK128" s="1">
        <f t="shared" ca="1" si="71"/>
        <v>1.1189147169610392E-2</v>
      </c>
      <c r="AL128" s="2" t="str">
        <f t="shared" ca="1" si="60"/>
        <v/>
      </c>
      <c r="AM128" s="1" t="str">
        <f t="shared" ca="1" si="61"/>
        <v/>
      </c>
      <c r="AN128" s="63" t="str">
        <f t="shared" ca="1" si="62"/>
        <v/>
      </c>
      <c r="AO128" s="1" t="str">
        <f t="shared" ca="1" si="63"/>
        <v/>
      </c>
      <c r="AP128" s="63" t="str">
        <f t="shared" ca="1" si="64"/>
        <v/>
      </c>
      <c r="AQ128" s="1" t="str">
        <f t="shared" ca="1" si="65"/>
        <v/>
      </c>
      <c r="AR128" s="1"/>
      <c r="AS128" s="1"/>
      <c r="AT128" s="1"/>
      <c r="AU128" s="1"/>
      <c r="AX128" s="118"/>
      <c r="AY128" s="118"/>
      <c r="AZ128" s="118"/>
      <c r="BA128" s="118"/>
      <c r="BD128" s="121"/>
      <c r="BE128" s="123"/>
      <c r="BF128" s="121"/>
      <c r="BG128" s="121"/>
      <c r="BH128" s="123"/>
      <c r="BI128" s="121"/>
      <c r="BL128" s="121"/>
      <c r="BM128" s="123"/>
      <c r="BN128" s="121"/>
      <c r="BO128" s="121"/>
      <c r="BP128" s="123"/>
      <c r="BQ128" s="121"/>
    </row>
    <row r="129" spans="1:71">
      <c r="A129" s="8">
        <f t="shared" si="66"/>
        <v>112</v>
      </c>
      <c r="B129" s="62" t="str">
        <f t="shared" si="38"/>
        <v>data3!R114C37</v>
      </c>
      <c r="C129" s="46" t="str">
        <f ca="1">$AT$8&amp;"!R"&amp;2+A129&amp;"C"&amp;F$3</f>
        <v>data0!R114C37</v>
      </c>
      <c r="D129" s="47">
        <f t="shared" ca="1" si="73"/>
        <v>113</v>
      </c>
      <c r="E129" s="62">
        <f t="shared" ca="1" si="39"/>
        <v>2400.4232804359563</v>
      </c>
      <c r="F129" s="47">
        <f t="shared" ca="1" si="74"/>
        <v>2407.1116638183594</v>
      </c>
      <c r="G129" s="47">
        <f t="shared" ca="1" si="41"/>
        <v>2407.1116638183594</v>
      </c>
      <c r="H129" s="7"/>
      <c r="I129" s="47" t="str">
        <f t="shared" ca="1" si="42"/>
        <v/>
      </c>
      <c r="J129" s="47" t="str">
        <f t="shared" ca="1" si="43"/>
        <v/>
      </c>
      <c r="K129" s="47" t="str">
        <f t="shared" ca="1" si="44"/>
        <v/>
      </c>
      <c r="L129" s="1" t="str">
        <f t="shared" ca="1" si="45"/>
        <v/>
      </c>
      <c r="M129" s="1" t="str">
        <f t="shared" ca="1" si="46"/>
        <v/>
      </c>
      <c r="N129" s="1"/>
      <c r="O129" s="1" t="str">
        <f t="shared" ca="1" si="47"/>
        <v>data3!R452C37</v>
      </c>
      <c r="P129" s="1" t="str">
        <f ca="1">$AT$8&amp;"!R"&amp;2+$D$16+3*A129&amp;"C"&amp;F$3</f>
        <v>data0!R452C37</v>
      </c>
      <c r="Q129" s="1" t="str">
        <f ca="1">$AT$8&amp;"!R"&amp;2+$D$16+3*A129+1&amp;"C"&amp;F$3</f>
        <v>data0!R453C37</v>
      </c>
      <c r="R129" s="1" t="str">
        <f ca="1">$AT$8&amp;"!R"&amp;2+$D$16+3*A129+2&amp;"C"&amp;F$3</f>
        <v>data0!R454C37</v>
      </c>
      <c r="S129" s="2">
        <f t="shared" ca="1" si="48"/>
        <v>158</v>
      </c>
      <c r="T129" s="63">
        <f t="shared" ca="1" si="49"/>
        <v>158</v>
      </c>
      <c r="U129" s="2">
        <f t="shared" ca="1" si="50"/>
        <v>158</v>
      </c>
      <c r="V129" s="2">
        <f t="shared" ca="1" si="51"/>
        <v>104.23062973010417</v>
      </c>
      <c r="W129" s="2">
        <f t="shared" ca="1" si="72"/>
        <v>103.88548755645752</v>
      </c>
      <c r="X129" s="2">
        <f t="shared" ca="1" si="53"/>
        <v>101.07909901936848</v>
      </c>
      <c r="Y129" s="2">
        <f t="shared" ca="1" si="37"/>
        <v>134.57024351755777</v>
      </c>
      <c r="AA129" s="63">
        <f t="shared" ca="1" si="54"/>
        <v>133.59628528343995</v>
      </c>
      <c r="AB129" s="63">
        <f t="shared" ca="1" si="55"/>
        <v>133.06153138478598</v>
      </c>
      <c r="AC129" s="1">
        <f ca="1">IF(AB129&lt;&gt;"",AA129/AC$16,"")</f>
        <v>1.3033783930091703E-2</v>
      </c>
      <c r="AD129" s="63">
        <f t="shared" ca="1" si="67"/>
        <v>0.9959972397621728</v>
      </c>
      <c r="AE129" s="1">
        <f t="shared" ca="1" si="68"/>
        <v>7.4578561409761601E-3</v>
      </c>
      <c r="AF129" s="63">
        <f t="shared" ca="1" si="69"/>
        <v>131.37612469991049</v>
      </c>
      <c r="AG129" s="1">
        <f t="shared" ca="1" si="56"/>
        <v>0.3562567607558399</v>
      </c>
      <c r="AH129" s="63">
        <f t="shared" ca="1" si="57"/>
        <v>0.98338156948885869</v>
      </c>
      <c r="AI129" s="1">
        <f t="shared" ca="1" si="70"/>
        <v>1.568301021034646E-2</v>
      </c>
      <c r="AJ129" s="63">
        <f ca="1">IF(AF129&lt;&gt;"",AF129/AB129,"")</f>
        <v>0.98733362928161672</v>
      </c>
      <c r="AK129" s="1">
        <f t="shared" ca="1" si="71"/>
        <v>1.0301378499473213E-2</v>
      </c>
      <c r="AL129" s="2" t="str">
        <f t="shared" ca="1" si="60"/>
        <v/>
      </c>
      <c r="AM129" s="1" t="str">
        <f t="shared" ca="1" si="61"/>
        <v/>
      </c>
      <c r="AN129" s="63" t="str">
        <f t="shared" ca="1" si="62"/>
        <v/>
      </c>
      <c r="AO129" s="1" t="str">
        <f t="shared" ca="1" si="63"/>
        <v/>
      </c>
      <c r="AP129" s="63" t="str">
        <f t="shared" ca="1" si="64"/>
        <v/>
      </c>
      <c r="AQ129" s="1" t="str">
        <f t="shared" ca="1" si="65"/>
        <v/>
      </c>
      <c r="AR129" s="1"/>
      <c r="AS129" s="1"/>
      <c r="AT129" s="1"/>
      <c r="AU129" s="1"/>
      <c r="AX129" s="118"/>
      <c r="AY129" s="118"/>
      <c r="AZ129" s="118"/>
      <c r="BA129" s="118"/>
      <c r="BD129" s="121"/>
      <c r="BE129" s="123"/>
      <c r="BF129" s="121"/>
      <c r="BG129" s="121"/>
      <c r="BH129" s="123"/>
      <c r="BI129" s="121"/>
      <c r="BL129" s="121"/>
      <c r="BM129" s="123"/>
      <c r="BN129" s="121"/>
      <c r="BO129" s="121"/>
      <c r="BP129" s="123"/>
      <c r="BQ129" s="121"/>
    </row>
    <row r="130" spans="1:71" s="58" customFormat="1">
      <c r="A130" s="68">
        <f t="shared" si="66"/>
        <v>113</v>
      </c>
      <c r="B130" s="68" t="str">
        <f t="shared" si="38"/>
        <v>data3!R115C37</v>
      </c>
      <c r="C130" s="68" t="str">
        <f ca="1">$AT$8&amp;"!R"&amp;2+A130&amp;"C"&amp;F$3</f>
        <v>data0!R115C37</v>
      </c>
      <c r="D130" s="55">
        <f t="shared" ca="1" si="73"/>
        <v>114</v>
      </c>
      <c r="E130" s="68">
        <f t="shared" ca="1" si="39"/>
        <v>2274.2352728201622</v>
      </c>
      <c r="F130" s="55">
        <f t="shared" ca="1" si="74"/>
        <v>2281.0622711181641</v>
      </c>
      <c r="G130" s="55">
        <f t="shared" ca="1" si="41"/>
        <v>2281.0622711181641</v>
      </c>
      <c r="H130" s="55"/>
      <c r="I130" s="55" t="str">
        <f t="shared" ca="1" si="42"/>
        <v/>
      </c>
      <c r="J130" s="55" t="str">
        <f t="shared" ca="1" si="43"/>
        <v/>
      </c>
      <c r="K130" s="55" t="str">
        <f t="shared" ca="1" si="44"/>
        <v/>
      </c>
      <c r="L130" s="54" t="str">
        <f t="shared" ca="1" si="45"/>
        <v/>
      </c>
      <c r="M130" s="54" t="str">
        <f t="shared" ca="1" si="46"/>
        <v/>
      </c>
      <c r="N130" s="54"/>
      <c r="O130" s="54" t="str">
        <f t="shared" ca="1" si="47"/>
        <v>data3!R455C37</v>
      </c>
      <c r="P130" s="54" t="str">
        <f ca="1">$AT$8&amp;"!R"&amp;2+$D$16+3*A130&amp;"C"&amp;F$3</f>
        <v>data0!R455C37</v>
      </c>
      <c r="Q130" s="54" t="str">
        <f ca="1">$AT$8&amp;"!R"&amp;2+$D$16+3*A130+1&amp;"C"&amp;F$3</f>
        <v>data0!R456C37</v>
      </c>
      <c r="R130" s="54" t="str">
        <f ca="1">$AT$8&amp;"!R"&amp;2+$D$16+3*A130+2&amp;"C"&amp;F$3</f>
        <v>data0!R457C37</v>
      </c>
      <c r="S130" s="53">
        <f t="shared" ca="1" si="48"/>
        <v>165</v>
      </c>
      <c r="T130" s="63">
        <f t="shared" ca="1" si="49"/>
        <v>165</v>
      </c>
      <c r="U130" s="2">
        <f t="shared" ca="1" si="50"/>
        <v>165</v>
      </c>
      <c r="V130" s="2">
        <f t="shared" ca="1" si="51"/>
        <v>98.793191536934529</v>
      </c>
      <c r="W130" s="53">
        <f t="shared" ca="1" si="72"/>
        <v>98.456931114196777</v>
      </c>
      <c r="X130" s="2">
        <f t="shared" ca="1" si="53"/>
        <v>95.434453328450516</v>
      </c>
      <c r="Y130" s="2">
        <f t="shared" ca="1" si="37"/>
        <v>122.92513942718506</v>
      </c>
      <c r="AA130" s="63">
        <f t="shared" ca="1" si="54"/>
        <v>134.24051554905836</v>
      </c>
      <c r="AB130" s="63">
        <f t="shared" ca="1" si="55"/>
        <v>133.72625287373862</v>
      </c>
      <c r="AC130" s="1">
        <f ca="1">IF(AB130&lt;&gt;"",AA130/AC$16,"")</f>
        <v>1.3096635663322767E-2</v>
      </c>
      <c r="AD130" s="63">
        <f t="shared" ca="1" si="67"/>
        <v>0.9961690949024119</v>
      </c>
      <c r="AE130" s="1">
        <f t="shared" ca="1" si="68"/>
        <v>7.631688762433475E-3</v>
      </c>
      <c r="AF130" s="63">
        <f t="shared" ca="1" si="69"/>
        <v>131.98291015625</v>
      </c>
      <c r="AG130" s="1">
        <f t="shared" ca="1" si="56"/>
        <v>0.35797470813082227</v>
      </c>
      <c r="AH130" s="63">
        <f t="shared" ca="1" si="57"/>
        <v>0.98318238436753236</v>
      </c>
      <c r="AI130" s="1">
        <f t="shared" ca="1" si="70"/>
        <v>1.547728239329671E-2</v>
      </c>
      <c r="AJ130" s="63">
        <f ca="1">IF(AF130&lt;&gt;"",AF130/AB130,"")</f>
        <v>0.98696334728578206</v>
      </c>
      <c r="AK130" s="1">
        <f t="shared" ca="1" si="71"/>
        <v>9.9224828559636435E-3</v>
      </c>
      <c r="AL130" s="2" t="str">
        <f t="shared" ca="1" si="60"/>
        <v/>
      </c>
      <c r="AM130" s="1" t="str">
        <f t="shared" ca="1" si="61"/>
        <v/>
      </c>
      <c r="AN130" s="63" t="str">
        <f t="shared" ca="1" si="62"/>
        <v/>
      </c>
      <c r="AO130" s="1" t="str">
        <f t="shared" ca="1" si="63"/>
        <v/>
      </c>
      <c r="AP130" s="63" t="str">
        <f t="shared" ca="1" si="64"/>
        <v/>
      </c>
      <c r="AQ130" s="1" t="str">
        <f t="shared" ca="1" si="65"/>
        <v/>
      </c>
      <c r="AR130" s="1"/>
      <c r="AS130" s="1"/>
      <c r="AT130" s="1"/>
      <c r="AU130" s="1"/>
      <c r="AX130" s="108"/>
      <c r="AY130" s="108"/>
      <c r="AZ130" s="108"/>
      <c r="BA130" s="108"/>
      <c r="BB130" s="106"/>
      <c r="BC130" s="106"/>
      <c r="BD130" s="109"/>
      <c r="BE130" s="107"/>
      <c r="BF130" s="109"/>
      <c r="BG130" s="109"/>
      <c r="BH130" s="107"/>
      <c r="BI130" s="109"/>
      <c r="BJ130" s="106"/>
      <c r="BK130" s="106"/>
      <c r="BL130" s="109"/>
      <c r="BM130" s="107"/>
      <c r="BN130" s="109"/>
      <c r="BO130" s="109"/>
      <c r="BP130" s="107"/>
      <c r="BQ130" s="109"/>
      <c r="BR130" s="106"/>
      <c r="BS130" s="106"/>
    </row>
    <row r="131" spans="1:71">
      <c r="A131" s="8">
        <f t="shared" si="66"/>
        <v>114</v>
      </c>
      <c r="F131" s="47"/>
      <c r="H131" s="7"/>
      <c r="O131" s="1" t="str">
        <f t="shared" ca="1" si="47"/>
        <v>data3!R458C37</v>
      </c>
      <c r="P131" s="1" t="str">
        <f ca="1">$AT$8&amp;"!R"&amp;2+$D$16+3*A131&amp;"C"&amp;F$3</f>
        <v>data0!R458C37</v>
      </c>
      <c r="Q131" s="1" t="str">
        <f ca="1">$AT$8&amp;"!R"&amp;2+$D$16+3*A131+1&amp;"C"&amp;F$3</f>
        <v>data0!R459C37</v>
      </c>
      <c r="R131" s="1" t="str">
        <f ca="1">$AT$8&amp;"!R"&amp;2+$D$16+3*A131+2&amp;"C"&amp;F$3</f>
        <v>data0!R460C37</v>
      </c>
      <c r="S131" s="2">
        <f t="shared" ca="1" si="48"/>
        <v>106</v>
      </c>
      <c r="T131" s="63">
        <f t="shared" ca="1" si="49"/>
        <v>106</v>
      </c>
      <c r="U131" s="2" t="str">
        <f t="shared" ca="1" si="50"/>
        <v/>
      </c>
      <c r="V131" s="2">
        <f ca="1">$K$4*INDIRECT(O131,FALSE)</f>
        <v>139.17669005948494</v>
      </c>
      <c r="W131" s="2">
        <f ca="1">INDIRECT(P131,FALSE)</f>
        <v>139.37638282775879</v>
      </c>
      <c r="X131" s="2">
        <f t="shared" ca="1" si="53"/>
        <v>136.54106585184732</v>
      </c>
      <c r="Y131" s="2" t="str">
        <f t="shared" ca="1" si="37"/>
        <v>OVR</v>
      </c>
      <c r="AA131" s="63">
        <f t="shared" ca="1" si="54"/>
        <v>134.86973566155322</v>
      </c>
      <c r="AB131" s="63">
        <f t="shared" ca="1" si="55"/>
        <v>134.35839080810547</v>
      </c>
      <c r="AC131" s="1">
        <f ca="1">IF(AB131&lt;&gt;"",AA131/AC$16,"")</f>
        <v>1.3158022991371046E-2</v>
      </c>
      <c r="AD131" s="63">
        <f t="shared" ca="1" si="67"/>
        <v>0.99620860194513217</v>
      </c>
      <c r="AE131" s="1">
        <f t="shared" ca="1" si="68"/>
        <v>7.6716503998481844E-3</v>
      </c>
      <c r="AF131" s="63">
        <f t="shared" ca="1" si="69"/>
        <v>132.50290807088217</v>
      </c>
      <c r="AG131" s="1">
        <f t="shared" ca="1" si="56"/>
        <v>0.35965262843080859</v>
      </c>
      <c r="AH131" s="63">
        <f t="shared" ca="1" si="57"/>
        <v>0.98245101038374949</v>
      </c>
      <c r="AI131" s="1">
        <f t="shared" ca="1" si="70"/>
        <v>1.4721884740456659E-2</v>
      </c>
      <c r="AJ131" s="63">
        <f ca="1">IF(AF131&lt;&gt;"",AF131/AB131,"")</f>
        <v>0.98619004941884614</v>
      </c>
      <c r="AK131" s="1">
        <f t="shared" ca="1" si="71"/>
        <v>9.1311962251976464E-3</v>
      </c>
      <c r="AL131" s="2" t="str">
        <f t="shared" ca="1" si="60"/>
        <v/>
      </c>
      <c r="AM131" s="1" t="str">
        <f t="shared" ca="1" si="61"/>
        <v/>
      </c>
      <c r="AN131" s="63" t="str">
        <f t="shared" ca="1" si="62"/>
        <v/>
      </c>
      <c r="AO131" s="1" t="str">
        <f t="shared" ca="1" si="63"/>
        <v/>
      </c>
      <c r="AP131" s="63" t="str">
        <f t="shared" ca="1" si="64"/>
        <v/>
      </c>
      <c r="AQ131" s="1" t="str">
        <f t="shared" ca="1" si="65"/>
        <v/>
      </c>
      <c r="AR131" s="1"/>
      <c r="AS131" s="1"/>
      <c r="AT131" s="1"/>
      <c r="AU131" s="1"/>
      <c r="AX131" s="118"/>
      <c r="AY131" s="118"/>
      <c r="AZ131" s="118"/>
      <c r="BA131" s="118"/>
      <c r="BD131" s="121"/>
      <c r="BE131" s="123"/>
      <c r="BF131" s="121"/>
      <c r="BG131" s="121"/>
      <c r="BH131" s="123"/>
      <c r="BI131" s="121"/>
      <c r="BL131" s="121"/>
      <c r="BM131" s="123"/>
      <c r="BN131" s="121"/>
      <c r="BO131" s="121"/>
      <c r="BP131" s="123"/>
      <c r="BQ131" s="121"/>
    </row>
    <row r="132" spans="1:71">
      <c r="A132" s="8">
        <f t="shared" si="66"/>
        <v>115</v>
      </c>
      <c r="F132" s="47"/>
      <c r="H132" s="7"/>
      <c r="O132" s="1" t="str">
        <f t="shared" ca="1" si="47"/>
        <v>data3!R461C37</v>
      </c>
      <c r="P132" s="1" t="str">
        <f ca="1">$AT$8&amp;"!R"&amp;2+$D$16+3*A132&amp;"C"&amp;F$3</f>
        <v>data0!R461C37</v>
      </c>
      <c r="Q132" s="1" t="str">
        <f ca="1">$AT$8&amp;"!R"&amp;2+$D$16+3*A132+1&amp;"C"&amp;F$3</f>
        <v>data0!R462C37</v>
      </c>
      <c r="R132" s="1" t="str">
        <f ca="1">$AT$8&amp;"!R"&amp;2+$D$16+3*A132+2&amp;"C"&amp;F$3</f>
        <v>data0!R463C37</v>
      </c>
      <c r="S132" s="2">
        <f t="shared" ca="1" si="48"/>
        <v>107</v>
      </c>
      <c r="T132" s="63">
        <f t="shared" ca="1" si="49"/>
        <v>107</v>
      </c>
      <c r="U132" s="2" t="str">
        <f t="shared" ca="1" si="50"/>
        <v/>
      </c>
      <c r="V132" s="2">
        <f t="shared" ref="V132:V195" ca="1" si="75">$K$4*INDIRECT(O132,FALSE)</f>
        <v>138.37900749067754</v>
      </c>
      <c r="W132" s="2">
        <f t="shared" ref="W132:W195" ca="1" si="76">INDIRECT(P132,FALSE)</f>
        <v>138.00783983866373</v>
      </c>
      <c r="X132" s="2">
        <f t="shared" ca="1" si="53"/>
        <v>135.84010410308838</v>
      </c>
      <c r="Y132" s="2" t="str">
        <f t="shared" ca="1" si="37"/>
        <v>OVR</v>
      </c>
      <c r="AA132" s="63">
        <f t="shared" ca="1" si="54"/>
        <v>135.50488743578177</v>
      </c>
      <c r="AB132" s="63">
        <f t="shared" ca="1" si="55"/>
        <v>135.0165926615397</v>
      </c>
      <c r="AC132" s="1">
        <f ca="1">IF(AB132&lt;&gt;"",AA132/AC$16,"")</f>
        <v>1.321998901812505E-2</v>
      </c>
      <c r="AD132" s="63">
        <f t="shared" ca="1" si="67"/>
        <v>0.99639647850729018</v>
      </c>
      <c r="AE132" s="1">
        <f t="shared" ca="1" si="68"/>
        <v>7.8616887965168303E-3</v>
      </c>
      <c r="AF132" s="63">
        <f t="shared" ca="1" si="69"/>
        <v>133.0891892115275</v>
      </c>
      <c r="AG132" s="1">
        <f t="shared" ca="1" si="56"/>
        <v>0.36134636649541807</v>
      </c>
      <c r="AH132" s="63">
        <f t="shared" ca="1" si="57"/>
        <v>0.98217261185210669</v>
      </c>
      <c r="AI132" s="1">
        <f t="shared" ca="1" si="70"/>
        <v>1.4434341565527919E-2</v>
      </c>
      <c r="AJ132" s="63">
        <f ca="1">IF(AF132&lt;&gt;"",AF132/AB132,"")</f>
        <v>0.98572469196549917</v>
      </c>
      <c r="AK132" s="1">
        <f t="shared" ca="1" si="71"/>
        <v>8.6550134409109081E-3</v>
      </c>
      <c r="AL132" s="2" t="str">
        <f t="shared" ca="1" si="60"/>
        <v/>
      </c>
      <c r="AM132" s="1" t="str">
        <f t="shared" ca="1" si="61"/>
        <v/>
      </c>
      <c r="AN132" s="63" t="str">
        <f t="shared" ca="1" si="62"/>
        <v/>
      </c>
      <c r="AO132" s="1" t="str">
        <f t="shared" ca="1" si="63"/>
        <v/>
      </c>
      <c r="AP132" s="63" t="str">
        <f t="shared" ca="1" si="64"/>
        <v/>
      </c>
      <c r="AQ132" s="1" t="str">
        <f t="shared" ca="1" si="65"/>
        <v/>
      </c>
      <c r="AR132" s="1"/>
      <c r="AS132" s="1"/>
      <c r="AT132" s="1"/>
      <c r="AU132" s="1"/>
      <c r="AX132" s="118"/>
      <c r="AY132" s="118"/>
      <c r="AZ132" s="118"/>
      <c r="BA132" s="118"/>
      <c r="BD132" s="121"/>
      <c r="BE132" s="123"/>
      <c r="BF132" s="121"/>
      <c r="BG132" s="121"/>
      <c r="BH132" s="123"/>
      <c r="BI132" s="121"/>
      <c r="BL132" s="121"/>
      <c r="BM132" s="123"/>
      <c r="BN132" s="121"/>
      <c r="BO132" s="121"/>
      <c r="BP132" s="123"/>
      <c r="BQ132" s="121"/>
    </row>
    <row r="133" spans="1:71">
      <c r="A133" s="8">
        <f t="shared" si="66"/>
        <v>116</v>
      </c>
      <c r="H133" s="7"/>
      <c r="O133" s="1" t="str">
        <f t="shared" ca="1" si="47"/>
        <v>data3!R464C37</v>
      </c>
      <c r="P133" s="1" t="str">
        <f ca="1">$AT$8&amp;"!R"&amp;2+$D$16+3*A133&amp;"C"&amp;F$3</f>
        <v>data0!R464C37</v>
      </c>
      <c r="Q133" s="1" t="str">
        <f ca="1">$AT$8&amp;"!R"&amp;2+$D$16+3*A133+1&amp;"C"&amp;F$3</f>
        <v>data0!R465C37</v>
      </c>
      <c r="R133" s="1" t="str">
        <f ca="1">$AT$8&amp;"!R"&amp;2+$D$16+3*A133+2&amp;"C"&amp;F$3</f>
        <v>data0!R466C37</v>
      </c>
      <c r="S133" s="2">
        <f t="shared" ca="1" si="48"/>
        <v>108</v>
      </c>
      <c r="T133" s="63">
        <f t="shared" ca="1" si="49"/>
        <v>108</v>
      </c>
      <c r="U133" s="2" t="str">
        <f t="shared" ca="1" si="50"/>
        <v/>
      </c>
      <c r="V133" s="2">
        <f t="shared" ca="1" si="75"/>
        <v>137.85615705262882</v>
      </c>
      <c r="W133" s="2">
        <f t="shared" ca="1" si="76"/>
        <v>137.42783800760904</v>
      </c>
      <c r="X133" s="2">
        <f t="shared" ca="1" si="53"/>
        <v>135.2206834157308</v>
      </c>
      <c r="Y133" s="2" t="str">
        <f t="shared" ca="1" si="37"/>
        <v>OVR</v>
      </c>
      <c r="AA133" s="63">
        <f t="shared" ca="1" si="54"/>
        <v>136.11328758894248</v>
      </c>
      <c r="AB133" s="63">
        <f t="shared" ca="1" si="55"/>
        <v>135.65524800618491</v>
      </c>
      <c r="AC133" s="1">
        <f ca="1">IF(AB133&lt;&gt;"",AA133/AC$16,"")</f>
        <v>1.3279345130628535E-2</v>
      </c>
      <c r="AD133" s="63">
        <f t="shared" ca="1" si="67"/>
        <v>0.9966348650387401</v>
      </c>
      <c r="AE133" s="1">
        <f t="shared" ca="1" si="68"/>
        <v>8.1028183642701812E-3</v>
      </c>
      <c r="AF133" s="63">
        <f t="shared" ca="1" si="69"/>
        <v>133.55697377522787</v>
      </c>
      <c r="AG133" s="1">
        <f t="shared" ca="1" si="56"/>
        <v>0.36296876690384661</v>
      </c>
      <c r="AH133" s="63">
        <f t="shared" ca="1" si="57"/>
        <v>0.98121921923277178</v>
      </c>
      <c r="AI133" s="1">
        <f t="shared" ca="1" si="70"/>
        <v>1.3449632561858493E-2</v>
      </c>
      <c r="AJ133" s="63">
        <f ca="1">IF(AF133&lt;&gt;"",AF133/AB133,"")</f>
        <v>0.98453230330712038</v>
      </c>
      <c r="AK133" s="1">
        <f t="shared" ca="1" si="71"/>
        <v>7.4348869613298785E-3</v>
      </c>
      <c r="AL133" s="2" t="str">
        <f t="shared" ca="1" si="60"/>
        <v/>
      </c>
      <c r="AM133" s="1" t="str">
        <f t="shared" ca="1" si="61"/>
        <v/>
      </c>
      <c r="AN133" s="63" t="str">
        <f t="shared" ca="1" si="62"/>
        <v/>
      </c>
      <c r="AO133" s="1" t="str">
        <f t="shared" ca="1" si="63"/>
        <v/>
      </c>
      <c r="AP133" s="63" t="str">
        <f t="shared" ca="1" si="64"/>
        <v/>
      </c>
      <c r="AQ133" s="1" t="str">
        <f t="shared" ca="1" si="65"/>
        <v/>
      </c>
      <c r="AR133" s="1"/>
      <c r="AS133" s="1"/>
      <c r="AT133" s="1"/>
      <c r="AU133" s="1"/>
      <c r="AX133" s="118"/>
      <c r="AY133" s="118"/>
      <c r="AZ133" s="118"/>
      <c r="BA133" s="118"/>
      <c r="BD133" s="121"/>
      <c r="BE133" s="123"/>
      <c r="BF133" s="121"/>
      <c r="BG133" s="121"/>
      <c r="BH133" s="123"/>
      <c r="BI133" s="121"/>
      <c r="BL133" s="121"/>
      <c r="BM133" s="123"/>
      <c r="BN133" s="121"/>
      <c r="BO133" s="121"/>
      <c r="BP133" s="123"/>
      <c r="BQ133" s="121"/>
    </row>
    <row r="134" spans="1:71">
      <c r="A134" s="8">
        <f t="shared" si="66"/>
        <v>117</v>
      </c>
      <c r="H134" s="7"/>
      <c r="O134" s="1" t="str">
        <f t="shared" ca="1" si="47"/>
        <v>data3!R467C37</v>
      </c>
      <c r="P134" s="1" t="str">
        <f ca="1">$AT$8&amp;"!R"&amp;2+$D$16+3*A134&amp;"C"&amp;F$3</f>
        <v>data0!R467C37</v>
      </c>
      <c r="Q134" s="1" t="str">
        <f ca="1">$AT$8&amp;"!R"&amp;2+$D$16+3*A134+1&amp;"C"&amp;F$3</f>
        <v>data0!R468C37</v>
      </c>
      <c r="R134" s="1" t="str">
        <f ca="1">$AT$8&amp;"!R"&amp;2+$D$16+3*A134+2&amp;"C"&amp;F$3</f>
        <v>data0!R469C37</v>
      </c>
      <c r="S134" s="2">
        <f t="shared" ca="1" si="48"/>
        <v>110</v>
      </c>
      <c r="T134" s="63">
        <f t="shared" ca="1" si="49"/>
        <v>110</v>
      </c>
      <c r="U134" s="2" t="str">
        <f t="shared" ca="1" si="50"/>
        <v/>
      </c>
      <c r="V134" s="2">
        <f t="shared" ca="1" si="75"/>
        <v>137.31883996768045</v>
      </c>
      <c r="W134" s="2">
        <f t="shared" ca="1" si="76"/>
        <v>136.86086908976236</v>
      </c>
      <c r="X134" s="2">
        <f t="shared" ca="1" si="53"/>
        <v>134.63535785675049</v>
      </c>
      <c r="Y134" s="2" t="str">
        <f t="shared" ca="1" si="37"/>
        <v>OVR</v>
      </c>
      <c r="AA134" s="47">
        <f t="shared" ca="1" si="54"/>
        <v>136.68749273701874</v>
      </c>
      <c r="AB134" s="47">
        <f t="shared" ca="1" si="55"/>
        <v>136.25480079650879</v>
      </c>
      <c r="AC134" s="1">
        <f ca="1">IF(AB134&lt;&gt;"",AA134/AC$16,"")</f>
        <v>1.3335365145074999E-2</v>
      </c>
      <c r="AD134" s="47">
        <f ca="1">AB134/AA134</f>
        <v>0.99683444379697239</v>
      </c>
      <c r="AE134" s="1">
        <f ca="1">IF(AD134&lt;&gt;"",AD134/AD$16-1,"")</f>
        <v>8.3046936103783331E-3</v>
      </c>
      <c r="AF134" s="47">
        <f ca="1">IF(T$16-$A134&gt;=T$15,VLOOKUP(T$16-$A134,$T$17:$X$244,5,FALSE),"")</f>
        <v>134.12298742930093</v>
      </c>
      <c r="AG134" s="1">
        <f t="shared" ca="1" si="56"/>
        <v>0.36449998063204997</v>
      </c>
      <c r="AH134" s="63">
        <f t="shared" ca="1" si="57"/>
        <v>0.98123818605223956</v>
      </c>
      <c r="AI134" s="1">
        <f t="shared" ca="1" si="58"/>
        <v>1.3469222390353197E-2</v>
      </c>
      <c r="AJ134" s="47">
        <f ca="1">IF(AF134&lt;&gt;"",AF134/AB134,"")</f>
        <v>0.98435421464237705</v>
      </c>
      <c r="AK134" s="1">
        <f t="shared" ca="1" si="59"/>
        <v>7.2526555269400994E-3</v>
      </c>
      <c r="AL134" s="2" t="str">
        <f t="shared" ca="1" si="60"/>
        <v/>
      </c>
      <c r="AM134" s="1" t="str">
        <f t="shared" ca="1" si="61"/>
        <v/>
      </c>
      <c r="AN134" s="63" t="str">
        <f t="shared" ca="1" si="62"/>
        <v/>
      </c>
      <c r="AO134" s="1" t="str">
        <f t="shared" ca="1" si="63"/>
        <v/>
      </c>
      <c r="AP134" s="63" t="str">
        <f t="shared" ca="1" si="64"/>
        <v/>
      </c>
      <c r="AQ134" s="1" t="str">
        <f t="shared" ca="1" si="65"/>
        <v/>
      </c>
      <c r="AR134" s="1"/>
      <c r="AS134" s="1"/>
      <c r="AT134" s="1"/>
      <c r="AU134" s="1"/>
      <c r="AX134" s="118"/>
      <c r="AY134" s="118"/>
      <c r="AZ134" s="118"/>
      <c r="BA134" s="118"/>
      <c r="BD134" s="121"/>
      <c r="BE134" s="123"/>
      <c r="BF134" s="121"/>
      <c r="BG134" s="121"/>
      <c r="BH134" s="123"/>
      <c r="BI134" s="121"/>
      <c r="BL134" s="121"/>
      <c r="BM134" s="123"/>
      <c r="BN134" s="121"/>
      <c r="BO134" s="121"/>
      <c r="BP134" s="123"/>
      <c r="BQ134" s="121"/>
    </row>
    <row r="135" spans="1:71">
      <c r="A135" s="8">
        <f t="shared" si="66"/>
        <v>118</v>
      </c>
      <c r="H135" s="7"/>
      <c r="O135" s="1" t="str">
        <f t="shared" ca="1" si="47"/>
        <v>data3!R470C37</v>
      </c>
      <c r="P135" s="1" t="str">
        <f ca="1">$AT$8&amp;"!R"&amp;2+$D$16+3*A135&amp;"C"&amp;F$3</f>
        <v>data0!R470C37</v>
      </c>
      <c r="Q135" s="1" t="str">
        <f ca="1">$AT$8&amp;"!R"&amp;2+$D$16+3*A135+1&amp;"C"&amp;F$3</f>
        <v>data0!R471C37</v>
      </c>
      <c r="R135" s="1" t="str">
        <f ca="1">$AT$8&amp;"!R"&amp;2+$D$16+3*A135+2&amp;"C"&amp;F$3</f>
        <v>data0!R472C37</v>
      </c>
      <c r="S135" s="2">
        <f t="shared" ca="1" si="48"/>
        <v>111</v>
      </c>
      <c r="T135" s="63">
        <f t="shared" ca="1" si="49"/>
        <v>111</v>
      </c>
      <c r="U135" s="2" t="str">
        <f t="shared" ca="1" si="50"/>
        <v/>
      </c>
      <c r="V135" s="2">
        <f t="shared" ca="1" si="75"/>
        <v>136.68749273701874</v>
      </c>
      <c r="W135" s="2">
        <f t="shared" ca="1" si="76"/>
        <v>136.25480079650879</v>
      </c>
      <c r="X135" s="2">
        <f t="shared" ca="1" si="53"/>
        <v>134.12298742930093</v>
      </c>
      <c r="Y135" s="2" t="str">
        <f t="shared" ca="1" si="37"/>
        <v>OVR</v>
      </c>
      <c r="AA135" s="47">
        <f ca="1">VLOOKUP($S$16-$A135,$S$17:$W$244,4,FALSE)</f>
        <v>137.31883996768045</v>
      </c>
      <c r="AB135" s="47">
        <f t="shared" ca="1" si="55"/>
        <v>136.86086908976236</v>
      </c>
      <c r="AC135" s="1">
        <f ca="1">IF(AB135&lt;&gt;"",AA135/AC$16,"")</f>
        <v>1.3396959996846872E-2</v>
      </c>
      <c r="AD135" s="47">
        <f ca="1">AB135/AA135</f>
        <v>0.9966649086314312</v>
      </c>
      <c r="AE135" s="1">
        <f ca="1">IF(AD135&lt;&gt;"",AD135/AD$16-1,"")</f>
        <v>8.1332076588134239E-3</v>
      </c>
      <c r="AF135" s="47">
        <f ca="1">IF(T$16-$A135&gt;=T$15,VLOOKUP(T$16-$A135,$T$17:$X$244,5,FALSE),"")</f>
        <v>134.63535785675049</v>
      </c>
      <c r="AG135" s="1">
        <f t="shared" ca="1" si="56"/>
        <v>0.36618357324714784</v>
      </c>
      <c r="AH135" s="63">
        <f t="shared" ca="1" si="57"/>
        <v>0.98045801936892607</v>
      </c>
      <c r="AI135" s="1">
        <f t="shared" ca="1" si="58"/>
        <v>1.2663429328982678E-2</v>
      </c>
      <c r="AJ135" s="47">
        <f ca="1">IF(AF135&lt;&gt;"",AF135/AB135,"")</f>
        <v>0.98373887841124086</v>
      </c>
      <c r="AK135" s="1">
        <f t="shared" ca="1" si="59"/>
        <v>6.6230050986346711E-3</v>
      </c>
      <c r="AL135" s="2" t="str">
        <f t="shared" ca="1" si="60"/>
        <v/>
      </c>
      <c r="AM135" s="1" t="str">
        <f t="shared" ca="1" si="61"/>
        <v/>
      </c>
      <c r="AN135" s="63" t="str">
        <f t="shared" ca="1" si="62"/>
        <v/>
      </c>
      <c r="AO135" s="1" t="str">
        <f t="shared" ca="1" si="63"/>
        <v/>
      </c>
      <c r="AP135" s="63" t="str">
        <f t="shared" ca="1" si="64"/>
        <v/>
      </c>
      <c r="AQ135" s="1" t="str">
        <f t="shared" ca="1" si="65"/>
        <v/>
      </c>
      <c r="AR135" s="1"/>
      <c r="AS135" s="1"/>
      <c r="AT135" s="1"/>
      <c r="AU135" s="1"/>
      <c r="AX135" s="118"/>
      <c r="AY135" s="118"/>
      <c r="AZ135" s="118"/>
      <c r="BA135" s="118"/>
      <c r="BD135" s="121"/>
      <c r="BE135" s="123"/>
      <c r="BF135" s="121"/>
      <c r="BG135" s="121"/>
      <c r="BH135" s="123"/>
      <c r="BI135" s="121"/>
      <c r="BL135" s="121"/>
      <c r="BM135" s="123"/>
      <c r="BN135" s="121"/>
      <c r="BO135" s="121"/>
      <c r="BP135" s="123"/>
      <c r="BQ135" s="121"/>
    </row>
    <row r="136" spans="1:71">
      <c r="A136" s="8">
        <f t="shared" si="66"/>
        <v>119</v>
      </c>
      <c r="H136" s="7"/>
      <c r="O136" s="1" t="str">
        <f t="shared" ca="1" si="47"/>
        <v>data3!R473C37</v>
      </c>
      <c r="P136" s="1" t="str">
        <f ca="1">$AT$8&amp;"!R"&amp;2+$D$16+3*A136&amp;"C"&amp;F$3</f>
        <v>data0!R473C37</v>
      </c>
      <c r="Q136" s="1" t="str">
        <f ca="1">$AT$8&amp;"!R"&amp;2+$D$16+3*A136+1&amp;"C"&amp;F$3</f>
        <v>data0!R474C37</v>
      </c>
      <c r="R136" s="1" t="str">
        <f ca="1">$AT$8&amp;"!R"&amp;2+$D$16+3*A136+2&amp;"C"&amp;F$3</f>
        <v>data0!R475C37</v>
      </c>
      <c r="S136" s="2">
        <f t="shared" ca="1" si="48"/>
        <v>112</v>
      </c>
      <c r="T136" s="63">
        <f t="shared" ca="1" si="49"/>
        <v>112</v>
      </c>
      <c r="U136" s="2" t="str">
        <f t="shared" ca="1" si="50"/>
        <v/>
      </c>
      <c r="V136" s="2">
        <f t="shared" ca="1" si="75"/>
        <v>136.11328758894248</v>
      </c>
      <c r="W136" s="2">
        <f t="shared" ca="1" si="76"/>
        <v>135.65524800618491</v>
      </c>
      <c r="X136" s="2">
        <f t="shared" ca="1" si="53"/>
        <v>133.55697377522787</v>
      </c>
      <c r="Y136" s="2" t="str">
        <f t="shared" ca="1" si="37"/>
        <v>OVR</v>
      </c>
      <c r="AA136" s="47">
        <f t="shared" ca="1" si="54"/>
        <v>137.36503391440672</v>
      </c>
      <c r="AB136" s="47">
        <f t="shared" ca="1" si="55"/>
        <v>136.60019365946451</v>
      </c>
      <c r="AC136" s="1">
        <f ca="1">IF(AB136&lt;&gt;"",AA136/AC$16,"")</f>
        <v>1.3401466723356754E-2</v>
      </c>
      <c r="AD136" s="47">
        <f ca="1">AB136/AA136</f>
        <v>0.99443206008729412</v>
      </c>
      <c r="AE136" s="1">
        <f ca="1">IF(AD136&lt;&gt;"",AD136/AD$16-1,"")</f>
        <v>5.874666452513555E-3</v>
      </c>
      <c r="AF136" s="47">
        <f ca="1">IF(T$16-$A136&gt;=T$15,VLOOKUP(T$16-$A136,$T$17:$X$244,5,FALSE),"")</f>
        <v>134.52425384521484</v>
      </c>
      <c r="AG136" s="1">
        <f t="shared" ca="1" si="56"/>
        <v>0.36630675710508459</v>
      </c>
      <c r="AH136" s="63">
        <f t="shared" ca="1" si="57"/>
        <v>0.97931948190714968</v>
      </c>
      <c r="AI136" s="1">
        <f t="shared" ca="1" si="58"/>
        <v>1.1487493972562213E-2</v>
      </c>
      <c r="AJ136" s="47">
        <f ca="1">IF(AF136&lt;&gt;"",AF136/AB136,"")</f>
        <v>0.98480280474986115</v>
      </c>
      <c r="AK136" s="1">
        <f t="shared" ca="1" si="59"/>
        <v>7.7116809166679623E-3</v>
      </c>
      <c r="AL136" s="2" t="str">
        <f t="shared" ca="1" si="60"/>
        <v/>
      </c>
      <c r="AM136" s="1" t="str">
        <f t="shared" ca="1" si="61"/>
        <v/>
      </c>
      <c r="AN136" s="63" t="str">
        <f t="shared" ca="1" si="62"/>
        <v/>
      </c>
      <c r="AO136" s="1" t="str">
        <f t="shared" ca="1" si="63"/>
        <v/>
      </c>
      <c r="AP136" s="63" t="str">
        <f t="shared" ca="1" si="64"/>
        <v/>
      </c>
      <c r="AQ136" s="1" t="str">
        <f t="shared" ca="1" si="65"/>
        <v/>
      </c>
      <c r="AR136" s="1"/>
      <c r="AS136" s="1"/>
      <c r="AT136" s="1"/>
      <c r="AU136" s="1"/>
      <c r="AX136" s="118"/>
      <c r="AY136" s="118"/>
      <c r="AZ136" s="118"/>
      <c r="BA136" s="118"/>
      <c r="BD136" s="121"/>
      <c r="BE136" s="123"/>
      <c r="BF136" s="121"/>
      <c r="BG136" s="121"/>
      <c r="BH136" s="123"/>
      <c r="BI136" s="121"/>
      <c r="BL136" s="121"/>
      <c r="BM136" s="123"/>
      <c r="BN136" s="121"/>
      <c r="BO136" s="121"/>
      <c r="BP136" s="123"/>
      <c r="BQ136" s="121"/>
    </row>
    <row r="137" spans="1:71">
      <c r="A137" s="8">
        <f t="shared" si="66"/>
        <v>120</v>
      </c>
      <c r="H137" s="7"/>
      <c r="O137" s="1" t="str">
        <f t="shared" ca="1" si="47"/>
        <v>data3!R476C37</v>
      </c>
      <c r="P137" s="1" t="str">
        <f ca="1">$AT$8&amp;"!R"&amp;2+$D$16+3*A137&amp;"C"&amp;F$3</f>
        <v>data0!R476C37</v>
      </c>
      <c r="Q137" s="1" t="str">
        <f ca="1">$AT$8&amp;"!R"&amp;2+$D$16+3*A137+1&amp;"C"&amp;F$3</f>
        <v>data0!R477C37</v>
      </c>
      <c r="R137" s="1" t="str">
        <f ca="1">$AT$8&amp;"!R"&amp;2+$D$16+3*A137+2&amp;"C"&amp;F$3</f>
        <v>data0!R478C37</v>
      </c>
      <c r="S137" s="2">
        <f t="shared" ca="1" si="48"/>
        <v>113</v>
      </c>
      <c r="T137" s="63">
        <f t="shared" ca="1" si="49"/>
        <v>113</v>
      </c>
      <c r="U137" s="2" t="str">
        <f t="shared" ca="1" si="50"/>
        <v/>
      </c>
      <c r="V137" s="2">
        <f t="shared" ca="1" si="75"/>
        <v>135.50488743578177</v>
      </c>
      <c r="W137" s="2">
        <f t="shared" ca="1" si="76"/>
        <v>135.0165926615397</v>
      </c>
      <c r="X137" s="2">
        <f t="shared" ca="1" si="53"/>
        <v>133.0891892115275</v>
      </c>
      <c r="Y137" s="2" t="str">
        <f t="shared" ca="1" si="37"/>
        <v>OVR</v>
      </c>
      <c r="AA137" s="47">
        <f t="shared" ca="1" si="54"/>
        <v>137.85615705262882</v>
      </c>
      <c r="AB137" s="47">
        <f t="shared" ca="1" si="55"/>
        <v>137.42783800760904</v>
      </c>
      <c r="AC137" s="1">
        <f ca="1">IF(AB137&lt;&gt;"",AA137/AC$16,"")</f>
        <v>1.3449381175866226E-2</v>
      </c>
      <c r="AD137" s="47">
        <f ca="1">AB137/AA137</f>
        <v>0.99689300025347249</v>
      </c>
      <c r="AE137" s="1">
        <f ca="1">IF(AD137&lt;&gt;"",AD137/AD$16-1,"")</f>
        <v>8.3639238569830354E-3</v>
      </c>
      <c r="AF137" s="47">
        <f ca="1">IF(T$16-$A137&gt;=T$15,VLOOKUP(T$16-$A137,$T$17:$X$244,5,FALSE),"")</f>
        <v>135.2206834157308</v>
      </c>
      <c r="AG137" s="1">
        <f t="shared" ca="1" si="56"/>
        <v>0.36761641880701018</v>
      </c>
      <c r="AH137" s="63">
        <f t="shared" ca="1" si="57"/>
        <v>0.9808824379465918</v>
      </c>
      <c r="AI137" s="1">
        <f t="shared" ca="1" si="58"/>
        <v>1.3101788915868884E-2</v>
      </c>
      <c r="AJ137" s="47">
        <f ca="1">IF(AF137&lt;&gt;"",AF137/AB137,"")</f>
        <v>0.98393953784126309</v>
      </c>
      <c r="AK137" s="1">
        <f t="shared" ca="1" si="59"/>
        <v>6.8283323484599201E-3</v>
      </c>
      <c r="AL137" s="2" t="str">
        <f t="shared" ca="1" si="60"/>
        <v/>
      </c>
      <c r="AM137" s="1" t="str">
        <f t="shared" ca="1" si="61"/>
        <v/>
      </c>
      <c r="AN137" s="63" t="str">
        <f t="shared" ca="1" si="62"/>
        <v/>
      </c>
      <c r="AO137" s="1" t="str">
        <f t="shared" ca="1" si="63"/>
        <v/>
      </c>
      <c r="AP137" s="63" t="str">
        <f t="shared" ca="1" si="64"/>
        <v/>
      </c>
      <c r="AQ137" s="1" t="str">
        <f t="shared" ca="1" si="65"/>
        <v/>
      </c>
      <c r="AR137" s="1"/>
      <c r="AS137" s="1"/>
      <c r="AT137" s="1"/>
      <c r="AU137" s="1"/>
      <c r="AX137" s="118"/>
      <c r="AY137" s="118"/>
      <c r="AZ137" s="118"/>
      <c r="BA137" s="118"/>
      <c r="BD137" s="121"/>
      <c r="BE137" s="123"/>
      <c r="BF137" s="121"/>
      <c r="BG137" s="121"/>
      <c r="BH137" s="123"/>
      <c r="BI137" s="121"/>
      <c r="BL137" s="121"/>
      <c r="BM137" s="123"/>
      <c r="BN137" s="121"/>
      <c r="BO137" s="121"/>
      <c r="BP137" s="123"/>
      <c r="BQ137" s="121"/>
    </row>
    <row r="138" spans="1:71">
      <c r="A138" s="8">
        <f t="shared" si="66"/>
        <v>121</v>
      </c>
      <c r="H138" s="7"/>
      <c r="O138" s="1" t="str">
        <f t="shared" ca="1" si="47"/>
        <v>data3!R479C37</v>
      </c>
      <c r="P138" s="1" t="str">
        <f ca="1">$AT$8&amp;"!R"&amp;2+$D$16+3*A138&amp;"C"&amp;F$3</f>
        <v>data0!R479C37</v>
      </c>
      <c r="Q138" s="1" t="str">
        <f ca="1">$AT$8&amp;"!R"&amp;2+$D$16+3*A138+1&amp;"C"&amp;F$3</f>
        <v>data0!R480C37</v>
      </c>
      <c r="R138" s="1" t="str">
        <f ca="1">$AT$8&amp;"!R"&amp;2+$D$16+3*A138+2&amp;"C"&amp;F$3</f>
        <v>data0!R481C37</v>
      </c>
      <c r="S138" s="2">
        <f t="shared" ca="1" si="48"/>
        <v>114</v>
      </c>
      <c r="T138" s="63">
        <f t="shared" ca="1" si="49"/>
        <v>114</v>
      </c>
      <c r="U138" s="2" t="str">
        <f t="shared" ca="1" si="50"/>
        <v/>
      </c>
      <c r="V138" s="2">
        <f t="shared" ca="1" si="75"/>
        <v>134.86973566155322</v>
      </c>
      <c r="W138" s="2">
        <f t="shared" ca="1" si="76"/>
        <v>134.35839080810547</v>
      </c>
      <c r="X138" s="2">
        <f t="shared" ca="1" si="53"/>
        <v>132.50290807088217</v>
      </c>
      <c r="Y138" s="2" t="str">
        <f t="shared" ca="1" si="37"/>
        <v>OVR</v>
      </c>
      <c r="AA138" s="47">
        <f t="shared" ca="1" si="54"/>
        <v>138.37900749067754</v>
      </c>
      <c r="AB138" s="47">
        <f t="shared" ca="1" si="55"/>
        <v>138.00783983866373</v>
      </c>
      <c r="AC138" s="1">
        <f ca="1">IF(AB138&lt;&gt;"",AA138/AC$16,"")</f>
        <v>1.3500390974700247E-2</v>
      </c>
      <c r="AD138" s="47">
        <f ca="1">AB138/AA138</f>
        <v>0.99731774595912737</v>
      </c>
      <c r="AE138" s="1">
        <f ca="1">IF(AD138&lt;&gt;"",AD138/AD$16-1,"")</f>
        <v>8.7935569733623709E-3</v>
      </c>
      <c r="AF138" s="47">
        <f ca="1">IF(T$16-$A138&gt;=T$15,VLOOKUP(T$16-$A138,$T$17:$X$244,5,FALSE),"")</f>
        <v>135.84010410308838</v>
      </c>
      <c r="AG138" s="1">
        <f t="shared" ca="1" si="56"/>
        <v>0.36901068664180675</v>
      </c>
      <c r="AH138" s="63">
        <f t="shared" ca="1" si="57"/>
        <v>0.9816525394015404</v>
      </c>
      <c r="AI138" s="1">
        <f t="shared" ca="1" si="58"/>
        <v>1.3897186133183137E-2</v>
      </c>
      <c r="AJ138" s="47">
        <f ca="1">IF(AF138&lt;&gt;"",AF138/AB138,"")</f>
        <v>0.9842926623725905</v>
      </c>
      <c r="AK138" s="1">
        <f t="shared" ca="1" si="59"/>
        <v>7.189671403670328E-3</v>
      </c>
      <c r="AL138" s="2" t="str">
        <f t="shared" ca="1" si="60"/>
        <v/>
      </c>
      <c r="AM138" s="1" t="str">
        <f t="shared" ca="1" si="61"/>
        <v/>
      </c>
      <c r="AN138" s="63" t="str">
        <f t="shared" ca="1" si="62"/>
        <v/>
      </c>
      <c r="AO138" s="1" t="str">
        <f t="shared" ca="1" si="63"/>
        <v/>
      </c>
      <c r="AP138" s="63" t="str">
        <f t="shared" ca="1" si="64"/>
        <v/>
      </c>
      <c r="AQ138" s="1" t="str">
        <f t="shared" ca="1" si="65"/>
        <v/>
      </c>
      <c r="AR138" s="1"/>
      <c r="AS138" s="1"/>
      <c r="AT138" s="1"/>
      <c r="AU138" s="1"/>
      <c r="AX138" s="118"/>
      <c r="AY138" s="118"/>
      <c r="AZ138" s="118"/>
      <c r="BA138" s="118"/>
      <c r="BD138" s="121"/>
      <c r="BE138" s="123"/>
      <c r="BF138" s="121"/>
      <c r="BG138" s="121"/>
      <c r="BH138" s="123"/>
      <c r="BI138" s="121"/>
      <c r="BL138" s="121"/>
      <c r="BM138" s="123"/>
      <c r="BN138" s="121"/>
      <c r="BO138" s="121"/>
      <c r="BP138" s="123"/>
      <c r="BQ138" s="121"/>
    </row>
    <row r="139" spans="1:71">
      <c r="A139" s="8">
        <f t="shared" si="66"/>
        <v>122</v>
      </c>
      <c r="H139" s="7"/>
      <c r="O139" s="1" t="str">
        <f t="shared" ca="1" si="47"/>
        <v>data3!R482C37</v>
      </c>
      <c r="P139" s="1" t="str">
        <f ca="1">$AT$8&amp;"!R"&amp;2+$D$16+3*A139&amp;"C"&amp;F$3</f>
        <v>data0!R482C37</v>
      </c>
      <c r="Q139" s="1" t="str">
        <f ca="1">$AT$8&amp;"!R"&amp;2+$D$16+3*A139+1&amp;"C"&amp;F$3</f>
        <v>data0!R483C37</v>
      </c>
      <c r="R139" s="1" t="str">
        <f ca="1">$AT$8&amp;"!R"&amp;2+$D$16+3*A139+2&amp;"C"&amp;F$3</f>
        <v>data0!R484C37</v>
      </c>
      <c r="S139" s="2">
        <f t="shared" ca="1" si="48"/>
        <v>115</v>
      </c>
      <c r="T139" s="63">
        <f t="shared" ca="1" si="49"/>
        <v>115</v>
      </c>
      <c r="U139" s="2" t="str">
        <f t="shared" ca="1" si="50"/>
        <v/>
      </c>
      <c r="V139" s="2">
        <f t="shared" ca="1" si="75"/>
        <v>134.24051554905836</v>
      </c>
      <c r="W139" s="2">
        <f t="shared" ca="1" si="76"/>
        <v>133.72625287373862</v>
      </c>
      <c r="X139" s="2">
        <f t="shared" ca="1" si="53"/>
        <v>131.98291015625</v>
      </c>
      <c r="Y139" s="2" t="str">
        <f t="shared" ca="1" si="37"/>
        <v>OVR</v>
      </c>
      <c r="AA139" s="47">
        <f t="shared" ca="1" si="54"/>
        <v>139.17669005948494</v>
      </c>
      <c r="AB139" s="47">
        <f t="shared" ca="1" si="55"/>
        <v>139.37638282775879</v>
      </c>
      <c r="AC139" s="1">
        <f ca="1">IF(AB139&lt;&gt;"",AA139/AC$16,"")</f>
        <v>1.3578213664339995E-2</v>
      </c>
      <c r="AD139" s="47">
        <f ca="1">AB139/AA139</f>
        <v>1.0014348147537386</v>
      </c>
      <c r="AE139" s="1">
        <f ca="1">IF(AD139&lt;&gt;"",AD139/AD$16-1,"")</f>
        <v>1.2957999539884302E-2</v>
      </c>
      <c r="AF139" s="47">
        <f ca="1">IF(T$16-$A139&gt;=T$15,VLOOKUP(T$16-$A139,$T$17:$X$244,5,FALSE),"")</f>
        <v>136.54106585184732</v>
      </c>
      <c r="AG139" s="1">
        <f t="shared" ca="1" si="56"/>
        <v>0.3711378401586265</v>
      </c>
      <c r="AH139" s="63">
        <f t="shared" ca="1" si="57"/>
        <v>0.98106274688303663</v>
      </c>
      <c r="AI139" s="1">
        <f t="shared" ca="1" si="58"/>
        <v>1.3288020516112775E-2</v>
      </c>
      <c r="AJ139" s="47">
        <f ca="1">IF(AF139&lt;&gt;"",AF139/AB139,"")</f>
        <v>0.97965712039309161</v>
      </c>
      <c r="AK139" s="1">
        <f t="shared" ca="1" si="59"/>
        <v>2.44629559524423E-3</v>
      </c>
      <c r="AL139" s="2" t="str">
        <f t="shared" ca="1" si="60"/>
        <v/>
      </c>
      <c r="AM139" s="1" t="str">
        <f t="shared" ca="1" si="61"/>
        <v/>
      </c>
      <c r="AN139" s="63" t="str">
        <f t="shared" ca="1" si="62"/>
        <v/>
      </c>
      <c r="AO139" s="1" t="str">
        <f t="shared" ca="1" si="63"/>
        <v/>
      </c>
      <c r="AP139" s="63" t="str">
        <f t="shared" ca="1" si="64"/>
        <v/>
      </c>
      <c r="AQ139" s="1" t="str">
        <f t="shared" ca="1" si="65"/>
        <v/>
      </c>
      <c r="AR139" s="1"/>
      <c r="AS139" s="1"/>
      <c r="AT139" s="1"/>
      <c r="AU139" s="1"/>
      <c r="AX139" s="118"/>
      <c r="AY139" s="118"/>
      <c r="AZ139" s="118"/>
      <c r="BA139" s="118"/>
      <c r="BD139" s="121"/>
      <c r="BE139" s="123"/>
      <c r="BF139" s="121"/>
      <c r="BG139" s="121"/>
      <c r="BH139" s="123"/>
      <c r="BI139" s="121"/>
      <c r="BL139" s="121"/>
      <c r="BM139" s="123"/>
      <c r="BN139" s="121"/>
      <c r="BO139" s="121"/>
      <c r="BP139" s="123"/>
      <c r="BQ139" s="121"/>
    </row>
    <row r="140" spans="1:71">
      <c r="A140" s="8">
        <f t="shared" si="66"/>
        <v>123</v>
      </c>
      <c r="H140" s="7"/>
      <c r="O140" s="1" t="str">
        <f t="shared" ca="1" si="47"/>
        <v>data3!R485C37</v>
      </c>
      <c r="P140" s="1" t="str">
        <f ca="1">$AT$8&amp;"!R"&amp;2+$D$16+3*A140&amp;"C"&amp;F$3</f>
        <v>data0!R485C37</v>
      </c>
      <c r="Q140" s="1" t="str">
        <f ca="1">$AT$8&amp;"!R"&amp;2+$D$16+3*A140+1&amp;"C"&amp;F$3</f>
        <v>data0!R486C37</v>
      </c>
      <c r="R140" s="1" t="str">
        <f ca="1">$AT$8&amp;"!R"&amp;2+$D$16+3*A140+2&amp;"C"&amp;F$3</f>
        <v>data0!R487C37</v>
      </c>
      <c r="S140" s="2">
        <f t="shared" ca="1" si="48"/>
        <v>116</v>
      </c>
      <c r="T140" s="63">
        <f t="shared" ca="1" si="49"/>
        <v>116</v>
      </c>
      <c r="U140" s="2" t="str">
        <f t="shared" ca="1" si="50"/>
        <v/>
      </c>
      <c r="V140" s="2">
        <f t="shared" ca="1" si="75"/>
        <v>133.59628528343995</v>
      </c>
      <c r="W140" s="2">
        <f t="shared" ca="1" si="76"/>
        <v>133.06153138478598</v>
      </c>
      <c r="X140" s="2">
        <f t="shared" ca="1" si="53"/>
        <v>131.37612469991049</v>
      </c>
      <c r="Y140" s="2" t="str">
        <f t="shared" ca="1" si="37"/>
        <v>OVR</v>
      </c>
      <c r="AA140" s="47">
        <f t="shared" ca="1" si="54"/>
        <v>141.62371901777203</v>
      </c>
      <c r="AB140" s="47">
        <f t="shared" ca="1" si="55"/>
        <v>140.76447804768881</v>
      </c>
      <c r="AC140" s="1">
        <f ca="1">IF(AB140&lt;&gt;"",AA140/AC$16,"")</f>
        <v>1.3816948196855808E-2</v>
      </c>
      <c r="AD140" s="47">
        <f ca="1">AB140/AA140</f>
        <v>0.99393293033086216</v>
      </c>
      <c r="AE140" s="1">
        <f ca="1">IF(AD140&lt;&gt;"",AD140/AD$16-1,"")</f>
        <v>5.369793372271614E-3</v>
      </c>
      <c r="AF140" s="47">
        <f ca="1">IF(T$16-$A140&gt;=T$15,VLOOKUP(T$16-$A140,$T$17:$X$244,5,FALSE),"")</f>
        <v>138.86210568745932</v>
      </c>
      <c r="AG140" s="1">
        <f t="shared" ca="1" si="56"/>
        <v>0.37766325071405876</v>
      </c>
      <c r="AH140" s="63">
        <f t="shared" ca="1" si="57"/>
        <v>0.98050034733259506</v>
      </c>
      <c r="AI140" s="1">
        <f t="shared" ca="1" si="58"/>
        <v>1.270714765245895E-2</v>
      </c>
      <c r="AJ140" s="47">
        <f ca="1">IF(AF140&lt;&gt;"",AF140/AB140,"")</f>
        <v>0.98648542312226672</v>
      </c>
      <c r="AK140" s="1">
        <f t="shared" ca="1" si="59"/>
        <v>9.4334410296772475E-3</v>
      </c>
      <c r="AL140" s="2" t="str">
        <f t="shared" ca="1" si="60"/>
        <v/>
      </c>
      <c r="AM140" s="1" t="str">
        <f t="shared" ca="1" si="61"/>
        <v/>
      </c>
      <c r="AN140" s="63" t="str">
        <f t="shared" ca="1" si="62"/>
        <v/>
      </c>
      <c r="AO140" s="1" t="str">
        <f t="shared" ca="1" si="63"/>
        <v/>
      </c>
      <c r="AP140" s="63" t="str">
        <f t="shared" ca="1" si="64"/>
        <v/>
      </c>
      <c r="AQ140" s="1" t="str">
        <f t="shared" ca="1" si="65"/>
        <v/>
      </c>
      <c r="AR140" s="1"/>
      <c r="AS140" s="1"/>
      <c r="AT140" s="1"/>
      <c r="AU140" s="1"/>
      <c r="AX140" s="118"/>
      <c r="AY140" s="118"/>
      <c r="AZ140" s="118"/>
      <c r="BA140" s="118"/>
      <c r="BD140" s="121"/>
      <c r="BE140" s="123"/>
      <c r="BF140" s="121"/>
      <c r="BG140" s="121"/>
      <c r="BH140" s="123"/>
      <c r="BI140" s="121"/>
      <c r="BL140" s="121"/>
      <c r="BM140" s="123"/>
      <c r="BN140" s="121"/>
      <c r="BO140" s="121"/>
      <c r="BP140" s="123"/>
      <c r="BQ140" s="121"/>
    </row>
    <row r="141" spans="1:71">
      <c r="A141" s="8">
        <f t="shared" si="66"/>
        <v>124</v>
      </c>
      <c r="H141" s="7"/>
      <c r="O141" s="1" t="str">
        <f t="shared" ca="1" si="47"/>
        <v>data3!R488C37</v>
      </c>
      <c r="P141" s="1" t="str">
        <f ca="1">$AT$8&amp;"!R"&amp;2+$D$16+3*A141&amp;"C"&amp;F$3</f>
        <v>data0!R488C37</v>
      </c>
      <c r="Q141" s="1" t="str">
        <f ca="1">$AT$8&amp;"!R"&amp;2+$D$16+3*A141+1&amp;"C"&amp;F$3</f>
        <v>data0!R489C37</v>
      </c>
      <c r="R141" s="1" t="str">
        <f ca="1">$AT$8&amp;"!R"&amp;2+$D$16+3*A141+2&amp;"C"&amp;F$3</f>
        <v>data0!R490C37</v>
      </c>
      <c r="S141" s="2">
        <f t="shared" ca="1" si="48"/>
        <v>118</v>
      </c>
      <c r="T141" s="63">
        <f t="shared" ca="1" si="49"/>
        <v>118</v>
      </c>
      <c r="U141" s="2" t="str">
        <f t="shared" ca="1" si="50"/>
        <v/>
      </c>
      <c r="V141" s="2">
        <f t="shared" ca="1" si="75"/>
        <v>132.97772472499918</v>
      </c>
      <c r="W141" s="2">
        <f t="shared" ca="1" si="76"/>
        <v>132.39681053161621</v>
      </c>
      <c r="X141" s="2">
        <f t="shared" ca="1" si="53"/>
        <v>130.70901966094971</v>
      </c>
      <c r="Y141" s="2" t="str">
        <f t="shared" ca="1" si="37"/>
        <v>OVR</v>
      </c>
      <c r="AA141" s="47">
        <f t="shared" ca="1" si="54"/>
        <v>145.76771435478426</v>
      </c>
      <c r="AB141" s="47">
        <f t="shared" ca="1" si="55"/>
        <v>144.90269184112549</v>
      </c>
      <c r="AC141" s="1">
        <f ca="1">IF(AB141&lt;&gt;"",AA141/AC$16,"")</f>
        <v>1.4221240424857002E-2</v>
      </c>
      <c r="AD141" s="47">
        <f ca="1">AB141/AA141</f>
        <v>0.99406574688031812</v>
      </c>
      <c r="AE141" s="1">
        <f ca="1">IF(AD141&lt;&gt;"",AD141/AD$16-1,"")</f>
        <v>5.5041381985754256E-3</v>
      </c>
      <c r="AF141" s="47">
        <f ca="1">IF(T$16-$A141&gt;=T$15,VLOOKUP(T$16-$A141,$T$17:$X$244,5,FALSE),"")</f>
        <v>143.68872547149658</v>
      </c>
      <c r="AG141" s="1">
        <f t="shared" ca="1" si="56"/>
        <v>0.38871390494609137</v>
      </c>
      <c r="AH141" s="63">
        <f t="shared" ca="1" si="57"/>
        <v>0.9857376587642197</v>
      </c>
      <c r="AI141" s="1">
        <f t="shared" ca="1" si="58"/>
        <v>1.8116490684021436E-2</v>
      </c>
      <c r="AJ141" s="47">
        <f ca="1">IF(AF141&lt;&gt;"",AF141/AB141,"")</f>
        <v>0.99162219587362854</v>
      </c>
      <c r="AK141" s="1">
        <f t="shared" ca="1" si="59"/>
        <v>1.4689707440369126E-2</v>
      </c>
      <c r="AL141" s="2" t="str">
        <f t="shared" ca="1" si="60"/>
        <v/>
      </c>
      <c r="AM141" s="1" t="str">
        <f t="shared" ca="1" si="61"/>
        <v/>
      </c>
      <c r="AN141" s="63" t="str">
        <f t="shared" ca="1" si="62"/>
        <v/>
      </c>
      <c r="AO141" s="1" t="str">
        <f t="shared" ca="1" si="63"/>
        <v/>
      </c>
      <c r="AP141" s="63" t="str">
        <f t="shared" ca="1" si="64"/>
        <v/>
      </c>
      <c r="AQ141" s="1" t="str">
        <f t="shared" ca="1" si="65"/>
        <v/>
      </c>
      <c r="AR141" s="1"/>
      <c r="AS141" s="1"/>
      <c r="AT141" s="1"/>
      <c r="AU141" s="1"/>
      <c r="AX141" s="118"/>
      <c r="AY141" s="118"/>
      <c r="AZ141" s="118"/>
      <c r="BA141" s="118"/>
      <c r="BD141" s="121"/>
      <c r="BE141" s="123"/>
      <c r="BF141" s="121"/>
      <c r="BG141" s="121"/>
      <c r="BH141" s="123"/>
      <c r="BI141" s="121"/>
      <c r="BL141" s="121"/>
      <c r="BM141" s="123"/>
      <c r="BN141" s="121"/>
      <c r="BO141" s="121"/>
      <c r="BP141" s="123"/>
      <c r="BQ141" s="121"/>
    </row>
    <row r="142" spans="1:71">
      <c r="A142" s="8">
        <f t="shared" si="66"/>
        <v>125</v>
      </c>
      <c r="H142" s="7"/>
      <c r="O142" s="1" t="str">
        <f t="shared" ca="1" si="47"/>
        <v>data3!R491C37</v>
      </c>
      <c r="P142" s="1" t="str">
        <f ca="1">$AT$8&amp;"!R"&amp;2+$D$16+3*A142&amp;"C"&amp;F$3</f>
        <v>data0!R491C37</v>
      </c>
      <c r="Q142" s="1" t="str">
        <f ca="1">$AT$8&amp;"!R"&amp;2+$D$16+3*A142+1&amp;"C"&amp;F$3</f>
        <v>data0!R492C37</v>
      </c>
      <c r="R142" s="1" t="str">
        <f ca="1">$AT$8&amp;"!R"&amp;2+$D$16+3*A142+2&amp;"C"&amp;F$3</f>
        <v>data0!R493C37</v>
      </c>
      <c r="S142" s="2">
        <f t="shared" ca="1" si="48"/>
        <v>119</v>
      </c>
      <c r="T142" s="63">
        <f t="shared" ca="1" si="49"/>
        <v>119</v>
      </c>
      <c r="U142" s="2" t="str">
        <f t="shared" ca="1" si="50"/>
        <v/>
      </c>
      <c r="V142" s="2">
        <f t="shared" ca="1" si="75"/>
        <v>132.42705757723201</v>
      </c>
      <c r="W142" s="2">
        <f t="shared" ca="1" si="76"/>
        <v>131.76467355092367</v>
      </c>
      <c r="X142" s="2">
        <f t="shared" ca="1" si="53"/>
        <v>130.09484481811523</v>
      </c>
      <c r="Y142" s="2" t="str">
        <f t="shared" ca="1" si="37"/>
        <v>OVR</v>
      </c>
      <c r="AA142" s="47">
        <f t="shared" ca="1" si="54"/>
        <v>149.9593350546607</v>
      </c>
      <c r="AB142" s="47">
        <f t="shared" ca="1" si="55"/>
        <v>149.02787272135416</v>
      </c>
      <c r="AC142" s="1">
        <f ca="1">IF(AB142&lt;&gt;"",AA142/AC$16,"")</f>
        <v>1.4630179029722995E-2</v>
      </c>
      <c r="AD142" s="47">
        <f ca="1">AB142/AA142</f>
        <v>0.99378856719411957</v>
      </c>
      <c r="AE142" s="1">
        <f ca="1">IF(AD142&lt;&gt;"",AD142/AD$16-1,"")</f>
        <v>5.223769095855868E-3</v>
      </c>
      <c r="AF142" s="47">
        <f ca="1">IF(T$16-$A142&gt;=T$15,VLOOKUP(T$16-$A142,$T$17:$X$244,5,FALSE),"")</f>
        <v>148.59116299947104</v>
      </c>
      <c r="AG142" s="1">
        <f t="shared" ca="1" si="56"/>
        <v>0.39989156014576188</v>
      </c>
      <c r="AH142" s="63">
        <f t="shared" ca="1" si="57"/>
        <v>0.99087637955522434</v>
      </c>
      <c r="AI142" s="1">
        <f t="shared" ca="1" si="58"/>
        <v>2.3424004637481843E-2</v>
      </c>
      <c r="AJ142" s="47">
        <f ca="1">IF(AF142&lt;&gt;"",AF142/AB142,"")</f>
        <v>0.99706961044327824</v>
      </c>
      <c r="AK142" s="1">
        <f t="shared" ca="1" si="59"/>
        <v>2.0263841943393812E-2</v>
      </c>
      <c r="AL142" s="2" t="str">
        <f t="shared" ca="1" si="60"/>
        <v/>
      </c>
      <c r="AM142" s="1" t="str">
        <f t="shared" ca="1" si="61"/>
        <v/>
      </c>
      <c r="AN142" s="63" t="str">
        <f t="shared" ca="1" si="62"/>
        <v/>
      </c>
      <c r="AO142" s="1" t="str">
        <f t="shared" ca="1" si="63"/>
        <v/>
      </c>
      <c r="AP142" s="63" t="str">
        <f t="shared" ca="1" si="64"/>
        <v/>
      </c>
      <c r="AQ142" s="1" t="str">
        <f t="shared" ca="1" si="65"/>
        <v/>
      </c>
      <c r="AR142" s="1"/>
      <c r="AS142" s="1"/>
      <c r="AT142" s="1"/>
      <c r="AU142" s="1"/>
      <c r="AX142" s="118"/>
      <c r="AY142" s="118"/>
      <c r="AZ142" s="118"/>
      <c r="BA142" s="118"/>
      <c r="BD142" s="121"/>
      <c r="BE142" s="123"/>
      <c r="BF142" s="121"/>
      <c r="BG142" s="121"/>
      <c r="BH142" s="123"/>
      <c r="BI142" s="121"/>
      <c r="BL142" s="121"/>
      <c r="BM142" s="123"/>
      <c r="BN142" s="121"/>
      <c r="BO142" s="121"/>
      <c r="BP142" s="123"/>
      <c r="BQ142" s="121"/>
    </row>
    <row r="143" spans="1:71">
      <c r="A143" s="8">
        <f t="shared" si="66"/>
        <v>126</v>
      </c>
      <c r="H143" s="7"/>
      <c r="O143" s="1" t="str">
        <f t="shared" ca="1" si="47"/>
        <v>data3!R494C37</v>
      </c>
      <c r="P143" s="1" t="str">
        <f ca="1">$AT$8&amp;"!R"&amp;2+$D$16+3*A143&amp;"C"&amp;F$3</f>
        <v>data0!R494C37</v>
      </c>
      <c r="Q143" s="1" t="str">
        <f ca="1">$AT$8&amp;"!R"&amp;2+$D$16+3*A143+1&amp;"C"&amp;F$3</f>
        <v>data0!R495C37</v>
      </c>
      <c r="R143" s="1" t="str">
        <f ca="1">$AT$8&amp;"!R"&amp;2+$D$16+3*A143+2&amp;"C"&amp;F$3</f>
        <v>data0!R496C37</v>
      </c>
      <c r="S143" s="2">
        <f t="shared" ca="1" si="48"/>
        <v>120</v>
      </c>
      <c r="T143" s="63">
        <f t="shared" ca="1" si="49"/>
        <v>120</v>
      </c>
      <c r="U143" s="2" t="str">
        <f t="shared" ca="1" si="50"/>
        <v/>
      </c>
      <c r="V143" s="2">
        <f t="shared" ca="1" si="75"/>
        <v>132.27468336401512</v>
      </c>
      <c r="W143" s="2">
        <f t="shared" ca="1" si="76"/>
        <v>131.38017876942953</v>
      </c>
      <c r="X143" s="2">
        <f t="shared" ca="1" si="53"/>
        <v>130.22406991322836</v>
      </c>
      <c r="Y143" s="2" t="str">
        <f t="shared" ca="1" si="37"/>
        <v>OVR</v>
      </c>
      <c r="AA143" s="47">
        <f t="shared" ca="1" si="54"/>
        <v>154.22498658236768</v>
      </c>
      <c r="AB143" s="47">
        <f t="shared" ca="1" si="55"/>
        <v>153.23777389526367</v>
      </c>
      <c r="AC143" s="1">
        <f ca="1">IF(AB143&lt;&gt;"",AA143/AC$16,"")</f>
        <v>1.5046340154377334E-2</v>
      </c>
      <c r="AD143" s="47">
        <f ca="1">AB143/AA143</f>
        <v>0.99359887973420724</v>
      </c>
      <c r="AE143" s="1">
        <f ca="1">IF(AD143&lt;&gt;"",AD143/AD$16-1,"")</f>
        <v>5.0318989640212308E-3</v>
      </c>
      <c r="AF143" s="47">
        <f ca="1">IF(T$16-$A143&gt;=T$15,VLOOKUP(T$16-$A143,$T$17:$X$244,5,FALSE),"")</f>
        <v>152.84389940897623</v>
      </c>
      <c r="AG143" s="1">
        <f t="shared" ca="1" si="56"/>
        <v>0.41126663088631382</v>
      </c>
      <c r="AH143" s="63">
        <f t="shared" ca="1" si="57"/>
        <v>0.99104498431806409</v>
      </c>
      <c r="AI143" s="1">
        <f t="shared" ca="1" si="58"/>
        <v>2.3598147613484555E-2</v>
      </c>
      <c r="AJ143" s="47">
        <f ca="1">IF(AF143&lt;&gt;"",AF143/AB143,"")</f>
        <v>0.99742965147381579</v>
      </c>
      <c r="AK143" s="1">
        <f t="shared" ca="1" si="59"/>
        <v>2.0632258392181191E-2</v>
      </c>
      <c r="AL143" s="2" t="str">
        <f t="shared" ca="1" si="60"/>
        <v/>
      </c>
      <c r="AM143" s="1" t="str">
        <f t="shared" ca="1" si="61"/>
        <v/>
      </c>
      <c r="AN143" s="63" t="str">
        <f t="shared" ca="1" si="62"/>
        <v/>
      </c>
      <c r="AO143" s="1" t="str">
        <f t="shared" ca="1" si="63"/>
        <v/>
      </c>
      <c r="AP143" s="63" t="str">
        <f t="shared" ca="1" si="64"/>
        <v/>
      </c>
      <c r="AQ143" s="1" t="str">
        <f t="shared" ca="1" si="65"/>
        <v/>
      </c>
      <c r="AR143" s="1"/>
      <c r="AS143" s="1"/>
      <c r="AT143" s="1"/>
      <c r="AU143" s="1"/>
      <c r="AX143" s="118"/>
      <c r="AY143" s="118"/>
      <c r="AZ143" s="118"/>
      <c r="BA143" s="118"/>
      <c r="BD143" s="121"/>
      <c r="BE143" s="123"/>
      <c r="BF143" s="121"/>
      <c r="BG143" s="121"/>
      <c r="BH143" s="123"/>
      <c r="BI143" s="121"/>
      <c r="BL143" s="121"/>
      <c r="BM143" s="123"/>
      <c r="BN143" s="121"/>
      <c r="BO143" s="121"/>
      <c r="BP143" s="123"/>
      <c r="BQ143" s="121"/>
    </row>
    <row r="144" spans="1:71">
      <c r="A144" s="8">
        <f t="shared" si="66"/>
        <v>127</v>
      </c>
      <c r="H144" s="7"/>
      <c r="O144" s="1" t="str">
        <f t="shared" ca="1" si="47"/>
        <v>data3!R497C37</v>
      </c>
      <c r="P144" s="1" t="str">
        <f ca="1">$AT$8&amp;"!R"&amp;2+$D$16+3*A144&amp;"C"&amp;F$3</f>
        <v>data0!R497C37</v>
      </c>
      <c r="Q144" s="1" t="str">
        <f ca="1">$AT$8&amp;"!R"&amp;2+$D$16+3*A144+1&amp;"C"&amp;F$3</f>
        <v>data0!R498C37</v>
      </c>
      <c r="R144" s="1" t="str">
        <f ca="1">$AT$8&amp;"!R"&amp;2+$D$16+3*A144+2&amp;"C"&amp;F$3</f>
        <v>data0!R499C37</v>
      </c>
      <c r="S144" s="2">
        <f t="shared" ca="1" si="48"/>
        <v>121</v>
      </c>
      <c r="T144" s="63">
        <f t="shared" ca="1" si="49"/>
        <v>121</v>
      </c>
      <c r="U144" s="2" t="str">
        <f t="shared" ca="1" si="50"/>
        <v/>
      </c>
      <c r="V144" s="2">
        <f t="shared" ca="1" si="75"/>
        <v>132.09345233536061</v>
      </c>
      <c r="W144" s="2">
        <f t="shared" ca="1" si="76"/>
        <v>131.61478551228842</v>
      </c>
      <c r="X144" s="2">
        <f t="shared" ca="1" si="53"/>
        <v>129.92437362670898</v>
      </c>
      <c r="Y144" s="2" t="str">
        <f t="shared" ca="1" si="37"/>
        <v>OVR</v>
      </c>
      <c r="AA144" s="47">
        <f t="shared" ca="1" si="54"/>
        <v>158.66629732015457</v>
      </c>
      <c r="AB144" s="47">
        <f t="shared" ca="1" si="55"/>
        <v>157.5910447438558</v>
      </c>
      <c r="AC144" s="1">
        <f ca="1">IF(AB144&lt;&gt;"",AA144/AC$16,"")</f>
        <v>1.547963876294191E-2</v>
      </c>
      <c r="AD144" s="47">
        <f ca="1">AB144/AA144</f>
        <v>0.99322318227336504</v>
      </c>
      <c r="AE144" s="1">
        <f ca="1">IF(AD144&lt;&gt;"",AD144/AD$16-1,"")</f>
        <v>4.651878474658977E-3</v>
      </c>
      <c r="AF144" s="47">
        <f ca="1">IF(T$16-$A144&gt;=T$15,VLOOKUP(T$16-$A144,$T$17:$X$244,5,FALSE),"")</f>
        <v>157.14742279052734</v>
      </c>
      <c r="AG144" s="1">
        <f t="shared" ca="1" si="56"/>
        <v>0.42311012618707883</v>
      </c>
      <c r="AH144" s="63">
        <f t="shared" ca="1" si="57"/>
        <v>0.99042723908428731</v>
      </c>
      <c r="AI144" s="1">
        <f t="shared" ca="1" si="58"/>
        <v>2.2960111109595616E-2</v>
      </c>
      <c r="AJ144" s="47">
        <f ca="1">IF(AF144&lt;&gt;"",AF144/AB144,"")</f>
        <v>0.99718497993303168</v>
      </c>
      <c r="AK144" s="1">
        <f t="shared" ca="1" si="59"/>
        <v>2.0381895204295564E-2</v>
      </c>
      <c r="AL144" s="2" t="str">
        <f t="shared" ca="1" si="60"/>
        <v/>
      </c>
      <c r="AM144" s="1" t="str">
        <f t="shared" ca="1" si="61"/>
        <v/>
      </c>
      <c r="AN144" s="63" t="str">
        <f t="shared" ca="1" si="62"/>
        <v/>
      </c>
      <c r="AO144" s="1" t="str">
        <f t="shared" ca="1" si="63"/>
        <v/>
      </c>
      <c r="AP144" s="63" t="str">
        <f t="shared" ca="1" si="64"/>
        <v/>
      </c>
      <c r="AQ144" s="1" t="str">
        <f t="shared" ca="1" si="65"/>
        <v/>
      </c>
      <c r="AR144" s="1"/>
      <c r="AS144" s="1"/>
      <c r="AT144" s="1"/>
      <c r="AU144" s="1"/>
      <c r="AX144" s="118"/>
      <c r="AY144" s="118"/>
      <c r="AZ144" s="118"/>
      <c r="BA144" s="118"/>
      <c r="BD144" s="121"/>
      <c r="BE144" s="123"/>
      <c r="BF144" s="121"/>
      <c r="BG144" s="121"/>
      <c r="BH144" s="123"/>
      <c r="BI144" s="121"/>
      <c r="BL144" s="121"/>
      <c r="BM144" s="123"/>
      <c r="BN144" s="121"/>
      <c r="BO144" s="121"/>
      <c r="BP144" s="123"/>
      <c r="BQ144" s="121"/>
    </row>
    <row r="145" spans="1:69">
      <c r="A145" s="8">
        <f t="shared" si="66"/>
        <v>128</v>
      </c>
      <c r="H145" s="7"/>
      <c r="O145" s="1" t="str">
        <f t="shared" ca="1" si="47"/>
        <v>data3!R500C37</v>
      </c>
      <c r="P145" s="1" t="str">
        <f ca="1">$AT$8&amp;"!R"&amp;2+$D$16+3*A145&amp;"C"&amp;F$3</f>
        <v>data0!R500C37</v>
      </c>
      <c r="Q145" s="1" t="str">
        <f ca="1">$AT$8&amp;"!R"&amp;2+$D$16+3*A145+1&amp;"C"&amp;F$3</f>
        <v>data0!R501C37</v>
      </c>
      <c r="R145" s="1" t="str">
        <f ca="1">$AT$8&amp;"!R"&amp;2+$D$16+3*A145+2&amp;"C"&amp;F$3</f>
        <v>data0!R502C37</v>
      </c>
      <c r="S145" s="2">
        <f t="shared" ca="1" si="48"/>
        <v>122</v>
      </c>
      <c r="T145" s="63">
        <f t="shared" ca="1" si="49"/>
        <v>122</v>
      </c>
      <c r="U145" s="2" t="str">
        <f t="shared" ca="1" si="50"/>
        <v/>
      </c>
      <c r="V145" s="2">
        <f t="shared" ca="1" si="75"/>
        <v>131.35724817224721</v>
      </c>
      <c r="W145" s="2">
        <f t="shared" ca="1" si="76"/>
        <v>130.89141273498535</v>
      </c>
      <c r="X145" s="2">
        <f t="shared" ca="1" si="53"/>
        <v>129.28611628214517</v>
      </c>
      <c r="Y145" s="2" t="str">
        <f t="shared" ref="Y145:Y208" ca="1" si="77">IF(INDIRECT(R145,FALSE)&lt;Y$15,INDIRECT(R145,FALSE),Y$16)</f>
        <v>OVR</v>
      </c>
      <c r="AA145" s="47">
        <f t="shared" ca="1" si="54"/>
        <v>162.77698030617785</v>
      </c>
      <c r="AB145" s="47">
        <f t="shared" ca="1" si="55"/>
        <v>161.68364270528158</v>
      </c>
      <c r="AC145" s="1">
        <f ca="1">IF(AB145&lt;&gt;"",AA145/AC$16,"")</f>
        <v>1.5880681005480766E-2</v>
      </c>
      <c r="AD145" s="47">
        <f ca="1">AB145/AA145</f>
        <v>0.99328321732692337</v>
      </c>
      <c r="AE145" s="1">
        <f t="shared" ref="AE145:AE208" ca="1" si="78">IF(AD145&lt;&gt;"",AD145/AD$16-1,"")</f>
        <v>4.7126043320575572E-3</v>
      </c>
      <c r="AF145" s="47">
        <f ca="1">IF(T$16-$A145&gt;=T$15,VLOOKUP(T$16-$A145,$T$17:$X$244,5,FALSE),"")</f>
        <v>161.16817283630371</v>
      </c>
      <c r="AG145" s="1">
        <f t="shared" ca="1" si="56"/>
        <v>0.43407194748314093</v>
      </c>
      <c r="AH145" s="63">
        <f t="shared" ca="1" si="57"/>
        <v>0.99011649271999014</v>
      </c>
      <c r="AI145" s="1">
        <f t="shared" ca="1" si="58"/>
        <v>2.2639157562677648E-2</v>
      </c>
      <c r="AJ145" s="47">
        <f ca="1">IF(AF145&lt;&gt;"",AF145/AB145,"")</f>
        <v>0.99681186135868127</v>
      </c>
      <c r="AK145" s="1">
        <f t="shared" ca="1" si="59"/>
        <v>2.0000096996647843E-2</v>
      </c>
      <c r="AL145" s="2" t="str">
        <f t="shared" ca="1" si="60"/>
        <v/>
      </c>
      <c r="AM145" s="1" t="str">
        <f t="shared" ca="1" si="61"/>
        <v/>
      </c>
      <c r="AN145" s="63" t="str">
        <f t="shared" ca="1" si="62"/>
        <v/>
      </c>
      <c r="AO145" s="1" t="str">
        <f t="shared" ca="1" si="63"/>
        <v/>
      </c>
      <c r="AP145" s="63" t="str">
        <f t="shared" ca="1" si="64"/>
        <v/>
      </c>
      <c r="AQ145" s="1" t="str">
        <f t="shared" ca="1" si="65"/>
        <v/>
      </c>
      <c r="AR145" s="1"/>
      <c r="AS145" s="1"/>
      <c r="AT145" s="1"/>
      <c r="AU145" s="1"/>
      <c r="AX145" s="118"/>
      <c r="AY145" s="118"/>
      <c r="AZ145" s="118"/>
      <c r="BA145" s="118"/>
      <c r="BD145" s="121"/>
      <c r="BE145" s="123"/>
      <c r="BF145" s="121"/>
      <c r="BG145" s="121"/>
      <c r="BH145" s="123"/>
      <c r="BI145" s="121"/>
      <c r="BL145" s="121"/>
      <c r="BM145" s="123"/>
      <c r="BN145" s="121"/>
      <c r="BO145" s="121"/>
      <c r="BP145" s="123"/>
      <c r="BQ145" s="121"/>
    </row>
    <row r="146" spans="1:69">
      <c r="A146" s="8">
        <f t="shared" si="66"/>
        <v>129</v>
      </c>
      <c r="H146" s="7"/>
      <c r="O146" s="1" t="str">
        <f t="shared" ref="O146:O209" ca="1" si="79">"data3!R"&amp;2+$D$16+3*A146&amp;"C"&amp;F$4</f>
        <v>data3!R503C37</v>
      </c>
      <c r="P146" s="1" t="str">
        <f ca="1">$AT$8&amp;"!R"&amp;2+$D$16+3*A146&amp;"C"&amp;F$3</f>
        <v>data0!R503C37</v>
      </c>
      <c r="Q146" s="1" t="str">
        <f ca="1">$AT$8&amp;"!R"&amp;2+$D$16+3*A146+1&amp;"C"&amp;F$3</f>
        <v>data0!R504C37</v>
      </c>
      <c r="R146" s="1" t="str">
        <f ca="1">$AT$8&amp;"!R"&amp;2+$D$16+3*A146+2&amp;"C"&amp;F$3</f>
        <v>data0!R505C37</v>
      </c>
      <c r="S146" s="2">
        <f t="shared" ref="S146:S209" ca="1" si="80">RANK(V146,V$17:V$244)</f>
        <v>123</v>
      </c>
      <c r="T146" s="63">
        <f t="shared" ref="T146:T209" ca="1" si="81">IF(X146&lt;&gt;$X$16,S146,"")</f>
        <v>123</v>
      </c>
      <c r="U146" s="2" t="str">
        <f t="shared" ref="U146:U209" ca="1" si="82">IF(Y146&lt;&gt;$Y$16,S146,"")</f>
        <v/>
      </c>
      <c r="V146" s="2">
        <f t="shared" ca="1" si="75"/>
        <v>130.65159380057165</v>
      </c>
      <c r="W146" s="2">
        <f t="shared" ca="1" si="76"/>
        <v>130.15500577290854</v>
      </c>
      <c r="X146" s="2">
        <f t="shared" ref="X146:X209" ca="1" si="83">IF(INDIRECT(Q146,FALSE)&lt;X$15,INDIRECT(Q146,FALSE),X$16)</f>
        <v>128.52221234639487</v>
      </c>
      <c r="Y146" s="2" t="str">
        <f t="shared" ca="1" si="77"/>
        <v>OVR</v>
      </c>
      <c r="AA146" s="47">
        <f t="shared" ref="AA146:AA209" ca="1" si="84">VLOOKUP($S$16-$A146,$S$17:$W$244,4,FALSE)</f>
        <v>166.29763502321879</v>
      </c>
      <c r="AB146" s="47">
        <f t="shared" ref="AB146:AB209" ca="1" si="85">VLOOKUP($S$16-$A146,$S$17:$W$244,5,FALSE)</f>
        <v>165.09196790059408</v>
      </c>
      <c r="AC146" s="1">
        <f ca="1">IF(AB146&lt;&gt;"",AA146/AC$16,"")</f>
        <v>1.6224159514460369E-2</v>
      </c>
      <c r="AD146" s="47">
        <f t="shared" ref="AD146:AD209" ca="1" si="86">AB146/AA146</f>
        <v>0.99274994426435248</v>
      </c>
      <c r="AE146" s="1">
        <f t="shared" ca="1" si="78"/>
        <v>4.17319506975522E-3</v>
      </c>
      <c r="AF146" s="47">
        <f t="shared" ref="AF146:AF209" ca="1" si="87">IF(T$16-$A146&gt;=T$15,VLOOKUP(T$16-$A146,$T$17:$X$244,5,FALSE),"")</f>
        <v>164.55567614237467</v>
      </c>
      <c r="AG146" s="1">
        <f t="shared" ref="AG146:AG209" ca="1" si="88">IF(AF146&lt;&gt;"",$AA146/AG$16,"")</f>
        <v>0.44346036006191675</v>
      </c>
      <c r="AH146" s="63">
        <f t="shared" ref="AH146:AH209" ca="1" si="89">IF(AF146&lt;&gt;"",AF146/$AA146,"")</f>
        <v>0.98952505319392603</v>
      </c>
      <c r="AI146" s="1">
        <f t="shared" ref="AI146:AI209" ca="1" si="90">IF(AH146&lt;&gt;"",AH146/AH$16-1,"")</f>
        <v>2.2028290838276288E-2</v>
      </c>
      <c r="AJ146" s="47">
        <f ca="1">IF(AF146&lt;&gt;"",AF146/AB146,"")</f>
        <v>0.99675155754068945</v>
      </c>
      <c r="AK146" s="1">
        <f t="shared" ref="AK146:AK197" ca="1" si="91">IF(AJ146&lt;&gt;"",AJ146/AJ$16-1,"")</f>
        <v>1.9938390367157055E-2</v>
      </c>
      <c r="AL146" s="2" t="str">
        <f t="shared" ref="AL146:AL209" ca="1" si="92">IF(U$16-$A146&gt;=U$15,VLOOKUP(T$16-$A146,$U$17:$Y$244,5,FALSE),"")</f>
        <v/>
      </c>
      <c r="AM146" s="1" t="str">
        <f t="shared" ref="AM146:AM209" ca="1" si="93">IF(AL146&lt;&gt;"",$AA146/AM$16,"")</f>
        <v/>
      </c>
      <c r="AN146" s="63" t="str">
        <f t="shared" ref="AN146:AN209" ca="1" si="94">IF(AL146&lt;&gt;"",AL146/$AA146,"")</f>
        <v/>
      </c>
      <c r="AO146" s="1" t="str">
        <f t="shared" ref="AO146:AO197" ca="1" si="95">IF(AN146&lt;&gt;"",AN146/AN$16-1,"")</f>
        <v/>
      </c>
      <c r="AP146" s="63" t="str">
        <f t="shared" ref="AP146:AP209" ca="1" si="96">IF(AL146&lt;&gt;"",AL146/AF146,"")</f>
        <v/>
      </c>
      <c r="AQ146" s="1" t="str">
        <f t="shared" ref="AQ146:AQ209" ca="1" si="97">IF(AP146&lt;&gt;"",AP146/AP$16-1,"")</f>
        <v/>
      </c>
      <c r="AR146" s="1"/>
      <c r="AS146" s="1"/>
      <c r="AT146" s="1"/>
      <c r="AU146" s="1"/>
      <c r="AX146" s="118"/>
      <c r="AY146" s="118"/>
      <c r="AZ146" s="118"/>
      <c r="BA146" s="118"/>
      <c r="BD146" s="121"/>
      <c r="BE146" s="123"/>
      <c r="BF146" s="121"/>
      <c r="BG146" s="121"/>
      <c r="BH146" s="123"/>
      <c r="BI146" s="121"/>
      <c r="BL146" s="121"/>
      <c r="BM146" s="123"/>
      <c r="BN146" s="121"/>
      <c r="BO146" s="121"/>
      <c r="BP146" s="123"/>
      <c r="BQ146" s="121"/>
    </row>
    <row r="147" spans="1:69">
      <c r="A147" s="8">
        <f t="shared" ref="A147:A210" si="98">A146+1</f>
        <v>130</v>
      </c>
      <c r="H147" s="7"/>
      <c r="O147" s="1" t="str">
        <f t="shared" ca="1" si="79"/>
        <v>data3!R506C37</v>
      </c>
      <c r="P147" s="1" t="str">
        <f ca="1">$AT$8&amp;"!R"&amp;2+$D$16+3*A147&amp;"C"&amp;F$3</f>
        <v>data0!R506C37</v>
      </c>
      <c r="Q147" s="1" t="str">
        <f ca="1">$AT$8&amp;"!R"&amp;2+$D$16+3*A147+1&amp;"C"&amp;F$3</f>
        <v>data0!R507C37</v>
      </c>
      <c r="R147" s="1" t="str">
        <f ca="1">$AT$8&amp;"!R"&amp;2+$D$16+3*A147+2&amp;"C"&amp;F$3</f>
        <v>data0!R508C37</v>
      </c>
      <c r="S147" s="2">
        <f t="shared" ca="1" si="80"/>
        <v>124</v>
      </c>
      <c r="T147" s="63">
        <f t="shared" ca="1" si="81"/>
        <v>124</v>
      </c>
      <c r="U147" s="2" t="str">
        <f t="shared" ca="1" si="82"/>
        <v/>
      </c>
      <c r="V147" s="2">
        <f t="shared" ca="1" si="75"/>
        <v>129.86622067900814</v>
      </c>
      <c r="W147" s="2">
        <f t="shared" ca="1" si="76"/>
        <v>129.3990478515625</v>
      </c>
      <c r="X147" s="2">
        <f t="shared" ca="1" si="83"/>
        <v>127.78191026051839</v>
      </c>
      <c r="Y147" s="2" t="str">
        <f t="shared" ca="1" si="77"/>
        <v>OVR</v>
      </c>
      <c r="AA147" s="47">
        <f t="shared" ca="1" si="84"/>
        <v>169.60690136446613</v>
      </c>
      <c r="AB147" s="47">
        <f t="shared" ca="1" si="85"/>
        <v>168.34388669331869</v>
      </c>
      <c r="AC147" s="1">
        <f ca="1">IF(AB147&lt;&gt;"",AA147/AC$16,"")</f>
        <v>1.6547014767264986E-2</v>
      </c>
      <c r="AD147" s="47">
        <f t="shared" ca="1" si="86"/>
        <v>0.99255328255521069</v>
      </c>
      <c r="AE147" s="1">
        <f t="shared" ca="1" si="78"/>
        <v>3.9742704382730309E-3</v>
      </c>
      <c r="AF147" s="47">
        <f t="shared" ca="1" si="87"/>
        <v>167.80203437805176</v>
      </c>
      <c r="AG147" s="1">
        <f t="shared" ca="1" si="88"/>
        <v>0.45228507030524301</v>
      </c>
      <c r="AH147" s="63">
        <f t="shared" ca="1" si="89"/>
        <v>0.98935852862180462</v>
      </c>
      <c r="AI147" s="1">
        <f t="shared" ca="1" si="90"/>
        <v>2.1856296381664642E-2</v>
      </c>
      <c r="AJ147" s="47">
        <f ca="1">IF(AF147&lt;&gt;"",AF147/AB147,"")</f>
        <v>0.9967812771469744</v>
      </c>
      <c r="AK147" s="1">
        <f t="shared" ca="1" si="91"/>
        <v>1.9968801322793217E-2</v>
      </c>
      <c r="AL147" s="2" t="str">
        <f t="shared" ca="1" si="92"/>
        <v/>
      </c>
      <c r="AM147" s="1" t="str">
        <f t="shared" ca="1" si="93"/>
        <v/>
      </c>
      <c r="AN147" s="63" t="str">
        <f t="shared" ca="1" si="94"/>
        <v/>
      </c>
      <c r="AO147" s="1" t="str">
        <f t="shared" ca="1" si="95"/>
        <v/>
      </c>
      <c r="AP147" s="63" t="str">
        <f t="shared" ca="1" si="96"/>
        <v/>
      </c>
      <c r="AQ147" s="1" t="str">
        <f t="shared" ca="1" si="97"/>
        <v/>
      </c>
      <c r="AR147" s="1"/>
      <c r="AS147" s="1"/>
      <c r="AT147" s="1"/>
      <c r="AU147" s="1"/>
      <c r="AX147" s="118"/>
      <c r="AY147" s="118"/>
      <c r="AZ147" s="118"/>
      <c r="BA147" s="118"/>
      <c r="BD147" s="121"/>
      <c r="BE147" s="123"/>
      <c r="BF147" s="121"/>
      <c r="BG147" s="121"/>
      <c r="BH147" s="123"/>
      <c r="BI147" s="121"/>
      <c r="BL147" s="121"/>
      <c r="BM147" s="123"/>
      <c r="BN147" s="121"/>
      <c r="BO147" s="121"/>
      <c r="BP147" s="123"/>
      <c r="BQ147" s="121"/>
    </row>
    <row r="148" spans="1:69">
      <c r="A148" s="8">
        <f t="shared" si="98"/>
        <v>131</v>
      </c>
      <c r="H148" s="7"/>
      <c r="O148" s="1" t="str">
        <f t="shared" ca="1" si="79"/>
        <v>data3!R509C37</v>
      </c>
      <c r="P148" s="1" t="str">
        <f ca="1">$AT$8&amp;"!R"&amp;2+$D$16+3*A148&amp;"C"&amp;F$3</f>
        <v>data0!R509C37</v>
      </c>
      <c r="Q148" s="1" t="str">
        <f ca="1">$AT$8&amp;"!R"&amp;2+$D$16+3*A148+1&amp;"C"&amp;F$3</f>
        <v>data0!R510C37</v>
      </c>
      <c r="R148" s="1" t="str">
        <f ca="1">$AT$8&amp;"!R"&amp;2+$D$16+3*A148+2&amp;"C"&amp;F$3</f>
        <v>data0!R511C37</v>
      </c>
      <c r="S148" s="2">
        <f t="shared" ca="1" si="80"/>
        <v>125</v>
      </c>
      <c r="T148" s="63">
        <f t="shared" ca="1" si="81"/>
        <v>125</v>
      </c>
      <c r="U148" s="2" t="str">
        <f t="shared" ca="1" si="82"/>
        <v/>
      </c>
      <c r="V148" s="2">
        <f t="shared" ca="1" si="75"/>
        <v>129.05356721596959</v>
      </c>
      <c r="W148" s="2">
        <f t="shared" ca="1" si="76"/>
        <v>128.6300573348999</v>
      </c>
      <c r="X148" s="2">
        <f t="shared" ca="1" si="83"/>
        <v>126.96745999654134</v>
      </c>
      <c r="Y148" s="2" t="str">
        <f t="shared" ca="1" si="77"/>
        <v>OVR</v>
      </c>
      <c r="AA148" s="47">
        <f t="shared" ca="1" si="84"/>
        <v>173.01511201233978</v>
      </c>
      <c r="AB148" s="47">
        <f t="shared" ca="1" si="85"/>
        <v>171.71311124165854</v>
      </c>
      <c r="AC148" s="1">
        <f ca="1">IF(AB148&lt;&gt;"",AA148/AC$16,"")</f>
        <v>1.6879523123155101E-2</v>
      </c>
      <c r="AD148" s="47">
        <f t="shared" ca="1" si="86"/>
        <v>0.99247464134469143</v>
      </c>
      <c r="AE148" s="1">
        <f t="shared" ca="1" si="78"/>
        <v>3.8947243289153555E-3</v>
      </c>
      <c r="AF148" s="47">
        <f t="shared" ca="1" si="87"/>
        <v>171.13851356506348</v>
      </c>
      <c r="AG148" s="1">
        <f t="shared" ca="1" si="88"/>
        <v>0.4613736320329061</v>
      </c>
      <c r="AH148" s="63">
        <f t="shared" ca="1" si="89"/>
        <v>0.98915355759708168</v>
      </c>
      <c r="AI148" s="1">
        <f t="shared" ca="1" si="90"/>
        <v>2.1644592609847191E-2</v>
      </c>
      <c r="AJ148" s="47">
        <f ca="1">IF(AF148&lt;&gt;"",AF148/AB148,"")</f>
        <v>0.99665373440362159</v>
      </c>
      <c r="AK148" s="1">
        <f t="shared" ca="1" si="91"/>
        <v>1.9838291629204807E-2</v>
      </c>
      <c r="AL148" s="2" t="str">
        <f t="shared" ca="1" si="92"/>
        <v/>
      </c>
      <c r="AM148" s="1" t="str">
        <f t="shared" ca="1" si="93"/>
        <v/>
      </c>
      <c r="AN148" s="63" t="str">
        <f t="shared" ca="1" si="94"/>
        <v/>
      </c>
      <c r="AO148" s="1" t="str">
        <f t="shared" ca="1" si="95"/>
        <v/>
      </c>
      <c r="AP148" s="63" t="str">
        <f t="shared" ca="1" si="96"/>
        <v/>
      </c>
      <c r="AQ148" s="1" t="str">
        <f t="shared" ca="1" si="97"/>
        <v/>
      </c>
      <c r="AR148" s="1"/>
      <c r="AS148" s="1"/>
      <c r="AT148" s="1"/>
      <c r="AU148" s="1"/>
      <c r="AX148" s="118"/>
      <c r="AY148" s="118"/>
      <c r="AZ148" s="118"/>
      <c r="BA148" s="118"/>
      <c r="BD148" s="121"/>
      <c r="BE148" s="123"/>
      <c r="BF148" s="121"/>
      <c r="BG148" s="121"/>
      <c r="BH148" s="123"/>
      <c r="BI148" s="121"/>
      <c r="BL148" s="121"/>
      <c r="BM148" s="123"/>
      <c r="BN148" s="121"/>
      <c r="BO148" s="121"/>
      <c r="BP148" s="123"/>
      <c r="BQ148" s="121"/>
    </row>
    <row r="149" spans="1:69">
      <c r="A149" s="8">
        <f t="shared" si="98"/>
        <v>132</v>
      </c>
      <c r="H149" s="7"/>
      <c r="O149" s="1" t="str">
        <f t="shared" ca="1" si="79"/>
        <v>data3!R512C37</v>
      </c>
      <c r="P149" s="1" t="str">
        <f ca="1">$AT$8&amp;"!R"&amp;2+$D$16+3*A149&amp;"C"&amp;F$3</f>
        <v>data0!R512C37</v>
      </c>
      <c r="Q149" s="1" t="str">
        <f ca="1">$AT$8&amp;"!R"&amp;2+$D$16+3*A149+1&amp;"C"&amp;F$3</f>
        <v>data0!R513C37</v>
      </c>
      <c r="R149" s="1" t="str">
        <f ca="1">$AT$8&amp;"!R"&amp;2+$D$16+3*A149+2&amp;"C"&amp;F$3</f>
        <v>data0!R514C37</v>
      </c>
      <c r="S149" s="2">
        <f t="shared" ca="1" si="80"/>
        <v>127</v>
      </c>
      <c r="T149" s="63">
        <f t="shared" ca="1" si="81"/>
        <v>127</v>
      </c>
      <c r="U149" s="2" t="str">
        <f t="shared" ca="1" si="82"/>
        <v/>
      </c>
      <c r="V149" s="2">
        <f t="shared" ca="1" si="75"/>
        <v>128.29445039061795</v>
      </c>
      <c r="W149" s="2">
        <f t="shared" ca="1" si="76"/>
        <v>127.84151585896809</v>
      </c>
      <c r="X149" s="2">
        <f t="shared" ca="1" si="83"/>
        <v>126.16779200236003</v>
      </c>
      <c r="Y149" s="2" t="str">
        <f t="shared" ca="1" si="77"/>
        <v>OVR</v>
      </c>
      <c r="AA149" s="47">
        <f t="shared" ca="1" si="84"/>
        <v>176.53946163335223</v>
      </c>
      <c r="AB149" s="47">
        <f t="shared" ca="1" si="85"/>
        <v>175.22570610046387</v>
      </c>
      <c r="AC149" s="1">
        <f ca="1">IF(AB149&lt;&gt;"",AA149/AC$16,"")</f>
        <v>1.7223362110570951E-2</v>
      </c>
      <c r="AD149" s="47">
        <f t="shared" ca="1" si="86"/>
        <v>0.99255828968360149</v>
      </c>
      <c r="AE149" s="1">
        <f t="shared" ca="1" si="78"/>
        <v>3.9793351820620604E-3</v>
      </c>
      <c r="AF149" s="47">
        <f t="shared" ca="1" si="87"/>
        <v>174.81212298075357</v>
      </c>
      <c r="AG149" s="1">
        <f t="shared" ca="1" si="88"/>
        <v>0.47077189768893929</v>
      </c>
      <c r="AH149" s="63">
        <f t="shared" ca="1" si="89"/>
        <v>0.99021556632937913</v>
      </c>
      <c r="AI149" s="1">
        <f t="shared" ca="1" si="90"/>
        <v>2.274148547377397E-2</v>
      </c>
      <c r="AJ149" s="47">
        <f ca="1">IF(AF149&lt;&gt;"",AF149/AB149,"")</f>
        <v>0.99763971206671487</v>
      </c>
      <c r="AK149" s="1">
        <f t="shared" ca="1" si="91"/>
        <v>2.0847205498488952E-2</v>
      </c>
      <c r="AL149" s="2" t="str">
        <f t="shared" ca="1" si="92"/>
        <v/>
      </c>
      <c r="AM149" s="1" t="str">
        <f t="shared" ca="1" si="93"/>
        <v/>
      </c>
      <c r="AN149" s="63" t="str">
        <f t="shared" ca="1" si="94"/>
        <v/>
      </c>
      <c r="AO149" s="1" t="str">
        <f t="shared" ca="1" si="95"/>
        <v/>
      </c>
      <c r="AP149" s="63" t="str">
        <f t="shared" ca="1" si="96"/>
        <v/>
      </c>
      <c r="AQ149" s="1" t="str">
        <f t="shared" ca="1" si="97"/>
        <v/>
      </c>
      <c r="AR149" s="1"/>
      <c r="AS149" s="1"/>
      <c r="AT149" s="1"/>
      <c r="AU149" s="1"/>
      <c r="AX149" s="118"/>
      <c r="AY149" s="118"/>
      <c r="AZ149" s="118"/>
      <c r="BA149" s="118"/>
      <c r="BD149" s="121"/>
      <c r="BE149" s="123"/>
      <c r="BF149" s="121"/>
      <c r="BG149" s="121"/>
      <c r="BH149" s="123"/>
      <c r="BI149" s="121"/>
      <c r="BL149" s="121"/>
      <c r="BM149" s="123"/>
      <c r="BN149" s="121"/>
      <c r="BO149" s="121"/>
      <c r="BP149" s="123"/>
      <c r="BQ149" s="121"/>
    </row>
    <row r="150" spans="1:69">
      <c r="A150" s="8">
        <f t="shared" si="98"/>
        <v>133</v>
      </c>
      <c r="H150" s="7"/>
      <c r="O150" s="1" t="str">
        <f t="shared" ca="1" si="79"/>
        <v>data3!R515C37</v>
      </c>
      <c r="P150" s="1" t="str">
        <f ca="1">$AT$8&amp;"!R"&amp;2+$D$16+3*A150&amp;"C"&amp;F$3</f>
        <v>data0!R515C37</v>
      </c>
      <c r="Q150" s="1" t="str">
        <f ca="1">$AT$8&amp;"!R"&amp;2+$D$16+3*A150+1&amp;"C"&amp;F$3</f>
        <v>data0!R516C37</v>
      </c>
      <c r="R150" s="1" t="str">
        <f ca="1">$AT$8&amp;"!R"&amp;2+$D$16+3*A150+2&amp;"C"&amp;F$3</f>
        <v>data0!R517C37</v>
      </c>
      <c r="S150" s="2">
        <f t="shared" ca="1" si="80"/>
        <v>128</v>
      </c>
      <c r="T150" s="63">
        <f t="shared" ca="1" si="81"/>
        <v>128</v>
      </c>
      <c r="U150" s="2" t="str">
        <f t="shared" ca="1" si="82"/>
        <v/>
      </c>
      <c r="V150" s="2">
        <f t="shared" ca="1" si="75"/>
        <v>127.50104653121994</v>
      </c>
      <c r="W150" s="2">
        <f t="shared" ca="1" si="76"/>
        <v>127.03342342376709</v>
      </c>
      <c r="X150" s="2">
        <f t="shared" ca="1" si="83"/>
        <v>125.30613390604655</v>
      </c>
      <c r="Y150" s="2" t="str">
        <f t="shared" ca="1" si="77"/>
        <v>OVR</v>
      </c>
      <c r="AA150" s="47">
        <f t="shared" ca="1" si="84"/>
        <v>180.22467453064891</v>
      </c>
      <c r="AB150" s="47">
        <f t="shared" ca="1" si="85"/>
        <v>178.84257253011069</v>
      </c>
      <c r="AC150" s="1">
        <f ca="1">IF(AB150&lt;&gt;"",AA150/AC$16,"")</f>
        <v>1.758289507616087E-2</v>
      </c>
      <c r="AD150" s="47">
        <f t="shared" ca="1" si="86"/>
        <v>0.99233122765160997</v>
      </c>
      <c r="AE150" s="1">
        <f t="shared" ca="1" si="78"/>
        <v>3.7496604211000317E-3</v>
      </c>
      <c r="AF150" s="47">
        <f t="shared" ca="1" si="87"/>
        <v>178.17673746744791</v>
      </c>
      <c r="AG150" s="1">
        <f t="shared" ca="1" si="88"/>
        <v>0.48059913208173044</v>
      </c>
      <c r="AH150" s="63">
        <f t="shared" ca="1" si="89"/>
        <v>0.98863675538028095</v>
      </c>
      <c r="AI150" s="1">
        <f t="shared" ca="1" si="90"/>
        <v>2.1110814829655045E-2</v>
      </c>
      <c r="AJ150" s="47">
        <f ca="1">IF(AF150&lt;&gt;"",AF150/AB150,"")</f>
        <v>0.99627697671061699</v>
      </c>
      <c r="AK150" s="1">
        <f t="shared" ca="1" si="91"/>
        <v>1.9452769648271362E-2</v>
      </c>
      <c r="AL150" s="2" t="str">
        <f t="shared" ca="1" si="92"/>
        <v/>
      </c>
      <c r="AM150" s="1" t="str">
        <f t="shared" ca="1" si="93"/>
        <v/>
      </c>
      <c r="AN150" s="63" t="str">
        <f t="shared" ca="1" si="94"/>
        <v/>
      </c>
      <c r="AO150" s="1" t="str">
        <f t="shared" ca="1" si="95"/>
        <v/>
      </c>
      <c r="AP150" s="63" t="str">
        <f t="shared" ca="1" si="96"/>
        <v/>
      </c>
      <c r="AQ150" s="1" t="str">
        <f t="shared" ca="1" si="97"/>
        <v/>
      </c>
      <c r="AR150" s="1"/>
      <c r="AS150" s="1"/>
      <c r="AT150" s="1"/>
      <c r="AU150" s="1"/>
      <c r="AX150" s="118"/>
      <c r="AY150" s="118"/>
      <c r="AZ150" s="118"/>
      <c r="BA150" s="118"/>
      <c r="BD150" s="121"/>
      <c r="BE150" s="123"/>
      <c r="BF150" s="121"/>
      <c r="BG150" s="121"/>
      <c r="BH150" s="123"/>
      <c r="BI150" s="121"/>
      <c r="BL150" s="121"/>
      <c r="BM150" s="123"/>
      <c r="BN150" s="121"/>
      <c r="BO150" s="121"/>
      <c r="BP150" s="123"/>
      <c r="BQ150" s="121"/>
    </row>
    <row r="151" spans="1:69">
      <c r="A151" s="8">
        <f t="shared" si="98"/>
        <v>134</v>
      </c>
      <c r="H151" s="7"/>
      <c r="O151" s="1" t="str">
        <f t="shared" ca="1" si="79"/>
        <v>data3!R518C37</v>
      </c>
      <c r="P151" s="1" t="str">
        <f ca="1">$AT$8&amp;"!R"&amp;2+$D$16+3*A151&amp;"C"&amp;F$3</f>
        <v>data0!R518C37</v>
      </c>
      <c r="Q151" s="1" t="str">
        <f ca="1">$AT$8&amp;"!R"&amp;2+$D$16+3*A151+1&amp;"C"&amp;F$3</f>
        <v>data0!R519C37</v>
      </c>
      <c r="R151" s="1" t="str">
        <f ca="1">$AT$8&amp;"!R"&amp;2+$D$16+3*A151+2&amp;"C"&amp;F$3</f>
        <v>data0!R520C37</v>
      </c>
      <c r="S151" s="2">
        <f t="shared" ca="1" si="80"/>
        <v>129</v>
      </c>
      <c r="T151" s="63">
        <f t="shared" ca="1" si="81"/>
        <v>129</v>
      </c>
      <c r="U151" s="2" t="str">
        <f t="shared" ca="1" si="82"/>
        <v/>
      </c>
      <c r="V151" s="2">
        <f t="shared" ca="1" si="75"/>
        <v>126.70765286893682</v>
      </c>
      <c r="W151" s="2">
        <f t="shared" ca="1" si="76"/>
        <v>126.21881421407063</v>
      </c>
      <c r="X151" s="2">
        <f t="shared" ca="1" si="83"/>
        <v>124.42325655619304</v>
      </c>
      <c r="Y151" s="2" t="str">
        <f t="shared" ca="1" si="77"/>
        <v>OVR</v>
      </c>
      <c r="AA151" s="47">
        <f t="shared" ca="1" si="84"/>
        <v>183.96450964584784</v>
      </c>
      <c r="AB151" s="47">
        <f t="shared" ca="1" si="85"/>
        <v>182.55718994140625</v>
      </c>
      <c r="AC151" s="1">
        <f ca="1">IF(AB151&lt;&gt;"",AA151/AC$16,"")</f>
        <v>1.79477570386193E-2</v>
      </c>
      <c r="AD151" s="47">
        <f t="shared" ca="1" si="86"/>
        <v>0.99235004780459646</v>
      </c>
      <c r="AE151" s="1">
        <f t="shared" ca="1" si="78"/>
        <v>3.7686971314674356E-3</v>
      </c>
      <c r="AF151" s="47">
        <f t="shared" ca="1" si="87"/>
        <v>181.78001467386881</v>
      </c>
      <c r="AG151" s="1">
        <f t="shared" ca="1" si="88"/>
        <v>0.49057202572226088</v>
      </c>
      <c r="AH151" s="63">
        <f t="shared" ca="1" si="89"/>
        <v>0.98812545432711762</v>
      </c>
      <c r="AI151" s="1">
        <f t="shared" ca="1" si="90"/>
        <v>2.0582718911535958E-2</v>
      </c>
      <c r="AJ151" s="47">
        <f ca="1">IF(AF151&lt;&gt;"",AF151/AB151,"")</f>
        <v>0.99574283944780873</v>
      </c>
      <c r="AK151" s="1">
        <f t="shared" ca="1" si="91"/>
        <v>1.8906207071125447E-2</v>
      </c>
      <c r="AL151" s="2" t="str">
        <f t="shared" ca="1" si="92"/>
        <v/>
      </c>
      <c r="AM151" s="1" t="str">
        <f t="shared" ca="1" si="93"/>
        <v/>
      </c>
      <c r="AN151" s="63" t="str">
        <f t="shared" ca="1" si="94"/>
        <v/>
      </c>
      <c r="AO151" s="1" t="str">
        <f t="shared" ca="1" si="95"/>
        <v/>
      </c>
      <c r="AP151" s="63" t="str">
        <f t="shared" ca="1" si="96"/>
        <v/>
      </c>
      <c r="AQ151" s="1" t="str">
        <f t="shared" ca="1" si="97"/>
        <v/>
      </c>
      <c r="AR151" s="1"/>
      <c r="AS151" s="1"/>
      <c r="AT151" s="1"/>
      <c r="AU151" s="1"/>
      <c r="AX151" s="118"/>
      <c r="AY151" s="118"/>
      <c r="AZ151" s="118"/>
      <c r="BA151" s="118"/>
      <c r="BD151" s="121"/>
      <c r="BE151" s="123"/>
      <c r="BF151" s="121"/>
      <c r="BG151" s="121"/>
      <c r="BH151" s="123"/>
      <c r="BI151" s="121"/>
      <c r="BL151" s="121"/>
      <c r="BM151" s="123"/>
      <c r="BN151" s="121"/>
      <c r="BO151" s="121"/>
      <c r="BP151" s="123"/>
      <c r="BQ151" s="121"/>
    </row>
    <row r="152" spans="1:69">
      <c r="A152" s="8">
        <f t="shared" si="98"/>
        <v>135</v>
      </c>
      <c r="H152" s="7"/>
      <c r="O152" s="1" t="str">
        <f t="shared" ca="1" si="79"/>
        <v>data3!R521C37</v>
      </c>
      <c r="P152" s="1" t="str">
        <f ca="1">$AT$8&amp;"!R"&amp;2+$D$16+3*A152&amp;"C"&amp;F$3</f>
        <v>data0!R521C37</v>
      </c>
      <c r="Q152" s="1" t="str">
        <f ca="1">$AT$8&amp;"!R"&amp;2+$D$16+3*A152+1&amp;"C"&amp;F$3</f>
        <v>data0!R522C37</v>
      </c>
      <c r="R152" s="1" t="str">
        <f ca="1">$AT$8&amp;"!R"&amp;2+$D$16+3*A152+2&amp;"C"&amp;F$3</f>
        <v>data0!R523C37</v>
      </c>
      <c r="S152" s="2">
        <f t="shared" ca="1" si="80"/>
        <v>130</v>
      </c>
      <c r="T152" s="63">
        <f t="shared" ca="1" si="81"/>
        <v>130</v>
      </c>
      <c r="U152" s="2" t="str">
        <f t="shared" ca="1" si="82"/>
        <v/>
      </c>
      <c r="V152" s="2">
        <f t="shared" ca="1" si="75"/>
        <v>125.85871271762123</v>
      </c>
      <c r="W152" s="2">
        <f t="shared" ca="1" si="76"/>
        <v>125.39768918355306</v>
      </c>
      <c r="X152" s="2">
        <f t="shared" ca="1" si="83"/>
        <v>123.52178223927815</v>
      </c>
      <c r="Y152" s="2" t="str">
        <f t="shared" ca="1" si="77"/>
        <v>OVR</v>
      </c>
      <c r="AA152" s="47">
        <f t="shared" ca="1" si="84"/>
        <v>187.83798976405495</v>
      </c>
      <c r="AB152" s="47">
        <f t="shared" ca="1" si="85"/>
        <v>186.33045768737793</v>
      </c>
      <c r="AC152" s="1">
        <f ca="1">IF(AB152&lt;&gt;"",AA152/AC$16,"")</f>
        <v>1.8325657537956581E-2</v>
      </c>
      <c r="AD152" s="47">
        <f t="shared" ca="1" si="86"/>
        <v>0.99197429615505017</v>
      </c>
      <c r="AE152" s="1">
        <f t="shared" ca="1" si="78"/>
        <v>3.3886218298693205E-3</v>
      </c>
      <c r="AF152" s="47">
        <f t="shared" ca="1" si="87"/>
        <v>185.03900464375815</v>
      </c>
      <c r="AG152" s="1">
        <f t="shared" ca="1" si="88"/>
        <v>0.50090130603747984</v>
      </c>
      <c r="AH152" s="63">
        <f t="shared" ca="1" si="89"/>
        <v>0.98509894018876243</v>
      </c>
      <c r="AI152" s="1">
        <f t="shared" ca="1" si="90"/>
        <v>1.7456791920564818E-2</v>
      </c>
      <c r="AJ152" s="47">
        <f ca="1">IF(AF152&lt;&gt;"",AF152/AB152,"")</f>
        <v>0.99306901802502645</v>
      </c>
      <c r="AK152" s="1">
        <f t="shared" ca="1" si="91"/>
        <v>1.6170186146502452E-2</v>
      </c>
      <c r="AL152" s="2" t="str">
        <f t="shared" ca="1" si="92"/>
        <v/>
      </c>
      <c r="AM152" s="1" t="str">
        <f t="shared" ca="1" si="93"/>
        <v/>
      </c>
      <c r="AN152" s="63" t="str">
        <f t="shared" ca="1" si="94"/>
        <v/>
      </c>
      <c r="AO152" s="1" t="str">
        <f t="shared" ca="1" si="95"/>
        <v/>
      </c>
      <c r="AP152" s="63" t="str">
        <f t="shared" ca="1" si="96"/>
        <v/>
      </c>
      <c r="AQ152" s="1" t="str">
        <f t="shared" ca="1" si="97"/>
        <v/>
      </c>
      <c r="AR152" s="1"/>
      <c r="AS152" s="1"/>
      <c r="AT152" s="1"/>
      <c r="AU152" s="1"/>
      <c r="AX152" s="118"/>
      <c r="AY152" s="118"/>
      <c r="AZ152" s="118"/>
      <c r="BA152" s="118"/>
      <c r="BD152" s="121"/>
      <c r="BE152" s="123"/>
      <c r="BF152" s="121"/>
      <c r="BG152" s="121"/>
      <c r="BH152" s="123"/>
      <c r="BI152" s="121"/>
      <c r="BL152" s="121"/>
      <c r="BM152" s="123"/>
      <c r="BN152" s="121"/>
      <c r="BO152" s="121"/>
      <c r="BP152" s="123"/>
      <c r="BQ152" s="121"/>
    </row>
    <row r="153" spans="1:69">
      <c r="A153" s="8">
        <f t="shared" si="98"/>
        <v>136</v>
      </c>
      <c r="H153" s="7"/>
      <c r="O153" s="1" t="str">
        <f t="shared" ca="1" si="79"/>
        <v>data3!R524C37</v>
      </c>
      <c r="P153" s="1" t="str">
        <f ca="1">$AT$8&amp;"!R"&amp;2+$D$16+3*A153&amp;"C"&amp;F$3</f>
        <v>data0!R524C37</v>
      </c>
      <c r="Q153" s="1" t="str">
        <f ca="1">$AT$8&amp;"!R"&amp;2+$D$16+3*A153+1&amp;"C"&amp;F$3</f>
        <v>data0!R525C37</v>
      </c>
      <c r="R153" s="1" t="str">
        <f ca="1">$AT$8&amp;"!R"&amp;2+$D$16+3*A153+2&amp;"C"&amp;F$3</f>
        <v>data0!R526C37</v>
      </c>
      <c r="S153" s="2">
        <f t="shared" ca="1" si="80"/>
        <v>131</v>
      </c>
      <c r="T153" s="63">
        <f t="shared" ca="1" si="81"/>
        <v>131</v>
      </c>
      <c r="U153" s="2" t="str">
        <f t="shared" ca="1" si="82"/>
        <v/>
      </c>
      <c r="V153" s="2">
        <f t="shared" ca="1" si="75"/>
        <v>125.04125590361201</v>
      </c>
      <c r="W153" s="2">
        <f t="shared" ca="1" si="76"/>
        <v>124.59611256917317</v>
      </c>
      <c r="X153" s="2">
        <f t="shared" ca="1" si="83"/>
        <v>122.61100991566975</v>
      </c>
      <c r="Y153" s="2" t="str">
        <f t="shared" ca="1" si="77"/>
        <v>OVR</v>
      </c>
      <c r="AA153" s="47">
        <f t="shared" ca="1" si="84"/>
        <v>191.72901384024573</v>
      </c>
      <c r="AB153" s="47">
        <f t="shared" ca="1" si="85"/>
        <v>190.18845049540201</v>
      </c>
      <c r="AC153" s="1">
        <f ca="1">IF(AB153&lt;&gt;"",AA153/AC$16,"")</f>
        <v>1.8705269642950804E-2</v>
      </c>
      <c r="AD153" s="47">
        <f t="shared" ca="1" si="86"/>
        <v>0.99196489193791315</v>
      </c>
      <c r="AE153" s="1">
        <f t="shared" ca="1" si="78"/>
        <v>3.3791094014636869E-3</v>
      </c>
      <c r="AF153" s="47">
        <f t="shared" ca="1" si="87"/>
        <v>188.61057090759277</v>
      </c>
      <c r="AG153" s="1">
        <f t="shared" ca="1" si="88"/>
        <v>0.51127737024065523</v>
      </c>
      <c r="AH153" s="63">
        <f t="shared" ca="1" si="89"/>
        <v>0.98373515374542464</v>
      </c>
      <c r="AI153" s="1">
        <f t="shared" ca="1" si="90"/>
        <v>1.6048208759123828E-2</v>
      </c>
      <c r="AJ153" s="47">
        <f ca="1">IF(AF153&lt;&gt;"",AF153/AB153,"")</f>
        <v>0.99170359933161456</v>
      </c>
      <c r="AK153" s="1">
        <f t="shared" ca="1" si="91"/>
        <v>1.4773004538106704E-2</v>
      </c>
      <c r="AL153" s="2" t="str">
        <f t="shared" ca="1" si="92"/>
        <v/>
      </c>
      <c r="AM153" s="1" t="str">
        <f t="shared" ca="1" si="93"/>
        <v/>
      </c>
      <c r="AN153" s="63" t="str">
        <f t="shared" ca="1" si="94"/>
        <v/>
      </c>
      <c r="AO153" s="1" t="str">
        <f t="shared" ca="1" si="95"/>
        <v/>
      </c>
      <c r="AP153" s="63" t="str">
        <f t="shared" ca="1" si="96"/>
        <v/>
      </c>
      <c r="AQ153" s="1" t="str">
        <f t="shared" ca="1" si="97"/>
        <v/>
      </c>
      <c r="AR153" s="1"/>
      <c r="AS153" s="1"/>
      <c r="AT153" s="1"/>
      <c r="AU153" s="1"/>
      <c r="AX153" s="118"/>
      <c r="AY153" s="118"/>
      <c r="AZ153" s="118"/>
      <c r="BA153" s="118"/>
      <c r="BD153" s="121"/>
      <c r="BE153" s="123"/>
      <c r="BF153" s="121"/>
      <c r="BG153" s="121"/>
      <c r="BH153" s="123"/>
      <c r="BI153" s="121"/>
      <c r="BL153" s="121"/>
      <c r="BM153" s="123"/>
      <c r="BN153" s="121"/>
      <c r="BO153" s="121"/>
      <c r="BP153" s="123"/>
      <c r="BQ153" s="121"/>
    </row>
    <row r="154" spans="1:69">
      <c r="A154" s="8">
        <f t="shared" si="98"/>
        <v>137</v>
      </c>
      <c r="H154" s="7"/>
      <c r="O154" s="1" t="str">
        <f t="shared" ca="1" si="79"/>
        <v>data3!R527C37</v>
      </c>
      <c r="P154" s="1" t="str">
        <f ca="1">$AT$8&amp;"!R"&amp;2+$D$16+3*A154&amp;"C"&amp;F$3</f>
        <v>data0!R527C37</v>
      </c>
      <c r="Q154" s="1" t="str">
        <f ca="1">$AT$8&amp;"!R"&amp;2+$D$16+3*A154+1&amp;"C"&amp;F$3</f>
        <v>data0!R528C37</v>
      </c>
      <c r="R154" s="1" t="str">
        <f ca="1">$AT$8&amp;"!R"&amp;2+$D$16+3*A154+2&amp;"C"&amp;F$3</f>
        <v>data0!R529C37</v>
      </c>
      <c r="S154" s="2">
        <f t="shared" ca="1" si="80"/>
        <v>132</v>
      </c>
      <c r="T154" s="63">
        <f t="shared" ca="1" si="81"/>
        <v>132</v>
      </c>
      <c r="U154" s="2" t="str">
        <f t="shared" ca="1" si="82"/>
        <v/>
      </c>
      <c r="V154" s="2">
        <f t="shared" ca="1" si="75"/>
        <v>124.15430830088108</v>
      </c>
      <c r="W154" s="2">
        <f t="shared" ca="1" si="76"/>
        <v>123.75543626149495</v>
      </c>
      <c r="X154" s="2">
        <f t="shared" ca="1" si="83"/>
        <v>121.65660572052002</v>
      </c>
      <c r="Y154" s="2" t="str">
        <f t="shared" ca="1" si="77"/>
        <v>OVR</v>
      </c>
      <c r="AA154" s="47">
        <f t="shared" ca="1" si="84"/>
        <v>195.65563477477474</v>
      </c>
      <c r="AB154" s="47">
        <f t="shared" ca="1" si="85"/>
        <v>194.03340466817221</v>
      </c>
      <c r="AC154" s="1">
        <f ca="1">IF(AB154&lt;&gt;"",AA154/AC$16,"")</f>
        <v>1.9088354612173144E-2</v>
      </c>
      <c r="AD154" s="47">
        <f t="shared" ca="1" si="86"/>
        <v>0.99170874834006217</v>
      </c>
      <c r="AE154" s="1">
        <f t="shared" ca="1" si="78"/>
        <v>3.1200184425199673E-3</v>
      </c>
      <c r="AF154" s="47">
        <f t="shared" ca="1" si="87"/>
        <v>192.01142565409342</v>
      </c>
      <c r="AG154" s="1">
        <f t="shared" ca="1" si="88"/>
        <v>0.52174835939939934</v>
      </c>
      <c r="AH154" s="63">
        <f t="shared" ca="1" si="89"/>
        <v>0.98137437173799624</v>
      </c>
      <c r="AI154" s="1">
        <f t="shared" ca="1" si="90"/>
        <v>1.3609881409749613E-2</v>
      </c>
      <c r="AJ154" s="47">
        <f ca="1">IF(AF154&lt;&gt;"",AF154/AB154,"")</f>
        <v>0.98957922210592197</v>
      </c>
      <c r="AK154" s="1">
        <f t="shared" ca="1" si="91"/>
        <v>1.2599209200929939E-2</v>
      </c>
      <c r="AL154" s="2" t="str">
        <f t="shared" ca="1" si="92"/>
        <v/>
      </c>
      <c r="AM154" s="1" t="str">
        <f t="shared" ca="1" si="93"/>
        <v/>
      </c>
      <c r="AN154" s="63" t="str">
        <f t="shared" ca="1" si="94"/>
        <v/>
      </c>
      <c r="AO154" s="1" t="str">
        <f t="shared" ca="1" si="95"/>
        <v/>
      </c>
      <c r="AP154" s="63" t="str">
        <f t="shared" ca="1" si="96"/>
        <v/>
      </c>
      <c r="AQ154" s="1" t="str">
        <f t="shared" ca="1" si="97"/>
        <v/>
      </c>
      <c r="AR154" s="1"/>
      <c r="AS154" s="1"/>
      <c r="AT154" s="1"/>
      <c r="AU154" s="1"/>
      <c r="AX154" s="118"/>
      <c r="AY154" s="118"/>
      <c r="AZ154" s="118"/>
      <c r="BA154" s="118"/>
      <c r="BD154" s="121"/>
      <c r="BE154" s="123"/>
      <c r="BF154" s="121"/>
      <c r="BG154" s="121"/>
      <c r="BH154" s="123"/>
      <c r="BI154" s="121"/>
      <c r="BL154" s="121"/>
      <c r="BM154" s="123"/>
      <c r="BN154" s="121"/>
      <c r="BO154" s="121"/>
      <c r="BP154" s="123"/>
      <c r="BQ154" s="121"/>
    </row>
    <row r="155" spans="1:69">
      <c r="A155" s="8">
        <f t="shared" si="98"/>
        <v>138</v>
      </c>
      <c r="H155" s="7"/>
      <c r="O155" s="1" t="str">
        <f t="shared" ca="1" si="79"/>
        <v>data3!R530C37</v>
      </c>
      <c r="P155" s="1" t="str">
        <f ca="1">$AT$8&amp;"!R"&amp;2+$D$16+3*A155&amp;"C"&amp;F$3</f>
        <v>data0!R530C37</v>
      </c>
      <c r="Q155" s="1" t="str">
        <f ca="1">$AT$8&amp;"!R"&amp;2+$D$16+3*A155+1&amp;"C"&amp;F$3</f>
        <v>data0!R531C37</v>
      </c>
      <c r="R155" s="1" t="str">
        <f ca="1">$AT$8&amp;"!R"&amp;2+$D$16+3*A155+2&amp;"C"&amp;F$3</f>
        <v>data0!R532C37</v>
      </c>
      <c r="S155" s="2">
        <f t="shared" ca="1" si="80"/>
        <v>134</v>
      </c>
      <c r="T155" s="63">
        <f t="shared" ca="1" si="81"/>
        <v>134</v>
      </c>
      <c r="U155" s="2" t="str">
        <f t="shared" ca="1" si="82"/>
        <v/>
      </c>
      <c r="V155" s="2">
        <f t="shared" ca="1" si="75"/>
        <v>123.34113503991084</v>
      </c>
      <c r="W155" s="2">
        <f t="shared" ca="1" si="76"/>
        <v>122.90824190775554</v>
      </c>
      <c r="X155" s="2">
        <f t="shared" ca="1" si="83"/>
        <v>120.78850968678792</v>
      </c>
      <c r="Y155" s="2" t="str">
        <f t="shared" ca="1" si="77"/>
        <v>OVR</v>
      </c>
      <c r="AA155" s="47">
        <f t="shared" ca="1" si="84"/>
        <v>199.5429842341249</v>
      </c>
      <c r="AB155" s="47">
        <f t="shared" ca="1" si="85"/>
        <v>197.90442848205566</v>
      </c>
      <c r="AC155" s="1">
        <f ca="1">IF(AB155&lt;&gt;"",AA155/AC$16,"")</f>
        <v>1.9467608217963405E-2</v>
      </c>
      <c r="AD155" s="47">
        <f t="shared" ca="1" si="86"/>
        <v>0.99178845721708409</v>
      </c>
      <c r="AE155" s="1">
        <f t="shared" ca="1" si="78"/>
        <v>3.2006445036716347E-3</v>
      </c>
      <c r="AF155" s="47">
        <f t="shared" ca="1" si="87"/>
        <v>195.17910257975259</v>
      </c>
      <c r="AG155" s="1">
        <f t="shared" ca="1" si="88"/>
        <v>0.53211462462433312</v>
      </c>
      <c r="AH155" s="63">
        <f t="shared" ca="1" si="89"/>
        <v>0.9781306184673868</v>
      </c>
      <c r="AI155" s="1">
        <f t="shared" ca="1" si="90"/>
        <v>1.025957956508039E-2</v>
      </c>
      <c r="AJ155" s="47">
        <f ca="1">IF(AF155&lt;&gt;"",AF155/AB155,"")</f>
        <v>0.98622908075778515</v>
      </c>
      <c r="AK155" s="1">
        <f t="shared" ca="1" si="91"/>
        <v>9.1711355267318773E-3</v>
      </c>
      <c r="AL155" s="2" t="str">
        <f t="shared" ca="1" si="92"/>
        <v/>
      </c>
      <c r="AM155" s="1" t="str">
        <f t="shared" ca="1" si="93"/>
        <v/>
      </c>
      <c r="AN155" s="63" t="str">
        <f t="shared" ca="1" si="94"/>
        <v/>
      </c>
      <c r="AO155" s="1" t="str">
        <f t="shared" ca="1" si="95"/>
        <v/>
      </c>
      <c r="AP155" s="63" t="str">
        <f t="shared" ca="1" si="96"/>
        <v/>
      </c>
      <c r="AQ155" s="1" t="str">
        <f t="shared" ca="1" si="97"/>
        <v/>
      </c>
      <c r="AR155" s="1"/>
      <c r="AS155" s="1"/>
      <c r="AT155" s="1"/>
      <c r="AU155" s="1"/>
      <c r="AX155" s="118"/>
      <c r="AY155" s="118"/>
      <c r="AZ155" s="118"/>
      <c r="BA155" s="118"/>
      <c r="BD155" s="121"/>
      <c r="BE155" s="123"/>
      <c r="BF155" s="121"/>
      <c r="BG155" s="121"/>
      <c r="BH155" s="123"/>
      <c r="BI155" s="121"/>
      <c r="BL155" s="121"/>
      <c r="BM155" s="123"/>
      <c r="BN155" s="121"/>
      <c r="BO155" s="121"/>
      <c r="BP155" s="123"/>
      <c r="BQ155" s="121"/>
    </row>
    <row r="156" spans="1:69">
      <c r="A156" s="8">
        <f t="shared" si="98"/>
        <v>139</v>
      </c>
      <c r="H156" s="7"/>
      <c r="O156" s="1" t="str">
        <f t="shared" ca="1" si="79"/>
        <v>data3!R533C37</v>
      </c>
      <c r="P156" s="1" t="str">
        <f ca="1">$AT$8&amp;"!R"&amp;2+$D$16+3*A156&amp;"C"&amp;F$3</f>
        <v>data0!R533C37</v>
      </c>
      <c r="Q156" s="1" t="str">
        <f ca="1">$AT$8&amp;"!R"&amp;2+$D$16+3*A156+1&amp;"C"&amp;F$3</f>
        <v>data0!R534C37</v>
      </c>
      <c r="R156" s="1" t="str">
        <f ca="1">$AT$8&amp;"!R"&amp;2+$D$16+3*A156+2&amp;"C"&amp;F$3</f>
        <v>data0!R535C37</v>
      </c>
      <c r="S156" s="2">
        <f t="shared" ca="1" si="80"/>
        <v>135</v>
      </c>
      <c r="T156" s="63">
        <f t="shared" ca="1" si="81"/>
        <v>135</v>
      </c>
      <c r="U156" s="2" t="str">
        <f t="shared" ca="1" si="82"/>
        <v/>
      </c>
      <c r="V156" s="2">
        <f t="shared" ca="1" si="75"/>
        <v>122.43231360602147</v>
      </c>
      <c r="W156" s="2">
        <f t="shared" ca="1" si="76"/>
        <v>122.04801527659099</v>
      </c>
      <c r="X156" s="2">
        <f t="shared" ca="1" si="83"/>
        <v>119.91135470072429</v>
      </c>
      <c r="Y156" s="2" t="str">
        <f t="shared" ca="1" si="77"/>
        <v>OVR</v>
      </c>
      <c r="AA156" s="47">
        <f t="shared" ca="1" si="84"/>
        <v>203.48813261146168</v>
      </c>
      <c r="AB156" s="47">
        <f t="shared" ca="1" si="85"/>
        <v>201.78848520914713</v>
      </c>
      <c r="AC156" s="1">
        <f ca="1">IF(AB156&lt;&gt;"",AA156/AC$16,"")</f>
        <v>1.9852500742581627E-2</v>
      </c>
      <c r="AD156" s="47">
        <f t="shared" ca="1" si="86"/>
        <v>0.99164743722151183</v>
      </c>
      <c r="AE156" s="1">
        <f t="shared" ca="1" si="78"/>
        <v>3.0580018368644435E-3</v>
      </c>
      <c r="AF156" s="47">
        <f t="shared" ca="1" si="87"/>
        <v>199.6433194478353</v>
      </c>
      <c r="AG156" s="1">
        <f t="shared" ca="1" si="88"/>
        <v>0.5426350202972311</v>
      </c>
      <c r="AH156" s="63">
        <f t="shared" ca="1" si="89"/>
        <v>0.98110546735928017</v>
      </c>
      <c r="AI156" s="1">
        <f t="shared" ca="1" si="90"/>
        <v>1.3332144245146171E-2</v>
      </c>
      <c r="AJ156" s="47">
        <f ca="1">IF(AF156&lt;&gt;"",AF156/AB156,"")</f>
        <v>0.98936923601419358</v>
      </c>
      <c r="AK156" s="1">
        <f t="shared" ca="1" si="91"/>
        <v>1.2384338328869093E-2</v>
      </c>
      <c r="AL156" s="2" t="str">
        <f t="shared" ca="1" si="92"/>
        <v/>
      </c>
      <c r="AM156" s="1" t="str">
        <f t="shared" ca="1" si="93"/>
        <v/>
      </c>
      <c r="AN156" s="63" t="str">
        <f t="shared" ca="1" si="94"/>
        <v/>
      </c>
      <c r="AO156" s="1" t="str">
        <f t="shared" ca="1" si="95"/>
        <v/>
      </c>
      <c r="AP156" s="63" t="str">
        <f t="shared" ca="1" si="96"/>
        <v/>
      </c>
      <c r="AQ156" s="1" t="str">
        <f t="shared" ca="1" si="97"/>
        <v/>
      </c>
      <c r="AR156" s="1"/>
      <c r="AS156" s="1"/>
      <c r="AT156" s="1"/>
      <c r="AU156" s="1"/>
      <c r="AX156" s="118"/>
      <c r="AY156" s="118"/>
      <c r="AZ156" s="118"/>
      <c r="BA156" s="118"/>
      <c r="BD156" s="121"/>
      <c r="BE156" s="123"/>
      <c r="BF156" s="121"/>
      <c r="BG156" s="121"/>
      <c r="BH156" s="123"/>
      <c r="BI156" s="121"/>
      <c r="BL156" s="121"/>
      <c r="BM156" s="123"/>
      <c r="BN156" s="121"/>
      <c r="BO156" s="121"/>
      <c r="BP156" s="123"/>
      <c r="BQ156" s="121"/>
    </row>
    <row r="157" spans="1:69">
      <c r="A157" s="8">
        <f t="shared" si="98"/>
        <v>140</v>
      </c>
      <c r="H157" s="7"/>
      <c r="O157" s="1" t="str">
        <f t="shared" ca="1" si="79"/>
        <v>data3!R536C37</v>
      </c>
      <c r="P157" s="1" t="str">
        <f ca="1">$AT$8&amp;"!R"&amp;2+$D$16+3*A157&amp;"C"&amp;F$3</f>
        <v>data0!R536C37</v>
      </c>
      <c r="Q157" s="1" t="str">
        <f ca="1">$AT$8&amp;"!R"&amp;2+$D$16+3*A157+1&amp;"C"&amp;F$3</f>
        <v>data0!R537C37</v>
      </c>
      <c r="R157" s="1" t="str">
        <f ca="1">$AT$8&amp;"!R"&amp;2+$D$16+3*A157+2&amp;"C"&amp;F$3</f>
        <v>data0!R538C37</v>
      </c>
      <c r="S157" s="2">
        <f t="shared" ca="1" si="80"/>
        <v>136</v>
      </c>
      <c r="T157" s="63">
        <f t="shared" ca="1" si="81"/>
        <v>136</v>
      </c>
      <c r="U157" s="2" t="str">
        <f t="shared" ca="1" si="82"/>
        <v/>
      </c>
      <c r="V157" s="2">
        <f t="shared" ca="1" si="75"/>
        <v>121.61485806665161</v>
      </c>
      <c r="W157" s="2">
        <f t="shared" ca="1" si="76"/>
        <v>121.19430478413899</v>
      </c>
      <c r="X157" s="2">
        <f t="shared" ca="1" si="83"/>
        <v>119.04874261220296</v>
      </c>
      <c r="Y157" s="2" t="str">
        <f t="shared" ca="1" si="77"/>
        <v>OVR</v>
      </c>
      <c r="AA157" s="47">
        <f t="shared" ca="1" si="84"/>
        <v>207.46516883037845</v>
      </c>
      <c r="AB157" s="47">
        <f t="shared" ca="1" si="85"/>
        <v>205.6464729309082</v>
      </c>
      <c r="AC157" s="1">
        <f ca="1">IF(AB157&lt;&gt;"",AA157/AC$16,"")</f>
        <v>2.0240504276134483E-2</v>
      </c>
      <c r="AD157" s="47">
        <f t="shared" ca="1" si="86"/>
        <v>0.99123372896894713</v>
      </c>
      <c r="AE157" s="1">
        <f t="shared" ca="1" si="78"/>
        <v>2.6395331779591746E-3</v>
      </c>
      <c r="AF157" s="47">
        <f t="shared" ca="1" si="87"/>
        <v>204.35382588704428</v>
      </c>
      <c r="AG157" s="1">
        <f t="shared" ca="1" si="88"/>
        <v>0.55324045021434254</v>
      </c>
      <c r="AH157" s="63">
        <f t="shared" ca="1" si="89"/>
        <v>0.98500305877427563</v>
      </c>
      <c r="AI157" s="1">
        <f t="shared" ca="1" si="90"/>
        <v>1.7357761059390908E-2</v>
      </c>
      <c r="AJ157" s="47">
        <f ca="1">IF(AF157&lt;&gt;"",AF157/AB157,"")</f>
        <v>0.99371422701570855</v>
      </c>
      <c r="AK157" s="1">
        <f t="shared" ca="1" si="91"/>
        <v>1.6830404246417352E-2</v>
      </c>
      <c r="AL157" s="2" t="str">
        <f t="shared" ca="1" si="92"/>
        <v/>
      </c>
      <c r="AM157" s="1" t="str">
        <f t="shared" ca="1" si="93"/>
        <v/>
      </c>
      <c r="AN157" s="63" t="str">
        <f t="shared" ca="1" si="94"/>
        <v/>
      </c>
      <c r="AO157" s="1" t="str">
        <f t="shared" ca="1" si="95"/>
        <v/>
      </c>
      <c r="AP157" s="63" t="str">
        <f t="shared" ca="1" si="96"/>
        <v/>
      </c>
      <c r="AQ157" s="1" t="str">
        <f t="shared" ca="1" si="97"/>
        <v/>
      </c>
      <c r="AR157" s="1"/>
      <c r="AS157" s="1"/>
      <c r="AT157" s="1"/>
      <c r="AU157" s="1"/>
      <c r="AX157" s="118"/>
      <c r="AY157" s="118"/>
      <c r="AZ157" s="118"/>
      <c r="BA157" s="118"/>
      <c r="BD157" s="121"/>
      <c r="BE157" s="123"/>
      <c r="BF157" s="121"/>
      <c r="BG157" s="121"/>
      <c r="BH157" s="123"/>
      <c r="BI157" s="121"/>
      <c r="BL157" s="121"/>
      <c r="BM157" s="123"/>
      <c r="BN157" s="121"/>
      <c r="BO157" s="121"/>
      <c r="BP157" s="123"/>
      <c r="BQ157" s="121"/>
    </row>
    <row r="158" spans="1:69">
      <c r="A158" s="8">
        <f t="shared" si="98"/>
        <v>141</v>
      </c>
      <c r="H158" s="7"/>
      <c r="O158" s="1" t="str">
        <f t="shared" ca="1" si="79"/>
        <v>data3!R539C37</v>
      </c>
      <c r="P158" s="1" t="str">
        <f ca="1">$AT$8&amp;"!R"&amp;2+$D$16+3*A158&amp;"C"&amp;F$3</f>
        <v>data0!R539C37</v>
      </c>
      <c r="Q158" s="1" t="str">
        <f ca="1">$AT$8&amp;"!R"&amp;2+$D$16+3*A158+1&amp;"C"&amp;F$3</f>
        <v>data0!R540C37</v>
      </c>
      <c r="R158" s="1" t="str">
        <f ca="1">$AT$8&amp;"!R"&amp;2+$D$16+3*A158+2&amp;"C"&amp;F$3</f>
        <v>data0!R541C37</v>
      </c>
      <c r="S158" s="2">
        <f t="shared" ca="1" si="80"/>
        <v>137</v>
      </c>
      <c r="T158" s="63">
        <f t="shared" ca="1" si="81"/>
        <v>137</v>
      </c>
      <c r="U158" s="2" t="str">
        <f t="shared" ca="1" si="82"/>
        <v/>
      </c>
      <c r="V158" s="2">
        <f t="shared" ca="1" si="75"/>
        <v>120.74018880996417</v>
      </c>
      <c r="W158" s="2">
        <f t="shared" ca="1" si="76"/>
        <v>120.31452624003093</v>
      </c>
      <c r="X158" s="2">
        <f t="shared" ca="1" si="83"/>
        <v>118.18303235371907</v>
      </c>
      <c r="Y158" s="2" t="str">
        <f t="shared" ca="1" si="77"/>
        <v>OVR</v>
      </c>
      <c r="AA158" s="47">
        <f t="shared" ca="1" si="84"/>
        <v>211.35346031824173</v>
      </c>
      <c r="AB158" s="47">
        <f t="shared" ca="1" si="85"/>
        <v>209.51749738057455</v>
      </c>
      <c r="AC158" s="1">
        <f ca="1">IF(AB158&lt;&gt;"",AA158/AC$16,"")</f>
        <v>2.0619849787145535E-2</v>
      </c>
      <c r="AD158" s="47">
        <f t="shared" ca="1" si="86"/>
        <v>0.99131330551719987</v>
      </c>
      <c r="AE158" s="1">
        <f t="shared" ca="1" si="78"/>
        <v>2.7200253876775715E-3</v>
      </c>
      <c r="AF158" s="47">
        <f t="shared" ca="1" si="87"/>
        <v>208.89553451538086</v>
      </c>
      <c r="AG158" s="1">
        <f t="shared" ca="1" si="88"/>
        <v>0.56360922751531128</v>
      </c>
      <c r="AH158" s="63">
        <f t="shared" ca="1" si="89"/>
        <v>0.98837054383136247</v>
      </c>
      <c r="AI158" s="1">
        <f t="shared" ca="1" si="90"/>
        <v>2.083585894706852E-2</v>
      </c>
      <c r="AJ158" s="47">
        <f ca="1">IF(AF158&lt;&gt;"",AF158/AB158,"")</f>
        <v>0.99703145143976235</v>
      </c>
      <c r="AK158" s="1">
        <f t="shared" ca="1" si="91"/>
        <v>2.0224795269897733E-2</v>
      </c>
      <c r="AL158" s="2" t="str">
        <f t="shared" ca="1" si="92"/>
        <v/>
      </c>
      <c r="AM158" s="1" t="str">
        <f t="shared" ca="1" si="93"/>
        <v/>
      </c>
      <c r="AN158" s="63" t="str">
        <f t="shared" ca="1" si="94"/>
        <v/>
      </c>
      <c r="AO158" s="1" t="str">
        <f t="shared" ca="1" si="95"/>
        <v/>
      </c>
      <c r="AP158" s="63" t="str">
        <f t="shared" ca="1" si="96"/>
        <v/>
      </c>
      <c r="AQ158" s="1" t="str">
        <f t="shared" ca="1" si="97"/>
        <v/>
      </c>
      <c r="AR158" s="1"/>
      <c r="AS158" s="1"/>
      <c r="AT158" s="1"/>
      <c r="AU158" s="1"/>
      <c r="AX158" s="118"/>
      <c r="AY158" s="118"/>
      <c r="AZ158" s="118"/>
      <c r="BA158" s="118"/>
      <c r="BD158" s="121"/>
      <c r="BE158" s="123"/>
      <c r="BF158" s="121"/>
      <c r="BG158" s="121"/>
      <c r="BH158" s="123"/>
      <c r="BI158" s="121"/>
      <c r="BL158" s="121"/>
      <c r="BM158" s="123"/>
      <c r="BN158" s="121"/>
      <c r="BO158" s="121"/>
      <c r="BP158" s="123"/>
      <c r="BQ158" s="121"/>
    </row>
    <row r="159" spans="1:69">
      <c r="A159" s="8">
        <f t="shared" si="98"/>
        <v>142</v>
      </c>
      <c r="H159" s="7"/>
      <c r="O159" s="1" t="str">
        <f t="shared" ca="1" si="79"/>
        <v>data3!R542C37</v>
      </c>
      <c r="P159" s="1" t="str">
        <f ca="1">$AT$8&amp;"!R"&amp;2+$D$16+3*A159&amp;"C"&amp;F$3</f>
        <v>data0!R542C37</v>
      </c>
      <c r="Q159" s="1" t="str">
        <f ca="1">$AT$8&amp;"!R"&amp;2+$D$16+3*A159+1&amp;"C"&amp;F$3</f>
        <v>data0!R543C37</v>
      </c>
      <c r="R159" s="1" t="str">
        <f ca="1">$AT$8&amp;"!R"&amp;2+$D$16+3*A159+2&amp;"C"&amp;F$3</f>
        <v>data0!R544C37</v>
      </c>
      <c r="S159" s="2">
        <f t="shared" ca="1" si="80"/>
        <v>138</v>
      </c>
      <c r="T159" s="63">
        <f t="shared" ca="1" si="81"/>
        <v>138</v>
      </c>
      <c r="U159" s="2">
        <f t="shared" ca="1" si="82"/>
        <v>138</v>
      </c>
      <c r="V159" s="2">
        <f t="shared" ca="1" si="75"/>
        <v>119.87093116215081</v>
      </c>
      <c r="W159" s="2">
        <f t="shared" ca="1" si="76"/>
        <v>119.46733283996582</v>
      </c>
      <c r="X159" s="2">
        <f t="shared" ca="1" si="83"/>
        <v>117.26415252685547</v>
      </c>
      <c r="Y159" s="2">
        <f t="shared" ca="1" si="77"/>
        <v>151.1453021367391</v>
      </c>
      <c r="AA159" s="47">
        <f t="shared" ca="1" si="84"/>
        <v>215.27314570015005</v>
      </c>
      <c r="AB159" s="47">
        <f t="shared" ca="1" si="85"/>
        <v>213.38200124104819</v>
      </c>
      <c r="AC159" s="1">
        <f ca="1">IF(AB159&lt;&gt;"",AA159/AC$16,"")</f>
        <v>2.1002258117087811E-2</v>
      </c>
      <c r="AD159" s="47">
        <f t="shared" ca="1" si="86"/>
        <v>0.99121513994255461</v>
      </c>
      <c r="AE159" s="1">
        <f t="shared" ca="1" si="78"/>
        <v>2.6207302536844779E-3</v>
      </c>
      <c r="AF159" s="47">
        <f t="shared" ca="1" si="87"/>
        <v>212.59298451741537</v>
      </c>
      <c r="AG159" s="1">
        <f t="shared" ca="1" si="88"/>
        <v>0.57406172186706683</v>
      </c>
      <c r="AH159" s="63">
        <f t="shared" ca="1" si="89"/>
        <v>0.9875499511375756</v>
      </c>
      <c r="AI159" s="1">
        <f t="shared" ca="1" si="90"/>
        <v>1.9988311989466601E-2</v>
      </c>
      <c r="AJ159" s="47">
        <f ca="1">IF(AF159&lt;&gt;"",AF159/AB159,"")</f>
        <v>0.99630232766098437</v>
      </c>
      <c r="AK159" s="1">
        <f t="shared" ca="1" si="91"/>
        <v>1.9478710322571313E-2</v>
      </c>
      <c r="AL159" s="2" t="str">
        <f t="shared" ca="1" si="92"/>
        <v/>
      </c>
      <c r="AM159" s="1" t="str">
        <f t="shared" ca="1" si="93"/>
        <v/>
      </c>
      <c r="AN159" s="63" t="str">
        <f t="shared" ca="1" si="94"/>
        <v/>
      </c>
      <c r="AO159" s="1" t="str">
        <f t="shared" ca="1" si="95"/>
        <v/>
      </c>
      <c r="AP159" s="63" t="str">
        <f t="shared" ca="1" si="96"/>
        <v/>
      </c>
      <c r="AQ159" s="1" t="str">
        <f t="shared" ca="1" si="97"/>
        <v/>
      </c>
      <c r="AR159" s="1"/>
      <c r="AS159" s="1"/>
      <c r="AT159" s="1"/>
      <c r="AU159" s="1"/>
      <c r="AX159" s="118"/>
      <c r="AY159" s="118"/>
      <c r="AZ159" s="118"/>
      <c r="BA159" s="118"/>
      <c r="BD159" s="121"/>
      <c r="BE159" s="123"/>
      <c r="BF159" s="121"/>
      <c r="BG159" s="121"/>
      <c r="BH159" s="123"/>
      <c r="BI159" s="121"/>
      <c r="BL159" s="121"/>
      <c r="BM159" s="123"/>
      <c r="BN159" s="121"/>
      <c r="BO159" s="121"/>
      <c r="BP159" s="123"/>
      <c r="BQ159" s="121"/>
    </row>
    <row r="160" spans="1:69">
      <c r="A160" s="8">
        <f t="shared" si="98"/>
        <v>143</v>
      </c>
      <c r="H160" s="7"/>
      <c r="O160" s="1" t="str">
        <f t="shared" ca="1" si="79"/>
        <v>data3!R545C37</v>
      </c>
      <c r="P160" s="1" t="str">
        <f ca="1">$AT$8&amp;"!R"&amp;2+$D$16+3*A160&amp;"C"&amp;F$3</f>
        <v>data0!R545C37</v>
      </c>
      <c r="Q160" s="1" t="str">
        <f ca="1">$AT$8&amp;"!R"&amp;2+$D$16+3*A160+1&amp;"C"&amp;F$3</f>
        <v>data0!R546C37</v>
      </c>
      <c r="R160" s="1" t="str">
        <f ca="1">$AT$8&amp;"!R"&amp;2+$D$16+3*A160+2&amp;"C"&amp;F$3</f>
        <v>data0!R547C37</v>
      </c>
      <c r="S160" s="2">
        <f t="shared" ca="1" si="80"/>
        <v>140</v>
      </c>
      <c r="T160" s="63">
        <f t="shared" ca="1" si="81"/>
        <v>140</v>
      </c>
      <c r="U160" s="2">
        <f t="shared" ca="1" si="82"/>
        <v>140</v>
      </c>
      <c r="V160" s="2">
        <f t="shared" ca="1" si="75"/>
        <v>119.02781509300674</v>
      </c>
      <c r="W160" s="2">
        <f t="shared" ca="1" si="76"/>
        <v>118.57452138264973</v>
      </c>
      <c r="X160" s="2">
        <f t="shared" ca="1" si="83"/>
        <v>116.42657470703125</v>
      </c>
      <c r="Y160" s="2">
        <f t="shared" ca="1" si="77"/>
        <v>150.67986011505127</v>
      </c>
      <c r="AA160" s="47">
        <f t="shared" ca="1" si="84"/>
        <v>219.22751722462894</v>
      </c>
      <c r="AB160" s="47">
        <f t="shared" ca="1" si="85"/>
        <v>217.24650955200195</v>
      </c>
      <c r="AC160" s="1">
        <f ca="1">IF(AB160&lt;&gt;"",AA160/AC$16,"")</f>
        <v>2.138805046093941E-2</v>
      </c>
      <c r="AD160" s="47">
        <f t="shared" ca="1" si="86"/>
        <v>0.99096369060916212</v>
      </c>
      <c r="AE160" s="1">
        <f t="shared" ca="1" si="78"/>
        <v>2.3663875745740803E-3</v>
      </c>
      <c r="AF160" s="47">
        <f t="shared" ca="1" si="87"/>
        <v>216.15024503072104</v>
      </c>
      <c r="AG160" s="1">
        <f t="shared" ca="1" si="88"/>
        <v>0.58460671259901054</v>
      </c>
      <c r="AH160" s="63">
        <f t="shared" ca="1" si="89"/>
        <v>0.98596311159809924</v>
      </c>
      <c r="AI160" s="1">
        <f t="shared" ca="1" si="90"/>
        <v>1.8349349037360518E-2</v>
      </c>
      <c r="AJ160" s="47">
        <f ca="1">IF(AF160&lt;&gt;"",AF160/AB160,"")</f>
        <v>0.99495382216477679</v>
      </c>
      <c r="AK160" s="1">
        <f t="shared" ca="1" si="91"/>
        <v>1.8098835352928111E-2</v>
      </c>
      <c r="AL160" s="2" t="str">
        <f t="shared" ca="1" si="92"/>
        <v/>
      </c>
      <c r="AM160" s="1" t="str">
        <f t="shared" ca="1" si="93"/>
        <v/>
      </c>
      <c r="AN160" s="63" t="str">
        <f t="shared" ca="1" si="94"/>
        <v/>
      </c>
      <c r="AO160" s="1" t="str">
        <f t="shared" ca="1" si="95"/>
        <v/>
      </c>
      <c r="AP160" s="63" t="str">
        <f t="shared" ca="1" si="96"/>
        <v/>
      </c>
      <c r="AQ160" s="1" t="str">
        <f t="shared" ca="1" si="97"/>
        <v/>
      </c>
      <c r="AR160" s="1"/>
      <c r="AS160" s="1"/>
      <c r="AT160" s="1"/>
      <c r="AU160" s="1"/>
      <c r="AX160" s="118"/>
      <c r="AY160" s="118"/>
      <c r="AZ160" s="118"/>
      <c r="BA160" s="118"/>
      <c r="BD160" s="121"/>
      <c r="BE160" s="123"/>
      <c r="BF160" s="121"/>
      <c r="BG160" s="121"/>
      <c r="BH160" s="123"/>
      <c r="BI160" s="121"/>
      <c r="BL160" s="121"/>
      <c r="BM160" s="123"/>
      <c r="BN160" s="121"/>
      <c r="BO160" s="121"/>
      <c r="BP160" s="123"/>
      <c r="BQ160" s="121"/>
    </row>
    <row r="161" spans="1:61">
      <c r="A161" s="8">
        <f t="shared" si="98"/>
        <v>144</v>
      </c>
      <c r="H161" s="7"/>
      <c r="O161" s="1" t="str">
        <f t="shared" ca="1" si="79"/>
        <v>data3!R548C37</v>
      </c>
      <c r="P161" s="1" t="str">
        <f ca="1">$AT$8&amp;"!R"&amp;2+$D$16+3*A161&amp;"C"&amp;F$3</f>
        <v>data0!R548C37</v>
      </c>
      <c r="Q161" s="1" t="str">
        <f ca="1">$AT$8&amp;"!R"&amp;2+$D$16+3*A161+1&amp;"C"&amp;F$3</f>
        <v>data0!R549C37</v>
      </c>
      <c r="R161" s="1" t="str">
        <f ca="1">$AT$8&amp;"!R"&amp;2+$D$16+3*A161+2&amp;"C"&amp;F$3</f>
        <v>data0!R550C37</v>
      </c>
      <c r="S161" s="2">
        <f t="shared" ca="1" si="80"/>
        <v>141</v>
      </c>
      <c r="T161" s="63">
        <f t="shared" ca="1" si="81"/>
        <v>141</v>
      </c>
      <c r="U161" s="2">
        <f t="shared" ca="1" si="82"/>
        <v>141</v>
      </c>
      <c r="V161" s="2">
        <f t="shared" ca="1" si="75"/>
        <v>118.10932118578499</v>
      </c>
      <c r="W161" s="2">
        <f t="shared" ca="1" si="76"/>
        <v>117.68822542826335</v>
      </c>
      <c r="X161" s="2">
        <f t="shared" ca="1" si="83"/>
        <v>115.50650374094646</v>
      </c>
      <c r="Y161" s="2">
        <f t="shared" ca="1" si="77"/>
        <v>150.32351144154867</v>
      </c>
      <c r="AA161" s="47">
        <f t="shared" ca="1" si="84"/>
        <v>223.17173768623928</v>
      </c>
      <c r="AB161" s="47">
        <f t="shared" ca="1" si="85"/>
        <v>221.09798240661621</v>
      </c>
      <c r="AC161" s="1">
        <f ca="1">IF(AB161&lt;&gt;"",AA161/AC$16,"")</f>
        <v>2.1772852457194077E-2</v>
      </c>
      <c r="AD161" s="47">
        <f t="shared" ca="1" si="86"/>
        <v>0.99070780511402123</v>
      </c>
      <c r="AE161" s="1">
        <f t="shared" ca="1" si="78"/>
        <v>2.1075576882443325E-3</v>
      </c>
      <c r="AF161" s="47">
        <f t="shared" ca="1" si="87"/>
        <v>219.90157953898111</v>
      </c>
      <c r="AG161" s="1">
        <f t="shared" ca="1" si="88"/>
        <v>0.59512463382997138</v>
      </c>
      <c r="AH161" s="63">
        <f t="shared" ca="1" si="89"/>
        <v>0.98534689839689404</v>
      </c>
      <c r="AI161" s="1">
        <f t="shared" ca="1" si="90"/>
        <v>1.7712894889194253E-2</v>
      </c>
      <c r="AJ161" s="47">
        <f ca="1">IF(AF161&lt;&gt;"",AF161/AB161,"")</f>
        <v>0.99458881146443556</v>
      </c>
      <c r="AK161" s="1">
        <f t="shared" ca="1" si="91"/>
        <v>1.7725333627893081E-2</v>
      </c>
      <c r="AL161" s="2" t="str">
        <f t="shared" ca="1" si="92"/>
        <v/>
      </c>
      <c r="AM161" s="1" t="str">
        <f t="shared" ca="1" si="93"/>
        <v/>
      </c>
      <c r="AN161" s="63" t="str">
        <f t="shared" ca="1" si="94"/>
        <v/>
      </c>
      <c r="AO161" s="1" t="str">
        <f t="shared" ca="1" si="95"/>
        <v/>
      </c>
      <c r="AP161" s="63" t="str">
        <f t="shared" ca="1" si="96"/>
        <v/>
      </c>
      <c r="AQ161" s="1" t="str">
        <f t="shared" ca="1" si="97"/>
        <v/>
      </c>
      <c r="AR161" s="1"/>
      <c r="AS161" s="1"/>
      <c r="AT161" s="1"/>
      <c r="AU161" s="1"/>
      <c r="AZ161" s="118"/>
      <c r="BA161" s="118"/>
    </row>
    <row r="162" spans="1:61">
      <c r="A162" s="8">
        <f t="shared" si="98"/>
        <v>145</v>
      </c>
      <c r="H162" s="7"/>
      <c r="O162" s="1" t="str">
        <f t="shared" ca="1" si="79"/>
        <v>data3!R551C37</v>
      </c>
      <c r="P162" s="1" t="str">
        <f ca="1">$AT$8&amp;"!R"&amp;2+$D$16+3*A162&amp;"C"&amp;F$3</f>
        <v>data0!R551C37</v>
      </c>
      <c r="Q162" s="1" t="str">
        <f ca="1">$AT$8&amp;"!R"&amp;2+$D$16+3*A162+1&amp;"C"&amp;F$3</f>
        <v>data0!R552C37</v>
      </c>
      <c r="R162" s="1" t="str">
        <f ca="1">$AT$8&amp;"!R"&amp;2+$D$16+3*A162+2&amp;"C"&amp;F$3</f>
        <v>data0!R553C37</v>
      </c>
      <c r="S162" s="2">
        <f t="shared" ca="1" si="80"/>
        <v>142</v>
      </c>
      <c r="T162" s="63">
        <f t="shared" ca="1" si="81"/>
        <v>142</v>
      </c>
      <c r="U162" s="2">
        <f t="shared" ca="1" si="82"/>
        <v>142</v>
      </c>
      <c r="V162" s="2">
        <f t="shared" ca="1" si="75"/>
        <v>117.19139959163664</v>
      </c>
      <c r="W162" s="2">
        <f t="shared" ca="1" si="76"/>
        <v>116.79541365305583</v>
      </c>
      <c r="X162" s="2">
        <f t="shared" ca="1" si="83"/>
        <v>114.67131201426189</v>
      </c>
      <c r="Y162" s="2">
        <f t="shared" ca="1" si="77"/>
        <v>150.10897223154703</v>
      </c>
      <c r="AA162" s="47">
        <f t="shared" ca="1" si="84"/>
        <v>227.04752568609868</v>
      </c>
      <c r="AB162" s="47">
        <f t="shared" ca="1" si="85"/>
        <v>224.96248817443848</v>
      </c>
      <c r="AC162" s="1">
        <f ca="1">IF(AB162&lt;&gt;"",AA162/AC$16,"")</f>
        <v>2.2150978115716945E-2</v>
      </c>
      <c r="AD162" s="47">
        <f t="shared" ca="1" si="86"/>
        <v>0.99081673537132997</v>
      </c>
      <c r="AE162" s="1">
        <f t="shared" ca="1" si="78"/>
        <v>2.2177413706041538E-3</v>
      </c>
      <c r="AF162" s="47">
        <f t="shared" ca="1" si="87"/>
        <v>224.30023256937662</v>
      </c>
      <c r="AG162" s="1">
        <f t="shared" ca="1" si="88"/>
        <v>0.6054600684962631</v>
      </c>
      <c r="AH162" s="63">
        <f t="shared" ca="1" si="89"/>
        <v>0.98789992047515063</v>
      </c>
      <c r="AI162" s="1">
        <f t="shared" ca="1" si="90"/>
        <v>2.0349776878883175E-2</v>
      </c>
      <c r="AJ162" s="47">
        <f ca="1">IF(AF162&lt;&gt;"",AF162/AB162,"")</f>
        <v>0.99705615095905087</v>
      </c>
      <c r="AK162" s="1">
        <f t="shared" ca="1" si="91"/>
        <v>2.0250069359268652E-2</v>
      </c>
      <c r="AL162" s="2" t="str">
        <f t="shared" ca="1" si="92"/>
        <v/>
      </c>
      <c r="AM162" s="1" t="str">
        <f t="shared" ca="1" si="93"/>
        <v/>
      </c>
      <c r="AN162" s="63" t="str">
        <f t="shared" ca="1" si="94"/>
        <v/>
      </c>
      <c r="AO162" s="1" t="str">
        <f t="shared" ca="1" si="95"/>
        <v/>
      </c>
      <c r="AP162" s="63" t="str">
        <f t="shared" ca="1" si="96"/>
        <v/>
      </c>
      <c r="AQ162" s="1" t="str">
        <f t="shared" ca="1" si="97"/>
        <v/>
      </c>
      <c r="AR162" s="1"/>
      <c r="AS162" s="1"/>
      <c r="AT162" s="1"/>
      <c r="AU162" s="1"/>
      <c r="AZ162" s="118"/>
      <c r="BA162" s="118"/>
    </row>
    <row r="163" spans="1:61">
      <c r="A163" s="8">
        <f t="shared" si="98"/>
        <v>146</v>
      </c>
      <c r="H163" s="7"/>
      <c r="O163" s="1" t="str">
        <f t="shared" ca="1" si="79"/>
        <v>data3!R554C37</v>
      </c>
      <c r="P163" s="1" t="str">
        <f ca="1">$AT$8&amp;"!R"&amp;2+$D$16+3*A163&amp;"C"&amp;F$3</f>
        <v>data0!R554C37</v>
      </c>
      <c r="Q163" s="1" t="str">
        <f ca="1">$AT$8&amp;"!R"&amp;2+$D$16+3*A163+1&amp;"C"&amp;F$3</f>
        <v>data0!R555C37</v>
      </c>
      <c r="R163" s="1" t="str">
        <f ca="1">$AT$8&amp;"!R"&amp;2+$D$16+3*A163+2&amp;"C"&amp;F$3</f>
        <v>data0!R556C37</v>
      </c>
      <c r="S163" s="2">
        <f t="shared" ca="1" si="80"/>
        <v>143</v>
      </c>
      <c r="T163" s="63">
        <f t="shared" ca="1" si="81"/>
        <v>143</v>
      </c>
      <c r="U163" s="2">
        <f t="shared" ca="1" si="82"/>
        <v>143</v>
      </c>
      <c r="V163" s="2">
        <f t="shared" ca="1" si="75"/>
        <v>116.3263788450616</v>
      </c>
      <c r="W163" s="2">
        <f t="shared" ca="1" si="76"/>
        <v>115.88956801096599</v>
      </c>
      <c r="X163" s="2">
        <f t="shared" ca="1" si="83"/>
        <v>113.81823666890462</v>
      </c>
      <c r="Y163" s="2">
        <f t="shared" ca="1" si="77"/>
        <v>149.82200145721436</v>
      </c>
      <c r="AA163" s="47">
        <f t="shared" ca="1" si="84"/>
        <v>230.9778737193939</v>
      </c>
      <c r="AB163" s="47">
        <f t="shared" ca="1" si="85"/>
        <v>228.80092811584473</v>
      </c>
      <c r="AC163" s="1">
        <f ca="1">IF(AB163&lt;&gt;"",AA163/AC$16,"")</f>
        <v>2.2534426704331111E-2</v>
      </c>
      <c r="AD163" s="47">
        <f t="shared" ca="1" si="86"/>
        <v>0.99057509029547197</v>
      </c>
      <c r="AE163" s="1">
        <f t="shared" ca="1" si="78"/>
        <v>1.9733157634318488E-3</v>
      </c>
      <c r="AF163" s="47">
        <f t="shared" ca="1" si="87"/>
        <v>229.10443814595541</v>
      </c>
      <c r="AG163" s="1">
        <f t="shared" ca="1" si="88"/>
        <v>0.61594099658505042</v>
      </c>
      <c r="AH163" s="63">
        <f t="shared" ca="1" si="89"/>
        <v>0.99188911239301458</v>
      </c>
      <c r="AI163" s="1">
        <f t="shared" ca="1" si="90"/>
        <v>2.4470003026246134E-2</v>
      </c>
      <c r="AJ163" s="47">
        <f ca="1">IF(AF163&lt;&gt;"",AF163/AB163,"")</f>
        <v>1.0013265244709018</v>
      </c>
      <c r="AK163" s="1">
        <f t="shared" ca="1" si="91"/>
        <v>2.4619782005306678E-2</v>
      </c>
      <c r="AL163" s="2" t="str">
        <f t="shared" ca="1" si="92"/>
        <v/>
      </c>
      <c r="AM163" s="1" t="str">
        <f t="shared" ca="1" si="93"/>
        <v/>
      </c>
      <c r="AN163" s="63" t="str">
        <f t="shared" ca="1" si="94"/>
        <v/>
      </c>
      <c r="AO163" s="1" t="str">
        <f t="shared" ca="1" si="95"/>
        <v/>
      </c>
      <c r="AP163" s="63" t="str">
        <f t="shared" ca="1" si="96"/>
        <v/>
      </c>
      <c r="AQ163" s="1" t="str">
        <f t="shared" ca="1" si="97"/>
        <v/>
      </c>
      <c r="AR163" s="1"/>
      <c r="AS163" s="1"/>
      <c r="AT163" s="1"/>
      <c r="AU163" s="1"/>
      <c r="AZ163" s="118"/>
      <c r="BA163" s="118"/>
      <c r="BD163" s="121"/>
      <c r="BE163" s="121"/>
      <c r="BF163" s="121"/>
      <c r="BG163" s="121"/>
      <c r="BH163" s="121"/>
      <c r="BI163" s="121"/>
    </row>
    <row r="164" spans="1:61">
      <c r="A164" s="8">
        <f t="shared" si="98"/>
        <v>147</v>
      </c>
      <c r="H164" s="7"/>
      <c r="O164" s="1" t="str">
        <f t="shared" ca="1" si="79"/>
        <v>data3!R557C37</v>
      </c>
      <c r="P164" s="1" t="str">
        <f ca="1">$AT$8&amp;"!R"&amp;2+$D$16+3*A164&amp;"C"&amp;F$3</f>
        <v>data0!R557C37</v>
      </c>
      <c r="Q164" s="1" t="str">
        <f ca="1">$AT$8&amp;"!R"&amp;2+$D$16+3*A164+1&amp;"C"&amp;F$3</f>
        <v>data0!R558C37</v>
      </c>
      <c r="R164" s="1" t="str">
        <f ca="1">$AT$8&amp;"!R"&amp;2+$D$16+3*A164+2&amp;"C"&amp;F$3</f>
        <v>data0!R559C37</v>
      </c>
      <c r="S164" s="2">
        <f t="shared" ca="1" si="80"/>
        <v>144</v>
      </c>
      <c r="T164" s="63">
        <f t="shared" ca="1" si="81"/>
        <v>144</v>
      </c>
      <c r="U164" s="2">
        <f t="shared" ca="1" si="82"/>
        <v>144</v>
      </c>
      <c r="V164" s="2">
        <f t="shared" ca="1" si="75"/>
        <v>115.4212436682063</v>
      </c>
      <c r="W164" s="2">
        <f t="shared" ca="1" si="76"/>
        <v>114.99675718943278</v>
      </c>
      <c r="X164" s="2">
        <f t="shared" ca="1" si="83"/>
        <v>112.91318607330322</v>
      </c>
      <c r="Y164" s="2">
        <f t="shared" ca="1" si="77"/>
        <v>149.85146776835123</v>
      </c>
      <c r="AA164" s="47">
        <f t="shared" ca="1" si="84"/>
        <v>234.87631406500282</v>
      </c>
      <c r="AB164" s="47">
        <f t="shared" ca="1" si="85"/>
        <v>232.67195002237955</v>
      </c>
      <c r="AC164" s="1">
        <f ca="1">IF(AB164&lt;&gt;"",AA164/AC$16,"")</f>
        <v>2.2914762347805154E-2</v>
      </c>
      <c r="AD164" s="47">
        <f t="shared" ca="1" si="86"/>
        <v>0.99061478782397272</v>
      </c>
      <c r="AE164" s="1">
        <f t="shared" ca="1" si="78"/>
        <v>2.0134700784848469E-3</v>
      </c>
      <c r="AF164" s="47">
        <f t="shared" ca="1" si="87"/>
        <v>233.3719571431478</v>
      </c>
      <c r="AG164" s="1">
        <f t="shared" ca="1" si="88"/>
        <v>0.62633683750667413</v>
      </c>
      <c r="AH164" s="63">
        <f t="shared" ca="1" si="89"/>
        <v>0.99359511014193336</v>
      </c>
      <c r="AI164" s="1">
        <f t="shared" ca="1" si="90"/>
        <v>2.6232038214616171E-2</v>
      </c>
      <c r="AJ164" s="47">
        <f ca="1">IF(AF164&lt;&gt;"",AF164/AB164,"")</f>
        <v>1.0030085582757222</v>
      </c>
      <c r="AK164" s="1">
        <f t="shared" ca="1" si="91"/>
        <v>2.6340943952286366E-2</v>
      </c>
      <c r="AL164" s="2" t="str">
        <f t="shared" ca="1" si="92"/>
        <v/>
      </c>
      <c r="AM164" s="1" t="str">
        <f t="shared" ca="1" si="93"/>
        <v/>
      </c>
      <c r="AN164" s="63" t="str">
        <f t="shared" ca="1" si="94"/>
        <v/>
      </c>
      <c r="AO164" s="1" t="str">
        <f t="shared" ca="1" si="95"/>
        <v/>
      </c>
      <c r="AP164" s="63" t="str">
        <f t="shared" ca="1" si="96"/>
        <v/>
      </c>
      <c r="AQ164" s="1" t="str">
        <f t="shared" ca="1" si="97"/>
        <v/>
      </c>
      <c r="AR164" s="1"/>
      <c r="AS164" s="1"/>
      <c r="AT164" s="1"/>
      <c r="AU164" s="1"/>
      <c r="AZ164" s="118"/>
      <c r="BA164" s="118"/>
      <c r="BD164" s="121"/>
      <c r="BE164" s="121"/>
      <c r="BF164" s="121"/>
      <c r="BG164" s="121"/>
      <c r="BH164" s="121"/>
      <c r="BI164" s="121"/>
    </row>
    <row r="165" spans="1:61">
      <c r="A165" s="8">
        <f t="shared" si="98"/>
        <v>148</v>
      </c>
      <c r="H165" s="7"/>
      <c r="O165" s="1" t="str">
        <f t="shared" ca="1" si="79"/>
        <v>data3!R560C37</v>
      </c>
      <c r="P165" s="1" t="str">
        <f ca="1">$AT$8&amp;"!R"&amp;2+$D$16+3*A165&amp;"C"&amp;F$3</f>
        <v>data0!R560C37</v>
      </c>
      <c r="Q165" s="1" t="str">
        <f ca="1">$AT$8&amp;"!R"&amp;2+$D$16+3*A165+1&amp;"C"&amp;F$3</f>
        <v>data0!R561C37</v>
      </c>
      <c r="R165" s="1" t="str">
        <f ca="1">$AT$8&amp;"!R"&amp;2+$D$16+3*A165+2&amp;"C"&amp;F$3</f>
        <v>data0!R562C37</v>
      </c>
      <c r="S165" s="2">
        <f t="shared" ca="1" si="80"/>
        <v>146</v>
      </c>
      <c r="T165" s="63">
        <f t="shared" ca="1" si="81"/>
        <v>146</v>
      </c>
      <c r="U165" s="2">
        <f t="shared" ca="1" si="82"/>
        <v>146</v>
      </c>
      <c r="V165" s="2">
        <f t="shared" ca="1" si="75"/>
        <v>114.47550689390674</v>
      </c>
      <c r="W165" s="2">
        <f t="shared" ca="1" si="76"/>
        <v>114.09091218312581</v>
      </c>
      <c r="X165" s="2">
        <f t="shared" ca="1" si="83"/>
        <v>111.98190848032634</v>
      </c>
      <c r="Y165" s="2">
        <f t="shared" ca="1" si="77"/>
        <v>149.47481759389242</v>
      </c>
      <c r="AA165" s="47">
        <f t="shared" ca="1" si="84"/>
        <v>238.79278437768787</v>
      </c>
      <c r="AB165" s="47">
        <f t="shared" ca="1" si="85"/>
        <v>236.52342160542807</v>
      </c>
      <c r="AC165" s="1">
        <f ca="1">IF(AB165&lt;&gt;"",AA165/AC$16,"")</f>
        <v>2.3296857012457352E-2</v>
      </c>
      <c r="AD165" s="47">
        <f t="shared" ca="1" si="86"/>
        <v>0.99049651865246291</v>
      </c>
      <c r="AE165" s="1">
        <f t="shared" ca="1" si="78"/>
        <v>1.893840022074933E-3</v>
      </c>
      <c r="AF165" s="47">
        <f t="shared" ca="1" si="87"/>
        <v>237.83045132954916</v>
      </c>
      <c r="AG165" s="1">
        <f t="shared" ca="1" si="88"/>
        <v>0.63678075834050096</v>
      </c>
      <c r="AH165" s="63">
        <f t="shared" ca="1" si="89"/>
        <v>0.99597000784321599</v>
      </c>
      <c r="AI165" s="1">
        <f t="shared" ca="1" si="90"/>
        <v>2.8684944920437383E-2</v>
      </c>
      <c r="AJ165" s="47">
        <f ca="1">IF(AF165&lt;&gt;"",AF165/AB165,"")</f>
        <v>1.005526005480766</v>
      </c>
      <c r="AK165" s="1">
        <f t="shared" ca="1" si="91"/>
        <v>2.8916953019663127E-2</v>
      </c>
      <c r="AL165" s="2" t="str">
        <f t="shared" ca="1" si="92"/>
        <v/>
      </c>
      <c r="AM165" s="1" t="str">
        <f t="shared" ca="1" si="93"/>
        <v/>
      </c>
      <c r="AN165" s="63" t="str">
        <f t="shared" ca="1" si="94"/>
        <v/>
      </c>
      <c r="AO165" s="1" t="str">
        <f t="shared" ca="1" si="95"/>
        <v/>
      </c>
      <c r="AP165" s="63" t="str">
        <f t="shared" ca="1" si="96"/>
        <v/>
      </c>
      <c r="AQ165" s="1" t="str">
        <f t="shared" ca="1" si="97"/>
        <v/>
      </c>
      <c r="AR165" s="1"/>
      <c r="AS165" s="1"/>
      <c r="AT165" s="1"/>
      <c r="AU165" s="1"/>
      <c r="AZ165" s="118"/>
      <c r="BA165" s="118"/>
      <c r="BD165" s="121"/>
      <c r="BE165" s="121"/>
      <c r="BF165" s="121"/>
      <c r="BG165" s="121"/>
      <c r="BH165" s="121"/>
      <c r="BI165" s="121"/>
    </row>
    <row r="166" spans="1:61">
      <c r="A166" s="8">
        <f t="shared" si="98"/>
        <v>149</v>
      </c>
      <c r="H166" s="7"/>
      <c r="O166" s="1" t="str">
        <f t="shared" ca="1" si="79"/>
        <v>data3!R563C37</v>
      </c>
      <c r="P166" s="1" t="str">
        <f ca="1">$AT$8&amp;"!R"&amp;2+$D$16+3*A166&amp;"C"&amp;F$3</f>
        <v>data0!R563C37</v>
      </c>
      <c r="Q166" s="1" t="str">
        <f ca="1">$AT$8&amp;"!R"&amp;2+$D$16+3*A166+1&amp;"C"&amp;F$3</f>
        <v>data0!R564C37</v>
      </c>
      <c r="R166" s="1" t="str">
        <f ca="1">$AT$8&amp;"!R"&amp;2+$D$16+3*A166+2&amp;"C"&amp;F$3</f>
        <v>data0!R565C37</v>
      </c>
      <c r="S166" s="2">
        <f t="shared" ca="1" si="80"/>
        <v>147</v>
      </c>
      <c r="T166" s="63">
        <f t="shared" ca="1" si="81"/>
        <v>147</v>
      </c>
      <c r="U166" s="2">
        <f t="shared" ca="1" si="82"/>
        <v>147</v>
      </c>
      <c r="V166" s="2">
        <f t="shared" ca="1" si="75"/>
        <v>113.53404245581974</v>
      </c>
      <c r="W166" s="2">
        <f t="shared" ca="1" si="76"/>
        <v>113.1655158996582</v>
      </c>
      <c r="X166" s="2">
        <f t="shared" ca="1" si="83"/>
        <v>111.05349286397298</v>
      </c>
      <c r="Y166" s="2">
        <f t="shared" ca="1" si="77"/>
        <v>149.01578076680502</v>
      </c>
      <c r="AA166" s="47">
        <f t="shared" ca="1" si="84"/>
        <v>242.69120884641174</v>
      </c>
      <c r="AB166" s="47">
        <f t="shared" ca="1" si="85"/>
        <v>240.3553435007731</v>
      </c>
      <c r="AC166" s="1">
        <f ca="1">IF(AB166&lt;&gt;"",AA166/AC$16,"")</f>
        <v>2.3677191106966998E-2</v>
      </c>
      <c r="AD166" s="47">
        <f t="shared" ca="1" si="86"/>
        <v>0.99037515468013138</v>
      </c>
      <c r="AE166" s="1">
        <f t="shared" ca="1" si="78"/>
        <v>1.7710795539767066E-3</v>
      </c>
      <c r="AF166" s="47">
        <f t="shared" ca="1" si="87"/>
        <v>242.53213818868002</v>
      </c>
      <c r="AG166" s="1">
        <f t="shared" ca="1" si="88"/>
        <v>0.64717655692376463</v>
      </c>
      <c r="AH166" s="63">
        <f t="shared" ca="1" si="89"/>
        <v>0.99934455533643829</v>
      </c>
      <c r="AI166" s="1">
        <f t="shared" ca="1" si="90"/>
        <v>3.2170337226290036E-2</v>
      </c>
      <c r="AJ166" s="47">
        <f ca="1">IF(AF166&lt;&gt;"",AF166/AB166,"")</f>
        <v>1.0090565687294566</v>
      </c>
      <c r="AK166" s="1">
        <f t="shared" ca="1" si="91"/>
        <v>3.2529645640724691E-2</v>
      </c>
      <c r="AL166" s="2" t="str">
        <f t="shared" ca="1" si="92"/>
        <v/>
      </c>
      <c r="AM166" s="1" t="str">
        <f t="shared" ca="1" si="93"/>
        <v/>
      </c>
      <c r="AN166" s="63" t="str">
        <f t="shared" ca="1" si="94"/>
        <v/>
      </c>
      <c r="AO166" s="1" t="str">
        <f t="shared" ca="1" si="95"/>
        <v/>
      </c>
      <c r="AP166" s="63" t="str">
        <f t="shared" ca="1" si="96"/>
        <v/>
      </c>
      <c r="AQ166" s="1" t="str">
        <f t="shared" ca="1" si="97"/>
        <v/>
      </c>
      <c r="AR166" s="1"/>
      <c r="AS166" s="1"/>
      <c r="AT166" s="1"/>
      <c r="AU166" s="1"/>
      <c r="AZ166" s="118"/>
      <c r="BA166" s="118"/>
      <c r="BD166" s="121"/>
      <c r="BE166" s="121"/>
      <c r="BF166" s="121"/>
      <c r="BG166" s="121"/>
      <c r="BH166" s="121"/>
      <c r="BI166" s="121"/>
    </row>
    <row r="167" spans="1:61">
      <c r="A167" s="8">
        <f t="shared" si="98"/>
        <v>150</v>
      </c>
      <c r="H167" s="7"/>
      <c r="O167" s="1" t="str">
        <f t="shared" ca="1" si="79"/>
        <v>data3!R566C37</v>
      </c>
      <c r="P167" s="1" t="str">
        <f ca="1">$AT$8&amp;"!R"&amp;2+$D$16+3*A167&amp;"C"&amp;F$3</f>
        <v>data0!R566C37</v>
      </c>
      <c r="Q167" s="1" t="str">
        <f ca="1">$AT$8&amp;"!R"&amp;2+$D$16+3*A167+1&amp;"C"&amp;F$3</f>
        <v>data0!R567C37</v>
      </c>
      <c r="R167" s="1" t="str">
        <f ca="1">$AT$8&amp;"!R"&amp;2+$D$16+3*A167+2&amp;"C"&amp;F$3</f>
        <v>data0!R568C37</v>
      </c>
      <c r="S167" s="2">
        <f t="shared" ca="1" si="80"/>
        <v>148</v>
      </c>
      <c r="T167" s="63">
        <f t="shared" ca="1" si="81"/>
        <v>148</v>
      </c>
      <c r="U167" s="2">
        <f t="shared" ca="1" si="82"/>
        <v>148</v>
      </c>
      <c r="V167" s="2">
        <f t="shared" ca="1" si="75"/>
        <v>112.62088979737929</v>
      </c>
      <c r="W167" s="2">
        <f t="shared" ca="1" si="76"/>
        <v>112.24012025197347</v>
      </c>
      <c r="X167" s="2">
        <f t="shared" ca="1" si="83"/>
        <v>110.05521901448567</v>
      </c>
      <c r="Y167" s="2">
        <f t="shared" ca="1" si="77"/>
        <v>147.98014163970947</v>
      </c>
      <c r="AA167" s="47">
        <f t="shared" ca="1" si="84"/>
        <v>246.57855654166354</v>
      </c>
      <c r="AB167" s="47">
        <f t="shared" ca="1" si="85"/>
        <v>244.19378344217935</v>
      </c>
      <c r="AC167" s="1">
        <f ca="1">IF(AB167&lt;&gt;"",AA167/AC$16,"")</f>
        <v>2.4056444540650101E-2</v>
      </c>
      <c r="AD167" s="47">
        <f t="shared" ca="1" si="86"/>
        <v>0.9903285462737258</v>
      </c>
      <c r="AE167" s="1">
        <f t="shared" ca="1" si="78"/>
        <v>1.7239348397937171E-3</v>
      </c>
      <c r="AF167" s="47">
        <f t="shared" ca="1" si="87"/>
        <v>247.40525309244791</v>
      </c>
      <c r="AG167" s="1">
        <f t="shared" ca="1" si="88"/>
        <v>0.6575428174444361</v>
      </c>
      <c r="AH167" s="63">
        <f t="shared" ca="1" si="89"/>
        <v>1.0033526700876956</v>
      </c>
      <c r="AI167" s="1">
        <f t="shared" ca="1" si="90"/>
        <v>3.63101077712491E-2</v>
      </c>
      <c r="AJ167" s="47">
        <f ca="1">IF(AF167&lt;&gt;"",AF167/AB167,"")</f>
        <v>1.0131513161596473</v>
      </c>
      <c r="AK167" s="1">
        <f t="shared" ca="1" si="91"/>
        <v>3.6719646721047328E-2</v>
      </c>
      <c r="AL167" s="2" t="str">
        <f t="shared" ca="1" si="92"/>
        <v/>
      </c>
      <c r="AM167" s="1" t="str">
        <f t="shared" ca="1" si="93"/>
        <v/>
      </c>
      <c r="AN167" s="63" t="str">
        <f t="shared" ca="1" si="94"/>
        <v/>
      </c>
      <c r="AO167" s="1" t="str">
        <f t="shared" ca="1" si="95"/>
        <v/>
      </c>
      <c r="AP167" s="63" t="str">
        <f t="shared" ca="1" si="96"/>
        <v/>
      </c>
      <c r="AQ167" s="1" t="str">
        <f t="shared" ca="1" si="97"/>
        <v/>
      </c>
      <c r="AR167" s="1"/>
      <c r="AS167" s="1"/>
      <c r="AT167" s="1"/>
      <c r="AU167" s="1"/>
      <c r="AZ167" s="118"/>
      <c r="BA167" s="118"/>
      <c r="BD167" s="121"/>
      <c r="BE167" s="121"/>
      <c r="BF167" s="121"/>
      <c r="BG167" s="121"/>
      <c r="BH167" s="121"/>
      <c r="BI167" s="121"/>
    </row>
    <row r="168" spans="1:61">
      <c r="A168" s="8">
        <f t="shared" si="98"/>
        <v>151</v>
      </c>
      <c r="H168" s="7"/>
      <c r="O168" s="1" t="str">
        <f t="shared" ca="1" si="79"/>
        <v>data3!R569C37</v>
      </c>
      <c r="P168" s="1" t="str">
        <f ca="1">$AT$8&amp;"!R"&amp;2+$D$16+3*A168&amp;"C"&amp;F$3</f>
        <v>data0!R569C37</v>
      </c>
      <c r="Q168" s="1" t="str">
        <f ca="1">$AT$8&amp;"!R"&amp;2+$D$16+3*A168+1&amp;"C"&amp;F$3</f>
        <v>data0!R570C37</v>
      </c>
      <c r="R168" s="1" t="str">
        <f ca="1">$AT$8&amp;"!R"&amp;2+$D$16+3*A168+2&amp;"C"&amp;F$3</f>
        <v>data0!R571C37</v>
      </c>
      <c r="S168" s="2">
        <f t="shared" ca="1" si="80"/>
        <v>149</v>
      </c>
      <c r="T168" s="63">
        <f t="shared" ca="1" si="81"/>
        <v>149</v>
      </c>
      <c r="U168" s="2">
        <f t="shared" ca="1" si="82"/>
        <v>149</v>
      </c>
      <c r="V168" s="2">
        <f t="shared" ca="1" si="75"/>
        <v>111.71848081919083</v>
      </c>
      <c r="W168" s="2">
        <f t="shared" ca="1" si="76"/>
        <v>111.33427460988362</v>
      </c>
      <c r="X168" s="2">
        <f t="shared" ca="1" si="83"/>
        <v>109.07864030202229</v>
      </c>
      <c r="Y168" s="2">
        <f t="shared" ca="1" si="77"/>
        <v>146.39332516988119</v>
      </c>
      <c r="AA168" s="47">
        <f t="shared" ca="1" si="84"/>
        <v>250.48392361940148</v>
      </c>
      <c r="AB168" s="47">
        <f t="shared" ca="1" si="85"/>
        <v>248.03873443603516</v>
      </c>
      <c r="AC168" s="1">
        <f ca="1">IF(AB168&lt;&gt;"",AA168/AC$16,"")</f>
        <v>2.4437455962868438E-2</v>
      </c>
      <c r="AD168" s="47">
        <f t="shared" ca="1" si="86"/>
        <v>0.9902381392464864</v>
      </c>
      <c r="AE168" s="1">
        <f t="shared" ca="1" si="78"/>
        <v>1.6324875282887064E-3</v>
      </c>
      <c r="AF168" s="47">
        <f t="shared" ca="1" si="87"/>
        <v>252.11265881856283</v>
      </c>
      <c r="AG168" s="1">
        <f t="shared" ca="1" si="88"/>
        <v>0.66795712965173726</v>
      </c>
      <c r="AH168" s="63">
        <f t="shared" ca="1" si="89"/>
        <v>1.0065023542254796</v>
      </c>
      <c r="AI168" s="1">
        <f t="shared" ca="1" si="90"/>
        <v>3.9563250564985886E-2</v>
      </c>
      <c r="AJ168" s="47">
        <f ca="1">IF(AF168&lt;&gt;"",AF168/AB168,"")</f>
        <v>1.0164245491406434</v>
      </c>
      <c r="AK168" s="1">
        <f t="shared" ca="1" si="91"/>
        <v>4.0069022954951627E-2</v>
      </c>
      <c r="AL168" s="2" t="str">
        <f t="shared" ca="1" si="92"/>
        <v/>
      </c>
      <c r="AM168" s="1" t="str">
        <f t="shared" ca="1" si="93"/>
        <v/>
      </c>
      <c r="AN168" s="63" t="str">
        <f t="shared" ca="1" si="94"/>
        <v/>
      </c>
      <c r="AO168" s="1" t="str">
        <f t="shared" ca="1" si="95"/>
        <v/>
      </c>
      <c r="AP168" s="63" t="str">
        <f t="shared" ca="1" si="96"/>
        <v/>
      </c>
      <c r="AQ168" s="1" t="str">
        <f t="shared" ca="1" si="97"/>
        <v/>
      </c>
      <c r="AR168" s="1"/>
      <c r="AS168" s="1"/>
      <c r="AT168" s="1"/>
      <c r="AU168" s="1"/>
      <c r="AZ168" s="118"/>
      <c r="BA168" s="118"/>
      <c r="BD168" s="121"/>
      <c r="BE168" s="121"/>
      <c r="BF168" s="121"/>
      <c r="BG168" s="121"/>
      <c r="BH168" s="121"/>
      <c r="BI168" s="121"/>
    </row>
    <row r="169" spans="1:61">
      <c r="A169" s="8">
        <f t="shared" si="98"/>
        <v>152</v>
      </c>
      <c r="H169" s="7"/>
      <c r="O169" s="1" t="str">
        <f t="shared" ca="1" si="79"/>
        <v>data3!R572C37</v>
      </c>
      <c r="P169" s="1" t="str">
        <f ca="1">$AT$8&amp;"!R"&amp;2+$D$16+3*A169&amp;"C"&amp;F$3</f>
        <v>data0!R572C37</v>
      </c>
      <c r="Q169" s="1" t="str">
        <f ca="1">$AT$8&amp;"!R"&amp;2+$D$16+3*A169+1&amp;"C"&amp;F$3</f>
        <v>data0!R573C37</v>
      </c>
      <c r="R169" s="1" t="str">
        <f ca="1">$AT$8&amp;"!R"&amp;2+$D$16+3*A169+2&amp;"C"&amp;F$3</f>
        <v>data0!R574C37</v>
      </c>
      <c r="S169" s="2">
        <f t="shared" ca="1" si="80"/>
        <v>150</v>
      </c>
      <c r="T169" s="63">
        <f t="shared" ca="1" si="81"/>
        <v>150</v>
      </c>
      <c r="U169" s="2">
        <f t="shared" ca="1" si="82"/>
        <v>150</v>
      </c>
      <c r="V169" s="2">
        <f t="shared" ca="1" si="75"/>
        <v>110.79675850539374</v>
      </c>
      <c r="W169" s="2">
        <f t="shared" ca="1" si="76"/>
        <v>110.39584414164226</v>
      </c>
      <c r="X169" s="2">
        <f t="shared" ca="1" si="83"/>
        <v>108.02219263712566</v>
      </c>
      <c r="Y169" s="2">
        <f t="shared" ca="1" si="77"/>
        <v>144.75279839833578</v>
      </c>
      <c r="AA169" s="47">
        <f t="shared" ca="1" si="84"/>
        <v>254.3717352725165</v>
      </c>
      <c r="AB169" s="47">
        <f t="shared" ca="1" si="85"/>
        <v>251.84459241231283</v>
      </c>
      <c r="AC169" s="1">
        <f ca="1">IF(AB169&lt;&gt;"",AA169/AC$16,"")</f>
        <v>2.4816754660733319E-2</v>
      </c>
      <c r="AD169" s="47">
        <f t="shared" ca="1" si="86"/>
        <v>0.99006515854642319</v>
      </c>
      <c r="AE169" s="1">
        <f t="shared" ca="1" si="78"/>
        <v>1.4575163955563575E-3</v>
      </c>
      <c r="AF169" s="47">
        <f t="shared" ca="1" si="87"/>
        <v>256.82960446675617</v>
      </c>
      <c r="AG169" s="1">
        <f t="shared" ca="1" si="88"/>
        <v>0.67832462739337729</v>
      </c>
      <c r="AH169" s="63">
        <f t="shared" ca="1" si="89"/>
        <v>1.0096625090504119</v>
      </c>
      <c r="AI169" s="1">
        <f t="shared" ca="1" si="90"/>
        <v>4.2827207979793114E-2</v>
      </c>
      <c r="AJ169" s="47">
        <f ca="1">IF(AF169&lt;&gt;"",AF169/AB169,"")</f>
        <v>1.0197940007633042</v>
      </c>
      <c r="AK169" s="1">
        <f t="shared" ca="1" si="91"/>
        <v>4.3516856106992075E-2</v>
      </c>
      <c r="AL169" s="2" t="str">
        <f t="shared" ca="1" si="92"/>
        <v/>
      </c>
      <c r="AM169" s="1" t="str">
        <f t="shared" ca="1" si="93"/>
        <v/>
      </c>
      <c r="AN169" s="63" t="str">
        <f t="shared" ca="1" si="94"/>
        <v/>
      </c>
      <c r="AO169" s="1" t="str">
        <f t="shared" ca="1" si="95"/>
        <v/>
      </c>
      <c r="AP169" s="63" t="str">
        <f t="shared" ca="1" si="96"/>
        <v/>
      </c>
      <c r="AQ169" s="1" t="str">
        <f t="shared" ca="1" si="97"/>
        <v/>
      </c>
      <c r="AR169" s="1"/>
      <c r="AS169" s="1"/>
      <c r="AT169" s="1"/>
      <c r="AU169" s="1"/>
      <c r="AZ169" s="118"/>
      <c r="BA169" s="118"/>
      <c r="BD169" s="121"/>
      <c r="BE169" s="121"/>
      <c r="BF169" s="121"/>
      <c r="BG169" s="121"/>
      <c r="BH169" s="121"/>
      <c r="BI169" s="121"/>
    </row>
    <row r="170" spans="1:61">
      <c r="A170" s="8">
        <f t="shared" si="98"/>
        <v>153</v>
      </c>
      <c r="H170" s="7"/>
      <c r="O170" s="1" t="str">
        <f t="shared" ca="1" si="79"/>
        <v>data3!R575C37</v>
      </c>
      <c r="P170" s="1" t="str">
        <f ca="1">$AT$8&amp;"!R"&amp;2+$D$16+3*A170&amp;"C"&amp;F$3</f>
        <v>data0!R575C37</v>
      </c>
      <c r="Q170" s="1" t="str">
        <f ca="1">$AT$8&amp;"!R"&amp;2+$D$16+3*A170+1&amp;"C"&amp;F$3</f>
        <v>data0!R576C37</v>
      </c>
      <c r="R170" s="1" t="str">
        <f ca="1">$AT$8&amp;"!R"&amp;2+$D$16+3*A170+2&amp;"C"&amp;F$3</f>
        <v>data0!R577C37</v>
      </c>
      <c r="S170" s="2">
        <f t="shared" ca="1" si="80"/>
        <v>151</v>
      </c>
      <c r="T170" s="63">
        <f t="shared" ca="1" si="81"/>
        <v>151</v>
      </c>
      <c r="U170" s="2">
        <f t="shared" ca="1" si="82"/>
        <v>151</v>
      </c>
      <c r="V170" s="2">
        <f t="shared" ca="1" si="75"/>
        <v>109.8167991937995</v>
      </c>
      <c r="W170" s="2">
        <f t="shared" ca="1" si="76"/>
        <v>109.47044785817464</v>
      </c>
      <c r="X170" s="2">
        <f t="shared" ca="1" si="83"/>
        <v>106.97575696309407</v>
      </c>
      <c r="Y170" s="2">
        <f t="shared" ca="1" si="77"/>
        <v>143.11710166931152</v>
      </c>
      <c r="AA170" s="47">
        <f t="shared" ca="1" si="84"/>
        <v>258.2646001853243</v>
      </c>
      <c r="AB170" s="47">
        <f t="shared" ca="1" si="85"/>
        <v>255.67651557922363</v>
      </c>
      <c r="AC170" s="1">
        <f ca="1">IF(AB170&lt;&gt;"",AA170/AC$16,"")</f>
        <v>2.5196546359543832E-2</v>
      </c>
      <c r="AD170" s="47">
        <f t="shared" ca="1" si="86"/>
        <v>0.98997894173555523</v>
      </c>
      <c r="AE170" s="1">
        <f t="shared" ca="1" si="78"/>
        <v>1.370307515880187E-3</v>
      </c>
      <c r="AF170" s="47">
        <f t="shared" ca="1" si="87"/>
        <v>261.4921881357829</v>
      </c>
      <c r="AG170" s="1">
        <f t="shared" ca="1" si="88"/>
        <v>0.68870560049419816</v>
      </c>
      <c r="AH170" s="63">
        <f t="shared" ca="1" si="89"/>
        <v>1.0124972138966879</v>
      </c>
      <c r="AI170" s="1">
        <f t="shared" ca="1" si="90"/>
        <v>4.5755025259122561E-2</v>
      </c>
      <c r="AJ170" s="47">
        <f ca="1">IF(AF170&lt;&gt;"",AF170/AB170,"")</f>
        <v>1.0227462132898053</v>
      </c>
      <c r="AK170" s="1">
        <f t="shared" ca="1" si="91"/>
        <v>4.6537744180375595E-2</v>
      </c>
      <c r="AL170" s="2" t="str">
        <f t="shared" ca="1" si="92"/>
        <v/>
      </c>
      <c r="AM170" s="1" t="str">
        <f t="shared" ca="1" si="93"/>
        <v/>
      </c>
      <c r="AN170" s="63" t="str">
        <f t="shared" ca="1" si="94"/>
        <v/>
      </c>
      <c r="AO170" s="1" t="str">
        <f t="shared" ca="1" si="95"/>
        <v/>
      </c>
      <c r="AP170" s="63" t="str">
        <f t="shared" ca="1" si="96"/>
        <v/>
      </c>
      <c r="AQ170" s="1" t="str">
        <f t="shared" ca="1" si="97"/>
        <v/>
      </c>
      <c r="AR170" s="1"/>
      <c r="AS170" s="1"/>
      <c r="AT170" s="1"/>
      <c r="AU170" s="1"/>
      <c r="AZ170" s="118"/>
      <c r="BA170" s="118"/>
      <c r="BD170" s="121"/>
      <c r="BE170" s="121"/>
      <c r="BF170" s="121"/>
      <c r="BG170" s="121"/>
      <c r="BH170" s="121"/>
      <c r="BI170" s="121"/>
    </row>
    <row r="171" spans="1:61">
      <c r="A171" s="8">
        <f t="shared" si="98"/>
        <v>154</v>
      </c>
      <c r="H171" s="7"/>
      <c r="O171" s="1" t="str">
        <f t="shared" ca="1" si="79"/>
        <v>data3!R578C37</v>
      </c>
      <c r="P171" s="1" t="str">
        <f ca="1">$AT$8&amp;"!R"&amp;2+$D$16+3*A171&amp;"C"&amp;F$3</f>
        <v>data0!R578C37</v>
      </c>
      <c r="Q171" s="1" t="str">
        <f ca="1">$AT$8&amp;"!R"&amp;2+$D$16+3*A171+1&amp;"C"&amp;F$3</f>
        <v>data0!R579C37</v>
      </c>
      <c r="R171" s="1" t="str">
        <f ca="1">$AT$8&amp;"!R"&amp;2+$D$16+3*A171+2&amp;"C"&amp;F$3</f>
        <v>data0!R580C37</v>
      </c>
      <c r="S171" s="2">
        <f t="shared" ca="1" si="80"/>
        <v>153</v>
      </c>
      <c r="T171" s="63">
        <f t="shared" ca="1" si="81"/>
        <v>153</v>
      </c>
      <c r="U171" s="2">
        <f t="shared" ca="1" si="82"/>
        <v>153</v>
      </c>
      <c r="V171" s="2">
        <f t="shared" ca="1" si="75"/>
        <v>108.85237034311618</v>
      </c>
      <c r="W171" s="2">
        <f t="shared" ca="1" si="76"/>
        <v>108.5255012512207</v>
      </c>
      <c r="X171" s="2">
        <f t="shared" ca="1" si="83"/>
        <v>105.88998285929362</v>
      </c>
      <c r="Y171" s="2">
        <f t="shared" ca="1" si="77"/>
        <v>141.79498227437338</v>
      </c>
      <c r="AA171" s="47">
        <f t="shared" ca="1" si="84"/>
        <v>262.12052311481017</v>
      </c>
      <c r="AB171" s="47">
        <f t="shared" ca="1" si="85"/>
        <v>259.47585169474286</v>
      </c>
      <c r="AC171" s="1">
        <f ca="1">IF(AB171&lt;&gt;"",AA171/AC$16,"")</f>
        <v>2.5572733962420505E-2</v>
      </c>
      <c r="AD171" s="47">
        <f t="shared" ca="1" si="86"/>
        <v>0.98991047557573764</v>
      </c>
      <c r="AE171" s="1">
        <f t="shared" ca="1" si="78"/>
        <v>1.3010535382240729E-3</v>
      </c>
      <c r="AF171" s="47">
        <f t="shared" ca="1" si="87"/>
        <v>266.3076063791911</v>
      </c>
      <c r="AG171" s="1">
        <f t="shared" ca="1" si="88"/>
        <v>0.69898806163949379</v>
      </c>
      <c r="AH171" s="63">
        <f t="shared" ca="1" si="89"/>
        <v>1.0159738856562062</v>
      </c>
      <c r="AI171" s="1">
        <f t="shared" ca="1" si="90"/>
        <v>4.9345896338856221E-2</v>
      </c>
      <c r="AJ171" s="47">
        <f ca="1">IF(AF171&lt;&gt;"",AF171/AB171,"")</f>
        <v>1.0263290577517223</v>
      </c>
      <c r="AK171" s="1">
        <f t="shared" ca="1" si="91"/>
        <v>5.0203934201126454E-2</v>
      </c>
      <c r="AL171" s="2" t="str">
        <f t="shared" ca="1" si="92"/>
        <v/>
      </c>
      <c r="AM171" s="1" t="str">
        <f t="shared" ca="1" si="93"/>
        <v/>
      </c>
      <c r="AN171" s="63" t="str">
        <f t="shared" ca="1" si="94"/>
        <v/>
      </c>
      <c r="AO171" s="1" t="str">
        <f t="shared" ca="1" si="95"/>
        <v/>
      </c>
      <c r="AP171" s="63" t="str">
        <f t="shared" ca="1" si="96"/>
        <v/>
      </c>
      <c r="AQ171" s="1" t="str">
        <f t="shared" ca="1" si="97"/>
        <v/>
      </c>
      <c r="AR171" s="1"/>
      <c r="AS171" s="1"/>
      <c r="AT171" s="1"/>
      <c r="AU171" s="1"/>
      <c r="AZ171" s="118"/>
      <c r="BA171" s="118"/>
      <c r="BD171" s="121"/>
      <c r="BE171" s="121"/>
      <c r="BF171" s="121"/>
      <c r="BG171" s="121"/>
      <c r="BH171" s="121"/>
      <c r="BI171" s="121"/>
    </row>
    <row r="172" spans="1:61">
      <c r="A172" s="8">
        <f t="shared" si="98"/>
        <v>155</v>
      </c>
      <c r="H172" s="7"/>
      <c r="O172" s="1" t="str">
        <f t="shared" ca="1" si="79"/>
        <v>data3!R581C37</v>
      </c>
      <c r="P172" s="1" t="str">
        <f ca="1">$AT$8&amp;"!R"&amp;2+$D$16+3*A172&amp;"C"&amp;F$3</f>
        <v>data0!R581C37</v>
      </c>
      <c r="Q172" s="1" t="str">
        <f ca="1">$AT$8&amp;"!R"&amp;2+$D$16+3*A172+1&amp;"C"&amp;F$3</f>
        <v>data0!R582C37</v>
      </c>
      <c r="R172" s="1" t="str">
        <f ca="1">$AT$8&amp;"!R"&amp;2+$D$16+3*A172+2&amp;"C"&amp;F$3</f>
        <v>data0!R583C37</v>
      </c>
      <c r="S172" s="2">
        <f t="shared" ca="1" si="80"/>
        <v>154</v>
      </c>
      <c r="T172" s="63">
        <f t="shared" ca="1" si="81"/>
        <v>154</v>
      </c>
      <c r="U172" s="2">
        <f t="shared" ca="1" si="82"/>
        <v>154</v>
      </c>
      <c r="V172" s="2">
        <f t="shared" ca="1" si="75"/>
        <v>107.88253855110645</v>
      </c>
      <c r="W172" s="2">
        <f t="shared" ca="1" si="76"/>
        <v>107.56752236684163</v>
      </c>
      <c r="X172" s="2">
        <f t="shared" ca="1" si="83"/>
        <v>104.86500422159831</v>
      </c>
      <c r="Y172" s="2">
        <f t="shared" ca="1" si="77"/>
        <v>140.62985134124756</v>
      </c>
      <c r="AA172" s="47">
        <f t="shared" ca="1" si="84"/>
        <v>266.02401936625932</v>
      </c>
      <c r="AB172" s="47">
        <f t="shared" ca="1" si="85"/>
        <v>263.3012580871582</v>
      </c>
      <c r="AC172" s="1">
        <f ca="1">IF(AB172&lt;&gt;"",AA172/AC$16,"")</f>
        <v>2.5953562865000911E-2</v>
      </c>
      <c r="AD172" s="47">
        <f t="shared" ca="1" si="86"/>
        <v>0.98976497954738274</v>
      </c>
      <c r="AE172" s="1">
        <f t="shared" ca="1" si="78"/>
        <v>1.15388333438049E-3</v>
      </c>
      <c r="AF172" s="47">
        <f t="shared" ca="1" si="87"/>
        <v>271.14876492818195</v>
      </c>
      <c r="AG172" s="1">
        <f t="shared" ca="1" si="88"/>
        <v>0.70939738497669158</v>
      </c>
      <c r="AH172" s="63">
        <f t="shared" ca="1" si="89"/>
        <v>1.0192642212313427</v>
      </c>
      <c r="AI172" s="1">
        <f t="shared" ca="1" si="90"/>
        <v>5.2744310591519294E-2</v>
      </c>
      <c r="AJ172" s="47">
        <f ca="1">IF(AF172&lt;&gt;"",AF172/AB172,"")</f>
        <v>1.0298042891934305</v>
      </c>
      <c r="AK172" s="1">
        <f t="shared" ca="1" si="91"/>
        <v>5.3760007864612547E-2</v>
      </c>
      <c r="AL172" s="2" t="str">
        <f t="shared" ca="1" si="92"/>
        <v/>
      </c>
      <c r="AM172" s="1" t="str">
        <f t="shared" ca="1" si="93"/>
        <v/>
      </c>
      <c r="AN172" s="63" t="str">
        <f t="shared" ca="1" si="94"/>
        <v/>
      </c>
      <c r="AO172" s="1" t="str">
        <f t="shared" ca="1" si="95"/>
        <v/>
      </c>
      <c r="AP172" s="63" t="str">
        <f t="shared" ca="1" si="96"/>
        <v/>
      </c>
      <c r="AQ172" s="1" t="str">
        <f t="shared" ca="1" si="97"/>
        <v/>
      </c>
      <c r="AR172" s="1"/>
      <c r="AS172" s="1"/>
      <c r="AT172" s="1"/>
      <c r="AU172" s="1"/>
      <c r="AZ172" s="118"/>
      <c r="BA172" s="118"/>
      <c r="BD172" s="121"/>
      <c r="BE172" s="121"/>
      <c r="BF172" s="121"/>
      <c r="BG172" s="121"/>
      <c r="BH172" s="121"/>
      <c r="BI172" s="121"/>
    </row>
    <row r="173" spans="1:61">
      <c r="A173" s="8">
        <f t="shared" si="98"/>
        <v>156</v>
      </c>
      <c r="H173" s="7"/>
      <c r="O173" s="1" t="str">
        <f t="shared" ca="1" si="79"/>
        <v>data3!R584C37</v>
      </c>
      <c r="P173" s="1" t="str">
        <f ca="1">$AT$8&amp;"!R"&amp;2+$D$16+3*A173&amp;"C"&amp;F$3</f>
        <v>data0!R584C37</v>
      </c>
      <c r="Q173" s="1" t="str">
        <f ca="1">$AT$8&amp;"!R"&amp;2+$D$16+3*A173+1&amp;"C"&amp;F$3</f>
        <v>data0!R585C37</v>
      </c>
      <c r="R173" s="1" t="str">
        <f ca="1">$AT$8&amp;"!R"&amp;2+$D$16+3*A173+2&amp;"C"&amp;F$3</f>
        <v>data0!R586C37</v>
      </c>
      <c r="S173" s="2">
        <f t="shared" ca="1" si="80"/>
        <v>155</v>
      </c>
      <c r="T173" s="63">
        <f t="shared" ca="1" si="81"/>
        <v>155</v>
      </c>
      <c r="U173" s="2">
        <f t="shared" ca="1" si="82"/>
        <v>155</v>
      </c>
      <c r="V173" s="2">
        <f t="shared" ca="1" si="75"/>
        <v>106.93357082095281</v>
      </c>
      <c r="W173" s="2">
        <f t="shared" ca="1" si="76"/>
        <v>106.6225741704305</v>
      </c>
      <c r="X173" s="2">
        <f t="shared" ca="1" si="83"/>
        <v>103.81403986612956</v>
      </c>
      <c r="Y173" s="2">
        <f t="shared" ca="1" si="77"/>
        <v>138.81903521219888</v>
      </c>
      <c r="AA173" s="47">
        <f t="shared" ca="1" si="84"/>
        <v>269.92107754081945</v>
      </c>
      <c r="AB173" s="47">
        <f t="shared" ca="1" si="85"/>
        <v>267.14621098836261</v>
      </c>
      <c r="AC173" s="1">
        <f ca="1">IF(AB173&lt;&gt;"",AA173/AC$16,"")</f>
        <v>2.633376366251897E-2</v>
      </c>
      <c r="AD173" s="47">
        <f t="shared" ca="1" si="86"/>
        <v>0.98971971148849169</v>
      </c>
      <c r="AE173" s="1">
        <f t="shared" ca="1" si="78"/>
        <v>1.1080943906551788E-3</v>
      </c>
      <c r="AF173" s="47">
        <f t="shared" ca="1" si="87"/>
        <v>276.05501937866211</v>
      </c>
      <c r="AG173" s="1">
        <f t="shared" ca="1" si="88"/>
        <v>0.71978954010885188</v>
      </c>
      <c r="AH173" s="63">
        <f t="shared" ca="1" si="89"/>
        <v>1.0227249457275711</v>
      </c>
      <c r="AI173" s="1">
        <f t="shared" ca="1" si="90"/>
        <v>5.6318710583238563E-2</v>
      </c>
      <c r="AJ173" s="47">
        <f ca="1">IF(AF173&lt;&gt;"",AF173/AB173,"")</f>
        <v>1.0333480619370925</v>
      </c>
      <c r="AK173" s="1">
        <f t="shared" ca="1" si="91"/>
        <v>5.7386217265193329E-2</v>
      </c>
      <c r="AL173" s="2" t="str">
        <f t="shared" ca="1" si="92"/>
        <v/>
      </c>
      <c r="AM173" s="1" t="str">
        <f t="shared" ca="1" si="93"/>
        <v/>
      </c>
      <c r="AN173" s="63" t="str">
        <f t="shared" ca="1" si="94"/>
        <v/>
      </c>
      <c r="AO173" s="1" t="str">
        <f t="shared" ca="1" si="95"/>
        <v/>
      </c>
      <c r="AP173" s="63" t="str">
        <f t="shared" ca="1" si="96"/>
        <v/>
      </c>
      <c r="AQ173" s="1" t="str">
        <f t="shared" ca="1" si="97"/>
        <v/>
      </c>
      <c r="AR173" s="1"/>
      <c r="AS173" s="1"/>
      <c r="AT173" s="1"/>
      <c r="AU173" s="1"/>
      <c r="AZ173" s="118"/>
      <c r="BA173" s="118"/>
      <c r="BD173" s="121"/>
      <c r="BE173" s="121"/>
      <c r="BF173" s="121"/>
      <c r="BG173" s="121"/>
      <c r="BH173" s="121"/>
      <c r="BI173" s="121"/>
    </row>
    <row r="174" spans="1:61">
      <c r="A174" s="8">
        <f t="shared" si="98"/>
        <v>157</v>
      </c>
      <c r="H174" s="7"/>
      <c r="O174" s="1" t="str">
        <f t="shared" ca="1" si="79"/>
        <v>data3!R587C37</v>
      </c>
      <c r="P174" s="1" t="str">
        <f ca="1">$AT$8&amp;"!R"&amp;2+$D$16+3*A174&amp;"C"&amp;F$3</f>
        <v>data0!R587C37</v>
      </c>
      <c r="Q174" s="1" t="str">
        <f ca="1">$AT$8&amp;"!R"&amp;2+$D$16+3*A174+1&amp;"C"&amp;F$3</f>
        <v>data0!R588C37</v>
      </c>
      <c r="R174" s="1" t="str">
        <f ca="1">$AT$8&amp;"!R"&amp;2+$D$16+3*A174+2&amp;"C"&amp;F$3</f>
        <v>data0!R589C37</v>
      </c>
      <c r="S174" s="2">
        <f t="shared" ca="1" si="80"/>
        <v>156</v>
      </c>
      <c r="T174" s="63">
        <f t="shared" ca="1" si="81"/>
        <v>156</v>
      </c>
      <c r="U174" s="2">
        <f t="shared" ca="1" si="82"/>
        <v>156</v>
      </c>
      <c r="V174" s="2">
        <f t="shared" ca="1" si="75"/>
        <v>105.9958680985501</v>
      </c>
      <c r="W174" s="2">
        <f t="shared" ca="1" si="76"/>
        <v>105.67762819925944</v>
      </c>
      <c r="X174" s="2">
        <f t="shared" ca="1" si="83"/>
        <v>102.78977839152019</v>
      </c>
      <c r="Y174" s="2">
        <f t="shared" ca="1" si="77"/>
        <v>136.86827977498373</v>
      </c>
      <c r="AA174" s="47">
        <f t="shared" ca="1" si="84"/>
        <v>273.90134646994289</v>
      </c>
      <c r="AB174" s="47">
        <f t="shared" ca="1" si="85"/>
        <v>270.99768447875977</v>
      </c>
      <c r="AC174" s="1">
        <f ca="1">IF(AB174&lt;&gt;"",AA174/AC$16,"")</f>
        <v>2.6722082582433453E-2</v>
      </c>
      <c r="AD174" s="47">
        <f t="shared" ca="1" si="86"/>
        <v>0.98939887653490677</v>
      </c>
      <c r="AE174" s="1">
        <f t="shared" ca="1" si="78"/>
        <v>7.8356769358212119E-4</v>
      </c>
      <c r="AF174" s="47">
        <f t="shared" ca="1" si="87"/>
        <v>280.8637587229411</v>
      </c>
      <c r="AG174" s="1">
        <f t="shared" ca="1" si="88"/>
        <v>0.73040359058651438</v>
      </c>
      <c r="AH174" s="63">
        <f t="shared" ca="1" si="89"/>
        <v>1.0254194159420178</v>
      </c>
      <c r="AI174" s="1">
        <f t="shared" ca="1" si="90"/>
        <v>5.9101686900105754E-2</v>
      </c>
      <c r="AJ174" s="47">
        <f ca="1">IF(AF174&lt;&gt;"",AF174/AB174,"")</f>
        <v>1.0364064890929154</v>
      </c>
      <c r="AK174" s="1">
        <f t="shared" ca="1" si="91"/>
        <v>6.0515790775027556E-2</v>
      </c>
      <c r="AL174" s="2" t="str">
        <f t="shared" ca="1" si="92"/>
        <v/>
      </c>
      <c r="AM174" s="1" t="str">
        <f t="shared" ca="1" si="93"/>
        <v/>
      </c>
      <c r="AN174" s="63" t="str">
        <f t="shared" ca="1" si="94"/>
        <v/>
      </c>
      <c r="AO174" s="1" t="str">
        <f t="shared" ca="1" si="95"/>
        <v/>
      </c>
      <c r="AP174" s="63" t="str">
        <f t="shared" ca="1" si="96"/>
        <v/>
      </c>
      <c r="AQ174" s="1" t="str">
        <f t="shared" ca="1" si="97"/>
        <v/>
      </c>
      <c r="AR174" s="1"/>
      <c r="AS174" s="1"/>
      <c r="AT174" s="1"/>
      <c r="AU174" s="1"/>
      <c r="AZ174" s="118"/>
      <c r="BA174" s="118"/>
      <c r="BD174" s="121"/>
      <c r="BE174" s="121"/>
      <c r="BF174" s="121"/>
      <c r="BG174" s="121"/>
      <c r="BH174" s="121"/>
      <c r="BI174" s="121"/>
    </row>
    <row r="175" spans="1:61">
      <c r="A175" s="8">
        <f t="shared" si="98"/>
        <v>158</v>
      </c>
      <c r="H175" s="7"/>
      <c r="O175" s="1" t="str">
        <f t="shared" ca="1" si="79"/>
        <v>data3!R590C37</v>
      </c>
      <c r="P175" s="1" t="str">
        <f ca="1">$AT$8&amp;"!R"&amp;2+$D$16+3*A175&amp;"C"&amp;F$3</f>
        <v>data0!R590C37</v>
      </c>
      <c r="Q175" s="1" t="str">
        <f ca="1">$AT$8&amp;"!R"&amp;2+$D$16+3*A175+1&amp;"C"&amp;F$3</f>
        <v>data0!R591C37</v>
      </c>
      <c r="R175" s="1" t="str">
        <f ca="1">$AT$8&amp;"!R"&amp;2+$D$16+3*A175+2&amp;"C"&amp;F$3</f>
        <v>data0!R592C37</v>
      </c>
      <c r="S175" s="2">
        <f t="shared" ca="1" si="80"/>
        <v>157</v>
      </c>
      <c r="T175" s="63">
        <f t="shared" ca="1" si="81"/>
        <v>157</v>
      </c>
      <c r="U175" s="2">
        <f t="shared" ca="1" si="82"/>
        <v>157</v>
      </c>
      <c r="V175" s="2">
        <f t="shared" ca="1" si="75"/>
        <v>105.04423739184197</v>
      </c>
      <c r="W175" s="2">
        <f t="shared" ca="1" si="76"/>
        <v>104.71964804331462</v>
      </c>
      <c r="X175" s="2">
        <f t="shared" ca="1" si="83"/>
        <v>101.83227475484212</v>
      </c>
      <c r="Y175" s="2">
        <f t="shared" ca="1" si="77"/>
        <v>135.31615161895752</v>
      </c>
      <c r="AA175" s="47">
        <f t="shared" ca="1" si="84"/>
        <v>277.86269456232884</v>
      </c>
      <c r="AB175" s="47">
        <f t="shared" ca="1" si="85"/>
        <v>274.94690767923993</v>
      </c>
      <c r="AC175" s="1">
        <f ca="1">IF(AB175&lt;&gt;"",AA175/AC$16,"")</f>
        <v>2.7108555567056471E-2</v>
      </c>
      <c r="AD175" s="47">
        <f t="shared" ca="1" si="86"/>
        <v>0.98950637512645712</v>
      </c>
      <c r="AE175" s="1">
        <f t="shared" ca="1" si="78"/>
        <v>8.9230323647115917E-4</v>
      </c>
      <c r="AF175" s="47">
        <f t="shared" ca="1" si="87"/>
        <v>286.20107523600262</v>
      </c>
      <c r="AG175" s="1">
        <f t="shared" ca="1" si="88"/>
        <v>0.74096718549954355</v>
      </c>
      <c r="AH175" s="63">
        <f t="shared" ca="1" si="89"/>
        <v>1.0300089966622106</v>
      </c>
      <c r="AI175" s="1">
        <f t="shared" ca="1" si="90"/>
        <v>6.3842023007799842E-2</v>
      </c>
      <c r="AJ175" s="47">
        <f ca="1">IF(AF175&lt;&gt;"",AF175/AB175,"")</f>
        <v>1.0409321481436413</v>
      </c>
      <c r="AK175" s="1">
        <f t="shared" ca="1" si="91"/>
        <v>6.5146727514105107E-2</v>
      </c>
      <c r="AL175" s="2" t="str">
        <f t="shared" ca="1" si="92"/>
        <v/>
      </c>
      <c r="AM175" s="1" t="str">
        <f t="shared" ca="1" si="93"/>
        <v/>
      </c>
      <c r="AN175" s="63" t="str">
        <f t="shared" ca="1" si="94"/>
        <v/>
      </c>
      <c r="AO175" s="1" t="str">
        <f t="shared" ca="1" si="95"/>
        <v/>
      </c>
      <c r="AP175" s="63" t="str">
        <f t="shared" ca="1" si="96"/>
        <v/>
      </c>
      <c r="AQ175" s="1" t="str">
        <f t="shared" ca="1" si="97"/>
        <v/>
      </c>
      <c r="AR175" s="1"/>
      <c r="AS175" s="1"/>
      <c r="AT175" s="1"/>
      <c r="AU175" s="1"/>
      <c r="AZ175" s="118"/>
      <c r="BA175" s="118"/>
      <c r="BD175" s="121"/>
      <c r="BE175" s="121"/>
      <c r="BF175" s="121"/>
      <c r="BG175" s="121"/>
      <c r="BH175" s="121"/>
      <c r="BI175" s="121"/>
    </row>
    <row r="176" spans="1:61">
      <c r="A176" s="8">
        <f t="shared" si="98"/>
        <v>159</v>
      </c>
      <c r="H176" s="7"/>
      <c r="O176" s="1" t="str">
        <f t="shared" ca="1" si="79"/>
        <v>data3!R593C37</v>
      </c>
      <c r="P176" s="1" t="str">
        <f ca="1">$AT$8&amp;"!R"&amp;2+$D$16+3*A176&amp;"C"&amp;F$3</f>
        <v>data0!R593C37</v>
      </c>
      <c r="Q176" s="1" t="str">
        <f ca="1">$AT$8&amp;"!R"&amp;2+$D$16+3*A176+1&amp;"C"&amp;F$3</f>
        <v>data0!R594C37</v>
      </c>
      <c r="R176" s="1" t="str">
        <f ca="1">$AT$8&amp;"!R"&amp;2+$D$16+3*A176+2&amp;"C"&amp;F$3</f>
        <v>data0!R595C37</v>
      </c>
      <c r="S176" s="2">
        <f t="shared" ca="1" si="80"/>
        <v>159</v>
      </c>
      <c r="T176" s="63">
        <f t="shared" ca="1" si="81"/>
        <v>159</v>
      </c>
      <c r="U176" s="2">
        <f t="shared" ca="1" si="82"/>
        <v>159</v>
      </c>
      <c r="V176" s="2">
        <f t="shared" ca="1" si="75"/>
        <v>104.07280439786608</v>
      </c>
      <c r="W176" s="2">
        <f t="shared" ca="1" si="76"/>
        <v>103.74211661020915</v>
      </c>
      <c r="X176" s="2">
        <f t="shared" ca="1" si="83"/>
        <v>100.91482639312744</v>
      </c>
      <c r="Y176" s="2">
        <f t="shared" ca="1" si="77"/>
        <v>133.83261235555014</v>
      </c>
      <c r="AA176" s="47">
        <f t="shared" ca="1" si="84"/>
        <v>282.0806545734838</v>
      </c>
      <c r="AB176" s="47">
        <f t="shared" ca="1" si="85"/>
        <v>279.10467720031738</v>
      </c>
      <c r="AC176" s="1">
        <f ca="1">IF(AB176&lt;&gt;"",AA176/AC$16,"")</f>
        <v>2.7520063860827688E-2</v>
      </c>
      <c r="AD176" s="47">
        <f t="shared" ca="1" si="86"/>
        <v>0.98944990617075035</v>
      </c>
      <c r="AE176" s="1">
        <f t="shared" ca="1" si="78"/>
        <v>8.3518451085251577E-4</v>
      </c>
      <c r="AF176" s="47">
        <f t="shared" ca="1" si="87"/>
        <v>291.69670613606769</v>
      </c>
      <c r="AG176" s="1">
        <f t="shared" ca="1" si="88"/>
        <v>0.75221507886262351</v>
      </c>
      <c r="AH176" s="63">
        <f t="shared" ca="1" si="89"/>
        <v>1.034089723654122</v>
      </c>
      <c r="AI176" s="1">
        <f t="shared" ca="1" si="90"/>
        <v>6.805679091029937E-2</v>
      </c>
      <c r="AJ176" s="47">
        <f ca="1">IF(AF176&lt;&gt;"",AF176/AB176,"")</f>
        <v>1.04511579333625</v>
      </c>
      <c r="AK176" s="1">
        <f t="shared" ca="1" si="91"/>
        <v>6.9427694332100165E-2</v>
      </c>
      <c r="AL176" s="2" t="str">
        <f t="shared" ca="1" si="92"/>
        <v/>
      </c>
      <c r="AM176" s="1" t="str">
        <f t="shared" ca="1" si="93"/>
        <v/>
      </c>
      <c r="AN176" s="63" t="str">
        <f t="shared" ca="1" si="94"/>
        <v/>
      </c>
      <c r="AO176" s="1" t="str">
        <f t="shared" ca="1" si="95"/>
        <v/>
      </c>
      <c r="AP176" s="63" t="str">
        <f t="shared" ca="1" si="96"/>
        <v/>
      </c>
      <c r="AQ176" s="1" t="str">
        <f t="shared" ca="1" si="97"/>
        <v/>
      </c>
      <c r="AR176" s="1"/>
      <c r="AS176" s="1"/>
      <c r="AT176" s="1"/>
      <c r="AU176" s="1"/>
      <c r="AZ176" s="118"/>
      <c r="BA176" s="118"/>
      <c r="BD176" s="121"/>
      <c r="BE176" s="121"/>
      <c r="BF176" s="121"/>
      <c r="BG176" s="121"/>
      <c r="BH176" s="121"/>
      <c r="BI176" s="121"/>
    </row>
    <row r="177" spans="1:61">
      <c r="A177" s="8">
        <f t="shared" si="98"/>
        <v>160</v>
      </c>
      <c r="H177" s="7"/>
      <c r="O177" s="1" t="str">
        <f t="shared" ca="1" si="79"/>
        <v>data3!R596C37</v>
      </c>
      <c r="P177" s="1" t="str">
        <f ca="1">$AT$8&amp;"!R"&amp;2+$D$16+3*A177&amp;"C"&amp;F$3</f>
        <v>data0!R596C37</v>
      </c>
      <c r="Q177" s="1" t="str">
        <f ca="1">$AT$8&amp;"!R"&amp;2+$D$16+3*A177+1&amp;"C"&amp;F$3</f>
        <v>data0!R597C37</v>
      </c>
      <c r="R177" s="1" t="str">
        <f ca="1">$AT$8&amp;"!R"&amp;2+$D$16+3*A177+2&amp;"C"&amp;F$3</f>
        <v>data0!R598C37</v>
      </c>
      <c r="S177" s="2">
        <f t="shared" ca="1" si="80"/>
        <v>160</v>
      </c>
      <c r="T177" s="63">
        <f t="shared" ca="1" si="81"/>
        <v>160</v>
      </c>
      <c r="U177" s="2">
        <f t="shared" ca="1" si="82"/>
        <v>160</v>
      </c>
      <c r="V177" s="2">
        <f t="shared" ca="1" si="75"/>
        <v>103.1056893721919</v>
      </c>
      <c r="W177" s="2">
        <f t="shared" ca="1" si="76"/>
        <v>102.77761904398601</v>
      </c>
      <c r="X177" s="2">
        <f t="shared" ca="1" si="83"/>
        <v>99.94301700592041</v>
      </c>
      <c r="Y177" s="2">
        <f t="shared" ca="1" si="77"/>
        <v>132.04958629608154</v>
      </c>
      <c r="AA177" s="47">
        <f t="shared" ca="1" si="84"/>
        <v>286.52063077087706</v>
      </c>
      <c r="AB177" s="47">
        <f t="shared" ca="1" si="85"/>
        <v>283.50356864929199</v>
      </c>
      <c r="AC177" s="1">
        <f ca="1">IF(AB177&lt;&gt;"",AA177/AC$16,"")</f>
        <v>2.7953232270329469E-2</v>
      </c>
      <c r="AD177" s="47">
        <f t="shared" ca="1" si="86"/>
        <v>0.98947000042032673</v>
      </c>
      <c r="AE177" s="1">
        <f t="shared" ca="1" si="78"/>
        <v>8.5550997842509524E-4</v>
      </c>
      <c r="AF177" s="47">
        <f t="shared" ca="1" si="87"/>
        <v>297.29748407999676</v>
      </c>
      <c r="AG177" s="1">
        <f t="shared" ca="1" si="88"/>
        <v>0.76405501538900555</v>
      </c>
      <c r="AH177" s="63">
        <f t="shared" ca="1" si="89"/>
        <v>1.0376128353484524</v>
      </c>
      <c r="AI177" s="1">
        <f t="shared" ca="1" si="90"/>
        <v>7.1695627351849422E-2</v>
      </c>
      <c r="AJ177" s="47">
        <f ca="1">IF(AF177&lt;&gt;"",AF177/AB177,"")</f>
        <v>1.0486551738887229</v>
      </c>
      <c r="AK177" s="1">
        <f t="shared" ca="1" si="91"/>
        <v>7.3049409368586282E-2</v>
      </c>
      <c r="AL177" s="2" t="str">
        <f t="shared" ca="1" si="92"/>
        <v/>
      </c>
      <c r="AM177" s="1" t="str">
        <f t="shared" ca="1" si="93"/>
        <v/>
      </c>
      <c r="AN177" s="63" t="str">
        <f t="shared" ca="1" si="94"/>
        <v/>
      </c>
      <c r="AO177" s="1" t="str">
        <f t="shared" ca="1" si="95"/>
        <v/>
      </c>
      <c r="AP177" s="63" t="str">
        <f t="shared" ca="1" si="96"/>
        <v/>
      </c>
      <c r="AQ177" s="1" t="str">
        <f t="shared" ca="1" si="97"/>
        <v/>
      </c>
      <c r="AR177" s="1"/>
      <c r="AS177" s="1"/>
      <c r="AT177" s="1"/>
      <c r="AU177" s="1"/>
      <c r="AZ177" s="118"/>
      <c r="BA177" s="118"/>
      <c r="BD177" s="121"/>
      <c r="BE177" s="121"/>
      <c r="BF177" s="121"/>
      <c r="BG177" s="121"/>
      <c r="BH177" s="121"/>
      <c r="BI177" s="121"/>
    </row>
    <row r="178" spans="1:61">
      <c r="A178" s="8">
        <f t="shared" si="98"/>
        <v>161</v>
      </c>
      <c r="H178" s="7"/>
      <c r="O178" s="1" t="str">
        <f t="shared" ca="1" si="79"/>
        <v>data3!R599C37</v>
      </c>
      <c r="P178" s="1" t="str">
        <f ca="1">$AT$8&amp;"!R"&amp;2+$D$16+3*A178&amp;"C"&amp;F$3</f>
        <v>data0!R599C37</v>
      </c>
      <c r="Q178" s="1" t="str">
        <f ca="1">$AT$8&amp;"!R"&amp;2+$D$16+3*A178+1&amp;"C"&amp;F$3</f>
        <v>data0!R600C37</v>
      </c>
      <c r="R178" s="1" t="str">
        <f ca="1">$AT$8&amp;"!R"&amp;2+$D$16+3*A178+2&amp;"C"&amp;F$3</f>
        <v>data0!R601C37</v>
      </c>
      <c r="S178" s="2">
        <f t="shared" ca="1" si="80"/>
        <v>161</v>
      </c>
      <c r="T178" s="63">
        <f t="shared" ca="1" si="81"/>
        <v>161</v>
      </c>
      <c r="U178" s="2">
        <f t="shared" ca="1" si="82"/>
        <v>161</v>
      </c>
      <c r="V178" s="2">
        <f t="shared" ca="1" si="75"/>
        <v>102.1300153981317</v>
      </c>
      <c r="W178" s="2">
        <f t="shared" ca="1" si="76"/>
        <v>101.81312147776286</v>
      </c>
      <c r="X178" s="2">
        <f t="shared" ca="1" si="83"/>
        <v>98.94760386149089</v>
      </c>
      <c r="Y178" s="2">
        <f t="shared" ca="1" si="77"/>
        <v>131.05178960164389</v>
      </c>
      <c r="AA178" s="47">
        <f t="shared" ca="1" si="84"/>
        <v>290.9782012030567</v>
      </c>
      <c r="AB178" s="47">
        <f t="shared" ca="1" si="85"/>
        <v>287.90245374043781</v>
      </c>
      <c r="AC178" s="1">
        <f ca="1">IF(AB178&lt;&gt;"",AA178/AC$16,"")</f>
        <v>2.8388117190542118E-2</v>
      </c>
      <c r="AD178" s="47">
        <f t="shared" ca="1" si="86"/>
        <v>0.98942962926465927</v>
      </c>
      <c r="AE178" s="1">
        <f t="shared" ca="1" si="78"/>
        <v>8.1467428499637506E-4</v>
      </c>
      <c r="AF178" s="47">
        <f t="shared" ca="1" si="87"/>
        <v>302.56351470947266</v>
      </c>
      <c r="AG178" s="1">
        <f t="shared" ca="1" si="88"/>
        <v>0.77594186987481784</v>
      </c>
      <c r="AH178" s="63">
        <f t="shared" ca="1" si="89"/>
        <v>1.0398150564493016</v>
      </c>
      <c r="AI178" s="1">
        <f t="shared" ca="1" si="90"/>
        <v>7.397018549515666E-2</v>
      </c>
      <c r="AJ178" s="47">
        <f ca="1">IF(AF178&lt;&gt;"",AF178/AB178,"")</f>
        <v>1.0509237096751274</v>
      </c>
      <c r="AK178" s="1">
        <f t="shared" ca="1" si="91"/>
        <v>7.5370716740490007E-2</v>
      </c>
      <c r="AL178" s="2" t="str">
        <f t="shared" ca="1" si="92"/>
        <v/>
      </c>
      <c r="AM178" s="1" t="str">
        <f t="shared" ca="1" si="93"/>
        <v/>
      </c>
      <c r="AN178" s="63" t="str">
        <f t="shared" ca="1" si="94"/>
        <v/>
      </c>
      <c r="AO178" s="1" t="str">
        <f t="shared" ca="1" si="95"/>
        <v/>
      </c>
      <c r="AP178" s="63" t="str">
        <f t="shared" ca="1" si="96"/>
        <v/>
      </c>
      <c r="AQ178" s="1" t="str">
        <f t="shared" ca="1" si="97"/>
        <v/>
      </c>
      <c r="AR178" s="1"/>
      <c r="AS178" s="1"/>
      <c r="AT178" s="1"/>
      <c r="AU178" s="1"/>
      <c r="AZ178" s="118"/>
      <c r="BA178" s="118"/>
      <c r="BD178" s="121"/>
      <c r="BE178" s="121"/>
      <c r="BF178" s="121"/>
      <c r="BG178" s="121"/>
      <c r="BH178" s="121"/>
      <c r="BI178" s="121"/>
    </row>
    <row r="179" spans="1:61">
      <c r="A179" s="8">
        <f t="shared" si="98"/>
        <v>162</v>
      </c>
      <c r="H179" s="7"/>
      <c r="O179" s="1" t="str">
        <f t="shared" ca="1" si="79"/>
        <v>data3!R602C37</v>
      </c>
      <c r="P179" s="1" t="str">
        <f ca="1">$AT$8&amp;"!R"&amp;2+$D$16+3*A179&amp;"C"&amp;F$3</f>
        <v>data0!R602C37</v>
      </c>
      <c r="Q179" s="1" t="str">
        <f ca="1">$AT$8&amp;"!R"&amp;2+$D$16+3*A179+1&amp;"C"&amp;F$3</f>
        <v>data0!R603C37</v>
      </c>
      <c r="R179" s="1" t="str">
        <f ca="1">$AT$8&amp;"!R"&amp;2+$D$16+3*A179+2&amp;"C"&amp;F$3</f>
        <v>data0!R604C37</v>
      </c>
      <c r="S179" s="2">
        <f t="shared" ca="1" si="80"/>
        <v>162</v>
      </c>
      <c r="T179" s="63">
        <f t="shared" ca="1" si="81"/>
        <v>162</v>
      </c>
      <c r="U179" s="2">
        <f t="shared" ca="1" si="82"/>
        <v>162</v>
      </c>
      <c r="V179" s="2">
        <f t="shared" ca="1" si="75"/>
        <v>101.14578578974786</v>
      </c>
      <c r="W179" s="2">
        <f t="shared" ca="1" si="76"/>
        <v>100.80300617218018</v>
      </c>
      <c r="X179" s="2">
        <f t="shared" ca="1" si="83"/>
        <v>97.920958836873368</v>
      </c>
      <c r="Y179" s="2">
        <f t="shared" ca="1" si="77"/>
        <v>128.68033345540366</v>
      </c>
      <c r="AA179" s="47">
        <f t="shared" ca="1" si="84"/>
        <v>295.38528578691495</v>
      </c>
      <c r="AB179" s="47">
        <f t="shared" ca="1" si="85"/>
        <v>292.18404324849445</v>
      </c>
      <c r="AC179" s="1">
        <f ca="1">IF(AB179&lt;&gt;"",AA179/AC$16,"")</f>
        <v>2.8818076662138044E-2</v>
      </c>
      <c r="AD179" s="47">
        <f t="shared" ca="1" si="86"/>
        <v>0.9891624847531173</v>
      </c>
      <c r="AE179" s="1">
        <f t="shared" ca="1" si="78"/>
        <v>5.4445582842510554E-4</v>
      </c>
      <c r="AF179" s="47">
        <f t="shared" ca="1" si="87"/>
        <v>307.77542622884113</v>
      </c>
      <c r="AG179" s="1">
        <f t="shared" ca="1" si="88"/>
        <v>0.78769409543177316</v>
      </c>
      <c r="AH179" s="63">
        <f t="shared" ca="1" si="89"/>
        <v>1.0419456927548658</v>
      </c>
      <c r="AI179" s="1">
        <f t="shared" ca="1" si="90"/>
        <v>7.6170807475110847E-2</v>
      </c>
      <c r="AJ179" s="47">
        <f ca="1">IF(AF179&lt;&gt;"",AF179/AB179,"")</f>
        <v>1.0533615142257671</v>
      </c>
      <c r="AK179" s="1">
        <f t="shared" ca="1" si="91"/>
        <v>7.786523047422711E-2</v>
      </c>
      <c r="AL179" s="2" t="str">
        <f t="shared" ca="1" si="92"/>
        <v/>
      </c>
      <c r="AM179" s="1" t="str">
        <f t="shared" ca="1" si="93"/>
        <v/>
      </c>
      <c r="AN179" s="63" t="str">
        <f t="shared" ca="1" si="94"/>
        <v/>
      </c>
      <c r="AO179" s="1" t="str">
        <f t="shared" ca="1" si="95"/>
        <v/>
      </c>
      <c r="AP179" s="63" t="str">
        <f t="shared" ca="1" si="96"/>
        <v/>
      </c>
      <c r="AQ179" s="1" t="str">
        <f t="shared" ca="1" si="97"/>
        <v/>
      </c>
      <c r="AR179" s="1"/>
      <c r="AS179" s="1"/>
      <c r="AT179" s="1"/>
      <c r="AU179" s="1"/>
      <c r="AZ179" s="118"/>
      <c r="BA179" s="118"/>
      <c r="BD179" s="121"/>
      <c r="BE179" s="121"/>
      <c r="BF179" s="121"/>
      <c r="BG179" s="121"/>
      <c r="BH179" s="121"/>
      <c r="BI179" s="121"/>
    </row>
    <row r="180" spans="1:61">
      <c r="A180" s="8">
        <f t="shared" si="98"/>
        <v>163</v>
      </c>
      <c r="H180" s="7"/>
      <c r="O180" s="1" t="str">
        <f t="shared" ca="1" si="79"/>
        <v>data3!R605C37</v>
      </c>
      <c r="P180" s="1" t="str">
        <f ca="1">$AT$8&amp;"!R"&amp;2+$D$16+3*A180&amp;"C"&amp;F$3</f>
        <v>data0!R605C37</v>
      </c>
      <c r="Q180" s="1" t="str">
        <f ca="1">$AT$8&amp;"!R"&amp;2+$D$16+3*A180+1&amp;"C"&amp;F$3</f>
        <v>data0!R606C37</v>
      </c>
      <c r="R180" s="1" t="str">
        <f ca="1">$AT$8&amp;"!R"&amp;2+$D$16+3*A180+2&amp;"C"&amp;F$3</f>
        <v>data0!R607C37</v>
      </c>
      <c r="S180" s="2">
        <f t="shared" ca="1" si="80"/>
        <v>163</v>
      </c>
      <c r="T180" s="63">
        <f t="shared" ca="1" si="81"/>
        <v>163</v>
      </c>
      <c r="U180" s="2">
        <f t="shared" ca="1" si="82"/>
        <v>163</v>
      </c>
      <c r="V180" s="2">
        <f t="shared" ca="1" si="75"/>
        <v>100.13906338533154</v>
      </c>
      <c r="W180" s="2">
        <f t="shared" ca="1" si="76"/>
        <v>99.818958600362137</v>
      </c>
      <c r="X180" s="2">
        <f t="shared" ca="1" si="83"/>
        <v>96.88000615437825</v>
      </c>
      <c r="Y180" s="2">
        <f t="shared" ca="1" si="77"/>
        <v>126.40318775177002</v>
      </c>
      <c r="AA180" s="47">
        <f t="shared" ca="1" si="84"/>
        <v>299.55054071403782</v>
      </c>
      <c r="AB180" s="47">
        <f t="shared" ca="1" si="85"/>
        <v>296.30922571818036</v>
      </c>
      <c r="AC180" s="1">
        <f ca="1">IF(AB180&lt;&gt;"",AA180/AC$16,"")</f>
        <v>2.9224442996491493E-2</v>
      </c>
      <c r="AD180" s="47">
        <f t="shared" ca="1" si="86"/>
        <v>0.98917940529123682</v>
      </c>
      <c r="AE180" s="1">
        <f t="shared" ca="1" si="78"/>
        <v>5.6157106567478188E-4</v>
      </c>
      <c r="AF180" s="47">
        <f t="shared" ca="1" si="87"/>
        <v>312.97231292724609</v>
      </c>
      <c r="AG180" s="1">
        <f t="shared" ca="1" si="88"/>
        <v>0.79880144190410085</v>
      </c>
      <c r="AH180" s="63">
        <f t="shared" ca="1" si="89"/>
        <v>1.0448063695068446</v>
      </c>
      <c r="AI180" s="1">
        <f t="shared" ca="1" si="90"/>
        <v>7.912544976741942E-2</v>
      </c>
      <c r="AJ180" s="47">
        <f ca="1">IF(AF180&lt;&gt;"",AF180/AB180,"")</f>
        <v>1.0562354653949046</v>
      </c>
      <c r="AK180" s="1">
        <f t="shared" ca="1" si="91"/>
        <v>8.080603664329522E-2</v>
      </c>
      <c r="AL180" s="2" t="str">
        <f t="shared" ca="1" si="92"/>
        <v/>
      </c>
      <c r="AM180" s="1" t="str">
        <f t="shared" ca="1" si="93"/>
        <v/>
      </c>
      <c r="AN180" s="63" t="str">
        <f t="shared" ca="1" si="94"/>
        <v/>
      </c>
      <c r="AO180" s="1" t="str">
        <f t="shared" ca="1" si="95"/>
        <v/>
      </c>
      <c r="AP180" s="63" t="str">
        <f t="shared" ca="1" si="96"/>
        <v/>
      </c>
      <c r="AQ180" s="1" t="str">
        <f t="shared" ca="1" si="97"/>
        <v/>
      </c>
      <c r="AR180" s="1"/>
      <c r="AS180" s="1"/>
      <c r="AT180" s="1"/>
      <c r="AU180" s="1"/>
      <c r="AZ180" s="118"/>
      <c r="BA180" s="118"/>
      <c r="BD180" s="121"/>
      <c r="BE180" s="121"/>
      <c r="BF180" s="121"/>
      <c r="BG180" s="121"/>
      <c r="BH180" s="121"/>
      <c r="BI180" s="121"/>
    </row>
    <row r="181" spans="1:61">
      <c r="A181" s="8">
        <f t="shared" si="98"/>
        <v>164</v>
      </c>
      <c r="H181" s="7"/>
      <c r="O181" s="1" t="str">
        <f t="shared" ca="1" si="79"/>
        <v>data3!R608C37</v>
      </c>
      <c r="P181" s="1" t="str">
        <f ca="1">$AT$8&amp;"!R"&amp;2+$D$16+3*A181&amp;"C"&amp;F$3</f>
        <v>data0!R608C37</v>
      </c>
      <c r="Q181" s="1" t="str">
        <f ca="1">$AT$8&amp;"!R"&amp;2+$D$16+3*A181+1&amp;"C"&amp;F$3</f>
        <v>data0!R609C37</v>
      </c>
      <c r="R181" s="1" t="str">
        <f ca="1">$AT$8&amp;"!R"&amp;2+$D$16+3*A181+2&amp;"C"&amp;F$3</f>
        <v>data0!R610C37</v>
      </c>
      <c r="S181" s="2">
        <f t="shared" ca="1" si="80"/>
        <v>164</v>
      </c>
      <c r="T181" s="63">
        <f t="shared" ca="1" si="81"/>
        <v>164</v>
      </c>
      <c r="U181" s="2">
        <f t="shared" ca="1" si="82"/>
        <v>164</v>
      </c>
      <c r="V181" s="2">
        <f t="shared" ca="1" si="75"/>
        <v>99.136659204144792</v>
      </c>
      <c r="W181" s="2">
        <f t="shared" ca="1" si="76"/>
        <v>98.841426213582352</v>
      </c>
      <c r="X181" s="2">
        <f t="shared" ca="1" si="83"/>
        <v>95.778019905090332</v>
      </c>
      <c r="Y181" s="2">
        <f t="shared" ca="1" si="77"/>
        <v>123.85237534840901</v>
      </c>
      <c r="AA181" s="47">
        <f t="shared" ca="1" si="84"/>
        <v>303.67557684517368</v>
      </c>
      <c r="AB181" s="47">
        <f t="shared" ca="1" si="85"/>
        <v>300.30407079060871</v>
      </c>
      <c r="AC181" s="1">
        <f ca="1">IF(AB181&lt;&gt;"",AA181/AC$16,"")</f>
        <v>2.9626885545870604E-2</v>
      </c>
      <c r="AD181" s="47">
        <f t="shared" ca="1" si="86"/>
        <v>0.98889767135839213</v>
      </c>
      <c r="AE181" s="1">
        <f t="shared" ca="1" si="78"/>
        <v>2.7659531207357979E-4</v>
      </c>
      <c r="AF181" s="47">
        <f t="shared" ca="1" si="87"/>
        <v>318.2199872334798</v>
      </c>
      <c r="AG181" s="1">
        <f t="shared" ca="1" si="88"/>
        <v>0.80980153825379653</v>
      </c>
      <c r="AH181" s="63">
        <f t="shared" ca="1" si="89"/>
        <v>1.0478945674176539</v>
      </c>
      <c r="AI181" s="1">
        <f t="shared" ca="1" si="90"/>
        <v>8.2315086676931992E-2</v>
      </c>
      <c r="AJ181" s="47">
        <f ca="1">IF(AF181&lt;&gt;"",AF181/AB181,"")</f>
        <v>1.0596592526891293</v>
      </c>
      <c r="AK181" s="1">
        <f t="shared" ca="1" si="91"/>
        <v>8.4309469444992624E-2</v>
      </c>
      <c r="AL181" s="2" t="str">
        <f t="shared" ca="1" si="92"/>
        <v/>
      </c>
      <c r="AM181" s="1" t="str">
        <f t="shared" ca="1" si="93"/>
        <v/>
      </c>
      <c r="AN181" s="63" t="str">
        <f t="shared" ca="1" si="94"/>
        <v/>
      </c>
      <c r="AO181" s="1" t="str">
        <f t="shared" ca="1" si="95"/>
        <v/>
      </c>
      <c r="AP181" s="63" t="str">
        <f t="shared" ca="1" si="96"/>
        <v/>
      </c>
      <c r="AQ181" s="1" t="str">
        <f t="shared" ca="1" si="97"/>
        <v/>
      </c>
      <c r="AR181" s="1"/>
      <c r="AS181" s="1"/>
      <c r="AT181" s="1"/>
      <c r="AU181" s="1"/>
      <c r="AZ181" s="118"/>
      <c r="BA181" s="118"/>
      <c r="BD181" s="121"/>
      <c r="BE181" s="121"/>
      <c r="BF181" s="121"/>
      <c r="BG181" s="121"/>
      <c r="BH181" s="121"/>
      <c r="BI181" s="121"/>
    </row>
    <row r="182" spans="1:61">
      <c r="A182" s="8">
        <f t="shared" si="98"/>
        <v>165</v>
      </c>
      <c r="H182" s="7"/>
      <c r="O182" s="1" t="str">
        <f t="shared" ca="1" si="79"/>
        <v>data3!R611C37</v>
      </c>
      <c r="P182" s="1" t="str">
        <f ca="1">$AT$8&amp;"!R"&amp;2+$D$16+3*A182&amp;"C"&amp;F$3</f>
        <v>data0!R611C37</v>
      </c>
      <c r="Q182" s="1" t="str">
        <f ca="1">$AT$8&amp;"!R"&amp;2+$D$16+3*A182+1&amp;"C"&amp;F$3</f>
        <v>data0!R612C37</v>
      </c>
      <c r="R182" s="1" t="str">
        <f ca="1">$AT$8&amp;"!R"&amp;2+$D$16+3*A182+2&amp;"C"&amp;F$3</f>
        <v>data0!R613C37</v>
      </c>
      <c r="S182" s="2">
        <f t="shared" ca="1" si="80"/>
        <v>166</v>
      </c>
      <c r="T182" s="63">
        <f t="shared" ca="1" si="81"/>
        <v>166</v>
      </c>
      <c r="U182" s="2">
        <f t="shared" ca="1" si="82"/>
        <v>166</v>
      </c>
      <c r="V182" s="2">
        <f t="shared" ca="1" si="75"/>
        <v>98.134212450003389</v>
      </c>
      <c r="W182" s="2">
        <f t="shared" ca="1" si="76"/>
        <v>97.850862185160324</v>
      </c>
      <c r="X182" s="2">
        <f t="shared" ca="1" si="83"/>
        <v>94.775692621866867</v>
      </c>
      <c r="Y182" s="2">
        <f t="shared" ca="1" si="77"/>
        <v>121.67417240142822</v>
      </c>
      <c r="AA182" s="47">
        <f t="shared" ca="1" si="84"/>
        <v>307.70765822456957</v>
      </c>
      <c r="AB182" s="47">
        <f t="shared" ca="1" si="85"/>
        <v>304.25329462687176</v>
      </c>
      <c r="AC182" s="1">
        <f ca="1">IF(AB182&lt;&gt;"",AA182/AC$16,"")</f>
        <v>3.0020259338982398E-2</v>
      </c>
      <c r="AD182" s="47">
        <f t="shared" ca="1" si="86"/>
        <v>0.98877387837004449</v>
      </c>
      <c r="AE182" s="1">
        <f t="shared" ca="1" si="78"/>
        <v>1.5137787806174252E-4</v>
      </c>
      <c r="AF182" s="47">
        <f t="shared" ca="1" si="87"/>
        <v>323.6061846415202</v>
      </c>
      <c r="AG182" s="1">
        <f t="shared" ca="1" si="88"/>
        <v>0.82055375526551888</v>
      </c>
      <c r="AH182" s="63">
        <f t="shared" ca="1" si="89"/>
        <v>1.0516676331966612</v>
      </c>
      <c r="AI182" s="1">
        <f t="shared" ca="1" si="90"/>
        <v>8.6212087522835379E-2</v>
      </c>
      <c r="AJ182" s="47">
        <f ca="1">IF(AF182&lt;&gt;"",AF182/AB182,"")</f>
        <v>1.0636078239954059</v>
      </c>
      <c r="AK182" s="1">
        <f t="shared" ca="1" si="91"/>
        <v>8.8349893994025042E-2</v>
      </c>
      <c r="AL182" s="2" t="str">
        <f t="shared" ca="1" si="92"/>
        <v/>
      </c>
      <c r="AM182" s="1" t="str">
        <f t="shared" ca="1" si="93"/>
        <v/>
      </c>
      <c r="AN182" s="63" t="str">
        <f t="shared" ca="1" si="94"/>
        <v/>
      </c>
      <c r="AO182" s="1" t="str">
        <f t="shared" ca="1" si="95"/>
        <v/>
      </c>
      <c r="AP182" s="63" t="str">
        <f t="shared" ca="1" si="96"/>
        <v/>
      </c>
      <c r="AQ182" s="1" t="str">
        <f t="shared" ca="1" si="97"/>
        <v/>
      </c>
      <c r="AR182" s="1"/>
      <c r="AS182" s="1"/>
      <c r="AT182" s="1"/>
      <c r="AU182" s="1"/>
      <c r="AZ182" s="118"/>
      <c r="BA182" s="118"/>
      <c r="BD182" s="121"/>
      <c r="BE182" s="121"/>
      <c r="BF182" s="121"/>
      <c r="BG182" s="121"/>
      <c r="BH182" s="121"/>
      <c r="BI182" s="121"/>
    </row>
    <row r="183" spans="1:61">
      <c r="A183" s="8">
        <f t="shared" si="98"/>
        <v>166</v>
      </c>
      <c r="H183" s="7"/>
      <c r="O183" s="1" t="str">
        <f t="shared" ca="1" si="79"/>
        <v>data3!R614C37</v>
      </c>
      <c r="P183" s="1" t="str">
        <f ca="1">$AT$8&amp;"!R"&amp;2+$D$16+3*A183&amp;"C"&amp;F$3</f>
        <v>data0!R614C37</v>
      </c>
      <c r="Q183" s="1" t="str">
        <f ca="1">$AT$8&amp;"!R"&amp;2+$D$16+3*A183+1&amp;"C"&amp;F$3</f>
        <v>data0!R615C37</v>
      </c>
      <c r="R183" s="1" t="str">
        <f ca="1">$AT$8&amp;"!R"&amp;2+$D$16+3*A183+2&amp;"C"&amp;F$3</f>
        <v>data0!R616C37</v>
      </c>
      <c r="S183" s="2">
        <f t="shared" ca="1" si="80"/>
        <v>167</v>
      </c>
      <c r="T183" s="63">
        <f t="shared" ca="1" si="81"/>
        <v>167</v>
      </c>
      <c r="U183" s="2">
        <f t="shared" ca="1" si="82"/>
        <v>167</v>
      </c>
      <c r="V183" s="2">
        <f t="shared" ca="1" si="75"/>
        <v>97.1264601369828</v>
      </c>
      <c r="W183" s="2">
        <f t="shared" ca="1" si="76"/>
        <v>96.853779792785645</v>
      </c>
      <c r="X183" s="2">
        <f t="shared" ca="1" si="83"/>
        <v>93.722819964090988</v>
      </c>
      <c r="Y183" s="2">
        <f t="shared" ca="1" si="77"/>
        <v>119.37278525034587</v>
      </c>
      <c r="AA183" s="47">
        <f t="shared" ca="1" si="84"/>
        <v>311.61581081358509</v>
      </c>
      <c r="AB183" s="47">
        <f t="shared" ca="1" si="85"/>
        <v>308.14386622111004</v>
      </c>
      <c r="AC183" s="1">
        <f ca="1">IF(AB183&lt;&gt;"",AA183/AC$16,"")</f>
        <v>3.0401542518398546E-2</v>
      </c>
      <c r="AD183" s="47">
        <f t="shared" ca="1" si="86"/>
        <v>0.98885825278438122</v>
      </c>
      <c r="AE183" s="1">
        <f t="shared" ca="1" si="78"/>
        <v>2.3672316134892846E-4</v>
      </c>
      <c r="AF183" s="47">
        <f t="shared" ca="1" si="87"/>
        <v>329.16118367513019</v>
      </c>
      <c r="AG183" s="1">
        <f t="shared" ca="1" si="88"/>
        <v>0.83097549550289351</v>
      </c>
      <c r="AH183" s="63">
        <f t="shared" ca="1" si="89"/>
        <v>1.0563045014171026</v>
      </c>
      <c r="AI183" s="1">
        <f t="shared" ca="1" si="90"/>
        <v>9.1001264398027804E-2</v>
      </c>
      <c r="AJ183" s="47">
        <f ca="1">IF(AF183&lt;&gt;"",AF183/AB183,"")</f>
        <v>1.0682061847012041</v>
      </c>
      <c r="AK183" s="1">
        <f t="shared" ca="1" si="91"/>
        <v>9.3055223603111692E-2</v>
      </c>
      <c r="AL183" s="2" t="str">
        <f t="shared" ca="1" si="92"/>
        <v/>
      </c>
      <c r="AM183" s="1" t="str">
        <f t="shared" ca="1" si="93"/>
        <v/>
      </c>
      <c r="AN183" s="63" t="str">
        <f t="shared" ca="1" si="94"/>
        <v/>
      </c>
      <c r="AO183" s="1" t="str">
        <f t="shared" ca="1" si="95"/>
        <v/>
      </c>
      <c r="AP183" s="63" t="str">
        <f t="shared" ca="1" si="96"/>
        <v/>
      </c>
      <c r="AQ183" s="1" t="str">
        <f t="shared" ca="1" si="97"/>
        <v/>
      </c>
      <c r="AR183" s="1"/>
      <c r="AS183" s="1"/>
      <c r="AT183" s="1"/>
      <c r="AU183" s="1"/>
      <c r="AZ183" s="118"/>
      <c r="BA183" s="118"/>
      <c r="BD183" s="121"/>
      <c r="BE183" s="121"/>
      <c r="BF183" s="121"/>
      <c r="BG183" s="121"/>
      <c r="BH183" s="121"/>
      <c r="BI183" s="121"/>
    </row>
    <row r="184" spans="1:61">
      <c r="A184" s="8">
        <f t="shared" si="98"/>
        <v>167</v>
      </c>
      <c r="H184" s="7"/>
      <c r="O184" s="1" t="str">
        <f t="shared" ca="1" si="79"/>
        <v>data3!R617C37</v>
      </c>
      <c r="P184" s="1" t="str">
        <f ca="1">$AT$8&amp;"!R"&amp;2+$D$16+3*A184&amp;"C"&amp;F$3</f>
        <v>data0!R617C37</v>
      </c>
      <c r="Q184" s="1" t="str">
        <f ca="1">$AT$8&amp;"!R"&amp;2+$D$16+3*A184+1&amp;"C"&amp;F$3</f>
        <v>data0!R618C37</v>
      </c>
      <c r="R184" s="1" t="str">
        <f ca="1">$AT$8&amp;"!R"&amp;2+$D$16+3*A184+2&amp;"C"&amp;F$3</f>
        <v>data0!R619C37</v>
      </c>
      <c r="S184" s="2">
        <f t="shared" ca="1" si="80"/>
        <v>168</v>
      </c>
      <c r="T184" s="63">
        <f t="shared" ca="1" si="81"/>
        <v>168</v>
      </c>
      <c r="U184" s="2">
        <f t="shared" ca="1" si="82"/>
        <v>168</v>
      </c>
      <c r="V184" s="2">
        <f t="shared" ca="1" si="75"/>
        <v>96.109084551709174</v>
      </c>
      <c r="W184" s="2">
        <f t="shared" ca="1" si="76"/>
        <v>95.830630302429199</v>
      </c>
      <c r="X184" s="2">
        <f t="shared" ca="1" si="83"/>
        <v>92.637282371520996</v>
      </c>
      <c r="Y184" s="2">
        <f t="shared" ca="1" si="77"/>
        <v>117.28879229227702</v>
      </c>
      <c r="AA184" s="47">
        <f t="shared" ca="1" si="84"/>
        <v>315.5595523224963</v>
      </c>
      <c r="AB184" s="47">
        <f t="shared" ca="1" si="85"/>
        <v>311.95624033610028</v>
      </c>
      <c r="AC184" s="1">
        <f ca="1">IF(AB184&lt;&gt;"",AA184/AC$16,"")</f>
        <v>3.0786297787560615E-2</v>
      </c>
      <c r="AD184" s="47">
        <f t="shared" ca="1" si="86"/>
        <v>0.98858119819262036</v>
      </c>
      <c r="AE184" s="1">
        <f t="shared" ca="1" si="78"/>
        <v>-4.3519407512015995E-5</v>
      </c>
      <c r="AF184" s="47">
        <f t="shared" ca="1" si="87"/>
        <v>334.22121810913086</v>
      </c>
      <c r="AG184" s="1">
        <f t="shared" ca="1" si="88"/>
        <v>0.8414921395266568</v>
      </c>
      <c r="AH184" s="63">
        <f t="shared" ca="1" si="89"/>
        <v>1.0591383326832795</v>
      </c>
      <c r="AI184" s="1">
        <f t="shared" ca="1" si="90"/>
        <v>9.3928179402500422E-2</v>
      </c>
      <c r="AJ184" s="47">
        <f ca="1">IF(AF184&lt;&gt;"",AF184/AB184,"")</f>
        <v>1.0713721185671503</v>
      </c>
      <c r="AK184" s="1">
        <f t="shared" ca="1" si="91"/>
        <v>9.629480468709728E-2</v>
      </c>
      <c r="AL184" s="2" t="str">
        <f t="shared" ca="1" si="92"/>
        <v/>
      </c>
      <c r="AM184" s="1" t="str">
        <f t="shared" ca="1" si="93"/>
        <v/>
      </c>
      <c r="AN184" s="63" t="str">
        <f t="shared" ca="1" si="94"/>
        <v/>
      </c>
      <c r="AO184" s="1" t="str">
        <f t="shared" ca="1" si="95"/>
        <v/>
      </c>
      <c r="AP184" s="63" t="str">
        <f t="shared" ca="1" si="96"/>
        <v/>
      </c>
      <c r="AQ184" s="1" t="str">
        <f t="shared" ca="1" si="97"/>
        <v/>
      </c>
      <c r="AR184" s="1"/>
      <c r="AS184" s="1"/>
      <c r="AT184" s="1"/>
      <c r="AU184" s="1"/>
      <c r="AZ184" s="118"/>
      <c r="BA184" s="118"/>
      <c r="BD184" s="121"/>
      <c r="BE184" s="121"/>
      <c r="BF184" s="121"/>
      <c r="BG184" s="121"/>
      <c r="BH184" s="121"/>
      <c r="BI184" s="121"/>
    </row>
    <row r="185" spans="1:61">
      <c r="A185" s="8">
        <f t="shared" si="98"/>
        <v>168</v>
      </c>
      <c r="H185" s="7"/>
      <c r="O185" s="1" t="str">
        <f t="shared" ca="1" si="79"/>
        <v>data3!R620C37</v>
      </c>
      <c r="P185" s="1" t="str">
        <f ca="1">$AT$8&amp;"!R"&amp;2+$D$16+3*A185&amp;"C"&amp;F$3</f>
        <v>data0!R620C37</v>
      </c>
      <c r="Q185" s="1" t="str">
        <f ca="1">$AT$8&amp;"!R"&amp;2+$D$16+3*A185+1&amp;"C"&amp;F$3</f>
        <v>data0!R621C37</v>
      </c>
      <c r="R185" s="1" t="str">
        <f ca="1">$AT$8&amp;"!R"&amp;2+$D$16+3*A185+2&amp;"C"&amp;F$3</f>
        <v>data0!R622C37</v>
      </c>
      <c r="S185" s="2">
        <f t="shared" ca="1" si="80"/>
        <v>169</v>
      </c>
      <c r="T185" s="63">
        <f t="shared" ca="1" si="81"/>
        <v>169</v>
      </c>
      <c r="U185" s="2">
        <f t="shared" ca="1" si="82"/>
        <v>169</v>
      </c>
      <c r="V185" s="2">
        <f t="shared" ca="1" si="75"/>
        <v>95.013649542068677</v>
      </c>
      <c r="W185" s="2">
        <f t="shared" ca="1" si="76"/>
        <v>94.807481447855636</v>
      </c>
      <c r="X185" s="2">
        <f t="shared" ca="1" si="83"/>
        <v>91.624942779541016</v>
      </c>
      <c r="Y185" s="2">
        <f t="shared" ca="1" si="77"/>
        <v>115.07225449879964</v>
      </c>
      <c r="AA185" s="47">
        <f t="shared" ca="1" si="84"/>
        <v>319.39236909193494</v>
      </c>
      <c r="AB185" s="47">
        <f t="shared" ca="1" si="85"/>
        <v>315.76861063639325</v>
      </c>
      <c r="AC185" s="1">
        <f ca="1">IF(AB185&lt;&gt;"",AA185/AC$16,"")</f>
        <v>3.1160231130920483E-2</v>
      </c>
      <c r="AD185" s="47">
        <f t="shared" ca="1" si="86"/>
        <v>0.98865421091354055</v>
      </c>
      <c r="AE185" s="1">
        <f t="shared" ca="1" si="78"/>
        <v>3.0333447046837492E-5</v>
      </c>
      <c r="AF185" s="47">
        <f t="shared" ca="1" si="87"/>
        <v>338.80846150716144</v>
      </c>
      <c r="AG185" s="1">
        <f t="shared" ca="1" si="88"/>
        <v>0.85171298424515984</v>
      </c>
      <c r="AH185" s="63">
        <f t="shared" ca="1" si="89"/>
        <v>1.0607907210508143</v>
      </c>
      <c r="AI185" s="1">
        <f t="shared" ca="1" si="90"/>
        <v>9.5634844285437559E-2</v>
      </c>
      <c r="AJ185" s="47">
        <f ca="1">IF(AF185&lt;&gt;"",AF185/AB185,"")</f>
        <v>1.0729643482432727</v>
      </c>
      <c r="AK185" s="1">
        <f t="shared" ca="1" si="91"/>
        <v>9.7924073445869952E-2</v>
      </c>
      <c r="AL185" s="2" t="str">
        <f t="shared" ca="1" si="92"/>
        <v/>
      </c>
      <c r="AM185" s="1" t="str">
        <f t="shared" ca="1" si="93"/>
        <v/>
      </c>
      <c r="AN185" s="63" t="str">
        <f t="shared" ca="1" si="94"/>
        <v/>
      </c>
      <c r="AO185" s="1" t="str">
        <f t="shared" ca="1" si="95"/>
        <v/>
      </c>
      <c r="AP185" s="63" t="str">
        <f t="shared" ca="1" si="96"/>
        <v/>
      </c>
      <c r="AQ185" s="1" t="str">
        <f t="shared" ca="1" si="97"/>
        <v/>
      </c>
      <c r="AR185" s="1"/>
      <c r="AS185" s="1"/>
      <c r="AT185" s="1"/>
      <c r="AU185" s="1"/>
      <c r="AZ185" s="118"/>
      <c r="BA185" s="118"/>
      <c r="BD185" s="121"/>
      <c r="BE185" s="121"/>
      <c r="BF185" s="121"/>
      <c r="BG185" s="121"/>
      <c r="BH185" s="121"/>
      <c r="BI185" s="121"/>
    </row>
    <row r="186" spans="1:61">
      <c r="A186" s="8">
        <f t="shared" si="98"/>
        <v>169</v>
      </c>
      <c r="H186" s="7"/>
      <c r="O186" s="1" t="str">
        <f t="shared" ca="1" si="79"/>
        <v>data3!R623C37</v>
      </c>
      <c r="P186" s="1" t="str">
        <f ca="1">$AT$8&amp;"!R"&amp;2+$D$16+3*A186&amp;"C"&amp;F$3</f>
        <v>data0!R623C37</v>
      </c>
      <c r="Q186" s="1" t="str">
        <f ca="1">$AT$8&amp;"!R"&amp;2+$D$16+3*A186+1&amp;"C"&amp;F$3</f>
        <v>data0!R624C37</v>
      </c>
      <c r="R186" s="1" t="str">
        <f ca="1">$AT$8&amp;"!R"&amp;2+$D$16+3*A186+2&amp;"C"&amp;F$3</f>
        <v>data0!R625C37</v>
      </c>
      <c r="S186" s="2">
        <f t="shared" ca="1" si="80"/>
        <v>170</v>
      </c>
      <c r="T186" s="63">
        <f t="shared" ca="1" si="81"/>
        <v>170</v>
      </c>
      <c r="U186" s="2">
        <f t="shared" ca="1" si="82"/>
        <v>170</v>
      </c>
      <c r="V186" s="2">
        <f t="shared" ca="1" si="75"/>
        <v>93.952427892319463</v>
      </c>
      <c r="W186" s="2">
        <f t="shared" ca="1" si="76"/>
        <v>93.784332593282059</v>
      </c>
      <c r="X186" s="2">
        <f t="shared" ca="1" si="83"/>
        <v>90.65265814463298</v>
      </c>
      <c r="Y186" s="2">
        <f t="shared" ca="1" si="77"/>
        <v>113.17698129018147</v>
      </c>
      <c r="AA186" s="47">
        <f t="shared" ca="1" si="84"/>
        <v>323.24315496705702</v>
      </c>
      <c r="AB186" s="47">
        <f t="shared" ca="1" si="85"/>
        <v>319.48974355061847</v>
      </c>
      <c r="AC186" s="1">
        <f ca="1">IF(AB186&lt;&gt;"",AA186/AC$16,"")</f>
        <v>3.153591755776166E-2</v>
      </c>
      <c r="AD186" s="47">
        <f t="shared" ca="1" si="86"/>
        <v>0.98838827254726835</v>
      </c>
      <c r="AE186" s="1">
        <f t="shared" ca="1" si="78"/>
        <v>-2.3866498553326565E-4</v>
      </c>
      <c r="AF186" s="47">
        <f t="shared" ca="1" si="87"/>
        <v>343.44768142700195</v>
      </c>
      <c r="AG186" s="1">
        <f t="shared" ca="1" si="88"/>
        <v>0.86198174657881876</v>
      </c>
      <c r="AH186" s="63">
        <f t="shared" ca="1" si="89"/>
        <v>1.062505659128355</v>
      </c>
      <c r="AI186" s="1">
        <f t="shared" ca="1" si="90"/>
        <v>9.7406113468188504E-2</v>
      </c>
      <c r="AJ186" s="47">
        <f ca="1">IF(AF186&lt;&gt;"",AF186/AB186,"")</f>
        <v>1.0749881282889686</v>
      </c>
      <c r="AK186" s="1">
        <f t="shared" ca="1" si="91"/>
        <v>9.9994931471271142E-2</v>
      </c>
      <c r="AL186" s="2" t="str">
        <f t="shared" ca="1" si="92"/>
        <v/>
      </c>
      <c r="AM186" s="1" t="str">
        <f t="shared" ca="1" si="93"/>
        <v/>
      </c>
      <c r="AN186" s="63" t="str">
        <f t="shared" ca="1" si="94"/>
        <v/>
      </c>
      <c r="AO186" s="1" t="str">
        <f t="shared" ca="1" si="95"/>
        <v/>
      </c>
      <c r="AP186" s="63" t="str">
        <f t="shared" ca="1" si="96"/>
        <v/>
      </c>
      <c r="AQ186" s="1" t="str">
        <f t="shared" ca="1" si="97"/>
        <v/>
      </c>
      <c r="AR186" s="1"/>
      <c r="AS186" s="1"/>
      <c r="AT186" s="1"/>
      <c r="AU186" s="1"/>
      <c r="AZ186" s="118"/>
      <c r="BA186" s="118"/>
      <c r="BD186" s="121"/>
      <c r="BE186" s="121"/>
      <c r="BF186" s="121"/>
      <c r="BG186" s="121"/>
      <c r="BH186" s="121"/>
      <c r="BI186" s="121"/>
    </row>
    <row r="187" spans="1:61">
      <c r="A187" s="8">
        <f t="shared" si="98"/>
        <v>170</v>
      </c>
      <c r="H187" s="7"/>
      <c r="O187" s="1" t="str">
        <f t="shared" ca="1" si="79"/>
        <v>data3!R626C37</v>
      </c>
      <c r="P187" s="1" t="str">
        <f ca="1">$AT$8&amp;"!R"&amp;2+$D$16+3*A187&amp;"C"&amp;F$3</f>
        <v>data0!R626C37</v>
      </c>
      <c r="Q187" s="1" t="str">
        <f ca="1">$AT$8&amp;"!R"&amp;2+$D$16+3*A187+1&amp;"C"&amp;F$3</f>
        <v>data0!R627C37</v>
      </c>
      <c r="R187" s="1" t="str">
        <f ca="1">$AT$8&amp;"!R"&amp;2+$D$16+3*A187+2&amp;"C"&amp;F$3</f>
        <v>data0!R628C37</v>
      </c>
      <c r="S187" s="2">
        <f t="shared" ca="1" si="80"/>
        <v>171</v>
      </c>
      <c r="T187" s="63">
        <f t="shared" ca="1" si="81"/>
        <v>171</v>
      </c>
      <c r="U187" s="2">
        <f t="shared" ca="1" si="82"/>
        <v>171</v>
      </c>
      <c r="V187" s="2">
        <f t="shared" ca="1" si="75"/>
        <v>92.921689242905543</v>
      </c>
      <c r="W187" s="2">
        <f t="shared" ca="1" si="76"/>
        <v>92.761183420817062</v>
      </c>
      <c r="X187" s="2">
        <f t="shared" ca="1" si="83"/>
        <v>89.568789164225265</v>
      </c>
      <c r="Y187" s="2">
        <f t="shared" ca="1" si="77"/>
        <v>111.15044434865315</v>
      </c>
      <c r="AA187" s="47">
        <f t="shared" ca="1" si="84"/>
        <v>327.01445674535739</v>
      </c>
      <c r="AB187" s="47">
        <f t="shared" ca="1" si="85"/>
        <v>323.20436350504559</v>
      </c>
      <c r="AC187" s="1">
        <f ca="1">IF(AB187&lt;&gt;"",AA187/AC$16,"")</f>
        <v>3.1903849438571455E-2</v>
      </c>
      <c r="AD187" s="47">
        <f t="shared" ca="1" si="86"/>
        <v>0.98834885381450066</v>
      </c>
      <c r="AE187" s="1">
        <f t="shared" ca="1" si="78"/>
        <v>-2.7853729684146344E-4</v>
      </c>
      <c r="AF187" s="47">
        <f t="shared" ca="1" si="87"/>
        <v>347.27864837646484</v>
      </c>
      <c r="AG187" s="1">
        <f t="shared" ca="1" si="88"/>
        <v>0.87203855132095309</v>
      </c>
      <c r="AH187" s="63">
        <f t="shared" ca="1" si="89"/>
        <v>1.0619672654010124</v>
      </c>
      <c r="AI187" s="1">
        <f t="shared" ca="1" si="90"/>
        <v>9.685003495438238E-2</v>
      </c>
      <c r="AJ187" s="47">
        <f ca="1">IF(AF187&lt;&gt;"",AF187/AB187,"")</f>
        <v>1.0744862619128699</v>
      </c>
      <c r="AK187" s="1">
        <f t="shared" ca="1" si="91"/>
        <v>9.9481390479090104E-2</v>
      </c>
      <c r="AL187" s="2" t="str">
        <f t="shared" ca="1" si="92"/>
        <v/>
      </c>
      <c r="AM187" s="1" t="str">
        <f t="shared" ca="1" si="93"/>
        <v/>
      </c>
      <c r="AN187" s="63" t="str">
        <f t="shared" ca="1" si="94"/>
        <v/>
      </c>
      <c r="AO187" s="1" t="str">
        <f t="shared" ca="1" si="95"/>
        <v/>
      </c>
      <c r="AP187" s="63" t="str">
        <f t="shared" ca="1" si="96"/>
        <v/>
      </c>
      <c r="AQ187" s="1" t="str">
        <f t="shared" ca="1" si="97"/>
        <v/>
      </c>
      <c r="AR187" s="1"/>
      <c r="AS187" s="1"/>
      <c r="AT187" s="1"/>
      <c r="AU187" s="1"/>
      <c r="AZ187" s="118"/>
      <c r="BA187" s="118"/>
      <c r="BD187" s="121"/>
      <c r="BE187" s="121"/>
      <c r="BF187" s="121"/>
      <c r="BG187" s="121"/>
      <c r="BH187" s="121"/>
      <c r="BI187" s="121"/>
    </row>
    <row r="188" spans="1:61">
      <c r="A188" s="8">
        <f t="shared" si="98"/>
        <v>171</v>
      </c>
      <c r="H188" s="7"/>
      <c r="O188" s="1" t="str">
        <f t="shared" ca="1" si="79"/>
        <v>data3!R629C37</v>
      </c>
      <c r="P188" s="1" t="str">
        <f ca="1">$AT$8&amp;"!R"&amp;2+$D$16+3*A188&amp;"C"&amp;F$3</f>
        <v>data0!R629C37</v>
      </c>
      <c r="Q188" s="1" t="str">
        <f ca="1">$AT$8&amp;"!R"&amp;2+$D$16+3*A188+1&amp;"C"&amp;F$3</f>
        <v>data0!R630C37</v>
      </c>
      <c r="R188" s="1" t="str">
        <f ca="1">$AT$8&amp;"!R"&amp;2+$D$16+3*A188+2&amp;"C"&amp;F$3</f>
        <v>data0!R631C37</v>
      </c>
      <c r="S188" s="2">
        <f t="shared" ca="1" si="80"/>
        <v>172</v>
      </c>
      <c r="T188" s="63">
        <f t="shared" ca="1" si="81"/>
        <v>172</v>
      </c>
      <c r="U188" s="2">
        <f t="shared" ca="1" si="82"/>
        <v>172</v>
      </c>
      <c r="V188" s="2">
        <f t="shared" ca="1" si="75"/>
        <v>91.903199877757658</v>
      </c>
      <c r="W188" s="2">
        <f t="shared" ca="1" si="76"/>
        <v>91.744551022847489</v>
      </c>
      <c r="X188" s="2">
        <f t="shared" ca="1" si="83"/>
        <v>88.537136395772293</v>
      </c>
      <c r="Y188" s="2">
        <f t="shared" ca="1" si="77"/>
        <v>108.54917526245117</v>
      </c>
      <c r="AA188" s="47">
        <f t="shared" ca="1" si="84"/>
        <v>330.74864101255122</v>
      </c>
      <c r="AB188" s="47">
        <f t="shared" ca="1" si="85"/>
        <v>326.86032740275067</v>
      </c>
      <c r="AC188" s="1">
        <f ca="1">IF(AB188&lt;&gt;"",AA188/AC$16,"")</f>
        <v>3.2268160098785484E-2</v>
      </c>
      <c r="AD188" s="47">
        <f t="shared" ca="1" si="86"/>
        <v>0.98824390147788088</v>
      </c>
      <c r="AE188" s="1">
        <f t="shared" ca="1" si="78"/>
        <v>-3.8469728587242624E-4</v>
      </c>
      <c r="AF188" s="47">
        <f t="shared" ca="1" si="87"/>
        <v>350.98825836181641</v>
      </c>
      <c r="AG188" s="1">
        <f t="shared" ca="1" si="88"/>
        <v>0.88199637603346992</v>
      </c>
      <c r="AH188" s="63">
        <f t="shared" ca="1" si="89"/>
        <v>1.0611933499932269</v>
      </c>
      <c r="AI188" s="1">
        <f t="shared" ca="1" si="90"/>
        <v>9.6050698506134458E-2</v>
      </c>
      <c r="AJ188" s="47">
        <f ca="1">IF(AF188&lt;&gt;"",AF188/AB188,"")</f>
        <v>1.0738172513953821</v>
      </c>
      <c r="AK188" s="1">
        <f t="shared" ca="1" si="91"/>
        <v>9.879681717174682E-2</v>
      </c>
      <c r="AL188" s="2" t="str">
        <f t="shared" ca="1" si="92"/>
        <v/>
      </c>
      <c r="AM188" s="1" t="str">
        <f t="shared" ca="1" si="93"/>
        <v/>
      </c>
      <c r="AN188" s="63" t="str">
        <f t="shared" ca="1" si="94"/>
        <v/>
      </c>
      <c r="AO188" s="1" t="str">
        <f t="shared" ca="1" si="95"/>
        <v/>
      </c>
      <c r="AP188" s="63" t="str">
        <f t="shared" ca="1" si="96"/>
        <v/>
      </c>
      <c r="AQ188" s="1" t="str">
        <f t="shared" ca="1" si="97"/>
        <v/>
      </c>
      <c r="AR188" s="1"/>
      <c r="AS188" s="1"/>
      <c r="AT188" s="1"/>
      <c r="AU188" s="1"/>
      <c r="AZ188" s="118"/>
      <c r="BA188" s="118"/>
      <c r="BD188" s="121"/>
      <c r="BE188" s="121"/>
      <c r="BF188" s="121"/>
      <c r="BG188" s="121"/>
      <c r="BH188" s="121"/>
      <c r="BI188" s="121"/>
    </row>
    <row r="189" spans="1:61">
      <c r="A189" s="8">
        <f t="shared" si="98"/>
        <v>172</v>
      </c>
      <c r="H189" s="7"/>
      <c r="O189" s="1" t="str">
        <f t="shared" ca="1" si="79"/>
        <v>data3!R632C37</v>
      </c>
      <c r="P189" s="1" t="str">
        <f ca="1">$AT$8&amp;"!R"&amp;2+$D$16+3*A189&amp;"C"&amp;F$3</f>
        <v>data0!R632C37</v>
      </c>
      <c r="Q189" s="1" t="str">
        <f ca="1">$AT$8&amp;"!R"&amp;2+$D$16+3*A189+1&amp;"C"&amp;F$3</f>
        <v>data0!R633C37</v>
      </c>
      <c r="R189" s="1" t="str">
        <f ca="1">$AT$8&amp;"!R"&amp;2+$D$16+3*A189+2&amp;"C"&amp;F$3</f>
        <v>data0!R634C37</v>
      </c>
      <c r="S189" s="2">
        <f t="shared" ca="1" si="80"/>
        <v>173</v>
      </c>
      <c r="T189" s="63">
        <f t="shared" ca="1" si="81"/>
        <v>173</v>
      </c>
      <c r="U189" s="2">
        <f t="shared" ca="1" si="82"/>
        <v>173</v>
      </c>
      <c r="V189" s="2">
        <f t="shared" ca="1" si="75"/>
        <v>90.886905186662744</v>
      </c>
      <c r="W189" s="2">
        <f t="shared" ca="1" si="76"/>
        <v>90.675784428914383</v>
      </c>
      <c r="X189" s="2">
        <f t="shared" ca="1" si="83"/>
        <v>87.530279795328781</v>
      </c>
      <c r="Y189" s="2">
        <f t="shared" ca="1" si="77"/>
        <v>105.28763580322266</v>
      </c>
      <c r="AA189" s="47">
        <f t="shared" ca="1" si="84"/>
        <v>334.49730940915924</v>
      </c>
      <c r="AB189" s="47">
        <f t="shared" ca="1" si="85"/>
        <v>330.52932993570965</v>
      </c>
      <c r="AC189" s="1">
        <f ca="1">IF(AB189&lt;&gt;"",AA189/AC$16,"")</f>
        <v>3.263388384479602E-2</v>
      </c>
      <c r="AD189" s="47">
        <f t="shared" ca="1" si="86"/>
        <v>0.98813748463191398</v>
      </c>
      <c r="AE189" s="1">
        <f t="shared" ca="1" si="78"/>
        <v>-4.9233863588327154E-4</v>
      </c>
      <c r="AF189" s="47">
        <f t="shared" ca="1" si="87"/>
        <v>354.13185373942059</v>
      </c>
      <c r="AG189" s="1">
        <f t="shared" ca="1" si="88"/>
        <v>0.89199282509109135</v>
      </c>
      <c r="AH189" s="63">
        <f t="shared" ca="1" si="89"/>
        <v>1.0586986614778544</v>
      </c>
      <c r="AI189" s="1">
        <f t="shared" ca="1" si="90"/>
        <v>9.3474066180039728E-2</v>
      </c>
      <c r="AJ189" s="47">
        <f ca="1">IF(AF189&lt;&gt;"",AF189/AB189,"")</f>
        <v>1.0714082584087221</v>
      </c>
      <c r="AK189" s="1">
        <f t="shared" ca="1" si="91"/>
        <v>9.6331785228097822E-2</v>
      </c>
      <c r="AL189" s="2" t="str">
        <f t="shared" ca="1" si="92"/>
        <v/>
      </c>
      <c r="AM189" s="1" t="str">
        <f t="shared" ca="1" si="93"/>
        <v/>
      </c>
      <c r="AN189" s="63" t="str">
        <f t="shared" ca="1" si="94"/>
        <v/>
      </c>
      <c r="AO189" s="1" t="str">
        <f t="shared" ca="1" si="95"/>
        <v/>
      </c>
      <c r="AP189" s="63" t="str">
        <f t="shared" ca="1" si="96"/>
        <v/>
      </c>
      <c r="AQ189" s="1" t="str">
        <f t="shared" ca="1" si="97"/>
        <v/>
      </c>
      <c r="AR189" s="1"/>
      <c r="AS189" s="1"/>
      <c r="AT189" s="1"/>
      <c r="AU189" s="1"/>
      <c r="AZ189" s="118"/>
      <c r="BA189" s="118"/>
      <c r="BD189" s="121"/>
      <c r="BE189" s="121"/>
      <c r="BF189" s="121"/>
      <c r="BG189" s="121"/>
      <c r="BH189" s="121"/>
      <c r="BI189" s="121"/>
    </row>
    <row r="190" spans="1:61">
      <c r="A190" s="8">
        <f t="shared" si="98"/>
        <v>173</v>
      </c>
      <c r="H190" s="7"/>
      <c r="O190" s="1" t="str">
        <f t="shared" ca="1" si="79"/>
        <v>data3!R635C37</v>
      </c>
      <c r="P190" s="1" t="str">
        <f ca="1">$AT$8&amp;"!R"&amp;2+$D$16+3*A190&amp;"C"&amp;F$3</f>
        <v>data0!R635C37</v>
      </c>
      <c r="Q190" s="1" t="str">
        <f ca="1">$AT$8&amp;"!R"&amp;2+$D$16+3*A190+1&amp;"C"&amp;F$3</f>
        <v>data0!R636C37</v>
      </c>
      <c r="R190" s="1" t="str">
        <f ca="1">$AT$8&amp;"!R"&amp;2+$D$16+3*A190+2&amp;"C"&amp;F$3</f>
        <v>data0!R637C37</v>
      </c>
      <c r="S190" s="2">
        <f t="shared" ca="1" si="80"/>
        <v>174</v>
      </c>
      <c r="T190" s="63">
        <f t="shared" ca="1" si="81"/>
        <v>174</v>
      </c>
      <c r="U190" s="2">
        <f t="shared" ca="1" si="82"/>
        <v>174</v>
      </c>
      <c r="V190" s="2">
        <f t="shared" ca="1" si="75"/>
        <v>89.827784142581621</v>
      </c>
      <c r="W190" s="2">
        <f t="shared" ca="1" si="76"/>
        <v>89.620051066080734</v>
      </c>
      <c r="X190" s="2">
        <f t="shared" ca="1" si="83"/>
        <v>86.511025428771973</v>
      </c>
      <c r="Y190" s="2">
        <f t="shared" ca="1" si="77"/>
        <v>102.29079627990723</v>
      </c>
      <c r="AA190" s="47">
        <f t="shared" ca="1" si="84"/>
        <v>338.11403207048437</v>
      </c>
      <c r="AB190" s="47">
        <f t="shared" ca="1" si="85"/>
        <v>334.13315963745117</v>
      </c>
      <c r="AC190" s="1">
        <f ca="1">IF(AB190&lt;&gt;"",AA190/AC$16,"")</f>
        <v>3.2986734836144817E-2</v>
      </c>
      <c r="AD190" s="47">
        <f t="shared" ca="1" si="86"/>
        <v>0.9882262430557649</v>
      </c>
      <c r="AE190" s="1">
        <f t="shared" ca="1" si="78"/>
        <v>-4.0255889770990372E-4</v>
      </c>
      <c r="AF190" s="47">
        <f t="shared" ca="1" si="87"/>
        <v>356.53538767496747</v>
      </c>
      <c r="AG190" s="1">
        <f t="shared" ca="1" si="88"/>
        <v>0.90163741885462501</v>
      </c>
      <c r="AH190" s="63">
        <f t="shared" ca="1" si="89"/>
        <v>1.0544826711026383</v>
      </c>
      <c r="AI190" s="1">
        <f t="shared" ca="1" si="90"/>
        <v>8.911959185575169E-2</v>
      </c>
      <c r="AJ190" s="47">
        <f ca="1">IF(AF190&lt;&gt;"",AF190/AB190,"")</f>
        <v>1.067045809107434</v>
      </c>
      <c r="AK190" s="1">
        <f t="shared" ca="1" si="91"/>
        <v>9.1867854888834088E-2</v>
      </c>
      <c r="AL190" s="2" t="str">
        <f t="shared" ca="1" si="92"/>
        <v/>
      </c>
      <c r="AM190" s="1" t="str">
        <f t="shared" ca="1" si="93"/>
        <v/>
      </c>
      <c r="AN190" s="63" t="str">
        <f t="shared" ca="1" si="94"/>
        <v/>
      </c>
      <c r="AO190" s="1" t="str">
        <f t="shared" ca="1" si="95"/>
        <v/>
      </c>
      <c r="AP190" s="63" t="str">
        <f t="shared" ca="1" si="96"/>
        <v/>
      </c>
      <c r="AQ190" s="1" t="str">
        <f t="shared" ca="1" si="97"/>
        <v/>
      </c>
      <c r="AR190" s="1"/>
      <c r="AS190" s="1"/>
      <c r="AT190" s="1"/>
      <c r="AU190" s="1"/>
      <c r="AZ190" s="118"/>
      <c r="BA190" s="118"/>
      <c r="BD190" s="121"/>
      <c r="BE190" s="121"/>
      <c r="BF190" s="121"/>
      <c r="BG190" s="121"/>
      <c r="BH190" s="121"/>
      <c r="BI190" s="121"/>
    </row>
    <row r="191" spans="1:61">
      <c r="A191" s="8">
        <f t="shared" si="98"/>
        <v>174</v>
      </c>
      <c r="H191" s="7"/>
      <c r="O191" s="1" t="str">
        <f t="shared" ca="1" si="79"/>
        <v>data3!R638C37</v>
      </c>
      <c r="P191" s="1" t="str">
        <f ca="1">$AT$8&amp;"!R"&amp;2+$D$16+3*A191&amp;"C"&amp;F$3</f>
        <v>data0!R638C37</v>
      </c>
      <c r="Q191" s="1" t="str">
        <f ca="1">$AT$8&amp;"!R"&amp;2+$D$16+3*A191+1&amp;"C"&amp;F$3</f>
        <v>data0!R639C37</v>
      </c>
      <c r="R191" s="1" t="str">
        <f ca="1">$AT$8&amp;"!R"&amp;2+$D$16+3*A191+2&amp;"C"&amp;F$3</f>
        <v>data0!R640C37</v>
      </c>
      <c r="S191" s="2">
        <f t="shared" ca="1" si="80"/>
        <v>175</v>
      </c>
      <c r="T191" s="63">
        <f t="shared" ca="1" si="81"/>
        <v>175</v>
      </c>
      <c r="U191" s="2">
        <f t="shared" ca="1" si="82"/>
        <v>175</v>
      </c>
      <c r="V191" s="2">
        <f t="shared" ca="1" si="75"/>
        <v>88.702961047817553</v>
      </c>
      <c r="W191" s="2">
        <f t="shared" ca="1" si="76"/>
        <v>88.525215148925781</v>
      </c>
      <c r="X191" s="2">
        <f t="shared" ca="1" si="83"/>
        <v>85.464350700378418</v>
      </c>
      <c r="Y191" s="2">
        <f t="shared" ca="1" si="77"/>
        <v>100.01571973164876</v>
      </c>
      <c r="AA191" s="47">
        <f t="shared" ca="1" si="84"/>
        <v>341.79518401340414</v>
      </c>
      <c r="AB191" s="47">
        <f t="shared" ca="1" si="85"/>
        <v>337.6978874206543</v>
      </c>
      <c r="AC191" s="1">
        <f ca="1">IF(AB191&lt;&gt;"",AA191/AC$16,"")</f>
        <v>3.3345871611063817E-2</v>
      </c>
      <c r="AD191" s="47">
        <f t="shared" ca="1" si="86"/>
        <v>0.98801242151911317</v>
      </c>
      <c r="AE191" s="1">
        <f t="shared" ca="1" si="78"/>
        <v>-6.1884080925744822E-4</v>
      </c>
      <c r="AF191" s="47">
        <f t="shared" ca="1" si="87"/>
        <v>358.76797485351562</v>
      </c>
      <c r="AG191" s="1">
        <f t="shared" ca="1" si="88"/>
        <v>0.91145382403574438</v>
      </c>
      <c r="AH191" s="63">
        <f t="shared" ca="1" si="89"/>
        <v>1.0496577823034683</v>
      </c>
      <c r="AI191" s="1">
        <f t="shared" ca="1" si="90"/>
        <v>8.4136218431315468E-2</v>
      </c>
      <c r="AJ191" s="47">
        <f ca="1">IF(AF191&lt;&gt;"",AF191/AB191,"")</f>
        <v>1.0623933054298778</v>
      </c>
      <c r="AK191" s="1">
        <f t="shared" ca="1" si="91"/>
        <v>8.710712281255617E-2</v>
      </c>
      <c r="AL191" s="2" t="str">
        <f t="shared" ca="1" si="92"/>
        <v/>
      </c>
      <c r="AM191" s="1" t="str">
        <f t="shared" ca="1" si="93"/>
        <v/>
      </c>
      <c r="AN191" s="63" t="str">
        <f t="shared" ca="1" si="94"/>
        <v/>
      </c>
      <c r="AO191" s="1" t="str">
        <f t="shared" ca="1" si="95"/>
        <v/>
      </c>
      <c r="AP191" s="63" t="str">
        <f t="shared" ca="1" si="96"/>
        <v/>
      </c>
      <c r="AQ191" s="1" t="str">
        <f t="shared" ca="1" si="97"/>
        <v/>
      </c>
      <c r="AR191" s="1"/>
      <c r="AS191" s="1"/>
      <c r="AT191" s="1"/>
      <c r="AU191" s="1"/>
      <c r="AZ191" s="118"/>
      <c r="BA191" s="118"/>
      <c r="BD191" s="121"/>
      <c r="BE191" s="121"/>
      <c r="BF191" s="121"/>
      <c r="BG191" s="121"/>
      <c r="BH191" s="121"/>
      <c r="BI191" s="121"/>
    </row>
    <row r="192" spans="1:61">
      <c r="A192" s="8">
        <f t="shared" si="98"/>
        <v>175</v>
      </c>
      <c r="H192" s="7"/>
      <c r="O192" s="1" t="str">
        <f t="shared" ca="1" si="79"/>
        <v>data3!R641C37</v>
      </c>
      <c r="P192" s="1" t="str">
        <f ca="1">$AT$8&amp;"!R"&amp;2+$D$16+3*A192&amp;"C"&amp;F$3</f>
        <v>data0!R641C37</v>
      </c>
      <c r="Q192" s="1" t="str">
        <f ca="1">$AT$8&amp;"!R"&amp;2+$D$16+3*A192+1&amp;"C"&amp;F$3</f>
        <v>data0!R642C37</v>
      </c>
      <c r="R192" s="1" t="str">
        <f ca="1">$AT$8&amp;"!R"&amp;2+$D$16+3*A192+2&amp;"C"&amp;F$3</f>
        <v>data0!R643C37</v>
      </c>
      <c r="S192" s="2">
        <f t="shared" ca="1" si="80"/>
        <v>176</v>
      </c>
      <c r="T192" s="63">
        <f t="shared" ca="1" si="81"/>
        <v>176</v>
      </c>
      <c r="U192" s="2">
        <f t="shared" ca="1" si="82"/>
        <v>176</v>
      </c>
      <c r="V192" s="2">
        <f t="shared" ca="1" si="75"/>
        <v>87.588256550162498</v>
      </c>
      <c r="W192" s="2">
        <f t="shared" ca="1" si="76"/>
        <v>87.449931144714355</v>
      </c>
      <c r="X192" s="2">
        <f t="shared" ca="1" si="83"/>
        <v>84.344244321187333</v>
      </c>
      <c r="Y192" s="2">
        <f t="shared" ca="1" si="77"/>
        <v>97.969472249348954</v>
      </c>
      <c r="AA192" s="47">
        <f t="shared" ca="1" si="84"/>
        <v>345.40638151873083</v>
      </c>
      <c r="AB192" s="47">
        <f t="shared" ca="1" si="85"/>
        <v>341.26913833618164</v>
      </c>
      <c r="AC192" s="1">
        <f ca="1">IF(AB192&lt;&gt;"",AA192/AC$16,"")</f>
        <v>3.3698183562803005E-2</v>
      </c>
      <c r="AD192" s="47">
        <f t="shared" ca="1" si="86"/>
        <v>0.98802209975288247</v>
      </c>
      <c r="AE192" s="1">
        <f t="shared" ca="1" si="78"/>
        <v>-6.0905121119914085E-4</v>
      </c>
      <c r="AF192" s="47">
        <f t="shared" ca="1" si="87"/>
        <v>360.83199437459308</v>
      </c>
      <c r="AG192" s="1">
        <f t="shared" ca="1" si="88"/>
        <v>0.92108368404994889</v>
      </c>
      <c r="AH192" s="63">
        <f t="shared" ca="1" si="89"/>
        <v>1.0446593163335223</v>
      </c>
      <c r="AI192" s="1">
        <f t="shared" ca="1" si="90"/>
        <v>7.897356629270802E-2</v>
      </c>
      <c r="AJ192" s="47">
        <f ca="1">IF(AF192&lt;&gt;"",AF192/AB192,"")</f>
        <v>1.0573238357672419</v>
      </c>
      <c r="AK192" s="1">
        <f t="shared" ca="1" si="91"/>
        <v>8.1919725121920584E-2</v>
      </c>
      <c r="AL192" s="2" t="str">
        <f t="shared" ca="1" si="92"/>
        <v/>
      </c>
      <c r="AM192" s="1" t="str">
        <f t="shared" ca="1" si="93"/>
        <v/>
      </c>
      <c r="AN192" s="63" t="str">
        <f t="shared" ca="1" si="94"/>
        <v/>
      </c>
      <c r="AO192" s="1" t="str">
        <f t="shared" ca="1" si="95"/>
        <v/>
      </c>
      <c r="AP192" s="63" t="str">
        <f t="shared" ca="1" si="96"/>
        <v/>
      </c>
      <c r="AQ192" s="1" t="str">
        <f t="shared" ca="1" si="97"/>
        <v/>
      </c>
      <c r="AR192" s="1"/>
      <c r="AS192" s="1"/>
      <c r="AT192" s="1"/>
      <c r="AU192" s="1"/>
      <c r="AZ192" s="118"/>
      <c r="BA192" s="118"/>
      <c r="BD192" s="121"/>
      <c r="BE192" s="121"/>
      <c r="BF192" s="121"/>
      <c r="BG192" s="121"/>
      <c r="BH192" s="121"/>
      <c r="BI192" s="121"/>
    </row>
    <row r="193" spans="1:61">
      <c r="A193" s="8">
        <f t="shared" si="98"/>
        <v>176</v>
      </c>
      <c r="H193" s="7"/>
      <c r="O193" s="1" t="str">
        <f t="shared" ca="1" si="79"/>
        <v>data3!R644C37</v>
      </c>
      <c r="P193" s="1" t="str">
        <f ca="1">$AT$8&amp;"!R"&amp;2+$D$16+3*A193&amp;"C"&amp;F$3</f>
        <v>data0!R644C37</v>
      </c>
      <c r="Q193" s="1" t="str">
        <f ca="1">$AT$8&amp;"!R"&amp;2+$D$16+3*A193+1&amp;"C"&amp;F$3</f>
        <v>data0!R645C37</v>
      </c>
      <c r="R193" s="1" t="str">
        <f ca="1">$AT$8&amp;"!R"&amp;2+$D$16+3*A193+2&amp;"C"&amp;F$3</f>
        <v>data0!R646C37</v>
      </c>
      <c r="S193" s="2">
        <f t="shared" ca="1" si="80"/>
        <v>177</v>
      </c>
      <c r="T193" s="63">
        <f t="shared" ca="1" si="81"/>
        <v>177</v>
      </c>
      <c r="U193" s="2">
        <f t="shared" ca="1" si="82"/>
        <v>177</v>
      </c>
      <c r="V193" s="2">
        <f t="shared" ca="1" si="75"/>
        <v>86.522764093767933</v>
      </c>
      <c r="W193" s="2">
        <f t="shared" ca="1" si="76"/>
        <v>86.361612637837723</v>
      </c>
      <c r="X193" s="2">
        <f t="shared" ca="1" si="83"/>
        <v>83.252270062764481</v>
      </c>
      <c r="Y193" s="2">
        <f t="shared" ca="1" si="77"/>
        <v>95.496315638224289</v>
      </c>
      <c r="AA193" s="47">
        <f t="shared" ca="1" si="84"/>
        <v>349.01167546896517</v>
      </c>
      <c r="AB193" s="47">
        <f t="shared" ca="1" si="85"/>
        <v>344.81432088216144</v>
      </c>
      <c r="AC193" s="1">
        <f ca="1">IF(AB193&lt;&gt;"",AA193/AC$16,"")</f>
        <v>3.4049919557947818E-2</v>
      </c>
      <c r="AD193" s="47">
        <f t="shared" ca="1" si="86"/>
        <v>0.98797359835838228</v>
      </c>
      <c r="AE193" s="1">
        <f t="shared" ca="1" si="78"/>
        <v>-6.5811069547516698E-4</v>
      </c>
      <c r="AF193" s="47">
        <f t="shared" ca="1" si="87"/>
        <v>362.95967483520508</v>
      </c>
      <c r="AG193" s="1">
        <f t="shared" ca="1" si="88"/>
        <v>0.93069780125057378</v>
      </c>
      <c r="AH193" s="63">
        <f t="shared" ca="1" si="89"/>
        <v>1.0399642772623525</v>
      </c>
      <c r="AI193" s="1">
        <f t="shared" ca="1" si="90"/>
        <v>7.4124307810733869E-2</v>
      </c>
      <c r="AJ193" s="47">
        <f ca="1">IF(AF193&lt;&gt;"",AF193/AB193,"")</f>
        <v>1.0526235508624502</v>
      </c>
      <c r="AK193" s="1">
        <f t="shared" ca="1" si="91"/>
        <v>7.7110100312415719E-2</v>
      </c>
      <c r="AL193" s="2" t="str">
        <f t="shared" ca="1" si="92"/>
        <v/>
      </c>
      <c r="AM193" s="1" t="str">
        <f t="shared" ca="1" si="93"/>
        <v/>
      </c>
      <c r="AN193" s="63" t="str">
        <f t="shared" ca="1" si="94"/>
        <v/>
      </c>
      <c r="AO193" s="1" t="str">
        <f t="shared" ca="1" si="95"/>
        <v/>
      </c>
      <c r="AP193" s="63" t="str">
        <f t="shared" ca="1" si="96"/>
        <v/>
      </c>
      <c r="AQ193" s="1" t="str">
        <f t="shared" ca="1" si="97"/>
        <v/>
      </c>
      <c r="AR193" s="1"/>
      <c r="AS193" s="1"/>
      <c r="AT193" s="1"/>
      <c r="AU193" s="1"/>
      <c r="AZ193" s="118"/>
      <c r="BA193" s="118"/>
      <c r="BD193" s="121"/>
      <c r="BE193" s="121"/>
      <c r="BF193" s="121"/>
      <c r="BG193" s="121"/>
      <c r="BH193" s="121"/>
      <c r="BI193" s="121"/>
    </row>
    <row r="194" spans="1:61">
      <c r="A194" s="8">
        <f t="shared" si="98"/>
        <v>177</v>
      </c>
      <c r="H194" s="7"/>
      <c r="O194" s="1" t="str">
        <f t="shared" ca="1" si="79"/>
        <v>data3!R647C37</v>
      </c>
      <c r="P194" s="1" t="str">
        <f ca="1">$AT$8&amp;"!R"&amp;2+$D$16+3*A194&amp;"C"&amp;F$3</f>
        <v>data0!R647C37</v>
      </c>
      <c r="Q194" s="1" t="str">
        <f ca="1">$AT$8&amp;"!R"&amp;2+$D$16+3*A194+1&amp;"C"&amp;F$3</f>
        <v>data0!R648C37</v>
      </c>
      <c r="R194" s="1" t="str">
        <f ca="1">$AT$8&amp;"!R"&amp;2+$D$16+3*A194+2&amp;"C"&amp;F$3</f>
        <v>data0!R649C37</v>
      </c>
      <c r="S194" s="2">
        <f t="shared" ca="1" si="80"/>
        <v>178</v>
      </c>
      <c r="T194" s="63">
        <f t="shared" ca="1" si="81"/>
        <v>178</v>
      </c>
      <c r="U194" s="2">
        <f t="shared" ca="1" si="82"/>
        <v>178</v>
      </c>
      <c r="V194" s="2">
        <f t="shared" ca="1" si="75"/>
        <v>85.317193615151027</v>
      </c>
      <c r="W194" s="2">
        <f t="shared" ca="1" si="76"/>
        <v>85.234194437662765</v>
      </c>
      <c r="X194" s="2">
        <f t="shared" ca="1" si="83"/>
        <v>82.135261853535965</v>
      </c>
      <c r="Y194" s="2">
        <f t="shared" ca="1" si="77"/>
        <v>92.476414680480957</v>
      </c>
      <c r="AA194" s="47">
        <f t="shared" ca="1" si="84"/>
        <v>352.6071575042368</v>
      </c>
      <c r="AB194" s="47">
        <f t="shared" ca="1" si="85"/>
        <v>348.32690811157227</v>
      </c>
      <c r="AC194" s="1">
        <f ca="1">IF(AB194&lt;&gt;"",AA194/AC$16,"")</f>
        <v>3.440069829309627E-2</v>
      </c>
      <c r="AD194" s="47">
        <f t="shared" ca="1" si="86"/>
        <v>0.98786113865935044</v>
      </c>
      <c r="AE194" s="1">
        <f t="shared" ca="1" si="78"/>
        <v>-7.7186443169630081E-4</v>
      </c>
      <c r="AF194" s="47">
        <f t="shared" ca="1" si="87"/>
        <v>364.79290135701496</v>
      </c>
      <c r="AG194" s="1">
        <f t="shared" ca="1" si="88"/>
        <v>0.94028575334463149</v>
      </c>
      <c r="AH194" s="63">
        <f t="shared" ca="1" si="89"/>
        <v>1.0345589804218076</v>
      </c>
      <c r="AI194" s="1">
        <f t="shared" ca="1" si="90"/>
        <v>6.8541461501199441E-2</v>
      </c>
      <c r="AJ194" s="47">
        <f ca="1">IF(AF194&lt;&gt;"",AF194/AB194,"")</f>
        <v>1.047271665960898</v>
      </c>
      <c r="AK194" s="1">
        <f t="shared" ca="1" si="91"/>
        <v>7.1633717726781843E-2</v>
      </c>
      <c r="AL194" s="2" t="str">
        <f t="shared" ca="1" si="92"/>
        <v/>
      </c>
      <c r="AM194" s="1" t="str">
        <f t="shared" ca="1" si="93"/>
        <v/>
      </c>
      <c r="AN194" s="63" t="str">
        <f t="shared" ca="1" si="94"/>
        <v/>
      </c>
      <c r="AO194" s="1" t="str">
        <f t="shared" ca="1" si="95"/>
        <v/>
      </c>
      <c r="AP194" s="63" t="str">
        <f t="shared" ca="1" si="96"/>
        <v/>
      </c>
      <c r="AQ194" s="1" t="str">
        <f t="shared" ca="1" si="97"/>
        <v/>
      </c>
      <c r="AR194" s="1"/>
      <c r="AS194" s="1"/>
      <c r="AT194" s="1"/>
      <c r="AU194" s="1"/>
      <c r="AZ194" s="118"/>
      <c r="BA194" s="118"/>
      <c r="BD194" s="121"/>
      <c r="BE194" s="121"/>
      <c r="BF194" s="121"/>
      <c r="BG194" s="121"/>
      <c r="BH194" s="121"/>
      <c r="BI194" s="121"/>
    </row>
    <row r="195" spans="1:61">
      <c r="A195" s="8">
        <f t="shared" si="98"/>
        <v>178</v>
      </c>
      <c r="H195" s="7"/>
      <c r="O195" s="1" t="str">
        <f t="shared" ca="1" si="79"/>
        <v>data3!R650C37</v>
      </c>
      <c r="P195" s="1" t="str">
        <f ca="1">$AT$8&amp;"!R"&amp;2+$D$16+3*A195&amp;"C"&amp;F$3</f>
        <v>data0!R650C37</v>
      </c>
      <c r="Q195" s="1" t="str">
        <f ca="1">$AT$8&amp;"!R"&amp;2+$D$16+3*A195+1&amp;"C"&amp;F$3</f>
        <v>data0!R651C37</v>
      </c>
      <c r="R195" s="1" t="str">
        <f ca="1">$AT$8&amp;"!R"&amp;2+$D$16+3*A195+2&amp;"C"&amp;F$3</f>
        <v>data0!R652C37</v>
      </c>
      <c r="S195" s="2">
        <f t="shared" ca="1" si="80"/>
        <v>179</v>
      </c>
      <c r="T195" s="63">
        <f t="shared" ca="1" si="81"/>
        <v>179</v>
      </c>
      <c r="U195" s="2">
        <f t="shared" ca="1" si="82"/>
        <v>179</v>
      </c>
      <c r="V195" s="2">
        <f t="shared" ca="1" si="75"/>
        <v>84.261853406344613</v>
      </c>
      <c r="W195" s="2">
        <f t="shared" ca="1" si="76"/>
        <v>84.106774648030594</v>
      </c>
      <c r="X195" s="2">
        <f t="shared" ca="1" si="83"/>
        <v>80.931945482889816</v>
      </c>
      <c r="Y195" s="2">
        <f t="shared" ca="1" si="77"/>
        <v>90.082786560058594</v>
      </c>
      <c r="AA195" s="47">
        <f t="shared" ca="1" si="84"/>
        <v>356.14123833271304</v>
      </c>
      <c r="AB195" s="47">
        <f t="shared" ca="1" si="85"/>
        <v>351.81344095865887</v>
      </c>
      <c r="AC195" s="1">
        <f ca="1">IF(AB195&lt;&gt;"",AA195/AC$16,"")</f>
        <v>3.4745486666606151E-2</v>
      </c>
      <c r="AD195" s="47">
        <f t="shared" ca="1" si="86"/>
        <v>0.98784808691541903</v>
      </c>
      <c r="AE195" s="1">
        <f t="shared" ca="1" si="78"/>
        <v>-7.850663578011785E-4</v>
      </c>
      <c r="AF195" s="47">
        <f t="shared" ca="1" si="87"/>
        <v>366.34479014078778</v>
      </c>
      <c r="AG195" s="1">
        <f t="shared" ca="1" si="88"/>
        <v>0.9497099688872348</v>
      </c>
      <c r="AH195" s="63">
        <f t="shared" ca="1" si="89"/>
        <v>1.0286502957530079</v>
      </c>
      <c r="AI195" s="1">
        <f t="shared" ca="1" si="90"/>
        <v>6.2438692426617814E-2</v>
      </c>
      <c r="AJ195" s="47">
        <f ca="1">IF(AF195&lt;&gt;"",AF195/AB195,"")</f>
        <v>1.0413041330727226</v>
      </c>
      <c r="AK195" s="1">
        <f t="shared" ca="1" si="91"/>
        <v>6.55273657051747E-2</v>
      </c>
      <c r="AL195" s="2" t="str">
        <f t="shared" ca="1" si="92"/>
        <v/>
      </c>
      <c r="AM195" s="1" t="str">
        <f t="shared" ca="1" si="93"/>
        <v/>
      </c>
      <c r="AN195" s="63" t="str">
        <f t="shared" ca="1" si="94"/>
        <v/>
      </c>
      <c r="AO195" s="1" t="str">
        <f t="shared" ca="1" si="95"/>
        <v/>
      </c>
      <c r="AP195" s="63" t="str">
        <f t="shared" ca="1" si="96"/>
        <v/>
      </c>
      <c r="AQ195" s="1" t="str">
        <f t="shared" ca="1" si="97"/>
        <v/>
      </c>
      <c r="AR195" s="1"/>
      <c r="AS195" s="1"/>
      <c r="AT195" s="1"/>
      <c r="AU195" s="1"/>
      <c r="AZ195" s="118"/>
      <c r="BA195" s="118"/>
      <c r="BD195" s="121"/>
      <c r="BE195" s="121"/>
      <c r="BF195" s="121"/>
      <c r="BG195" s="121"/>
      <c r="BH195" s="121"/>
      <c r="BI195" s="121"/>
    </row>
    <row r="196" spans="1:61">
      <c r="A196" s="8">
        <f t="shared" si="98"/>
        <v>179</v>
      </c>
      <c r="H196" s="7"/>
      <c r="O196" s="1" t="str">
        <f t="shared" ca="1" si="79"/>
        <v>data3!R653C37</v>
      </c>
      <c r="P196" s="1" t="str">
        <f ca="1">$AT$8&amp;"!R"&amp;2+$D$16+3*A196&amp;"C"&amp;F$3</f>
        <v>data0!R653C37</v>
      </c>
      <c r="Q196" s="1" t="str">
        <f ca="1">$AT$8&amp;"!R"&amp;2+$D$16+3*A196+1&amp;"C"&amp;F$3</f>
        <v>data0!R654C37</v>
      </c>
      <c r="R196" s="1" t="str">
        <f ca="1">$AT$8&amp;"!R"&amp;2+$D$16+3*A196+2&amp;"C"&amp;F$3</f>
        <v>data0!R655C37</v>
      </c>
      <c r="S196" s="2">
        <f t="shared" ca="1" si="80"/>
        <v>180</v>
      </c>
      <c r="T196" s="63">
        <f t="shared" ca="1" si="81"/>
        <v>180</v>
      </c>
      <c r="U196" s="2">
        <f t="shared" ca="1" si="82"/>
        <v>180</v>
      </c>
      <c r="V196" s="2">
        <f t="shared" ref="V196:V244" ca="1" si="99">$K$4*INDIRECT(O196,FALSE)</f>
        <v>83.029014567862646</v>
      </c>
      <c r="W196" s="2">
        <f t="shared" ref="W196:W244" ca="1" si="100">INDIRECT(P196,FALSE)</f>
        <v>82.940255165100098</v>
      </c>
      <c r="X196" s="2">
        <f t="shared" ca="1" si="83"/>
        <v>79.737926165262863</v>
      </c>
      <c r="Y196" s="2">
        <f t="shared" ca="1" si="77"/>
        <v>88.227721532185868</v>
      </c>
      <c r="AA196" s="47">
        <f t="shared" ca="1" si="84"/>
        <v>359.74595542279053</v>
      </c>
      <c r="AB196" s="47">
        <f t="shared" ca="1" si="85"/>
        <v>355.28693389892578</v>
      </c>
      <c r="AC196" s="1">
        <f ca="1">IF(AB196&lt;&gt;"",AA196/AC$16,"")</f>
        <v>3.5097166382711271E-2</v>
      </c>
      <c r="AD196" s="47">
        <f t="shared" ca="1" si="86"/>
        <v>0.98760508226249744</v>
      </c>
      <c r="AE196" s="1">
        <f t="shared" ca="1" si="78"/>
        <v>-1.0308671862483409E-3</v>
      </c>
      <c r="AF196" s="47" t="str">
        <f t="shared" ca="1" si="87"/>
        <v/>
      </c>
      <c r="AG196" s="1" t="str">
        <f t="shared" ca="1" si="88"/>
        <v/>
      </c>
      <c r="AH196" s="63" t="str">
        <f t="shared" ca="1" si="89"/>
        <v/>
      </c>
      <c r="AI196" s="1" t="str">
        <f t="shared" ca="1" si="90"/>
        <v/>
      </c>
      <c r="AJ196" s="47" t="str">
        <f ca="1">IF(AF196&lt;&gt;"",AF196/AB196,"")</f>
        <v/>
      </c>
      <c r="AK196" s="1" t="str">
        <f t="shared" ca="1" si="91"/>
        <v/>
      </c>
      <c r="AL196" s="2" t="str">
        <f t="shared" ca="1" si="92"/>
        <v/>
      </c>
      <c r="AM196" s="1" t="str">
        <f t="shared" ca="1" si="93"/>
        <v/>
      </c>
      <c r="AN196" s="63" t="str">
        <f t="shared" ca="1" si="94"/>
        <v/>
      </c>
      <c r="AO196" s="1" t="str">
        <f t="shared" ca="1" si="95"/>
        <v/>
      </c>
      <c r="AP196" s="63" t="str">
        <f t="shared" ca="1" si="96"/>
        <v/>
      </c>
      <c r="AQ196" s="1" t="str">
        <f t="shared" ca="1" si="97"/>
        <v/>
      </c>
      <c r="AR196" s="1"/>
      <c r="AS196" s="1"/>
      <c r="AT196" s="1"/>
      <c r="AU196" s="1"/>
      <c r="AZ196" s="118"/>
      <c r="BA196" s="118"/>
      <c r="BD196" s="121"/>
      <c r="BE196" s="121"/>
      <c r="BF196" s="121"/>
      <c r="BG196" s="121"/>
      <c r="BH196" s="121"/>
      <c r="BI196" s="121"/>
    </row>
    <row r="197" spans="1:61">
      <c r="A197" s="8">
        <f t="shared" si="98"/>
        <v>180</v>
      </c>
      <c r="H197" s="7"/>
      <c r="O197" s="1" t="str">
        <f t="shared" ca="1" si="79"/>
        <v>data3!R656C37</v>
      </c>
      <c r="P197" s="1" t="str">
        <f ca="1">$AT$8&amp;"!R"&amp;2+$D$16+3*A197&amp;"C"&amp;F$3</f>
        <v>data0!R656C37</v>
      </c>
      <c r="Q197" s="1" t="str">
        <f ca="1">$AT$8&amp;"!R"&amp;2+$D$16+3*A197+1&amp;"C"&amp;F$3</f>
        <v>data0!R657C37</v>
      </c>
      <c r="R197" s="1" t="str">
        <f ca="1">$AT$8&amp;"!R"&amp;2+$D$16+3*A197+2&amp;"C"&amp;F$3</f>
        <v>data0!R658C37</v>
      </c>
      <c r="S197" s="2">
        <f t="shared" ca="1" si="80"/>
        <v>181</v>
      </c>
      <c r="T197" s="63">
        <f t="shared" ca="1" si="81"/>
        <v>181</v>
      </c>
      <c r="U197" s="2">
        <f t="shared" ca="1" si="82"/>
        <v>181</v>
      </c>
      <c r="V197" s="2">
        <f t="shared" ca="1" si="99"/>
        <v>81.896140341034283</v>
      </c>
      <c r="W197" s="2">
        <f t="shared" ca="1" si="100"/>
        <v>81.741149266560868</v>
      </c>
      <c r="X197" s="2">
        <f t="shared" ca="1" si="83"/>
        <v>78.536516825358078</v>
      </c>
      <c r="Y197" s="2">
        <f t="shared" ca="1" si="77"/>
        <v>86.501064459482834</v>
      </c>
      <c r="AA197" s="47">
        <f t="shared" ca="1" si="84"/>
        <v>363.21253214626682</v>
      </c>
      <c r="AB197" s="47">
        <f t="shared" ca="1" si="85"/>
        <v>358.75390879313153</v>
      </c>
      <c r="AC197" s="1">
        <f ca="1">IF(AB197&lt;&gt;"",AA197/AC$16,"")</f>
        <v>3.5435368989879687E-2</v>
      </c>
      <c r="AD197" s="47">
        <f t="shared" ca="1" si="86"/>
        <v>0.9877244782089738</v>
      </c>
      <c r="AE197" s="1">
        <f t="shared" ca="1" si="78"/>
        <v>-9.1009738943881313E-4</v>
      </c>
      <c r="AF197" s="47" t="str">
        <f t="shared" ca="1" si="87"/>
        <v/>
      </c>
      <c r="AG197" s="1" t="str">
        <f t="shared" ca="1" si="88"/>
        <v/>
      </c>
      <c r="AH197" s="63" t="str">
        <f t="shared" ca="1" si="89"/>
        <v/>
      </c>
      <c r="AI197" s="1" t="str">
        <f t="shared" ca="1" si="90"/>
        <v/>
      </c>
      <c r="AJ197" s="47" t="str">
        <f ca="1">IF(AF197&lt;&gt;"",AF197/AB197,"")</f>
        <v/>
      </c>
      <c r="AK197" s="1" t="str">
        <f t="shared" ca="1" si="91"/>
        <v/>
      </c>
      <c r="AL197" s="2" t="str">
        <f t="shared" ca="1" si="92"/>
        <v/>
      </c>
      <c r="AM197" s="1" t="str">
        <f t="shared" ca="1" si="93"/>
        <v/>
      </c>
      <c r="AN197" s="63" t="str">
        <f t="shared" ca="1" si="94"/>
        <v/>
      </c>
      <c r="AO197" s="1" t="str">
        <f t="shared" ca="1" si="95"/>
        <v/>
      </c>
      <c r="AP197" s="63" t="str">
        <f t="shared" ca="1" si="96"/>
        <v/>
      </c>
      <c r="AQ197" s="1" t="str">
        <f t="shared" ca="1" si="97"/>
        <v/>
      </c>
      <c r="AR197" s="1"/>
      <c r="AS197" s="1"/>
      <c r="AT197" s="1"/>
      <c r="AU197" s="1"/>
      <c r="AZ197" s="118"/>
      <c r="BA197" s="118"/>
      <c r="BD197" s="121"/>
      <c r="BE197" s="121"/>
      <c r="BF197" s="121"/>
      <c r="BG197" s="121"/>
      <c r="BH197" s="121"/>
      <c r="BI197" s="121"/>
    </row>
    <row r="198" spans="1:61">
      <c r="A198" s="8">
        <f t="shared" si="98"/>
        <v>181</v>
      </c>
      <c r="H198" s="7"/>
      <c r="O198" s="1" t="str">
        <f t="shared" ca="1" si="79"/>
        <v>data3!R659C37</v>
      </c>
      <c r="P198" s="1" t="str">
        <f ca="1">$AT$8&amp;"!R"&amp;2+$D$16+3*A198&amp;"C"&amp;F$3</f>
        <v>data0!R659C37</v>
      </c>
      <c r="Q198" s="1" t="str">
        <f ca="1">$AT$8&amp;"!R"&amp;2+$D$16+3*A198+1&amp;"C"&amp;F$3</f>
        <v>data0!R660C37</v>
      </c>
      <c r="R198" s="1" t="str">
        <f ca="1">$AT$8&amp;"!R"&amp;2+$D$16+3*A198+2&amp;"C"&amp;F$3</f>
        <v>data0!R661C37</v>
      </c>
      <c r="S198" s="2">
        <f t="shared" ca="1" si="80"/>
        <v>182</v>
      </c>
      <c r="T198" s="63">
        <f t="shared" ca="1" si="81"/>
        <v>182</v>
      </c>
      <c r="U198" s="2">
        <f t="shared" ca="1" si="82"/>
        <v>182</v>
      </c>
      <c r="V198" s="2">
        <f t="shared" ca="1" si="99"/>
        <v>80.60128188498534</v>
      </c>
      <c r="W198" s="2">
        <f t="shared" ca="1" si="100"/>
        <v>80.496426264444992</v>
      </c>
      <c r="X198" s="2">
        <f t="shared" ca="1" si="83"/>
        <v>77.30697377522786</v>
      </c>
      <c r="Y198" s="2">
        <f t="shared" ca="1" si="77"/>
        <v>85.009641647338867</v>
      </c>
      <c r="AA198" s="47">
        <f t="shared" ca="1" si="84"/>
        <v>366.71783612058437</v>
      </c>
      <c r="AB198" s="47">
        <f t="shared" ca="1" si="85"/>
        <v>362.19482040405273</v>
      </c>
      <c r="AC198" s="1">
        <f ca="1">IF(AB198&lt;&gt;"",AA198/AC$16,"")</f>
        <v>3.5777349865422865E-2</v>
      </c>
      <c r="AD198" s="47">
        <f t="shared" ca="1" si="86"/>
        <v>0.98766622380743874</v>
      </c>
      <c r="AE198" s="1">
        <f t="shared" ca="1" si="78"/>
        <v>-9.6902210543026168E-4</v>
      </c>
      <c r="AF198" s="47" t="str">
        <f t="shared" ca="1" si="87"/>
        <v/>
      </c>
      <c r="AG198" s="1" t="str">
        <f t="shared" ca="1" si="88"/>
        <v/>
      </c>
      <c r="AH198" s="63" t="str">
        <f t="shared" ca="1" si="89"/>
        <v/>
      </c>
      <c r="AI198" s="1" t="str">
        <f t="shared" ca="1" si="90"/>
        <v/>
      </c>
      <c r="AL198" s="2" t="str">
        <f t="shared" ca="1" si="92"/>
        <v/>
      </c>
      <c r="AM198" s="1" t="str">
        <f t="shared" ca="1" si="93"/>
        <v/>
      </c>
      <c r="AN198" s="63" t="str">
        <f t="shared" ca="1" si="94"/>
        <v/>
      </c>
      <c r="AP198" s="63" t="str">
        <f t="shared" ca="1" si="96"/>
        <v/>
      </c>
      <c r="AQ198" s="1" t="str">
        <f t="shared" ca="1" si="97"/>
        <v/>
      </c>
      <c r="AZ198" s="118"/>
      <c r="BA198" s="118"/>
      <c r="BD198" s="121"/>
      <c r="BE198" s="121"/>
      <c r="BF198" s="121"/>
      <c r="BG198" s="121"/>
      <c r="BH198" s="121"/>
      <c r="BI198" s="121"/>
    </row>
    <row r="199" spans="1:61">
      <c r="A199" s="8">
        <f t="shared" si="98"/>
        <v>182</v>
      </c>
      <c r="H199" s="7"/>
      <c r="O199" s="1" t="str">
        <f t="shared" ca="1" si="79"/>
        <v>data3!R662C37</v>
      </c>
      <c r="P199" s="1" t="str">
        <f ca="1">$AT$8&amp;"!R"&amp;2+$D$16+3*A199&amp;"C"&amp;F$3</f>
        <v>data0!R662C37</v>
      </c>
      <c r="Q199" s="1" t="str">
        <f ca="1">$AT$8&amp;"!R"&amp;2+$D$16+3*A199+1&amp;"C"&amp;F$3</f>
        <v>data0!R663C37</v>
      </c>
      <c r="R199" s="1" t="str">
        <f ca="1">$AT$8&amp;"!R"&amp;2+$D$16+3*A199+2&amp;"C"&amp;F$3</f>
        <v>data0!R664C37</v>
      </c>
      <c r="S199" s="2">
        <f t="shared" ca="1" si="80"/>
        <v>183</v>
      </c>
      <c r="T199" s="63">
        <f t="shared" ca="1" si="81"/>
        <v>183</v>
      </c>
      <c r="U199" s="2">
        <f t="shared" ca="1" si="82"/>
        <v>183</v>
      </c>
      <c r="V199" s="2">
        <f t="shared" ca="1" si="99"/>
        <v>79.311766717140699</v>
      </c>
      <c r="W199" s="2">
        <f t="shared" ca="1" si="100"/>
        <v>79.245186805725098</v>
      </c>
      <c r="X199" s="2">
        <f t="shared" ca="1" si="83"/>
        <v>76.009002685546875</v>
      </c>
      <c r="Y199" s="2">
        <f t="shared" ca="1" si="77"/>
        <v>83.390007813771561</v>
      </c>
      <c r="AA199" s="47">
        <f t="shared" ca="1" si="84"/>
        <v>370.21585701490835</v>
      </c>
      <c r="AB199" s="47">
        <f t="shared" ca="1" si="85"/>
        <v>365.60966237386066</v>
      </c>
      <c r="AC199" s="1">
        <f ca="1">IF(AB199&lt;&gt;"",AA199/AC$16,"")</f>
        <v>3.6118620196576426E-2</v>
      </c>
      <c r="AD199" s="47">
        <f t="shared" ca="1" si="86"/>
        <v>0.98755808387520738</v>
      </c>
      <c r="AE199" s="1">
        <f t="shared" ca="1" si="78"/>
        <v>-1.0784063686989365E-3</v>
      </c>
      <c r="AF199" s="47" t="str">
        <f t="shared" ca="1" si="87"/>
        <v/>
      </c>
      <c r="AG199" s="1" t="str">
        <f t="shared" ca="1" si="88"/>
        <v/>
      </c>
      <c r="AH199" s="63" t="str">
        <f t="shared" ca="1" si="89"/>
        <v/>
      </c>
      <c r="AI199" s="1" t="str">
        <f t="shared" ca="1" si="90"/>
        <v/>
      </c>
      <c r="AL199" s="2" t="str">
        <f t="shared" ca="1" si="92"/>
        <v/>
      </c>
      <c r="AM199" s="1" t="str">
        <f t="shared" ca="1" si="93"/>
        <v/>
      </c>
      <c r="AN199" s="63" t="str">
        <f t="shared" ca="1" si="94"/>
        <v/>
      </c>
      <c r="AP199" s="63" t="str">
        <f t="shared" ca="1" si="96"/>
        <v/>
      </c>
      <c r="AQ199" s="1" t="str">
        <f t="shared" ca="1" si="97"/>
        <v/>
      </c>
      <c r="AZ199" s="118"/>
      <c r="BA199" s="118"/>
      <c r="BD199" s="121"/>
      <c r="BE199" s="121"/>
      <c r="BF199" s="121"/>
      <c r="BG199" s="121"/>
      <c r="BH199" s="121"/>
      <c r="BI199" s="121"/>
    </row>
    <row r="200" spans="1:61">
      <c r="A200" s="8">
        <f t="shared" si="98"/>
        <v>183</v>
      </c>
      <c r="H200" s="7"/>
      <c r="O200" s="1" t="str">
        <f t="shared" ca="1" si="79"/>
        <v>data3!R665C37</v>
      </c>
      <c r="P200" s="1" t="str">
        <f ca="1">$AT$8&amp;"!R"&amp;2+$D$16+3*A200&amp;"C"&amp;F$3</f>
        <v>data0!R665C37</v>
      </c>
      <c r="Q200" s="1" t="str">
        <f ca="1">$AT$8&amp;"!R"&amp;2+$D$16+3*A200+1&amp;"C"&amp;F$3</f>
        <v>data0!R666C37</v>
      </c>
      <c r="R200" s="1" t="str">
        <f ca="1">$AT$8&amp;"!R"&amp;2+$D$16+3*A200+2&amp;"C"&amp;F$3</f>
        <v>data0!R667C37</v>
      </c>
      <c r="S200" s="2">
        <f t="shared" ca="1" si="80"/>
        <v>184</v>
      </c>
      <c r="T200" s="63">
        <f t="shared" ca="1" si="81"/>
        <v>184</v>
      </c>
      <c r="U200" s="2">
        <f t="shared" ca="1" si="82"/>
        <v>184</v>
      </c>
      <c r="V200" s="2">
        <f t="shared" ca="1" si="99"/>
        <v>78.17249762463463</v>
      </c>
      <c r="W200" s="2">
        <f t="shared" ca="1" si="100"/>
        <v>78.03956540425618</v>
      </c>
      <c r="X200" s="2">
        <f t="shared" ca="1" si="83"/>
        <v>74.838827768961593</v>
      </c>
      <c r="Y200" s="2">
        <f t="shared" ca="1" si="77"/>
        <v>81.128235975901291</v>
      </c>
      <c r="AA200" s="47">
        <f t="shared" ca="1" si="84"/>
        <v>373.69572710142</v>
      </c>
      <c r="AB200" s="47">
        <f t="shared" ca="1" si="85"/>
        <v>369.01147079467773</v>
      </c>
      <c r="AC200" s="1">
        <f ca="1">IF(AB200&lt;&gt;"",AA200/AC$16,"")</f>
        <v>3.6458119717211711E-2</v>
      </c>
      <c r="AD200" s="47">
        <f t="shared" ca="1" si="86"/>
        <v>0.98746505253598749</v>
      </c>
      <c r="AE200" s="1">
        <f t="shared" ca="1" si="78"/>
        <v>-1.1725081892891565E-3</v>
      </c>
      <c r="AF200" s="47" t="str">
        <f t="shared" ca="1" si="87"/>
        <v/>
      </c>
      <c r="AG200" s="1" t="str">
        <f t="shared" ca="1" si="88"/>
        <v/>
      </c>
      <c r="AH200" s="63" t="str">
        <f t="shared" ca="1" si="89"/>
        <v/>
      </c>
      <c r="AI200" s="1" t="str">
        <f t="shared" ca="1" si="90"/>
        <v/>
      </c>
      <c r="AL200" s="2" t="str">
        <f t="shared" ca="1" si="92"/>
        <v/>
      </c>
      <c r="AM200" s="1" t="str">
        <f t="shared" ca="1" si="93"/>
        <v/>
      </c>
      <c r="AN200" s="63" t="str">
        <f t="shared" ca="1" si="94"/>
        <v/>
      </c>
      <c r="AP200" s="63" t="str">
        <f t="shared" ca="1" si="96"/>
        <v/>
      </c>
      <c r="AQ200" s="1" t="str">
        <f t="shared" ca="1" si="97"/>
        <v/>
      </c>
      <c r="AZ200" s="118"/>
      <c r="BA200" s="118"/>
      <c r="BD200" s="121"/>
      <c r="BE200" s="121"/>
      <c r="BF200" s="121"/>
      <c r="BG200" s="121"/>
      <c r="BH200" s="121"/>
      <c r="BI200" s="121"/>
    </row>
    <row r="201" spans="1:61">
      <c r="A201" s="8">
        <f t="shared" si="98"/>
        <v>184</v>
      </c>
      <c r="H201" s="7"/>
      <c r="O201" s="1" t="str">
        <f t="shared" ca="1" si="79"/>
        <v>data3!R668C37</v>
      </c>
      <c r="P201" s="1" t="str">
        <f ca="1">$AT$8&amp;"!R"&amp;2+$D$16+3*A201&amp;"C"&amp;F$3</f>
        <v>data0!R668C37</v>
      </c>
      <c r="Q201" s="1" t="str">
        <f ca="1">$AT$8&amp;"!R"&amp;2+$D$16+3*A201+1&amp;"C"&amp;F$3</f>
        <v>data0!R669C37</v>
      </c>
      <c r="R201" s="1" t="str">
        <f ca="1">$AT$8&amp;"!R"&amp;2+$D$16+3*A201+2&amp;"C"&amp;F$3</f>
        <v>data0!R670C37</v>
      </c>
      <c r="S201" s="2">
        <f t="shared" ca="1" si="80"/>
        <v>185</v>
      </c>
      <c r="T201" s="63">
        <f t="shared" ca="1" si="81"/>
        <v>185</v>
      </c>
      <c r="U201" s="2">
        <f t="shared" ca="1" si="82"/>
        <v>185</v>
      </c>
      <c r="V201" s="2">
        <f t="shared" ca="1" si="99"/>
        <v>76.970663113986902</v>
      </c>
      <c r="W201" s="2">
        <f t="shared" ca="1" si="100"/>
        <v>76.905629475911454</v>
      </c>
      <c r="X201" s="2">
        <f t="shared" ca="1" si="83"/>
        <v>73.765450159708664</v>
      </c>
      <c r="Y201" s="2">
        <f t="shared" ca="1" si="77"/>
        <v>79.228529135386154</v>
      </c>
      <c r="AA201" s="47">
        <f t="shared" ca="1" si="84"/>
        <v>377.15349744598689</v>
      </c>
      <c r="AB201" s="47">
        <f t="shared" ca="1" si="85"/>
        <v>372.40675989786786</v>
      </c>
      <c r="AC201" s="1">
        <f ca="1">IF(AB201&lt;&gt;"",AA201/AC$16,"")</f>
        <v>3.6795463165462138E-2</v>
      </c>
      <c r="AD201" s="47">
        <f t="shared" ca="1" si="86"/>
        <v>0.98741430855006507</v>
      </c>
      <c r="AE201" s="1">
        <f t="shared" ca="1" si="78"/>
        <v>-1.2238360697576223E-3</v>
      </c>
      <c r="AF201" s="47" t="str">
        <f t="shared" ca="1" si="87"/>
        <v/>
      </c>
      <c r="AG201" s="1" t="str">
        <f t="shared" ca="1" si="88"/>
        <v/>
      </c>
      <c r="AH201" s="63" t="str">
        <f t="shared" ca="1" si="89"/>
        <v/>
      </c>
      <c r="AI201" s="1" t="str">
        <f t="shared" ca="1" si="90"/>
        <v/>
      </c>
      <c r="AL201" s="2" t="str">
        <f t="shared" ca="1" si="92"/>
        <v/>
      </c>
      <c r="AM201" s="1" t="str">
        <f t="shared" ca="1" si="93"/>
        <v/>
      </c>
      <c r="AN201" s="63" t="str">
        <f t="shared" ca="1" si="94"/>
        <v/>
      </c>
      <c r="AP201" s="63" t="str">
        <f t="shared" ca="1" si="96"/>
        <v/>
      </c>
      <c r="AQ201" s="1" t="str">
        <f t="shared" ca="1" si="97"/>
        <v/>
      </c>
      <c r="AZ201" s="118"/>
      <c r="BA201" s="118"/>
      <c r="BD201" s="121"/>
      <c r="BE201" s="121"/>
      <c r="BF201" s="121"/>
      <c r="BG201" s="121"/>
      <c r="BH201" s="121"/>
      <c r="BI201" s="121"/>
    </row>
    <row r="202" spans="1:61">
      <c r="A202" s="8">
        <f t="shared" si="98"/>
        <v>185</v>
      </c>
      <c r="H202" s="7"/>
      <c r="O202" s="1" t="str">
        <f t="shared" ca="1" si="79"/>
        <v>data3!R671C37</v>
      </c>
      <c r="P202" s="1" t="str">
        <f ca="1">$AT$8&amp;"!R"&amp;2+$D$16+3*A202&amp;"C"&amp;F$3</f>
        <v>data0!R671C37</v>
      </c>
      <c r="Q202" s="1" t="str">
        <f ca="1">$AT$8&amp;"!R"&amp;2+$D$16+3*A202+1&amp;"C"&amp;F$3</f>
        <v>data0!R672C37</v>
      </c>
      <c r="R202" s="1" t="str">
        <f ca="1">$AT$8&amp;"!R"&amp;2+$D$16+3*A202+2&amp;"C"&amp;F$3</f>
        <v>data0!R673C37</v>
      </c>
      <c r="S202" s="2">
        <f t="shared" ca="1" si="80"/>
        <v>186</v>
      </c>
      <c r="T202" s="63">
        <f t="shared" ca="1" si="81"/>
        <v>186</v>
      </c>
      <c r="U202" s="2">
        <f t="shared" ca="1" si="82"/>
        <v>186</v>
      </c>
      <c r="V202" s="2">
        <f t="shared" ca="1" si="99"/>
        <v>75.923881088782892</v>
      </c>
      <c r="W202" s="2">
        <f t="shared" ca="1" si="100"/>
        <v>75.797760327657059</v>
      </c>
      <c r="X202" s="2">
        <f t="shared" ca="1" si="83"/>
        <v>72.723306655883789</v>
      </c>
      <c r="Y202" s="2">
        <f t="shared" ca="1" si="77"/>
        <v>77.66408220926921</v>
      </c>
      <c r="AA202" s="47">
        <f t="shared" ca="1" si="84"/>
        <v>380.55564929811442</v>
      </c>
      <c r="AB202" s="47">
        <f t="shared" ca="1" si="85"/>
        <v>375.76946894327801</v>
      </c>
      <c r="AC202" s="1">
        <f ca="1">IF(AB202&lt;&gt;"",AA202/AC$16,"")</f>
        <v>3.7127380419328233E-2</v>
      </c>
      <c r="AD202" s="47">
        <f t="shared" ca="1" si="86"/>
        <v>0.98742317880797748</v>
      </c>
      <c r="AE202" s="1">
        <f t="shared" ca="1" si="78"/>
        <v>-1.2148637446716126E-3</v>
      </c>
      <c r="AF202" s="47" t="str">
        <f t="shared" ca="1" si="87"/>
        <v/>
      </c>
      <c r="AG202" s="1" t="str">
        <f t="shared" ca="1" si="88"/>
        <v/>
      </c>
      <c r="AH202" s="63" t="str">
        <f t="shared" ca="1" si="89"/>
        <v/>
      </c>
      <c r="AI202" s="1" t="str">
        <f t="shared" ca="1" si="90"/>
        <v/>
      </c>
      <c r="AL202" s="2" t="str">
        <f t="shared" ca="1" si="92"/>
        <v/>
      </c>
      <c r="AM202" s="1" t="str">
        <f t="shared" ca="1" si="93"/>
        <v/>
      </c>
      <c r="AN202" s="63" t="str">
        <f t="shared" ca="1" si="94"/>
        <v/>
      </c>
      <c r="AP202" s="63" t="str">
        <f t="shared" ca="1" si="96"/>
        <v/>
      </c>
      <c r="AQ202" s="1" t="str">
        <f t="shared" ca="1" si="97"/>
        <v/>
      </c>
      <c r="AZ202" s="118"/>
      <c r="BA202" s="118"/>
      <c r="BD202" s="121"/>
      <c r="BE202" s="121"/>
      <c r="BF202" s="121"/>
      <c r="BG202" s="121"/>
      <c r="BH202" s="121"/>
      <c r="BI202" s="121"/>
    </row>
    <row r="203" spans="1:61">
      <c r="A203" s="8">
        <f t="shared" si="98"/>
        <v>186</v>
      </c>
      <c r="H203" s="7"/>
      <c r="O203" s="1" t="str">
        <f t="shared" ca="1" si="79"/>
        <v>data3!R674C37</v>
      </c>
      <c r="P203" s="1" t="str">
        <f ca="1">$AT$8&amp;"!R"&amp;2+$D$16+3*A203&amp;"C"&amp;F$3</f>
        <v>data0!R674C37</v>
      </c>
      <c r="Q203" s="1" t="str">
        <f ca="1">$AT$8&amp;"!R"&amp;2+$D$16+3*A203+1&amp;"C"&amp;F$3</f>
        <v>data0!R675C37</v>
      </c>
      <c r="R203" s="1" t="str">
        <f ca="1">$AT$8&amp;"!R"&amp;2+$D$16+3*A203+2&amp;"C"&amp;F$3</f>
        <v>data0!R676C37</v>
      </c>
      <c r="S203" s="2">
        <f t="shared" ca="1" si="80"/>
        <v>187</v>
      </c>
      <c r="T203" s="63">
        <f t="shared" ca="1" si="81"/>
        <v>187</v>
      </c>
      <c r="U203" s="2">
        <f t="shared" ca="1" si="82"/>
        <v>187</v>
      </c>
      <c r="V203" s="2">
        <f t="shared" ca="1" si="99"/>
        <v>74.738628361591637</v>
      </c>
      <c r="W203" s="2">
        <f t="shared" ca="1" si="100"/>
        <v>74.715959548950195</v>
      </c>
      <c r="X203" s="2">
        <f t="shared" ca="1" si="83"/>
        <v>71.65159797668457</v>
      </c>
      <c r="Y203" s="2">
        <f t="shared" ca="1" si="77"/>
        <v>76.287762641906738</v>
      </c>
      <c r="AA203" s="47">
        <f t="shared" ca="1" si="84"/>
        <v>383.97506638068802</v>
      </c>
      <c r="AB203" s="47">
        <f t="shared" ca="1" si="85"/>
        <v>379.11262003580731</v>
      </c>
      <c r="AC203" s="1">
        <f ca="1">IF(AB203&lt;&gt;"",AA203/AC$16,"")</f>
        <v>3.7460982085920781E-2</v>
      </c>
      <c r="AD203" s="47">
        <f t="shared" ca="1" si="86"/>
        <v>0.98733655705639001</v>
      </c>
      <c r="AE203" s="1">
        <f t="shared" ca="1" si="78"/>
        <v>-1.3024822245886192E-3</v>
      </c>
      <c r="AF203" s="47" t="str">
        <f t="shared" ca="1" si="87"/>
        <v/>
      </c>
      <c r="AG203" s="1" t="str">
        <f t="shared" ca="1" si="88"/>
        <v/>
      </c>
      <c r="AH203" s="63" t="str">
        <f t="shared" ca="1" si="89"/>
        <v/>
      </c>
      <c r="AI203" s="1" t="str">
        <f t="shared" ca="1" si="90"/>
        <v/>
      </c>
      <c r="AL203" s="2" t="str">
        <f t="shared" ca="1" si="92"/>
        <v/>
      </c>
      <c r="AM203" s="1" t="str">
        <f t="shared" ca="1" si="93"/>
        <v/>
      </c>
      <c r="AN203" s="63" t="str">
        <f t="shared" ca="1" si="94"/>
        <v/>
      </c>
      <c r="AP203" s="63" t="str">
        <f t="shared" ca="1" si="96"/>
        <v/>
      </c>
      <c r="AQ203" s="1" t="str">
        <f t="shared" ca="1" si="97"/>
        <v/>
      </c>
      <c r="AZ203" s="118"/>
      <c r="BA203" s="118"/>
      <c r="BD203" s="121"/>
      <c r="BE203" s="121"/>
      <c r="BF203" s="121"/>
      <c r="BG203" s="121"/>
      <c r="BH203" s="121"/>
      <c r="BI203" s="121"/>
    </row>
    <row r="204" spans="1:61">
      <c r="A204" s="8">
        <f t="shared" si="98"/>
        <v>187</v>
      </c>
      <c r="H204" s="7"/>
      <c r="O204" s="1" t="str">
        <f t="shared" ca="1" si="79"/>
        <v>data3!R677C37</v>
      </c>
      <c r="P204" s="1" t="str">
        <f ca="1">$AT$8&amp;"!R"&amp;2+$D$16+3*A204&amp;"C"&amp;F$3</f>
        <v>data0!R677C37</v>
      </c>
      <c r="Q204" s="1" t="str">
        <f ca="1">$AT$8&amp;"!R"&amp;2+$D$16+3*A204+1&amp;"C"&amp;F$3</f>
        <v>data0!R678C37</v>
      </c>
      <c r="R204" s="1" t="str">
        <f ca="1">$AT$8&amp;"!R"&amp;2+$D$16+3*A204+2&amp;"C"&amp;F$3</f>
        <v>data0!R679C37</v>
      </c>
      <c r="S204" s="2">
        <f t="shared" ca="1" si="80"/>
        <v>188</v>
      </c>
      <c r="T204" s="63">
        <f t="shared" ca="1" si="81"/>
        <v>188</v>
      </c>
      <c r="U204" s="2">
        <f t="shared" ca="1" si="82"/>
        <v>188</v>
      </c>
      <c r="V204" s="2">
        <f t="shared" ca="1" si="99"/>
        <v>73.662956890182329</v>
      </c>
      <c r="W204" s="2">
        <f t="shared" ca="1" si="100"/>
        <v>73.627641995747879</v>
      </c>
      <c r="X204" s="2">
        <f t="shared" ca="1" si="83"/>
        <v>70.581082344055176</v>
      </c>
      <c r="Y204" s="2">
        <f t="shared" ca="1" si="77"/>
        <v>75.097009181976318</v>
      </c>
      <c r="AA204" s="47">
        <f t="shared" ca="1" si="84"/>
        <v>387.36799376259972</v>
      </c>
      <c r="AB204" s="47">
        <f t="shared" ca="1" si="85"/>
        <v>382.42319869995117</v>
      </c>
      <c r="AC204" s="1">
        <f ca="1">IF(AB204&lt;&gt;"",AA204/AC$16,"")</f>
        <v>3.7791999391473145E-2</v>
      </c>
      <c r="AD204" s="47">
        <f t="shared" ca="1" si="86"/>
        <v>0.98723488996956477</v>
      </c>
      <c r="AE204" s="1">
        <f t="shared" ca="1" si="78"/>
        <v>-1.4053191615238658E-3</v>
      </c>
      <c r="AF204" s="47" t="str">
        <f t="shared" ca="1" si="87"/>
        <v/>
      </c>
      <c r="AG204" s="1" t="str">
        <f t="shared" ca="1" si="88"/>
        <v/>
      </c>
      <c r="AH204" s="63" t="str">
        <f t="shared" ca="1" si="89"/>
        <v/>
      </c>
      <c r="AI204" s="1" t="str">
        <f t="shared" ca="1" si="90"/>
        <v/>
      </c>
      <c r="AL204" s="2" t="str">
        <f t="shared" ca="1" si="92"/>
        <v/>
      </c>
      <c r="AM204" s="1" t="str">
        <f t="shared" ca="1" si="93"/>
        <v/>
      </c>
      <c r="AN204" s="63" t="str">
        <f t="shared" ca="1" si="94"/>
        <v/>
      </c>
      <c r="AP204" s="63" t="str">
        <f t="shared" ca="1" si="96"/>
        <v/>
      </c>
      <c r="AQ204" s="1" t="str">
        <f t="shared" ca="1" si="97"/>
        <v/>
      </c>
      <c r="AZ204" s="118"/>
      <c r="BA204" s="118"/>
      <c r="BD204" s="121"/>
      <c r="BE204" s="121"/>
      <c r="BF204" s="121"/>
      <c r="BG204" s="121"/>
      <c r="BH204" s="121"/>
      <c r="BI204" s="121"/>
    </row>
    <row r="205" spans="1:61">
      <c r="A205" s="8">
        <f t="shared" si="98"/>
        <v>188</v>
      </c>
      <c r="H205" s="7"/>
      <c r="O205" s="1" t="str">
        <f t="shared" ca="1" si="79"/>
        <v>data3!R680C37</v>
      </c>
      <c r="P205" s="1" t="str">
        <f ca="1">$AT$8&amp;"!R"&amp;2+$D$16+3*A205&amp;"C"&amp;F$3</f>
        <v>data0!R680C37</v>
      </c>
      <c r="Q205" s="1" t="str">
        <f ca="1">$AT$8&amp;"!R"&amp;2+$D$16+3*A205+1&amp;"C"&amp;F$3</f>
        <v>data0!R681C37</v>
      </c>
      <c r="R205" s="1" t="str">
        <f ca="1">$AT$8&amp;"!R"&amp;2+$D$16+3*A205+2&amp;"C"&amp;F$3</f>
        <v>data0!R682C37</v>
      </c>
      <c r="S205" s="2">
        <f t="shared" ca="1" si="80"/>
        <v>189</v>
      </c>
      <c r="T205" s="63">
        <f t="shared" ca="1" si="81"/>
        <v>189</v>
      </c>
      <c r="U205" s="2">
        <f t="shared" ca="1" si="82"/>
        <v>189</v>
      </c>
      <c r="V205" s="2">
        <f t="shared" ca="1" si="99"/>
        <v>72.651986622629167</v>
      </c>
      <c r="W205" s="2">
        <f t="shared" ca="1" si="100"/>
        <v>72.532807509104416</v>
      </c>
      <c r="X205" s="2">
        <f t="shared" ca="1" si="83"/>
        <v>69.530116399129227</v>
      </c>
      <c r="Y205" s="2">
        <f t="shared" ca="1" si="77"/>
        <v>73.733008702596024</v>
      </c>
      <c r="AA205" s="47">
        <f t="shared" ca="1" si="84"/>
        <v>390.74249778350566</v>
      </c>
      <c r="AB205" s="47">
        <f t="shared" ca="1" si="85"/>
        <v>385.75331751505536</v>
      </c>
      <c r="AC205" s="1">
        <f ca="1">IF(AB205&lt;&gt;"",AA205/AC$16,"")</f>
        <v>3.8121219295951768E-2</v>
      </c>
      <c r="AD205" s="47">
        <f t="shared" ca="1" si="86"/>
        <v>0.98723153919332673</v>
      </c>
      <c r="AE205" s="1">
        <f t="shared" ca="1" si="78"/>
        <v>-1.4087084940545003E-3</v>
      </c>
      <c r="AF205" s="47" t="str">
        <f t="shared" ca="1" si="87"/>
        <v/>
      </c>
      <c r="AG205" s="1" t="str">
        <f t="shared" ca="1" si="88"/>
        <v/>
      </c>
      <c r="AH205" s="63" t="str">
        <f t="shared" ca="1" si="89"/>
        <v/>
      </c>
      <c r="AI205" s="1" t="str">
        <f t="shared" ca="1" si="90"/>
        <v/>
      </c>
      <c r="AL205" s="2" t="str">
        <f t="shared" ca="1" si="92"/>
        <v/>
      </c>
      <c r="AM205" s="1" t="str">
        <f t="shared" ca="1" si="93"/>
        <v/>
      </c>
      <c r="AN205" s="63" t="str">
        <f t="shared" ca="1" si="94"/>
        <v/>
      </c>
      <c r="AP205" s="63" t="str">
        <f t="shared" ca="1" si="96"/>
        <v/>
      </c>
      <c r="AQ205" s="1" t="str">
        <f t="shared" ca="1" si="97"/>
        <v/>
      </c>
      <c r="AZ205" s="118"/>
      <c r="BA205" s="118"/>
      <c r="BD205" s="121"/>
      <c r="BE205" s="121"/>
      <c r="BF205" s="121"/>
      <c r="BG205" s="121"/>
      <c r="BH205" s="121"/>
      <c r="BI205" s="121"/>
    </row>
    <row r="206" spans="1:61">
      <c r="A206" s="8">
        <f t="shared" si="98"/>
        <v>189</v>
      </c>
      <c r="H206" s="7"/>
      <c r="O206" s="1" t="str">
        <f t="shared" ca="1" si="79"/>
        <v>data3!R683C37</v>
      </c>
      <c r="P206" s="1" t="str">
        <f ca="1">$AT$8&amp;"!R"&amp;2+$D$16+3*A206&amp;"C"&amp;F$3</f>
        <v>data0!R683C37</v>
      </c>
      <c r="Q206" s="1" t="str">
        <f ca="1">$AT$8&amp;"!R"&amp;2+$D$16+3*A206+1&amp;"C"&amp;F$3</f>
        <v>data0!R684C37</v>
      </c>
      <c r="R206" s="1" t="str">
        <f ca="1">$AT$8&amp;"!R"&amp;2+$D$16+3*A206+2&amp;"C"&amp;F$3</f>
        <v>data0!R685C37</v>
      </c>
      <c r="S206" s="2">
        <f t="shared" ca="1" si="80"/>
        <v>190</v>
      </c>
      <c r="T206" s="63">
        <f t="shared" ca="1" si="81"/>
        <v>190</v>
      </c>
      <c r="U206" s="2">
        <f t="shared" ca="1" si="82"/>
        <v>190</v>
      </c>
      <c r="V206" s="2">
        <f t="shared" ca="1" si="99"/>
        <v>71.551736280408008</v>
      </c>
      <c r="W206" s="2">
        <f t="shared" ca="1" si="100"/>
        <v>71.451005776723221</v>
      </c>
      <c r="X206" s="2">
        <f t="shared" ca="1" si="83"/>
        <v>68.428844928741455</v>
      </c>
      <c r="Y206" s="2">
        <f t="shared" ca="1" si="77"/>
        <v>72.702887694040939</v>
      </c>
      <c r="AA206" s="47">
        <f t="shared" ca="1" si="84"/>
        <v>394.09291833388437</v>
      </c>
      <c r="AB206" s="47">
        <f t="shared" ca="1" si="85"/>
        <v>389.03782399495441</v>
      </c>
      <c r="AC206" s="1">
        <f ca="1">IF(AB206&lt;&gt;"",AA206/AC$16,"")</f>
        <v>3.8448089593549693E-2</v>
      </c>
      <c r="AD206" s="47">
        <f t="shared" ca="1" si="86"/>
        <v>0.98717283639528086</v>
      </c>
      <c r="AE206" s="1">
        <f t="shared" ca="1" si="78"/>
        <v>-1.4680867661096553E-3</v>
      </c>
      <c r="AF206" s="47" t="str">
        <f t="shared" ca="1" si="87"/>
        <v/>
      </c>
      <c r="AG206" s="1" t="str">
        <f t="shared" ca="1" si="88"/>
        <v/>
      </c>
      <c r="AH206" s="63" t="str">
        <f t="shared" ca="1" si="89"/>
        <v/>
      </c>
      <c r="AI206" s="1" t="str">
        <f t="shared" ca="1" si="90"/>
        <v/>
      </c>
      <c r="AL206" s="2" t="str">
        <f t="shared" ca="1" si="92"/>
        <v/>
      </c>
      <c r="AM206" s="1" t="str">
        <f t="shared" ca="1" si="93"/>
        <v/>
      </c>
      <c r="AN206" s="63" t="str">
        <f t="shared" ca="1" si="94"/>
        <v/>
      </c>
      <c r="AP206" s="63" t="str">
        <f t="shared" ca="1" si="96"/>
        <v/>
      </c>
      <c r="AQ206" s="1" t="str">
        <f t="shared" ca="1" si="97"/>
        <v/>
      </c>
      <c r="AZ206" s="118"/>
      <c r="BA206" s="118"/>
      <c r="BD206" s="121"/>
      <c r="BE206" s="121"/>
      <c r="BF206" s="121"/>
      <c r="BG206" s="121"/>
      <c r="BH206" s="121"/>
      <c r="BI206" s="121"/>
    </row>
    <row r="207" spans="1:61">
      <c r="A207" s="8">
        <f t="shared" si="98"/>
        <v>190</v>
      </c>
      <c r="H207" s="7"/>
      <c r="O207" s="1" t="str">
        <f t="shared" ca="1" si="79"/>
        <v>data3!R686C37</v>
      </c>
      <c r="P207" s="1" t="str">
        <f ca="1">$AT$8&amp;"!R"&amp;2+$D$16+3*A207&amp;"C"&amp;F$3</f>
        <v>data0!R686C37</v>
      </c>
      <c r="Q207" s="1" t="str">
        <f ca="1">$AT$8&amp;"!R"&amp;2+$D$16+3*A207+1&amp;"C"&amp;F$3</f>
        <v>data0!R687C37</v>
      </c>
      <c r="R207" s="1" t="str">
        <f ca="1">$AT$8&amp;"!R"&amp;2+$D$16+3*A207+2&amp;"C"&amp;F$3</f>
        <v>data0!R688C37</v>
      </c>
      <c r="S207" s="2">
        <f t="shared" ca="1" si="80"/>
        <v>191</v>
      </c>
      <c r="T207" s="63">
        <f t="shared" ca="1" si="81"/>
        <v>191</v>
      </c>
      <c r="U207" s="2">
        <f t="shared" ca="1" si="82"/>
        <v>191</v>
      </c>
      <c r="V207" s="2">
        <f t="shared" ca="1" si="99"/>
        <v>70.407649815898296</v>
      </c>
      <c r="W207" s="2">
        <f t="shared" ca="1" si="100"/>
        <v>70.35617208480835</v>
      </c>
      <c r="X207" s="2">
        <f t="shared" ca="1" si="83"/>
        <v>67.354276816050216</v>
      </c>
      <c r="Y207" s="2">
        <f t="shared" ca="1" si="77"/>
        <v>71.181014060974121</v>
      </c>
      <c r="AA207" s="47">
        <f t="shared" ca="1" si="84"/>
        <v>397.42533714276038</v>
      </c>
      <c r="AB207" s="47">
        <f t="shared" ca="1" si="85"/>
        <v>392.29625829060871</v>
      </c>
      <c r="AC207" s="1">
        <f ca="1">IF(AB207&lt;&gt;"",AA207/AC$16,"")</f>
        <v>3.8773203623683937E-2</v>
      </c>
      <c r="AD207" s="47">
        <f t="shared" ca="1" si="86"/>
        <v>0.9870942328714456</v>
      </c>
      <c r="AE207" s="1">
        <f t="shared" ca="1" si="78"/>
        <v>-1.5475947551348845E-3</v>
      </c>
      <c r="AF207" s="47" t="str">
        <f t="shared" ca="1" si="87"/>
        <v/>
      </c>
      <c r="AG207" s="1" t="str">
        <f t="shared" ca="1" si="88"/>
        <v/>
      </c>
      <c r="AH207" s="63" t="str">
        <f t="shared" ca="1" si="89"/>
        <v/>
      </c>
      <c r="AI207" s="1" t="str">
        <f t="shared" ca="1" si="90"/>
        <v/>
      </c>
      <c r="AL207" s="2" t="str">
        <f t="shared" ca="1" si="92"/>
        <v/>
      </c>
      <c r="AM207" s="1" t="str">
        <f t="shared" ca="1" si="93"/>
        <v/>
      </c>
      <c r="AN207" s="63" t="str">
        <f t="shared" ca="1" si="94"/>
        <v/>
      </c>
      <c r="AP207" s="63" t="str">
        <f t="shared" ca="1" si="96"/>
        <v/>
      </c>
      <c r="AQ207" s="1" t="str">
        <f t="shared" ca="1" si="97"/>
        <v/>
      </c>
      <c r="AZ207" s="118"/>
      <c r="BA207" s="118"/>
      <c r="BD207" s="121"/>
      <c r="BE207" s="121"/>
      <c r="BF207" s="121"/>
      <c r="BG207" s="121"/>
      <c r="BH207" s="121"/>
      <c r="BI207" s="121"/>
    </row>
    <row r="208" spans="1:61">
      <c r="A208" s="8">
        <f t="shared" si="98"/>
        <v>191</v>
      </c>
      <c r="H208" s="7"/>
      <c r="O208" s="1" t="str">
        <f t="shared" ca="1" si="79"/>
        <v>data3!R689C37</v>
      </c>
      <c r="P208" s="1" t="str">
        <f ca="1">$AT$8&amp;"!R"&amp;2+$D$16+3*A208&amp;"C"&amp;F$3</f>
        <v>data0!R689C37</v>
      </c>
      <c r="Q208" s="1" t="str">
        <f ca="1">$AT$8&amp;"!R"&amp;2+$D$16+3*A208+1&amp;"C"&amp;F$3</f>
        <v>data0!R690C37</v>
      </c>
      <c r="R208" s="1" t="str">
        <f ca="1">$AT$8&amp;"!R"&amp;2+$D$16+3*A208+2&amp;"C"&amp;F$3</f>
        <v>data0!R691C37</v>
      </c>
      <c r="S208" s="2">
        <f t="shared" ca="1" si="80"/>
        <v>192</v>
      </c>
      <c r="T208" s="63">
        <f t="shared" ca="1" si="81"/>
        <v>192</v>
      </c>
      <c r="U208" s="2">
        <f t="shared" ca="1" si="82"/>
        <v>192</v>
      </c>
      <c r="V208" s="2">
        <f t="shared" ca="1" si="99"/>
        <v>69.344799177044806</v>
      </c>
      <c r="W208" s="2">
        <f t="shared" ca="1" si="100"/>
        <v>69.28740406036377</v>
      </c>
      <c r="X208" s="2">
        <f t="shared" ca="1" si="83"/>
        <v>66.259202798207596</v>
      </c>
      <c r="Y208" s="2">
        <f t="shared" ca="1" si="77"/>
        <v>69.438096046447754</v>
      </c>
      <c r="AA208" s="47">
        <f t="shared" ca="1" si="84"/>
        <v>400.77991390882636</v>
      </c>
      <c r="AB208" s="47">
        <f t="shared" ca="1" si="85"/>
        <v>395.56773122151691</v>
      </c>
      <c r="AC208" s="1">
        <f ca="1">IF(AB208&lt;&gt;"",AA208/AC$16,"")</f>
        <v>3.9100479405739158E-2</v>
      </c>
      <c r="AD208" s="47">
        <f t="shared" ca="1" si="86"/>
        <v>0.98699490042683335</v>
      </c>
      <c r="AE208" s="1">
        <f t="shared" ca="1" si="78"/>
        <v>-1.6480701858883062E-3</v>
      </c>
      <c r="AF208" s="47" t="str">
        <f t="shared" ca="1" si="87"/>
        <v/>
      </c>
      <c r="AG208" s="1" t="str">
        <f t="shared" ca="1" si="88"/>
        <v/>
      </c>
      <c r="AH208" s="63" t="str">
        <f t="shared" ca="1" si="89"/>
        <v/>
      </c>
      <c r="AI208" s="1" t="str">
        <f t="shared" ca="1" si="90"/>
        <v/>
      </c>
      <c r="AL208" s="2" t="str">
        <f t="shared" ca="1" si="92"/>
        <v/>
      </c>
      <c r="AM208" s="1" t="str">
        <f t="shared" ca="1" si="93"/>
        <v/>
      </c>
      <c r="AN208" s="63" t="str">
        <f t="shared" ca="1" si="94"/>
        <v/>
      </c>
      <c r="AP208" s="63" t="str">
        <f t="shared" ca="1" si="96"/>
        <v/>
      </c>
      <c r="AQ208" s="1" t="str">
        <f t="shared" ca="1" si="97"/>
        <v/>
      </c>
      <c r="AZ208" s="118"/>
      <c r="BA208" s="118"/>
      <c r="BD208" s="121"/>
      <c r="BE208" s="121"/>
      <c r="BF208" s="121"/>
      <c r="BG208" s="121"/>
      <c r="BH208" s="121"/>
      <c r="BI208" s="121"/>
    </row>
    <row r="209" spans="1:61">
      <c r="A209" s="8">
        <f t="shared" si="98"/>
        <v>192</v>
      </c>
      <c r="H209" s="7"/>
      <c r="O209" s="1" t="str">
        <f t="shared" ca="1" si="79"/>
        <v>data3!R692C37</v>
      </c>
      <c r="P209" s="1" t="str">
        <f ca="1">$AT$8&amp;"!R"&amp;2+$D$16+3*A209&amp;"C"&amp;F$3</f>
        <v>data0!R692C37</v>
      </c>
      <c r="Q209" s="1" t="str">
        <f ca="1">$AT$8&amp;"!R"&amp;2+$D$16+3*A209+1&amp;"C"&amp;F$3</f>
        <v>data0!R693C37</v>
      </c>
      <c r="R209" s="1" t="str">
        <f ca="1">$AT$8&amp;"!R"&amp;2+$D$16+3*A209+2&amp;"C"&amp;F$3</f>
        <v>data0!R694C37</v>
      </c>
      <c r="S209" s="2">
        <f t="shared" ca="1" si="80"/>
        <v>193</v>
      </c>
      <c r="T209" s="63">
        <f t="shared" ca="1" si="81"/>
        <v>193</v>
      </c>
      <c r="U209" s="2">
        <f t="shared" ca="1" si="82"/>
        <v>193</v>
      </c>
      <c r="V209" s="2">
        <f t="shared" ca="1" si="99"/>
        <v>68.249914811608591</v>
      </c>
      <c r="W209" s="2">
        <f t="shared" ca="1" si="100"/>
        <v>68.199084917704269</v>
      </c>
      <c r="X209" s="2">
        <f t="shared" ca="1" si="83"/>
        <v>65.157692432403564</v>
      </c>
      <c r="Y209" s="2">
        <f t="shared" ref="Y209:Y244" ca="1" si="101">IF(INDIRECT(R209,FALSE)&lt;Y$15,INDIRECT(R209,FALSE),Y$16)</f>
        <v>68.002057711283371</v>
      </c>
      <c r="AA209" s="47">
        <f t="shared" ca="1" si="84"/>
        <v>404.0438662970584</v>
      </c>
      <c r="AB209" s="47">
        <f t="shared" ca="1" si="85"/>
        <v>398.80661646525067</v>
      </c>
      <c r="AC209" s="1">
        <f ca="1">IF(AB209&lt;&gt;"",AA209/AC$16,"")</f>
        <v>3.941891378507887E-2</v>
      </c>
      <c r="AD209" s="47">
        <f t="shared" ca="1" si="86"/>
        <v>0.98703791773946337</v>
      </c>
      <c r="AE209" s="1">
        <f ca="1">IF(AD209&lt;&gt;"",AD209/AD$16-1,"")</f>
        <v>-1.6045578870294008E-3</v>
      </c>
      <c r="AF209" s="47" t="str">
        <f t="shared" ca="1" si="87"/>
        <v/>
      </c>
      <c r="AG209" s="1" t="str">
        <f t="shared" ca="1" si="88"/>
        <v/>
      </c>
      <c r="AH209" s="63" t="str">
        <f t="shared" ca="1" si="89"/>
        <v/>
      </c>
      <c r="AI209" s="1" t="str">
        <f t="shared" ca="1" si="90"/>
        <v/>
      </c>
      <c r="AL209" s="2" t="str">
        <f t="shared" ca="1" si="92"/>
        <v/>
      </c>
      <c r="AM209" s="1" t="str">
        <f t="shared" ca="1" si="93"/>
        <v/>
      </c>
      <c r="AN209" s="63" t="str">
        <f t="shared" ca="1" si="94"/>
        <v/>
      </c>
      <c r="AP209" s="63" t="str">
        <f t="shared" ca="1" si="96"/>
        <v/>
      </c>
      <c r="AQ209" s="1" t="str">
        <f t="shared" ca="1" si="97"/>
        <v/>
      </c>
      <c r="AZ209" s="118"/>
      <c r="BA209" s="118"/>
      <c r="BD209" s="121"/>
      <c r="BE209" s="121"/>
      <c r="BF209" s="121"/>
      <c r="BG209" s="121"/>
      <c r="BH209" s="121"/>
      <c r="BI209" s="121"/>
    </row>
    <row r="210" spans="1:61">
      <c r="A210" s="8">
        <f t="shared" si="98"/>
        <v>193</v>
      </c>
      <c r="H210" s="7"/>
      <c r="O210" s="1" t="str">
        <f t="shared" ref="O210:O244" ca="1" si="102">"data3!R"&amp;2+$D$16+3*A210&amp;"C"&amp;F$4</f>
        <v>data3!R695C37</v>
      </c>
      <c r="P210" s="1" t="str">
        <f ca="1">$AT$8&amp;"!R"&amp;2+$D$16+3*A210&amp;"C"&amp;F$3</f>
        <v>data0!R695C37</v>
      </c>
      <c r="Q210" s="1" t="str">
        <f ca="1">$AT$8&amp;"!R"&amp;2+$D$16+3*A210+1&amp;"C"&amp;F$3</f>
        <v>data0!R696C37</v>
      </c>
      <c r="R210" s="1" t="str">
        <f ca="1">$AT$8&amp;"!R"&amp;2+$D$16+3*A210+2&amp;"C"&amp;F$3</f>
        <v>data0!R697C37</v>
      </c>
      <c r="S210" s="2">
        <f t="shared" ref="S210:S244" ca="1" si="103">RANK(V210,V$17:V$244)</f>
        <v>194</v>
      </c>
      <c r="T210" s="63">
        <f t="shared" ref="T210:T244" ca="1" si="104">IF(X210&lt;&gt;$X$16,S210,"")</f>
        <v>194</v>
      </c>
      <c r="U210" s="2">
        <f t="shared" ref="U210:U244" ca="1" si="105">IF(Y210&lt;&gt;$Y$16,S210,"")</f>
        <v>194</v>
      </c>
      <c r="V210" s="2">
        <f t="shared" ca="1" si="99"/>
        <v>67.103673696721842</v>
      </c>
      <c r="W210" s="2">
        <f t="shared" ca="1" si="100"/>
        <v>67.097734292348221</v>
      </c>
      <c r="X210" s="2">
        <f t="shared" ref="X210:X244" ca="1" si="106">IF(INDIRECT(Q210,FALSE)&lt;X$15,INDIRECT(Q210,FALSE),X$16)</f>
        <v>64.049743970235184</v>
      </c>
      <c r="Y210" s="2">
        <f t="shared" ca="1" si="101"/>
        <v>66.71314922968547</v>
      </c>
      <c r="AA210" s="47">
        <f t="shared" ref="AA210:AA244" ca="1" si="107">VLOOKUP($S$16-$A210,$S$17:$W$244,4,FALSE)</f>
        <v>407.31059184787972</v>
      </c>
      <c r="AB210" s="47">
        <f t="shared" ref="AB210:AB244" ca="1" si="108">VLOOKUP($S$16-$A210,$S$17:$W$244,5,FALSE)</f>
        <v>402.03898874918622</v>
      </c>
      <c r="AC210" s="1">
        <f ca="1">IF(AB210&lt;&gt;"",AA210/AC$16,"")</f>
        <v>3.9737618716866312E-2</v>
      </c>
      <c r="AD210" s="47">
        <f t="shared" ref="AD210:AD244" ca="1" si="109">AB210/AA210</f>
        <v>0.9870575349519457</v>
      </c>
      <c r="AE210" s="1">
        <f ca="1">IF(AD210&lt;&gt;"",AD210/AD$16-1,"")</f>
        <v>-1.5847149456618137E-3</v>
      </c>
      <c r="AF210" s="47" t="str">
        <f t="shared" ref="AF210:AF244" ca="1" si="110">IF(T$16-$A210&gt;=T$15,VLOOKUP(T$16-$A210,$T$17:$X$244,5,FALSE),"")</f>
        <v/>
      </c>
      <c r="AG210" s="1" t="str">
        <f t="shared" ref="AG210:AG244" ca="1" si="111">IF(AF210&lt;&gt;"",$AA210/AG$16,"")</f>
        <v/>
      </c>
      <c r="AH210" s="63" t="str">
        <f t="shared" ref="AH210:AH244" ca="1" si="112">IF(AF210&lt;&gt;"",AF210/$AA210,"")</f>
        <v/>
      </c>
      <c r="AI210" s="1" t="str">
        <f t="shared" ref="AI210:AI244" ca="1" si="113">IF(AH210&lt;&gt;"",AH210/AH$16-1,"")</f>
        <v/>
      </c>
      <c r="AL210" s="2" t="str">
        <f t="shared" ref="AL210:AL244" ca="1" si="114">IF(U$16-$A210&gt;=U$15,VLOOKUP(T$16-$A210,$U$17:$Y$244,5,FALSE),"")</f>
        <v/>
      </c>
      <c r="AM210" s="1" t="str">
        <f t="shared" ref="AM210:AM244" ca="1" si="115">IF(AL210&lt;&gt;"",$AA210/AM$16,"")</f>
        <v/>
      </c>
      <c r="AN210" s="63" t="str">
        <f t="shared" ref="AN210:AN244" ca="1" si="116">IF(AL210&lt;&gt;"",AL210/$AA210,"")</f>
        <v/>
      </c>
      <c r="AP210" s="63" t="str">
        <f t="shared" ref="AP210:AP244" ca="1" si="117">IF(AL210&lt;&gt;"",AL210/AF210,"")</f>
        <v/>
      </c>
      <c r="AQ210" s="1" t="str">
        <f t="shared" ref="AQ210:AQ244" ca="1" si="118">IF(AP210&lt;&gt;"",AP210/AP$16-1,"")</f>
        <v/>
      </c>
      <c r="AZ210" s="118"/>
      <c r="BA210" s="118"/>
      <c r="BD210" s="121"/>
      <c r="BE210" s="121"/>
      <c r="BF210" s="121"/>
      <c r="BG210" s="121"/>
      <c r="BH210" s="121"/>
      <c r="BI210" s="121"/>
    </row>
    <row r="211" spans="1:61">
      <c r="A211" s="8">
        <f t="shared" ref="A211:A274" si="119">A210+1</f>
        <v>194</v>
      </c>
      <c r="H211" s="7"/>
      <c r="O211" s="1" t="str">
        <f t="shared" ca="1" si="102"/>
        <v>data3!R698C37</v>
      </c>
      <c r="P211" s="1" t="str">
        <f ca="1">$AT$8&amp;"!R"&amp;2+$D$16+3*A211&amp;"C"&amp;F$3</f>
        <v>data0!R698C37</v>
      </c>
      <c r="Q211" s="1" t="str">
        <f ca="1">$AT$8&amp;"!R"&amp;2+$D$16+3*A211+1&amp;"C"&amp;F$3</f>
        <v>data0!R699C37</v>
      </c>
      <c r="R211" s="1" t="str">
        <f ca="1">$AT$8&amp;"!R"&amp;2+$D$16+3*A211+2&amp;"C"&amp;F$3</f>
        <v>data0!R700C37</v>
      </c>
      <c r="S211" s="2">
        <f t="shared" ca="1" si="103"/>
        <v>195</v>
      </c>
      <c r="T211" s="63">
        <f t="shared" ca="1" si="104"/>
        <v>195</v>
      </c>
      <c r="U211" s="2">
        <f t="shared" ca="1" si="105"/>
        <v>195</v>
      </c>
      <c r="V211" s="2">
        <f t="shared" ca="1" si="99"/>
        <v>66.034439791408843</v>
      </c>
      <c r="W211" s="2">
        <f t="shared" ca="1" si="100"/>
        <v>66.009416262308761</v>
      </c>
      <c r="X211" s="2">
        <f t="shared" ca="1" si="106"/>
        <v>62.937743345896401</v>
      </c>
      <c r="Y211" s="2">
        <f t="shared" ca="1" si="101"/>
        <v>65.405222415924072</v>
      </c>
      <c r="AA211" s="47">
        <f t="shared" ca="1" si="107"/>
        <v>410.56902172626081</v>
      </c>
      <c r="AB211" s="47">
        <f t="shared" ca="1" si="108"/>
        <v>405.21922047932941</v>
      </c>
      <c r="AC211" s="1">
        <f ca="1">IF(AB211&lt;&gt;"",AA211/AC$16,"")</f>
        <v>4.0055514314757151E-2</v>
      </c>
      <c r="AD211" s="47">
        <f t="shared" ca="1" si="109"/>
        <v>0.9869697883575389</v>
      </c>
      <c r="AE211" s="1">
        <f ca="1">IF(AD211&lt;&gt;"",AD211/AD$16-1,"")</f>
        <v>-1.673471211598665E-3</v>
      </c>
      <c r="AF211" s="47" t="str">
        <f t="shared" ca="1" si="110"/>
        <v/>
      </c>
      <c r="AG211" s="1" t="str">
        <f t="shared" ca="1" si="111"/>
        <v/>
      </c>
      <c r="AH211" s="63" t="str">
        <f t="shared" ca="1" si="112"/>
        <v/>
      </c>
      <c r="AI211" s="1" t="str">
        <f t="shared" ca="1" si="113"/>
        <v/>
      </c>
      <c r="AL211" s="2" t="str">
        <f t="shared" ca="1" si="114"/>
        <v/>
      </c>
      <c r="AM211" s="1" t="str">
        <f t="shared" ca="1" si="115"/>
        <v/>
      </c>
      <c r="AN211" s="63" t="str">
        <f t="shared" ca="1" si="116"/>
        <v/>
      </c>
      <c r="AP211" s="63" t="str">
        <f t="shared" ca="1" si="117"/>
        <v/>
      </c>
      <c r="AQ211" s="1" t="str">
        <f t="shared" ca="1" si="118"/>
        <v/>
      </c>
      <c r="AZ211" s="118"/>
      <c r="BA211" s="118"/>
      <c r="BD211" s="121"/>
      <c r="BE211" s="121"/>
      <c r="BF211" s="121"/>
      <c r="BG211" s="121"/>
      <c r="BH211" s="121"/>
      <c r="BI211" s="121"/>
    </row>
    <row r="212" spans="1:61">
      <c r="A212" s="8">
        <f t="shared" si="119"/>
        <v>195</v>
      </c>
      <c r="H212" s="7"/>
      <c r="O212" s="1" t="str">
        <f t="shared" ca="1" si="102"/>
        <v>data3!R701C37</v>
      </c>
      <c r="P212" s="1" t="str">
        <f ca="1">$AT$8&amp;"!R"&amp;2+$D$16+3*A212&amp;"C"&amp;F$3</f>
        <v>data0!R701C37</v>
      </c>
      <c r="Q212" s="1" t="str">
        <f ca="1">$AT$8&amp;"!R"&amp;2+$D$16+3*A212+1&amp;"C"&amp;F$3</f>
        <v>data0!R702C37</v>
      </c>
      <c r="R212" s="1" t="str">
        <f ca="1">$AT$8&amp;"!R"&amp;2+$D$16+3*A212+2&amp;"C"&amp;F$3</f>
        <v>data0!R703C37</v>
      </c>
      <c r="S212" s="2">
        <f t="shared" ca="1" si="103"/>
        <v>196</v>
      </c>
      <c r="T212" s="63">
        <f t="shared" ca="1" si="104"/>
        <v>196</v>
      </c>
      <c r="U212" s="2">
        <f t="shared" ca="1" si="105"/>
        <v>196</v>
      </c>
      <c r="V212" s="2">
        <f t="shared" ca="1" si="99"/>
        <v>65.005826348202703</v>
      </c>
      <c r="W212" s="2">
        <f t="shared" ca="1" si="100"/>
        <v>64.914581457773849</v>
      </c>
      <c r="X212" s="2">
        <f t="shared" ca="1" si="106"/>
        <v>61.817873477935791</v>
      </c>
      <c r="Y212" s="2">
        <f t="shared" ca="1" si="101"/>
        <v>64.151200771331787</v>
      </c>
      <c r="AA212" s="47">
        <f t="shared" ca="1" si="107"/>
        <v>413.78858587208106</v>
      </c>
      <c r="AB212" s="47">
        <f t="shared" ca="1" si="108"/>
        <v>408.38642120361328</v>
      </c>
      <c r="AC212" s="1">
        <f ca="1">IF(AB212&lt;&gt;"",AA212/AC$16,"")</f>
        <v>4.0369618133861564E-2</v>
      </c>
      <c r="AD212" s="47">
        <f t="shared" ca="1" si="109"/>
        <v>0.98694462618614176</v>
      </c>
      <c r="AE212" s="1">
        <f ca="1">IF(AD212&lt;&gt;"",AD212/AD$16-1,"")</f>
        <v>-1.6989229159203312E-3</v>
      </c>
      <c r="AF212" s="47" t="str">
        <f t="shared" ca="1" si="110"/>
        <v/>
      </c>
      <c r="AG212" s="1" t="str">
        <f t="shared" ca="1" si="111"/>
        <v/>
      </c>
      <c r="AH212" s="63" t="str">
        <f t="shared" ca="1" si="112"/>
        <v/>
      </c>
      <c r="AI212" s="1" t="str">
        <f t="shared" ca="1" si="113"/>
        <v/>
      </c>
      <c r="AL212" s="2" t="str">
        <f t="shared" ca="1" si="114"/>
        <v/>
      </c>
      <c r="AM212" s="1" t="str">
        <f t="shared" ca="1" si="115"/>
        <v/>
      </c>
      <c r="AN212" s="63" t="str">
        <f t="shared" ca="1" si="116"/>
        <v/>
      </c>
      <c r="AP212" s="63" t="str">
        <f t="shared" ca="1" si="117"/>
        <v/>
      </c>
      <c r="AQ212" s="1" t="str">
        <f t="shared" ca="1" si="118"/>
        <v/>
      </c>
      <c r="AZ212" s="118"/>
      <c r="BA212" s="118"/>
      <c r="BD212" s="121"/>
      <c r="BE212" s="121"/>
      <c r="BF212" s="121"/>
      <c r="BG212" s="121"/>
      <c r="BH212" s="121"/>
      <c r="BI212" s="121"/>
    </row>
    <row r="213" spans="1:61">
      <c r="A213" s="8">
        <f t="shared" si="119"/>
        <v>196</v>
      </c>
      <c r="H213" s="7"/>
      <c r="O213" s="1" t="str">
        <f t="shared" ca="1" si="102"/>
        <v>data3!R704C37</v>
      </c>
      <c r="P213" s="1" t="str">
        <f ca="1">$AT$8&amp;"!R"&amp;2+$D$16+3*A213&amp;"C"&amp;F$3</f>
        <v>data0!R704C37</v>
      </c>
      <c r="Q213" s="1" t="str">
        <f ca="1">$AT$8&amp;"!R"&amp;2+$D$16+3*A213+1&amp;"C"&amp;F$3</f>
        <v>data0!R705C37</v>
      </c>
      <c r="R213" s="1" t="str">
        <f ca="1">$AT$8&amp;"!R"&amp;2+$D$16+3*A213+2&amp;"C"&amp;F$3</f>
        <v>data0!R706C37</v>
      </c>
      <c r="S213" s="2">
        <f t="shared" ca="1" si="103"/>
        <v>197</v>
      </c>
      <c r="T213" s="63">
        <f t="shared" ca="1" si="104"/>
        <v>197</v>
      </c>
      <c r="U213" s="2">
        <f t="shared" ca="1" si="105"/>
        <v>197</v>
      </c>
      <c r="V213" s="2">
        <f t="shared" ca="1" si="99"/>
        <v>63.82430971644456</v>
      </c>
      <c r="W213" s="2">
        <f t="shared" ca="1" si="100"/>
        <v>63.819746494293213</v>
      </c>
      <c r="X213" s="2">
        <f t="shared" ca="1" si="106"/>
        <v>60.7325758934021</v>
      </c>
      <c r="Y213" s="2">
        <f t="shared" ca="1" si="101"/>
        <v>62.913734912872314</v>
      </c>
      <c r="AA213" s="47">
        <f t="shared" ca="1" si="107"/>
        <v>417.02984489927729</v>
      </c>
      <c r="AB213" s="47">
        <f t="shared" ca="1" si="108"/>
        <v>411.55362065633136</v>
      </c>
      <c r="AC213" s="1">
        <f ca="1">IF(AB213&lt;&gt;"",AA213/AC$16,"")</f>
        <v>4.0685838526758764E-2</v>
      </c>
      <c r="AD213" s="47">
        <f t="shared" ca="1" si="109"/>
        <v>0.9868685075902216</v>
      </c>
      <c r="AE213" s="1">
        <f ca="1">IF(AD213&lt;&gt;"",AD213/AD$16-1,"")</f>
        <v>-1.7759173837729181E-3</v>
      </c>
      <c r="AF213" s="47" t="str">
        <f t="shared" ca="1" si="110"/>
        <v/>
      </c>
      <c r="AG213" s="1" t="str">
        <f t="shared" ca="1" si="111"/>
        <v/>
      </c>
      <c r="AH213" s="63" t="str">
        <f t="shared" ca="1" si="112"/>
        <v/>
      </c>
      <c r="AI213" s="1" t="str">
        <f t="shared" ca="1" si="113"/>
        <v/>
      </c>
      <c r="AL213" s="2" t="str">
        <f t="shared" ca="1" si="114"/>
        <v/>
      </c>
      <c r="AM213" s="1" t="str">
        <f t="shared" ca="1" si="115"/>
        <v/>
      </c>
      <c r="AN213" s="63" t="str">
        <f t="shared" ca="1" si="116"/>
        <v/>
      </c>
      <c r="AP213" s="63" t="str">
        <f t="shared" ca="1" si="117"/>
        <v/>
      </c>
      <c r="AQ213" s="1" t="str">
        <f t="shared" ca="1" si="118"/>
        <v/>
      </c>
      <c r="AZ213" s="118"/>
      <c r="BA213" s="118"/>
      <c r="BD213" s="121"/>
      <c r="BE213" s="121"/>
      <c r="BF213" s="121"/>
      <c r="BG213" s="121"/>
      <c r="BH213" s="121"/>
      <c r="BI213" s="121"/>
    </row>
    <row r="214" spans="1:61">
      <c r="A214" s="8">
        <f t="shared" si="119"/>
        <v>197</v>
      </c>
      <c r="H214" s="7"/>
      <c r="O214" s="1" t="str">
        <f t="shared" ca="1" si="102"/>
        <v>data3!R707C37</v>
      </c>
      <c r="P214" s="1" t="str">
        <f ca="1">$AT$8&amp;"!R"&amp;2+$D$16+3*A214&amp;"C"&amp;F$3</f>
        <v>data0!R707C37</v>
      </c>
      <c r="Q214" s="1" t="str">
        <f ca="1">$AT$8&amp;"!R"&amp;2+$D$16+3*A214+1&amp;"C"&amp;F$3</f>
        <v>data0!R708C37</v>
      </c>
      <c r="R214" s="1" t="str">
        <f ca="1">$AT$8&amp;"!R"&amp;2+$D$16+3*A214+2&amp;"C"&amp;F$3</f>
        <v>data0!R709C37</v>
      </c>
      <c r="S214" s="2">
        <f t="shared" ca="1" si="103"/>
        <v>198</v>
      </c>
      <c r="T214" s="63">
        <f t="shared" ca="1" si="104"/>
        <v>198</v>
      </c>
      <c r="U214" s="2">
        <f t="shared" ca="1" si="105"/>
        <v>198</v>
      </c>
      <c r="V214" s="2">
        <f t="shared" ca="1" si="99"/>
        <v>62.719767408564664</v>
      </c>
      <c r="W214" s="2">
        <f t="shared" ca="1" si="100"/>
        <v>62.724911848704018</v>
      </c>
      <c r="X214" s="2">
        <f t="shared" ca="1" si="106"/>
        <v>59.64489428202311</v>
      </c>
      <c r="Y214" s="2">
        <f t="shared" ca="1" si="101"/>
        <v>61.580974419911705</v>
      </c>
      <c r="AA214" s="47">
        <f t="shared" ca="1" si="107"/>
        <v>420.1805748099498</v>
      </c>
      <c r="AB214" s="47">
        <f t="shared" ca="1" si="108"/>
        <v>414.7077916463216</v>
      </c>
      <c r="AC214" s="1">
        <f ca="1">IF(AB214&lt;&gt;"",AA214/AC$16,"")</f>
        <v>4.0993226810726813E-2</v>
      </c>
      <c r="AD214" s="47">
        <f t="shared" ca="1" si="109"/>
        <v>0.98697516379451011</v>
      </c>
      <c r="AE214" s="1">
        <f ca="1">IF(AD214&lt;&gt;"",AD214/AD$16-1,"")</f>
        <v>-1.6680339212220563E-3</v>
      </c>
      <c r="AF214" s="47" t="str">
        <f t="shared" ca="1" si="110"/>
        <v/>
      </c>
      <c r="AG214" s="1" t="str">
        <f t="shared" ca="1" si="111"/>
        <v/>
      </c>
      <c r="AH214" s="63" t="str">
        <f t="shared" ca="1" si="112"/>
        <v/>
      </c>
      <c r="AI214" s="1" t="str">
        <f t="shared" ca="1" si="113"/>
        <v/>
      </c>
      <c r="AL214" s="2" t="str">
        <f t="shared" ca="1" si="114"/>
        <v/>
      </c>
      <c r="AM214" s="1" t="str">
        <f t="shared" ca="1" si="115"/>
        <v/>
      </c>
      <c r="AN214" s="63" t="str">
        <f t="shared" ca="1" si="116"/>
        <v/>
      </c>
      <c r="AP214" s="63" t="str">
        <f t="shared" ca="1" si="117"/>
        <v/>
      </c>
      <c r="AQ214" s="1" t="str">
        <f t="shared" ca="1" si="118"/>
        <v/>
      </c>
      <c r="AZ214" s="118"/>
      <c r="BA214" s="118"/>
      <c r="BD214" s="121"/>
      <c r="BE214" s="121"/>
      <c r="BF214" s="121"/>
      <c r="BG214" s="121"/>
      <c r="BH214" s="121"/>
      <c r="BI214" s="121"/>
    </row>
    <row r="215" spans="1:61">
      <c r="A215" s="8">
        <f t="shared" si="119"/>
        <v>198</v>
      </c>
      <c r="H215" s="7"/>
      <c r="O215" s="1" t="str">
        <f t="shared" ca="1" si="102"/>
        <v>data3!R710C37</v>
      </c>
      <c r="P215" s="1" t="str">
        <f ca="1">$AT$8&amp;"!R"&amp;2+$D$16+3*A215&amp;"C"&amp;F$3</f>
        <v>data0!R710C37</v>
      </c>
      <c r="Q215" s="1" t="str">
        <f ca="1">$AT$8&amp;"!R"&amp;2+$D$16+3*A215+1&amp;"C"&amp;F$3</f>
        <v>data0!R711C37</v>
      </c>
      <c r="R215" s="1" t="str">
        <f ca="1">$AT$8&amp;"!R"&amp;2+$D$16+3*A215+2&amp;"C"&amp;F$3</f>
        <v>data0!R712C37</v>
      </c>
      <c r="S215" s="2">
        <f t="shared" ca="1" si="103"/>
        <v>199</v>
      </c>
      <c r="T215" s="63">
        <f t="shared" ca="1" si="104"/>
        <v>199</v>
      </c>
      <c r="U215" s="2">
        <f t="shared" ca="1" si="105"/>
        <v>199</v>
      </c>
      <c r="V215" s="2">
        <f t="shared" ca="1" si="99"/>
        <v>61.695428595921946</v>
      </c>
      <c r="W215" s="2">
        <f t="shared" ca="1" si="100"/>
        <v>61.630076726277672</v>
      </c>
      <c r="X215" s="2">
        <f t="shared" ca="1" si="106"/>
        <v>58.601558208465576</v>
      </c>
      <c r="Y215" s="2">
        <f t="shared" ca="1" si="101"/>
        <v>60.125127474466957</v>
      </c>
      <c r="AA215" s="47">
        <f t="shared" ca="1" si="107"/>
        <v>423.37603343401366</v>
      </c>
      <c r="AB215" s="47">
        <f t="shared" ca="1" si="108"/>
        <v>417.80982208251953</v>
      </c>
      <c r="AC215" s="1">
        <f ca="1">IF(AB215&lt;&gt;"",AA215/AC$16,"")</f>
        <v>4.1304978871611088E-2</v>
      </c>
      <c r="AD215" s="47">
        <f t="shared" ca="1" si="109"/>
        <v>0.98685279535937254</v>
      </c>
      <c r="AE215" s="1">
        <f ca="1">IF(AD215&lt;&gt;"",AD215/AD$16-1,"")</f>
        <v>-1.791810410153416E-3</v>
      </c>
      <c r="AF215" s="47" t="str">
        <f t="shared" ca="1" si="110"/>
        <v/>
      </c>
      <c r="AG215" s="1" t="str">
        <f t="shared" ca="1" si="111"/>
        <v/>
      </c>
      <c r="AH215" s="63" t="str">
        <f t="shared" ca="1" si="112"/>
        <v/>
      </c>
      <c r="AI215" s="1" t="str">
        <f t="shared" ca="1" si="113"/>
        <v/>
      </c>
      <c r="AL215" s="2" t="str">
        <f t="shared" ca="1" si="114"/>
        <v/>
      </c>
      <c r="AM215" s="1" t="str">
        <f t="shared" ca="1" si="115"/>
        <v/>
      </c>
      <c r="AN215" s="63" t="str">
        <f t="shared" ca="1" si="116"/>
        <v/>
      </c>
      <c r="AP215" s="63" t="str">
        <f t="shared" ca="1" si="117"/>
        <v/>
      </c>
      <c r="AQ215" s="1" t="str">
        <f t="shared" ca="1" si="118"/>
        <v/>
      </c>
      <c r="AZ215" s="118"/>
      <c r="BA215" s="118"/>
      <c r="BD215" s="121"/>
      <c r="BE215" s="121"/>
      <c r="BF215" s="121"/>
      <c r="BG215" s="121"/>
      <c r="BH215" s="121"/>
      <c r="BI215" s="121"/>
    </row>
    <row r="216" spans="1:61">
      <c r="A216" s="8">
        <f t="shared" si="119"/>
        <v>199</v>
      </c>
      <c r="H216" s="7"/>
      <c r="O216" s="1" t="str">
        <f t="shared" ca="1" si="102"/>
        <v>data3!R713C37</v>
      </c>
      <c r="P216" s="1" t="str">
        <f ca="1">$AT$8&amp;"!R"&amp;2+$D$16+3*A216&amp;"C"&amp;F$3</f>
        <v>data0!R713C37</v>
      </c>
      <c r="Q216" s="1" t="str">
        <f ca="1">$AT$8&amp;"!R"&amp;2+$D$16+3*A216+1&amp;"C"&amp;F$3</f>
        <v>data0!R714C37</v>
      </c>
      <c r="R216" s="1" t="str">
        <f ca="1">$AT$8&amp;"!R"&amp;2+$D$16+3*A216+2&amp;"C"&amp;F$3</f>
        <v>data0!R715C37</v>
      </c>
      <c r="S216" s="2">
        <f t="shared" ca="1" si="103"/>
        <v>200</v>
      </c>
      <c r="T216" s="63">
        <f t="shared" ca="1" si="104"/>
        <v>200</v>
      </c>
      <c r="U216" s="2">
        <f t="shared" ca="1" si="105"/>
        <v>200</v>
      </c>
      <c r="V216" s="2">
        <f t="shared" ca="1" si="99"/>
        <v>60.497889110067433</v>
      </c>
      <c r="W216" s="2">
        <f t="shared" ca="1" si="100"/>
        <v>60.548275311787926</v>
      </c>
      <c r="X216" s="2">
        <f t="shared" ca="1" si="106"/>
        <v>57.54320240020752</v>
      </c>
      <c r="Y216" s="2">
        <f t="shared" ca="1" si="101"/>
        <v>58.732449213663735</v>
      </c>
      <c r="AA216" s="47">
        <f t="shared" ca="1" si="107"/>
        <v>426.52716379500924</v>
      </c>
      <c r="AB216" s="47">
        <f t="shared" ca="1" si="108"/>
        <v>420.8988202412923</v>
      </c>
      <c r="AC216" s="1">
        <f ca="1">IF(AB216&lt;&gt;"",AA216/AC$16,"")</f>
        <v>4.1612406223903338E-2</v>
      </c>
      <c r="AD216" s="47">
        <f t="shared" ca="1" si="109"/>
        <v>0.98680425531720195</v>
      </c>
      <c r="AE216" s="1">
        <f ca="1">IF(AD216&lt;&gt;"",AD216/AD$16-1,"")</f>
        <v>-1.8409089868058892E-3</v>
      </c>
      <c r="AF216" s="47" t="str">
        <f t="shared" ca="1" si="110"/>
        <v/>
      </c>
      <c r="AG216" s="1" t="str">
        <f t="shared" ca="1" si="111"/>
        <v/>
      </c>
      <c r="AH216" s="63" t="str">
        <f t="shared" ca="1" si="112"/>
        <v/>
      </c>
      <c r="AI216" s="1" t="str">
        <f t="shared" ca="1" si="113"/>
        <v/>
      </c>
      <c r="AL216" s="2" t="str">
        <f t="shared" ca="1" si="114"/>
        <v/>
      </c>
      <c r="AM216" s="1" t="str">
        <f t="shared" ca="1" si="115"/>
        <v/>
      </c>
      <c r="AN216" s="63" t="str">
        <f t="shared" ca="1" si="116"/>
        <v/>
      </c>
      <c r="AP216" s="63" t="str">
        <f t="shared" ca="1" si="117"/>
        <v/>
      </c>
      <c r="AQ216" s="1" t="str">
        <f t="shared" ca="1" si="118"/>
        <v/>
      </c>
      <c r="AZ216" s="118"/>
      <c r="BA216" s="118"/>
      <c r="BD216" s="121"/>
      <c r="BE216" s="121"/>
      <c r="BF216" s="121"/>
      <c r="BG216" s="121"/>
      <c r="BH216" s="121"/>
      <c r="BI216" s="121"/>
    </row>
    <row r="217" spans="1:61">
      <c r="A217" s="8">
        <f t="shared" si="119"/>
        <v>200</v>
      </c>
      <c r="H217" s="7"/>
      <c r="O217" s="1" t="str">
        <f t="shared" ca="1" si="102"/>
        <v>data3!R716C37</v>
      </c>
      <c r="P217" s="1" t="str">
        <f ca="1">$AT$8&amp;"!R"&amp;2+$D$16+3*A217&amp;"C"&amp;F$3</f>
        <v>data0!R716C37</v>
      </c>
      <c r="Q217" s="1" t="str">
        <f ca="1">$AT$8&amp;"!R"&amp;2+$D$16+3*A217+1&amp;"C"&amp;F$3</f>
        <v>data0!R717C37</v>
      </c>
      <c r="R217" s="1" t="str">
        <f ca="1">$AT$8&amp;"!R"&amp;2+$D$16+3*A217+2&amp;"C"&amp;F$3</f>
        <v>data0!R718C37</v>
      </c>
      <c r="S217" s="2">
        <f t="shared" ca="1" si="103"/>
        <v>201</v>
      </c>
      <c r="T217" s="63">
        <f t="shared" ca="1" si="104"/>
        <v>201</v>
      </c>
      <c r="U217" s="2">
        <f t="shared" ca="1" si="105"/>
        <v>201</v>
      </c>
      <c r="V217" s="2">
        <f t="shared" ca="1" si="99"/>
        <v>59.405114910094518</v>
      </c>
      <c r="W217" s="2">
        <f t="shared" ca="1" si="100"/>
        <v>59.440407117207847</v>
      </c>
      <c r="X217" s="2">
        <f t="shared" ca="1" si="106"/>
        <v>56.440976142883301</v>
      </c>
      <c r="Y217" s="2">
        <f t="shared" ca="1" si="101"/>
        <v>57.641820112864174</v>
      </c>
      <c r="AA217" s="47">
        <f t="shared" ca="1" si="107"/>
        <v>429.65838277804988</v>
      </c>
      <c r="AB217" s="47">
        <f t="shared" ca="1" si="108"/>
        <v>423.98130162556964</v>
      </c>
      <c r="AC217" s="1">
        <f ca="1">IF(AB217&lt;&gt;"",AA217/AC$16,"")</f>
        <v>4.1917891002736574E-2</v>
      </c>
      <c r="AD217" s="47">
        <f t="shared" ca="1" si="109"/>
        <v>0.9867869885005528</v>
      </c>
      <c r="AE217" s="1">
        <f ca="1">IF(AD217&lt;&gt;"",AD217/AD$16-1,"")</f>
        <v>-1.8583744870998009E-3</v>
      </c>
      <c r="AF217" s="47" t="str">
        <f t="shared" ca="1" si="110"/>
        <v/>
      </c>
      <c r="AG217" s="1" t="str">
        <f t="shared" ca="1" si="111"/>
        <v/>
      </c>
      <c r="AH217" s="63" t="str">
        <f t="shared" ca="1" si="112"/>
        <v/>
      </c>
      <c r="AI217" s="1" t="str">
        <f t="shared" ca="1" si="113"/>
        <v/>
      </c>
      <c r="AL217" s="2" t="str">
        <f t="shared" ca="1" si="114"/>
        <v/>
      </c>
      <c r="AM217" s="1" t="str">
        <f t="shared" ca="1" si="115"/>
        <v/>
      </c>
      <c r="AN217" s="63" t="str">
        <f t="shared" ca="1" si="116"/>
        <v/>
      </c>
      <c r="AP217" s="63" t="str">
        <f t="shared" ca="1" si="117"/>
        <v/>
      </c>
      <c r="AQ217" s="1" t="str">
        <f t="shared" ca="1" si="118"/>
        <v/>
      </c>
      <c r="AZ217" s="118"/>
      <c r="BA217" s="118"/>
      <c r="BD217" s="121"/>
      <c r="BE217" s="121"/>
      <c r="BF217" s="121"/>
      <c r="BG217" s="121"/>
      <c r="BH217" s="121"/>
      <c r="BI217" s="121"/>
    </row>
    <row r="218" spans="1:61">
      <c r="A218" s="8">
        <f t="shared" si="119"/>
        <v>201</v>
      </c>
      <c r="H218" s="7"/>
      <c r="O218" s="1" t="str">
        <f t="shared" ca="1" si="102"/>
        <v>data3!R719C37</v>
      </c>
      <c r="P218" s="1" t="str">
        <f ca="1">$AT$8&amp;"!R"&amp;2+$D$16+3*A218&amp;"C"&amp;F$3</f>
        <v>data0!R719C37</v>
      </c>
      <c r="Q218" s="1" t="str">
        <f ca="1">$AT$8&amp;"!R"&amp;2+$D$16+3*A218+1&amp;"C"&amp;F$3</f>
        <v>data0!R720C37</v>
      </c>
      <c r="R218" s="1" t="str">
        <f ca="1">$AT$8&amp;"!R"&amp;2+$D$16+3*A218+2&amp;"C"&amp;F$3</f>
        <v>data0!R721C37</v>
      </c>
      <c r="S218" s="2">
        <f t="shared" ca="1" si="103"/>
        <v>202</v>
      </c>
      <c r="T218" s="63">
        <f t="shared" ca="1" si="104"/>
        <v>202</v>
      </c>
      <c r="U218" s="2">
        <f t="shared" ca="1" si="105"/>
        <v>202</v>
      </c>
      <c r="V218" s="2">
        <f t="shared" ca="1" si="99"/>
        <v>58.402152436867354</v>
      </c>
      <c r="W218" s="2">
        <f t="shared" ca="1" si="100"/>
        <v>58.339054902394615</v>
      </c>
      <c r="X218" s="2">
        <f t="shared" ca="1" si="106"/>
        <v>55.37427488962809</v>
      </c>
      <c r="Y218" s="2">
        <f t="shared" ca="1" si="101"/>
        <v>56.865558306376137</v>
      </c>
      <c r="AA218" s="47">
        <f t="shared" ca="1" si="107"/>
        <v>432.78407925123958</v>
      </c>
      <c r="AB218" s="47">
        <f t="shared" ca="1" si="108"/>
        <v>427.03119659423828</v>
      </c>
      <c r="AC218" s="1">
        <f ca="1">IF(AB218&lt;&gt;"",AA218/AC$16,"")</f>
        <v>4.2222837000120937E-2</v>
      </c>
      <c r="AD218" s="47">
        <f t="shared" ca="1" si="109"/>
        <v>0.9867072682827096</v>
      </c>
      <c r="AE218" s="1">
        <f ca="1">IF(AD218&lt;&gt;"",AD218/AD$16-1,"")</f>
        <v>-1.9390120195678096E-3</v>
      </c>
      <c r="AF218" s="47" t="str">
        <f t="shared" ca="1" si="110"/>
        <v/>
      </c>
      <c r="AG218" s="1" t="str">
        <f t="shared" ca="1" si="111"/>
        <v/>
      </c>
      <c r="AH218" s="63" t="str">
        <f t="shared" ca="1" si="112"/>
        <v/>
      </c>
      <c r="AI218" s="1" t="str">
        <f t="shared" ca="1" si="113"/>
        <v/>
      </c>
      <c r="AL218" s="2" t="str">
        <f t="shared" ca="1" si="114"/>
        <v/>
      </c>
      <c r="AM218" s="1" t="str">
        <f t="shared" ca="1" si="115"/>
        <v/>
      </c>
      <c r="AN218" s="63" t="str">
        <f t="shared" ca="1" si="116"/>
        <v/>
      </c>
      <c r="AP218" s="63" t="str">
        <f t="shared" ca="1" si="117"/>
        <v/>
      </c>
      <c r="AQ218" s="1" t="str">
        <f t="shared" ca="1" si="118"/>
        <v/>
      </c>
      <c r="AZ218" s="118"/>
      <c r="BA218" s="118"/>
      <c r="BD218" s="121"/>
      <c r="BE218" s="121"/>
      <c r="BF218" s="121"/>
      <c r="BG218" s="121"/>
      <c r="BH218" s="121"/>
      <c r="BI218" s="121"/>
    </row>
    <row r="219" spans="1:61">
      <c r="A219" s="8">
        <f t="shared" si="119"/>
        <v>202</v>
      </c>
      <c r="H219" s="7"/>
      <c r="O219" s="1" t="str">
        <f t="shared" ca="1" si="102"/>
        <v>data3!R722C37</v>
      </c>
      <c r="P219" s="1" t="str">
        <f ca="1">$AT$8&amp;"!R"&amp;2+$D$16+3*A219&amp;"C"&amp;F$3</f>
        <v>data0!R722C37</v>
      </c>
      <c r="Q219" s="1" t="str">
        <f ca="1">$AT$8&amp;"!R"&amp;2+$D$16+3*A219+1&amp;"C"&amp;F$3</f>
        <v>data0!R723C37</v>
      </c>
      <c r="R219" s="1" t="str">
        <f ca="1">$AT$8&amp;"!R"&amp;2+$D$16+3*A219+2&amp;"C"&amp;F$3</f>
        <v>data0!R724C37</v>
      </c>
      <c r="S219" s="2">
        <f t="shared" ca="1" si="103"/>
        <v>203</v>
      </c>
      <c r="T219" s="63">
        <f t="shared" ca="1" si="104"/>
        <v>203</v>
      </c>
      <c r="U219" s="2">
        <f t="shared" ca="1" si="105"/>
        <v>203</v>
      </c>
      <c r="V219" s="2">
        <f t="shared" ca="1" si="99"/>
        <v>57.209953180082671</v>
      </c>
      <c r="W219" s="2">
        <f t="shared" ca="1" si="100"/>
        <v>57.237703641255699</v>
      </c>
      <c r="X219" s="2">
        <f t="shared" ca="1" si="106"/>
        <v>54.257982095082603</v>
      </c>
      <c r="Y219" s="2">
        <f t="shared" ca="1" si="101"/>
        <v>56.086833477020264</v>
      </c>
      <c r="AA219" s="47">
        <f t="shared" ca="1" si="107"/>
        <v>435.86120039460934</v>
      </c>
      <c r="AB219" s="47">
        <f t="shared" ca="1" si="108"/>
        <v>430.05502827962238</v>
      </c>
      <c r="AC219" s="1">
        <f ca="1">IF(AB219&lt;&gt;"",AA219/AC$16,"")</f>
        <v>4.2523043940937498E-2</v>
      </c>
      <c r="AD219" s="47">
        <f t="shared" ca="1" si="109"/>
        <v>0.98667885072190342</v>
      </c>
      <c r="AE219" s="1">
        <f ca="1">IF(AD219&lt;&gt;"",AD219/AD$16-1,"")</f>
        <v>-1.9677565720058743E-3</v>
      </c>
      <c r="AF219" s="47" t="str">
        <f t="shared" ca="1" si="110"/>
        <v/>
      </c>
      <c r="AG219" s="1" t="str">
        <f t="shared" ca="1" si="111"/>
        <v/>
      </c>
      <c r="AH219" s="63" t="str">
        <f t="shared" ca="1" si="112"/>
        <v/>
      </c>
      <c r="AI219" s="1" t="str">
        <f t="shared" ca="1" si="113"/>
        <v/>
      </c>
      <c r="AL219" s="2" t="str">
        <f t="shared" ca="1" si="114"/>
        <v/>
      </c>
      <c r="AM219" s="1" t="str">
        <f t="shared" ca="1" si="115"/>
        <v/>
      </c>
      <c r="AN219" s="63" t="str">
        <f t="shared" ca="1" si="116"/>
        <v/>
      </c>
      <c r="AP219" s="63" t="str">
        <f t="shared" ca="1" si="117"/>
        <v/>
      </c>
      <c r="AQ219" s="1" t="str">
        <f t="shared" ca="1" si="118"/>
        <v/>
      </c>
      <c r="AZ219" s="118"/>
      <c r="BA219" s="118"/>
      <c r="BD219" s="121"/>
      <c r="BE219" s="121"/>
      <c r="BF219" s="121"/>
      <c r="BG219" s="121"/>
      <c r="BH219" s="121"/>
      <c r="BI219" s="121"/>
    </row>
    <row r="220" spans="1:61">
      <c r="A220" s="8">
        <f t="shared" si="119"/>
        <v>203</v>
      </c>
      <c r="H220" s="7"/>
      <c r="O220" s="1" t="str">
        <f t="shared" ca="1" si="102"/>
        <v>data3!R725C37</v>
      </c>
      <c r="P220" s="1" t="str">
        <f ca="1">$AT$8&amp;"!R"&amp;2+$D$16+3*A220&amp;"C"&amp;F$3</f>
        <v>data0!R725C37</v>
      </c>
      <c r="Q220" s="1" t="str">
        <f ca="1">$AT$8&amp;"!R"&amp;2+$D$16+3*A220+1&amp;"C"&amp;F$3</f>
        <v>data0!R726C37</v>
      </c>
      <c r="R220" s="1" t="str">
        <f ca="1">$AT$8&amp;"!R"&amp;2+$D$16+3*A220+2&amp;"C"&amp;F$3</f>
        <v>data0!R727C37</v>
      </c>
      <c r="S220" s="2">
        <f t="shared" ca="1" si="103"/>
        <v>204</v>
      </c>
      <c r="T220" s="63">
        <f t="shared" ca="1" si="104"/>
        <v>204</v>
      </c>
      <c r="U220" s="2">
        <f t="shared" ca="1" si="105"/>
        <v>204</v>
      </c>
      <c r="V220" s="2">
        <f t="shared" ca="1" si="99"/>
        <v>56.084039503880717</v>
      </c>
      <c r="W220" s="2">
        <f t="shared" ca="1" si="100"/>
        <v>56.162419637044273</v>
      </c>
      <c r="X220" s="2">
        <f t="shared" ca="1" si="106"/>
        <v>53.177929560343422</v>
      </c>
      <c r="Y220" s="2">
        <f t="shared" ca="1" si="101"/>
        <v>55.255976517995201</v>
      </c>
      <c r="AA220" s="47">
        <f t="shared" ca="1" si="107"/>
        <v>438.90455140347109</v>
      </c>
      <c r="AB220" s="47">
        <f t="shared" ca="1" si="108"/>
        <v>433.04627227783203</v>
      </c>
      <c r="AC220" s="1">
        <f ca="1">IF(AB220&lt;&gt;"",AA220/AC$16,"")</f>
        <v>4.2819956234484986E-2</v>
      </c>
      <c r="AD220" s="47">
        <f t="shared" ca="1" si="109"/>
        <v>0.98665249857422022</v>
      </c>
      <c r="AE220" s="1">
        <f ca="1">IF(AD220&lt;&gt;"",AD220/AD$16-1,"")</f>
        <v>-1.9944119452838249E-3</v>
      </c>
      <c r="AF220" s="47" t="str">
        <f t="shared" ca="1" si="110"/>
        <v/>
      </c>
      <c r="AG220" s="1" t="str">
        <f t="shared" ca="1" si="111"/>
        <v/>
      </c>
      <c r="AH220" s="63" t="str">
        <f t="shared" ca="1" si="112"/>
        <v/>
      </c>
      <c r="AI220" s="1" t="str">
        <f t="shared" ca="1" si="113"/>
        <v/>
      </c>
      <c r="AL220" s="2" t="str">
        <f t="shared" ca="1" si="114"/>
        <v/>
      </c>
      <c r="AM220" s="1" t="str">
        <f t="shared" ca="1" si="115"/>
        <v/>
      </c>
      <c r="AN220" s="63" t="str">
        <f t="shared" ca="1" si="116"/>
        <v/>
      </c>
      <c r="AP220" s="63" t="str">
        <f t="shared" ca="1" si="117"/>
        <v/>
      </c>
      <c r="AQ220" s="1" t="str">
        <f t="shared" ca="1" si="118"/>
        <v/>
      </c>
      <c r="AZ220" s="118"/>
      <c r="BA220" s="118"/>
      <c r="BD220" s="121"/>
      <c r="BE220" s="121"/>
      <c r="BF220" s="121"/>
      <c r="BG220" s="121"/>
      <c r="BH220" s="121"/>
      <c r="BI220" s="121"/>
    </row>
    <row r="221" spans="1:61">
      <c r="A221" s="8">
        <f t="shared" si="119"/>
        <v>204</v>
      </c>
      <c r="H221" s="7"/>
      <c r="O221" s="1" t="str">
        <f t="shared" ca="1" si="102"/>
        <v>data3!R728C37</v>
      </c>
      <c r="P221" s="1" t="str">
        <f ca="1">$AT$8&amp;"!R"&amp;2+$D$16+3*A221&amp;"C"&amp;F$3</f>
        <v>data0!R728C37</v>
      </c>
      <c r="Q221" s="1" t="str">
        <f ca="1">$AT$8&amp;"!R"&amp;2+$D$16+3*A221+1&amp;"C"&amp;F$3</f>
        <v>data0!R729C37</v>
      </c>
      <c r="R221" s="1" t="str">
        <f ca="1">$AT$8&amp;"!R"&amp;2+$D$16+3*A221+2&amp;"C"&amp;F$3</f>
        <v>data0!R730C37</v>
      </c>
      <c r="S221" s="2">
        <f t="shared" ca="1" si="103"/>
        <v>205</v>
      </c>
      <c r="T221" s="63">
        <f t="shared" ca="1" si="104"/>
        <v>205</v>
      </c>
      <c r="U221" s="2">
        <f t="shared" ca="1" si="105"/>
        <v>205</v>
      </c>
      <c r="V221" s="2">
        <f t="shared" ca="1" si="99"/>
        <v>55.070938294242644</v>
      </c>
      <c r="W221" s="2">
        <f t="shared" ca="1" si="100"/>
        <v>55.048034350077309</v>
      </c>
      <c r="X221" s="2">
        <f t="shared" ca="1" si="106"/>
        <v>52.083333333333336</v>
      </c>
      <c r="Y221" s="2">
        <f t="shared" ca="1" si="101"/>
        <v>54.384025255839028</v>
      </c>
      <c r="AA221" s="47">
        <f t="shared" ca="1" si="107"/>
        <v>441.9179356738444</v>
      </c>
      <c r="AB221" s="47">
        <f t="shared" ca="1" si="108"/>
        <v>436.01144917805988</v>
      </c>
      <c r="AC221" s="1">
        <f ca="1">IF(AB221&lt;&gt;"",AA221/AC$16,"")</f>
        <v>4.31139449437897E-2</v>
      </c>
      <c r="AD221" s="47">
        <f t="shared" ca="1" si="109"/>
        <v>0.98663442684945968</v>
      </c>
      <c r="AE221" s="1">
        <f ca="1">IF(AD221&lt;&gt;"",AD221/AD$16-1,"")</f>
        <v>-2.0126916155049912E-3</v>
      </c>
      <c r="AF221" s="47" t="str">
        <f t="shared" ca="1" si="110"/>
        <v/>
      </c>
      <c r="AG221" s="1" t="str">
        <f t="shared" ca="1" si="111"/>
        <v/>
      </c>
      <c r="AH221" s="63" t="str">
        <f t="shared" ca="1" si="112"/>
        <v/>
      </c>
      <c r="AI221" s="1" t="str">
        <f t="shared" ca="1" si="113"/>
        <v/>
      </c>
      <c r="AL221" s="2" t="str">
        <f t="shared" ca="1" si="114"/>
        <v/>
      </c>
      <c r="AM221" s="1" t="str">
        <f t="shared" ca="1" si="115"/>
        <v/>
      </c>
      <c r="AN221" s="63" t="str">
        <f t="shared" ca="1" si="116"/>
        <v/>
      </c>
      <c r="AP221" s="63" t="str">
        <f t="shared" ca="1" si="117"/>
        <v/>
      </c>
      <c r="AQ221" s="1" t="str">
        <f t="shared" ca="1" si="118"/>
        <v/>
      </c>
      <c r="AZ221" s="118"/>
      <c r="BA221" s="118"/>
      <c r="BD221" s="121"/>
      <c r="BE221" s="121"/>
      <c r="BF221" s="121"/>
      <c r="BG221" s="121"/>
      <c r="BH221" s="121"/>
      <c r="BI221" s="121"/>
    </row>
    <row r="222" spans="1:61">
      <c r="A222" s="8">
        <f t="shared" si="119"/>
        <v>205</v>
      </c>
      <c r="H222" s="7"/>
      <c r="O222" s="1" t="str">
        <f t="shared" ca="1" si="102"/>
        <v>data3!R731C37</v>
      </c>
      <c r="P222" s="1" t="str">
        <f ca="1">$AT$8&amp;"!R"&amp;2+$D$16+3*A222&amp;"C"&amp;F$3</f>
        <v>data0!R731C37</v>
      </c>
      <c r="Q222" s="1" t="str">
        <f ca="1">$AT$8&amp;"!R"&amp;2+$D$16+3*A222+1&amp;"C"&amp;F$3</f>
        <v>data0!R732C37</v>
      </c>
      <c r="R222" s="1" t="str">
        <f ca="1">$AT$8&amp;"!R"&amp;2+$D$16+3*A222+2&amp;"C"&amp;F$3</f>
        <v>data0!R733C37</v>
      </c>
      <c r="S222" s="2">
        <f t="shared" ca="1" si="103"/>
        <v>206</v>
      </c>
      <c r="T222" s="63">
        <f t="shared" ca="1" si="104"/>
        <v>206</v>
      </c>
      <c r="U222" s="2">
        <f t="shared" ca="1" si="105"/>
        <v>206</v>
      </c>
      <c r="V222" s="2">
        <f t="shared" ca="1" si="99"/>
        <v>53.843434203881252</v>
      </c>
      <c r="W222" s="2">
        <f t="shared" ca="1" si="100"/>
        <v>53.946682135264076</v>
      </c>
      <c r="X222" s="2">
        <f t="shared" ca="1" si="106"/>
        <v>51.021162350972496</v>
      </c>
      <c r="Y222" s="2">
        <f t="shared" ca="1" si="101"/>
        <v>53.593769709269203</v>
      </c>
      <c r="AA222" s="47">
        <f t="shared" ca="1" si="107"/>
        <v>444.90806207171323</v>
      </c>
      <c r="AB222" s="47">
        <f t="shared" ca="1" si="108"/>
        <v>438.97011057535809</v>
      </c>
      <c r="AC222" s="1">
        <f ca="1">IF(AB222&lt;&gt;"",AA222/AC$16,"")</f>
        <v>4.3405664592362267E-2</v>
      </c>
      <c r="AD222" s="47">
        <f t="shared" ca="1" si="109"/>
        <v>0.98665353136397416</v>
      </c>
      <c r="AE222" s="1">
        <f ca="1">IF(AD222&lt;&gt;"",AD222/AD$16-1,"")</f>
        <v>-1.9933672715539696E-3</v>
      </c>
      <c r="AF222" s="47" t="str">
        <f t="shared" ca="1" si="110"/>
        <v/>
      </c>
      <c r="AG222" s="1" t="str">
        <f t="shared" ca="1" si="111"/>
        <v/>
      </c>
      <c r="AH222" s="63" t="str">
        <f t="shared" ca="1" si="112"/>
        <v/>
      </c>
      <c r="AI222" s="1" t="str">
        <f t="shared" ca="1" si="113"/>
        <v/>
      </c>
      <c r="AL222" s="2" t="str">
        <f t="shared" ca="1" si="114"/>
        <v/>
      </c>
      <c r="AM222" s="1" t="str">
        <f t="shared" ca="1" si="115"/>
        <v/>
      </c>
      <c r="AN222" s="63" t="str">
        <f t="shared" ca="1" si="116"/>
        <v/>
      </c>
      <c r="AP222" s="63" t="str">
        <f t="shared" ca="1" si="117"/>
        <v/>
      </c>
      <c r="AQ222" s="1" t="str">
        <f t="shared" ca="1" si="118"/>
        <v/>
      </c>
      <c r="AZ222" s="118"/>
      <c r="BA222" s="118"/>
      <c r="BD222" s="121"/>
      <c r="BE222" s="121"/>
      <c r="BF222" s="121"/>
      <c r="BG222" s="121"/>
      <c r="BH222" s="121"/>
      <c r="BI222" s="121"/>
    </row>
    <row r="223" spans="1:61">
      <c r="A223" s="8">
        <f t="shared" si="119"/>
        <v>206</v>
      </c>
      <c r="H223" s="7"/>
      <c r="O223" s="1" t="str">
        <f t="shared" ca="1" si="102"/>
        <v>data3!R734C37</v>
      </c>
      <c r="P223" s="1" t="str">
        <f ca="1">$AT$8&amp;"!R"&amp;2+$D$16+3*A223&amp;"C"&amp;F$3</f>
        <v>data0!R734C37</v>
      </c>
      <c r="Q223" s="1" t="str">
        <f ca="1">$AT$8&amp;"!R"&amp;2+$D$16+3*A223+1&amp;"C"&amp;F$3</f>
        <v>data0!R735C37</v>
      </c>
      <c r="R223" s="1" t="str">
        <f ca="1">$AT$8&amp;"!R"&amp;2+$D$16+3*A223+2&amp;"C"&amp;F$3</f>
        <v>data0!R736C37</v>
      </c>
      <c r="S223" s="2">
        <f t="shared" ca="1" si="103"/>
        <v>207</v>
      </c>
      <c r="T223" s="63">
        <f t="shared" ca="1" si="104"/>
        <v>207</v>
      </c>
      <c r="U223" s="2">
        <f t="shared" ca="1" si="105"/>
        <v>207</v>
      </c>
      <c r="V223" s="2">
        <f t="shared" ca="1" si="99"/>
        <v>52.769367375964407</v>
      </c>
      <c r="W223" s="2">
        <f t="shared" ca="1" si="100"/>
        <v>52.877915223439537</v>
      </c>
      <c r="X223" s="2">
        <f t="shared" ca="1" si="106"/>
        <v>49.957561016082764</v>
      </c>
      <c r="Y223" s="2">
        <f t="shared" ca="1" si="101"/>
        <v>52.969764868418373</v>
      </c>
      <c r="AA223" s="47">
        <f t="shared" ca="1" si="107"/>
        <v>447.91816864737217</v>
      </c>
      <c r="AB223" s="47">
        <f t="shared" ca="1" si="108"/>
        <v>441.88315582275391</v>
      </c>
      <c r="AC223" s="1">
        <f ca="1">IF(AB223&lt;&gt;"",AA223/AC$16,"")</f>
        <v>4.3699333526572896E-2</v>
      </c>
      <c r="AD223" s="47">
        <f t="shared" ca="1" si="109"/>
        <v>0.98652652817624509</v>
      </c>
      <c r="AE223" s="1">
        <f ca="1">IF(AD223&lt;&gt;"",AD223/AD$16-1,"")</f>
        <v>-2.1218318436678762E-3</v>
      </c>
      <c r="AF223" s="47" t="str">
        <f t="shared" ca="1" si="110"/>
        <v/>
      </c>
      <c r="AG223" s="1" t="str">
        <f t="shared" ca="1" si="111"/>
        <v/>
      </c>
      <c r="AH223" s="63" t="str">
        <f t="shared" ca="1" si="112"/>
        <v/>
      </c>
      <c r="AI223" s="1" t="str">
        <f t="shared" ca="1" si="113"/>
        <v/>
      </c>
      <c r="AL223" s="2" t="str">
        <f t="shared" ca="1" si="114"/>
        <v/>
      </c>
      <c r="AM223" s="1" t="str">
        <f t="shared" ca="1" si="115"/>
        <v/>
      </c>
      <c r="AN223" s="63" t="str">
        <f t="shared" ca="1" si="116"/>
        <v/>
      </c>
      <c r="AP223" s="63" t="str">
        <f t="shared" ca="1" si="117"/>
        <v/>
      </c>
      <c r="AQ223" s="1" t="str">
        <f t="shared" ca="1" si="118"/>
        <v/>
      </c>
      <c r="AZ223" s="118"/>
      <c r="BA223" s="118"/>
      <c r="BD223" s="121"/>
      <c r="BE223" s="121"/>
      <c r="BF223" s="121"/>
      <c r="BG223" s="121"/>
      <c r="BH223" s="121"/>
      <c r="BI223" s="121"/>
    </row>
    <row r="224" spans="1:61">
      <c r="A224" s="8">
        <f t="shared" si="119"/>
        <v>207</v>
      </c>
      <c r="H224" s="7"/>
      <c r="O224" s="1" t="str">
        <f t="shared" ca="1" si="102"/>
        <v>data3!R737C37</v>
      </c>
      <c r="P224" s="1" t="str">
        <f ca="1">$AT$8&amp;"!R"&amp;2+$D$16+3*A224&amp;"C"&amp;F$3</f>
        <v>data0!R737C37</v>
      </c>
      <c r="Q224" s="1" t="str">
        <f ca="1">$AT$8&amp;"!R"&amp;2+$D$16+3*A224+1&amp;"C"&amp;F$3</f>
        <v>data0!R738C37</v>
      </c>
      <c r="R224" s="1" t="str">
        <f ca="1">$AT$8&amp;"!R"&amp;2+$D$16+3*A224+2&amp;"C"&amp;F$3</f>
        <v>data0!R739C37</v>
      </c>
      <c r="S224" s="2">
        <f t="shared" ca="1" si="103"/>
        <v>208</v>
      </c>
      <c r="T224" s="63">
        <f t="shared" ca="1" si="104"/>
        <v>208</v>
      </c>
      <c r="U224" s="2">
        <f t="shared" ca="1" si="105"/>
        <v>208</v>
      </c>
      <c r="V224" s="2">
        <f t="shared" ca="1" si="99"/>
        <v>51.78193651082362</v>
      </c>
      <c r="W224" s="2">
        <f t="shared" ca="1" si="100"/>
        <v>51.789597034454346</v>
      </c>
      <c r="X224" s="2">
        <f t="shared" ca="1" si="106"/>
        <v>48.922093073527016</v>
      </c>
      <c r="Y224" s="2">
        <f t="shared" ca="1" si="101"/>
        <v>52.327528635660805</v>
      </c>
      <c r="AA224" s="47">
        <f t="shared" ca="1" si="107"/>
        <v>450.78484432551062</v>
      </c>
      <c r="AB224" s="47">
        <f t="shared" ca="1" si="108"/>
        <v>444.75057729085285</v>
      </c>
      <c r="AC224" s="1">
        <f ca="1">IF(AB224&lt;&gt;"",AA224/AC$16,"")</f>
        <v>4.3979009202488838E-2</v>
      </c>
      <c r="AD224" s="47">
        <f t="shared" ca="1" si="109"/>
        <v>0.98661386443972721</v>
      </c>
      <c r="AE224" s="1">
        <f ca="1">IF(AD224&lt;&gt;"",AD224/AD$16-1,"")</f>
        <v>-2.0334906302001965E-3</v>
      </c>
      <c r="AF224" s="47" t="str">
        <f t="shared" ca="1" si="110"/>
        <v/>
      </c>
      <c r="AG224" s="1" t="str">
        <f t="shared" ca="1" si="111"/>
        <v/>
      </c>
      <c r="AH224" s="63" t="str">
        <f t="shared" ca="1" si="112"/>
        <v/>
      </c>
      <c r="AI224" s="1" t="str">
        <f t="shared" ca="1" si="113"/>
        <v/>
      </c>
      <c r="AL224" s="2" t="str">
        <f t="shared" ca="1" si="114"/>
        <v/>
      </c>
      <c r="AM224" s="1" t="str">
        <f t="shared" ca="1" si="115"/>
        <v/>
      </c>
      <c r="AN224" s="63" t="str">
        <f t="shared" ca="1" si="116"/>
        <v/>
      </c>
      <c r="AP224" s="63" t="str">
        <f t="shared" ca="1" si="117"/>
        <v/>
      </c>
      <c r="AQ224" s="1" t="str">
        <f t="shared" ca="1" si="118"/>
        <v/>
      </c>
      <c r="AZ224" s="118"/>
      <c r="BA224" s="118"/>
      <c r="BD224" s="121"/>
      <c r="BE224" s="121"/>
      <c r="BF224" s="121"/>
      <c r="BG224" s="121"/>
      <c r="BH224" s="121"/>
      <c r="BI224" s="121"/>
    </row>
    <row r="225" spans="1:61">
      <c r="A225" s="8">
        <f t="shared" si="119"/>
        <v>208</v>
      </c>
      <c r="H225" s="7"/>
      <c r="O225" s="1" t="str">
        <f t="shared" ca="1" si="102"/>
        <v>data3!R740C37</v>
      </c>
      <c r="P225" s="1" t="str">
        <f ca="1">$AT$8&amp;"!R"&amp;2+$D$16+3*A225&amp;"C"&amp;F$3</f>
        <v>data0!R740C37</v>
      </c>
      <c r="Q225" s="1" t="str">
        <f ca="1">$AT$8&amp;"!R"&amp;2+$D$16+3*A225+1&amp;"C"&amp;F$3</f>
        <v>data0!R741C37</v>
      </c>
      <c r="R225" s="1" t="str">
        <f ca="1">$AT$8&amp;"!R"&amp;2+$D$16+3*A225+2&amp;"C"&amp;F$3</f>
        <v>data0!R742C37</v>
      </c>
      <c r="S225" s="2">
        <f t="shared" ca="1" si="103"/>
        <v>209</v>
      </c>
      <c r="T225" s="63">
        <f t="shared" ca="1" si="104"/>
        <v>209</v>
      </c>
      <c r="U225" s="2">
        <f t="shared" ca="1" si="105"/>
        <v>209</v>
      </c>
      <c r="V225" s="2">
        <f t="shared" ca="1" si="99"/>
        <v>50.77736582511379</v>
      </c>
      <c r="W225" s="2">
        <f t="shared" ca="1" si="100"/>
        <v>50.740380446116127</v>
      </c>
      <c r="X225" s="2">
        <f t="shared" ca="1" si="106"/>
        <v>47.910944620768227</v>
      </c>
      <c r="Y225" s="2">
        <f t="shared" ca="1" si="101"/>
        <v>51.623798211415611</v>
      </c>
      <c r="AA225" s="47">
        <f t="shared" ca="1" si="107"/>
        <v>453.7010470645231</v>
      </c>
      <c r="AB225" s="47">
        <f t="shared" ca="1" si="108"/>
        <v>447.61148579915363</v>
      </c>
      <c r="AC225" s="1">
        <f ca="1">IF(AB225&lt;&gt;"",AA225/AC$16,"")</f>
        <v>4.4263516786782739E-2</v>
      </c>
      <c r="AD225" s="47">
        <f t="shared" ca="1" si="109"/>
        <v>0.98657803127242194</v>
      </c>
      <c r="AE225" s="1">
        <f ca="1">IF(AD225&lt;&gt;"",AD225/AD$16-1,"")</f>
        <v>-2.0697361181101215E-3</v>
      </c>
      <c r="AF225" s="47" t="str">
        <f t="shared" ca="1" si="110"/>
        <v/>
      </c>
      <c r="AG225" s="1" t="str">
        <f t="shared" ca="1" si="111"/>
        <v/>
      </c>
      <c r="AH225" s="63" t="str">
        <f t="shared" ca="1" si="112"/>
        <v/>
      </c>
      <c r="AI225" s="1" t="str">
        <f t="shared" ca="1" si="113"/>
        <v/>
      </c>
      <c r="AL225" s="2" t="str">
        <f t="shared" ca="1" si="114"/>
        <v/>
      </c>
      <c r="AM225" s="1" t="str">
        <f t="shared" ca="1" si="115"/>
        <v/>
      </c>
      <c r="AN225" s="63" t="str">
        <f t="shared" ca="1" si="116"/>
        <v/>
      </c>
      <c r="AP225" s="63" t="str">
        <f t="shared" ca="1" si="117"/>
        <v/>
      </c>
      <c r="AQ225" s="1" t="str">
        <f t="shared" ca="1" si="118"/>
        <v/>
      </c>
      <c r="AZ225" s="118"/>
      <c r="BA225" s="118"/>
      <c r="BD225" s="121"/>
      <c r="BE225" s="121"/>
      <c r="BF225" s="121"/>
      <c r="BG225" s="121"/>
      <c r="BH225" s="121"/>
      <c r="BI225" s="121"/>
    </row>
    <row r="226" spans="1:61">
      <c r="A226" s="8">
        <f t="shared" si="119"/>
        <v>209</v>
      </c>
      <c r="H226" s="7"/>
      <c r="O226" s="1" t="str">
        <f t="shared" ca="1" si="102"/>
        <v>data3!R743C37</v>
      </c>
      <c r="P226" s="1" t="str">
        <f ca="1">$AT$8&amp;"!R"&amp;2+$D$16+3*A226&amp;"C"&amp;F$3</f>
        <v>data0!R743C37</v>
      </c>
      <c r="Q226" s="1" t="str">
        <f ca="1">$AT$8&amp;"!R"&amp;2+$D$16+3*A226+1&amp;"C"&amp;F$3</f>
        <v>data0!R744C37</v>
      </c>
      <c r="R226" s="1" t="str">
        <f ca="1">$AT$8&amp;"!R"&amp;2+$D$16+3*A226+2&amp;"C"&amp;F$3</f>
        <v>data0!R745C37</v>
      </c>
      <c r="S226" s="2">
        <f t="shared" ca="1" si="103"/>
        <v>210</v>
      </c>
      <c r="T226" s="63">
        <f t="shared" ca="1" si="104"/>
        <v>210</v>
      </c>
      <c r="U226" s="2">
        <f t="shared" ca="1" si="105"/>
        <v>210</v>
      </c>
      <c r="V226" s="2">
        <f t="shared" ca="1" si="99"/>
        <v>49.734872196578301</v>
      </c>
      <c r="W226" s="2">
        <f t="shared" ca="1" si="100"/>
        <v>49.697679996490479</v>
      </c>
      <c r="X226" s="2">
        <f t="shared" ca="1" si="106"/>
        <v>46.911001841227211</v>
      </c>
      <c r="Y226" s="2">
        <f t="shared" ca="1" si="101"/>
        <v>50.924403985341392</v>
      </c>
      <c r="AA226" s="47">
        <f t="shared" ca="1" si="107"/>
        <v>456.54513522752598</v>
      </c>
      <c r="AB226" s="47">
        <f t="shared" ca="1" si="108"/>
        <v>450.42677307128906</v>
      </c>
      <c r="AC226" s="1">
        <f ca="1">IF(AB226&lt;&gt;"",AA226/AC$16,"")</f>
        <v>4.4540988802685463E-2</v>
      </c>
      <c r="AD226" s="47">
        <f t="shared" ca="1" si="109"/>
        <v>0.98659856017699599</v>
      </c>
      <c r="AE226" s="1">
        <f ca="1">IF(AD226&lt;&gt;"",AD226/AD$16-1,"")</f>
        <v>-2.0489709941062806E-3</v>
      </c>
      <c r="AF226" s="47" t="str">
        <f t="shared" ca="1" si="110"/>
        <v/>
      </c>
      <c r="AG226" s="1" t="str">
        <f t="shared" ca="1" si="111"/>
        <v/>
      </c>
      <c r="AH226" s="63" t="str">
        <f t="shared" ca="1" si="112"/>
        <v/>
      </c>
      <c r="AI226" s="1" t="str">
        <f t="shared" ca="1" si="113"/>
        <v/>
      </c>
      <c r="AL226" s="2" t="str">
        <f t="shared" ca="1" si="114"/>
        <v/>
      </c>
      <c r="AM226" s="1" t="str">
        <f t="shared" ca="1" si="115"/>
        <v/>
      </c>
      <c r="AN226" s="63" t="str">
        <f t="shared" ca="1" si="116"/>
        <v/>
      </c>
      <c r="AP226" s="63" t="str">
        <f t="shared" ca="1" si="117"/>
        <v/>
      </c>
      <c r="AQ226" s="1" t="str">
        <f t="shared" ca="1" si="118"/>
        <v/>
      </c>
      <c r="AZ226" s="118"/>
      <c r="BA226" s="118"/>
      <c r="BD226" s="121"/>
      <c r="BE226" s="121"/>
      <c r="BF226" s="121"/>
      <c r="BG226" s="121"/>
      <c r="BH226" s="121"/>
      <c r="BI226" s="121"/>
    </row>
    <row r="227" spans="1:61">
      <c r="A227" s="8">
        <f t="shared" si="119"/>
        <v>210</v>
      </c>
      <c r="H227" s="7"/>
      <c r="O227" s="1" t="str">
        <f t="shared" ca="1" si="102"/>
        <v>data3!R746C37</v>
      </c>
      <c r="P227" s="1" t="str">
        <f ca="1">$AT$8&amp;"!R"&amp;2+$D$16+3*A227&amp;"C"&amp;F$3</f>
        <v>data0!R746C37</v>
      </c>
      <c r="Q227" s="1" t="str">
        <f ca="1">$AT$8&amp;"!R"&amp;2+$D$16+3*A227+1&amp;"C"&amp;F$3</f>
        <v>data0!R747C37</v>
      </c>
      <c r="R227" s="1" t="str">
        <f ca="1">$AT$8&amp;"!R"&amp;2+$D$16+3*A227+2&amp;"C"&amp;F$3</f>
        <v>data0!R748C37</v>
      </c>
      <c r="S227" s="2">
        <f t="shared" ca="1" si="103"/>
        <v>211</v>
      </c>
      <c r="T227" s="63">
        <f t="shared" ca="1" si="104"/>
        <v>211</v>
      </c>
      <c r="U227" s="2">
        <f t="shared" ca="1" si="105"/>
        <v>211</v>
      </c>
      <c r="V227" s="2">
        <f t="shared" ca="1" si="99"/>
        <v>48.722286706025976</v>
      </c>
      <c r="W227" s="2">
        <f t="shared" ca="1" si="100"/>
        <v>48.707115809122719</v>
      </c>
      <c r="X227" s="2">
        <f t="shared" ca="1" si="106"/>
        <v>45.950160026550293</v>
      </c>
      <c r="Y227" s="2">
        <f t="shared" ca="1" si="101"/>
        <v>50.146368662516274</v>
      </c>
      <c r="AA227" s="47">
        <f t="shared" ca="1" si="107"/>
        <v>459.38083598497502</v>
      </c>
      <c r="AB227" s="47">
        <f t="shared" ca="1" si="108"/>
        <v>453.18341445922852</v>
      </c>
      <c r="AC227" s="1">
        <f ca="1">IF(AB227&lt;&gt;"",AA227/AC$16,"")</f>
        <v>4.4817642535119516E-2</v>
      </c>
      <c r="AD227" s="47">
        <f t="shared" ca="1" si="109"/>
        <v>0.9865091857555216</v>
      </c>
      <c r="AE227" s="1">
        <f ca="1">IF(AD227&lt;&gt;"",AD227/AD$16-1,"")</f>
        <v>-2.1393738179875665E-3</v>
      </c>
      <c r="AF227" s="47" t="str">
        <f t="shared" ca="1" si="110"/>
        <v/>
      </c>
      <c r="AG227" s="1" t="str">
        <f t="shared" ca="1" si="111"/>
        <v/>
      </c>
      <c r="AH227" s="63" t="str">
        <f t="shared" ca="1" si="112"/>
        <v/>
      </c>
      <c r="AI227" s="1" t="str">
        <f t="shared" ca="1" si="113"/>
        <v/>
      </c>
      <c r="AL227" s="2" t="str">
        <f t="shared" ca="1" si="114"/>
        <v/>
      </c>
      <c r="AM227" s="1" t="str">
        <f t="shared" ca="1" si="115"/>
        <v/>
      </c>
      <c r="AN227" s="63" t="str">
        <f t="shared" ca="1" si="116"/>
        <v/>
      </c>
      <c r="AP227" s="63" t="str">
        <f t="shared" ca="1" si="117"/>
        <v/>
      </c>
      <c r="AQ227" s="1" t="str">
        <f t="shared" ca="1" si="118"/>
        <v/>
      </c>
      <c r="AZ227" s="118"/>
      <c r="BA227" s="118"/>
      <c r="BD227" s="121"/>
      <c r="BE227" s="121"/>
      <c r="BF227" s="121"/>
      <c r="BG227" s="121"/>
      <c r="BH227" s="121"/>
      <c r="BI227" s="121"/>
    </row>
    <row r="228" spans="1:61">
      <c r="A228" s="8">
        <f t="shared" si="119"/>
        <v>211</v>
      </c>
      <c r="H228" s="7"/>
      <c r="O228" s="1" t="str">
        <f t="shared" ca="1" si="102"/>
        <v>data3!R749C37</v>
      </c>
      <c r="P228" s="1" t="str">
        <f ca="1">$AT$8&amp;"!R"&amp;2+$D$16+3*A228&amp;"C"&amp;F$3</f>
        <v>data0!R749C37</v>
      </c>
      <c r="Q228" s="1" t="str">
        <f ca="1">$AT$8&amp;"!R"&amp;2+$D$16+3*A228+1&amp;"C"&amp;F$3</f>
        <v>data0!R750C37</v>
      </c>
      <c r="R228" s="1" t="str">
        <f ca="1">$AT$8&amp;"!R"&amp;2+$D$16+3*A228+2&amp;"C"&amp;F$3</f>
        <v>data0!R751C37</v>
      </c>
      <c r="S228" s="2">
        <f t="shared" ca="1" si="103"/>
        <v>212</v>
      </c>
      <c r="T228" s="63">
        <f t="shared" ca="1" si="104"/>
        <v>212</v>
      </c>
      <c r="U228" s="2">
        <f t="shared" ca="1" si="105"/>
        <v>212</v>
      </c>
      <c r="V228" s="2">
        <f t="shared" ca="1" si="99"/>
        <v>47.791505657749155</v>
      </c>
      <c r="W228" s="2">
        <f t="shared" ca="1" si="100"/>
        <v>47.775202910105385</v>
      </c>
      <c r="X228" s="2">
        <f t="shared" ca="1" si="106"/>
        <v>45.030088901519775</v>
      </c>
      <c r="Y228" s="2">
        <f t="shared" ca="1" si="101"/>
        <v>49.280429204305015</v>
      </c>
      <c r="AA228" s="47">
        <f t="shared" ca="1" si="107"/>
        <v>462.1596789709015</v>
      </c>
      <c r="AB228" s="47">
        <f t="shared" ca="1" si="108"/>
        <v>455.90095265706378</v>
      </c>
      <c r="AC228" s="1">
        <f ca="1">IF(AB228&lt;&gt;"",AA228/AC$16,"")</f>
        <v>4.5088749167892829E-2</v>
      </c>
      <c r="AD228" s="47">
        <f t="shared" ca="1" si="109"/>
        <v>0.98645765392650842</v>
      </c>
      <c r="AE228" s="1">
        <f ca="1">IF(AD228&lt;&gt;"",AD228/AD$16-1,"")</f>
        <v>-2.1914986070010745E-3</v>
      </c>
      <c r="AF228" s="47" t="str">
        <f t="shared" ca="1" si="110"/>
        <v/>
      </c>
      <c r="AG228" s="1" t="str">
        <f t="shared" ca="1" si="111"/>
        <v/>
      </c>
      <c r="AH228" s="63" t="str">
        <f t="shared" ca="1" si="112"/>
        <v/>
      </c>
      <c r="AI228" s="1" t="str">
        <f t="shared" ca="1" si="113"/>
        <v/>
      </c>
      <c r="AL228" s="2" t="str">
        <f t="shared" ca="1" si="114"/>
        <v/>
      </c>
      <c r="AM228" s="1" t="str">
        <f t="shared" ca="1" si="115"/>
        <v/>
      </c>
      <c r="AN228" s="63" t="str">
        <f t="shared" ca="1" si="116"/>
        <v/>
      </c>
      <c r="AP228" s="63" t="str">
        <f t="shared" ca="1" si="117"/>
        <v/>
      </c>
      <c r="AQ228" s="1" t="str">
        <f t="shared" ca="1" si="118"/>
        <v/>
      </c>
      <c r="AZ228" s="118"/>
      <c r="BA228" s="118"/>
      <c r="BD228" s="121"/>
      <c r="BE228" s="121"/>
      <c r="BF228" s="121"/>
      <c r="BG228" s="121"/>
      <c r="BH228" s="121"/>
      <c r="BI228" s="121"/>
    </row>
    <row r="229" spans="1:61">
      <c r="A229" s="8">
        <f t="shared" si="119"/>
        <v>212</v>
      </c>
      <c r="H229" s="7"/>
      <c r="O229" s="1" t="str">
        <f t="shared" ca="1" si="102"/>
        <v>data3!R752C37</v>
      </c>
      <c r="P229" s="1" t="str">
        <f ca="1">$AT$8&amp;"!R"&amp;2+$D$16+3*A229&amp;"C"&amp;F$3</f>
        <v>data0!R752C37</v>
      </c>
      <c r="Q229" s="1" t="str">
        <f ca="1">$AT$8&amp;"!R"&amp;2+$D$16+3*A229+1&amp;"C"&amp;F$3</f>
        <v>data0!R753C37</v>
      </c>
      <c r="R229" s="1" t="str">
        <f ca="1">$AT$8&amp;"!R"&amp;2+$D$16+3*A229+2&amp;"C"&amp;F$3</f>
        <v>data0!R754C37</v>
      </c>
      <c r="S229" s="2">
        <f t="shared" ca="1" si="103"/>
        <v>213</v>
      </c>
      <c r="T229" s="63">
        <f t="shared" ca="1" si="104"/>
        <v>213</v>
      </c>
      <c r="U229" s="2">
        <f t="shared" ca="1" si="105"/>
        <v>213</v>
      </c>
      <c r="V229" s="2">
        <f t="shared" ca="1" si="99"/>
        <v>46.802997849811661</v>
      </c>
      <c r="W229" s="2">
        <f t="shared" ca="1" si="100"/>
        <v>46.843290170033775</v>
      </c>
      <c r="X229" s="2">
        <f t="shared" ca="1" si="106"/>
        <v>44.165808359781899</v>
      </c>
      <c r="Y229" s="2">
        <f t="shared" ca="1" si="101"/>
        <v>48.370832443237305</v>
      </c>
      <c r="AA229" s="47">
        <f t="shared" ca="1" si="107"/>
        <v>464.84463311501719</v>
      </c>
      <c r="AB229" s="47">
        <f t="shared" ca="1" si="108"/>
        <v>458.58590062459308</v>
      </c>
      <c r="AC229" s="1">
        <f ca="1">IF(AB229&lt;&gt;"",AA229/AC$16,"")</f>
        <v>4.5350695913660213E-2</v>
      </c>
      <c r="AD229" s="47">
        <f t="shared" ca="1" si="109"/>
        <v>0.9865358615662978</v>
      </c>
      <c r="AE229" s="1">
        <f ca="1">IF(AD229&lt;&gt;"",AD229/AD$16-1,"")</f>
        <v>-2.1123910573306315E-3</v>
      </c>
      <c r="AF229" s="47" t="str">
        <f t="shared" ca="1" si="110"/>
        <v/>
      </c>
      <c r="AG229" s="1" t="str">
        <f t="shared" ca="1" si="111"/>
        <v/>
      </c>
      <c r="AH229" s="63" t="str">
        <f t="shared" ca="1" si="112"/>
        <v/>
      </c>
      <c r="AI229" s="1" t="str">
        <f t="shared" ca="1" si="113"/>
        <v/>
      </c>
      <c r="AL229" s="2" t="str">
        <f t="shared" ca="1" si="114"/>
        <v/>
      </c>
      <c r="AM229" s="1" t="str">
        <f t="shared" ca="1" si="115"/>
        <v/>
      </c>
      <c r="AN229" s="63" t="str">
        <f t="shared" ca="1" si="116"/>
        <v/>
      </c>
      <c r="AP229" s="63" t="str">
        <f t="shared" ca="1" si="117"/>
        <v/>
      </c>
      <c r="AQ229" s="1" t="str">
        <f t="shared" ca="1" si="118"/>
        <v/>
      </c>
      <c r="AZ229" s="118"/>
      <c r="BA229" s="118"/>
      <c r="BD229" s="121"/>
      <c r="BE229" s="121"/>
      <c r="BF229" s="121"/>
      <c r="BG229" s="121"/>
      <c r="BH229" s="121"/>
      <c r="BI229" s="121"/>
    </row>
    <row r="230" spans="1:61">
      <c r="A230" s="8">
        <f t="shared" si="119"/>
        <v>213</v>
      </c>
      <c r="H230" s="7"/>
      <c r="O230" s="1" t="str">
        <f t="shared" ca="1" si="102"/>
        <v>data3!R755C37</v>
      </c>
      <c r="P230" s="1" t="str">
        <f ca="1">$AT$8&amp;"!R"&amp;2+$D$16+3*A230&amp;"C"&amp;F$3</f>
        <v>data0!R755C37</v>
      </c>
      <c r="Q230" s="1" t="str">
        <f ca="1">$AT$8&amp;"!R"&amp;2+$D$16+3*A230+1&amp;"C"&amp;F$3</f>
        <v>data0!R756C37</v>
      </c>
      <c r="R230" s="1" t="str">
        <f ca="1">$AT$8&amp;"!R"&amp;2+$D$16+3*A230+2&amp;"C"&amp;F$3</f>
        <v>data0!R757C37</v>
      </c>
      <c r="S230" s="2">
        <f t="shared" ca="1" si="103"/>
        <v>214</v>
      </c>
      <c r="T230" s="63">
        <f t="shared" ca="1" si="104"/>
        <v>214</v>
      </c>
      <c r="U230" s="2">
        <f t="shared" ca="1" si="105"/>
        <v>214</v>
      </c>
      <c r="V230" s="2">
        <f t="shared" ca="1" si="99"/>
        <v>45.808593050331147</v>
      </c>
      <c r="W230" s="2">
        <f t="shared" ca="1" si="100"/>
        <v>45.878792603810631</v>
      </c>
      <c r="X230" s="2">
        <f t="shared" ca="1" si="106"/>
        <v>43.246452172597252</v>
      </c>
      <c r="Y230" s="2">
        <f t="shared" ca="1" si="101"/>
        <v>47.583237806955971</v>
      </c>
      <c r="AA230" s="47">
        <f t="shared" ca="1" si="107"/>
        <v>467.51620128093487</v>
      </c>
      <c r="AB230" s="47">
        <f t="shared" ca="1" si="108"/>
        <v>461.21871566772461</v>
      </c>
      <c r="AC230" s="1">
        <f ca="1">IF(AB230&lt;&gt;"",AA230/AC$16,"")</f>
        <v>4.5611336710335106E-2</v>
      </c>
      <c r="AD230" s="47">
        <f t="shared" ca="1" si="109"/>
        <v>0.98652990934655105</v>
      </c>
      <c r="AE230" s="1">
        <f ca="1">IF(AD230&lt;&gt;"",AD230/AD$16-1,"")</f>
        <v>-2.118411767334627E-3</v>
      </c>
      <c r="AF230" s="47" t="str">
        <f t="shared" ca="1" si="110"/>
        <v/>
      </c>
      <c r="AG230" s="1" t="str">
        <f t="shared" ca="1" si="111"/>
        <v/>
      </c>
      <c r="AH230" s="63" t="str">
        <f t="shared" ca="1" si="112"/>
        <v/>
      </c>
      <c r="AI230" s="1" t="str">
        <f t="shared" ca="1" si="113"/>
        <v/>
      </c>
      <c r="AL230" s="2" t="str">
        <f t="shared" ca="1" si="114"/>
        <v/>
      </c>
      <c r="AM230" s="1" t="str">
        <f t="shared" ca="1" si="115"/>
        <v/>
      </c>
      <c r="AN230" s="63" t="str">
        <f t="shared" ca="1" si="116"/>
        <v/>
      </c>
      <c r="AP230" s="63" t="str">
        <f t="shared" ca="1" si="117"/>
        <v/>
      </c>
      <c r="AQ230" s="1" t="str">
        <f t="shared" ca="1" si="118"/>
        <v/>
      </c>
      <c r="AZ230" s="118"/>
      <c r="BA230" s="118"/>
      <c r="BD230" s="121"/>
      <c r="BE230" s="121"/>
      <c r="BF230" s="121"/>
      <c r="BG230" s="121"/>
      <c r="BH230" s="121"/>
      <c r="BI230" s="121"/>
    </row>
    <row r="231" spans="1:61">
      <c r="A231" s="8">
        <f t="shared" si="119"/>
        <v>214</v>
      </c>
      <c r="H231" s="7"/>
      <c r="O231" s="1" t="str">
        <f t="shared" ca="1" si="102"/>
        <v>data3!R758C37</v>
      </c>
      <c r="P231" s="1" t="str">
        <f ca="1">$AT$8&amp;"!R"&amp;2+$D$16+3*A231&amp;"C"&amp;F$3</f>
        <v>data0!R758C37</v>
      </c>
      <c r="Q231" s="1" t="str">
        <f ca="1">$AT$8&amp;"!R"&amp;2+$D$16+3*A231+1&amp;"C"&amp;F$3</f>
        <v>data0!R759C37</v>
      </c>
      <c r="R231" s="1" t="str">
        <f ca="1">$AT$8&amp;"!R"&amp;2+$D$16+3*A231+2&amp;"C"&amp;F$3</f>
        <v>data0!R760C37</v>
      </c>
      <c r="S231" s="2">
        <f t="shared" ca="1" si="103"/>
        <v>215</v>
      </c>
      <c r="T231" s="63">
        <f t="shared" ca="1" si="104"/>
        <v>215</v>
      </c>
      <c r="U231" s="2">
        <f t="shared" ca="1" si="105"/>
        <v>215</v>
      </c>
      <c r="V231" s="2">
        <f t="shared" ca="1" si="99"/>
        <v>44.53992409939152</v>
      </c>
      <c r="W231" s="2">
        <f t="shared" ca="1" si="100"/>
        <v>44.738339424133301</v>
      </c>
      <c r="X231" s="2">
        <f t="shared" ca="1" si="106"/>
        <v>42.153287092844643</v>
      </c>
      <c r="Y231" s="2">
        <f t="shared" ca="1" si="101"/>
        <v>46.474771499633789</v>
      </c>
      <c r="AA231" s="47">
        <f t="shared" ca="1" si="107"/>
        <v>470.09346957012878</v>
      </c>
      <c r="AB231" s="47">
        <f t="shared" ca="1" si="108"/>
        <v>463.76029459635419</v>
      </c>
      <c r="AC231" s="1">
        <f ca="1">IF(AB231&lt;&gt;"",AA231/AC$16,"")</f>
        <v>4.5862777519036953E-2</v>
      </c>
      <c r="AD231" s="47">
        <f t="shared" ca="1" si="109"/>
        <v>0.98652783885816175</v>
      </c>
      <c r="AE231" s="1">
        <f ca="1">IF(AD231&lt;&gt;"",AD231/AD$16-1,"")</f>
        <v>-2.1205060801605669E-3</v>
      </c>
      <c r="AF231" s="47" t="str">
        <f t="shared" ca="1" si="110"/>
        <v/>
      </c>
      <c r="AG231" s="1" t="str">
        <f t="shared" ca="1" si="111"/>
        <v/>
      </c>
      <c r="AH231" s="63" t="str">
        <f t="shared" ca="1" si="112"/>
        <v/>
      </c>
      <c r="AI231" s="1" t="str">
        <f t="shared" ca="1" si="113"/>
        <v/>
      </c>
      <c r="AL231" s="2" t="str">
        <f t="shared" ca="1" si="114"/>
        <v/>
      </c>
      <c r="AM231" s="1" t="str">
        <f t="shared" ca="1" si="115"/>
        <v/>
      </c>
      <c r="AN231" s="63" t="str">
        <f t="shared" ca="1" si="116"/>
        <v/>
      </c>
      <c r="AP231" s="63" t="str">
        <f t="shared" ca="1" si="117"/>
        <v/>
      </c>
      <c r="AQ231" s="1" t="str">
        <f t="shared" ca="1" si="118"/>
        <v/>
      </c>
      <c r="AZ231" s="118"/>
      <c r="BA231" s="118"/>
      <c r="BD231" s="121"/>
      <c r="BE231" s="121"/>
      <c r="BF231" s="121"/>
      <c r="BG231" s="121"/>
      <c r="BH231" s="121"/>
      <c r="BI231" s="121"/>
    </row>
    <row r="232" spans="1:61">
      <c r="A232" s="8">
        <f t="shared" si="119"/>
        <v>215</v>
      </c>
      <c r="H232" s="7"/>
      <c r="O232" s="1" t="str">
        <f t="shared" ca="1" si="102"/>
        <v>data3!R761C37</v>
      </c>
      <c r="P232" s="1" t="str">
        <f ca="1">$AT$8&amp;"!R"&amp;2+$D$16+3*A232&amp;"C"&amp;F$3</f>
        <v>data0!R761C37</v>
      </c>
      <c r="Q232" s="1" t="str">
        <f ca="1">$AT$8&amp;"!R"&amp;2+$D$16+3*A232+1&amp;"C"&amp;F$3</f>
        <v>data0!R762C37</v>
      </c>
      <c r="R232" s="1" t="str">
        <f ca="1">$AT$8&amp;"!R"&amp;2+$D$16+3*A232+2&amp;"C"&amp;F$3</f>
        <v>data0!R763C37</v>
      </c>
      <c r="S232" s="2">
        <f t="shared" ca="1" si="103"/>
        <v>216</v>
      </c>
      <c r="T232" s="63">
        <f t="shared" ca="1" si="104"/>
        <v>216</v>
      </c>
      <c r="U232" s="2">
        <f t="shared" ca="1" si="105"/>
        <v>216</v>
      </c>
      <c r="V232" s="2">
        <f t="shared" ca="1" si="99"/>
        <v>43.456259874400679</v>
      </c>
      <c r="W232" s="2">
        <f t="shared" ca="1" si="100"/>
        <v>43.500133514404297</v>
      </c>
      <c r="X232" s="2">
        <f t="shared" ca="1" si="106"/>
        <v>40.980487664540611</v>
      </c>
      <c r="Y232" s="2">
        <f t="shared" ca="1" si="101"/>
        <v>45.14713509877523</v>
      </c>
      <c r="AA232" s="47">
        <f t="shared" ca="1" si="107"/>
        <v>472.60913554531669</v>
      </c>
      <c r="AB232" s="47">
        <f t="shared" ca="1" si="108"/>
        <v>466.27581914265949</v>
      </c>
      <c r="AC232" s="1">
        <f ca="1">IF(AB232&lt;&gt;"",AA232/AC$16,"")</f>
        <v>4.6108208345884555E-2</v>
      </c>
      <c r="AD232" s="47">
        <f t="shared" ca="1" si="109"/>
        <v>0.9865992509955408</v>
      </c>
      <c r="AE232" s="1">
        <f ca="1">IF(AD232&lt;&gt;"",AD232/AD$16-1,"")</f>
        <v>-2.04827222653714E-3</v>
      </c>
      <c r="AF232" s="47" t="str">
        <f t="shared" ca="1" si="110"/>
        <v/>
      </c>
      <c r="AG232" s="1" t="str">
        <f t="shared" ca="1" si="111"/>
        <v/>
      </c>
      <c r="AH232" s="63" t="str">
        <f t="shared" ca="1" si="112"/>
        <v/>
      </c>
      <c r="AI232" s="1" t="str">
        <f t="shared" ca="1" si="113"/>
        <v/>
      </c>
      <c r="AL232" s="2" t="str">
        <f t="shared" ca="1" si="114"/>
        <v/>
      </c>
      <c r="AM232" s="1" t="str">
        <f t="shared" ca="1" si="115"/>
        <v/>
      </c>
      <c r="AN232" s="63" t="str">
        <f t="shared" ca="1" si="116"/>
        <v/>
      </c>
      <c r="AP232" s="63" t="str">
        <f t="shared" ca="1" si="117"/>
        <v/>
      </c>
      <c r="AQ232" s="1" t="str">
        <f t="shared" ca="1" si="118"/>
        <v/>
      </c>
      <c r="AZ232" s="118"/>
      <c r="BA232" s="118"/>
      <c r="BD232" s="121"/>
      <c r="BE232" s="121"/>
      <c r="BF232" s="121"/>
      <c r="BG232" s="121"/>
      <c r="BH232" s="121"/>
      <c r="BI232" s="121"/>
    </row>
    <row r="233" spans="1:61">
      <c r="A233" s="8">
        <f t="shared" si="119"/>
        <v>216</v>
      </c>
      <c r="H233" s="7"/>
      <c r="O233" s="1" t="str">
        <f t="shared" ca="1" si="102"/>
        <v>data3!R764C37</v>
      </c>
      <c r="P233" s="1" t="str">
        <f ca="1">$AT$8&amp;"!R"&amp;2+$D$16+3*A233&amp;"C"&amp;F$3</f>
        <v>data0!R764C37</v>
      </c>
      <c r="Q233" s="1" t="str">
        <f ca="1">$AT$8&amp;"!R"&amp;2+$D$16+3*A233+1&amp;"C"&amp;F$3</f>
        <v>data0!R765C37</v>
      </c>
      <c r="R233" s="1" t="str">
        <f ca="1">$AT$8&amp;"!R"&amp;2+$D$16+3*A233+2&amp;"C"&amp;F$3</f>
        <v>data0!R766C37</v>
      </c>
      <c r="S233" s="2">
        <f t="shared" ca="1" si="103"/>
        <v>217</v>
      </c>
      <c r="T233" s="63">
        <f t="shared" ca="1" si="104"/>
        <v>217</v>
      </c>
      <c r="U233" s="2">
        <f t="shared" ca="1" si="105"/>
        <v>217</v>
      </c>
      <c r="V233" s="2">
        <f t="shared" ca="1" si="99"/>
        <v>42.170482459020313</v>
      </c>
      <c r="W233" s="2">
        <f t="shared" ca="1" si="100"/>
        <v>42.287995338439941</v>
      </c>
      <c r="X233" s="2">
        <f t="shared" ca="1" si="106"/>
        <v>39.82890796661377</v>
      </c>
      <c r="Y233" s="2">
        <f t="shared" ca="1" si="101"/>
        <v>43.777616182963051</v>
      </c>
      <c r="AA233" s="47">
        <f t="shared" ca="1" si="107"/>
        <v>472.71599580221579</v>
      </c>
      <c r="AB233" s="47">
        <f t="shared" ca="1" si="108"/>
        <v>465.53289413452148</v>
      </c>
      <c r="AC233" s="1"/>
      <c r="AD233" s="63"/>
      <c r="AE233" s="1"/>
      <c r="AF233" s="47" t="str">
        <f t="shared" ca="1" si="110"/>
        <v/>
      </c>
      <c r="AG233" s="1" t="str">
        <f t="shared" ca="1" si="111"/>
        <v/>
      </c>
      <c r="AH233" s="63" t="str">
        <f t="shared" ca="1" si="112"/>
        <v/>
      </c>
      <c r="AI233" s="1" t="str">
        <f t="shared" ca="1" si="113"/>
        <v/>
      </c>
      <c r="AL233" s="2" t="str">
        <f t="shared" ca="1" si="114"/>
        <v/>
      </c>
      <c r="AM233" s="1" t="str">
        <f t="shared" ca="1" si="115"/>
        <v/>
      </c>
      <c r="AN233" s="63" t="str">
        <f t="shared" ca="1" si="116"/>
        <v/>
      </c>
      <c r="AP233" s="63" t="str">
        <f t="shared" ca="1" si="117"/>
        <v/>
      </c>
      <c r="AQ233" s="1" t="str">
        <f t="shared" ca="1" si="118"/>
        <v/>
      </c>
      <c r="AZ233" s="118"/>
      <c r="BA233" s="118"/>
      <c r="BD233" s="121"/>
      <c r="BE233" s="121"/>
      <c r="BF233" s="121"/>
      <c r="BG233" s="121"/>
      <c r="BH233" s="121"/>
      <c r="BI233" s="121"/>
    </row>
    <row r="234" spans="1:61">
      <c r="A234" s="8">
        <f t="shared" si="119"/>
        <v>217</v>
      </c>
      <c r="H234" s="7"/>
      <c r="O234" s="1" t="str">
        <f t="shared" ca="1" si="102"/>
        <v>data3!R767C37</v>
      </c>
      <c r="P234" s="1" t="str">
        <f ca="1">$AT$8&amp;"!R"&amp;2+$D$16+3*A234&amp;"C"&amp;F$3</f>
        <v>data0!R767C37</v>
      </c>
      <c r="Q234" s="1" t="str">
        <f ca="1">$AT$8&amp;"!R"&amp;2+$D$16+3*A234+1&amp;"C"&amp;F$3</f>
        <v>data0!R768C37</v>
      </c>
      <c r="R234" s="1" t="str">
        <f ca="1">$AT$8&amp;"!R"&amp;2+$D$16+3*A234+2&amp;"C"&amp;F$3</f>
        <v>data0!R769C37</v>
      </c>
      <c r="S234" s="2">
        <f t="shared" ca="1" si="103"/>
        <v>218</v>
      </c>
      <c r="T234" s="63">
        <f t="shared" ca="1" si="104"/>
        <v>218</v>
      </c>
      <c r="U234" s="2">
        <f t="shared" ca="1" si="105"/>
        <v>218</v>
      </c>
      <c r="V234" s="2">
        <f t="shared" ca="1" si="99"/>
        <v>41.129047036082923</v>
      </c>
      <c r="W234" s="2">
        <f t="shared" ca="1" si="100"/>
        <v>41.127991358439125</v>
      </c>
      <c r="X234" s="2">
        <f t="shared" ca="1" si="106"/>
        <v>38.721913814544678</v>
      </c>
      <c r="Y234" s="2">
        <f t="shared" ca="1" si="101"/>
        <v>42.393905003865562</v>
      </c>
      <c r="AA234" s="47">
        <f t="shared" ca="1" si="107"/>
        <v>473.62284995858022</v>
      </c>
      <c r="AB234" s="47">
        <f t="shared" ca="1" si="108"/>
        <v>466.75806299845379</v>
      </c>
      <c r="AC234" s="1"/>
      <c r="AD234" s="63"/>
      <c r="AE234" s="1"/>
      <c r="AF234" s="47" t="str">
        <f t="shared" ca="1" si="110"/>
        <v/>
      </c>
      <c r="AG234" s="1" t="str">
        <f t="shared" ca="1" si="111"/>
        <v/>
      </c>
      <c r="AH234" s="63" t="str">
        <f t="shared" ca="1" si="112"/>
        <v/>
      </c>
      <c r="AI234" s="1" t="str">
        <f t="shared" ca="1" si="113"/>
        <v/>
      </c>
      <c r="AL234" s="2" t="str">
        <f t="shared" ca="1" si="114"/>
        <v/>
      </c>
      <c r="AM234" s="1" t="str">
        <f t="shared" ca="1" si="115"/>
        <v/>
      </c>
      <c r="AN234" s="63" t="str">
        <f t="shared" ca="1" si="116"/>
        <v/>
      </c>
      <c r="AP234" s="63" t="str">
        <f t="shared" ca="1" si="117"/>
        <v/>
      </c>
      <c r="AQ234" s="1" t="str">
        <f t="shared" ca="1" si="118"/>
        <v/>
      </c>
      <c r="AZ234" s="118"/>
      <c r="BA234" s="118"/>
      <c r="BD234" s="121"/>
      <c r="BE234" s="121"/>
      <c r="BF234" s="121"/>
      <c r="BG234" s="121"/>
      <c r="BH234" s="121"/>
      <c r="BI234" s="121"/>
    </row>
    <row r="235" spans="1:61">
      <c r="A235" s="8">
        <f t="shared" si="119"/>
        <v>218</v>
      </c>
      <c r="H235" s="7"/>
      <c r="O235" s="1" t="str">
        <f t="shared" ca="1" si="102"/>
        <v>data3!R770C37</v>
      </c>
      <c r="P235" s="1" t="str">
        <f ca="1">$AT$8&amp;"!R"&amp;2+$D$16+3*A235&amp;"C"&amp;F$3</f>
        <v>data0!R770C37</v>
      </c>
      <c r="Q235" s="1" t="str">
        <f ca="1">$AT$8&amp;"!R"&amp;2+$D$16+3*A235+1&amp;"C"&amp;F$3</f>
        <v>data0!R771C37</v>
      </c>
      <c r="R235" s="1" t="str">
        <f ca="1">$AT$8&amp;"!R"&amp;2+$D$16+3*A235+2&amp;"C"&amp;F$3</f>
        <v>data0!R772C37</v>
      </c>
      <c r="S235" s="2">
        <f t="shared" ca="1" si="103"/>
        <v>219</v>
      </c>
      <c r="T235" s="63">
        <f t="shared" ca="1" si="104"/>
        <v>219</v>
      </c>
      <c r="U235" s="2">
        <f t="shared" ca="1" si="105"/>
        <v>219</v>
      </c>
      <c r="V235" s="2">
        <f t="shared" ca="1" si="99"/>
        <v>39.825095812683294</v>
      </c>
      <c r="W235" s="2">
        <f t="shared" ca="1" si="100"/>
        <v>39.94192043940226</v>
      </c>
      <c r="X235" s="2">
        <f t="shared" ca="1" si="106"/>
        <v>37.593938509623207</v>
      </c>
      <c r="Y235" s="2">
        <f t="shared" ca="1" si="101"/>
        <v>41.043306827545166</v>
      </c>
      <c r="AA235" s="47">
        <f t="shared" ca="1" si="107"/>
        <v>475.80606983764136</v>
      </c>
      <c r="AB235" s="47">
        <f t="shared" ca="1" si="108"/>
        <v>469.09761937459308</v>
      </c>
      <c r="AC235" s="1"/>
      <c r="AD235" s="63"/>
      <c r="AE235" s="1"/>
      <c r="AF235" s="47" t="str">
        <f t="shared" ca="1" si="110"/>
        <v/>
      </c>
      <c r="AG235" s="1" t="str">
        <f t="shared" ca="1" si="111"/>
        <v/>
      </c>
      <c r="AH235" s="63" t="str">
        <f t="shared" ca="1" si="112"/>
        <v/>
      </c>
      <c r="AI235" s="1" t="str">
        <f t="shared" ca="1" si="113"/>
        <v/>
      </c>
      <c r="AL235" s="2" t="str">
        <f t="shared" ca="1" si="114"/>
        <v/>
      </c>
      <c r="AM235" s="1" t="str">
        <f t="shared" ca="1" si="115"/>
        <v/>
      </c>
      <c r="AN235" s="63" t="str">
        <f t="shared" ca="1" si="116"/>
        <v/>
      </c>
      <c r="AP235" s="63" t="str">
        <f t="shared" ca="1" si="117"/>
        <v/>
      </c>
      <c r="AQ235" s="1" t="str">
        <f t="shared" ca="1" si="118"/>
        <v/>
      </c>
      <c r="AZ235" s="118"/>
      <c r="BA235" s="118"/>
      <c r="BD235" s="121"/>
      <c r="BE235" s="121"/>
      <c r="BF235" s="121"/>
      <c r="BG235" s="121"/>
      <c r="BH235" s="121"/>
      <c r="BI235" s="121"/>
    </row>
    <row r="236" spans="1:61">
      <c r="A236" s="8">
        <f t="shared" si="119"/>
        <v>219</v>
      </c>
      <c r="H236" s="7"/>
      <c r="O236" s="1" t="str">
        <f t="shared" ca="1" si="102"/>
        <v>data3!R773C37</v>
      </c>
      <c r="P236" s="1" t="str">
        <f ca="1">$AT$8&amp;"!R"&amp;2+$D$16+3*A236&amp;"C"&amp;F$3</f>
        <v>data0!R773C37</v>
      </c>
      <c r="Q236" s="1" t="str">
        <f ca="1">$AT$8&amp;"!R"&amp;2+$D$16+3*A236+1&amp;"C"&amp;F$3</f>
        <v>data0!R774C37</v>
      </c>
      <c r="R236" s="1" t="str">
        <f ca="1">$AT$8&amp;"!R"&amp;2+$D$16+3*A236+2&amp;"C"&amp;F$3</f>
        <v>data0!R775C37</v>
      </c>
      <c r="S236" s="2">
        <f t="shared" ca="1" si="103"/>
        <v>220</v>
      </c>
      <c r="T236" s="63">
        <f t="shared" ca="1" si="104"/>
        <v>220</v>
      </c>
      <c r="U236" s="2">
        <f t="shared" ca="1" si="105"/>
        <v>220</v>
      </c>
      <c r="V236" s="2">
        <f t="shared" ca="1" si="99"/>
        <v>38.659092689132592</v>
      </c>
      <c r="W236" s="2">
        <f t="shared" ca="1" si="100"/>
        <v>38.76236629486084</v>
      </c>
      <c r="X236" s="2">
        <f t="shared" ca="1" si="106"/>
        <v>36.481460571289063</v>
      </c>
      <c r="Y236" s="2">
        <f t="shared" ca="1" si="101"/>
        <v>39.613574663798012</v>
      </c>
      <c r="AA236" s="47">
        <f t="shared" ca="1" si="107"/>
        <v>477.7900012914177</v>
      </c>
      <c r="AB236" s="47">
        <f t="shared" ca="1" si="108"/>
        <v>471.25470479329425</v>
      </c>
      <c r="AC236" s="1">
        <f t="shared" ref="AC233:AC239" ca="1" si="120">IF(AB236&lt;&gt;"",AA236/AC$16,"")</f>
        <v>4.6613658662577336E-2</v>
      </c>
      <c r="AD236" s="63">
        <f t="shared" ref="AD233:AD239" ca="1" si="121">AB236/AA236</f>
        <v>0.98632182238962895</v>
      </c>
      <c r="AE236" s="1">
        <f t="shared" ref="AE233:AE239" ca="1" si="122">IF(AD236&lt;&gt;"",AD236/AD$16-1,"")</f>
        <v>-2.3288931132082746E-3</v>
      </c>
      <c r="AF236" s="47" t="str">
        <f t="shared" ca="1" si="110"/>
        <v/>
      </c>
      <c r="AG236" s="1" t="str">
        <f t="shared" ca="1" si="111"/>
        <v/>
      </c>
      <c r="AH236" s="63" t="str">
        <f t="shared" ca="1" si="112"/>
        <v/>
      </c>
      <c r="AI236" s="1" t="str">
        <f t="shared" ca="1" si="113"/>
        <v/>
      </c>
      <c r="AL236" s="2" t="str">
        <f t="shared" ca="1" si="114"/>
        <v/>
      </c>
      <c r="AM236" s="1" t="str">
        <f t="shared" ca="1" si="115"/>
        <v/>
      </c>
      <c r="AN236" s="63" t="str">
        <f t="shared" ca="1" si="116"/>
        <v/>
      </c>
      <c r="AP236" s="63" t="str">
        <f t="shared" ca="1" si="117"/>
        <v/>
      </c>
      <c r="AQ236" s="1" t="str">
        <f t="shared" ca="1" si="118"/>
        <v/>
      </c>
      <c r="AZ236" s="118"/>
      <c r="BA236" s="118"/>
      <c r="BD236" s="121"/>
      <c r="BE236" s="121"/>
      <c r="BF236" s="121"/>
      <c r="BG236" s="121"/>
      <c r="BH236" s="121"/>
      <c r="BI236" s="121"/>
    </row>
    <row r="237" spans="1:61">
      <c r="A237" s="8">
        <f t="shared" si="119"/>
        <v>220</v>
      </c>
      <c r="H237" s="7"/>
      <c r="O237" s="1" t="str">
        <f t="shared" ca="1" si="102"/>
        <v>data3!R776C37</v>
      </c>
      <c r="P237" s="1" t="str">
        <f ca="1">$AT$8&amp;"!R"&amp;2+$D$16+3*A237&amp;"C"&amp;F$3</f>
        <v>data0!R776C37</v>
      </c>
      <c r="Q237" s="1" t="str">
        <f ca="1">$AT$8&amp;"!R"&amp;2+$D$16+3*A237+1&amp;"C"&amp;F$3</f>
        <v>data0!R777C37</v>
      </c>
      <c r="R237" s="1" t="str">
        <f ca="1">$AT$8&amp;"!R"&amp;2+$D$16+3*A237+2&amp;"C"&amp;F$3</f>
        <v>data0!R778C37</v>
      </c>
      <c r="S237" s="2">
        <f t="shared" ca="1" si="103"/>
        <v>221</v>
      </c>
      <c r="T237" s="63">
        <f t="shared" ca="1" si="104"/>
        <v>221</v>
      </c>
      <c r="U237" s="2">
        <f t="shared" ca="1" si="105"/>
        <v>221</v>
      </c>
      <c r="V237" s="2">
        <f t="shared" ca="1" si="99"/>
        <v>37.491470391200707</v>
      </c>
      <c r="W237" s="2">
        <f t="shared" ca="1" si="100"/>
        <v>37.556744734446205</v>
      </c>
      <c r="X237" s="2">
        <f t="shared" ca="1" si="106"/>
        <v>35.338463624318443</v>
      </c>
      <c r="Y237" s="2">
        <f t="shared" ca="1" si="101"/>
        <v>38.146098852157593</v>
      </c>
      <c r="AA237" s="47">
        <f t="shared" ca="1" si="107"/>
        <v>479.98056334776675</v>
      </c>
      <c r="AB237" s="47">
        <f t="shared" ca="1" si="108"/>
        <v>473.54864374796551</v>
      </c>
      <c r="AC237" s="1">
        <f t="shared" ca="1" si="120"/>
        <v>4.6827372033928463E-2</v>
      </c>
      <c r="AD237" s="63">
        <f t="shared" ca="1" si="121"/>
        <v>0.9865996248786828</v>
      </c>
      <c r="AE237" s="1">
        <f t="shared" ca="1" si="122"/>
        <v>-2.0478940412433921E-3</v>
      </c>
      <c r="AF237" s="47" t="str">
        <f t="shared" ca="1" si="110"/>
        <v/>
      </c>
      <c r="AG237" s="1" t="str">
        <f t="shared" ca="1" si="111"/>
        <v/>
      </c>
      <c r="AH237" s="63" t="str">
        <f t="shared" ca="1" si="112"/>
        <v/>
      </c>
      <c r="AI237" s="1" t="str">
        <f t="shared" ca="1" si="113"/>
        <v/>
      </c>
      <c r="AL237" s="2" t="str">
        <f t="shared" ca="1" si="114"/>
        <v/>
      </c>
      <c r="AM237" s="1" t="str">
        <f t="shared" ca="1" si="115"/>
        <v/>
      </c>
      <c r="AN237" s="63" t="str">
        <f t="shared" ca="1" si="116"/>
        <v/>
      </c>
      <c r="AP237" s="63" t="str">
        <f t="shared" ca="1" si="117"/>
        <v/>
      </c>
      <c r="AQ237" s="1" t="str">
        <f t="shared" ca="1" si="118"/>
        <v/>
      </c>
      <c r="AZ237" s="118"/>
      <c r="BA237" s="118"/>
      <c r="BD237" s="121"/>
      <c r="BE237" s="121"/>
      <c r="BF237" s="121"/>
      <c r="BG237" s="121"/>
      <c r="BH237" s="121"/>
      <c r="BI237" s="121"/>
    </row>
    <row r="238" spans="1:61">
      <c r="A238" s="8">
        <f t="shared" si="119"/>
        <v>221</v>
      </c>
      <c r="H238" s="7"/>
      <c r="O238" s="1" t="str">
        <f t="shared" ca="1" si="102"/>
        <v>data3!R779C37</v>
      </c>
      <c r="P238" s="1" t="str">
        <f ca="1">$AT$8&amp;"!R"&amp;2+$D$16+3*A238&amp;"C"&amp;F$3</f>
        <v>data0!R779C37</v>
      </c>
      <c r="Q238" s="1" t="str">
        <f ca="1">$AT$8&amp;"!R"&amp;2+$D$16+3*A238+1&amp;"C"&amp;F$3</f>
        <v>data0!R780C37</v>
      </c>
      <c r="R238" s="1" t="str">
        <f ca="1">$AT$8&amp;"!R"&amp;2+$D$16+3*A238+2&amp;"C"&amp;F$3</f>
        <v>data0!R781C37</v>
      </c>
      <c r="S238" s="2">
        <f t="shared" ca="1" si="103"/>
        <v>222</v>
      </c>
      <c r="T238" s="63">
        <f t="shared" ca="1" si="104"/>
        <v>222</v>
      </c>
      <c r="U238" s="2">
        <f t="shared" ca="1" si="105"/>
        <v>222</v>
      </c>
      <c r="V238" s="2">
        <f t="shared" ca="1" si="99"/>
        <v>36.170412997711189</v>
      </c>
      <c r="W238" s="2">
        <f t="shared" ca="1" si="100"/>
        <v>36.325055599212646</v>
      </c>
      <c r="X238" s="2">
        <f t="shared" ca="1" si="106"/>
        <v>34.170195341110229</v>
      </c>
      <c r="Y238" s="2">
        <f t="shared" ca="1" si="101"/>
        <v>36.699219385782875</v>
      </c>
      <c r="AA238" s="47">
        <f t="shared" ca="1" si="107"/>
        <v>482.23085071748892</v>
      </c>
      <c r="AB238" s="47">
        <f t="shared" ca="1" si="108"/>
        <v>475.783930460612</v>
      </c>
      <c r="AC238" s="1">
        <f t="shared" ca="1" si="120"/>
        <v>4.7046912265120873E-2</v>
      </c>
      <c r="AD238" s="63">
        <f t="shared" ca="1" si="121"/>
        <v>0.98663104974042026</v>
      </c>
      <c r="AE238" s="1">
        <f t="shared" ca="1" si="122"/>
        <v>-2.0161075838399656E-3</v>
      </c>
      <c r="AF238" s="47" t="str">
        <f t="shared" ca="1" si="110"/>
        <v/>
      </c>
      <c r="AG238" s="1" t="str">
        <f t="shared" ca="1" si="111"/>
        <v/>
      </c>
      <c r="AH238" s="63" t="str">
        <f t="shared" ca="1" si="112"/>
        <v/>
      </c>
      <c r="AI238" s="1" t="str">
        <f t="shared" ca="1" si="113"/>
        <v/>
      </c>
      <c r="AL238" s="2" t="str">
        <f t="shared" ca="1" si="114"/>
        <v/>
      </c>
      <c r="AM238" s="1" t="str">
        <f t="shared" ca="1" si="115"/>
        <v/>
      </c>
      <c r="AN238" s="63" t="str">
        <f t="shared" ca="1" si="116"/>
        <v/>
      </c>
      <c r="AP238" s="63" t="str">
        <f t="shared" ca="1" si="117"/>
        <v/>
      </c>
      <c r="AQ238" s="1" t="str">
        <f t="shared" ca="1" si="118"/>
        <v/>
      </c>
      <c r="AZ238" s="118"/>
      <c r="BA238" s="118"/>
      <c r="BD238" s="121"/>
      <c r="BE238" s="121"/>
      <c r="BF238" s="121"/>
      <c r="BG238" s="121"/>
      <c r="BH238" s="121"/>
      <c r="BI238" s="121"/>
    </row>
    <row r="239" spans="1:61">
      <c r="A239" s="8">
        <f t="shared" si="119"/>
        <v>222</v>
      </c>
      <c r="H239" s="7"/>
      <c r="O239" s="1" t="str">
        <f t="shared" ca="1" si="102"/>
        <v>data3!R782C37</v>
      </c>
      <c r="P239" s="1" t="str">
        <f ca="1">$AT$8&amp;"!R"&amp;2+$D$16+3*A239&amp;"C"&amp;F$3</f>
        <v>data0!R782C37</v>
      </c>
      <c r="Q239" s="1" t="str">
        <f ca="1">$AT$8&amp;"!R"&amp;2+$D$16+3*A239+1&amp;"C"&amp;F$3</f>
        <v>data0!R783C37</v>
      </c>
      <c r="R239" s="1" t="str">
        <f ca="1">$AT$8&amp;"!R"&amp;2+$D$16+3*A239+2&amp;"C"&amp;F$3</f>
        <v>data0!R784C37</v>
      </c>
      <c r="S239" s="2">
        <f t="shared" ca="1" si="103"/>
        <v>223</v>
      </c>
      <c r="T239" s="63">
        <f t="shared" ca="1" si="104"/>
        <v>223</v>
      </c>
      <c r="U239" s="2">
        <f t="shared" ca="1" si="105"/>
        <v>223</v>
      </c>
      <c r="V239" s="2">
        <f t="shared" ca="1" si="99"/>
        <v>34.859526716472374</v>
      </c>
      <c r="W239" s="2">
        <f t="shared" ca="1" si="100"/>
        <v>35.054265022277832</v>
      </c>
      <c r="X239" s="2">
        <f t="shared" ca="1" si="106"/>
        <v>32.953526814778648</v>
      </c>
      <c r="Y239" s="2">
        <f t="shared" ca="1" si="101"/>
        <v>35.213019291559853</v>
      </c>
      <c r="AA239" s="47">
        <f t="shared" ca="1" si="107"/>
        <v>482.29468571845553</v>
      </c>
      <c r="AB239" s="47">
        <f t="shared" ca="1" si="108"/>
        <v>491.18330637613934</v>
      </c>
      <c r="AC239" s="1"/>
      <c r="AD239" s="63"/>
      <c r="AE239" s="1"/>
      <c r="AF239" s="47" t="str">
        <f t="shared" ca="1" si="110"/>
        <v/>
      </c>
      <c r="AG239" s="1" t="str">
        <f t="shared" ca="1" si="111"/>
        <v/>
      </c>
      <c r="AH239" s="63" t="str">
        <f t="shared" ca="1" si="112"/>
        <v/>
      </c>
      <c r="AI239" s="1" t="str">
        <f t="shared" ca="1" si="113"/>
        <v/>
      </c>
      <c r="AL239" s="2" t="str">
        <f t="shared" ca="1" si="114"/>
        <v/>
      </c>
      <c r="AM239" s="1" t="str">
        <f t="shared" ca="1" si="115"/>
        <v/>
      </c>
      <c r="AN239" s="63" t="str">
        <f t="shared" ca="1" si="116"/>
        <v/>
      </c>
      <c r="AP239" s="63" t="str">
        <f t="shared" ca="1" si="117"/>
        <v/>
      </c>
      <c r="AQ239" s="1" t="str">
        <f t="shared" ca="1" si="118"/>
        <v/>
      </c>
      <c r="AZ239" s="118"/>
      <c r="BA239" s="118"/>
      <c r="BD239" s="121"/>
      <c r="BE239" s="121"/>
      <c r="BF239" s="121"/>
      <c r="BG239" s="121"/>
      <c r="BH239" s="121"/>
      <c r="BI239" s="121"/>
    </row>
    <row r="240" spans="1:61">
      <c r="A240" s="8">
        <f t="shared" si="119"/>
        <v>223</v>
      </c>
      <c r="H240" s="7"/>
      <c r="O240" s="1" t="str">
        <f t="shared" ca="1" si="102"/>
        <v>data3!R785C37</v>
      </c>
      <c r="P240" s="1" t="str">
        <f ca="1">$AT$8&amp;"!R"&amp;2+$D$16+3*A240&amp;"C"&amp;F$3</f>
        <v>data0!R785C37</v>
      </c>
      <c r="Q240" s="1" t="str">
        <f ca="1">$AT$8&amp;"!R"&amp;2+$D$16+3*A240+1&amp;"C"&amp;F$3</f>
        <v>data0!R786C37</v>
      </c>
      <c r="R240" s="1" t="str">
        <f ca="1">$AT$8&amp;"!R"&amp;2+$D$16+3*A240+2&amp;"C"&amp;F$3</f>
        <v>data0!R787C37</v>
      </c>
      <c r="S240" s="2">
        <f t="shared" ca="1" si="103"/>
        <v>224</v>
      </c>
      <c r="T240" s="63">
        <f t="shared" ca="1" si="104"/>
        <v>224</v>
      </c>
      <c r="U240" s="2">
        <f t="shared" ca="1" si="105"/>
        <v>224</v>
      </c>
      <c r="V240" s="2">
        <f t="shared" ca="1" si="99"/>
        <v>33.571080716124328</v>
      </c>
      <c r="W240" s="2">
        <f t="shared" ca="1" si="100"/>
        <v>33.744373321533203</v>
      </c>
      <c r="X240" s="2">
        <f t="shared" ca="1" si="106"/>
        <v>31.704909642537434</v>
      </c>
      <c r="Y240" s="2">
        <f t="shared" ca="1" si="101"/>
        <v>33.597031593322754</v>
      </c>
      <c r="AA240" s="47">
        <f t="shared" ca="1" si="107"/>
        <v>484.39049871454125</v>
      </c>
      <c r="AB240" s="47">
        <f t="shared" ca="1" si="108"/>
        <v>477.98012161254883</v>
      </c>
      <c r="AC240" s="1">
        <f ca="1">IF(AB240&lt;&gt;"",AA240/AC$16,"")</f>
        <v>4.7257609630686953E-2</v>
      </c>
      <c r="AD240" s="47">
        <f t="shared" ca="1" si="109"/>
        <v>0.98676609652954783</v>
      </c>
      <c r="AE240" s="1">
        <f ca="1">IF(AD240&lt;&gt;"",AD240/AD$16-1,"")</f>
        <v>-1.8795068552218686E-3</v>
      </c>
      <c r="AF240" s="47" t="str">
        <f t="shared" ca="1" si="110"/>
        <v/>
      </c>
      <c r="AG240" s="1" t="str">
        <f t="shared" ca="1" si="111"/>
        <v/>
      </c>
      <c r="AH240" s="63" t="str">
        <f t="shared" ca="1" si="112"/>
        <v/>
      </c>
      <c r="AI240" s="1" t="str">
        <f t="shared" ca="1" si="113"/>
        <v/>
      </c>
      <c r="AL240" s="2" t="str">
        <f t="shared" ca="1" si="114"/>
        <v/>
      </c>
      <c r="AM240" s="1" t="str">
        <f t="shared" ca="1" si="115"/>
        <v/>
      </c>
      <c r="AN240" s="63" t="str">
        <f t="shared" ca="1" si="116"/>
        <v/>
      </c>
      <c r="AP240" s="63" t="str">
        <f t="shared" ca="1" si="117"/>
        <v/>
      </c>
      <c r="AQ240" s="1" t="str">
        <f t="shared" ca="1" si="118"/>
        <v/>
      </c>
      <c r="AZ240" s="118"/>
      <c r="BA240" s="118"/>
      <c r="BD240" s="121"/>
      <c r="BE240" s="121"/>
      <c r="BF240" s="121"/>
      <c r="BG240" s="121"/>
      <c r="BH240" s="121"/>
      <c r="BI240" s="121"/>
    </row>
    <row r="241" spans="1:71">
      <c r="A241" s="8">
        <f t="shared" si="119"/>
        <v>224</v>
      </c>
      <c r="H241" s="7"/>
      <c r="O241" s="1" t="str">
        <f t="shared" ca="1" si="102"/>
        <v>data3!R788C37</v>
      </c>
      <c r="P241" s="1" t="str">
        <f ca="1">$AT$8&amp;"!R"&amp;2+$D$16+3*A241&amp;"C"&amp;F$3</f>
        <v>data0!R788C37</v>
      </c>
      <c r="Q241" s="1" t="str">
        <f ca="1">$AT$8&amp;"!R"&amp;2+$D$16+3*A241+1&amp;"C"&amp;F$3</f>
        <v>data0!R789C37</v>
      </c>
      <c r="R241" s="1" t="str">
        <f ca="1">$AT$8&amp;"!R"&amp;2+$D$16+3*A241+2&amp;"C"&amp;F$3</f>
        <v>data0!R790C37</v>
      </c>
      <c r="S241" s="2">
        <f t="shared" ca="1" si="103"/>
        <v>225</v>
      </c>
      <c r="T241" s="63">
        <f t="shared" ca="1" si="104"/>
        <v>225</v>
      </c>
      <c r="U241" s="2">
        <f t="shared" ca="1" si="105"/>
        <v>225</v>
      </c>
      <c r="V241" s="2">
        <f t="shared" ca="1" si="99"/>
        <v>32.196570874877736</v>
      </c>
      <c r="W241" s="2">
        <f t="shared" ca="1" si="100"/>
        <v>32.375830173492432</v>
      </c>
      <c r="X241" s="2">
        <f t="shared" ca="1" si="106"/>
        <v>30.412184238433838</v>
      </c>
      <c r="Y241" s="2">
        <f t="shared" ca="1" si="101"/>
        <v>32.090333143870033</v>
      </c>
      <c r="AA241" s="47">
        <f t="shared" ca="1" si="107"/>
        <v>486.54223649464046</v>
      </c>
      <c r="AB241" s="47">
        <f t="shared" ca="1" si="108"/>
        <v>480.11113866170246</v>
      </c>
      <c r="AC241" s="1">
        <f ca="1">IF(AB241&lt;&gt;"",AA241/AC$16,"")</f>
        <v>4.7467535267769805E-2</v>
      </c>
      <c r="AD241" s="47">
        <f t="shared" ca="1" si="109"/>
        <v>0.98678203586337798</v>
      </c>
      <c r="AE241" s="1">
        <f ca="1">IF(AD241&lt;&gt;"",AD241/AD$16-1,"")</f>
        <v>-1.8633841126601824E-3</v>
      </c>
      <c r="AF241" s="47" t="str">
        <f t="shared" ca="1" si="110"/>
        <v/>
      </c>
      <c r="AG241" s="1" t="str">
        <f t="shared" ca="1" si="111"/>
        <v/>
      </c>
      <c r="AH241" s="63" t="str">
        <f t="shared" ca="1" si="112"/>
        <v/>
      </c>
      <c r="AI241" s="1" t="str">
        <f t="shared" ca="1" si="113"/>
        <v/>
      </c>
      <c r="AL241" s="2" t="str">
        <f t="shared" ca="1" si="114"/>
        <v/>
      </c>
      <c r="AM241" s="1" t="str">
        <f t="shared" ca="1" si="115"/>
        <v/>
      </c>
      <c r="AN241" s="63" t="str">
        <f t="shared" ca="1" si="116"/>
        <v/>
      </c>
      <c r="AP241" s="63" t="str">
        <f t="shared" ca="1" si="117"/>
        <v/>
      </c>
      <c r="AQ241" s="1" t="str">
        <f t="shared" ca="1" si="118"/>
        <v/>
      </c>
      <c r="AZ241" s="118"/>
      <c r="BA241" s="118"/>
      <c r="BD241" s="121"/>
      <c r="BE241" s="121"/>
      <c r="BF241" s="121"/>
      <c r="BG241" s="121"/>
      <c r="BH241" s="121"/>
      <c r="BI241" s="121"/>
    </row>
    <row r="242" spans="1:71">
      <c r="A242" s="8">
        <f t="shared" si="119"/>
        <v>225</v>
      </c>
      <c r="H242" s="7"/>
      <c r="O242" s="1" t="str">
        <f t="shared" ca="1" si="102"/>
        <v>data3!R791C37</v>
      </c>
      <c r="P242" s="1" t="str">
        <f ca="1">$AT$8&amp;"!R"&amp;2+$D$16+3*A242&amp;"C"&amp;F$3</f>
        <v>data0!R791C37</v>
      </c>
      <c r="Q242" s="1" t="str">
        <f ca="1">$AT$8&amp;"!R"&amp;2+$D$16+3*A242+1&amp;"C"&amp;F$3</f>
        <v>data0!R792C37</v>
      </c>
      <c r="R242" s="1" t="str">
        <f ca="1">$AT$8&amp;"!R"&amp;2+$D$16+3*A242+2&amp;"C"&amp;F$3</f>
        <v>data0!R793C37</v>
      </c>
      <c r="S242" s="2">
        <f t="shared" ca="1" si="103"/>
        <v>226</v>
      </c>
      <c r="T242" s="63">
        <f t="shared" ca="1" si="104"/>
        <v>226</v>
      </c>
      <c r="U242" s="2">
        <f t="shared" ca="1" si="105"/>
        <v>226</v>
      </c>
      <c r="V242" s="2">
        <f t="shared" ca="1" si="99"/>
        <v>30.868033515221892</v>
      </c>
      <c r="W242" s="2">
        <f t="shared" ca="1" si="100"/>
        <v>30.974701801935833</v>
      </c>
      <c r="X242" s="2">
        <f t="shared" ca="1" si="106"/>
        <v>29.062953074773151</v>
      </c>
      <c r="Y242" s="2">
        <f t="shared" ca="1" si="101"/>
        <v>30.403489987055462</v>
      </c>
      <c r="AA242" s="47">
        <f t="shared" ca="1" si="107"/>
        <v>488.56823463741415</v>
      </c>
      <c r="AB242" s="47">
        <f t="shared" ca="1" si="108"/>
        <v>482.20957183837891</v>
      </c>
      <c r="AC242" s="1">
        <f ca="1">IF(AB242&lt;&gt;"",AA242/AC$16,"")</f>
        <v>4.7665193623162357E-2</v>
      </c>
      <c r="AD242" s="47">
        <f t="shared" ca="1" si="109"/>
        <v>0.98698510801924266</v>
      </c>
      <c r="AE242" s="1">
        <f ca="1">IF(AD242&lt;&gt;"",AD242/AD$16-1,"")</f>
        <v>-1.6579752715289997E-3</v>
      </c>
      <c r="AF242" s="47" t="str">
        <f t="shared" ca="1" si="110"/>
        <v/>
      </c>
      <c r="AG242" s="1" t="str">
        <f t="shared" ca="1" si="111"/>
        <v/>
      </c>
      <c r="AH242" s="63" t="str">
        <f t="shared" ca="1" si="112"/>
        <v/>
      </c>
      <c r="AI242" s="1" t="str">
        <f t="shared" ca="1" si="113"/>
        <v/>
      </c>
      <c r="AL242" s="2" t="str">
        <f t="shared" ca="1" si="114"/>
        <v/>
      </c>
      <c r="AM242" s="1" t="str">
        <f t="shared" ca="1" si="115"/>
        <v/>
      </c>
      <c r="AN242" s="63" t="str">
        <f t="shared" ca="1" si="116"/>
        <v/>
      </c>
      <c r="AP242" s="63" t="str">
        <f t="shared" ca="1" si="117"/>
        <v/>
      </c>
      <c r="AQ242" s="1" t="str">
        <f t="shared" ca="1" si="118"/>
        <v/>
      </c>
      <c r="AZ242" s="118"/>
      <c r="BA242" s="118"/>
      <c r="BD242" s="121"/>
      <c r="BE242" s="121"/>
      <c r="BF242" s="121"/>
      <c r="BG242" s="121"/>
      <c r="BH242" s="121"/>
      <c r="BI242" s="121"/>
    </row>
    <row r="243" spans="1:71">
      <c r="A243" s="8">
        <f t="shared" si="119"/>
        <v>226</v>
      </c>
      <c r="H243" s="7"/>
      <c r="O243" s="1" t="str">
        <f t="shared" ca="1" si="102"/>
        <v>data3!R794C37</v>
      </c>
      <c r="P243" s="1" t="str">
        <f ca="1">$AT$8&amp;"!R"&amp;2+$D$16+3*A243&amp;"C"&amp;F$3</f>
        <v>data0!R794C37</v>
      </c>
      <c r="Q243" s="1" t="str">
        <f ca="1">$AT$8&amp;"!R"&amp;2+$D$16+3*A243+1&amp;"C"&amp;F$3</f>
        <v>data0!R795C37</v>
      </c>
      <c r="R243" s="1" t="str">
        <f ca="1">$AT$8&amp;"!R"&amp;2+$D$16+3*A243+2&amp;"C"&amp;F$3</f>
        <v>data0!R796C37</v>
      </c>
      <c r="S243" s="2">
        <f t="shared" ca="1" si="103"/>
        <v>227</v>
      </c>
      <c r="T243" s="63">
        <f t="shared" ca="1" si="104"/>
        <v>227</v>
      </c>
      <c r="U243" s="2">
        <f t="shared" ca="1" si="105"/>
        <v>227</v>
      </c>
      <c r="V243" s="2">
        <f t="shared" ca="1" si="99"/>
        <v>29.310145897707802</v>
      </c>
      <c r="W243" s="2">
        <f t="shared" ca="1" si="100"/>
        <v>29.475820620854694</v>
      </c>
      <c r="X243" s="2">
        <f t="shared" ca="1" si="106"/>
        <v>27.670090436935425</v>
      </c>
      <c r="Y243" s="2">
        <f t="shared" ca="1" si="101"/>
        <v>28.756360928217571</v>
      </c>
      <c r="AA243" s="47">
        <f t="shared" ca="1" si="107"/>
        <v>490.55259123889027</v>
      </c>
      <c r="AB243" s="47">
        <f t="shared" ca="1" si="108"/>
        <v>484.24283727010089</v>
      </c>
      <c r="AC243" s="1">
        <f ca="1">IF(AB243&lt;&gt;"",AA243/AC$16,"")</f>
        <v>4.7858789389160029E-2</v>
      </c>
      <c r="AD243" s="47">
        <f t="shared" ca="1" si="109"/>
        <v>0.98713745665300823</v>
      </c>
      <c r="AE243" s="1">
        <f ca="1">IF(AD243&lt;&gt;"",AD243/AD$16-1,"")</f>
        <v>-1.5038736115725593E-3</v>
      </c>
      <c r="AF243" s="47" t="str">
        <f t="shared" ca="1" si="110"/>
        <v/>
      </c>
      <c r="AG243" s="1" t="str">
        <f t="shared" ca="1" si="111"/>
        <v/>
      </c>
      <c r="AH243" s="63" t="str">
        <f t="shared" ca="1" si="112"/>
        <v/>
      </c>
      <c r="AI243" s="1" t="str">
        <f t="shared" ca="1" si="113"/>
        <v/>
      </c>
      <c r="AL243" s="2" t="str">
        <f t="shared" ca="1" si="114"/>
        <v/>
      </c>
      <c r="AM243" s="1" t="str">
        <f t="shared" ca="1" si="115"/>
        <v/>
      </c>
      <c r="AN243" s="63" t="str">
        <f t="shared" ca="1" si="116"/>
        <v/>
      </c>
      <c r="AP243" s="63" t="str">
        <f t="shared" ca="1" si="117"/>
        <v/>
      </c>
      <c r="AQ243" s="1" t="str">
        <f t="shared" ca="1" si="118"/>
        <v/>
      </c>
      <c r="AZ243" s="118"/>
      <c r="BA243" s="118"/>
      <c r="BD243" s="121"/>
      <c r="BE243" s="121"/>
      <c r="BF243" s="121"/>
      <c r="BG243" s="121"/>
      <c r="BH243" s="121"/>
      <c r="BI243" s="121"/>
    </row>
    <row r="244" spans="1:71" s="55" customFormat="1">
      <c r="A244" s="68">
        <f t="shared" si="119"/>
        <v>227</v>
      </c>
      <c r="B244" s="68"/>
      <c r="C244" s="68"/>
      <c r="E244" s="68"/>
      <c r="O244" s="54" t="str">
        <f t="shared" ca="1" si="102"/>
        <v>data3!R797C37</v>
      </c>
      <c r="P244" s="54" t="str">
        <f ca="1">$AT$8&amp;"!R"&amp;2+$D$16+3*A244&amp;"C"&amp;F$3</f>
        <v>data0!R797C37</v>
      </c>
      <c r="Q244" s="54" t="str">
        <f ca="1">$AT$8&amp;"!R"&amp;2+$D$16+3*A244+1&amp;"C"&amp;F$3</f>
        <v>data0!R798C37</v>
      </c>
      <c r="R244" s="54" t="str">
        <f ca="1">$AT$8&amp;"!R"&amp;2+$D$16+3*A244+2&amp;"C"&amp;F$3</f>
        <v>data0!R799C37</v>
      </c>
      <c r="S244" s="38">
        <f t="shared" ca="1" si="103"/>
        <v>228</v>
      </c>
      <c r="T244" s="55">
        <f t="shared" ca="1" si="104"/>
        <v>228</v>
      </c>
      <c r="U244" s="38">
        <f t="shared" ca="1" si="105"/>
        <v>228</v>
      </c>
      <c r="V244" s="38">
        <f t="shared" ca="1" si="99"/>
        <v>27.877355402265902</v>
      </c>
      <c r="W244" s="38">
        <f t="shared" ca="1" si="100"/>
        <v>27.937838554382324</v>
      </c>
      <c r="X244" s="38">
        <f t="shared" ca="1" si="106"/>
        <v>26.211900234222412</v>
      </c>
      <c r="Y244" s="38">
        <f t="shared" ca="1" si="101"/>
        <v>27.053946892420452</v>
      </c>
      <c r="AA244" s="55">
        <f t="shared" ca="1" si="107"/>
        <v>492.42457301205894</v>
      </c>
      <c r="AB244" s="55">
        <f t="shared" ca="1" si="108"/>
        <v>486.29565302530926</v>
      </c>
      <c r="AC244" s="54">
        <f ca="1">IF(AB244&lt;&gt;"",AA244/AC$16,"")</f>
        <v>4.8041421757274043E-2</v>
      </c>
      <c r="AD244" s="55">
        <f t="shared" ca="1" si="109"/>
        <v>0.98755358622893175</v>
      </c>
      <c r="AE244" s="54">
        <f ca="1">IF(AD244&lt;&gt;"",AD244/AD$16-1,"")</f>
        <v>-1.082955767927829E-3</v>
      </c>
      <c r="AF244" s="55" t="str">
        <f t="shared" ca="1" si="110"/>
        <v/>
      </c>
      <c r="AG244" s="54" t="str">
        <f t="shared" ca="1" si="111"/>
        <v/>
      </c>
      <c r="AH244" s="55" t="str">
        <f t="shared" ca="1" si="112"/>
        <v/>
      </c>
      <c r="AI244" s="54" t="str">
        <f t="shared" ca="1" si="113"/>
        <v/>
      </c>
      <c r="AL244" s="38" t="str">
        <f t="shared" ca="1" si="114"/>
        <v/>
      </c>
      <c r="AM244" s="54" t="str">
        <f t="shared" ca="1" si="115"/>
        <v/>
      </c>
      <c r="AN244" s="55" t="str">
        <f t="shared" ca="1" si="116"/>
        <v/>
      </c>
      <c r="AP244" s="55" t="str">
        <f t="shared" ca="1" si="117"/>
        <v/>
      </c>
      <c r="AQ244" s="54" t="str">
        <f t="shared" ca="1" si="118"/>
        <v/>
      </c>
      <c r="AX244" s="125"/>
      <c r="AY244" s="125"/>
      <c r="AZ244" s="126"/>
      <c r="BA244" s="126"/>
      <c r="BB244" s="125"/>
      <c r="BC244" s="125"/>
      <c r="BD244" s="127"/>
      <c r="BE244" s="127"/>
      <c r="BF244" s="127"/>
      <c r="BG244" s="127"/>
      <c r="BH244" s="127"/>
      <c r="BI244" s="127"/>
      <c r="BJ244" s="125"/>
      <c r="BK244" s="125"/>
      <c r="BL244" s="125"/>
      <c r="BM244" s="125"/>
      <c r="BN244" s="125"/>
      <c r="BO244" s="125"/>
      <c r="BP244" s="125"/>
      <c r="BQ244" s="125"/>
      <c r="BR244" s="125"/>
      <c r="BS244" s="125"/>
    </row>
    <row r="245" spans="1:71">
      <c r="A245" s="8">
        <f t="shared" si="119"/>
        <v>228</v>
      </c>
      <c r="H245" s="7"/>
      <c r="AZ245" s="118"/>
      <c r="BA245" s="118"/>
      <c r="BD245" s="121"/>
      <c r="BE245" s="121"/>
      <c r="BF245" s="121"/>
      <c r="BG245" s="121"/>
      <c r="BH245" s="121"/>
      <c r="BI245" s="121"/>
    </row>
    <row r="246" spans="1:71">
      <c r="A246" s="8">
        <f t="shared" si="119"/>
        <v>229</v>
      </c>
      <c r="H246" s="7"/>
      <c r="AZ246" s="118"/>
      <c r="BA246" s="118"/>
      <c r="BD246" s="121"/>
      <c r="BE246" s="121"/>
      <c r="BF246" s="121"/>
      <c r="BG246" s="121"/>
      <c r="BH246" s="121"/>
      <c r="BI246" s="121"/>
    </row>
    <row r="247" spans="1:71">
      <c r="A247" s="8">
        <f t="shared" si="119"/>
        <v>230</v>
      </c>
      <c r="H247" s="7"/>
      <c r="AZ247" s="118"/>
      <c r="BA247" s="118"/>
      <c r="BD247" s="121"/>
      <c r="BE247" s="121"/>
      <c r="BF247" s="121"/>
      <c r="BG247" s="121"/>
      <c r="BH247" s="121"/>
      <c r="BI247" s="121"/>
    </row>
    <row r="248" spans="1:71">
      <c r="A248" s="8">
        <f t="shared" si="119"/>
        <v>231</v>
      </c>
      <c r="H248" s="7"/>
      <c r="AZ248" s="118"/>
      <c r="BA248" s="118"/>
      <c r="BD248" s="121"/>
      <c r="BE248" s="121"/>
      <c r="BF248" s="121"/>
      <c r="BG248" s="121"/>
      <c r="BH248" s="121"/>
      <c r="BI248" s="121"/>
    </row>
    <row r="249" spans="1:71">
      <c r="A249" s="8">
        <f t="shared" si="119"/>
        <v>232</v>
      </c>
      <c r="H249" s="7"/>
      <c r="AZ249" s="118"/>
      <c r="BA249" s="118"/>
      <c r="BD249" s="121"/>
      <c r="BE249" s="121"/>
      <c r="BF249" s="121"/>
      <c r="BG249" s="121"/>
      <c r="BH249" s="121"/>
      <c r="BI249" s="121"/>
    </row>
    <row r="250" spans="1:71">
      <c r="A250" s="8">
        <f t="shared" si="119"/>
        <v>233</v>
      </c>
      <c r="H250" s="7"/>
      <c r="AZ250" s="118"/>
      <c r="BA250" s="118"/>
      <c r="BD250" s="121"/>
      <c r="BE250" s="121"/>
      <c r="BF250" s="121"/>
      <c r="BG250" s="121"/>
      <c r="BH250" s="121"/>
      <c r="BI250" s="121"/>
    </row>
    <row r="251" spans="1:71">
      <c r="A251" s="8">
        <f t="shared" si="119"/>
        <v>234</v>
      </c>
      <c r="H251" s="7"/>
      <c r="AZ251" s="118"/>
      <c r="BA251" s="118"/>
      <c r="BD251" s="121"/>
      <c r="BE251" s="121"/>
      <c r="BF251" s="121"/>
      <c r="BG251" s="121"/>
      <c r="BH251" s="121"/>
      <c r="BI251" s="121"/>
    </row>
    <row r="252" spans="1:71">
      <c r="A252" s="8">
        <f t="shared" si="119"/>
        <v>235</v>
      </c>
      <c r="H252" s="7"/>
      <c r="AZ252" s="118"/>
      <c r="BA252" s="118"/>
      <c r="BD252" s="121"/>
      <c r="BE252" s="121"/>
      <c r="BF252" s="121"/>
      <c r="BG252" s="121"/>
      <c r="BH252" s="121"/>
      <c r="BI252" s="121"/>
    </row>
    <row r="253" spans="1:71">
      <c r="A253" s="8">
        <f t="shared" si="119"/>
        <v>236</v>
      </c>
      <c r="H253" s="7"/>
      <c r="AZ253" s="118"/>
      <c r="BA253" s="118"/>
      <c r="BD253" s="121"/>
      <c r="BE253" s="121"/>
      <c r="BF253" s="121"/>
      <c r="BG253" s="121"/>
      <c r="BH253" s="121"/>
      <c r="BI253" s="121"/>
    </row>
    <row r="254" spans="1:71">
      <c r="A254" s="8">
        <f t="shared" si="119"/>
        <v>237</v>
      </c>
      <c r="H254" s="7"/>
      <c r="AZ254" s="118"/>
      <c r="BA254" s="118"/>
      <c r="BD254" s="121"/>
      <c r="BE254" s="121"/>
      <c r="BF254" s="121"/>
      <c r="BG254" s="121"/>
      <c r="BH254" s="121"/>
      <c r="BI254" s="121"/>
    </row>
    <row r="255" spans="1:71">
      <c r="A255" s="8">
        <f t="shared" si="119"/>
        <v>238</v>
      </c>
      <c r="H255" s="7"/>
      <c r="AZ255" s="118"/>
      <c r="BA255" s="118"/>
      <c r="BD255" s="121"/>
      <c r="BE255" s="121"/>
      <c r="BF255" s="121"/>
      <c r="BG255" s="121"/>
      <c r="BH255" s="121"/>
      <c r="BI255" s="121"/>
    </row>
    <row r="256" spans="1:71">
      <c r="A256" s="8">
        <f t="shared" si="119"/>
        <v>239</v>
      </c>
      <c r="H256" s="7"/>
      <c r="AZ256" s="118"/>
      <c r="BA256" s="118"/>
      <c r="BD256" s="121"/>
      <c r="BE256" s="121"/>
      <c r="BF256" s="121"/>
      <c r="BG256" s="121"/>
      <c r="BH256" s="121"/>
      <c r="BI256" s="121"/>
    </row>
    <row r="257" spans="1:61">
      <c r="A257" s="8">
        <f t="shared" si="119"/>
        <v>240</v>
      </c>
      <c r="H257" s="7"/>
      <c r="AZ257" s="118"/>
      <c r="BA257" s="118"/>
      <c r="BD257" s="121"/>
      <c r="BE257" s="121"/>
      <c r="BF257" s="121"/>
      <c r="BG257" s="121"/>
      <c r="BH257" s="121"/>
      <c r="BI257" s="121"/>
    </row>
    <row r="258" spans="1:61">
      <c r="A258" s="8">
        <f t="shared" si="119"/>
        <v>241</v>
      </c>
      <c r="H258" s="7"/>
      <c r="AZ258" s="118"/>
      <c r="BA258" s="118"/>
      <c r="BD258" s="121"/>
      <c r="BE258" s="121"/>
      <c r="BF258" s="121"/>
      <c r="BG258" s="121"/>
      <c r="BH258" s="121"/>
      <c r="BI258" s="121"/>
    </row>
    <row r="259" spans="1:61">
      <c r="A259" s="8">
        <f t="shared" si="119"/>
        <v>242</v>
      </c>
      <c r="H259" s="7"/>
      <c r="AZ259" s="118"/>
      <c r="BA259" s="118"/>
      <c r="BD259" s="121"/>
      <c r="BE259" s="121"/>
      <c r="BF259" s="121"/>
      <c r="BG259" s="121"/>
      <c r="BH259" s="121"/>
      <c r="BI259" s="121"/>
    </row>
    <row r="260" spans="1:61">
      <c r="A260" s="8">
        <f t="shared" si="119"/>
        <v>243</v>
      </c>
      <c r="H260" s="7"/>
      <c r="AZ260" s="118"/>
      <c r="BA260" s="118"/>
      <c r="BD260" s="121"/>
      <c r="BE260" s="121"/>
      <c r="BF260" s="121"/>
      <c r="BG260" s="121"/>
      <c r="BH260" s="121"/>
      <c r="BI260" s="121"/>
    </row>
    <row r="261" spans="1:61">
      <c r="A261" s="8">
        <f t="shared" si="119"/>
        <v>244</v>
      </c>
      <c r="H261" s="7"/>
      <c r="AZ261" s="118"/>
      <c r="BA261" s="118"/>
      <c r="BD261" s="121"/>
      <c r="BE261" s="121"/>
      <c r="BF261" s="121"/>
      <c r="BG261" s="121"/>
      <c r="BH261" s="121"/>
      <c r="BI261" s="121"/>
    </row>
    <row r="262" spans="1:61">
      <c r="A262" s="8">
        <f t="shared" si="119"/>
        <v>245</v>
      </c>
      <c r="H262" s="7"/>
      <c r="AZ262" s="118"/>
      <c r="BA262" s="118"/>
      <c r="BD262" s="121"/>
      <c r="BE262" s="121"/>
      <c r="BF262" s="121"/>
      <c r="BG262" s="121"/>
      <c r="BH262" s="121"/>
      <c r="BI262" s="121"/>
    </row>
    <row r="263" spans="1:61">
      <c r="A263" s="8">
        <f t="shared" si="119"/>
        <v>246</v>
      </c>
      <c r="H263" s="7"/>
      <c r="AZ263" s="118"/>
      <c r="BA263" s="118"/>
      <c r="BD263" s="121"/>
      <c r="BE263" s="121"/>
      <c r="BF263" s="121"/>
      <c r="BG263" s="121"/>
      <c r="BH263" s="121"/>
      <c r="BI263" s="121"/>
    </row>
    <row r="264" spans="1:61">
      <c r="A264" s="8">
        <f t="shared" si="119"/>
        <v>247</v>
      </c>
      <c r="H264" s="7"/>
      <c r="AZ264" s="118"/>
      <c r="BA264" s="118"/>
      <c r="BD264" s="121"/>
      <c r="BE264" s="121"/>
      <c r="BF264" s="121"/>
      <c r="BG264" s="121"/>
      <c r="BH264" s="121"/>
      <c r="BI264" s="121"/>
    </row>
    <row r="265" spans="1:61">
      <c r="A265" s="8">
        <f t="shared" si="119"/>
        <v>248</v>
      </c>
      <c r="H265" s="7"/>
      <c r="AZ265" s="118"/>
      <c r="BA265" s="118"/>
      <c r="BD265" s="121"/>
      <c r="BE265" s="121"/>
      <c r="BF265" s="121"/>
      <c r="BG265" s="121"/>
      <c r="BH265" s="121"/>
      <c r="BI265" s="121"/>
    </row>
    <row r="266" spans="1:61">
      <c r="A266" s="8">
        <f t="shared" si="119"/>
        <v>249</v>
      </c>
      <c r="H266" s="7"/>
      <c r="AZ266" s="118"/>
      <c r="BA266" s="118"/>
      <c r="BD266" s="121"/>
      <c r="BE266" s="121"/>
      <c r="BF266" s="121"/>
      <c r="BG266" s="121"/>
      <c r="BH266" s="121"/>
      <c r="BI266" s="121"/>
    </row>
    <row r="267" spans="1:61">
      <c r="A267" s="8">
        <f t="shared" si="119"/>
        <v>250</v>
      </c>
      <c r="H267" s="7"/>
      <c r="AZ267" s="118"/>
      <c r="BA267" s="118"/>
      <c r="BD267" s="121"/>
      <c r="BE267" s="121"/>
      <c r="BF267" s="121"/>
      <c r="BG267" s="121"/>
      <c r="BH267" s="121"/>
      <c r="BI267" s="121"/>
    </row>
    <row r="268" spans="1:61">
      <c r="A268" s="8">
        <f t="shared" si="119"/>
        <v>251</v>
      </c>
      <c r="H268" s="7"/>
      <c r="AZ268" s="118"/>
      <c r="BA268" s="118"/>
      <c r="BD268" s="121"/>
      <c r="BE268" s="121"/>
      <c r="BF268" s="121"/>
      <c r="BG268" s="121"/>
      <c r="BH268" s="121"/>
      <c r="BI268" s="121"/>
    </row>
    <row r="269" spans="1:61">
      <c r="A269" s="8">
        <f t="shared" si="119"/>
        <v>252</v>
      </c>
      <c r="H269" s="7"/>
      <c r="AZ269" s="118"/>
      <c r="BA269" s="118"/>
      <c r="BD269" s="121"/>
      <c r="BE269" s="121"/>
      <c r="BF269" s="121"/>
      <c r="BG269" s="121"/>
      <c r="BH269" s="121"/>
      <c r="BI269" s="121"/>
    </row>
    <row r="270" spans="1:61">
      <c r="A270" s="8">
        <f t="shared" si="119"/>
        <v>253</v>
      </c>
      <c r="H270" s="7"/>
      <c r="AZ270" s="118"/>
      <c r="BA270" s="118"/>
      <c r="BD270" s="121"/>
      <c r="BE270" s="121"/>
      <c r="BF270" s="121"/>
      <c r="BG270" s="121"/>
      <c r="BH270" s="121"/>
      <c r="BI270" s="121"/>
    </row>
    <row r="271" spans="1:61">
      <c r="A271" s="8">
        <f t="shared" si="119"/>
        <v>254</v>
      </c>
      <c r="H271" s="7"/>
      <c r="AZ271" s="118"/>
      <c r="BA271" s="118"/>
      <c r="BD271" s="121"/>
      <c r="BE271" s="121"/>
      <c r="BF271" s="121"/>
      <c r="BG271" s="121"/>
      <c r="BH271" s="121"/>
      <c r="BI271" s="121"/>
    </row>
    <row r="272" spans="1:61">
      <c r="A272" s="8">
        <f t="shared" si="119"/>
        <v>255</v>
      </c>
      <c r="H272" s="7"/>
      <c r="AZ272" s="118"/>
      <c r="BA272" s="118"/>
      <c r="BD272" s="121"/>
      <c r="BE272" s="121"/>
      <c r="BF272" s="121"/>
      <c r="BG272" s="121"/>
      <c r="BH272" s="121"/>
      <c r="BI272" s="121"/>
    </row>
    <row r="273" spans="1:61">
      <c r="A273" s="8">
        <f t="shared" si="119"/>
        <v>256</v>
      </c>
      <c r="H273" s="7"/>
      <c r="AZ273" s="118"/>
      <c r="BA273" s="118"/>
      <c r="BD273" s="121"/>
      <c r="BE273" s="121"/>
      <c r="BF273" s="121"/>
      <c r="BG273" s="121"/>
      <c r="BH273" s="121"/>
      <c r="BI273" s="121"/>
    </row>
    <row r="274" spans="1:61">
      <c r="A274" s="8">
        <f t="shared" si="119"/>
        <v>257</v>
      </c>
      <c r="H274" s="7"/>
      <c r="AZ274" s="118"/>
      <c r="BA274" s="118"/>
      <c r="BD274" s="121"/>
      <c r="BE274" s="121"/>
      <c r="BF274" s="121"/>
      <c r="BG274" s="121"/>
      <c r="BH274" s="121"/>
      <c r="BI274" s="121"/>
    </row>
    <row r="275" spans="1:61">
      <c r="A275" s="8">
        <f t="shared" ref="A275:A338" si="123">A274+1</f>
        <v>258</v>
      </c>
      <c r="H275" s="7"/>
      <c r="AZ275" s="118"/>
      <c r="BA275" s="118"/>
      <c r="BD275" s="121"/>
      <c r="BE275" s="121"/>
      <c r="BF275" s="121"/>
      <c r="BG275" s="121"/>
      <c r="BH275" s="121"/>
      <c r="BI275" s="121"/>
    </row>
    <row r="276" spans="1:61">
      <c r="A276" s="8">
        <f t="shared" si="123"/>
        <v>259</v>
      </c>
      <c r="H276" s="7"/>
      <c r="AZ276" s="118"/>
      <c r="BA276" s="118"/>
      <c r="BD276" s="121"/>
      <c r="BE276" s="121"/>
      <c r="BF276" s="121"/>
      <c r="BG276" s="121"/>
      <c r="BH276" s="121"/>
      <c r="BI276" s="121"/>
    </row>
    <row r="277" spans="1:61">
      <c r="A277" s="8">
        <f t="shared" si="123"/>
        <v>260</v>
      </c>
      <c r="H277" s="7"/>
      <c r="AZ277" s="118"/>
      <c r="BA277" s="118"/>
      <c r="BD277" s="121"/>
      <c r="BE277" s="121"/>
      <c r="BF277" s="121"/>
      <c r="BG277" s="121"/>
      <c r="BH277" s="121"/>
      <c r="BI277" s="121"/>
    </row>
    <row r="278" spans="1:61">
      <c r="A278" s="8">
        <f t="shared" si="123"/>
        <v>261</v>
      </c>
      <c r="H278" s="7"/>
      <c r="AZ278" s="118"/>
      <c r="BA278" s="118"/>
      <c r="BD278" s="121"/>
      <c r="BE278" s="121"/>
      <c r="BF278" s="121"/>
      <c r="BG278" s="121"/>
      <c r="BH278" s="121"/>
      <c r="BI278" s="121"/>
    </row>
    <row r="279" spans="1:61">
      <c r="A279" s="8">
        <f t="shared" si="123"/>
        <v>262</v>
      </c>
      <c r="H279" s="7"/>
      <c r="AZ279" s="118"/>
      <c r="BA279" s="118"/>
      <c r="BD279" s="121"/>
      <c r="BE279" s="121"/>
      <c r="BF279" s="121"/>
      <c r="BG279" s="121"/>
      <c r="BH279" s="121"/>
      <c r="BI279" s="121"/>
    </row>
    <row r="280" spans="1:61">
      <c r="A280" s="8">
        <f t="shared" si="123"/>
        <v>263</v>
      </c>
      <c r="H280" s="7"/>
      <c r="AZ280" s="118"/>
      <c r="BA280" s="118"/>
      <c r="BD280" s="121"/>
      <c r="BE280" s="121"/>
      <c r="BF280" s="121"/>
      <c r="BG280" s="121"/>
      <c r="BH280" s="121"/>
      <c r="BI280" s="121"/>
    </row>
    <row r="281" spans="1:61">
      <c r="A281" s="8">
        <f t="shared" si="123"/>
        <v>264</v>
      </c>
      <c r="H281" s="7"/>
      <c r="AZ281" s="118"/>
      <c r="BA281" s="118"/>
      <c r="BD281" s="121"/>
      <c r="BE281" s="121"/>
      <c r="BF281" s="121"/>
      <c r="BG281" s="121"/>
      <c r="BH281" s="121"/>
      <c r="BI281" s="121"/>
    </row>
    <row r="282" spans="1:61">
      <c r="A282" s="8">
        <f t="shared" si="123"/>
        <v>265</v>
      </c>
      <c r="H282" s="7"/>
      <c r="AZ282" s="118"/>
      <c r="BA282" s="118"/>
      <c r="BD282" s="121"/>
      <c r="BE282" s="121"/>
      <c r="BF282" s="121"/>
      <c r="BG282" s="121"/>
      <c r="BH282" s="121"/>
      <c r="BI282" s="121"/>
    </row>
    <row r="283" spans="1:61">
      <c r="A283" s="8">
        <f t="shared" si="123"/>
        <v>266</v>
      </c>
      <c r="H283" s="7"/>
      <c r="AZ283" s="118"/>
      <c r="BA283" s="118"/>
      <c r="BD283" s="121"/>
      <c r="BE283" s="121"/>
      <c r="BF283" s="121"/>
      <c r="BG283" s="121"/>
      <c r="BH283" s="121"/>
      <c r="BI283" s="121"/>
    </row>
    <row r="284" spans="1:61">
      <c r="A284" s="8">
        <f t="shared" si="123"/>
        <v>267</v>
      </c>
      <c r="H284" s="7"/>
      <c r="AZ284" s="118"/>
      <c r="BA284" s="118"/>
      <c r="BD284" s="121"/>
      <c r="BE284" s="121"/>
      <c r="BF284" s="121"/>
      <c r="BG284" s="121"/>
      <c r="BH284" s="121"/>
      <c r="BI284" s="121"/>
    </row>
    <row r="285" spans="1:61">
      <c r="A285" s="8">
        <f t="shared" si="123"/>
        <v>268</v>
      </c>
      <c r="H285" s="7"/>
      <c r="AZ285" s="118"/>
      <c r="BA285" s="118"/>
      <c r="BD285" s="121"/>
      <c r="BE285" s="121"/>
      <c r="BF285" s="121"/>
      <c r="BG285" s="121"/>
      <c r="BH285" s="121"/>
      <c r="BI285" s="121"/>
    </row>
    <row r="286" spans="1:61">
      <c r="A286" s="8">
        <f t="shared" si="123"/>
        <v>269</v>
      </c>
      <c r="H286" s="7"/>
      <c r="AZ286" s="118"/>
      <c r="BA286" s="118"/>
      <c r="BD286" s="121"/>
      <c r="BE286" s="121"/>
      <c r="BF286" s="121"/>
      <c r="BG286" s="121"/>
      <c r="BH286" s="121"/>
      <c r="BI286" s="121"/>
    </row>
    <row r="287" spans="1:61">
      <c r="A287" s="8">
        <f t="shared" si="123"/>
        <v>270</v>
      </c>
      <c r="H287" s="7"/>
      <c r="AZ287" s="118"/>
      <c r="BA287" s="118"/>
      <c r="BD287" s="121"/>
      <c r="BE287" s="121"/>
      <c r="BF287" s="121"/>
      <c r="BG287" s="121"/>
      <c r="BH287" s="121"/>
      <c r="BI287" s="121"/>
    </row>
    <row r="288" spans="1:61">
      <c r="A288" s="8">
        <f t="shared" si="123"/>
        <v>271</v>
      </c>
      <c r="H288" s="7"/>
      <c r="AZ288" s="118"/>
      <c r="BA288" s="118"/>
      <c r="BD288" s="121"/>
      <c r="BE288" s="121"/>
      <c r="BF288" s="121"/>
      <c r="BG288" s="121"/>
      <c r="BH288" s="121"/>
      <c r="BI288" s="121"/>
    </row>
    <row r="289" spans="1:61">
      <c r="A289" s="8">
        <f t="shared" si="123"/>
        <v>272</v>
      </c>
      <c r="H289" s="7"/>
      <c r="AZ289" s="118"/>
      <c r="BA289" s="118"/>
      <c r="BD289" s="121"/>
      <c r="BE289" s="121"/>
      <c r="BF289" s="121"/>
      <c r="BG289" s="121"/>
      <c r="BH289" s="121"/>
      <c r="BI289" s="121"/>
    </row>
    <row r="290" spans="1:61">
      <c r="A290" s="8">
        <f t="shared" si="123"/>
        <v>273</v>
      </c>
      <c r="H290" s="7"/>
      <c r="AZ290" s="118"/>
      <c r="BA290" s="118"/>
      <c r="BD290" s="121"/>
      <c r="BE290" s="121"/>
      <c r="BF290" s="121"/>
      <c r="BG290" s="121"/>
      <c r="BH290" s="121"/>
      <c r="BI290" s="121"/>
    </row>
    <row r="291" spans="1:61">
      <c r="A291" s="8">
        <f t="shared" si="123"/>
        <v>274</v>
      </c>
      <c r="H291" s="7"/>
      <c r="AZ291" s="118"/>
      <c r="BA291" s="118"/>
      <c r="BD291" s="121"/>
      <c r="BE291" s="121"/>
      <c r="BF291" s="121"/>
      <c r="BG291" s="121"/>
      <c r="BH291" s="121"/>
      <c r="BI291" s="121"/>
    </row>
    <row r="292" spans="1:61">
      <c r="A292" s="8">
        <f t="shared" si="123"/>
        <v>275</v>
      </c>
      <c r="H292" s="7"/>
      <c r="AZ292" s="118"/>
      <c r="BA292" s="118"/>
      <c r="BD292" s="121"/>
      <c r="BE292" s="121"/>
      <c r="BF292" s="121"/>
      <c r="BG292" s="121"/>
      <c r="BH292" s="121"/>
      <c r="BI292" s="121"/>
    </row>
    <row r="293" spans="1:61">
      <c r="A293" s="8">
        <f t="shared" si="123"/>
        <v>276</v>
      </c>
      <c r="H293" s="7"/>
      <c r="AZ293" s="118"/>
      <c r="BA293" s="118"/>
      <c r="BD293" s="121"/>
      <c r="BE293" s="121"/>
      <c r="BF293" s="121"/>
      <c r="BG293" s="121"/>
      <c r="BH293" s="121"/>
      <c r="BI293" s="121"/>
    </row>
    <row r="294" spans="1:61">
      <c r="A294" s="8">
        <f t="shared" si="123"/>
        <v>277</v>
      </c>
      <c r="H294" s="7"/>
      <c r="AZ294" s="118"/>
      <c r="BA294" s="118"/>
      <c r="BD294" s="121"/>
      <c r="BE294" s="121"/>
      <c r="BF294" s="121"/>
      <c r="BG294" s="121"/>
      <c r="BH294" s="121"/>
      <c r="BI294" s="121"/>
    </row>
    <row r="295" spans="1:61">
      <c r="A295" s="8">
        <f t="shared" si="123"/>
        <v>278</v>
      </c>
      <c r="H295" s="7"/>
      <c r="AZ295" s="118"/>
      <c r="BA295" s="118"/>
      <c r="BD295" s="121"/>
      <c r="BE295" s="121"/>
      <c r="BF295" s="121"/>
      <c r="BG295" s="121"/>
      <c r="BH295" s="121"/>
      <c r="BI295" s="121"/>
    </row>
    <row r="296" spans="1:61">
      <c r="A296" s="8">
        <f t="shared" si="123"/>
        <v>279</v>
      </c>
      <c r="H296" s="7"/>
      <c r="AZ296" s="118"/>
      <c r="BA296" s="118"/>
      <c r="BD296" s="121"/>
      <c r="BE296" s="121"/>
      <c r="BF296" s="121"/>
      <c r="BG296" s="121"/>
      <c r="BH296" s="121"/>
      <c r="BI296" s="121"/>
    </row>
    <row r="297" spans="1:61">
      <c r="A297" s="8">
        <f t="shared" si="123"/>
        <v>280</v>
      </c>
      <c r="H297" s="7"/>
      <c r="AZ297" s="118"/>
      <c r="BA297" s="118"/>
      <c r="BD297" s="121"/>
      <c r="BE297" s="121"/>
      <c r="BF297" s="121"/>
      <c r="BG297" s="121"/>
      <c r="BH297" s="121"/>
      <c r="BI297" s="121"/>
    </row>
    <row r="298" spans="1:61">
      <c r="A298" s="8">
        <f t="shared" si="123"/>
        <v>281</v>
      </c>
      <c r="H298" s="7"/>
      <c r="AZ298" s="118"/>
      <c r="BA298" s="118"/>
      <c r="BD298" s="121"/>
      <c r="BE298" s="121"/>
      <c r="BF298" s="121"/>
      <c r="BG298" s="121"/>
      <c r="BH298" s="121"/>
      <c r="BI298" s="121"/>
    </row>
    <row r="299" spans="1:61">
      <c r="A299" s="8">
        <f t="shared" si="123"/>
        <v>282</v>
      </c>
      <c r="H299" s="7"/>
      <c r="AZ299" s="118"/>
      <c r="BA299" s="118"/>
      <c r="BD299" s="121"/>
      <c r="BE299" s="121"/>
      <c r="BF299" s="121"/>
      <c r="BG299" s="121"/>
      <c r="BH299" s="121"/>
      <c r="BI299" s="121"/>
    </row>
    <row r="300" spans="1:61">
      <c r="A300" s="8">
        <f t="shared" si="123"/>
        <v>283</v>
      </c>
      <c r="H300" s="7"/>
      <c r="AZ300" s="118"/>
      <c r="BA300" s="118"/>
      <c r="BD300" s="121"/>
      <c r="BE300" s="121"/>
      <c r="BF300" s="121"/>
      <c r="BG300" s="121"/>
      <c r="BH300" s="121"/>
      <c r="BI300" s="121"/>
    </row>
    <row r="301" spans="1:61">
      <c r="A301" s="8">
        <f t="shared" si="123"/>
        <v>284</v>
      </c>
      <c r="H301" s="7"/>
      <c r="AZ301" s="118"/>
      <c r="BA301" s="118"/>
      <c r="BD301" s="121"/>
      <c r="BE301" s="121"/>
      <c r="BF301" s="121"/>
      <c r="BG301" s="121"/>
      <c r="BH301" s="121"/>
      <c r="BI301" s="121"/>
    </row>
    <row r="302" spans="1:61">
      <c r="A302" s="8">
        <f t="shared" si="123"/>
        <v>285</v>
      </c>
      <c r="H302" s="7"/>
      <c r="AZ302" s="118"/>
      <c r="BA302" s="118"/>
      <c r="BD302" s="121"/>
      <c r="BE302" s="121"/>
      <c r="BF302" s="121"/>
      <c r="BG302" s="121"/>
      <c r="BH302" s="121"/>
      <c r="BI302" s="121"/>
    </row>
    <row r="303" spans="1:61">
      <c r="A303" s="8">
        <f t="shared" si="123"/>
        <v>286</v>
      </c>
      <c r="H303" s="7"/>
      <c r="AZ303" s="118"/>
      <c r="BA303" s="118"/>
      <c r="BD303" s="121"/>
      <c r="BE303" s="121"/>
      <c r="BF303" s="121"/>
      <c r="BG303" s="121"/>
      <c r="BH303" s="121"/>
      <c r="BI303" s="121"/>
    </row>
    <row r="304" spans="1:61">
      <c r="A304" s="8">
        <f t="shared" si="123"/>
        <v>287</v>
      </c>
      <c r="H304" s="7"/>
      <c r="AZ304" s="118"/>
      <c r="BA304" s="118"/>
      <c r="BD304" s="121"/>
      <c r="BE304" s="121"/>
      <c r="BF304" s="121"/>
      <c r="BG304" s="121"/>
      <c r="BH304" s="121"/>
      <c r="BI304" s="121"/>
    </row>
    <row r="305" spans="1:51">
      <c r="A305" s="8">
        <f t="shared" si="123"/>
        <v>288</v>
      </c>
      <c r="H305" s="7"/>
      <c r="AX305" s="118"/>
      <c r="AY305" s="118"/>
    </row>
    <row r="306" spans="1:51">
      <c r="A306" s="8">
        <f t="shared" si="123"/>
        <v>289</v>
      </c>
      <c r="H306" s="7"/>
      <c r="AX306" s="118"/>
      <c r="AY306" s="118"/>
    </row>
    <row r="307" spans="1:51">
      <c r="A307" s="8">
        <f t="shared" si="123"/>
        <v>290</v>
      </c>
      <c r="H307" s="7"/>
    </row>
    <row r="308" spans="1:51">
      <c r="A308" s="8">
        <f t="shared" si="123"/>
        <v>291</v>
      </c>
      <c r="H308" s="7"/>
    </row>
    <row r="309" spans="1:51">
      <c r="A309" s="8">
        <f t="shared" si="123"/>
        <v>292</v>
      </c>
      <c r="H309" s="7"/>
    </row>
    <row r="310" spans="1:51">
      <c r="A310" s="8">
        <f t="shared" si="123"/>
        <v>293</v>
      </c>
      <c r="H310" s="7"/>
    </row>
    <row r="311" spans="1:51">
      <c r="A311" s="8">
        <f t="shared" si="123"/>
        <v>294</v>
      </c>
      <c r="H311" s="7"/>
    </row>
    <row r="312" spans="1:51">
      <c r="A312" s="8">
        <f t="shared" si="123"/>
        <v>295</v>
      </c>
      <c r="H312" s="7"/>
    </row>
    <row r="313" spans="1:51">
      <c r="A313" s="8">
        <f t="shared" si="123"/>
        <v>296</v>
      </c>
      <c r="H313" s="7"/>
    </row>
    <row r="314" spans="1:51">
      <c r="A314" s="8">
        <f t="shared" si="123"/>
        <v>297</v>
      </c>
      <c r="H314" s="7"/>
    </row>
    <row r="315" spans="1:51">
      <c r="A315" s="8">
        <f t="shared" si="123"/>
        <v>298</v>
      </c>
      <c r="H315" s="7"/>
    </row>
    <row r="316" spans="1:51">
      <c r="A316" s="8">
        <f t="shared" si="123"/>
        <v>299</v>
      </c>
      <c r="H316" s="7"/>
    </row>
    <row r="317" spans="1:51">
      <c r="A317" s="8">
        <f t="shared" si="123"/>
        <v>300</v>
      </c>
      <c r="H317" s="7"/>
    </row>
    <row r="318" spans="1:51">
      <c r="A318" s="8">
        <f t="shared" si="123"/>
        <v>301</v>
      </c>
      <c r="H318" s="7"/>
    </row>
    <row r="319" spans="1:51">
      <c r="A319" s="8">
        <f t="shared" si="123"/>
        <v>302</v>
      </c>
      <c r="H319" s="7"/>
    </row>
    <row r="320" spans="1:51">
      <c r="A320" s="8">
        <f t="shared" si="123"/>
        <v>303</v>
      </c>
      <c r="H320" s="7"/>
    </row>
    <row r="321" spans="1:8">
      <c r="A321" s="8">
        <f t="shared" si="123"/>
        <v>304</v>
      </c>
      <c r="H321" s="7"/>
    </row>
    <row r="322" spans="1:8">
      <c r="A322" s="8">
        <f t="shared" si="123"/>
        <v>305</v>
      </c>
      <c r="H322" s="7"/>
    </row>
    <row r="323" spans="1:8">
      <c r="A323" s="8">
        <f t="shared" si="123"/>
        <v>306</v>
      </c>
      <c r="H323" s="7"/>
    </row>
    <row r="324" spans="1:8">
      <c r="A324" s="8">
        <f t="shared" si="123"/>
        <v>307</v>
      </c>
      <c r="H324" s="7"/>
    </row>
    <row r="325" spans="1:8">
      <c r="A325" s="8">
        <f t="shared" si="123"/>
        <v>308</v>
      </c>
      <c r="H325" s="7"/>
    </row>
    <row r="326" spans="1:8">
      <c r="A326" s="8">
        <f t="shared" si="123"/>
        <v>309</v>
      </c>
      <c r="H326" s="7"/>
    </row>
    <row r="327" spans="1:8">
      <c r="A327" s="8">
        <f t="shared" si="123"/>
        <v>310</v>
      </c>
      <c r="H327" s="7"/>
    </row>
    <row r="328" spans="1:8">
      <c r="A328" s="8">
        <f t="shared" si="123"/>
        <v>311</v>
      </c>
      <c r="H328" s="7"/>
    </row>
    <row r="329" spans="1:8">
      <c r="A329" s="8">
        <f t="shared" si="123"/>
        <v>312</v>
      </c>
      <c r="H329" s="7"/>
    </row>
    <row r="330" spans="1:8">
      <c r="A330" s="8">
        <f t="shared" si="123"/>
        <v>313</v>
      </c>
      <c r="H330" s="7"/>
    </row>
    <row r="331" spans="1:8">
      <c r="A331" s="8">
        <f t="shared" si="123"/>
        <v>314</v>
      </c>
      <c r="H331" s="7"/>
    </row>
    <row r="332" spans="1:8">
      <c r="A332" s="8">
        <f t="shared" si="123"/>
        <v>315</v>
      </c>
      <c r="H332" s="7"/>
    </row>
    <row r="333" spans="1:8">
      <c r="A333" s="8">
        <f t="shared" si="123"/>
        <v>316</v>
      </c>
      <c r="H333" s="7"/>
    </row>
    <row r="334" spans="1:8">
      <c r="A334" s="8">
        <f t="shared" si="123"/>
        <v>317</v>
      </c>
      <c r="H334" s="7"/>
    </row>
    <row r="335" spans="1:8">
      <c r="A335" s="8">
        <f t="shared" si="123"/>
        <v>318</v>
      </c>
      <c r="H335" s="7"/>
    </row>
    <row r="336" spans="1:8">
      <c r="A336" s="8">
        <f t="shared" si="123"/>
        <v>319</v>
      </c>
      <c r="H336" s="7"/>
    </row>
    <row r="337" spans="1:8">
      <c r="A337" s="8">
        <f t="shared" si="123"/>
        <v>320</v>
      </c>
      <c r="H337" s="7"/>
    </row>
    <row r="338" spans="1:8">
      <c r="A338" s="8">
        <f t="shared" si="123"/>
        <v>321</v>
      </c>
      <c r="H338" s="7"/>
    </row>
    <row r="339" spans="1:8">
      <c r="A339" s="8">
        <f t="shared" ref="A339:A402" si="124">A338+1</f>
        <v>322</v>
      </c>
      <c r="H339" s="7"/>
    </row>
    <row r="340" spans="1:8">
      <c r="A340" s="8">
        <f t="shared" si="124"/>
        <v>323</v>
      </c>
      <c r="H340" s="7"/>
    </row>
    <row r="341" spans="1:8">
      <c r="A341" s="8">
        <f t="shared" si="124"/>
        <v>324</v>
      </c>
      <c r="H341" s="7"/>
    </row>
    <row r="342" spans="1:8">
      <c r="A342" s="8">
        <f t="shared" si="124"/>
        <v>325</v>
      </c>
      <c r="H342" s="7"/>
    </row>
    <row r="343" spans="1:8">
      <c r="A343" s="8">
        <f t="shared" si="124"/>
        <v>326</v>
      </c>
      <c r="H343" s="7"/>
    </row>
    <row r="344" spans="1:8">
      <c r="A344" s="8">
        <f t="shared" si="124"/>
        <v>327</v>
      </c>
      <c r="H344" s="7"/>
    </row>
    <row r="345" spans="1:8">
      <c r="A345" s="8">
        <f t="shared" si="124"/>
        <v>328</v>
      </c>
      <c r="H345" s="7"/>
    </row>
    <row r="346" spans="1:8">
      <c r="A346" s="8">
        <f t="shared" si="124"/>
        <v>329</v>
      </c>
      <c r="H346" s="7"/>
    </row>
    <row r="347" spans="1:8">
      <c r="A347" s="8">
        <f t="shared" si="124"/>
        <v>330</v>
      </c>
      <c r="H347" s="7"/>
    </row>
    <row r="348" spans="1:8">
      <c r="A348" s="8">
        <f t="shared" si="124"/>
        <v>331</v>
      </c>
      <c r="H348" s="7"/>
    </row>
    <row r="349" spans="1:8">
      <c r="A349" s="8">
        <f t="shared" si="124"/>
        <v>332</v>
      </c>
      <c r="H349" s="7"/>
    </row>
    <row r="350" spans="1:8">
      <c r="A350" s="8">
        <f t="shared" si="124"/>
        <v>333</v>
      </c>
      <c r="H350" s="7"/>
    </row>
    <row r="351" spans="1:8">
      <c r="A351" s="8">
        <f t="shared" si="124"/>
        <v>334</v>
      </c>
      <c r="H351" s="7"/>
    </row>
    <row r="352" spans="1:8">
      <c r="A352" s="8">
        <f t="shared" si="124"/>
        <v>335</v>
      </c>
      <c r="H352" s="7"/>
    </row>
    <row r="353" spans="1:8">
      <c r="A353" s="8">
        <f t="shared" si="124"/>
        <v>336</v>
      </c>
      <c r="H353" s="7"/>
    </row>
    <row r="354" spans="1:8">
      <c r="A354" s="8">
        <f t="shared" si="124"/>
        <v>337</v>
      </c>
      <c r="H354" s="7"/>
    </row>
    <row r="355" spans="1:8">
      <c r="A355" s="8">
        <f t="shared" si="124"/>
        <v>338</v>
      </c>
      <c r="H355" s="7"/>
    </row>
    <row r="356" spans="1:8">
      <c r="A356" s="8">
        <f t="shared" si="124"/>
        <v>339</v>
      </c>
      <c r="H356" s="7"/>
    </row>
    <row r="357" spans="1:8">
      <c r="A357" s="8">
        <f t="shared" si="124"/>
        <v>340</v>
      </c>
      <c r="H357" s="7"/>
    </row>
    <row r="358" spans="1:8">
      <c r="A358" s="8">
        <f t="shared" si="124"/>
        <v>341</v>
      </c>
      <c r="H358" s="7"/>
    </row>
    <row r="359" spans="1:8">
      <c r="A359" s="8">
        <f t="shared" si="124"/>
        <v>342</v>
      </c>
      <c r="H359" s="7"/>
    </row>
    <row r="360" spans="1:8">
      <c r="A360" s="8">
        <f t="shared" si="124"/>
        <v>343</v>
      </c>
      <c r="H360" s="7"/>
    </row>
    <row r="361" spans="1:8">
      <c r="A361" s="8">
        <f t="shared" si="124"/>
        <v>344</v>
      </c>
      <c r="H361" s="7"/>
    </row>
    <row r="362" spans="1:8">
      <c r="A362" s="8">
        <f t="shared" si="124"/>
        <v>345</v>
      </c>
      <c r="H362" s="7"/>
    </row>
    <row r="363" spans="1:8">
      <c r="A363" s="8">
        <f t="shared" si="124"/>
        <v>346</v>
      </c>
      <c r="H363" s="7"/>
    </row>
    <row r="364" spans="1:8">
      <c r="A364" s="8">
        <f t="shared" si="124"/>
        <v>347</v>
      </c>
      <c r="H364" s="7"/>
    </row>
    <row r="365" spans="1:8">
      <c r="A365" s="8">
        <f t="shared" si="124"/>
        <v>348</v>
      </c>
      <c r="H365" s="7"/>
    </row>
    <row r="366" spans="1:8">
      <c r="A366" s="8">
        <f t="shared" si="124"/>
        <v>349</v>
      </c>
      <c r="H366" s="7"/>
    </row>
    <row r="367" spans="1:8">
      <c r="A367" s="8">
        <f t="shared" si="124"/>
        <v>350</v>
      </c>
      <c r="H367" s="7"/>
    </row>
    <row r="368" spans="1:8">
      <c r="A368" s="8">
        <f t="shared" si="124"/>
        <v>351</v>
      </c>
      <c r="H368" s="7"/>
    </row>
    <row r="369" spans="1:8">
      <c r="A369" s="8">
        <f t="shared" si="124"/>
        <v>352</v>
      </c>
      <c r="H369" s="7"/>
    </row>
    <row r="370" spans="1:8">
      <c r="A370" s="8">
        <f t="shared" si="124"/>
        <v>353</v>
      </c>
      <c r="H370" s="7"/>
    </row>
    <row r="371" spans="1:8">
      <c r="A371" s="8">
        <f t="shared" si="124"/>
        <v>354</v>
      </c>
      <c r="H371" s="7"/>
    </row>
    <row r="372" spans="1:8">
      <c r="A372" s="8">
        <f t="shared" si="124"/>
        <v>355</v>
      </c>
      <c r="H372" s="7"/>
    </row>
    <row r="373" spans="1:8">
      <c r="A373" s="8">
        <f t="shared" si="124"/>
        <v>356</v>
      </c>
      <c r="H373" s="7"/>
    </row>
    <row r="374" spans="1:8">
      <c r="A374" s="8">
        <f t="shared" si="124"/>
        <v>357</v>
      </c>
      <c r="H374" s="7"/>
    </row>
    <row r="375" spans="1:8">
      <c r="A375" s="8">
        <f t="shared" si="124"/>
        <v>358</v>
      </c>
      <c r="H375" s="7"/>
    </row>
    <row r="376" spans="1:8">
      <c r="A376" s="8">
        <f t="shared" si="124"/>
        <v>359</v>
      </c>
      <c r="H376" s="7"/>
    </row>
    <row r="377" spans="1:8">
      <c r="A377" s="8">
        <f t="shared" si="124"/>
        <v>360</v>
      </c>
      <c r="H377" s="7"/>
    </row>
    <row r="378" spans="1:8">
      <c r="A378" s="8">
        <f t="shared" si="124"/>
        <v>361</v>
      </c>
      <c r="H378" s="7"/>
    </row>
    <row r="379" spans="1:8">
      <c r="A379" s="8">
        <f t="shared" si="124"/>
        <v>362</v>
      </c>
      <c r="H379" s="7"/>
    </row>
    <row r="380" spans="1:8">
      <c r="A380" s="8">
        <f t="shared" si="124"/>
        <v>363</v>
      </c>
      <c r="H380" s="7"/>
    </row>
    <row r="381" spans="1:8">
      <c r="A381" s="8">
        <f t="shared" si="124"/>
        <v>364</v>
      </c>
      <c r="H381" s="7"/>
    </row>
    <row r="382" spans="1:8">
      <c r="A382" s="8">
        <f t="shared" si="124"/>
        <v>365</v>
      </c>
      <c r="H382" s="7"/>
    </row>
    <row r="383" spans="1:8">
      <c r="A383" s="8">
        <f t="shared" si="124"/>
        <v>366</v>
      </c>
      <c r="H383" s="7"/>
    </row>
    <row r="384" spans="1:8">
      <c r="A384" s="8">
        <f t="shared" si="124"/>
        <v>367</v>
      </c>
      <c r="H384" s="7"/>
    </row>
    <row r="385" spans="1:8">
      <c r="A385" s="8">
        <f t="shared" si="124"/>
        <v>368</v>
      </c>
      <c r="H385" s="7"/>
    </row>
    <row r="386" spans="1:8">
      <c r="A386" s="8">
        <f t="shared" si="124"/>
        <v>369</v>
      </c>
      <c r="H386" s="7"/>
    </row>
    <row r="387" spans="1:8">
      <c r="A387" s="8">
        <f t="shared" si="124"/>
        <v>370</v>
      </c>
      <c r="H387" s="7"/>
    </row>
    <row r="388" spans="1:8">
      <c r="A388" s="8">
        <f t="shared" si="124"/>
        <v>371</v>
      </c>
      <c r="H388" s="7"/>
    </row>
    <row r="389" spans="1:8">
      <c r="A389" s="8">
        <f t="shared" si="124"/>
        <v>372</v>
      </c>
      <c r="H389" s="7"/>
    </row>
    <row r="390" spans="1:8">
      <c r="A390" s="8">
        <f t="shared" si="124"/>
        <v>373</v>
      </c>
      <c r="H390" s="7"/>
    </row>
    <row r="391" spans="1:8">
      <c r="A391" s="8">
        <f t="shared" si="124"/>
        <v>374</v>
      </c>
      <c r="H391" s="7"/>
    </row>
    <row r="392" spans="1:8">
      <c r="A392" s="8">
        <f t="shared" si="124"/>
        <v>375</v>
      </c>
      <c r="H392" s="7"/>
    </row>
    <row r="393" spans="1:8">
      <c r="A393" s="8">
        <f t="shared" si="124"/>
        <v>376</v>
      </c>
      <c r="H393" s="7"/>
    </row>
    <row r="394" spans="1:8">
      <c r="A394" s="8">
        <f t="shared" si="124"/>
        <v>377</v>
      </c>
      <c r="H394" s="7"/>
    </row>
    <row r="395" spans="1:8">
      <c r="A395" s="8">
        <f t="shared" si="124"/>
        <v>378</v>
      </c>
      <c r="H395" s="7"/>
    </row>
    <row r="396" spans="1:8">
      <c r="A396" s="8">
        <f t="shared" si="124"/>
        <v>379</v>
      </c>
      <c r="H396" s="7"/>
    </row>
    <row r="397" spans="1:8">
      <c r="A397" s="8">
        <f t="shared" si="124"/>
        <v>380</v>
      </c>
      <c r="H397" s="7"/>
    </row>
    <row r="398" spans="1:8">
      <c r="A398" s="8">
        <f t="shared" si="124"/>
        <v>381</v>
      </c>
      <c r="H398" s="7"/>
    </row>
    <row r="399" spans="1:8">
      <c r="A399" s="8">
        <f t="shared" si="124"/>
        <v>382</v>
      </c>
      <c r="H399" s="7"/>
    </row>
    <row r="400" spans="1:8">
      <c r="A400" s="8">
        <f t="shared" si="124"/>
        <v>383</v>
      </c>
      <c r="H400" s="7"/>
    </row>
    <row r="401" spans="1:8">
      <c r="A401" s="8">
        <f t="shared" si="124"/>
        <v>384</v>
      </c>
      <c r="H401" s="7"/>
    </row>
    <row r="402" spans="1:8">
      <c r="A402" s="8">
        <f t="shared" si="124"/>
        <v>385</v>
      </c>
      <c r="H402" s="7"/>
    </row>
    <row r="403" spans="1:8">
      <c r="A403" s="8">
        <f t="shared" ref="A403:A466" si="125">A402+1</f>
        <v>386</v>
      </c>
      <c r="H403" s="7"/>
    </row>
    <row r="404" spans="1:8">
      <c r="A404" s="8">
        <f t="shared" si="125"/>
        <v>387</v>
      </c>
      <c r="H404" s="7"/>
    </row>
    <row r="405" spans="1:8">
      <c r="A405" s="8">
        <f t="shared" si="125"/>
        <v>388</v>
      </c>
      <c r="H405" s="7"/>
    </row>
    <row r="406" spans="1:8">
      <c r="A406" s="8">
        <f t="shared" si="125"/>
        <v>389</v>
      </c>
      <c r="H406" s="7"/>
    </row>
    <row r="407" spans="1:8">
      <c r="A407" s="8">
        <f t="shared" si="125"/>
        <v>390</v>
      </c>
      <c r="H407" s="7"/>
    </row>
    <row r="408" spans="1:8">
      <c r="A408" s="8">
        <f t="shared" si="125"/>
        <v>391</v>
      </c>
      <c r="H408" s="7"/>
    </row>
    <row r="409" spans="1:8">
      <c r="A409" s="8">
        <f t="shared" si="125"/>
        <v>392</v>
      </c>
      <c r="H409" s="7"/>
    </row>
    <row r="410" spans="1:8">
      <c r="A410" s="8">
        <f t="shared" si="125"/>
        <v>393</v>
      </c>
      <c r="H410" s="7"/>
    </row>
    <row r="411" spans="1:8">
      <c r="A411" s="8">
        <f t="shared" si="125"/>
        <v>394</v>
      </c>
      <c r="H411" s="7"/>
    </row>
    <row r="412" spans="1:8">
      <c r="A412" s="8">
        <f t="shared" si="125"/>
        <v>395</v>
      </c>
      <c r="H412" s="7"/>
    </row>
    <row r="413" spans="1:8">
      <c r="A413" s="8">
        <f t="shared" si="125"/>
        <v>396</v>
      </c>
      <c r="H413" s="7"/>
    </row>
    <row r="414" spans="1:8">
      <c r="A414" s="8">
        <f t="shared" si="125"/>
        <v>397</v>
      </c>
      <c r="H414" s="7"/>
    </row>
    <row r="415" spans="1:8">
      <c r="A415" s="8">
        <f t="shared" si="125"/>
        <v>398</v>
      </c>
      <c r="H415" s="7"/>
    </row>
    <row r="416" spans="1:8">
      <c r="A416" s="8">
        <f t="shared" si="125"/>
        <v>399</v>
      </c>
      <c r="H416" s="7"/>
    </row>
    <row r="417" spans="1:8">
      <c r="A417" s="8">
        <f t="shared" si="125"/>
        <v>400</v>
      </c>
      <c r="H417" s="7"/>
    </row>
    <row r="418" spans="1:8">
      <c r="A418" s="8">
        <f t="shared" si="125"/>
        <v>401</v>
      </c>
      <c r="H418" s="7"/>
    </row>
    <row r="419" spans="1:8">
      <c r="A419" s="8">
        <f t="shared" si="125"/>
        <v>402</v>
      </c>
      <c r="H419" s="7"/>
    </row>
    <row r="420" spans="1:8">
      <c r="A420" s="8">
        <f t="shared" si="125"/>
        <v>403</v>
      </c>
      <c r="H420" s="7"/>
    </row>
    <row r="421" spans="1:8">
      <c r="A421" s="8">
        <f t="shared" si="125"/>
        <v>404</v>
      </c>
      <c r="H421" s="7"/>
    </row>
    <row r="422" spans="1:8">
      <c r="A422" s="8">
        <f t="shared" si="125"/>
        <v>405</v>
      </c>
      <c r="H422" s="7"/>
    </row>
    <row r="423" spans="1:8">
      <c r="A423" s="8">
        <f t="shared" si="125"/>
        <v>406</v>
      </c>
      <c r="H423" s="7"/>
    </row>
    <row r="424" spans="1:8">
      <c r="A424" s="8">
        <f t="shared" si="125"/>
        <v>407</v>
      </c>
      <c r="H424" s="7"/>
    </row>
    <row r="425" spans="1:8">
      <c r="A425" s="8">
        <f t="shared" si="125"/>
        <v>408</v>
      </c>
      <c r="H425" s="7"/>
    </row>
    <row r="426" spans="1:8">
      <c r="A426" s="8">
        <f t="shared" si="125"/>
        <v>409</v>
      </c>
      <c r="H426" s="7"/>
    </row>
    <row r="427" spans="1:8">
      <c r="A427" s="8">
        <f t="shared" si="125"/>
        <v>410</v>
      </c>
      <c r="H427" s="7"/>
    </row>
    <row r="428" spans="1:8">
      <c r="A428" s="8">
        <f t="shared" si="125"/>
        <v>411</v>
      </c>
      <c r="H428" s="7"/>
    </row>
    <row r="429" spans="1:8">
      <c r="A429" s="8">
        <f t="shared" si="125"/>
        <v>412</v>
      </c>
      <c r="H429" s="7"/>
    </row>
    <row r="430" spans="1:8">
      <c r="A430" s="8">
        <f t="shared" si="125"/>
        <v>413</v>
      </c>
      <c r="H430" s="7"/>
    </row>
    <row r="431" spans="1:8">
      <c r="A431" s="8">
        <f t="shared" si="125"/>
        <v>414</v>
      </c>
      <c r="H431" s="7"/>
    </row>
    <row r="432" spans="1:8">
      <c r="A432" s="8">
        <f t="shared" si="125"/>
        <v>415</v>
      </c>
      <c r="H432" s="7"/>
    </row>
    <row r="433" spans="1:8">
      <c r="A433" s="8">
        <f t="shared" si="125"/>
        <v>416</v>
      </c>
      <c r="H433" s="7"/>
    </row>
    <row r="434" spans="1:8">
      <c r="A434" s="8">
        <f t="shared" si="125"/>
        <v>417</v>
      </c>
      <c r="H434" s="7"/>
    </row>
    <row r="435" spans="1:8">
      <c r="A435" s="8">
        <f t="shared" si="125"/>
        <v>418</v>
      </c>
      <c r="H435" s="7"/>
    </row>
    <row r="436" spans="1:8">
      <c r="A436" s="8">
        <f t="shared" si="125"/>
        <v>419</v>
      </c>
      <c r="H436" s="7"/>
    </row>
    <row r="437" spans="1:8">
      <c r="A437" s="8">
        <f t="shared" si="125"/>
        <v>420</v>
      </c>
      <c r="H437" s="7"/>
    </row>
    <row r="438" spans="1:8">
      <c r="A438" s="8">
        <f t="shared" si="125"/>
        <v>421</v>
      </c>
      <c r="H438" s="7"/>
    </row>
    <row r="439" spans="1:8">
      <c r="A439" s="8">
        <f t="shared" si="125"/>
        <v>422</v>
      </c>
      <c r="H439" s="7"/>
    </row>
    <row r="440" spans="1:8">
      <c r="A440" s="8">
        <f t="shared" si="125"/>
        <v>423</v>
      </c>
      <c r="H440" s="7"/>
    </row>
    <row r="441" spans="1:8">
      <c r="A441" s="8">
        <f t="shared" si="125"/>
        <v>424</v>
      </c>
      <c r="H441" s="7"/>
    </row>
    <row r="442" spans="1:8">
      <c r="A442" s="8">
        <f t="shared" si="125"/>
        <v>425</v>
      </c>
      <c r="H442" s="7"/>
    </row>
    <row r="443" spans="1:8">
      <c r="A443" s="8">
        <f t="shared" si="125"/>
        <v>426</v>
      </c>
      <c r="H443" s="7"/>
    </row>
    <row r="444" spans="1:8">
      <c r="A444" s="8">
        <f t="shared" si="125"/>
        <v>427</v>
      </c>
      <c r="H444" s="7"/>
    </row>
    <row r="445" spans="1:8">
      <c r="A445" s="8">
        <f t="shared" si="125"/>
        <v>428</v>
      </c>
      <c r="H445" s="7"/>
    </row>
    <row r="446" spans="1:8">
      <c r="A446" s="8">
        <f t="shared" si="125"/>
        <v>429</v>
      </c>
      <c r="H446" s="7"/>
    </row>
    <row r="447" spans="1:8">
      <c r="A447" s="8">
        <f t="shared" si="125"/>
        <v>430</v>
      </c>
      <c r="H447" s="7"/>
    </row>
    <row r="448" spans="1:8">
      <c r="A448" s="8">
        <f t="shared" si="125"/>
        <v>431</v>
      </c>
      <c r="H448" s="7"/>
    </row>
    <row r="449" spans="1:8">
      <c r="A449" s="8">
        <f t="shared" si="125"/>
        <v>432</v>
      </c>
      <c r="H449" s="7"/>
    </row>
    <row r="450" spans="1:8">
      <c r="A450" s="8">
        <f t="shared" si="125"/>
        <v>433</v>
      </c>
      <c r="H450" s="7"/>
    </row>
    <row r="451" spans="1:8">
      <c r="A451" s="8">
        <f t="shared" si="125"/>
        <v>434</v>
      </c>
      <c r="H451" s="7"/>
    </row>
    <row r="452" spans="1:8">
      <c r="A452" s="8">
        <f t="shared" si="125"/>
        <v>435</v>
      </c>
      <c r="H452" s="7"/>
    </row>
    <row r="453" spans="1:8">
      <c r="A453" s="8">
        <f t="shared" si="125"/>
        <v>436</v>
      </c>
      <c r="H453" s="7"/>
    </row>
    <row r="454" spans="1:8">
      <c r="A454" s="8">
        <f t="shared" si="125"/>
        <v>437</v>
      </c>
      <c r="H454" s="7"/>
    </row>
    <row r="455" spans="1:8">
      <c r="A455" s="8">
        <f t="shared" si="125"/>
        <v>438</v>
      </c>
      <c r="H455" s="7"/>
    </row>
    <row r="456" spans="1:8">
      <c r="A456" s="8">
        <f t="shared" si="125"/>
        <v>439</v>
      </c>
      <c r="H456" s="7"/>
    </row>
    <row r="457" spans="1:8">
      <c r="A457" s="8">
        <f t="shared" si="125"/>
        <v>440</v>
      </c>
      <c r="H457" s="7"/>
    </row>
    <row r="458" spans="1:8">
      <c r="A458" s="8">
        <f t="shared" si="125"/>
        <v>441</v>
      </c>
      <c r="H458" s="7"/>
    </row>
    <row r="459" spans="1:8">
      <c r="A459" s="8">
        <f t="shared" si="125"/>
        <v>442</v>
      </c>
      <c r="H459" s="7"/>
    </row>
    <row r="460" spans="1:8">
      <c r="A460" s="8">
        <f t="shared" si="125"/>
        <v>443</v>
      </c>
      <c r="H460" s="7"/>
    </row>
    <row r="461" spans="1:8">
      <c r="A461" s="8">
        <f t="shared" si="125"/>
        <v>444</v>
      </c>
      <c r="H461" s="7"/>
    </row>
    <row r="462" spans="1:8">
      <c r="A462" s="8">
        <f t="shared" si="125"/>
        <v>445</v>
      </c>
      <c r="H462" s="7"/>
    </row>
    <row r="463" spans="1:8">
      <c r="A463" s="8">
        <f t="shared" si="125"/>
        <v>446</v>
      </c>
      <c r="H463" s="7"/>
    </row>
    <row r="464" spans="1:8">
      <c r="A464" s="8">
        <f t="shared" si="125"/>
        <v>447</v>
      </c>
      <c r="H464" s="7"/>
    </row>
    <row r="465" spans="1:8">
      <c r="A465" s="8">
        <f t="shared" si="125"/>
        <v>448</v>
      </c>
      <c r="H465" s="7"/>
    </row>
    <row r="466" spans="1:8">
      <c r="A466" s="8">
        <f t="shared" si="125"/>
        <v>449</v>
      </c>
      <c r="H466" s="7"/>
    </row>
    <row r="467" spans="1:8">
      <c r="A467" s="8">
        <f t="shared" ref="A467:A530" si="126">A466+1</f>
        <v>450</v>
      </c>
      <c r="H467" s="7"/>
    </row>
    <row r="468" spans="1:8">
      <c r="A468" s="8">
        <f t="shared" si="126"/>
        <v>451</v>
      </c>
      <c r="H468" s="7"/>
    </row>
    <row r="469" spans="1:8">
      <c r="A469" s="8">
        <f t="shared" si="126"/>
        <v>452</v>
      </c>
      <c r="H469" s="7"/>
    </row>
    <row r="470" spans="1:8">
      <c r="A470" s="8">
        <f t="shared" si="126"/>
        <v>453</v>
      </c>
      <c r="H470" s="7"/>
    </row>
    <row r="471" spans="1:8">
      <c r="A471" s="8">
        <f t="shared" si="126"/>
        <v>454</v>
      </c>
      <c r="H471" s="7"/>
    </row>
    <row r="472" spans="1:8">
      <c r="A472" s="8">
        <f t="shared" si="126"/>
        <v>455</v>
      </c>
      <c r="H472" s="7"/>
    </row>
    <row r="473" spans="1:8">
      <c r="A473" s="8">
        <f t="shared" si="126"/>
        <v>456</v>
      </c>
      <c r="H473" s="7"/>
    </row>
    <row r="474" spans="1:8">
      <c r="A474" s="8">
        <f t="shared" si="126"/>
        <v>457</v>
      </c>
      <c r="H474" s="7"/>
    </row>
    <row r="475" spans="1:8">
      <c r="A475" s="8">
        <f t="shared" si="126"/>
        <v>458</v>
      </c>
      <c r="H475" s="7"/>
    </row>
    <row r="476" spans="1:8">
      <c r="A476" s="8">
        <f t="shared" si="126"/>
        <v>459</v>
      </c>
      <c r="H476" s="7"/>
    </row>
    <row r="477" spans="1:8">
      <c r="A477" s="8">
        <f t="shared" si="126"/>
        <v>460</v>
      </c>
      <c r="H477" s="7"/>
    </row>
    <row r="478" spans="1:8">
      <c r="A478" s="8">
        <f t="shared" si="126"/>
        <v>461</v>
      </c>
      <c r="H478" s="7"/>
    </row>
    <row r="479" spans="1:8">
      <c r="A479" s="8">
        <f t="shared" si="126"/>
        <v>462</v>
      </c>
      <c r="H479" s="7"/>
    </row>
    <row r="480" spans="1:8">
      <c r="A480" s="8">
        <f t="shared" si="126"/>
        <v>463</v>
      </c>
      <c r="H480" s="7"/>
    </row>
    <row r="481" spans="1:8">
      <c r="A481" s="8">
        <f t="shared" si="126"/>
        <v>464</v>
      </c>
      <c r="H481" s="7"/>
    </row>
    <row r="482" spans="1:8">
      <c r="A482" s="8">
        <f t="shared" si="126"/>
        <v>465</v>
      </c>
      <c r="H482" s="7"/>
    </row>
    <row r="483" spans="1:8">
      <c r="A483" s="8">
        <f t="shared" si="126"/>
        <v>466</v>
      </c>
      <c r="H483" s="7"/>
    </row>
    <row r="484" spans="1:8">
      <c r="A484" s="8">
        <f t="shared" si="126"/>
        <v>467</v>
      </c>
      <c r="H484" s="7"/>
    </row>
    <row r="485" spans="1:8">
      <c r="A485" s="8">
        <f t="shared" si="126"/>
        <v>468</v>
      </c>
      <c r="H485" s="7"/>
    </row>
    <row r="486" spans="1:8">
      <c r="A486" s="8">
        <f t="shared" si="126"/>
        <v>469</v>
      </c>
      <c r="H486" s="7"/>
    </row>
    <row r="487" spans="1:8">
      <c r="A487" s="8">
        <f t="shared" si="126"/>
        <v>470</v>
      </c>
      <c r="H487" s="7"/>
    </row>
    <row r="488" spans="1:8">
      <c r="A488" s="8">
        <f t="shared" si="126"/>
        <v>471</v>
      </c>
      <c r="H488" s="7"/>
    </row>
    <row r="489" spans="1:8">
      <c r="A489" s="8">
        <f t="shared" si="126"/>
        <v>472</v>
      </c>
      <c r="H489" s="7"/>
    </row>
    <row r="490" spans="1:8">
      <c r="A490" s="8">
        <f t="shared" si="126"/>
        <v>473</v>
      </c>
      <c r="H490" s="7"/>
    </row>
    <row r="491" spans="1:8">
      <c r="A491" s="8">
        <f t="shared" si="126"/>
        <v>474</v>
      </c>
      <c r="H491" s="7"/>
    </row>
    <row r="492" spans="1:8">
      <c r="A492" s="8">
        <f t="shared" si="126"/>
        <v>475</v>
      </c>
      <c r="H492" s="7"/>
    </row>
    <row r="493" spans="1:8">
      <c r="A493" s="8">
        <f t="shared" si="126"/>
        <v>476</v>
      </c>
      <c r="H493" s="7"/>
    </row>
    <row r="494" spans="1:8">
      <c r="A494" s="8">
        <f t="shared" si="126"/>
        <v>477</v>
      </c>
      <c r="H494" s="7"/>
    </row>
    <row r="495" spans="1:8">
      <c r="A495" s="8">
        <f t="shared" si="126"/>
        <v>478</v>
      </c>
      <c r="H495" s="7"/>
    </row>
    <row r="496" spans="1:8">
      <c r="A496" s="8">
        <f t="shared" si="126"/>
        <v>479</v>
      </c>
      <c r="H496" s="7"/>
    </row>
    <row r="497" spans="1:8">
      <c r="A497" s="8">
        <f t="shared" si="126"/>
        <v>480</v>
      </c>
      <c r="H497" s="7"/>
    </row>
    <row r="498" spans="1:8">
      <c r="A498" s="8">
        <f t="shared" si="126"/>
        <v>481</v>
      </c>
      <c r="H498" s="7"/>
    </row>
    <row r="499" spans="1:8">
      <c r="A499" s="8">
        <f t="shared" si="126"/>
        <v>482</v>
      </c>
      <c r="H499" s="7"/>
    </row>
    <row r="500" spans="1:8">
      <c r="A500" s="8">
        <f t="shared" si="126"/>
        <v>483</v>
      </c>
      <c r="H500" s="7"/>
    </row>
    <row r="501" spans="1:8">
      <c r="A501" s="8">
        <f t="shared" si="126"/>
        <v>484</v>
      </c>
      <c r="H501" s="7"/>
    </row>
    <row r="502" spans="1:8">
      <c r="A502" s="8">
        <f t="shared" si="126"/>
        <v>485</v>
      </c>
      <c r="H502" s="7"/>
    </row>
    <row r="503" spans="1:8">
      <c r="A503" s="8">
        <f t="shared" si="126"/>
        <v>486</v>
      </c>
      <c r="H503" s="7"/>
    </row>
    <row r="504" spans="1:8">
      <c r="A504" s="8">
        <f t="shared" si="126"/>
        <v>487</v>
      </c>
      <c r="H504" s="7"/>
    </row>
    <row r="505" spans="1:8">
      <c r="A505" s="8">
        <f t="shared" si="126"/>
        <v>488</v>
      </c>
      <c r="H505" s="7"/>
    </row>
    <row r="506" spans="1:8">
      <c r="A506" s="8">
        <f t="shared" si="126"/>
        <v>489</v>
      </c>
      <c r="H506" s="7"/>
    </row>
    <row r="507" spans="1:8">
      <c r="A507" s="8">
        <f t="shared" si="126"/>
        <v>490</v>
      </c>
      <c r="H507" s="7"/>
    </row>
    <row r="508" spans="1:8">
      <c r="A508" s="8">
        <f t="shared" si="126"/>
        <v>491</v>
      </c>
      <c r="H508" s="7"/>
    </row>
    <row r="509" spans="1:8">
      <c r="A509" s="8">
        <f t="shared" si="126"/>
        <v>492</v>
      </c>
      <c r="H509" s="7"/>
    </row>
    <row r="510" spans="1:8">
      <c r="A510" s="8">
        <f t="shared" si="126"/>
        <v>493</v>
      </c>
      <c r="H510" s="7"/>
    </row>
    <row r="511" spans="1:8">
      <c r="A511" s="8">
        <f t="shared" si="126"/>
        <v>494</v>
      </c>
      <c r="H511" s="7"/>
    </row>
    <row r="512" spans="1:8">
      <c r="A512" s="8">
        <f t="shared" si="126"/>
        <v>495</v>
      </c>
      <c r="H512" s="7"/>
    </row>
    <row r="513" spans="1:8">
      <c r="A513" s="8">
        <f t="shared" si="126"/>
        <v>496</v>
      </c>
      <c r="H513" s="7"/>
    </row>
    <row r="514" spans="1:8">
      <c r="A514" s="8">
        <f t="shared" si="126"/>
        <v>497</v>
      </c>
      <c r="H514" s="7"/>
    </row>
    <row r="515" spans="1:8">
      <c r="A515" s="8">
        <f t="shared" si="126"/>
        <v>498</v>
      </c>
      <c r="H515" s="7"/>
    </row>
    <row r="516" spans="1:8">
      <c r="A516" s="8">
        <f t="shared" si="126"/>
        <v>499</v>
      </c>
      <c r="H516" s="7"/>
    </row>
    <row r="517" spans="1:8">
      <c r="A517" s="8">
        <f t="shared" si="126"/>
        <v>500</v>
      </c>
      <c r="H517" s="7"/>
    </row>
    <row r="518" spans="1:8">
      <c r="A518" s="8">
        <f t="shared" si="126"/>
        <v>501</v>
      </c>
      <c r="H518" s="7"/>
    </row>
    <row r="519" spans="1:8">
      <c r="A519" s="8">
        <f t="shared" si="126"/>
        <v>502</v>
      </c>
      <c r="H519" s="7"/>
    </row>
    <row r="520" spans="1:8">
      <c r="A520" s="8">
        <f t="shared" si="126"/>
        <v>503</v>
      </c>
      <c r="H520" s="7"/>
    </row>
    <row r="521" spans="1:8">
      <c r="A521" s="8">
        <f t="shared" si="126"/>
        <v>504</v>
      </c>
      <c r="H521" s="7"/>
    </row>
    <row r="522" spans="1:8">
      <c r="A522" s="8">
        <f t="shared" si="126"/>
        <v>505</v>
      </c>
      <c r="H522" s="7"/>
    </row>
    <row r="523" spans="1:8">
      <c r="A523" s="8">
        <f t="shared" si="126"/>
        <v>506</v>
      </c>
      <c r="H523" s="7"/>
    </row>
    <row r="524" spans="1:8">
      <c r="A524" s="8">
        <f t="shared" si="126"/>
        <v>507</v>
      </c>
      <c r="H524" s="7"/>
    </row>
    <row r="525" spans="1:8">
      <c r="A525" s="8">
        <f t="shared" si="126"/>
        <v>508</v>
      </c>
      <c r="H525" s="7"/>
    </row>
    <row r="526" spans="1:8">
      <c r="A526" s="8">
        <f t="shared" si="126"/>
        <v>509</v>
      </c>
      <c r="H526" s="7"/>
    </row>
    <row r="527" spans="1:8">
      <c r="A527" s="8">
        <f t="shared" si="126"/>
        <v>510</v>
      </c>
      <c r="H527" s="7"/>
    </row>
    <row r="528" spans="1:8">
      <c r="A528" s="8">
        <f t="shared" si="126"/>
        <v>511</v>
      </c>
      <c r="H528" s="7"/>
    </row>
    <row r="529" spans="1:8">
      <c r="A529" s="8">
        <f t="shared" si="126"/>
        <v>512</v>
      </c>
      <c r="H529" s="7"/>
    </row>
    <row r="530" spans="1:8">
      <c r="A530" s="8">
        <f t="shared" si="126"/>
        <v>513</v>
      </c>
      <c r="H530" s="7"/>
    </row>
    <row r="531" spans="1:8">
      <c r="A531" s="8">
        <f t="shared" ref="A531:A592" si="127">A530+1</f>
        <v>514</v>
      </c>
      <c r="H531" s="7"/>
    </row>
    <row r="532" spans="1:8">
      <c r="A532" s="8">
        <f t="shared" si="127"/>
        <v>515</v>
      </c>
      <c r="H532" s="7"/>
    </row>
    <row r="533" spans="1:8">
      <c r="A533" s="8">
        <f t="shared" si="127"/>
        <v>516</v>
      </c>
      <c r="H533" s="7"/>
    </row>
    <row r="534" spans="1:8">
      <c r="A534" s="8">
        <f t="shared" si="127"/>
        <v>517</v>
      </c>
      <c r="H534" s="7"/>
    </row>
    <row r="535" spans="1:8">
      <c r="A535" s="8">
        <f t="shared" si="127"/>
        <v>518</v>
      </c>
      <c r="H535" s="7"/>
    </row>
    <row r="536" spans="1:8">
      <c r="A536" s="8">
        <f t="shared" si="127"/>
        <v>519</v>
      </c>
      <c r="H536" s="7"/>
    </row>
    <row r="537" spans="1:8">
      <c r="A537" s="8">
        <f t="shared" si="127"/>
        <v>520</v>
      </c>
      <c r="H537" s="7"/>
    </row>
    <row r="538" spans="1:8">
      <c r="A538" s="8">
        <f t="shared" si="127"/>
        <v>521</v>
      </c>
      <c r="H538" s="7"/>
    </row>
    <row r="539" spans="1:8">
      <c r="A539" s="8">
        <f t="shared" si="127"/>
        <v>522</v>
      </c>
      <c r="H539" s="7"/>
    </row>
    <row r="540" spans="1:8">
      <c r="A540" s="8">
        <f t="shared" si="127"/>
        <v>523</v>
      </c>
      <c r="H540" s="7"/>
    </row>
    <row r="541" spans="1:8">
      <c r="A541" s="8">
        <f t="shared" si="127"/>
        <v>524</v>
      </c>
      <c r="H541" s="7"/>
    </row>
    <row r="542" spans="1:8">
      <c r="A542" s="8">
        <f t="shared" si="127"/>
        <v>525</v>
      </c>
      <c r="H542" s="7"/>
    </row>
    <row r="543" spans="1:8">
      <c r="A543" s="8">
        <f t="shared" si="127"/>
        <v>526</v>
      </c>
      <c r="H543" s="7"/>
    </row>
    <row r="544" spans="1:8">
      <c r="A544" s="8">
        <f t="shared" si="127"/>
        <v>527</v>
      </c>
      <c r="H544" s="7"/>
    </row>
    <row r="545" spans="1:8">
      <c r="A545" s="8">
        <f t="shared" si="127"/>
        <v>528</v>
      </c>
      <c r="H545" s="7"/>
    </row>
    <row r="546" spans="1:8">
      <c r="A546" s="8">
        <f t="shared" si="127"/>
        <v>529</v>
      </c>
      <c r="H546" s="7"/>
    </row>
    <row r="547" spans="1:8">
      <c r="A547" s="8">
        <f t="shared" si="127"/>
        <v>530</v>
      </c>
      <c r="H547" s="7"/>
    </row>
    <row r="548" spans="1:8">
      <c r="A548" s="8">
        <f t="shared" si="127"/>
        <v>531</v>
      </c>
      <c r="H548" s="7"/>
    </row>
    <row r="549" spans="1:8">
      <c r="A549" s="8">
        <f t="shared" si="127"/>
        <v>532</v>
      </c>
      <c r="H549" s="7"/>
    </row>
    <row r="550" spans="1:8">
      <c r="A550" s="8">
        <f t="shared" si="127"/>
        <v>533</v>
      </c>
      <c r="H550" s="7"/>
    </row>
    <row r="551" spans="1:8">
      <c r="A551" s="8">
        <f t="shared" si="127"/>
        <v>534</v>
      </c>
      <c r="H551" s="7"/>
    </row>
    <row r="552" spans="1:8">
      <c r="A552" s="8">
        <f t="shared" si="127"/>
        <v>535</v>
      </c>
      <c r="H552" s="7"/>
    </row>
    <row r="553" spans="1:8">
      <c r="A553" s="8">
        <f t="shared" si="127"/>
        <v>536</v>
      </c>
      <c r="H553" s="7"/>
    </row>
    <row r="554" spans="1:8">
      <c r="A554" s="8">
        <f t="shared" si="127"/>
        <v>537</v>
      </c>
      <c r="H554" s="7"/>
    </row>
    <row r="555" spans="1:8">
      <c r="A555" s="8">
        <f t="shared" si="127"/>
        <v>538</v>
      </c>
      <c r="H555" s="7"/>
    </row>
    <row r="556" spans="1:8">
      <c r="A556" s="8">
        <f t="shared" si="127"/>
        <v>539</v>
      </c>
      <c r="H556" s="7"/>
    </row>
    <row r="557" spans="1:8">
      <c r="A557" s="8">
        <f t="shared" si="127"/>
        <v>540</v>
      </c>
      <c r="H557" s="7"/>
    </row>
    <row r="558" spans="1:8">
      <c r="A558" s="8">
        <f t="shared" si="127"/>
        <v>541</v>
      </c>
      <c r="H558" s="7"/>
    </row>
    <row r="559" spans="1:8">
      <c r="A559" s="8">
        <f t="shared" si="127"/>
        <v>542</v>
      </c>
      <c r="H559" s="7"/>
    </row>
    <row r="560" spans="1:8">
      <c r="A560" s="8">
        <f t="shared" si="127"/>
        <v>543</v>
      </c>
      <c r="H560" s="7"/>
    </row>
    <row r="561" spans="1:8">
      <c r="A561" s="8">
        <f t="shared" si="127"/>
        <v>544</v>
      </c>
      <c r="H561" s="7"/>
    </row>
    <row r="562" spans="1:8">
      <c r="A562" s="8">
        <f t="shared" si="127"/>
        <v>545</v>
      </c>
      <c r="H562" s="7"/>
    </row>
    <row r="563" spans="1:8">
      <c r="A563" s="8">
        <f t="shared" si="127"/>
        <v>546</v>
      </c>
      <c r="H563" s="7"/>
    </row>
    <row r="564" spans="1:8">
      <c r="A564" s="8">
        <f t="shared" si="127"/>
        <v>547</v>
      </c>
      <c r="H564" s="7"/>
    </row>
    <row r="565" spans="1:8">
      <c r="A565" s="8">
        <f t="shared" si="127"/>
        <v>548</v>
      </c>
      <c r="H565" s="7"/>
    </row>
    <row r="566" spans="1:8">
      <c r="A566" s="8">
        <f t="shared" si="127"/>
        <v>549</v>
      </c>
      <c r="H566" s="7"/>
    </row>
    <row r="567" spans="1:8">
      <c r="A567" s="8">
        <f t="shared" si="127"/>
        <v>550</v>
      </c>
      <c r="H567" s="7"/>
    </row>
    <row r="568" spans="1:8">
      <c r="A568" s="8">
        <f t="shared" si="127"/>
        <v>551</v>
      </c>
      <c r="H568" s="7"/>
    </row>
    <row r="569" spans="1:8">
      <c r="A569" s="8">
        <f t="shared" si="127"/>
        <v>552</v>
      </c>
      <c r="H569" s="7"/>
    </row>
    <row r="570" spans="1:8">
      <c r="A570" s="8">
        <f t="shared" si="127"/>
        <v>553</v>
      </c>
      <c r="H570" s="7"/>
    </row>
    <row r="571" spans="1:8">
      <c r="A571" s="8">
        <f t="shared" si="127"/>
        <v>554</v>
      </c>
      <c r="H571" s="7"/>
    </row>
    <row r="572" spans="1:8">
      <c r="A572" s="8">
        <f t="shared" si="127"/>
        <v>555</v>
      </c>
      <c r="H572" s="7"/>
    </row>
    <row r="573" spans="1:8">
      <c r="A573" s="8">
        <f t="shared" si="127"/>
        <v>556</v>
      </c>
      <c r="H573" s="7"/>
    </row>
    <row r="574" spans="1:8">
      <c r="A574" s="8">
        <f t="shared" si="127"/>
        <v>557</v>
      </c>
      <c r="H574" s="7"/>
    </row>
    <row r="575" spans="1:8">
      <c r="A575" s="8">
        <f t="shared" si="127"/>
        <v>558</v>
      </c>
      <c r="H575" s="7"/>
    </row>
    <row r="576" spans="1:8">
      <c r="A576" s="8">
        <f t="shared" si="127"/>
        <v>559</v>
      </c>
      <c r="H576" s="7"/>
    </row>
    <row r="577" spans="1:8">
      <c r="A577" s="8">
        <f t="shared" si="127"/>
        <v>560</v>
      </c>
      <c r="H577" s="7"/>
    </row>
    <row r="578" spans="1:8">
      <c r="A578" s="8">
        <f t="shared" si="127"/>
        <v>561</v>
      </c>
      <c r="H578" s="7"/>
    </row>
    <row r="579" spans="1:8">
      <c r="A579" s="8">
        <f t="shared" si="127"/>
        <v>562</v>
      </c>
      <c r="H579" s="7"/>
    </row>
    <row r="580" spans="1:8">
      <c r="A580" s="8">
        <f t="shared" si="127"/>
        <v>563</v>
      </c>
      <c r="H580" s="7"/>
    </row>
    <row r="581" spans="1:8">
      <c r="A581" s="8">
        <f t="shared" si="127"/>
        <v>564</v>
      </c>
      <c r="H581" s="7"/>
    </row>
    <row r="582" spans="1:8">
      <c r="A582" s="8">
        <f t="shared" si="127"/>
        <v>565</v>
      </c>
      <c r="H582" s="7"/>
    </row>
    <row r="583" spans="1:8">
      <c r="A583" s="8">
        <f t="shared" si="127"/>
        <v>566</v>
      </c>
      <c r="H583" s="7"/>
    </row>
    <row r="584" spans="1:8">
      <c r="A584" s="8">
        <f t="shared" si="127"/>
        <v>567</v>
      </c>
      <c r="H584" s="7"/>
    </row>
    <row r="585" spans="1:8">
      <c r="A585" s="8">
        <f t="shared" si="127"/>
        <v>568</v>
      </c>
      <c r="H585" s="7"/>
    </row>
    <row r="586" spans="1:8">
      <c r="A586" s="8">
        <f t="shared" si="127"/>
        <v>569</v>
      </c>
      <c r="H586" s="7"/>
    </row>
    <row r="587" spans="1:8">
      <c r="A587" s="8">
        <f t="shared" si="127"/>
        <v>570</v>
      </c>
      <c r="H587" s="7"/>
    </row>
    <row r="588" spans="1:8">
      <c r="A588" s="8">
        <f t="shared" si="127"/>
        <v>571</v>
      </c>
      <c r="H588" s="7"/>
    </row>
    <row r="589" spans="1:8">
      <c r="A589" s="8">
        <f t="shared" si="127"/>
        <v>572</v>
      </c>
      <c r="H589" s="7"/>
    </row>
    <row r="590" spans="1:8">
      <c r="A590" s="8">
        <f t="shared" si="127"/>
        <v>573</v>
      </c>
      <c r="H590" s="7"/>
    </row>
    <row r="591" spans="1:8">
      <c r="A591" s="8">
        <f t="shared" si="127"/>
        <v>574</v>
      </c>
      <c r="H591" s="7"/>
    </row>
    <row r="592" spans="1:8">
      <c r="A592" s="8">
        <f t="shared" si="127"/>
        <v>575</v>
      </c>
      <c r="H592" s="7"/>
    </row>
  </sheetData>
  <mergeCells count="17">
    <mergeCell ref="AS47:AY47"/>
    <mergeCell ref="AS63:AY63"/>
    <mergeCell ref="AS79:AY79"/>
    <mergeCell ref="AT7:AV7"/>
    <mergeCell ref="AW7:AX7"/>
    <mergeCell ref="AN13:AO13"/>
    <mergeCell ref="AP13:AQ13"/>
    <mergeCell ref="AS15:AY15"/>
    <mergeCell ref="AS31:AY31"/>
    <mergeCell ref="F14:G14"/>
    <mergeCell ref="I12:M12"/>
    <mergeCell ref="B11:M11"/>
    <mergeCell ref="S13:U13"/>
    <mergeCell ref="AA13:AE13"/>
    <mergeCell ref="J1:L1"/>
    <mergeCell ref="AH13:AI13"/>
    <mergeCell ref="AJ13:AK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592"/>
  <sheetViews>
    <sheetView topLeftCell="Z1" zoomScale="70" zoomScaleNormal="70" workbookViewId="0">
      <selection activeCell="J16" sqref="J16"/>
    </sheetView>
  </sheetViews>
  <sheetFormatPr defaultRowHeight="15"/>
  <cols>
    <col min="1" max="1" width="9.140625" style="62"/>
    <col min="2" max="3" width="14.28515625" style="62" bestFit="1" customWidth="1"/>
    <col min="4" max="4" width="11.140625" style="63" customWidth="1"/>
    <col min="5" max="5" width="12.42578125" style="62" customWidth="1"/>
    <col min="6" max="6" width="11.140625" style="63" bestFit="1" customWidth="1"/>
    <col min="7" max="7" width="11.140625" style="63" customWidth="1"/>
    <col min="9" max="14" width="11.140625" style="63" customWidth="1"/>
    <col min="15" max="16" width="14.5703125" style="63" customWidth="1"/>
    <col min="17" max="17" width="14.5703125" style="63" bestFit="1" customWidth="1"/>
    <col min="18" max="18" width="14.5703125" style="63" customWidth="1"/>
    <col min="19" max="49" width="11.140625" style="63" customWidth="1"/>
    <col min="50" max="50" width="11.28515625" style="116" bestFit="1" customWidth="1"/>
    <col min="51" max="54" width="9.140625" style="116"/>
    <col min="55" max="58" width="9.140625" style="116" customWidth="1"/>
    <col min="59" max="62" width="9.140625" style="116"/>
    <col min="63" max="66" width="9.140625" style="116" customWidth="1"/>
    <col min="67" max="71" width="9.140625" style="116"/>
    <col min="72" max="16384" width="9.140625" style="63"/>
  </cols>
  <sheetData>
    <row r="1" spans="1:69">
      <c r="A1" s="62">
        <v>1</v>
      </c>
      <c r="H1" s="63"/>
      <c r="J1" s="146" t="s">
        <v>74</v>
      </c>
      <c r="K1" s="147"/>
      <c r="L1" s="148"/>
    </row>
    <row r="2" spans="1:69">
      <c r="C2" s="62" t="s">
        <v>54</v>
      </c>
      <c r="F2" s="63">
        <f>COLUMN(data0!AI1)</f>
        <v>35</v>
      </c>
      <c r="H2" s="63"/>
      <c r="J2" s="149" t="s">
        <v>71</v>
      </c>
      <c r="K2" s="104">
        <v>33.892800306342778</v>
      </c>
      <c r="L2" s="150">
        <f ca="1">K16</f>
        <v>0.99999944131624818</v>
      </c>
      <c r="M2" s="63" t="s">
        <v>2</v>
      </c>
      <c r="N2" s="63" t="s">
        <v>75</v>
      </c>
    </row>
    <row r="3" spans="1:69">
      <c r="C3" s="62" t="s">
        <v>52</v>
      </c>
      <c r="F3" s="63">
        <f>COLUMN(data0!AK1)</f>
        <v>37</v>
      </c>
      <c r="G3" s="63" t="s">
        <v>76</v>
      </c>
      <c r="H3" s="110">
        <v>0.01</v>
      </c>
      <c r="J3" s="149" t="s">
        <v>72</v>
      </c>
      <c r="K3" s="58">
        <f>K2</f>
        <v>33.892800306342778</v>
      </c>
      <c r="L3" s="151"/>
    </row>
    <row r="4" spans="1:69">
      <c r="C4" s="62" t="s">
        <v>53</v>
      </c>
      <c r="F4" s="63">
        <f>COLUMN(data3!AK1)</f>
        <v>37</v>
      </c>
      <c r="G4" s="63" t="s">
        <v>66</v>
      </c>
      <c r="H4" s="63" t="s">
        <v>67</v>
      </c>
      <c r="J4" s="152" t="s">
        <v>73</v>
      </c>
      <c r="K4" s="153">
        <v>33.146594834938455</v>
      </c>
      <c r="L4" s="154">
        <f ca="1">AD16</f>
        <v>0.97015828586690489</v>
      </c>
      <c r="M4" s="63" t="s">
        <v>2</v>
      </c>
      <c r="N4" s="63" t="s">
        <v>87</v>
      </c>
    </row>
    <row r="5" spans="1:69">
      <c r="C5" s="62" t="s">
        <v>63</v>
      </c>
      <c r="D5" s="2"/>
      <c r="F5" s="2">
        <f ca="1">INDIRECT($AT$8&amp;"!R"&amp;G5&amp;"C"&amp;H5,FALSE)*(1-H3)</f>
        <v>10147.5</v>
      </c>
      <c r="G5" s="2">
        <f>ROW(data0!AI2)</f>
        <v>2</v>
      </c>
      <c r="H5" s="63">
        <f>COLUMN(data0!AI2)</f>
        <v>35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69" ht="15.75" thickBot="1">
      <c r="C6" s="62" t="s">
        <v>64</v>
      </c>
      <c r="F6" s="2">
        <f ca="1">INDIRECT($AT$8&amp;"!R"&amp;G6&amp;"C"&amp;H6,FALSE)*(1-H3)</f>
        <v>371.21033111572268</v>
      </c>
      <c r="G6" s="2">
        <f>ROW(data0!AI117)</f>
        <v>117</v>
      </c>
      <c r="H6" s="63">
        <f>COLUMN(data0!AI117)</f>
        <v>35</v>
      </c>
    </row>
    <row r="7" spans="1:69" ht="15.75" thickBot="1">
      <c r="C7" s="62" t="s">
        <v>65</v>
      </c>
      <c r="F7" s="2">
        <f ca="1">INDIRECT($AT$8&amp;"!R"&amp;G7&amp;"C"&amp;H7,FALSE)*(1-H3)</f>
        <v>153.43595123291016</v>
      </c>
      <c r="G7" s="2">
        <f>ROW(data0!AI118)</f>
        <v>118</v>
      </c>
      <c r="H7" s="63">
        <f>COLUMN(data0!AI118)</f>
        <v>35</v>
      </c>
      <c r="AT7" s="139" t="s">
        <v>83</v>
      </c>
      <c r="AU7" s="140"/>
      <c r="AV7" s="141"/>
      <c r="AW7" s="145" t="s">
        <v>84</v>
      </c>
      <c r="AX7" s="81"/>
    </row>
    <row r="8" spans="1:69">
      <c r="H8" s="63"/>
      <c r="AT8" s="136" t="str">
        <f ca="1">VLOOKUP(AX9,AU8:AV10,2)</f>
        <v>data1</v>
      </c>
      <c r="AU8" s="137" t="s">
        <v>17</v>
      </c>
      <c r="AV8" s="138" t="s">
        <v>14</v>
      </c>
      <c r="AW8" s="116" t="s">
        <v>19</v>
      </c>
      <c r="AX8" s="70" t="str">
        <f ca="1">MID(CELL("Filename",AW7),SEARCH("]",CELL("Filename",AW7),1)+1,100)</f>
        <v>calcGREEN(1)</v>
      </c>
      <c r="AY8" s="63"/>
    </row>
    <row r="9" spans="1:69">
      <c r="H9" s="63"/>
      <c r="AT9" s="131"/>
      <c r="AU9" s="130" t="s">
        <v>16</v>
      </c>
      <c r="AV9" s="132" t="s">
        <v>13</v>
      </c>
      <c r="AW9" s="116" t="s">
        <v>86</v>
      </c>
      <c r="AX9" s="63" t="str">
        <f ca="1">LEFT(RIGHT(AX8,LEN(AX8)-4),LEN(RIGHT(AX8,LEN(AX8)-4))-3)</f>
        <v>GREEN</v>
      </c>
      <c r="AY9" s="63"/>
    </row>
    <row r="10" spans="1:69" ht="15.75" thickBot="1">
      <c r="H10" s="63"/>
      <c r="AT10" s="133"/>
      <c r="AU10" s="134" t="s">
        <v>15</v>
      </c>
      <c r="AV10" s="135" t="s">
        <v>12</v>
      </c>
      <c r="AX10" s="63"/>
    </row>
    <row r="11" spans="1:69">
      <c r="B11" s="85" t="s">
        <v>62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7"/>
    </row>
    <row r="12" spans="1:69">
      <c r="H12" s="63"/>
      <c r="I12" s="82" t="s">
        <v>61</v>
      </c>
      <c r="J12" s="83"/>
      <c r="K12" s="83"/>
      <c r="L12" s="83"/>
      <c r="M12" s="84"/>
    </row>
    <row r="13" spans="1:69">
      <c r="B13" s="63"/>
      <c r="C13" s="63"/>
      <c r="E13" s="63"/>
      <c r="H13" s="63"/>
      <c r="S13" s="81" t="s">
        <v>18</v>
      </c>
      <c r="T13" s="81"/>
      <c r="U13" s="81"/>
      <c r="X13" s="63" t="s">
        <v>76</v>
      </c>
      <c r="Y13" s="110">
        <v>0.01</v>
      </c>
      <c r="AA13" s="82" t="s">
        <v>61</v>
      </c>
      <c r="AB13" s="83"/>
      <c r="AC13" s="83"/>
      <c r="AD13" s="83"/>
      <c r="AE13" s="84"/>
      <c r="AF13" s="105"/>
      <c r="AH13" s="81" t="s">
        <v>0</v>
      </c>
      <c r="AI13" s="81"/>
      <c r="AJ13" s="81" t="s">
        <v>2</v>
      </c>
      <c r="AK13" s="81"/>
      <c r="AN13" s="81" t="s">
        <v>0</v>
      </c>
      <c r="AO13" s="81"/>
      <c r="AP13" s="81" t="s">
        <v>1</v>
      </c>
      <c r="AQ13" s="81"/>
      <c r="AS13" s="71"/>
      <c r="AT13" s="112"/>
      <c r="AU13" s="112"/>
      <c r="AV13"/>
      <c r="AW13"/>
      <c r="AX13"/>
      <c r="AY13"/>
      <c r="AZ13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</row>
    <row r="14" spans="1:69">
      <c r="A14" s="63">
        <f>(MAX(A$17:A$1048576)+1)/2</f>
        <v>288</v>
      </c>
      <c r="B14" s="63" t="s">
        <v>0</v>
      </c>
      <c r="C14" s="63" t="s">
        <v>2</v>
      </c>
      <c r="D14" s="63" t="s">
        <v>18</v>
      </c>
      <c r="E14" s="63" t="s">
        <v>0</v>
      </c>
      <c r="F14" s="81" t="s">
        <v>2</v>
      </c>
      <c r="G14" s="81"/>
      <c r="H14" s="63"/>
      <c r="I14" s="63" t="s">
        <v>0</v>
      </c>
      <c r="J14" s="63" t="s">
        <v>2</v>
      </c>
      <c r="K14" s="63" t="s">
        <v>56</v>
      </c>
      <c r="L14" s="63" t="s">
        <v>58</v>
      </c>
      <c r="M14" s="63" t="s">
        <v>59</v>
      </c>
      <c r="O14" s="63" t="s">
        <v>0</v>
      </c>
      <c r="P14" s="63" t="s">
        <v>2</v>
      </c>
      <c r="Q14" s="63" t="s">
        <v>1</v>
      </c>
      <c r="R14" s="63" t="s">
        <v>3</v>
      </c>
      <c r="S14" s="63" t="s">
        <v>2</v>
      </c>
      <c r="T14" s="63" t="s">
        <v>1</v>
      </c>
      <c r="U14" s="63" t="s">
        <v>3</v>
      </c>
      <c r="V14" s="63" t="s">
        <v>0</v>
      </c>
      <c r="W14" s="63" t="s">
        <v>2</v>
      </c>
      <c r="X14" s="63" t="s">
        <v>1</v>
      </c>
      <c r="Y14" s="63" t="s">
        <v>3</v>
      </c>
      <c r="AA14" s="63" t="s">
        <v>0</v>
      </c>
      <c r="AB14" s="63" t="s">
        <v>2</v>
      </c>
      <c r="AC14" s="63" t="s">
        <v>58</v>
      </c>
      <c r="AD14" s="63" t="s">
        <v>56</v>
      </c>
      <c r="AE14" s="63" t="s">
        <v>59</v>
      </c>
      <c r="AF14" s="63" t="s">
        <v>1</v>
      </c>
      <c r="AG14" s="63" t="s">
        <v>58</v>
      </c>
      <c r="AH14" s="63" t="s">
        <v>56</v>
      </c>
      <c r="AI14" s="63" t="s">
        <v>59</v>
      </c>
      <c r="AJ14" s="63" t="s">
        <v>56</v>
      </c>
      <c r="AK14" s="63" t="s">
        <v>59</v>
      </c>
      <c r="AL14" s="63" t="s">
        <v>3</v>
      </c>
      <c r="AM14" s="63" t="s">
        <v>58</v>
      </c>
      <c r="AN14" s="63" t="s">
        <v>56</v>
      </c>
      <c r="AO14" s="63" t="s">
        <v>59</v>
      </c>
      <c r="AP14" s="63" t="s">
        <v>56</v>
      </c>
      <c r="AQ14" s="63" t="s">
        <v>59</v>
      </c>
      <c r="AS14" s="71"/>
      <c r="AT14" s="70"/>
      <c r="AU14" s="70"/>
      <c r="AV14"/>
      <c r="AW14"/>
      <c r="AX14"/>
      <c r="AY14"/>
      <c r="AZ14"/>
      <c r="BC14" s="118"/>
      <c r="BD14" s="119"/>
      <c r="BE14" s="119"/>
      <c r="BF14" s="119"/>
      <c r="BG14" s="119"/>
      <c r="BI14" s="120"/>
      <c r="BK14" s="118"/>
      <c r="BL14" s="119"/>
      <c r="BM14" s="119"/>
      <c r="BN14" s="119"/>
      <c r="BO14" s="119"/>
      <c r="BP14" s="121"/>
      <c r="BQ14" s="120"/>
    </row>
    <row r="15" spans="1:69">
      <c r="A15" s="63"/>
      <c r="B15" s="63"/>
      <c r="C15" s="63"/>
      <c r="D15" s="63">
        <f ca="1">MIN(D17:D130)</f>
        <v>39</v>
      </c>
      <c r="E15" s="63"/>
      <c r="H15" s="63"/>
      <c r="K15" s="56" t="s">
        <v>57</v>
      </c>
      <c r="L15" s="63" t="s">
        <v>60</v>
      </c>
      <c r="S15" s="63">
        <f ca="1">MIN(S17:S244)</f>
        <v>1</v>
      </c>
      <c r="T15" s="63">
        <f ca="1">MIN(T17:T244)</f>
        <v>64</v>
      </c>
      <c r="U15" s="63">
        <f ca="1">MIN(U17:U244)</f>
        <v>139</v>
      </c>
      <c r="X15" s="111">
        <f ca="1">F6*(1-Y13)</f>
        <v>367.49822780456543</v>
      </c>
      <c r="Y15" s="111">
        <f ca="1">F7*(1-Y13)</f>
        <v>151.90159172058105</v>
      </c>
      <c r="AC15" s="63" t="s">
        <v>60</v>
      </c>
      <c r="AD15" s="56" t="s">
        <v>57</v>
      </c>
      <c r="AG15" s="63" t="s">
        <v>60</v>
      </c>
      <c r="AH15" s="56" t="s">
        <v>57</v>
      </c>
      <c r="AM15" s="63" t="s">
        <v>60</v>
      </c>
      <c r="AN15" s="56" t="s">
        <v>57</v>
      </c>
      <c r="AS15" s="103" t="str">
        <f ca="1">"Gain Compression; Range=HI: "&amp;AX9&amp; " channel"</f>
        <v>Gain Compression; Range=HI: GREEN channel</v>
      </c>
      <c r="AT15" s="103"/>
      <c r="AU15" s="103"/>
      <c r="AV15" s="103"/>
      <c r="AW15" s="103"/>
      <c r="AX15" s="103"/>
      <c r="AY15" s="103"/>
      <c r="AZ15"/>
      <c r="BC15" s="118"/>
      <c r="BD15" s="119"/>
      <c r="BE15" s="119"/>
      <c r="BF15" s="119"/>
      <c r="BG15" s="119"/>
      <c r="BI15" s="120"/>
      <c r="BK15" s="118"/>
      <c r="BL15" s="119"/>
      <c r="BM15" s="119"/>
      <c r="BN15" s="119"/>
      <c r="BO15" s="119"/>
      <c r="BQ15" s="120"/>
    </row>
    <row r="16" spans="1:69">
      <c r="A16" s="1"/>
      <c r="B16" s="1"/>
      <c r="C16" s="1"/>
      <c r="D16" s="63">
        <f ca="1">MAX(D17:D130)</f>
        <v>114</v>
      </c>
      <c r="E16" s="1"/>
      <c r="G16" s="63" t="s">
        <v>55</v>
      </c>
      <c r="H16" s="63"/>
      <c r="K16" s="57">
        <f ca="1">AVERAGE(K17:K65)</f>
        <v>0.99999944131624818</v>
      </c>
      <c r="L16" s="63">
        <v>10250</v>
      </c>
      <c r="S16" s="63">
        <f ca="1">MAX(S17:S244)</f>
        <v>228</v>
      </c>
      <c r="T16" s="63">
        <f ca="1">MAX(T17:T244)</f>
        <v>228</v>
      </c>
      <c r="U16" s="63">
        <f ca="1">MAX(U17:U244)</f>
        <v>228</v>
      </c>
      <c r="X16" s="63" t="str">
        <f>G16</f>
        <v>OVR</v>
      </c>
      <c r="Y16" s="63" t="str">
        <f>X16</f>
        <v>OVR</v>
      </c>
      <c r="AC16" s="63">
        <v>10250</v>
      </c>
      <c r="AD16" s="57">
        <f ca="1">AVERAGE(AD139:AD244)</f>
        <v>0.97015828586690489</v>
      </c>
      <c r="AG16" s="63">
        <v>375</v>
      </c>
      <c r="AH16" s="57">
        <f ca="1">AVERAGE(AH17:AH161)</f>
        <v>0.93436484528457464</v>
      </c>
      <c r="AJ16" s="63">
        <f ca="1">AVERAGE(AJ17:AJ180)</f>
        <v>0.98146089693525373</v>
      </c>
      <c r="AM16" s="63">
        <v>155</v>
      </c>
      <c r="AN16" s="57">
        <f ca="1">AVERAGE(AN17:AN46)</f>
        <v>0.96716169086721671</v>
      </c>
      <c r="AP16" s="63">
        <f ca="1">AVERAGE(AP17:AP60)</f>
        <v>1.0633270524615008</v>
      </c>
      <c r="AS16" s="71"/>
      <c r="AT16" s="70"/>
      <c r="AU16" s="70"/>
      <c r="AV16"/>
      <c r="AW16"/>
      <c r="AX16"/>
      <c r="AY16"/>
      <c r="AZ16"/>
      <c r="BC16" s="118"/>
      <c r="BD16" s="118"/>
      <c r="BE16" s="118"/>
      <c r="BF16" s="118"/>
      <c r="BG16" s="118"/>
      <c r="BI16" s="122"/>
      <c r="BK16" s="118"/>
      <c r="BL16" s="118"/>
      <c r="BM16" s="118"/>
      <c r="BN16" s="118"/>
      <c r="BO16" s="118"/>
      <c r="BQ16" s="122"/>
    </row>
    <row r="17" spans="1:69">
      <c r="A17" s="62">
        <v>0</v>
      </c>
      <c r="B17" s="62" t="str">
        <f>"data3!R"&amp;2+A17&amp;"C"&amp;F$4</f>
        <v>data3!R2C37</v>
      </c>
      <c r="C17" s="62" t="str">
        <f ca="1">$AT$8&amp;"!R"&amp;2+A17&amp;"C"&amp;F$3</f>
        <v>data1!R2C37</v>
      </c>
      <c r="D17" s="63" t="str">
        <f t="shared" ref="D17:D80" ca="1" si="0">IF(G17&lt;&gt;$G$16,RANK(E17,E$17:E$130),"")</f>
        <v/>
      </c>
      <c r="E17" s="62">
        <f ca="1">$K$2*INDIRECT(B17,FALSE)</f>
        <v>13506.223967406908</v>
      </c>
      <c r="F17" s="63">
        <f ca="1">INDIRECT(C17,FALSE)</f>
        <v>10250</v>
      </c>
      <c r="G17" s="63" t="str">
        <f ca="1">IF(F17&gt;=$F$5,$G$16,F17)</f>
        <v>OVR</v>
      </c>
      <c r="H17" s="63"/>
      <c r="I17" s="63">
        <f ca="1">IF($D$16-A17&gt;=$D$15,VLOOKUP($D$16-A17,$D$17:$F$130,2,FALSE),"")</f>
        <v>2688.3662914298093</v>
      </c>
      <c r="J17" s="63">
        <f ca="1">IF($D$16-A17&gt;=$D$15,VLOOKUP($D$16-A17,$D$17:$F$130,3,FALSE),"")</f>
        <v>2686.9332071940103</v>
      </c>
      <c r="K17" s="63">
        <f ca="1">IF(I17&lt;&gt;"",J17/I17,"")</f>
        <v>0.99946693118405494</v>
      </c>
      <c r="L17" s="1">
        <f ca="1">IF(J17&lt;&gt;"",J17/L$16,"")</f>
        <v>0.26213982509209854</v>
      </c>
      <c r="M17" s="1">
        <f ca="1">IF(K17&lt;&gt;"",K17/K$16-1,"")</f>
        <v>-5.3251042969815199E-4</v>
      </c>
      <c r="N17" s="1"/>
      <c r="O17" s="1" t="str">
        <f ca="1">"data3!R"&amp;2+$D$16+3*A17&amp;"C"&amp;F$4</f>
        <v>data3!R116C37</v>
      </c>
      <c r="P17" s="1" t="str">
        <f ca="1">$AT$8&amp;"!R"&amp;2+$D$16+3*A17&amp;"C"&amp;F$3</f>
        <v>data1!R116C37</v>
      </c>
      <c r="Q17" s="1" t="str">
        <f ca="1">$AT$8&amp;"!R"&amp;2+$D$16+3*A17+1&amp;"C"&amp;F$3</f>
        <v>data1!R117C37</v>
      </c>
      <c r="R17" s="1" t="str">
        <f ca="1">$AT$8&amp;"!R"&amp;2+$D$16+3*A17+2&amp;"C"&amp;F$3</f>
        <v>data1!R118C37</v>
      </c>
      <c r="S17" s="2">
        <f ca="1">RANK(V17,V$17:V$244)</f>
        <v>6</v>
      </c>
      <c r="T17" s="63" t="str">
        <f ca="1">IF(X17&lt;&gt;$X$16,S17,"")</f>
        <v/>
      </c>
      <c r="U17" s="2" t="str">
        <f ca="1">IF(Y17&lt;&gt;$Y$16,S17,"")</f>
        <v/>
      </c>
      <c r="V17" s="2">
        <f ca="1">$K$3*INDIRECT(O17,FALSE)</f>
        <v>570.11901588062244</v>
      </c>
      <c r="W17" s="2">
        <f ca="1">INDIRECT(P17,FALSE)</f>
        <v>569.45747248331702</v>
      </c>
      <c r="X17" s="2" t="str">
        <f ca="1">IF(INDIRECT(Q17,FALSE)&lt;X$15,INDIRECT(Q17,FALSE),X$16)</f>
        <v>OVR</v>
      </c>
      <c r="Y17" s="2" t="str">
        <f t="shared" ref="Y17:Y80" ca="1" si="1">IF(INDIRECT(R17,FALSE)&lt;Y$15,INDIRECT(R17,FALSE),Y$16)</f>
        <v>OVR</v>
      </c>
      <c r="AA17" s="63">
        <f ca="1">VLOOKUP($S$16-$A17,$S$17:$W$244,4,FALSE)</f>
        <v>27.877355402265902</v>
      </c>
      <c r="AB17" s="63">
        <f ca="1">VLOOKUP($S$16-$A17,$S$17:$W$244,5,FALSE)</f>
        <v>26.75176739692688</v>
      </c>
      <c r="AC17" s="1">
        <f ca="1">IF(AB17&lt;&gt;"",AA17/AC$16,"")</f>
        <v>2.719741990464966E-3</v>
      </c>
      <c r="AD17" s="63">
        <f ca="1">AB17/AA17</f>
        <v>0.95962357300048862</v>
      </c>
      <c r="AE17" s="1">
        <f t="shared" ref="AE17:AE80" ca="1" si="2">IF(AD17&lt;&gt;"",AD17/AD$16-1,"")</f>
        <v>-1.0858756782149981E-2</v>
      </c>
      <c r="AF17" s="63">
        <f ca="1">IF(T$16-$A17&gt;=T$15,VLOOKUP(T$16-$A17,$T$17:$X$244,5,FALSE),"")</f>
        <v>25.090839147567749</v>
      </c>
      <c r="AG17" s="1">
        <f ca="1">IF(AF17&lt;&gt;"",$AA17/AG$16,"")</f>
        <v>7.4339614406042406E-2</v>
      </c>
      <c r="AH17" s="63">
        <f ca="1">IF(AF17&lt;&gt;"",AF17/$AA17,"")</f>
        <v>0.90004373748911415</v>
      </c>
      <c r="AI17" s="1">
        <f ca="1">IF(AH17&lt;&gt;"",AH17/AH$16-1,"")</f>
        <v>-3.6732019583856967E-2</v>
      </c>
      <c r="AJ17" s="63">
        <f ca="1">IF(AF17&lt;&gt;"",AF17/AB17,"")</f>
        <v>0.93791332644623959</v>
      </c>
      <c r="AK17" s="1">
        <f ca="1">IF(AJ17&lt;&gt;"",AJ17/AJ$16-1,"")</f>
        <v>-4.4370153334684415E-2</v>
      </c>
      <c r="AL17" s="2">
        <f ca="1">IF(U$16-$A17&gt;=U$15,VLOOKUP(T$16-$A17,$U$17:$Y$244,5,FALSE),"")</f>
        <v>25.817959944407146</v>
      </c>
      <c r="AM17" s="1">
        <f ca="1">IF(AL17&lt;&gt;"",$AA17/AM$16,"")</f>
        <v>0.17985390582107033</v>
      </c>
      <c r="AN17" s="63">
        <f ca="1">IF(AL17&lt;&gt;"",AL17/$AA17,"")</f>
        <v>0.92612658452919938</v>
      </c>
      <c r="AO17" s="1">
        <f ca="1">IF(AN17&lt;&gt;"",AN17/AN$16-1,"")</f>
        <v>-4.2428382684618904E-2</v>
      </c>
      <c r="AP17" s="63">
        <f ca="1">IF(AL17&lt;&gt;"",AL17/AF17,"")</f>
        <v>1.0289795328312039</v>
      </c>
      <c r="AQ17" s="1">
        <f ca="1">IF(AP17&lt;&gt;"",AP17/AP$16-1,"")</f>
        <v>-3.2301933399310867E-2</v>
      </c>
      <c r="AR17" s="1"/>
      <c r="AS17" s="71"/>
      <c r="AT17" s="70"/>
      <c r="AU17" s="70"/>
      <c r="AV17"/>
      <c r="AW17"/>
      <c r="AX17"/>
      <c r="AY17"/>
      <c r="AZ17"/>
      <c r="BA17" s="118"/>
      <c r="BD17" s="121"/>
      <c r="BE17" s="123"/>
      <c r="BF17" s="121"/>
      <c r="BG17" s="117"/>
      <c r="BH17" s="117"/>
      <c r="BI17" s="124"/>
      <c r="BL17" s="121"/>
      <c r="BM17" s="123"/>
      <c r="BN17" s="121"/>
      <c r="BO17" s="117"/>
      <c r="BP17" s="117"/>
      <c r="BQ17" s="124"/>
    </row>
    <row r="18" spans="1:69">
      <c r="A18" s="62">
        <f>A17+1</f>
        <v>1</v>
      </c>
      <c r="B18" s="62" t="str">
        <f t="shared" ref="B18:B81" si="3">"data3!R"&amp;2+A18&amp;"C"&amp;F$4</f>
        <v>data3!R3C37</v>
      </c>
      <c r="C18" s="62" t="str">
        <f ca="1">$AT$8&amp;"!R"&amp;2+A18&amp;"C"&amp;F$3</f>
        <v>data1!R3C37</v>
      </c>
      <c r="D18" s="63" t="str">
        <f t="shared" ca="1" si="0"/>
        <v/>
      </c>
      <c r="E18" s="62">
        <f t="shared" ref="E18:E81" ca="1" si="4">$K$2*INDIRECT(B18,FALSE)</f>
        <v>13466.481952449662</v>
      </c>
      <c r="F18" s="63">
        <f t="shared" ref="F18:F81" ca="1" si="5">INDIRECT(C18,FALSE)</f>
        <v>10250</v>
      </c>
      <c r="G18" s="63" t="str">
        <f t="shared" ref="G18:G81" ca="1" si="6">IF(F18&gt;=$F$5,$G$16,F18)</f>
        <v>OVR</v>
      </c>
      <c r="H18" s="63"/>
      <c r="I18" s="63">
        <f t="shared" ref="I18:I81" ca="1" si="7">IF($D$16-A18&gt;=$D$15,VLOOKUP($D$16-A18,$D$17:$F$130,2,FALSE),"")</f>
        <v>2837.5327343705681</v>
      </c>
      <c r="J18" s="63">
        <f t="shared" ref="J18:J81" ca="1" si="8">IF($D$16-A18&gt;=$D$15,VLOOKUP($D$16-A18,$D$17:$F$130,3,FALSE),"")</f>
        <v>2835.948038736979</v>
      </c>
      <c r="K18" s="63">
        <f t="shared" ref="K18:K81" ca="1" si="9">IF(I18&lt;&gt;"",J18/I18,"")</f>
        <v>0.99944152340010251</v>
      </c>
      <c r="L18" s="1">
        <f t="shared" ref="L18:L81" ca="1" si="10">IF(J18&lt;&gt;"",J18/L$16,"")</f>
        <v>0.27667785743775403</v>
      </c>
      <c r="M18" s="1">
        <f t="shared" ref="M18:M81" ca="1" si="11">IF(K18&lt;&gt;"",K18/K$16-1,"")</f>
        <v>-5.5791822784556633E-4</v>
      </c>
      <c r="N18" s="1"/>
      <c r="O18" s="1" t="str">
        <f t="shared" ref="O18:O81" ca="1" si="12">"data3!R"&amp;2+$D$16+3*A18&amp;"C"&amp;F$4</f>
        <v>data3!R119C37</v>
      </c>
      <c r="P18" s="1" t="str">
        <f ca="1">$AT$8&amp;"!R"&amp;2+$D$16+3*A18&amp;"C"&amp;F$3</f>
        <v>data1!R119C37</v>
      </c>
      <c r="Q18" s="1" t="str">
        <f ca="1">$AT$8&amp;"!R"&amp;2+$D$16+3*A18+1&amp;"C"&amp;F$3</f>
        <v>data1!R120C37</v>
      </c>
      <c r="R18" s="1" t="str">
        <f ca="1">$AT$8&amp;"!R"&amp;2+$D$16+3*A18+2&amp;"C"&amp;F$3</f>
        <v>data1!R121C37</v>
      </c>
      <c r="S18" s="2">
        <f t="shared" ref="S18:S81" ca="1" si="13">RANK(V18,V$17:V$244)</f>
        <v>1</v>
      </c>
      <c r="T18" s="63" t="str">
        <f t="shared" ref="T18:T81" ca="1" si="14">IF(X18&lt;&gt;$X$16,S18,"")</f>
        <v/>
      </c>
      <c r="U18" s="2" t="str">
        <f t="shared" ref="U18:U81" ca="1" si="15">IF(Y18&lt;&gt;$Y$16,S18,"")</f>
        <v/>
      </c>
      <c r="V18" s="2">
        <f t="shared" ref="V18:V81" ca="1" si="16">$K$3*INDIRECT(O18,FALSE)</f>
        <v>582.09352347074378</v>
      </c>
      <c r="W18" s="2">
        <f t="shared" ref="W18:W81" ca="1" si="17">INDIRECT(P18,FALSE)</f>
        <v>564.88263066609704</v>
      </c>
      <c r="X18" s="2" t="str">
        <f t="shared" ref="X18:Y81" ca="1" si="18">IF(INDIRECT(Q18,FALSE)&lt;X$15,INDIRECT(Q18,FALSE),X$16)</f>
        <v>OVR</v>
      </c>
      <c r="Y18" s="2" t="str">
        <f t="shared" ca="1" si="1"/>
        <v>OVR</v>
      </c>
      <c r="AA18" s="63">
        <f t="shared" ref="AA18:AA81" ca="1" si="19">VLOOKUP($S$16-$A18,$S$17:$W$244,4,FALSE)</f>
        <v>29.310145897707802</v>
      </c>
      <c r="AB18" s="63">
        <f t="shared" ref="AB18:AB81" ca="1" si="20">VLOOKUP($S$16-$A18,$S$17:$W$244,5,FALSE)</f>
        <v>28.218064069747925</v>
      </c>
      <c r="AC18" s="1">
        <f ca="1">IF(AB18&lt;&gt;"",AA18/AC$16,"")</f>
        <v>2.8595264290446638E-3</v>
      </c>
      <c r="AD18" s="63">
        <f t="shared" ref="AD18:AD81" ca="1" si="21">AB18/AA18</f>
        <v>0.96274048475325802</v>
      </c>
      <c r="AE18" s="1">
        <f t="shared" ca="1" si="2"/>
        <v>-7.6459699635699208E-3</v>
      </c>
      <c r="AF18" s="63">
        <f t="shared" ref="AF18:AF81" ca="1" si="22">IF(T$16-$A18&gt;=T$15,VLOOKUP(T$16-$A18,$T$17:$X$244,5,FALSE),"")</f>
        <v>26.486562490463257</v>
      </c>
      <c r="AG18" s="1">
        <f t="shared" ref="AG18:AG81" ca="1" si="23">IF(AF18&lt;&gt;"",$AA18/AG$16,"")</f>
        <v>7.8160389060554142E-2</v>
      </c>
      <c r="AH18" s="63">
        <f t="shared" ref="AH18:AH81" ca="1" si="24">IF(AF18&lt;&gt;"",AF18/$AA18,"")</f>
        <v>0.90366532404516753</v>
      </c>
      <c r="AI18" s="1">
        <f t="shared" ref="AI18:AI81" ca="1" si="25">IF(AH18&lt;&gt;"",AH18/AH$16-1,"")</f>
        <v>-3.2856031981872258E-2</v>
      </c>
      <c r="AJ18" s="63">
        <f ca="1">IF(AF18&lt;&gt;"",AF18/AB18,"")</f>
        <v>0.93863854107762912</v>
      </c>
      <c r="AK18" s="1">
        <f t="shared" ref="AK18:AK81" ca="1" si="26">IF(AJ18&lt;&gt;"",AJ18/AJ$16-1,"")</f>
        <v>-4.3631239911180675E-2</v>
      </c>
      <c r="AL18" s="2">
        <f t="shared" ref="AL18:AL81" ca="1" si="27">IF(U$16-$A18&gt;=U$15,VLOOKUP(T$16-$A18,$U$17:$Y$244,5,FALSE),"")</f>
        <v>27.433454751968384</v>
      </c>
      <c r="AM18" s="1">
        <f t="shared" ref="AM18:AM81" ca="1" si="28">IF(AL18&lt;&gt;"",$AA18/AM$16,"")</f>
        <v>0.18909771546908261</v>
      </c>
      <c r="AN18" s="63">
        <f t="shared" ref="AN18:AN81" ca="1" si="29">IF(AL18&lt;&gt;"",AL18/$AA18,"")</f>
        <v>0.93597127928707502</v>
      </c>
      <c r="AO18" s="1">
        <f t="shared" ref="AO18:AO81" ca="1" si="30">IF(AN18&lt;&gt;"",AN18/AN$16-1,"")</f>
        <v>-3.2249428275198166E-2</v>
      </c>
      <c r="AP18" s="63">
        <f t="shared" ref="AP18:AP81" ca="1" si="31">IF(AL18&lt;&gt;"",AL18/AF18,"")</f>
        <v>1.0357499113690598</v>
      </c>
      <c r="AQ18" s="1">
        <f t="shared" ref="AQ18:AQ81" ca="1" si="32">IF(AP18&lt;&gt;"",AP18/AP$16-1,"")</f>
        <v>-2.5934768638306127E-2</v>
      </c>
      <c r="AR18" s="1"/>
      <c r="AS18" s="71"/>
      <c r="AT18" s="70"/>
      <c r="AU18" s="70"/>
      <c r="AV18"/>
      <c r="AW18"/>
      <c r="AX18"/>
      <c r="AY18"/>
      <c r="AZ18"/>
      <c r="BA18" s="118"/>
      <c r="BD18" s="121"/>
      <c r="BE18" s="123"/>
      <c r="BF18" s="121"/>
      <c r="BG18" s="121"/>
      <c r="BH18" s="123"/>
      <c r="BI18" s="121"/>
      <c r="BL18" s="121"/>
      <c r="BM18" s="123"/>
      <c r="BN18" s="121"/>
      <c r="BO18" s="121"/>
      <c r="BP18" s="123"/>
      <c r="BQ18" s="121"/>
    </row>
    <row r="19" spans="1:69">
      <c r="A19" s="62">
        <f t="shared" ref="A19:A82" si="33">A18+1</f>
        <v>2</v>
      </c>
      <c r="B19" s="62" t="str">
        <f t="shared" si="3"/>
        <v>data3!R4C37</v>
      </c>
      <c r="C19" s="62" t="str">
        <f ca="1">$AT$8&amp;"!R"&amp;2+A19&amp;"C"&amp;F$3</f>
        <v>data1!R4C37</v>
      </c>
      <c r="D19" s="63" t="str">
        <f t="shared" ca="1" si="0"/>
        <v/>
      </c>
      <c r="E19" s="62">
        <f t="shared" ca="1" si="4"/>
        <v>13427.887872726771</v>
      </c>
      <c r="F19" s="63">
        <f t="shared" ca="1" si="5"/>
        <v>10249.993489583334</v>
      </c>
      <c r="G19" s="63" t="str">
        <f t="shared" ca="1" si="6"/>
        <v>OVR</v>
      </c>
      <c r="H19" s="63"/>
      <c r="I19" s="63">
        <f t="shared" ca="1" si="7"/>
        <v>2981.8285019585824</v>
      </c>
      <c r="J19" s="63">
        <f t="shared" ca="1" si="8"/>
        <v>2980.309814453125</v>
      </c>
      <c r="K19" s="63">
        <f t="shared" ca="1" si="9"/>
        <v>0.99949068583103962</v>
      </c>
      <c r="L19" s="1">
        <f t="shared" ca="1" si="10"/>
        <v>0.29076193311737802</v>
      </c>
      <c r="M19" s="1">
        <f t="shared" ca="1" si="11"/>
        <v>-5.0875576944220402E-4</v>
      </c>
      <c r="N19" s="1"/>
      <c r="O19" s="1" t="str">
        <f t="shared" ca="1" si="12"/>
        <v>data3!R122C37</v>
      </c>
      <c r="P19" s="1" t="str">
        <f ca="1">$AT$8&amp;"!R"&amp;2+$D$16+3*A19&amp;"C"&amp;F$3</f>
        <v>data1!R122C37</v>
      </c>
      <c r="Q19" s="1" t="str">
        <f ca="1">$AT$8&amp;"!R"&amp;2+$D$16+3*A19+1&amp;"C"&amp;F$3</f>
        <v>data1!R123C37</v>
      </c>
      <c r="R19" s="1" t="str">
        <f ca="1">$AT$8&amp;"!R"&amp;2+$D$16+3*A19+2&amp;"C"&amp;F$3</f>
        <v>data1!R124C37</v>
      </c>
      <c r="S19" s="2">
        <f t="shared" ca="1" si="13"/>
        <v>2</v>
      </c>
      <c r="T19" s="63" t="str">
        <f t="shared" ca="1" si="14"/>
        <v/>
      </c>
      <c r="U19" s="2" t="str">
        <f t="shared" ca="1" si="15"/>
        <v/>
      </c>
      <c r="V19" s="2">
        <f t="shared" ca="1" si="16"/>
        <v>579.88065976341193</v>
      </c>
      <c r="W19" s="2">
        <f t="shared" ca="1" si="17"/>
        <v>562.69296137491858</v>
      </c>
      <c r="X19" s="2" t="str">
        <f t="shared" ca="1" si="18"/>
        <v>OVR</v>
      </c>
      <c r="Y19" s="2" t="str">
        <f t="shared" ca="1" si="1"/>
        <v>OVR</v>
      </c>
      <c r="AA19" s="63">
        <f t="shared" ca="1" si="19"/>
        <v>30.868033515221892</v>
      </c>
      <c r="AB19" s="63">
        <f t="shared" ca="1" si="20"/>
        <v>29.632225513458252</v>
      </c>
      <c r="AC19" s="1">
        <f ca="1">IF(AB19&lt;&gt;"",AA19/AC$16,"")</f>
        <v>3.0115154648996966E-3</v>
      </c>
      <c r="AD19" s="63">
        <f t="shared" ca="1" si="21"/>
        <v>0.95996479655387734</v>
      </c>
      <c r="AE19" s="1">
        <f t="shared" ca="1" si="2"/>
        <v>-1.0507037317028067E-2</v>
      </c>
      <c r="AF19" s="63">
        <f t="shared" ca="1" si="22"/>
        <v>27.821011622746784</v>
      </c>
      <c r="AG19" s="1">
        <f t="shared" ca="1" si="23"/>
        <v>8.2314756040591713E-2</v>
      </c>
      <c r="AH19" s="63">
        <f t="shared" ca="1" si="24"/>
        <v>0.90128875909854977</v>
      </c>
      <c r="AI19" s="1">
        <f t="shared" ca="1" si="25"/>
        <v>-3.539954050385008E-2</v>
      </c>
      <c r="AJ19" s="63">
        <f ca="1">IF(AF19&lt;&gt;"",AF19/AB19,"")</f>
        <v>0.93887688625044863</v>
      </c>
      <c r="AK19" s="1">
        <f t="shared" ca="1" si="26"/>
        <v>-4.3388392566407363E-2</v>
      </c>
      <c r="AL19" s="2">
        <f t="shared" ca="1" si="27"/>
        <v>29.011205514272053</v>
      </c>
      <c r="AM19" s="1">
        <f t="shared" ca="1" si="28"/>
        <v>0.19914860332401221</v>
      </c>
      <c r="AN19" s="63">
        <f t="shared" ca="1" si="29"/>
        <v>0.93984624903189296</v>
      </c>
      <c r="AO19" s="1">
        <f t="shared" ca="1" si="30"/>
        <v>-2.8242890607909632E-2</v>
      </c>
      <c r="AP19" s="63">
        <f t="shared" ca="1" si="31"/>
        <v>1.0427803958987656</v>
      </c>
      <c r="AQ19" s="1">
        <f t="shared" ca="1" si="32"/>
        <v>-1.9322988646975237E-2</v>
      </c>
      <c r="AR19" s="1"/>
      <c r="AS19" s="71"/>
      <c r="AT19" s="70"/>
      <c r="AU19" s="70"/>
      <c r="AV19"/>
      <c r="AW19"/>
      <c r="AX19"/>
      <c r="AY19"/>
      <c r="AZ19"/>
      <c r="BA19" s="118"/>
      <c r="BD19" s="121"/>
      <c r="BE19" s="123"/>
      <c r="BF19" s="121"/>
      <c r="BG19" s="121"/>
      <c r="BH19" s="123"/>
      <c r="BI19" s="121"/>
      <c r="BL19" s="121"/>
      <c r="BM19" s="123"/>
      <c r="BN19" s="121"/>
      <c r="BO19" s="121"/>
      <c r="BP19" s="123"/>
      <c r="BQ19" s="121"/>
    </row>
    <row r="20" spans="1:69">
      <c r="A20" s="62">
        <f t="shared" si="33"/>
        <v>3</v>
      </c>
      <c r="B20" s="62" t="str">
        <f t="shared" si="3"/>
        <v>data3!R5C37</v>
      </c>
      <c r="C20" s="62" t="str">
        <f ca="1">$AT$8&amp;"!R"&amp;2+A20&amp;"C"&amp;F$3</f>
        <v>data1!R5C37</v>
      </c>
      <c r="D20" s="63" t="str">
        <f t="shared" ca="1" si="0"/>
        <v/>
      </c>
      <c r="E20" s="62">
        <f t="shared" ca="1" si="4"/>
        <v>13366.224849165077</v>
      </c>
      <c r="F20" s="63">
        <f t="shared" ca="1" si="5"/>
        <v>10249.993489583334</v>
      </c>
      <c r="G20" s="63" t="str">
        <f t="shared" ca="1" si="6"/>
        <v>OVR</v>
      </c>
      <c r="H20" s="63"/>
      <c r="I20" s="63">
        <f t="shared" ca="1" si="7"/>
        <v>3121.5048687251692</v>
      </c>
      <c r="J20" s="63">
        <f t="shared" ca="1" si="8"/>
        <v>3119.7057800292969</v>
      </c>
      <c r="K20" s="63">
        <f t="shared" ca="1" si="9"/>
        <v>0.99942364699991415</v>
      </c>
      <c r="L20" s="1">
        <f t="shared" ca="1" si="10"/>
        <v>0.30436153951505335</v>
      </c>
      <c r="M20" s="1">
        <f t="shared" ca="1" si="11"/>
        <v>-5.7579463802115427E-4</v>
      </c>
      <c r="N20" s="1"/>
      <c r="O20" s="1" t="str">
        <f t="shared" ca="1" si="12"/>
        <v>data3!R125C37</v>
      </c>
      <c r="P20" s="1" t="str">
        <f ca="1">$AT$8&amp;"!R"&amp;2+$D$16+3*A20&amp;"C"&amp;F$3</f>
        <v>data1!R125C37</v>
      </c>
      <c r="Q20" s="1" t="str">
        <f ca="1">$AT$8&amp;"!R"&amp;2+$D$16+3*A20+1&amp;"C"&amp;F$3</f>
        <v>data1!R126C37</v>
      </c>
      <c r="R20" s="1" t="str">
        <f ca="1">$AT$8&amp;"!R"&amp;2+$D$16+3*A20+2&amp;"C"&amp;F$3</f>
        <v>data1!R127C37</v>
      </c>
      <c r="S20" s="2">
        <f t="shared" ca="1" si="13"/>
        <v>3</v>
      </c>
      <c r="T20" s="63" t="str">
        <f t="shared" ca="1" si="14"/>
        <v/>
      </c>
      <c r="U20" s="2" t="str">
        <f t="shared" ca="1" si="15"/>
        <v/>
      </c>
      <c r="V20" s="2">
        <f t="shared" ca="1" si="16"/>
        <v>577.53495812851941</v>
      </c>
      <c r="W20" s="2">
        <f t="shared" ca="1" si="17"/>
        <v>560.45115407307946</v>
      </c>
      <c r="X20" s="2" t="str">
        <f t="shared" ca="1" si="18"/>
        <v>OVR</v>
      </c>
      <c r="Y20" s="2" t="str">
        <f t="shared" ca="1" si="1"/>
        <v>OVR</v>
      </c>
      <c r="AA20" s="63">
        <f t="shared" ca="1" si="19"/>
        <v>32.196570874877736</v>
      </c>
      <c r="AB20" s="63">
        <f t="shared" ca="1" si="20"/>
        <v>31.000768899917603</v>
      </c>
      <c r="AC20" s="1">
        <f ca="1">IF(AB20&lt;&gt;"",AA20/AC$16,"")</f>
        <v>3.1411288658417303E-3</v>
      </c>
      <c r="AD20" s="63">
        <f t="shared" ca="1" si="21"/>
        <v>0.96285933742424756</v>
      </c>
      <c r="AE20" s="1">
        <f t="shared" ca="1" si="2"/>
        <v>-7.5234614278795187E-3</v>
      </c>
      <c r="AF20" s="63">
        <f t="shared" ca="1" si="22"/>
        <v>29.115405797958374</v>
      </c>
      <c r="AG20" s="1">
        <f t="shared" ca="1" si="23"/>
        <v>8.5857522333007294E-2</v>
      </c>
      <c r="AH20" s="63">
        <f t="shared" ca="1" si="24"/>
        <v>0.90430145219832947</v>
      </c>
      <c r="AI20" s="1">
        <f t="shared" ca="1" si="25"/>
        <v>-3.2175218532637495E-2</v>
      </c>
      <c r="AJ20" s="63">
        <f ca="1">IF(AF20&lt;&gt;"",AF20/AB20,"")</f>
        <v>0.93918334386976321</v>
      </c>
      <c r="AK20" s="1">
        <f t="shared" ca="1" si="26"/>
        <v>-4.3076146179137687E-2</v>
      </c>
      <c r="AL20" s="2">
        <f t="shared" ca="1" si="27"/>
        <v>30.541653871536255</v>
      </c>
      <c r="AM20" s="1">
        <f t="shared" ca="1" si="28"/>
        <v>0.20771981209598539</v>
      </c>
      <c r="AN20" s="63">
        <f t="shared" ca="1" si="29"/>
        <v>0.94859958814332068</v>
      </c>
      <c r="AO20" s="1">
        <f t="shared" ca="1" si="30"/>
        <v>-1.9192346945888783E-2</v>
      </c>
      <c r="AP20" s="63">
        <f t="shared" ca="1" si="31"/>
        <v>1.048986027654057</v>
      </c>
      <c r="AQ20" s="1">
        <f t="shared" ca="1" si="32"/>
        <v>-1.3486936849999021E-2</v>
      </c>
      <c r="AR20" s="1"/>
      <c r="AS20" s="71"/>
      <c r="AT20" s="70"/>
      <c r="AU20" s="70"/>
      <c r="AV20"/>
      <c r="AW20"/>
      <c r="AX20"/>
      <c r="AY20"/>
      <c r="AZ20"/>
      <c r="BA20" s="118"/>
      <c r="BD20" s="121"/>
      <c r="BE20" s="123"/>
      <c r="BF20" s="121"/>
      <c r="BG20" s="121"/>
      <c r="BH20" s="123"/>
      <c r="BI20" s="121"/>
      <c r="BL20" s="121"/>
      <c r="BM20" s="123"/>
      <c r="BN20" s="121"/>
      <c r="BO20" s="121"/>
      <c r="BP20" s="123"/>
      <c r="BQ20" s="121"/>
    </row>
    <row r="21" spans="1:69">
      <c r="A21" s="62">
        <f t="shared" si="33"/>
        <v>4</v>
      </c>
      <c r="B21" s="62" t="str">
        <f t="shared" si="3"/>
        <v>data3!R6C37</v>
      </c>
      <c r="C21" s="62" t="str">
        <f ca="1">$AT$8&amp;"!R"&amp;2+A21&amp;"C"&amp;F$3</f>
        <v>data1!R6C37</v>
      </c>
      <c r="D21" s="63" t="str">
        <f t="shared" ca="1" si="0"/>
        <v/>
      </c>
      <c r="E21" s="62">
        <f t="shared" ca="1" si="4"/>
        <v>13325.280146416595</v>
      </c>
      <c r="F21" s="63">
        <f t="shared" ca="1" si="5"/>
        <v>10249.993489583334</v>
      </c>
      <c r="G21" s="63" t="str">
        <f t="shared" ca="1" si="6"/>
        <v>OVR</v>
      </c>
      <c r="H21" s="63"/>
      <c r="I21" s="63">
        <f t="shared" ca="1" si="7"/>
        <v>3255.4581335629014</v>
      </c>
      <c r="J21" s="63">
        <f t="shared" ca="1" si="8"/>
        <v>3253.3864034016929</v>
      </c>
      <c r="K21" s="63">
        <f t="shared" ca="1" si="9"/>
        <v>0.9993636133299183</v>
      </c>
      <c r="L21" s="1">
        <f t="shared" ca="1" si="10"/>
        <v>0.31740355155138467</v>
      </c>
      <c r="M21" s="1">
        <f t="shared" ca="1" si="11"/>
        <v>-6.3582834155684331E-4</v>
      </c>
      <c r="N21" s="1"/>
      <c r="O21" s="1" t="str">
        <f t="shared" ca="1" si="12"/>
        <v>data3!R128C37</v>
      </c>
      <c r="P21" s="1" t="str">
        <f ca="1">$AT$8&amp;"!R"&amp;2+$D$16+3*A21&amp;"C"&amp;F$3</f>
        <v>data1!R128C37</v>
      </c>
      <c r="Q21" s="1" t="str">
        <f ca="1">$AT$8&amp;"!R"&amp;2+$D$16+3*A21+1&amp;"C"&amp;F$3</f>
        <v>data1!R129C37</v>
      </c>
      <c r="R21" s="1" t="str">
        <f ca="1">$AT$8&amp;"!R"&amp;2+$D$16+3*A21+2&amp;"C"&amp;F$3</f>
        <v>data1!R130C37</v>
      </c>
      <c r="S21" s="2">
        <f t="shared" ca="1" si="13"/>
        <v>4</v>
      </c>
      <c r="T21" s="63" t="str">
        <f t="shared" ca="1" si="14"/>
        <v/>
      </c>
      <c r="U21" s="2" t="str">
        <f t="shared" ca="1" si="15"/>
        <v/>
      </c>
      <c r="V21" s="2">
        <f t="shared" ca="1" si="16"/>
        <v>575.14003215994171</v>
      </c>
      <c r="W21" s="2">
        <f t="shared" ca="1" si="17"/>
        <v>558.0790125528971</v>
      </c>
      <c r="X21" s="2" t="str">
        <f t="shared" ca="1" si="18"/>
        <v>OVR</v>
      </c>
      <c r="Y21" s="2" t="str">
        <f t="shared" ca="1" si="1"/>
        <v>OVR</v>
      </c>
      <c r="AA21" s="63">
        <f t="shared" ca="1" si="19"/>
        <v>33.571080716124328</v>
      </c>
      <c r="AB21" s="63">
        <f t="shared" ca="1" si="20"/>
        <v>32.291110197703041</v>
      </c>
      <c r="AC21" s="1">
        <f ca="1">IF(AB21&lt;&gt;"",AA21/AC$16,"")</f>
        <v>3.2752273869389587E-3</v>
      </c>
      <c r="AD21" s="63">
        <f t="shared" ca="1" si="21"/>
        <v>0.9618728235398597</v>
      </c>
      <c r="AE21" s="1">
        <f t="shared" ca="1" si="2"/>
        <v>-8.5403201186304845E-3</v>
      </c>
      <c r="AF21" s="63">
        <f t="shared" ca="1" si="22"/>
        <v>30.362115701039631</v>
      </c>
      <c r="AG21" s="1">
        <f t="shared" ca="1" si="23"/>
        <v>8.952288190966487E-2</v>
      </c>
      <c r="AH21" s="63">
        <f t="shared" ca="1" si="24"/>
        <v>0.90441281762063086</v>
      </c>
      <c r="AI21" s="1">
        <f t="shared" ca="1" si="25"/>
        <v>-3.205603016327252E-2</v>
      </c>
      <c r="AJ21" s="63">
        <f ca="1">IF(AF21&lt;&gt;"",AF21/AB21,"")</f>
        <v>0.94026236679838204</v>
      </c>
      <c r="AK21" s="1">
        <f t="shared" ca="1" si="26"/>
        <v>-4.1976741269590834E-2</v>
      </c>
      <c r="AL21" s="2">
        <f t="shared" ca="1" si="27"/>
        <v>32.012973308563232</v>
      </c>
      <c r="AM21" s="1">
        <f t="shared" ca="1" si="28"/>
        <v>0.21658761752338276</v>
      </c>
      <c r="AN21" s="63">
        <f t="shared" ca="1" si="29"/>
        <v>0.95358780908078633</v>
      </c>
      <c r="AO21" s="1">
        <f t="shared" ca="1" si="30"/>
        <v>-1.4034759559447774E-2</v>
      </c>
      <c r="AP21" s="63">
        <f t="shared" ca="1" si="31"/>
        <v>1.0543722849810191</v>
      </c>
      <c r="AQ21" s="1">
        <f t="shared" ca="1" si="32"/>
        <v>-8.4214611673354423E-3</v>
      </c>
      <c r="AR21" s="1"/>
      <c r="AS21" s="71"/>
      <c r="AT21" s="70"/>
      <c r="AU21" s="70"/>
      <c r="AV21"/>
      <c r="AW21"/>
      <c r="AX21"/>
      <c r="AY21"/>
      <c r="AZ21"/>
      <c r="BA21" s="118"/>
      <c r="BD21" s="121"/>
      <c r="BE21" s="123"/>
      <c r="BF21" s="121"/>
      <c r="BG21" s="121"/>
      <c r="BH21" s="123"/>
      <c r="BI21" s="121"/>
      <c r="BL21" s="121"/>
      <c r="BM21" s="123"/>
      <c r="BN21" s="121"/>
      <c r="BO21" s="121"/>
      <c r="BP21" s="123"/>
      <c r="BQ21" s="121"/>
    </row>
    <row r="22" spans="1:69">
      <c r="A22" s="62">
        <f t="shared" si="33"/>
        <v>5</v>
      </c>
      <c r="B22" s="62" t="str">
        <f t="shared" si="3"/>
        <v>data3!R7C37</v>
      </c>
      <c r="C22" s="62" t="str">
        <f ca="1">$AT$8&amp;"!R"&amp;2+A22&amp;"C"&amp;F$3</f>
        <v>data1!R7C37</v>
      </c>
      <c r="D22" s="63" t="str">
        <f t="shared" ca="1" si="0"/>
        <v/>
      </c>
      <c r="E22" s="62">
        <f t="shared" ca="1" si="4"/>
        <v>13263.671808681063</v>
      </c>
      <c r="F22" s="63">
        <f t="shared" ca="1" si="5"/>
        <v>10249.993489583334</v>
      </c>
      <c r="G22" s="63" t="str">
        <f t="shared" ca="1" si="6"/>
        <v>OVR</v>
      </c>
      <c r="H22" s="63"/>
      <c r="I22" s="63">
        <f t="shared" ca="1" si="7"/>
        <v>3384.4752435275464</v>
      </c>
      <c r="J22" s="63">
        <f t="shared" ca="1" si="8"/>
        <v>3382.0816141764321</v>
      </c>
      <c r="K22" s="63">
        <f t="shared" ca="1" si="9"/>
        <v>0.999292762044665</v>
      </c>
      <c r="L22" s="1">
        <f t="shared" ca="1" si="10"/>
        <v>0.32995918187087142</v>
      </c>
      <c r="M22" s="1">
        <f t="shared" ca="1" si="11"/>
        <v>-7.0667966639359481E-4</v>
      </c>
      <c r="N22" s="1"/>
      <c r="O22" s="1" t="str">
        <f t="shared" ca="1" si="12"/>
        <v>data3!R131C37</v>
      </c>
      <c r="P22" s="1" t="str">
        <f ca="1">$AT$8&amp;"!R"&amp;2+$D$16+3*A22&amp;"C"&amp;F$3</f>
        <v>data1!R131C37</v>
      </c>
      <c r="Q22" s="1" t="str">
        <f ca="1">$AT$8&amp;"!R"&amp;2+$D$16+3*A22+1&amp;"C"&amp;F$3</f>
        <v>data1!R132C37</v>
      </c>
      <c r="R22" s="1" t="str">
        <f ca="1">$AT$8&amp;"!R"&amp;2+$D$16+3*A22+2&amp;"C"&amp;F$3</f>
        <v>data1!R133C37</v>
      </c>
      <c r="S22" s="2">
        <f t="shared" ca="1" si="13"/>
        <v>5</v>
      </c>
      <c r="T22" s="63" t="str">
        <f t="shared" ca="1" si="14"/>
        <v/>
      </c>
      <c r="U22" s="2" t="str">
        <f t="shared" ca="1" si="15"/>
        <v/>
      </c>
      <c r="V22" s="2">
        <f t="shared" ca="1" si="16"/>
        <v>572.59646976551915</v>
      </c>
      <c r="W22" s="2">
        <f t="shared" ca="1" si="17"/>
        <v>555.64170710245764</v>
      </c>
      <c r="X22" s="2" t="str">
        <f t="shared" ca="1" si="18"/>
        <v>OVR</v>
      </c>
      <c r="Y22" s="2" t="str">
        <f t="shared" ca="1" si="1"/>
        <v>OVR</v>
      </c>
      <c r="AA22" s="63">
        <f t="shared" ca="1" si="19"/>
        <v>34.859526716472374</v>
      </c>
      <c r="AB22" s="63">
        <f t="shared" ca="1" si="20"/>
        <v>33.561900854110718</v>
      </c>
      <c r="AC22" s="1">
        <f ca="1">IF(AB22&lt;&gt;"",AA22/AC$16,"")</f>
        <v>3.4009294357534021E-3</v>
      </c>
      <c r="AD22" s="63">
        <f t="shared" ca="1" si="21"/>
        <v>0.96277557429520466</v>
      </c>
      <c r="AE22" s="1">
        <f t="shared" ca="1" si="2"/>
        <v>-7.6098010801436411E-3</v>
      </c>
      <c r="AF22" s="63">
        <f t="shared" ca="1" si="22"/>
        <v>31.552080949147541</v>
      </c>
      <c r="AG22" s="1">
        <f t="shared" ca="1" si="23"/>
        <v>9.295873791059299E-2</v>
      </c>
      <c r="AH22" s="63">
        <f t="shared" ca="1" si="24"/>
        <v>0.90512074950914501</v>
      </c>
      <c r="AI22" s="1">
        <f t="shared" ca="1" si="25"/>
        <v>-3.1298369071797505E-2</v>
      </c>
      <c r="AJ22" s="63">
        <f ca="1">IF(AF22&lt;&gt;"",AF22/AB22,"")</f>
        <v>0.94011602877621248</v>
      </c>
      <c r="AK22" s="1">
        <f t="shared" ca="1" si="26"/>
        <v>-4.2125843513629802E-2</v>
      </c>
      <c r="AL22" s="2">
        <f t="shared" ca="1" si="27"/>
        <v>33.473452250162758</v>
      </c>
      <c r="AM22" s="1">
        <f t="shared" ca="1" si="28"/>
        <v>0.2249001723643379</v>
      </c>
      <c r="AN22" s="63">
        <f t="shared" ca="1" si="29"/>
        <v>0.96023828786939192</v>
      </c>
      <c r="AO22" s="1">
        <f t="shared" ca="1" si="30"/>
        <v>-7.1584752200191115E-3</v>
      </c>
      <c r="AP22" s="63">
        <f t="shared" ca="1" si="31"/>
        <v>1.0608952323655574</v>
      </c>
      <c r="AQ22" s="1">
        <f t="shared" ca="1" si="32"/>
        <v>-2.2869916554026926E-3</v>
      </c>
      <c r="AR22" s="1"/>
      <c r="AS22" s="71"/>
      <c r="AT22" s="70"/>
      <c r="AU22" s="70"/>
      <c r="AV22"/>
      <c r="AW22"/>
      <c r="AX22"/>
      <c r="AY22"/>
      <c r="AZ22"/>
      <c r="BA22" s="118"/>
      <c r="BD22" s="121"/>
      <c r="BE22" s="123"/>
      <c r="BF22" s="121"/>
      <c r="BG22" s="121"/>
      <c r="BH22" s="123"/>
      <c r="BI22" s="121"/>
      <c r="BL22" s="121"/>
      <c r="BM22" s="123"/>
      <c r="BN22" s="121"/>
      <c r="BO22" s="121"/>
      <c r="BP22" s="123"/>
      <c r="BQ22" s="121"/>
    </row>
    <row r="23" spans="1:69">
      <c r="A23" s="62">
        <f t="shared" si="33"/>
        <v>6</v>
      </c>
      <c r="B23" s="62" t="str">
        <f t="shared" si="3"/>
        <v>data3!R8C37</v>
      </c>
      <c r="C23" s="62" t="str">
        <f ca="1">$AT$8&amp;"!R"&amp;2+A23&amp;"C"&amp;F$3</f>
        <v>data1!R8C37</v>
      </c>
      <c r="D23" s="63" t="str">
        <f t="shared" ca="1" si="0"/>
        <v/>
      </c>
      <c r="E23" s="62">
        <f t="shared" ca="1" si="4"/>
        <v>13204.523398892727</v>
      </c>
      <c r="F23" s="63">
        <f t="shared" ca="1" si="5"/>
        <v>10249.993489583334</v>
      </c>
      <c r="G23" s="63" t="str">
        <f t="shared" ca="1" si="6"/>
        <v>OVR</v>
      </c>
      <c r="H23" s="63"/>
      <c r="I23" s="63">
        <f t="shared" ca="1" si="7"/>
        <v>3509.8291204945826</v>
      </c>
      <c r="J23" s="63">
        <f t="shared" ca="1" si="8"/>
        <v>3506.6907857259116</v>
      </c>
      <c r="K23" s="63">
        <f t="shared" ca="1" si="9"/>
        <v>0.99910584399954239</v>
      </c>
      <c r="L23" s="1">
        <f t="shared" ca="1" si="10"/>
        <v>0.34211617421716212</v>
      </c>
      <c r="M23" s="1">
        <f t="shared" ca="1" si="11"/>
        <v>-8.9359781594433585E-4</v>
      </c>
      <c r="N23" s="1"/>
      <c r="O23" s="1" t="str">
        <f t="shared" ca="1" si="12"/>
        <v>data3!R134C37</v>
      </c>
      <c r="P23" s="1" t="str">
        <f ca="1">$AT$8&amp;"!R"&amp;2+$D$16+3*A23&amp;"C"&amp;F$3</f>
        <v>data1!R134C37</v>
      </c>
      <c r="Q23" s="1" t="str">
        <f ca="1">$AT$8&amp;"!R"&amp;2+$D$16+3*A23+1&amp;"C"&amp;F$3</f>
        <v>data1!R135C37</v>
      </c>
      <c r="R23" s="1" t="str">
        <f ca="1">$AT$8&amp;"!R"&amp;2+$D$16+3*A23+2&amp;"C"&amp;F$3</f>
        <v>data1!R136C37</v>
      </c>
      <c r="S23" s="2">
        <f t="shared" ca="1" si="13"/>
        <v>7</v>
      </c>
      <c r="T23" s="63" t="str">
        <f t="shared" ca="1" si="14"/>
        <v/>
      </c>
      <c r="U23" s="2" t="str">
        <f t="shared" ca="1" si="15"/>
        <v/>
      </c>
      <c r="V23" s="2">
        <f t="shared" ca="1" si="16"/>
        <v>570.04355672876477</v>
      </c>
      <c r="W23" s="2">
        <f t="shared" ca="1" si="17"/>
        <v>553.15225728352868</v>
      </c>
      <c r="X23" s="2" t="str">
        <f t="shared" ca="1" si="18"/>
        <v>OVR</v>
      </c>
      <c r="Y23" s="2" t="str">
        <f t="shared" ca="1" si="1"/>
        <v>OVR</v>
      </c>
      <c r="AA23" s="63">
        <f t="shared" ca="1" si="19"/>
        <v>36.170412997711189</v>
      </c>
      <c r="AB23" s="63">
        <f t="shared" ca="1" si="20"/>
        <v>34.806623538335167</v>
      </c>
      <c r="AC23" s="1">
        <f ca="1">IF(AB23&lt;&gt;"",AA23/AC$16,"")</f>
        <v>3.5288207802645064E-3</v>
      </c>
      <c r="AD23" s="63">
        <f t="shared" ca="1" si="21"/>
        <v>0.96229544131933686</v>
      </c>
      <c r="AE23" s="1">
        <f t="shared" ca="1" si="2"/>
        <v>-8.1047027707875641E-3</v>
      </c>
      <c r="AF23" s="63">
        <f t="shared" ca="1" si="22"/>
        <v>32.714865843454994</v>
      </c>
      <c r="AG23" s="1">
        <f t="shared" ca="1" si="23"/>
        <v>9.6454434660563165E-2</v>
      </c>
      <c r="AH23" s="63">
        <f t="shared" ca="1" si="24"/>
        <v>0.9044648134243074</v>
      </c>
      <c r="AI23" s="1">
        <f t="shared" ca="1" si="25"/>
        <v>-3.2000381875626704E-2</v>
      </c>
      <c r="AJ23" s="63">
        <f ca="1">IF(AF23&lt;&gt;"",AF23/AB23,"")</f>
        <v>0.93990345853063395</v>
      </c>
      <c r="AK23" s="1">
        <f t="shared" ca="1" si="26"/>
        <v>-4.2342429060993281E-2</v>
      </c>
      <c r="AL23" s="2">
        <f t="shared" ca="1" si="27"/>
        <v>34.971478382746376</v>
      </c>
      <c r="AM23" s="1">
        <f t="shared" ca="1" si="28"/>
        <v>0.23335750321103993</v>
      </c>
      <c r="AN23" s="63">
        <f t="shared" ca="1" si="29"/>
        <v>0.96685316766936891</v>
      </c>
      <c r="AO23" s="1">
        <f t="shared" ca="1" si="30"/>
        <v>-3.1899857155337497E-4</v>
      </c>
      <c r="AP23" s="63">
        <f t="shared" ca="1" si="31"/>
        <v>1.0689781993938039</v>
      </c>
      <c r="AQ23" s="1">
        <f t="shared" ca="1" si="32"/>
        <v>5.3145896356359135E-3</v>
      </c>
      <c r="AR23" s="1"/>
      <c r="AS23"/>
      <c r="AT23"/>
      <c r="AU23"/>
      <c r="AV23"/>
      <c r="AW23"/>
      <c r="AX23"/>
      <c r="AY23"/>
      <c r="AZ23"/>
      <c r="BA23" s="118"/>
      <c r="BD23" s="121"/>
      <c r="BE23" s="123"/>
      <c r="BF23" s="121"/>
      <c r="BG23" s="121"/>
      <c r="BH23" s="123"/>
      <c r="BI23" s="121"/>
      <c r="BL23" s="121"/>
      <c r="BM23" s="123"/>
      <c r="BN23" s="121"/>
      <c r="BO23" s="121"/>
      <c r="BP23" s="123"/>
      <c r="BQ23" s="121"/>
    </row>
    <row r="24" spans="1:69">
      <c r="A24" s="62">
        <f t="shared" si="33"/>
        <v>7</v>
      </c>
      <c r="B24" s="62" t="str">
        <f t="shared" si="3"/>
        <v>data3!R9C37</v>
      </c>
      <c r="C24" s="62" t="str">
        <f ca="1">$AT$8&amp;"!R"&amp;2+A24&amp;"C"&amp;F$3</f>
        <v>data1!R9C37</v>
      </c>
      <c r="D24" s="63" t="str">
        <f t="shared" ca="1" si="0"/>
        <v/>
      </c>
      <c r="E24" s="62">
        <f t="shared" ca="1" si="4"/>
        <v>13151.770861824754</v>
      </c>
      <c r="F24" s="63">
        <f t="shared" ca="1" si="5"/>
        <v>10249.993489583334</v>
      </c>
      <c r="G24" s="63" t="str">
        <f t="shared" ca="1" si="6"/>
        <v>OVR</v>
      </c>
      <c r="H24" s="63"/>
      <c r="I24" s="63">
        <f t="shared" ca="1" si="7"/>
        <v>3630.7934339272683</v>
      </c>
      <c r="J24" s="63">
        <f t="shared" ca="1" si="8"/>
        <v>3627.6048583984375</v>
      </c>
      <c r="K24" s="63">
        <f t="shared" ca="1" si="9"/>
        <v>0.99912179649245925</v>
      </c>
      <c r="L24" s="1">
        <f t="shared" ca="1" si="10"/>
        <v>0.35391266911204267</v>
      </c>
      <c r="M24" s="1">
        <f t="shared" ca="1" si="11"/>
        <v>-8.7764531411516078E-4</v>
      </c>
      <c r="N24" s="1"/>
      <c r="O24" s="1" t="str">
        <f t="shared" ca="1" si="12"/>
        <v>data3!R137C37</v>
      </c>
      <c r="P24" s="1" t="str">
        <f ca="1">$AT$8&amp;"!R"&amp;2+$D$16+3*A24&amp;"C"&amp;F$3</f>
        <v>data1!R137C37</v>
      </c>
      <c r="Q24" s="1" t="str">
        <f ca="1">$AT$8&amp;"!R"&amp;2+$D$16+3*A24+1&amp;"C"&amp;F$3</f>
        <v>data1!R138C37</v>
      </c>
      <c r="R24" s="1" t="str">
        <f ca="1">$AT$8&amp;"!R"&amp;2+$D$16+3*A24+2&amp;"C"&amp;F$3</f>
        <v>data1!R139C37</v>
      </c>
      <c r="S24" s="2">
        <f t="shared" ca="1" si="13"/>
        <v>8</v>
      </c>
      <c r="T24" s="63" t="str">
        <f t="shared" ca="1" si="14"/>
        <v/>
      </c>
      <c r="U24" s="2" t="str">
        <f t="shared" ca="1" si="15"/>
        <v/>
      </c>
      <c r="V24" s="2">
        <f t="shared" ca="1" si="16"/>
        <v>567.38349917751168</v>
      </c>
      <c r="W24" s="2">
        <f t="shared" ca="1" si="17"/>
        <v>550.55202611287439</v>
      </c>
      <c r="X24" s="2" t="str">
        <f t="shared" ca="1" si="18"/>
        <v>OVR</v>
      </c>
      <c r="Y24" s="2" t="str">
        <f t="shared" ca="1" si="1"/>
        <v>OVR</v>
      </c>
      <c r="AA24" s="63">
        <f t="shared" ca="1" si="19"/>
        <v>37.491470391200707</v>
      </c>
      <c r="AB24" s="63">
        <f t="shared" ca="1" si="20"/>
        <v>35.9796613852183</v>
      </c>
      <c r="AC24" s="1">
        <f ca="1">IF(AB24&lt;&gt;"",AA24/AC$16,"")</f>
        <v>3.6577044284098249E-3</v>
      </c>
      <c r="AD24" s="63">
        <f t="shared" ca="1" si="21"/>
        <v>0.95967592121067546</v>
      </c>
      <c r="AE24" s="1">
        <f t="shared" ca="1" si="2"/>
        <v>-1.0804798360159018E-2</v>
      </c>
      <c r="AF24" s="63">
        <f t="shared" ca="1" si="22"/>
        <v>33.843318462371826</v>
      </c>
      <c r="AG24" s="1">
        <f t="shared" ca="1" si="23"/>
        <v>9.9977254376535221E-2</v>
      </c>
      <c r="AH24" s="63">
        <f t="shared" ca="1" si="24"/>
        <v>0.90269381566626672</v>
      </c>
      <c r="AI24" s="1">
        <f t="shared" ca="1" si="25"/>
        <v>-3.3895784690681552E-2</v>
      </c>
      <c r="AJ24" s="63">
        <f ca="1">IF(AF24&lt;&gt;"",AF24/AB24,"")</f>
        <v>0.9406235956482859</v>
      </c>
      <c r="AK24" s="1">
        <f t="shared" ca="1" si="26"/>
        <v>-4.1608689061874871E-2</v>
      </c>
      <c r="AL24" s="2">
        <f t="shared" ca="1" si="27"/>
        <v>36.311531941095986</v>
      </c>
      <c r="AM24" s="1">
        <f t="shared" ca="1" si="28"/>
        <v>0.24188045413677875</v>
      </c>
      <c r="AN24" s="63">
        <f t="shared" ca="1" si="29"/>
        <v>0.96852781611943251</v>
      </c>
      <c r="AO24" s="1">
        <f t="shared" ca="1" si="30"/>
        <v>1.412509681799845E-3</v>
      </c>
      <c r="AP24" s="63">
        <f t="shared" ca="1" si="31"/>
        <v>1.0729305987374851</v>
      </c>
      <c r="AQ24" s="1">
        <f t="shared" ca="1" si="32"/>
        <v>9.0316015695763863E-3</v>
      </c>
      <c r="AR24" s="1"/>
      <c r="AS24" s="71"/>
      <c r="AT24" s="70"/>
      <c r="AU24" s="70"/>
      <c r="AV24"/>
      <c r="AW24"/>
      <c r="AX24"/>
      <c r="AY24"/>
      <c r="AZ24"/>
      <c r="BA24" s="118"/>
      <c r="BD24" s="121"/>
      <c r="BE24" s="123"/>
      <c r="BF24" s="121"/>
      <c r="BG24" s="121"/>
      <c r="BH24" s="123"/>
      <c r="BI24" s="121"/>
      <c r="BL24" s="121"/>
      <c r="BM24" s="123"/>
      <c r="BN24" s="121"/>
      <c r="BO24" s="121"/>
      <c r="BP24" s="123"/>
      <c r="BQ24" s="121"/>
    </row>
    <row r="25" spans="1:69">
      <c r="A25" s="62">
        <f t="shared" si="33"/>
        <v>8</v>
      </c>
      <c r="B25" s="62" t="str">
        <f t="shared" si="3"/>
        <v>data3!R10C37</v>
      </c>
      <c r="C25" s="62" t="str">
        <f ca="1">$AT$8&amp;"!R"&amp;2+A25&amp;"C"&amp;F$3</f>
        <v>data1!R10C37</v>
      </c>
      <c r="D25" s="63" t="str">
        <f t="shared" ca="1" si="0"/>
        <v/>
      </c>
      <c r="E25" s="62">
        <f t="shared" ca="1" si="4"/>
        <v>13092.95050026267</v>
      </c>
      <c r="F25" s="63">
        <f t="shared" ca="1" si="5"/>
        <v>10249.993489583334</v>
      </c>
      <c r="G25" s="63" t="str">
        <f t="shared" ca="1" si="6"/>
        <v>OVR</v>
      </c>
      <c r="H25" s="63"/>
      <c r="I25" s="63">
        <f t="shared" ca="1" si="7"/>
        <v>3749.0027945522434</v>
      </c>
      <c r="J25" s="63">
        <f t="shared" ca="1" si="8"/>
        <v>3745.9056599934897</v>
      </c>
      <c r="K25" s="63">
        <f t="shared" ca="1" si="9"/>
        <v>0.99917387776737476</v>
      </c>
      <c r="L25" s="1">
        <f t="shared" ca="1" si="10"/>
        <v>0.36545421073107215</v>
      </c>
      <c r="M25" s="1">
        <f t="shared" ca="1" si="11"/>
        <v>-8.2556401010258629E-4</v>
      </c>
      <c r="N25" s="1"/>
      <c r="O25" s="1" t="str">
        <f t="shared" ca="1" si="12"/>
        <v>data3!R140C37</v>
      </c>
      <c r="P25" s="1" t="str">
        <f ca="1">$AT$8&amp;"!R"&amp;2+$D$16+3*A25&amp;"C"&amp;F$3</f>
        <v>data1!R140C37</v>
      </c>
      <c r="Q25" s="1" t="str">
        <f ca="1">$AT$8&amp;"!R"&amp;2+$D$16+3*A25+1&amp;"C"&amp;F$3</f>
        <v>data1!R141C37</v>
      </c>
      <c r="R25" s="1" t="str">
        <f ca="1">$AT$8&amp;"!R"&amp;2+$D$16+3*A25+2&amp;"C"&amp;F$3</f>
        <v>data1!R142C37</v>
      </c>
      <c r="S25" s="2">
        <f t="shared" ca="1" si="13"/>
        <v>9</v>
      </c>
      <c r="T25" s="63" t="str">
        <f t="shared" ca="1" si="14"/>
        <v/>
      </c>
      <c r="U25" s="2" t="str">
        <f t="shared" ca="1" si="15"/>
        <v/>
      </c>
      <c r="V25" s="2">
        <f t="shared" ca="1" si="16"/>
        <v>564.79404272946738</v>
      </c>
      <c r="W25" s="2">
        <f t="shared" ca="1" si="17"/>
        <v>547.92572402954102</v>
      </c>
      <c r="X25" s="2" t="str">
        <f t="shared" ca="1" si="18"/>
        <v>OVR</v>
      </c>
      <c r="Y25" s="2" t="str">
        <f t="shared" ca="1" si="1"/>
        <v>OVR</v>
      </c>
      <c r="AA25" s="63">
        <f t="shared" ca="1" si="19"/>
        <v>38.659092689132592</v>
      </c>
      <c r="AB25" s="63">
        <f t="shared" ca="1" si="20"/>
        <v>37.126631021499634</v>
      </c>
      <c r="AC25" s="1">
        <f ca="1">IF(AB25&lt;&gt;"",AA25/AC$16,"")</f>
        <v>3.7716187989397651E-3</v>
      </c>
      <c r="AD25" s="63">
        <f t="shared" ca="1" si="21"/>
        <v>0.9603596059546492</v>
      </c>
      <c r="AE25" s="1">
        <f t="shared" ca="1" si="2"/>
        <v>-1.0100083723451281E-2</v>
      </c>
      <c r="AF25" s="63">
        <f t="shared" ca="1" si="22"/>
        <v>34.95126668612162</v>
      </c>
      <c r="AG25" s="1">
        <f t="shared" ca="1" si="23"/>
        <v>0.10309091383768691</v>
      </c>
      <c r="AH25" s="63">
        <f t="shared" ca="1" si="24"/>
        <v>0.90408916130477956</v>
      </c>
      <c r="AI25" s="1">
        <f t="shared" ca="1" si="25"/>
        <v>-3.2402421958174332E-2</v>
      </c>
      <c r="AJ25" s="63">
        <f ca="1">IF(AF25&lt;&gt;"",AF25/AB25,"")</f>
        <v>0.94140690185117304</v>
      </c>
      <c r="AK25" s="1">
        <f t="shared" ca="1" si="26"/>
        <v>-4.0810586758122325E-2</v>
      </c>
      <c r="AL25" s="2">
        <f t="shared" ca="1" si="27"/>
        <v>37.643800179163613</v>
      </c>
      <c r="AM25" s="1">
        <f t="shared" ca="1" si="28"/>
        <v>0.24941350122021028</v>
      </c>
      <c r="AN25" s="63">
        <f t="shared" ca="1" si="29"/>
        <v>0.97373729078089855</v>
      </c>
      <c r="AO25" s="1">
        <f t="shared" ca="1" si="30"/>
        <v>6.7988630812969575E-3</v>
      </c>
      <c r="AP25" s="63">
        <f t="shared" ca="1" si="31"/>
        <v>1.0770367928928635</v>
      </c>
      <c r="AQ25" s="1">
        <f t="shared" ca="1" si="32"/>
        <v>1.2893248976997063E-2</v>
      </c>
      <c r="AR25" s="1"/>
      <c r="AS25" s="71"/>
      <c r="AT25" s="70"/>
      <c r="AU25" s="70"/>
      <c r="AV25"/>
      <c r="AW25"/>
      <c r="AX25"/>
      <c r="AY25"/>
      <c r="AZ25"/>
      <c r="BA25" s="118"/>
      <c r="BD25" s="121"/>
      <c r="BE25" s="123"/>
      <c r="BF25" s="121"/>
      <c r="BG25" s="121"/>
      <c r="BH25" s="123"/>
      <c r="BI25" s="121"/>
      <c r="BL25" s="121"/>
      <c r="BM25" s="123"/>
      <c r="BN25" s="121"/>
      <c r="BO25" s="121"/>
      <c r="BP25" s="123"/>
      <c r="BQ25" s="121"/>
    </row>
    <row r="26" spans="1:69">
      <c r="A26" s="62">
        <f t="shared" si="33"/>
        <v>9</v>
      </c>
      <c r="B26" s="62" t="str">
        <f t="shared" si="3"/>
        <v>data3!R11C37</v>
      </c>
      <c r="C26" s="62" t="str">
        <f ca="1">$AT$8&amp;"!R"&amp;2+A26&amp;"C"&amp;F$3</f>
        <v>data1!R11C37</v>
      </c>
      <c r="D26" s="63" t="str">
        <f t="shared" ca="1" si="0"/>
        <v/>
      </c>
      <c r="E26" s="62">
        <f t="shared" ca="1" si="4"/>
        <v>13035.824698639039</v>
      </c>
      <c r="F26" s="63">
        <f t="shared" ca="1" si="5"/>
        <v>10249.993489583334</v>
      </c>
      <c r="G26" s="63" t="str">
        <f t="shared" ca="1" si="6"/>
        <v>OVR</v>
      </c>
      <c r="H26" s="63"/>
      <c r="I26" s="63">
        <f t="shared" ca="1" si="7"/>
        <v>3865.2933716736261</v>
      </c>
      <c r="J26" s="63">
        <f t="shared" ca="1" si="8"/>
        <v>3862.3491719563804</v>
      </c>
      <c r="K26" s="63">
        <f t="shared" ca="1" si="9"/>
        <v>0.99923829851083956</v>
      </c>
      <c r="L26" s="1">
        <f t="shared" ca="1" si="10"/>
        <v>0.37681455336159808</v>
      </c>
      <c r="M26" s="1">
        <f t="shared" ca="1" si="11"/>
        <v>-7.6114323064702116E-4</v>
      </c>
      <c r="N26" s="1"/>
      <c r="O26" s="1" t="str">
        <f t="shared" ca="1" si="12"/>
        <v>data3!R143C37</v>
      </c>
      <c r="P26" s="1" t="str">
        <f ca="1">$AT$8&amp;"!R"&amp;2+$D$16+3*A26&amp;"C"&amp;F$3</f>
        <v>data1!R143C37</v>
      </c>
      <c r="Q26" s="1" t="str">
        <f ca="1">$AT$8&amp;"!R"&amp;2+$D$16+3*A26+1&amp;"C"&amp;F$3</f>
        <v>data1!R144C37</v>
      </c>
      <c r="R26" s="1" t="str">
        <f ca="1">$AT$8&amp;"!R"&amp;2+$D$16+3*A26+2&amp;"C"&amp;F$3</f>
        <v>data1!R145C37</v>
      </c>
      <c r="S26" s="2">
        <f t="shared" ca="1" si="13"/>
        <v>10</v>
      </c>
      <c r="T26" s="63" t="str">
        <f t="shared" ca="1" si="14"/>
        <v/>
      </c>
      <c r="U26" s="2" t="str">
        <f t="shared" ca="1" si="15"/>
        <v/>
      </c>
      <c r="V26" s="2">
        <f t="shared" ca="1" si="16"/>
        <v>562.44884366032011</v>
      </c>
      <c r="W26" s="2">
        <f t="shared" ca="1" si="17"/>
        <v>545.43628056844079</v>
      </c>
      <c r="X26" s="2" t="str">
        <f t="shared" ca="1" si="18"/>
        <v>OVR</v>
      </c>
      <c r="Y26" s="2" t="str">
        <f t="shared" ca="1" si="1"/>
        <v>OVR</v>
      </c>
      <c r="AA26" s="63">
        <f t="shared" ca="1" si="19"/>
        <v>39.825095812683294</v>
      </c>
      <c r="AB26" s="63">
        <f t="shared" ca="1" si="20"/>
        <v>38.267083326975502</v>
      </c>
      <c r="AC26" s="1">
        <f ca="1">IF(AB26&lt;&gt;"",AA26/AC$16,"")</f>
        <v>3.8853752012373947E-3</v>
      </c>
      <c r="AD26" s="63">
        <f t="shared" ca="1" si="21"/>
        <v>0.9608786255521925</v>
      </c>
      <c r="AE26" s="1">
        <f t="shared" ca="1" si="2"/>
        <v>-9.5650992728679718E-3</v>
      </c>
      <c r="AF26" s="63">
        <f t="shared" ca="1" si="22"/>
        <v>36.035849332809448</v>
      </c>
      <c r="AG26" s="1">
        <f t="shared" ca="1" si="23"/>
        <v>0.10620025550048878</v>
      </c>
      <c r="AH26" s="63">
        <f t="shared" ca="1" si="24"/>
        <v>0.90485279689730047</v>
      </c>
      <c r="AI26" s="1">
        <f t="shared" ca="1" si="25"/>
        <v>-3.1585144214501981E-2</v>
      </c>
      <c r="AJ26" s="63">
        <f ca="1">IF(AF26&lt;&gt;"",AF26/AB26,"")</f>
        <v>0.94169312630646207</v>
      </c>
      <c r="AK26" s="1">
        <f t="shared" ca="1" si="26"/>
        <v>-4.0518955725054373E-2</v>
      </c>
      <c r="AL26" s="2">
        <f t="shared" ca="1" si="27"/>
        <v>39.025244474411011</v>
      </c>
      <c r="AM26" s="1">
        <f t="shared" ca="1" si="28"/>
        <v>0.2569361020173116</v>
      </c>
      <c r="AN26" s="63">
        <f t="shared" ca="1" si="29"/>
        <v>0.979915896699047</v>
      </c>
      <c r="AO26" s="1">
        <f t="shared" ca="1" si="30"/>
        <v>1.3187252919823589E-2</v>
      </c>
      <c r="AP26" s="63">
        <f t="shared" ca="1" si="31"/>
        <v>1.0829561449764364</v>
      </c>
      <c r="AQ26" s="1">
        <f t="shared" ca="1" si="32"/>
        <v>1.8460070652294824E-2</v>
      </c>
      <c r="AR26" s="1"/>
      <c r="AS26" s="71"/>
      <c r="AT26" s="70"/>
      <c r="AU26" s="70"/>
      <c r="AV26"/>
      <c r="AW26"/>
      <c r="AX26"/>
      <c r="AY26"/>
      <c r="AZ26"/>
      <c r="BA26" s="118"/>
      <c r="BD26" s="121"/>
      <c r="BE26" s="123"/>
      <c r="BF26" s="121"/>
      <c r="BG26" s="121"/>
      <c r="BH26" s="123"/>
      <c r="BI26" s="121"/>
      <c r="BL26" s="121"/>
      <c r="BM26" s="123"/>
      <c r="BN26" s="121"/>
      <c r="BO26" s="121"/>
      <c r="BP26" s="123"/>
      <c r="BQ26" s="121"/>
    </row>
    <row r="27" spans="1:69">
      <c r="A27" s="62">
        <f t="shared" si="33"/>
        <v>10</v>
      </c>
      <c r="B27" s="62" t="str">
        <f t="shared" si="3"/>
        <v>data3!R12C37</v>
      </c>
      <c r="C27" s="62" t="str">
        <f ca="1">$AT$8&amp;"!R"&amp;2+A27&amp;"C"&amp;F$3</f>
        <v>data1!R12C37</v>
      </c>
      <c r="D27" s="63" t="str">
        <f t="shared" ca="1" si="0"/>
        <v/>
      </c>
      <c r="E27" s="62">
        <f t="shared" ca="1" si="4"/>
        <v>12969.460362295435</v>
      </c>
      <c r="F27" s="63">
        <f t="shared" ca="1" si="5"/>
        <v>10249.993489583334</v>
      </c>
      <c r="G27" s="63" t="str">
        <f t="shared" ca="1" si="6"/>
        <v>OVR</v>
      </c>
      <c r="H27" s="63"/>
      <c r="I27" s="63">
        <f t="shared" ca="1" si="7"/>
        <v>3980.5785336988179</v>
      </c>
      <c r="J27" s="63">
        <f t="shared" ca="1" si="8"/>
        <v>3977.1569315592446</v>
      </c>
      <c r="K27" s="63">
        <f t="shared" ca="1" si="9"/>
        <v>0.99914042591783914</v>
      </c>
      <c r="L27" s="1">
        <f t="shared" ca="1" si="10"/>
        <v>0.38801531039602388</v>
      </c>
      <c r="M27" s="1">
        <f t="shared" ca="1" si="11"/>
        <v>-8.5901587832726278E-4</v>
      </c>
      <c r="N27" s="1"/>
      <c r="O27" s="1" t="str">
        <f t="shared" ca="1" si="12"/>
        <v>data3!R146C37</v>
      </c>
      <c r="P27" s="1" t="str">
        <f ca="1">$AT$8&amp;"!R"&amp;2+$D$16+3*A27&amp;"C"&amp;F$3</f>
        <v>data1!R146C37</v>
      </c>
      <c r="Q27" s="1" t="str">
        <f ca="1">$AT$8&amp;"!R"&amp;2+$D$16+3*A27+1&amp;"C"&amp;F$3</f>
        <v>data1!R147C37</v>
      </c>
      <c r="R27" s="1" t="str">
        <f ca="1">$AT$8&amp;"!R"&amp;2+$D$16+3*A27+2&amp;"C"&amp;F$3</f>
        <v>data1!R148C37</v>
      </c>
      <c r="S27" s="2">
        <f t="shared" ca="1" si="13"/>
        <v>11</v>
      </c>
      <c r="T27" s="63" t="str">
        <f t="shared" ca="1" si="14"/>
        <v/>
      </c>
      <c r="U27" s="2" t="str">
        <f t="shared" ca="1" si="15"/>
        <v/>
      </c>
      <c r="V27" s="2">
        <f t="shared" ca="1" si="16"/>
        <v>559.86806637672396</v>
      </c>
      <c r="W27" s="2">
        <f t="shared" ca="1" si="17"/>
        <v>542.69919586181641</v>
      </c>
      <c r="X27" s="2" t="str">
        <f t="shared" ca="1" si="18"/>
        <v>OVR</v>
      </c>
      <c r="Y27" s="2" t="str">
        <f t="shared" ca="1" si="1"/>
        <v>OVR</v>
      </c>
      <c r="AA27" s="63">
        <f t="shared" ca="1" si="19"/>
        <v>41.129047036082923</v>
      </c>
      <c r="AB27" s="63">
        <f t="shared" ca="1" si="20"/>
        <v>39.387986342112221</v>
      </c>
      <c r="AC27" s="1">
        <f ca="1">IF(AB27&lt;&gt;"",AA27/AC$16,"")</f>
        <v>4.0125899547397972E-3</v>
      </c>
      <c r="AD27" s="63">
        <f t="shared" ca="1" si="21"/>
        <v>0.95766834343515783</v>
      </c>
      <c r="AE27" s="1">
        <f t="shared" ca="1" si="2"/>
        <v>-1.2874128493977066E-2</v>
      </c>
      <c r="AF27" s="63">
        <f t="shared" ca="1" si="22"/>
        <v>37.107079664866127</v>
      </c>
      <c r="AG27" s="1">
        <f t="shared" ca="1" si="23"/>
        <v>0.1096774587628878</v>
      </c>
      <c r="AH27" s="63">
        <f t="shared" ca="1" si="24"/>
        <v>0.9022110245421372</v>
      </c>
      <c r="AI27" s="1">
        <f t="shared" ca="1" si="25"/>
        <v>-3.4412489837034155E-2</v>
      </c>
      <c r="AJ27" s="63">
        <f ca="1">IF(AF27&lt;&gt;"",AF27/AB27,"")</f>
        <v>0.94209131034435667</v>
      </c>
      <c r="AK27" s="1">
        <f t="shared" ca="1" si="26"/>
        <v>-4.0113250271950673E-2</v>
      </c>
      <c r="AL27" s="2">
        <f t="shared" ca="1" si="27"/>
        <v>40.413881937662758</v>
      </c>
      <c r="AM27" s="1">
        <f t="shared" ca="1" si="28"/>
        <v>0.26534869055537369</v>
      </c>
      <c r="AN27" s="63">
        <f t="shared" ca="1" si="29"/>
        <v>0.98261167836461794</v>
      </c>
      <c r="AO27" s="1">
        <f t="shared" ca="1" si="30"/>
        <v>1.5974565207962144E-2</v>
      </c>
      <c r="AP27" s="63">
        <f t="shared" ca="1" si="31"/>
        <v>1.0891151312003566</v>
      </c>
      <c r="AQ27" s="1">
        <f t="shared" ca="1" si="32"/>
        <v>2.4252254919273186E-2</v>
      </c>
      <c r="AR27" s="1"/>
      <c r="AS27" s="71"/>
      <c r="AT27" s="70"/>
      <c r="AU27" s="70"/>
      <c r="AV27"/>
      <c r="AW27"/>
      <c r="AX27"/>
      <c r="AY27"/>
      <c r="AZ27"/>
      <c r="BA27" s="118"/>
      <c r="BD27" s="121"/>
      <c r="BE27" s="123"/>
      <c r="BF27" s="121"/>
      <c r="BG27" s="121"/>
      <c r="BH27" s="123"/>
      <c r="BI27" s="121"/>
      <c r="BL27" s="121"/>
      <c r="BM27" s="123"/>
      <c r="BN27" s="121"/>
      <c r="BO27" s="121"/>
      <c r="BP27" s="123"/>
      <c r="BQ27" s="121"/>
    </row>
    <row r="28" spans="1:69">
      <c r="A28" s="62">
        <f t="shared" si="33"/>
        <v>11</v>
      </c>
      <c r="B28" s="62" t="str">
        <f t="shared" si="3"/>
        <v>data3!R13C37</v>
      </c>
      <c r="C28" s="62" t="str">
        <f ca="1">$AT$8&amp;"!R"&amp;2+A28&amp;"C"&amp;F$3</f>
        <v>data1!R13C37</v>
      </c>
      <c r="D28" s="63" t="str">
        <f t="shared" ca="1" si="0"/>
        <v/>
      </c>
      <c r="E28" s="62">
        <f t="shared" ca="1" si="4"/>
        <v>12914.679789630754</v>
      </c>
      <c r="F28" s="63">
        <f t="shared" ca="1" si="5"/>
        <v>10249.993489583334</v>
      </c>
      <c r="G28" s="63" t="str">
        <f t="shared" ca="1" si="6"/>
        <v>OVR</v>
      </c>
      <c r="H28" s="63"/>
      <c r="I28" s="63">
        <f t="shared" ca="1" si="7"/>
        <v>4094.7587767809177</v>
      </c>
      <c r="J28" s="63">
        <f t="shared" ca="1" si="8"/>
        <v>4091.5802307128906</v>
      </c>
      <c r="K28" s="63">
        <f t="shared" ca="1" si="9"/>
        <v>0.99922375254775664</v>
      </c>
      <c r="L28" s="1">
        <f t="shared" ca="1" si="10"/>
        <v>0.39917855909394057</v>
      </c>
      <c r="M28" s="1">
        <f t="shared" ca="1" si="11"/>
        <v>-7.756892018564443E-4</v>
      </c>
      <c r="N28" s="1"/>
      <c r="O28" s="1" t="str">
        <f t="shared" ca="1" si="12"/>
        <v>data3!R149C37</v>
      </c>
      <c r="P28" s="1" t="str">
        <f ca="1">$AT$8&amp;"!R"&amp;2+$D$16+3*A28&amp;"C"&amp;F$3</f>
        <v>data1!R149C37</v>
      </c>
      <c r="Q28" s="1" t="str">
        <f ca="1">$AT$8&amp;"!R"&amp;2+$D$16+3*A28+1&amp;"C"&amp;F$3</f>
        <v>data1!R150C37</v>
      </c>
      <c r="R28" s="1" t="str">
        <f ca="1">$AT$8&amp;"!R"&amp;2+$D$16+3*A28+2&amp;"C"&amp;F$3</f>
        <v>data1!R151C37</v>
      </c>
      <c r="S28" s="2">
        <f t="shared" ca="1" si="13"/>
        <v>12</v>
      </c>
      <c r="T28" s="63" t="str">
        <f t="shared" ca="1" si="14"/>
        <v/>
      </c>
      <c r="U28" s="2" t="str">
        <f t="shared" ca="1" si="15"/>
        <v/>
      </c>
      <c r="V28" s="2">
        <f t="shared" ca="1" si="16"/>
        <v>558.79607695929224</v>
      </c>
      <c r="W28" s="2">
        <f t="shared" ca="1" si="17"/>
        <v>541.29154841105139</v>
      </c>
      <c r="X28" s="2" t="str">
        <f t="shared" ca="1" si="18"/>
        <v>OVR</v>
      </c>
      <c r="Y28" s="2" t="str">
        <f t="shared" ca="1" si="1"/>
        <v>OVR</v>
      </c>
      <c r="AA28" s="63">
        <f t="shared" ca="1" si="19"/>
        <v>42.170482459020313</v>
      </c>
      <c r="AB28" s="63">
        <f t="shared" ca="1" si="20"/>
        <v>40.534955978393555</v>
      </c>
      <c r="AC28" s="1">
        <f ca="1">IF(AB28&lt;&gt;"",AA28/AC$16,"")</f>
        <v>4.1141934106361279E-3</v>
      </c>
      <c r="AD28" s="63">
        <f t="shared" ca="1" si="21"/>
        <v>0.96121632039149418</v>
      </c>
      <c r="AE28" s="1">
        <f t="shared" ca="1" si="2"/>
        <v>-9.2170170637880799E-3</v>
      </c>
      <c r="AF28" s="63">
        <f t="shared" ca="1" si="22"/>
        <v>38.173781236012779</v>
      </c>
      <c r="AG28" s="1">
        <f t="shared" ca="1" si="23"/>
        <v>0.11245461989072084</v>
      </c>
      <c r="AH28" s="63">
        <f t="shared" ca="1" si="24"/>
        <v>0.90522514825645217</v>
      </c>
      <c r="AI28" s="1">
        <f t="shared" ca="1" si="25"/>
        <v>-3.1186636756702413E-2</v>
      </c>
      <c r="AJ28" s="63">
        <f ca="1">IF(AF28&lt;&gt;"",AF28/AB28,"")</f>
        <v>0.9417496655568256</v>
      </c>
      <c r="AK28" s="1">
        <f t="shared" ca="1" si="26"/>
        <v>-4.0461348488189275E-2</v>
      </c>
      <c r="AL28" s="2">
        <f t="shared" ca="1" si="27"/>
        <v>41.768323421478271</v>
      </c>
      <c r="AM28" s="1">
        <f t="shared" ca="1" si="28"/>
        <v>0.27206762876787299</v>
      </c>
      <c r="AN28" s="63">
        <f t="shared" ca="1" si="29"/>
        <v>0.99046349450868043</v>
      </c>
      <c r="AO28" s="1">
        <f t="shared" ca="1" si="30"/>
        <v>2.4092976243268893E-2</v>
      </c>
      <c r="AP28" s="63">
        <f t="shared" ca="1" si="31"/>
        <v>1.0941625919434577</v>
      </c>
      <c r="AQ28" s="1">
        <f t="shared" ca="1" si="32"/>
        <v>2.8999111242938413E-2</v>
      </c>
      <c r="AR28" s="1"/>
      <c r="AS28" s="71"/>
      <c r="AT28" s="70"/>
      <c r="AU28" s="70"/>
      <c r="AV28"/>
      <c r="AW28"/>
      <c r="AX28"/>
      <c r="AY28"/>
      <c r="AZ28"/>
      <c r="BA28" s="118"/>
      <c r="BD28" s="121"/>
      <c r="BE28" s="123"/>
      <c r="BF28" s="121"/>
      <c r="BG28" s="121"/>
      <c r="BH28" s="123"/>
      <c r="BI28" s="121"/>
      <c r="BL28" s="121"/>
      <c r="BM28" s="123"/>
      <c r="BN28" s="121"/>
      <c r="BO28" s="121"/>
      <c r="BP28" s="123"/>
      <c r="BQ28" s="121"/>
    </row>
    <row r="29" spans="1:69">
      <c r="A29" s="62">
        <f t="shared" si="33"/>
        <v>12</v>
      </c>
      <c r="B29" s="62" t="str">
        <f t="shared" si="3"/>
        <v>data3!R14C37</v>
      </c>
      <c r="C29" s="62" t="str">
        <f ca="1">$AT$8&amp;"!R"&amp;2+A29&amp;"C"&amp;F$3</f>
        <v>data1!R14C37</v>
      </c>
      <c r="D29" s="63" t="str">
        <f t="shared" ca="1" si="0"/>
        <v/>
      </c>
      <c r="E29" s="62">
        <f t="shared" ca="1" si="4"/>
        <v>12925.017067921643</v>
      </c>
      <c r="F29" s="63">
        <f t="shared" ca="1" si="5"/>
        <v>10249.993489583334</v>
      </c>
      <c r="G29" s="63" t="str">
        <f t="shared" ca="1" si="6"/>
        <v>OVR</v>
      </c>
      <c r="H29" s="63"/>
      <c r="I29" s="63">
        <f t="shared" ca="1" si="7"/>
        <v>4211.8090664824094</v>
      </c>
      <c r="J29" s="63">
        <f t="shared" ca="1" si="8"/>
        <v>4208.7275187174482</v>
      </c>
      <c r="K29" s="63">
        <f t="shared" ca="1" si="9"/>
        <v>0.99926835530378522</v>
      </c>
      <c r="L29" s="1">
        <f t="shared" ca="1" si="10"/>
        <v>0.41060756280170224</v>
      </c>
      <c r="M29" s="1">
        <f t="shared" ca="1" si="11"/>
        <v>-7.3108642090902176E-4</v>
      </c>
      <c r="N29" s="1"/>
      <c r="O29" s="1" t="str">
        <f t="shared" ca="1" si="12"/>
        <v>data3!R152C37</v>
      </c>
      <c r="P29" s="1" t="str">
        <f ca="1">$AT$8&amp;"!R"&amp;2+$D$16+3*A29&amp;"C"&amp;F$3</f>
        <v>data1!R152C37</v>
      </c>
      <c r="Q29" s="1" t="str">
        <f ca="1">$AT$8&amp;"!R"&amp;2+$D$16+3*A29+1&amp;"C"&amp;F$3</f>
        <v>data1!R153C37</v>
      </c>
      <c r="R29" s="1" t="str">
        <f ca="1">$AT$8&amp;"!R"&amp;2+$D$16+3*A29+2&amp;"C"&amp;F$3</f>
        <v>data1!R154C37</v>
      </c>
      <c r="S29" s="2">
        <f t="shared" ca="1" si="13"/>
        <v>13</v>
      </c>
      <c r="T29" s="63" t="str">
        <f t="shared" ca="1" si="14"/>
        <v/>
      </c>
      <c r="U29" s="2" t="str">
        <f t="shared" ca="1" si="15"/>
        <v/>
      </c>
      <c r="V29" s="2">
        <f t="shared" ca="1" si="16"/>
        <v>558.66975778907522</v>
      </c>
      <c r="W29" s="2">
        <f t="shared" ca="1" si="17"/>
        <v>542.19739532470703</v>
      </c>
      <c r="X29" s="2" t="str">
        <f t="shared" ca="1" si="18"/>
        <v>OVR</v>
      </c>
      <c r="Y29" s="2" t="str">
        <f t="shared" ca="1" si="1"/>
        <v>OVR</v>
      </c>
      <c r="AA29" s="63">
        <f t="shared" ca="1" si="19"/>
        <v>43.456259874400679</v>
      </c>
      <c r="AB29" s="63">
        <f t="shared" ca="1" si="20"/>
        <v>41.694959958394371</v>
      </c>
      <c r="AC29" s="1">
        <f ca="1">IF(AB29&lt;&gt;"",AA29/AC$16,"")</f>
        <v>4.2396351096976271E-3</v>
      </c>
      <c r="AD29" s="63">
        <f t="shared" ca="1" si="21"/>
        <v>0.95946959261802789</v>
      </c>
      <c r="AE29" s="1">
        <f t="shared" ca="1" si="2"/>
        <v>-1.1017473544872036E-2</v>
      </c>
      <c r="AF29" s="63">
        <f t="shared" ca="1" si="22"/>
        <v>39.274576187133789</v>
      </c>
      <c r="AG29" s="1">
        <f t="shared" ca="1" si="23"/>
        <v>0.11588335966506848</v>
      </c>
      <c r="AH29" s="63">
        <f t="shared" ca="1" si="24"/>
        <v>0.90377258191678278</v>
      </c>
      <c r="AI29" s="1">
        <f t="shared" ca="1" si="25"/>
        <v>-3.2741239701151836E-2</v>
      </c>
      <c r="AJ29" s="63">
        <f ca="1">IF(AF29&lt;&gt;"",AF29/AB29,"")</f>
        <v>0.94195020756283776</v>
      </c>
      <c r="AK29" s="1">
        <f t="shared" ca="1" si="26"/>
        <v>-4.0257018385341237E-2</v>
      </c>
      <c r="AL29" s="2">
        <f t="shared" ca="1" si="27"/>
        <v>43.080882390340172</v>
      </c>
      <c r="AM29" s="1">
        <f t="shared" ca="1" si="28"/>
        <v>0.28036296693161727</v>
      </c>
      <c r="AN29" s="63">
        <f t="shared" ca="1" si="29"/>
        <v>0.99136194681398171</v>
      </c>
      <c r="AO29" s="1">
        <f t="shared" ca="1" si="30"/>
        <v>2.5021933948878416E-2</v>
      </c>
      <c r="AP29" s="63">
        <f t="shared" ca="1" si="31"/>
        <v>1.0969152712194845</v>
      </c>
      <c r="AQ29" s="1">
        <f t="shared" ca="1" si="32"/>
        <v>3.1587853125931709E-2</v>
      </c>
      <c r="AR29" s="1"/>
      <c r="AS29" s="71"/>
      <c r="AT29" s="70"/>
      <c r="AU29" s="70"/>
      <c r="AV29"/>
      <c r="AW29"/>
      <c r="AX29"/>
      <c r="AY29"/>
      <c r="AZ29"/>
      <c r="BA29" s="118"/>
      <c r="BD29" s="121"/>
      <c r="BE29" s="123"/>
      <c r="BF29" s="121"/>
      <c r="BG29" s="121"/>
      <c r="BH29" s="123"/>
      <c r="BI29" s="121"/>
      <c r="BL29" s="121"/>
      <c r="BM29" s="123"/>
      <c r="BN29" s="121"/>
      <c r="BO29" s="121"/>
      <c r="BP29" s="123"/>
      <c r="BQ29" s="121"/>
    </row>
    <row r="30" spans="1:69">
      <c r="A30" s="62">
        <f t="shared" si="33"/>
        <v>13</v>
      </c>
      <c r="B30" s="62" t="str">
        <f t="shared" si="3"/>
        <v>data3!R15C37</v>
      </c>
      <c r="C30" s="62" t="str">
        <f ca="1">$AT$8&amp;"!R"&amp;2+A30&amp;"C"&amp;F$3</f>
        <v>data1!R15C37</v>
      </c>
      <c r="D30" s="63" t="str">
        <f t="shared" ca="1" si="0"/>
        <v/>
      </c>
      <c r="E30" s="62">
        <f t="shared" ca="1" si="4"/>
        <v>12883.525773834423</v>
      </c>
      <c r="F30" s="63">
        <f t="shared" ca="1" si="5"/>
        <v>10249.993489583334</v>
      </c>
      <c r="G30" s="63" t="str">
        <f t="shared" ca="1" si="6"/>
        <v>OVR</v>
      </c>
      <c r="H30" s="63"/>
      <c r="I30" s="63">
        <f t="shared" ca="1" si="7"/>
        <v>4333.3806711862562</v>
      </c>
      <c r="J30" s="63">
        <f t="shared" ca="1" si="8"/>
        <v>4330.3649597167969</v>
      </c>
      <c r="K30" s="63">
        <f t="shared" ca="1" si="9"/>
        <v>0.99930407418634792</v>
      </c>
      <c r="L30" s="1">
        <f t="shared" ca="1" si="10"/>
        <v>0.42247463021627285</v>
      </c>
      <c r="M30" s="1">
        <f t="shared" ca="1" si="11"/>
        <v>-6.9536751839083255E-4</v>
      </c>
      <c r="N30" s="1"/>
      <c r="O30" s="1" t="str">
        <f t="shared" ca="1" si="12"/>
        <v>data3!R155C37</v>
      </c>
      <c r="P30" s="1" t="str">
        <f ca="1">$AT$8&amp;"!R"&amp;2+$D$16+3*A30&amp;"C"&amp;F$3</f>
        <v>data1!R155C37</v>
      </c>
      <c r="Q30" s="1" t="str">
        <f ca="1">$AT$8&amp;"!R"&amp;2+$D$16+3*A30+1&amp;"C"&amp;F$3</f>
        <v>data1!R156C37</v>
      </c>
      <c r="R30" s="1" t="str">
        <f ca="1">$AT$8&amp;"!R"&amp;2+$D$16+3*A30+2&amp;"C"&amp;F$3</f>
        <v>data1!R157C37</v>
      </c>
      <c r="S30" s="2">
        <f t="shared" ca="1" si="13"/>
        <v>14</v>
      </c>
      <c r="T30" s="63" t="str">
        <f t="shared" ca="1" si="14"/>
        <v/>
      </c>
      <c r="U30" s="2" t="str">
        <f t="shared" ca="1" si="15"/>
        <v/>
      </c>
      <c r="V30" s="2">
        <f t="shared" ca="1" si="16"/>
        <v>555.69599703133019</v>
      </c>
      <c r="W30" s="2">
        <f t="shared" ca="1" si="17"/>
        <v>539.29086812337243</v>
      </c>
      <c r="X30" s="2" t="str">
        <f t="shared" ca="1" si="18"/>
        <v>OVR</v>
      </c>
      <c r="Y30" s="2" t="str">
        <f t="shared" ca="1" si="1"/>
        <v>OVR</v>
      </c>
      <c r="AA30" s="63">
        <f t="shared" ca="1" si="19"/>
        <v>44.53992409939152</v>
      </c>
      <c r="AB30" s="63">
        <f t="shared" ca="1" si="20"/>
        <v>42.881030559539795</v>
      </c>
      <c r="AC30" s="1">
        <f ca="1">IF(AB30&lt;&gt;"",AA30/AC$16,"")</f>
        <v>4.3453584487211242E-3</v>
      </c>
      <c r="AD30" s="63">
        <f t="shared" ca="1" si="21"/>
        <v>0.96275490869382985</v>
      </c>
      <c r="AE30" s="1">
        <f t="shared" ca="1" si="2"/>
        <v>-7.6311023478602413E-3</v>
      </c>
      <c r="AF30" s="63">
        <f t="shared" ca="1" si="22"/>
        <v>40.415665467580162</v>
      </c>
      <c r="AG30" s="1">
        <f t="shared" ca="1" si="23"/>
        <v>0.11877313093171071</v>
      </c>
      <c r="AH30" s="63">
        <f t="shared" ca="1" si="24"/>
        <v>0.90740310597278939</v>
      </c>
      <c r="AI30" s="1">
        <f t="shared" ca="1" si="25"/>
        <v>-2.8855686777870648E-2</v>
      </c>
      <c r="AJ30" s="63">
        <f ca="1">IF(AF30&lt;&gt;"",AF30/AB30,"")</f>
        <v>0.94250686003134876</v>
      </c>
      <c r="AK30" s="1">
        <f t="shared" ca="1" si="26"/>
        <v>-3.9689851144904753E-2</v>
      </c>
      <c r="AL30" s="2">
        <f t="shared" ca="1" si="27"/>
        <v>44.362694263458252</v>
      </c>
      <c r="AM30" s="1">
        <f t="shared" ca="1" si="28"/>
        <v>0.2873543490283324</v>
      </c>
      <c r="AN30" s="63">
        <f t="shared" ca="1" si="29"/>
        <v>0.99602087701052711</v>
      </c>
      <c r="AO30" s="1">
        <f t="shared" ca="1" si="30"/>
        <v>2.9839050094543573E-2</v>
      </c>
      <c r="AP30" s="63">
        <f t="shared" ca="1" si="31"/>
        <v>1.0976608636827776</v>
      </c>
      <c r="AQ30" s="1">
        <f t="shared" ca="1" si="32"/>
        <v>3.2289041402452145E-2</v>
      </c>
      <c r="AR30" s="1"/>
      <c r="AS30" s="71"/>
      <c r="AT30" s="70"/>
      <c r="AU30" s="70"/>
      <c r="AV30"/>
      <c r="AW30"/>
      <c r="AX30"/>
      <c r="AY30"/>
      <c r="AZ30"/>
      <c r="BA30" s="118"/>
      <c r="BD30" s="121"/>
      <c r="BE30" s="123"/>
      <c r="BF30" s="121"/>
      <c r="BG30" s="121"/>
      <c r="BH30" s="123"/>
      <c r="BI30" s="121"/>
      <c r="BL30" s="121"/>
      <c r="BM30" s="123"/>
      <c r="BN30" s="121"/>
      <c r="BO30" s="121"/>
      <c r="BP30" s="123"/>
      <c r="BQ30" s="121"/>
    </row>
    <row r="31" spans="1:69">
      <c r="A31" s="62">
        <f t="shared" si="33"/>
        <v>14</v>
      </c>
      <c r="B31" s="62" t="str">
        <f t="shared" si="3"/>
        <v>data3!R16C37</v>
      </c>
      <c r="C31" s="62" t="str">
        <f ca="1">$AT$8&amp;"!R"&amp;2+A31&amp;"C"&amp;F$3</f>
        <v>data1!R16C37</v>
      </c>
      <c r="D31" s="63" t="str">
        <f t="shared" ca="1" si="0"/>
        <v/>
      </c>
      <c r="E31" s="62">
        <f t="shared" ca="1" si="4"/>
        <v>12816.669465247525</v>
      </c>
      <c r="F31" s="63">
        <f t="shared" ca="1" si="5"/>
        <v>10250</v>
      </c>
      <c r="G31" s="63" t="str">
        <f t="shared" ca="1" si="6"/>
        <v>OVR</v>
      </c>
      <c r="H31" s="63"/>
      <c r="I31" s="63">
        <f t="shared" ca="1" si="7"/>
        <v>4448.6596105716799</v>
      </c>
      <c r="J31" s="63">
        <f t="shared" ca="1" si="8"/>
        <v>4445.4595031738281</v>
      </c>
      <c r="K31" s="63">
        <f t="shared" ca="1" si="9"/>
        <v>0.99928065806827582</v>
      </c>
      <c r="L31" s="1">
        <f t="shared" ca="1" si="10"/>
        <v>0.4337033661633003</v>
      </c>
      <c r="M31" s="1">
        <f t="shared" ca="1" si="11"/>
        <v>-7.1878364954514051E-4</v>
      </c>
      <c r="N31" s="1"/>
      <c r="O31" s="1" t="str">
        <f t="shared" ca="1" si="12"/>
        <v>data3!R158C37</v>
      </c>
      <c r="P31" s="1" t="str">
        <f ca="1">$AT$8&amp;"!R"&amp;2+$D$16+3*A31&amp;"C"&amp;F$3</f>
        <v>data1!R158C37</v>
      </c>
      <c r="Q31" s="1" t="str">
        <f ca="1">$AT$8&amp;"!R"&amp;2+$D$16+3*A31+1&amp;"C"&amp;F$3</f>
        <v>data1!R159C37</v>
      </c>
      <c r="R31" s="1" t="str">
        <f ca="1">$AT$8&amp;"!R"&amp;2+$D$16+3*A31+2&amp;"C"&amp;F$3</f>
        <v>data1!R160C37</v>
      </c>
      <c r="S31" s="2">
        <f t="shared" ca="1" si="13"/>
        <v>15</v>
      </c>
      <c r="T31" s="63" t="str">
        <f t="shared" ca="1" si="14"/>
        <v/>
      </c>
      <c r="U31" s="2" t="str">
        <f t="shared" ca="1" si="15"/>
        <v/>
      </c>
      <c r="V31" s="2">
        <f t="shared" ca="1" si="16"/>
        <v>552.64941637389086</v>
      </c>
      <c r="W31" s="2">
        <f t="shared" ca="1" si="17"/>
        <v>536.33220799764001</v>
      </c>
      <c r="X31" s="2" t="str">
        <f t="shared" ca="1" si="18"/>
        <v>OVR</v>
      </c>
      <c r="Y31" s="2" t="str">
        <f t="shared" ca="1" si="1"/>
        <v>OVR</v>
      </c>
      <c r="AA31" s="63">
        <f t="shared" ca="1" si="19"/>
        <v>45.808593050331147</v>
      </c>
      <c r="AB31" s="63">
        <f t="shared" ca="1" si="20"/>
        <v>43.982382297515869</v>
      </c>
      <c r="AC31" s="1">
        <f ca="1">IF(AB31&lt;&gt;"",AA31/AC$16,"")</f>
        <v>4.4691310293005996E-3</v>
      </c>
      <c r="AD31" s="63">
        <f t="shared" ca="1" si="21"/>
        <v>0.96013388250521536</v>
      </c>
      <c r="AE31" s="1">
        <f t="shared" ca="1" si="2"/>
        <v>-1.0332750343653441E-2</v>
      </c>
      <c r="AF31" s="63">
        <f t="shared" ca="1" si="22"/>
        <v>41.464723110198975</v>
      </c>
      <c r="AG31" s="1">
        <f t="shared" ca="1" si="23"/>
        <v>0.1221562481342164</v>
      </c>
      <c r="AH31" s="63">
        <f t="shared" ca="1" si="24"/>
        <v>0.905173469629171</v>
      </c>
      <c r="AI31" s="1">
        <f t="shared" ca="1" si="25"/>
        <v>-3.1241945587660691E-2</v>
      </c>
      <c r="AJ31" s="63">
        <f ca="1">IF(AF31&lt;&gt;"",AF31/AB31,"")</f>
        <v>0.94275755300642061</v>
      </c>
      <c r="AK31" s="1">
        <f t="shared" ca="1" si="26"/>
        <v>-3.9434422756616794E-2</v>
      </c>
      <c r="AL31" s="2">
        <f t="shared" ca="1" si="27"/>
        <v>45.578873475392662</v>
      </c>
      <c r="AM31" s="1">
        <f t="shared" ca="1" si="28"/>
        <v>0.29553931000213646</v>
      </c>
      <c r="AN31" s="63">
        <f t="shared" ca="1" si="29"/>
        <v>0.99498522963396652</v>
      </c>
      <c r="AO31" s="1">
        <f t="shared" ca="1" si="30"/>
        <v>2.8768239095369408E-2</v>
      </c>
      <c r="AP31" s="63">
        <f t="shared" ca="1" si="31"/>
        <v>1.0992204953174218</v>
      </c>
      <c r="AQ31" s="1">
        <f t="shared" ca="1" si="32"/>
        <v>3.3755788280596333E-2</v>
      </c>
      <c r="AR31" s="1"/>
      <c r="AS31" s="103" t="str">
        <f ca="1">"Low gain INL error; Range=HI; "&amp;AX9&amp; "channel"</f>
        <v>Low gain INL error; Range=HI; GREENchannel</v>
      </c>
      <c r="AT31" s="103"/>
      <c r="AU31" s="103"/>
      <c r="AV31" s="103"/>
      <c r="AW31" s="103"/>
      <c r="AX31" s="103"/>
      <c r="AY31" s="103"/>
      <c r="AZ31"/>
      <c r="BA31" s="118"/>
      <c r="BD31" s="121"/>
      <c r="BE31" s="123"/>
      <c r="BF31" s="121"/>
      <c r="BG31" s="121"/>
      <c r="BH31" s="123"/>
      <c r="BI31" s="121"/>
      <c r="BL31" s="121"/>
      <c r="BM31" s="123"/>
      <c r="BN31" s="121"/>
      <c r="BO31" s="121"/>
      <c r="BP31" s="123"/>
      <c r="BQ31" s="121"/>
    </row>
    <row r="32" spans="1:69">
      <c r="A32" s="62">
        <f t="shared" si="33"/>
        <v>15</v>
      </c>
      <c r="B32" s="62" t="str">
        <f t="shared" si="3"/>
        <v>data3!R17C37</v>
      </c>
      <c r="C32" s="62" t="str">
        <f ca="1">$AT$8&amp;"!R"&amp;2+A32&amp;"C"&amp;F$3</f>
        <v>data1!R17C37</v>
      </c>
      <c r="D32" s="63" t="str">
        <f t="shared" ca="1" si="0"/>
        <v/>
      </c>
      <c r="E32" s="62">
        <f t="shared" ca="1" si="4"/>
        <v>12740.027997236562</v>
      </c>
      <c r="F32" s="63">
        <f t="shared" ca="1" si="5"/>
        <v>10249.993489583334</v>
      </c>
      <c r="G32" s="63" t="str">
        <f t="shared" ca="1" si="6"/>
        <v>OVR</v>
      </c>
      <c r="H32" s="63"/>
      <c r="I32" s="63">
        <f t="shared" ca="1" si="7"/>
        <v>4544.3187836444367</v>
      </c>
      <c r="J32" s="63">
        <f t="shared" ca="1" si="8"/>
        <v>4541.2380269368487</v>
      </c>
      <c r="K32" s="63">
        <f t="shared" ca="1" si="9"/>
        <v>0.99932206413012303</v>
      </c>
      <c r="L32" s="1">
        <f t="shared" ca="1" si="10"/>
        <v>0.4430476123840828</v>
      </c>
      <c r="M32" s="1">
        <f t="shared" ca="1" si="11"/>
        <v>-6.7737756456498488E-4</v>
      </c>
      <c r="N32" s="1"/>
      <c r="O32" s="1" t="str">
        <f t="shared" ca="1" si="12"/>
        <v>data3!R161C37</v>
      </c>
      <c r="P32" s="1" t="str">
        <f ca="1">$AT$8&amp;"!R"&amp;2+$D$16+3*A32&amp;"C"&amp;F$3</f>
        <v>data1!R161C37</v>
      </c>
      <c r="Q32" s="1" t="str">
        <f ca="1">$AT$8&amp;"!R"&amp;2+$D$16+3*A32+1&amp;"C"&amp;F$3</f>
        <v>data1!R162C37</v>
      </c>
      <c r="R32" s="1" t="str">
        <f ca="1">$AT$8&amp;"!R"&amp;2+$D$16+3*A32+2&amp;"C"&amp;F$3</f>
        <v>data1!R163C37</v>
      </c>
      <c r="S32" s="2">
        <f t="shared" ca="1" si="13"/>
        <v>16</v>
      </c>
      <c r="T32" s="63" t="str">
        <f t="shared" ca="1" si="14"/>
        <v/>
      </c>
      <c r="U32" s="2" t="str">
        <f t="shared" ca="1" si="15"/>
        <v/>
      </c>
      <c r="V32" s="2">
        <f t="shared" ca="1" si="16"/>
        <v>549.49136413173926</v>
      </c>
      <c r="W32" s="2">
        <f t="shared" ca="1" si="17"/>
        <v>533.25623957316077</v>
      </c>
      <c r="X32" s="2" t="str">
        <f t="shared" ca="1" si="18"/>
        <v>OVR</v>
      </c>
      <c r="Y32" s="2" t="str">
        <f t="shared" ca="1" si="1"/>
        <v>OVR</v>
      </c>
      <c r="AA32" s="63">
        <f t="shared" ca="1" si="19"/>
        <v>46.802997849811661</v>
      </c>
      <c r="AB32" s="63">
        <f t="shared" ca="1" si="20"/>
        <v>44.914295196533203</v>
      </c>
      <c r="AC32" s="1">
        <f ca="1">IF(AB32&lt;&gt;"",AA32/AC$16,"")</f>
        <v>4.5661461316889428E-3</v>
      </c>
      <c r="AD32" s="63">
        <f t="shared" ca="1" si="21"/>
        <v>0.95964569065983329</v>
      </c>
      <c r="AE32" s="1">
        <f t="shared" ca="1" si="2"/>
        <v>-1.0835958791691191E-2</v>
      </c>
      <c r="AF32" s="63">
        <f t="shared" ca="1" si="22"/>
        <v>42.346170107523598</v>
      </c>
      <c r="AG32" s="1">
        <f t="shared" ca="1" si="23"/>
        <v>0.12480799426616443</v>
      </c>
      <c r="AH32" s="63">
        <f t="shared" ca="1" si="24"/>
        <v>0.90477473779372453</v>
      </c>
      <c r="AI32" s="1">
        <f t="shared" ca="1" si="25"/>
        <v>-3.1668686637967403E-2</v>
      </c>
      <c r="AJ32" s="63">
        <f ca="1">IF(AF32&lt;&gt;"",AF32/AB32,"")</f>
        <v>0.94282165449168998</v>
      </c>
      <c r="AK32" s="1">
        <f t="shared" ca="1" si="26"/>
        <v>-3.9369110439570365E-2</v>
      </c>
      <c r="AL32" s="2">
        <f t="shared" ca="1" si="27"/>
        <v>46.500591437021889</v>
      </c>
      <c r="AM32" s="1">
        <f t="shared" ca="1" si="28"/>
        <v>0.30195482483749458</v>
      </c>
      <c r="AN32" s="63">
        <f t="shared" ca="1" si="29"/>
        <v>0.99353873839961748</v>
      </c>
      <c r="AO32" s="1">
        <f t="shared" ca="1" si="30"/>
        <v>2.7272634742955493E-2</v>
      </c>
      <c r="AP32" s="63">
        <f t="shared" ca="1" si="31"/>
        <v>1.098106188090908</v>
      </c>
      <c r="AQ32" s="1">
        <f t="shared" ca="1" si="32"/>
        <v>3.2707844260048358E-2</v>
      </c>
      <c r="AR32" s="1"/>
      <c r="AS32" s="71"/>
      <c r="AT32" s="70"/>
      <c r="AU32" s="70"/>
      <c r="AV32"/>
      <c r="AW32"/>
      <c r="AX32"/>
      <c r="AY32"/>
      <c r="AZ32"/>
      <c r="BA32" s="118"/>
      <c r="BD32" s="121"/>
      <c r="BE32" s="123"/>
      <c r="BF32" s="121"/>
      <c r="BG32" s="121"/>
      <c r="BH32" s="123"/>
      <c r="BI32" s="121"/>
      <c r="BL32" s="121"/>
      <c r="BM32" s="123"/>
      <c r="BN32" s="121"/>
      <c r="BO32" s="121"/>
      <c r="BP32" s="123"/>
      <c r="BQ32" s="121"/>
    </row>
    <row r="33" spans="1:69">
      <c r="A33" s="62">
        <f t="shared" si="33"/>
        <v>16</v>
      </c>
      <c r="B33" s="62" t="str">
        <f t="shared" si="3"/>
        <v>data3!R18C37</v>
      </c>
      <c r="C33" s="62" t="str">
        <f ca="1">$AT$8&amp;"!R"&amp;2+A33&amp;"C"&amp;F$3</f>
        <v>data1!R18C37</v>
      </c>
      <c r="D33" s="63" t="str">
        <f t="shared" ca="1" si="0"/>
        <v/>
      </c>
      <c r="E33" s="62">
        <f t="shared" ca="1" si="4"/>
        <v>12658.903959748339</v>
      </c>
      <c r="F33" s="63">
        <f t="shared" ca="1" si="5"/>
        <v>10250</v>
      </c>
      <c r="G33" s="63" t="str">
        <f t="shared" ca="1" si="6"/>
        <v>OVR</v>
      </c>
      <c r="H33" s="63"/>
      <c r="I33" s="63">
        <f t="shared" ca="1" si="7"/>
        <v>4635.4197646499424</v>
      </c>
      <c r="J33" s="63">
        <f t="shared" ca="1" si="8"/>
        <v>4631.8942464192705</v>
      </c>
      <c r="K33" s="63">
        <f t="shared" ca="1" si="9"/>
        <v>0.99923943927202497</v>
      </c>
      <c r="L33" s="1">
        <f t="shared" ca="1" si="10"/>
        <v>0.45189212160188003</v>
      </c>
      <c r="M33" s="1">
        <f t="shared" ca="1" si="11"/>
        <v>-7.6000246882423905E-4</v>
      </c>
      <c r="N33" s="1"/>
      <c r="O33" s="1" t="str">
        <f t="shared" ca="1" si="12"/>
        <v>data3!R164C37</v>
      </c>
      <c r="P33" s="1" t="str">
        <f ca="1">$AT$8&amp;"!R"&amp;2+$D$16+3*A33&amp;"C"&amp;F$3</f>
        <v>data1!R164C37</v>
      </c>
      <c r="Q33" s="1" t="str">
        <f ca="1">$AT$8&amp;"!R"&amp;2+$D$16+3*A33+1&amp;"C"&amp;F$3</f>
        <v>data1!R165C37</v>
      </c>
      <c r="R33" s="1" t="str">
        <f ca="1">$AT$8&amp;"!R"&amp;2+$D$16+3*A33+2&amp;"C"&amp;F$3</f>
        <v>data1!R166C37</v>
      </c>
      <c r="S33" s="2">
        <f t="shared" ca="1" si="13"/>
        <v>17</v>
      </c>
      <c r="T33" s="63" t="str">
        <f t="shared" ca="1" si="14"/>
        <v/>
      </c>
      <c r="U33" s="2" t="str">
        <f t="shared" ca="1" si="15"/>
        <v/>
      </c>
      <c r="V33" s="2">
        <f t="shared" ca="1" si="16"/>
        <v>546.31748836728309</v>
      </c>
      <c r="W33" s="2">
        <f t="shared" ca="1" si="17"/>
        <v>530.15421168009436</v>
      </c>
      <c r="X33" s="2" t="str">
        <f t="shared" ca="1" si="18"/>
        <v>OVR</v>
      </c>
      <c r="Y33" s="2" t="str">
        <f t="shared" ca="1" si="1"/>
        <v>OVR</v>
      </c>
      <c r="AA33" s="63">
        <f t="shared" ca="1" si="19"/>
        <v>47.791505657749155</v>
      </c>
      <c r="AB33" s="63">
        <f t="shared" ca="1" si="20"/>
        <v>45.80710713068644</v>
      </c>
      <c r="AC33" s="1">
        <f ca="1">IF(AB33&lt;&gt;"",AA33/AC$16,"")</f>
        <v>4.6625859178291863E-3</v>
      </c>
      <c r="AD33" s="63">
        <f t="shared" ca="1" si="21"/>
        <v>0.95847800775992176</v>
      </c>
      <c r="AE33" s="1">
        <f t="shared" ca="1" si="2"/>
        <v>-1.2039559190638705E-2</v>
      </c>
      <c r="AF33" s="63">
        <f t="shared" ca="1" si="22"/>
        <v>43.188516298929848</v>
      </c>
      <c r="AG33" s="1">
        <f t="shared" ca="1" si="23"/>
        <v>0.12744401508733108</v>
      </c>
      <c r="AH33" s="63">
        <f t="shared" ca="1" si="24"/>
        <v>0.90368603592900287</v>
      </c>
      <c r="AI33" s="1">
        <f t="shared" ca="1" si="25"/>
        <v>-3.283386517632525E-2</v>
      </c>
      <c r="AJ33" s="63">
        <f ca="1">IF(AF33&lt;&gt;"",AF33/AB33,"")</f>
        <v>0.94283439850751061</v>
      </c>
      <c r="AK33" s="1">
        <f t="shared" ca="1" si="26"/>
        <v>-3.9356125698292943E-2</v>
      </c>
      <c r="AL33" s="2">
        <f t="shared" ca="1" si="27"/>
        <v>47.244627634684242</v>
      </c>
      <c r="AM33" s="1">
        <f t="shared" ca="1" si="28"/>
        <v>0.3083322945661236</v>
      </c>
      <c r="AN33" s="63">
        <f t="shared" ca="1" si="29"/>
        <v>0.98855700368636035</v>
      </c>
      <c r="AO33" s="1">
        <f t="shared" ca="1" si="30"/>
        <v>2.2121753809292599E-2</v>
      </c>
      <c r="AP33" s="63">
        <f t="shared" ca="1" si="31"/>
        <v>1.093916431573615</v>
      </c>
      <c r="AQ33" s="1">
        <f t="shared" ca="1" si="32"/>
        <v>2.8767611095102508E-2</v>
      </c>
      <c r="AR33" s="1"/>
      <c r="AZ33"/>
      <c r="BA33" s="118"/>
      <c r="BD33" s="121"/>
      <c r="BE33" s="123"/>
      <c r="BF33" s="121"/>
      <c r="BG33" s="121"/>
      <c r="BH33" s="123"/>
      <c r="BI33" s="121"/>
      <c r="BL33" s="121"/>
      <c r="BM33" s="123"/>
      <c r="BN33" s="121"/>
      <c r="BO33" s="121"/>
      <c r="BP33" s="123"/>
      <c r="BQ33" s="121"/>
    </row>
    <row r="34" spans="1:69">
      <c r="A34" s="62">
        <f t="shared" si="33"/>
        <v>17</v>
      </c>
      <c r="B34" s="62" t="str">
        <f t="shared" si="3"/>
        <v>data3!R19C37</v>
      </c>
      <c r="C34" s="62" t="str">
        <f ca="1">$AT$8&amp;"!R"&amp;2+A34&amp;"C"&amp;F$3</f>
        <v>data1!R19C37</v>
      </c>
      <c r="D34" s="63" t="str">
        <f t="shared" ca="1" si="0"/>
        <v/>
      </c>
      <c r="E34" s="62">
        <f t="shared" ca="1" si="4"/>
        <v>12586.799780406158</v>
      </c>
      <c r="F34" s="63">
        <f t="shared" ca="1" si="5"/>
        <v>10249.993489583334</v>
      </c>
      <c r="G34" s="63" t="str">
        <f t="shared" ca="1" si="6"/>
        <v>OVR</v>
      </c>
      <c r="H34" s="63"/>
      <c r="I34" s="63">
        <f t="shared" ca="1" si="7"/>
        <v>4728.9799729300694</v>
      </c>
      <c r="J34" s="63">
        <f t="shared" ca="1" si="8"/>
        <v>4725.3787231445312</v>
      </c>
      <c r="K34" s="63">
        <f t="shared" ca="1" si="9"/>
        <v>0.9992384721850901</v>
      </c>
      <c r="L34" s="1">
        <f t="shared" ca="1" si="10"/>
        <v>0.46101255835556404</v>
      </c>
      <c r="M34" s="1">
        <f t="shared" ca="1" si="11"/>
        <v>-7.6096955629945118E-4</v>
      </c>
      <c r="N34" s="1"/>
      <c r="O34" s="1" t="str">
        <f t="shared" ca="1" si="12"/>
        <v>data3!R167C37</v>
      </c>
      <c r="P34" s="1" t="str">
        <f ca="1">$AT$8&amp;"!R"&amp;2+$D$16+3*A34&amp;"C"&amp;F$3</f>
        <v>data1!R167C37</v>
      </c>
      <c r="Q34" s="1" t="str">
        <f ca="1">$AT$8&amp;"!R"&amp;2+$D$16+3*A34+1&amp;"C"&amp;F$3</f>
        <v>data1!R168C37</v>
      </c>
      <c r="R34" s="1" t="str">
        <f ca="1">$AT$8&amp;"!R"&amp;2+$D$16+3*A34+2&amp;"C"&amp;F$3</f>
        <v>data1!R169C37</v>
      </c>
      <c r="S34" s="2">
        <f t="shared" ca="1" si="13"/>
        <v>18</v>
      </c>
      <c r="T34" s="63" t="str">
        <f t="shared" ca="1" si="14"/>
        <v/>
      </c>
      <c r="U34" s="2" t="str">
        <f t="shared" ca="1" si="15"/>
        <v/>
      </c>
      <c r="V34" s="2">
        <f t="shared" ca="1" si="16"/>
        <v>543.03262690117936</v>
      </c>
      <c r="W34" s="2">
        <f t="shared" ca="1" si="17"/>
        <v>526.95442708333337</v>
      </c>
      <c r="X34" s="2" t="str">
        <f t="shared" ca="1" si="18"/>
        <v>OVR</v>
      </c>
      <c r="Y34" s="2" t="str">
        <f t="shared" ca="1" si="1"/>
        <v>OVR</v>
      </c>
      <c r="AA34" s="63">
        <f t="shared" ca="1" si="19"/>
        <v>48.722286706025976</v>
      </c>
      <c r="AB34" s="63">
        <f t="shared" ca="1" si="20"/>
        <v>46.732502778371177</v>
      </c>
      <c r="AC34" s="1">
        <f ca="1">IF(AB34&lt;&gt;"",AA34/AC$16,"")</f>
        <v>4.7533938249781438E-3</v>
      </c>
      <c r="AD34" s="63">
        <f t="shared" ca="1" si="21"/>
        <v>0.95916070319809721</v>
      </c>
      <c r="AE34" s="1">
        <f t="shared" ca="1" si="2"/>
        <v>-1.1335864290413777E-2</v>
      </c>
      <c r="AF34" s="63">
        <f t="shared" ca="1" si="22"/>
        <v>44.064479192097984</v>
      </c>
      <c r="AG34" s="1">
        <f t="shared" ca="1" si="23"/>
        <v>0.12992609788273593</v>
      </c>
      <c r="AH34" s="63">
        <f t="shared" ca="1" si="24"/>
        <v>0.90440088450627021</v>
      </c>
      <c r="AI34" s="1">
        <f t="shared" ca="1" si="25"/>
        <v>-3.2068801528142288E-2</v>
      </c>
      <c r="AJ34" s="63">
        <f ca="1">IF(AF34&lt;&gt;"",AF34/AB34,"")</f>
        <v>0.94290860904826157</v>
      </c>
      <c r="AK34" s="1">
        <f t="shared" ca="1" si="26"/>
        <v>-3.9280513372847548E-2</v>
      </c>
      <c r="AL34" s="2">
        <f t="shared" ca="1" si="27"/>
        <v>48.161812464396156</v>
      </c>
      <c r="AM34" s="1">
        <f t="shared" ca="1" si="28"/>
        <v>0.31433733358726434</v>
      </c>
      <c r="AN34" s="63">
        <f t="shared" ca="1" si="29"/>
        <v>0.98849655302487061</v>
      </c>
      <c r="AO34" s="1">
        <f t="shared" ca="1" si="30"/>
        <v>2.2059250649727247E-2</v>
      </c>
      <c r="AP34" s="63">
        <f t="shared" ca="1" si="31"/>
        <v>1.0929849472278101</v>
      </c>
      <c r="AQ34" s="1">
        <f t="shared" ca="1" si="32"/>
        <v>2.7891601833748281E-2</v>
      </c>
      <c r="AR34" s="1"/>
      <c r="AS34" s="71"/>
      <c r="AT34" s="70"/>
      <c r="AU34" s="70"/>
      <c r="AV34"/>
      <c r="AW34"/>
      <c r="AX34"/>
      <c r="AY34"/>
      <c r="AZ34"/>
      <c r="BA34" s="118"/>
      <c r="BD34" s="121"/>
      <c r="BE34" s="123"/>
      <c r="BF34" s="121"/>
      <c r="BG34" s="121"/>
      <c r="BH34" s="123"/>
      <c r="BI34" s="121"/>
      <c r="BL34" s="121"/>
      <c r="BM34" s="123"/>
      <c r="BN34" s="121"/>
      <c r="BO34" s="121"/>
      <c r="BP34" s="123"/>
      <c r="BQ34" s="121"/>
    </row>
    <row r="35" spans="1:69">
      <c r="A35" s="62">
        <f t="shared" si="33"/>
        <v>18</v>
      </c>
      <c r="B35" s="62" t="str">
        <f t="shared" si="3"/>
        <v>data3!R20C37</v>
      </c>
      <c r="C35" s="62" t="str">
        <f ca="1">$AT$8&amp;"!R"&amp;2+A35&amp;"C"&amp;F$3</f>
        <v>data1!R20C37</v>
      </c>
      <c r="D35" s="63" t="str">
        <f t="shared" ca="1" si="0"/>
        <v/>
      </c>
      <c r="E35" s="62">
        <f t="shared" ca="1" si="4"/>
        <v>12515.624893089767</v>
      </c>
      <c r="F35" s="63">
        <f t="shared" ca="1" si="5"/>
        <v>10249.993489583334</v>
      </c>
      <c r="G35" s="63" t="str">
        <f t="shared" ca="1" si="6"/>
        <v>OVR</v>
      </c>
      <c r="H35" s="63"/>
      <c r="I35" s="63">
        <f t="shared" ca="1" si="7"/>
        <v>4826.1375009377716</v>
      </c>
      <c r="J35" s="63">
        <f t="shared" ca="1" si="8"/>
        <v>4822.9298197428388</v>
      </c>
      <c r="K35" s="63">
        <f t="shared" ca="1" si="9"/>
        <v>0.99933535229895343</v>
      </c>
      <c r="L35" s="1">
        <f t="shared" ca="1" si="10"/>
        <v>0.47052973851149649</v>
      </c>
      <c r="M35" s="1">
        <f t="shared" ca="1" si="11"/>
        <v>-6.6408938831075126E-4</v>
      </c>
      <c r="N35" s="1"/>
      <c r="O35" s="1" t="str">
        <f t="shared" ca="1" si="12"/>
        <v>data3!R170C37</v>
      </c>
      <c r="P35" s="1" t="str">
        <f ca="1">$AT$8&amp;"!R"&amp;2+$D$16+3*A35&amp;"C"&amp;F$3</f>
        <v>data1!R170C37</v>
      </c>
      <c r="Q35" s="1" t="str">
        <f ca="1">$AT$8&amp;"!R"&amp;2+$D$16+3*A35+1&amp;"C"&amp;F$3</f>
        <v>data1!R171C37</v>
      </c>
      <c r="R35" s="1" t="str">
        <f ca="1">$AT$8&amp;"!R"&amp;2+$D$16+3*A35+2&amp;"C"&amp;F$3</f>
        <v>data1!R172C37</v>
      </c>
      <c r="S35" s="2">
        <f t="shared" ca="1" si="13"/>
        <v>19</v>
      </c>
      <c r="T35" s="63" t="str">
        <f t="shared" ca="1" si="14"/>
        <v/>
      </c>
      <c r="U35" s="2" t="str">
        <f t="shared" ca="1" si="15"/>
        <v/>
      </c>
      <c r="V35" s="2">
        <f t="shared" ca="1" si="16"/>
        <v>539.6805540439791</v>
      </c>
      <c r="W35" s="2">
        <f t="shared" ca="1" si="17"/>
        <v>523.74160512288415</v>
      </c>
      <c r="X35" s="2" t="str">
        <f t="shared" ca="1" si="18"/>
        <v>OVR</v>
      </c>
      <c r="Y35" s="2" t="str">
        <f t="shared" ca="1" si="1"/>
        <v>OVR</v>
      </c>
      <c r="AA35" s="63">
        <f t="shared" ca="1" si="19"/>
        <v>49.734872196578301</v>
      </c>
      <c r="AB35" s="63">
        <f t="shared" ca="1" si="20"/>
        <v>47.683966636657715</v>
      </c>
      <c r="AC35" s="1">
        <f ca="1">IF(AB35&lt;&gt;"",AA35/AC$16,"")</f>
        <v>4.8521826533247121E-3</v>
      </c>
      <c r="AD35" s="63">
        <f t="shared" ca="1" si="21"/>
        <v>0.95876322850867435</v>
      </c>
      <c r="AE35" s="1">
        <f t="shared" ca="1" si="2"/>
        <v>-1.1745565155945936E-2</v>
      </c>
      <c r="AF35" s="63">
        <f t="shared" ca="1" si="22"/>
        <v>44.985265096028648</v>
      </c>
      <c r="AG35" s="1">
        <f t="shared" ca="1" si="23"/>
        <v>0.13262632585754214</v>
      </c>
      <c r="AH35" s="63">
        <f t="shared" ca="1" si="24"/>
        <v>0.90450147168818062</v>
      </c>
      <c r="AI35" s="1">
        <f t="shared" ca="1" si="25"/>
        <v>-3.1961148524695115E-2</v>
      </c>
      <c r="AJ35" s="63">
        <f ca="1">IF(AF35&lt;&gt;"",AF35/AB35,"")</f>
        <v>0.94340442435939453</v>
      </c>
      <c r="AK35" s="1">
        <f t="shared" ca="1" si="26"/>
        <v>-3.8775332460718293E-2</v>
      </c>
      <c r="AL35" s="2">
        <f t="shared" ca="1" si="27"/>
        <v>48.985771179199219</v>
      </c>
      <c r="AM35" s="1">
        <f t="shared" ca="1" si="28"/>
        <v>0.32087014320373097</v>
      </c>
      <c r="AN35" s="63">
        <f t="shared" ca="1" si="29"/>
        <v>0.98493811315291524</v>
      </c>
      <c r="AO35" s="1">
        <f t="shared" ca="1" si="30"/>
        <v>1.8379990081864195E-2</v>
      </c>
      <c r="AP35" s="63">
        <f t="shared" ca="1" si="31"/>
        <v>1.0889292543820919</v>
      </c>
      <c r="AQ35" s="1">
        <f t="shared" ca="1" si="32"/>
        <v>2.4077448101526677E-2</v>
      </c>
      <c r="AR35" s="1"/>
      <c r="AS35" s="71"/>
      <c r="AT35" s="70"/>
      <c r="AU35" s="70"/>
      <c r="AV35"/>
      <c r="AW35"/>
      <c r="AX35"/>
      <c r="AY35"/>
      <c r="AZ35"/>
      <c r="BA35" s="118"/>
      <c r="BD35" s="121"/>
      <c r="BE35" s="123"/>
      <c r="BF35" s="121"/>
      <c r="BG35" s="121"/>
      <c r="BH35" s="123"/>
      <c r="BI35" s="121"/>
      <c r="BL35" s="121"/>
      <c r="BM35" s="123"/>
      <c r="BN35" s="121"/>
      <c r="BO35" s="121"/>
      <c r="BP35" s="123"/>
      <c r="BQ35" s="121"/>
    </row>
    <row r="36" spans="1:69">
      <c r="A36" s="62">
        <f t="shared" si="33"/>
        <v>19</v>
      </c>
      <c r="B36" s="62" t="str">
        <f t="shared" si="3"/>
        <v>data3!R21C37</v>
      </c>
      <c r="C36" s="62" t="str">
        <f ca="1">$AT$8&amp;"!R"&amp;2+A36&amp;"C"&amp;F$3</f>
        <v>data1!R21C37</v>
      </c>
      <c r="D36" s="63" t="str">
        <f t="shared" ca="1" si="0"/>
        <v/>
      </c>
      <c r="E36" s="62">
        <f t="shared" ca="1" si="4"/>
        <v>12438.600757757111</v>
      </c>
      <c r="F36" s="63">
        <f t="shared" ca="1" si="5"/>
        <v>10249.993489583334</v>
      </c>
      <c r="G36" s="63" t="str">
        <f t="shared" ca="1" si="6"/>
        <v>OVR</v>
      </c>
      <c r="H36" s="63"/>
      <c r="I36" s="63">
        <f t="shared" ca="1" si="7"/>
        <v>4927.0939755476675</v>
      </c>
      <c r="J36" s="63">
        <f t="shared" ca="1" si="8"/>
        <v>4923.713297526042</v>
      </c>
      <c r="K36" s="63">
        <f t="shared" ca="1" si="9"/>
        <v>0.99931385964253916</v>
      </c>
      <c r="L36" s="1">
        <f t="shared" ca="1" si="10"/>
        <v>0.48036227292936995</v>
      </c>
      <c r="M36" s="1">
        <f t="shared" ca="1" si="11"/>
        <v>-6.8558205673252548E-4</v>
      </c>
      <c r="N36" s="1"/>
      <c r="O36" s="1" t="str">
        <f t="shared" ca="1" si="12"/>
        <v>data3!R173C37</v>
      </c>
      <c r="P36" s="1" t="str">
        <f ca="1">$AT$8&amp;"!R"&amp;2+$D$16+3*A36&amp;"C"&amp;F$3</f>
        <v>data1!R173C37</v>
      </c>
      <c r="Q36" s="1" t="str">
        <f ca="1">$AT$8&amp;"!R"&amp;2+$D$16+3*A36+1&amp;"C"&amp;F$3</f>
        <v>data1!R174C37</v>
      </c>
      <c r="R36" s="1" t="str">
        <f ca="1">$AT$8&amp;"!R"&amp;2+$D$16+3*A36+2&amp;"C"&amp;F$3</f>
        <v>data1!R175C37</v>
      </c>
      <c r="S36" s="2">
        <f t="shared" ca="1" si="13"/>
        <v>20</v>
      </c>
      <c r="T36" s="63" t="str">
        <f t="shared" ca="1" si="14"/>
        <v/>
      </c>
      <c r="U36" s="2" t="str">
        <f t="shared" ca="1" si="15"/>
        <v/>
      </c>
      <c r="V36" s="2">
        <f t="shared" ca="1" si="16"/>
        <v>536.3185664613178</v>
      </c>
      <c r="W36" s="2">
        <f t="shared" ca="1" si="17"/>
        <v>520.4766515096029</v>
      </c>
      <c r="X36" s="2" t="str">
        <f t="shared" ca="1" si="18"/>
        <v>OVR</v>
      </c>
      <c r="Y36" s="2" t="str">
        <f t="shared" ca="1" si="1"/>
        <v>OVR</v>
      </c>
      <c r="AA36" s="63">
        <f t="shared" ca="1" si="19"/>
        <v>50.77736582511379</v>
      </c>
      <c r="AB36" s="63">
        <f t="shared" ca="1" si="20"/>
        <v>48.674530982971191</v>
      </c>
      <c r="AC36" s="1">
        <f ca="1">IF(AB36&lt;&gt;"",AA36/AC$16,"")</f>
        <v>4.9538893487915889E-3</v>
      </c>
      <c r="AD36" s="63">
        <f t="shared" ca="1" si="21"/>
        <v>0.95858716166204583</v>
      </c>
      <c r="AE36" s="1">
        <f t="shared" ca="1" si="2"/>
        <v>-1.1927047754397568E-2</v>
      </c>
      <c r="AF36" s="63">
        <f t="shared" ca="1" si="22"/>
        <v>45.932278315226235</v>
      </c>
      <c r="AG36" s="1">
        <f t="shared" ca="1" si="23"/>
        <v>0.13540630886697011</v>
      </c>
      <c r="AH36" s="63">
        <f t="shared" ca="1" si="24"/>
        <v>0.90458174757282817</v>
      </c>
      <c r="AI36" s="1">
        <f t="shared" ca="1" si="25"/>
        <v>-3.1875233600720088E-2</v>
      </c>
      <c r="AJ36" s="63">
        <f ca="1">IF(AF36&lt;&gt;"",AF36/AB36,"")</f>
        <v>0.94366144650260042</v>
      </c>
      <c r="AK36" s="1">
        <f t="shared" ca="1" si="26"/>
        <v>-3.851345535078099E-2</v>
      </c>
      <c r="AL36" s="2">
        <f t="shared" ca="1" si="27"/>
        <v>49.888075033823647</v>
      </c>
      <c r="AM36" s="1">
        <f t="shared" ca="1" si="28"/>
        <v>0.32759590854912124</v>
      </c>
      <c r="AN36" s="63">
        <f t="shared" ca="1" si="29"/>
        <v>0.98248647252886223</v>
      </c>
      <c r="AO36" s="1">
        <f t="shared" ca="1" si="30"/>
        <v>1.5845108223738968E-2</v>
      </c>
      <c r="AP36" s="63">
        <f t="shared" ca="1" si="31"/>
        <v>1.0861223711014154</v>
      </c>
      <c r="AQ36" s="1">
        <f t="shared" ca="1" si="32"/>
        <v>2.1437730364468388E-2</v>
      </c>
      <c r="AR36" s="1"/>
      <c r="AS36" s="71"/>
      <c r="AT36" s="70"/>
      <c r="AU36" s="70"/>
      <c r="AV36"/>
      <c r="AW36"/>
      <c r="AX36"/>
      <c r="AY36"/>
      <c r="AZ36"/>
      <c r="BA36" s="118"/>
      <c r="BD36" s="121"/>
      <c r="BE36" s="123"/>
      <c r="BF36" s="121"/>
      <c r="BG36" s="121"/>
      <c r="BH36" s="123"/>
      <c r="BI36" s="121"/>
      <c r="BL36" s="121"/>
      <c r="BM36" s="123"/>
      <c r="BN36" s="121"/>
      <c r="BO36" s="121"/>
      <c r="BP36" s="123"/>
      <c r="BQ36" s="121"/>
    </row>
    <row r="37" spans="1:69">
      <c r="A37" s="62">
        <f t="shared" si="33"/>
        <v>20</v>
      </c>
      <c r="B37" s="62" t="str">
        <f t="shared" si="3"/>
        <v>data3!R22C37</v>
      </c>
      <c r="C37" s="62" t="str">
        <f ca="1">$AT$8&amp;"!R"&amp;2+A37&amp;"C"&amp;F$3</f>
        <v>data1!R22C37</v>
      </c>
      <c r="D37" s="63" t="str">
        <f t="shared" ca="1" si="0"/>
        <v/>
      </c>
      <c r="E37" s="62">
        <f t="shared" ca="1" si="4"/>
        <v>12349.440839974794</v>
      </c>
      <c r="F37" s="63">
        <f t="shared" ca="1" si="5"/>
        <v>10249.986979166666</v>
      </c>
      <c r="G37" s="63" t="str">
        <f t="shared" ca="1" si="6"/>
        <v>OVR</v>
      </c>
      <c r="H37" s="63"/>
      <c r="I37" s="63">
        <f t="shared" ca="1" si="7"/>
        <v>5030.3910302095883</v>
      </c>
      <c r="J37" s="63">
        <f t="shared" ca="1" si="8"/>
        <v>5027.2013142903643</v>
      </c>
      <c r="K37" s="63">
        <f t="shared" ca="1" si="9"/>
        <v>0.99936591094011018</v>
      </c>
      <c r="L37" s="1">
        <f t="shared" ca="1" si="10"/>
        <v>0.490458664808816</v>
      </c>
      <c r="M37" s="1">
        <f t="shared" ca="1" si="11"/>
        <v>-6.3353073008132199E-4</v>
      </c>
      <c r="N37" s="1"/>
      <c r="O37" s="1" t="str">
        <f t="shared" ca="1" si="12"/>
        <v>data3!R176C37</v>
      </c>
      <c r="P37" s="1" t="str">
        <f ca="1">$AT$8&amp;"!R"&amp;2+$D$16+3*A37&amp;"C"&amp;F$3</f>
        <v>data1!R176C37</v>
      </c>
      <c r="Q37" s="1" t="str">
        <f ca="1">$AT$8&amp;"!R"&amp;2+$D$16+3*A37+1&amp;"C"&amp;F$3</f>
        <v>data1!R177C37</v>
      </c>
      <c r="R37" s="1" t="str">
        <f ca="1">$AT$8&amp;"!R"&amp;2+$D$16+3*A37+2&amp;"C"&amp;F$3</f>
        <v>data1!R178C37</v>
      </c>
      <c r="S37" s="2">
        <f t="shared" ca="1" si="13"/>
        <v>21</v>
      </c>
      <c r="T37" s="63" t="str">
        <f t="shared" ca="1" si="14"/>
        <v/>
      </c>
      <c r="U37" s="2" t="str">
        <f t="shared" ca="1" si="15"/>
        <v/>
      </c>
      <c r="V37" s="2">
        <f t="shared" ca="1" si="16"/>
        <v>532.87133246744236</v>
      </c>
      <c r="W37" s="2">
        <f t="shared" ca="1" si="17"/>
        <v>517.14001719156897</v>
      </c>
      <c r="X37" s="2" t="str">
        <f t="shared" ca="1" si="18"/>
        <v>OVR</v>
      </c>
      <c r="Y37" s="2" t="str">
        <f t="shared" ca="1" si="1"/>
        <v>OVR</v>
      </c>
      <c r="AA37" s="63">
        <f t="shared" ca="1" si="19"/>
        <v>51.78193651082362</v>
      </c>
      <c r="AB37" s="63">
        <f t="shared" ca="1" si="20"/>
        <v>49.691163857777916</v>
      </c>
      <c r="AC37" s="1">
        <f ca="1">IF(AB37&lt;&gt;"",AA37/AC$16,"")</f>
        <v>5.0518962449584018E-3</v>
      </c>
      <c r="AD37" s="63">
        <f t="shared" ca="1" si="21"/>
        <v>0.95962351364343657</v>
      </c>
      <c r="AE37" s="1">
        <f t="shared" ca="1" si="2"/>
        <v>-1.085881796500332E-2</v>
      </c>
      <c r="AF37" s="63">
        <f t="shared" ca="1" si="22"/>
        <v>46.903849124908447</v>
      </c>
      <c r="AG37" s="1">
        <f t="shared" ca="1" si="23"/>
        <v>0.13808516402886298</v>
      </c>
      <c r="AH37" s="63">
        <f t="shared" ca="1" si="24"/>
        <v>0.9057955782535182</v>
      </c>
      <c r="AI37" s="1">
        <f t="shared" ca="1" si="25"/>
        <v>-3.0576136479487537E-2</v>
      </c>
      <c r="AJ37" s="63">
        <f ca="1">IF(AF37&lt;&gt;"",AF37/AB37,"")</f>
        <v>0.94390723588509418</v>
      </c>
      <c r="AK37" s="1">
        <f t="shared" ca="1" si="26"/>
        <v>-3.8263023180471034E-2</v>
      </c>
      <c r="AL37" s="2">
        <f t="shared" ca="1" si="27"/>
        <v>50.700996398925781</v>
      </c>
      <c r="AM37" s="1">
        <f t="shared" ca="1" si="28"/>
        <v>0.33407700974724919</v>
      </c>
      <c r="AN37" s="63">
        <f t="shared" ca="1" si="29"/>
        <v>0.97912515087820451</v>
      </c>
      <c r="AO37" s="1">
        <f t="shared" ca="1" si="30"/>
        <v>1.2369658686812279E-2</v>
      </c>
      <c r="AP37" s="63">
        <f t="shared" ca="1" si="31"/>
        <v>1.0809559843138938</v>
      </c>
      <c r="AQ37" s="1">
        <f t="shared" ca="1" si="32"/>
        <v>1.6579030705166087E-2</v>
      </c>
      <c r="AR37" s="1"/>
      <c r="AS37" s="71"/>
      <c r="AT37" s="70"/>
      <c r="AU37" s="70"/>
      <c r="AV37"/>
      <c r="AW37"/>
      <c r="AX37"/>
      <c r="AY37"/>
      <c r="AZ37"/>
      <c r="BA37" s="118"/>
      <c r="BD37" s="121"/>
      <c r="BE37" s="123"/>
      <c r="BF37" s="121"/>
      <c r="BG37" s="121"/>
      <c r="BH37" s="123"/>
      <c r="BI37" s="121"/>
      <c r="BL37" s="121"/>
      <c r="BM37" s="123"/>
      <c r="BN37" s="121"/>
      <c r="BO37" s="121"/>
      <c r="BP37" s="123"/>
      <c r="BQ37" s="121"/>
    </row>
    <row r="38" spans="1:69">
      <c r="A38" s="62">
        <f t="shared" si="33"/>
        <v>21</v>
      </c>
      <c r="B38" s="62" t="str">
        <f t="shared" si="3"/>
        <v>data3!R23C37</v>
      </c>
      <c r="C38" s="62" t="str">
        <f ca="1">$AT$8&amp;"!R"&amp;2+A38&amp;"C"&amp;F$3</f>
        <v>data1!R23C37</v>
      </c>
      <c r="D38" s="63" t="str">
        <f t="shared" ca="1" si="0"/>
        <v/>
      </c>
      <c r="E38" s="62">
        <f t="shared" ca="1" si="4"/>
        <v>12278.757958267059</v>
      </c>
      <c r="F38" s="63">
        <f t="shared" ca="1" si="5"/>
        <v>10249.791463216146</v>
      </c>
      <c r="G38" s="63" t="str">
        <f t="shared" ca="1" si="6"/>
        <v>OVR</v>
      </c>
      <c r="H38" s="63"/>
      <c r="I38" s="63">
        <f t="shared" ca="1" si="7"/>
        <v>5136.1582559844383</v>
      </c>
      <c r="J38" s="63">
        <f t="shared" ca="1" si="8"/>
        <v>5132.572591145833</v>
      </c>
      <c r="K38" s="63">
        <f t="shared" ca="1" si="9"/>
        <v>0.99930187804582782</v>
      </c>
      <c r="L38" s="1">
        <f t="shared" ca="1" si="10"/>
        <v>0.50073878938008132</v>
      </c>
      <c r="M38" s="1">
        <f t="shared" ca="1" si="11"/>
        <v>-6.9756366013784543E-4</v>
      </c>
      <c r="N38" s="1"/>
      <c r="O38" s="1" t="str">
        <f t="shared" ca="1" si="12"/>
        <v>data3!R179C37</v>
      </c>
      <c r="P38" s="1" t="str">
        <f ca="1">$AT$8&amp;"!R"&amp;2+$D$16+3*A38&amp;"C"&amp;F$3</f>
        <v>data1!R179C37</v>
      </c>
      <c r="Q38" s="1" t="str">
        <f ca="1">$AT$8&amp;"!R"&amp;2+$D$16+3*A38+1&amp;"C"&amp;F$3</f>
        <v>data1!R180C37</v>
      </c>
      <c r="R38" s="1" t="str">
        <f ca="1">$AT$8&amp;"!R"&amp;2+$D$16+3*A38+2&amp;"C"&amp;F$3</f>
        <v>data1!R181C37</v>
      </c>
      <c r="S38" s="2">
        <f t="shared" ca="1" si="13"/>
        <v>22</v>
      </c>
      <c r="T38" s="63" t="str">
        <f t="shared" ca="1" si="14"/>
        <v/>
      </c>
      <c r="U38" s="2" t="str">
        <f t="shared" ca="1" si="15"/>
        <v/>
      </c>
      <c r="V38" s="2">
        <f t="shared" ca="1" si="16"/>
        <v>529.48264425489322</v>
      </c>
      <c r="W38" s="2">
        <f t="shared" ca="1" si="17"/>
        <v>513.7773106892904</v>
      </c>
      <c r="X38" s="2" t="str">
        <f t="shared" ca="1" si="18"/>
        <v>OVR</v>
      </c>
      <c r="Y38" s="2" t="str">
        <f t="shared" ca="1" si="1"/>
        <v>OVR</v>
      </c>
      <c r="AA38" s="63">
        <f t="shared" ca="1" si="19"/>
        <v>52.769367375964407</v>
      </c>
      <c r="AB38" s="63">
        <f t="shared" ca="1" si="20"/>
        <v>50.720829963684082</v>
      </c>
      <c r="AC38" s="1">
        <f ca="1">IF(AB38&lt;&gt;"",AA38/AC$16,"")</f>
        <v>5.1482309635087226E-3</v>
      </c>
      <c r="AD38" s="63">
        <f t="shared" ca="1" si="21"/>
        <v>0.9611794206725055</v>
      </c>
      <c r="AE38" s="1">
        <f t="shared" ca="1" si="2"/>
        <v>-9.2550518046404795E-3</v>
      </c>
      <c r="AF38" s="63">
        <f t="shared" ca="1" si="22"/>
        <v>47.898307959238686</v>
      </c>
      <c r="AG38" s="1">
        <f t="shared" ca="1" si="23"/>
        <v>0.14071831300257176</v>
      </c>
      <c r="AH38" s="63">
        <f t="shared" ca="1" si="24"/>
        <v>0.90769153281635873</v>
      </c>
      <c r="AI38" s="1">
        <f t="shared" ca="1" si="25"/>
        <v>-2.8546999175779297E-2</v>
      </c>
      <c r="AJ38" s="63">
        <f ca="1">IF(AF38&lt;&gt;"",AF38/AB38,"")</f>
        <v>0.94435181745909302</v>
      </c>
      <c r="AK38" s="1">
        <f t="shared" ca="1" si="26"/>
        <v>-3.7810043774580193E-2</v>
      </c>
      <c r="AL38" s="2">
        <f t="shared" ca="1" si="27"/>
        <v>51.499332427978516</v>
      </c>
      <c r="AM38" s="1">
        <f t="shared" ca="1" si="28"/>
        <v>0.34044753145783491</v>
      </c>
      <c r="AN38" s="63">
        <f t="shared" ca="1" si="29"/>
        <v>0.97593234463211753</v>
      </c>
      <c r="AO38" s="1">
        <f t="shared" ca="1" si="30"/>
        <v>9.0684462047256886E-3</v>
      </c>
      <c r="AP38" s="63">
        <f t="shared" ca="1" si="31"/>
        <v>1.0751806195702005</v>
      </c>
      <c r="AQ38" s="1">
        <f t="shared" ca="1" si="32"/>
        <v>1.1147621121140316E-2</v>
      </c>
      <c r="AR38" s="1"/>
      <c r="AS38" s="71"/>
      <c r="AT38" s="70"/>
      <c r="AU38" s="70"/>
      <c r="AV38"/>
      <c r="AW38"/>
      <c r="AX38"/>
      <c r="AY38"/>
      <c r="AZ38"/>
      <c r="BA38" s="118"/>
      <c r="BD38" s="121"/>
      <c r="BE38" s="123"/>
      <c r="BF38" s="121"/>
      <c r="BG38" s="121"/>
      <c r="BH38" s="123"/>
      <c r="BI38" s="121"/>
      <c r="BL38" s="121"/>
      <c r="BM38" s="123"/>
      <c r="BN38" s="121"/>
      <c r="BO38" s="121"/>
      <c r="BP38" s="123"/>
      <c r="BQ38" s="121"/>
    </row>
    <row r="39" spans="1:69">
      <c r="A39" s="62">
        <f t="shared" si="33"/>
        <v>22</v>
      </c>
      <c r="B39" s="62" t="str">
        <f t="shared" si="3"/>
        <v>data3!R24C37</v>
      </c>
      <c r="C39" s="62" t="str">
        <f ca="1">$AT$8&amp;"!R"&amp;2+A39&amp;"C"&amp;F$3</f>
        <v>data1!R24C37</v>
      </c>
      <c r="D39" s="63" t="str">
        <f t="shared" ca="1" si="0"/>
        <v/>
      </c>
      <c r="E39" s="62">
        <f t="shared" ca="1" si="4"/>
        <v>12202.225795177699</v>
      </c>
      <c r="F39" s="63">
        <f t="shared" ca="1" si="5"/>
        <v>10246.800211588541</v>
      </c>
      <c r="G39" s="63" t="str">
        <f t="shared" ca="1" si="6"/>
        <v>OVR</v>
      </c>
      <c r="H39" s="63"/>
      <c r="I39" s="63">
        <f t="shared" ca="1" si="7"/>
        <v>5242.0789290530756</v>
      </c>
      <c r="J39" s="63">
        <f t="shared" ca="1" si="8"/>
        <v>5239.586181640625</v>
      </c>
      <c r="K39" s="63">
        <f t="shared" ca="1" si="9"/>
        <v>0.99952447350637263</v>
      </c>
      <c r="L39" s="1">
        <f t="shared" ca="1" si="10"/>
        <v>0.51117913967225614</v>
      </c>
      <c r="M39" s="1">
        <f t="shared" ca="1" si="11"/>
        <v>-4.7496807523250695E-4</v>
      </c>
      <c r="N39" s="1"/>
      <c r="O39" s="1" t="str">
        <f t="shared" ca="1" si="12"/>
        <v>data3!R182C37</v>
      </c>
      <c r="P39" s="1" t="str">
        <f ca="1">$AT$8&amp;"!R"&amp;2+$D$16+3*A39&amp;"C"&amp;F$3</f>
        <v>data1!R182C37</v>
      </c>
      <c r="Q39" s="1" t="str">
        <f ca="1">$AT$8&amp;"!R"&amp;2+$D$16+3*A39+1&amp;"C"&amp;F$3</f>
        <v>data1!R183C37</v>
      </c>
      <c r="R39" s="1" t="str">
        <f ca="1">$AT$8&amp;"!R"&amp;2+$D$16+3*A39+2&amp;"C"&amp;F$3</f>
        <v>data1!R184C37</v>
      </c>
      <c r="S39" s="2">
        <f t="shared" ca="1" si="13"/>
        <v>23</v>
      </c>
      <c r="T39" s="63" t="str">
        <f t="shared" ca="1" si="14"/>
        <v/>
      </c>
      <c r="U39" s="2" t="str">
        <f t="shared" ca="1" si="15"/>
        <v/>
      </c>
      <c r="V39" s="2">
        <f t="shared" ca="1" si="16"/>
        <v>525.92440683402253</v>
      </c>
      <c r="W39" s="2">
        <f t="shared" ca="1" si="17"/>
        <v>510.36898295084637</v>
      </c>
      <c r="X39" s="2" t="str">
        <f t="shared" ca="1" si="18"/>
        <v>OVR</v>
      </c>
      <c r="Y39" s="2" t="str">
        <f t="shared" ca="1" si="1"/>
        <v>OVR</v>
      </c>
      <c r="AA39" s="63">
        <f t="shared" ca="1" si="19"/>
        <v>53.843434203881252</v>
      </c>
      <c r="AB39" s="63">
        <f t="shared" ca="1" si="20"/>
        <v>51.763529618581138</v>
      </c>
      <c r="AC39" s="1">
        <f ca="1">IF(AB39&lt;&gt;"",AA39/AC$16,"")</f>
        <v>5.2530179711103662E-3</v>
      </c>
      <c r="AD39" s="63">
        <f t="shared" ca="1" si="21"/>
        <v>0.96137124951160369</v>
      </c>
      <c r="AE39" s="1">
        <f t="shared" ca="1" si="2"/>
        <v>-9.0573223805942016E-3</v>
      </c>
      <c r="AF39" s="63">
        <f t="shared" ca="1" si="22"/>
        <v>48.916609605153404</v>
      </c>
      <c r="AG39" s="1">
        <f t="shared" ca="1" si="23"/>
        <v>0.14358249121034999</v>
      </c>
      <c r="AH39" s="63">
        <f t="shared" ca="1" si="24"/>
        <v>0.90849720729045358</v>
      </c>
      <c r="AI39" s="1">
        <f t="shared" ca="1" si="25"/>
        <v>-2.7684729497975402E-2</v>
      </c>
      <c r="AJ39" s="63">
        <f ca="1">IF(AF39&lt;&gt;"",AF39/AB39,"")</f>
        <v>0.94500143181106033</v>
      </c>
      <c r="AK39" s="1">
        <f t="shared" ca="1" si="26"/>
        <v>-3.7148158666374886E-2</v>
      </c>
      <c r="AL39" s="2">
        <f t="shared" ca="1" si="27"/>
        <v>52.25401178995768</v>
      </c>
      <c r="AM39" s="1">
        <f t="shared" ca="1" si="28"/>
        <v>0.34737699486375001</v>
      </c>
      <c r="AN39" s="63">
        <f t="shared" ca="1" si="29"/>
        <v>0.97048066421794099</v>
      </c>
      <c r="AO39" s="1">
        <f t="shared" ca="1" si="30"/>
        <v>3.4316633734203794E-3</v>
      </c>
      <c r="AP39" s="63">
        <f t="shared" ca="1" si="31"/>
        <v>1.0682263593438552</v>
      </c>
      <c r="AQ39" s="1">
        <f t="shared" ca="1" si="32"/>
        <v>4.6075258510662742E-3</v>
      </c>
      <c r="AR39" s="1"/>
      <c r="AS39" s="71"/>
      <c r="AT39" s="70"/>
      <c r="AU39" s="70"/>
      <c r="AV39"/>
      <c r="AW39"/>
      <c r="AX39"/>
      <c r="AY39"/>
      <c r="AZ39"/>
      <c r="BA39" s="118"/>
      <c r="BD39" s="121"/>
      <c r="BE39" s="123"/>
      <c r="BF39" s="121"/>
      <c r="BG39" s="121"/>
      <c r="BH39" s="123"/>
      <c r="BI39" s="121"/>
      <c r="BL39" s="121"/>
      <c r="BM39" s="123"/>
      <c r="BN39" s="121"/>
      <c r="BO39" s="121"/>
      <c r="BP39" s="123"/>
      <c r="BQ39" s="121"/>
    </row>
    <row r="40" spans="1:69">
      <c r="A40" s="62">
        <f t="shared" si="33"/>
        <v>23</v>
      </c>
      <c r="B40" s="62" t="str">
        <f t="shared" si="3"/>
        <v>data3!R25C37</v>
      </c>
      <c r="C40" s="62" t="str">
        <f ca="1">$AT$8&amp;"!R"&amp;2+A40&amp;"C"&amp;F$3</f>
        <v>data1!R25C37</v>
      </c>
      <c r="D40" s="63" t="str">
        <f t="shared" ca="1" si="0"/>
        <v/>
      </c>
      <c r="E40" s="62">
        <f t="shared" ca="1" si="4"/>
        <v>12112.300576117359</v>
      </c>
      <c r="F40" s="63">
        <f t="shared" ca="1" si="5"/>
        <v>10243.854614257812</v>
      </c>
      <c r="G40" s="63" t="str">
        <f t="shared" ca="1" si="6"/>
        <v>OVR</v>
      </c>
      <c r="H40" s="63"/>
      <c r="I40" s="63">
        <f t="shared" ca="1" si="7"/>
        <v>5349.9178267555144</v>
      </c>
      <c r="J40" s="63">
        <f t="shared" ca="1" si="8"/>
        <v>5347.5251871744795</v>
      </c>
      <c r="K40" s="63">
        <f t="shared" ca="1" si="9"/>
        <v>0.99955277077919424</v>
      </c>
      <c r="L40" s="1">
        <f t="shared" ca="1" si="10"/>
        <v>0.52170977435848576</v>
      </c>
      <c r="M40" s="1">
        <f t="shared" ca="1" si="11"/>
        <v>-4.4667078660165505E-4</v>
      </c>
      <c r="N40" s="1"/>
      <c r="O40" s="1" t="str">
        <f t="shared" ca="1" si="12"/>
        <v>data3!R185C37</v>
      </c>
      <c r="P40" s="1" t="str">
        <f ca="1">$AT$8&amp;"!R"&amp;2+$D$16+3*A40&amp;"C"&amp;F$3</f>
        <v>data1!R185C37</v>
      </c>
      <c r="Q40" s="1" t="str">
        <f ca="1">$AT$8&amp;"!R"&amp;2+$D$16+3*A40+1&amp;"C"&amp;F$3</f>
        <v>data1!R186C37</v>
      </c>
      <c r="R40" s="1" t="str">
        <f ca="1">$AT$8&amp;"!R"&amp;2+$D$16+3*A40+2&amp;"C"&amp;F$3</f>
        <v>data1!R187C37</v>
      </c>
      <c r="S40" s="2">
        <f t="shared" ca="1" si="13"/>
        <v>24</v>
      </c>
      <c r="T40" s="63" t="str">
        <f t="shared" ca="1" si="14"/>
        <v/>
      </c>
      <c r="U40" s="2" t="str">
        <f t="shared" ca="1" si="15"/>
        <v/>
      </c>
      <c r="V40" s="2">
        <f t="shared" ca="1" si="16"/>
        <v>522.38978791784643</v>
      </c>
      <c r="W40" s="2">
        <f t="shared" ca="1" si="17"/>
        <v>506.92807642618817</v>
      </c>
      <c r="X40" s="2" t="str">
        <f t="shared" ca="1" si="18"/>
        <v>OVR</v>
      </c>
      <c r="Y40" s="2" t="str">
        <f t="shared" ca="1" si="1"/>
        <v>OVR</v>
      </c>
      <c r="AA40" s="63">
        <f t="shared" ca="1" si="19"/>
        <v>55.070938294242644</v>
      </c>
      <c r="AB40" s="63">
        <f t="shared" ca="1" si="20"/>
        <v>52.825779914855957</v>
      </c>
      <c r="AC40" s="1">
        <f ca="1">IF(AB40&lt;&gt;"",AA40/AC$16,"")</f>
        <v>5.3727744677309897E-3</v>
      </c>
      <c r="AD40" s="63">
        <f t="shared" ca="1" si="21"/>
        <v>0.9592315212174003</v>
      </c>
      <c r="AE40" s="1">
        <f t="shared" ca="1" si="2"/>
        <v>-1.1262867934731635E-2</v>
      </c>
      <c r="AF40" s="63">
        <f t="shared" ca="1" si="22"/>
        <v>49.95446173350016</v>
      </c>
      <c r="AG40" s="1">
        <f t="shared" ca="1" si="23"/>
        <v>0.14685583545131373</v>
      </c>
      <c r="AH40" s="63">
        <f t="shared" ca="1" si="24"/>
        <v>0.90709298371846725</v>
      </c>
      <c r="AI40" s="1">
        <f t="shared" ca="1" si="25"/>
        <v>-2.918759380100755E-2</v>
      </c>
      <c r="AJ40" s="63">
        <f ca="1">IF(AF40&lt;&gt;"",AF40/AB40,"")</f>
        <v>0.94564551274048847</v>
      </c>
      <c r="AK40" s="1">
        <f t="shared" ca="1" si="26"/>
        <v>-3.6491911503151786E-2</v>
      </c>
      <c r="AL40" s="2">
        <f t="shared" ca="1" si="27"/>
        <v>53.003468354543052</v>
      </c>
      <c r="AM40" s="1">
        <f t="shared" ca="1" si="28"/>
        <v>0.35529637609188802</v>
      </c>
      <c r="AN40" s="63">
        <f t="shared" ca="1" si="29"/>
        <v>0.96245805857432187</v>
      </c>
      <c r="AO40" s="1">
        <f t="shared" ca="1" si="30"/>
        <v>-4.8633360246902457E-3</v>
      </c>
      <c r="AP40" s="63">
        <f t="shared" ca="1" si="31"/>
        <v>1.0610357216400188</v>
      </c>
      <c r="AQ40" s="1">
        <f t="shared" ca="1" si="32"/>
        <v>-2.1548693002569896E-3</v>
      </c>
      <c r="AR40" s="1"/>
      <c r="AS40" s="71"/>
      <c r="AT40" s="70"/>
      <c r="AU40" s="70"/>
      <c r="AV40"/>
      <c r="AW40"/>
      <c r="AX40"/>
      <c r="AY40"/>
      <c r="AZ40"/>
      <c r="BA40" s="118"/>
      <c r="BD40" s="121"/>
      <c r="BE40" s="123"/>
      <c r="BF40" s="121"/>
      <c r="BG40" s="121"/>
      <c r="BH40" s="123"/>
      <c r="BI40" s="121"/>
      <c r="BL40" s="121"/>
      <c r="BM40" s="123"/>
      <c r="BN40" s="121"/>
      <c r="BO40" s="121"/>
      <c r="BP40" s="123"/>
      <c r="BQ40" s="121"/>
    </row>
    <row r="41" spans="1:69">
      <c r="A41" s="62">
        <f t="shared" si="33"/>
        <v>24</v>
      </c>
      <c r="B41" s="62" t="str">
        <f t="shared" si="3"/>
        <v>data3!R26C37</v>
      </c>
      <c r="C41" s="62" t="str">
        <f ca="1">$AT$8&amp;"!R"&amp;2+A41&amp;"C"&amp;F$3</f>
        <v>data1!R26C37</v>
      </c>
      <c r="D41" s="63" t="str">
        <f t="shared" ca="1" si="0"/>
        <v/>
      </c>
      <c r="E41" s="62">
        <f t="shared" ca="1" si="4"/>
        <v>12038.99370898394</v>
      </c>
      <c r="F41" s="63">
        <f t="shared" ca="1" si="5"/>
        <v>10240.980631510416</v>
      </c>
      <c r="G41" s="63" t="str">
        <f t="shared" ca="1" si="6"/>
        <v>OVR</v>
      </c>
      <c r="H41" s="63"/>
      <c r="I41" s="63">
        <f t="shared" ca="1" si="7"/>
        <v>5457.9811065085569</v>
      </c>
      <c r="J41" s="63">
        <f t="shared" ca="1" si="8"/>
        <v>5455.4642130533857</v>
      </c>
      <c r="K41" s="63">
        <f t="shared" ca="1" si="9"/>
        <v>0.99953885999125758</v>
      </c>
      <c r="L41" s="1">
        <f t="shared" ca="1" si="10"/>
        <v>0.53224041102959863</v>
      </c>
      <c r="M41" s="1">
        <f t="shared" ca="1" si="11"/>
        <v>-4.6058158231010449E-4</v>
      </c>
      <c r="N41" s="1"/>
      <c r="O41" s="1" t="str">
        <f t="shared" ca="1" si="12"/>
        <v>data3!R188C37</v>
      </c>
      <c r="P41" s="1" t="str">
        <f ca="1">$AT$8&amp;"!R"&amp;2+$D$16+3*A41&amp;"C"&amp;F$3</f>
        <v>data1!R188C37</v>
      </c>
      <c r="Q41" s="1" t="str">
        <f ca="1">$AT$8&amp;"!R"&amp;2+$D$16+3*A41+1&amp;"C"&amp;F$3</f>
        <v>data1!R189C37</v>
      </c>
      <c r="R41" s="1" t="str">
        <f ca="1">$AT$8&amp;"!R"&amp;2+$D$16+3*A41+2&amp;"C"&amp;F$3</f>
        <v>data1!R190C37</v>
      </c>
      <c r="S41" s="2">
        <f t="shared" ca="1" si="13"/>
        <v>25</v>
      </c>
      <c r="T41" s="63" t="str">
        <f t="shared" ca="1" si="14"/>
        <v/>
      </c>
      <c r="U41" s="2" t="str">
        <f t="shared" ca="1" si="15"/>
        <v/>
      </c>
      <c r="V41" s="2">
        <f t="shared" ca="1" si="16"/>
        <v>518.82767594446625</v>
      </c>
      <c r="W41" s="2">
        <f t="shared" ca="1" si="17"/>
        <v>503.4545783996582</v>
      </c>
      <c r="X41" s="2" t="str">
        <f t="shared" ca="1" si="18"/>
        <v>OVR</v>
      </c>
      <c r="Y41" s="2" t="str">
        <f t="shared" ca="1" si="1"/>
        <v>OVR</v>
      </c>
      <c r="AA41" s="63">
        <f t="shared" ca="1" si="19"/>
        <v>56.084039503880717</v>
      </c>
      <c r="AB41" s="63">
        <f t="shared" ca="1" si="20"/>
        <v>53.888030529022217</v>
      </c>
      <c r="AC41" s="1">
        <f ca="1">IF(AB41&lt;&gt;"",AA41/AC$16,"")</f>
        <v>5.4716136101347042E-3</v>
      </c>
      <c r="AD41" s="63">
        <f t="shared" ca="1" si="21"/>
        <v>0.96084431516908575</v>
      </c>
      <c r="AE41" s="1">
        <f t="shared" ca="1" si="2"/>
        <v>-9.6004650308134654E-3</v>
      </c>
      <c r="AF41" s="63">
        <f t="shared" ca="1" si="22"/>
        <v>50.979915142059326</v>
      </c>
      <c r="AG41" s="1">
        <f t="shared" ca="1" si="23"/>
        <v>0.14955743867701524</v>
      </c>
      <c r="AH41" s="63">
        <f t="shared" ca="1" si="24"/>
        <v>0.90899149906154297</v>
      </c>
      <c r="AI41" s="1">
        <f t="shared" ca="1" si="25"/>
        <v>-2.7155715833148464E-2</v>
      </c>
      <c r="AJ41" s="63">
        <f ca="1">IF(AF41&lt;&gt;"",AF41/AB41,"")</f>
        <v>0.94603411261436465</v>
      </c>
      <c r="AK41" s="1">
        <f t="shared" ca="1" si="26"/>
        <v>-3.6095971252154913E-2</v>
      </c>
      <c r="AL41" s="2">
        <f t="shared" ca="1" si="27"/>
        <v>53.801903088887535</v>
      </c>
      <c r="AM41" s="1">
        <f t="shared" ca="1" si="28"/>
        <v>0.36183251292826268</v>
      </c>
      <c r="AN41" s="63">
        <f t="shared" ca="1" si="29"/>
        <v>0.95930862977808029</v>
      </c>
      <c r="AO41" s="1">
        <f t="shared" ca="1" si="30"/>
        <v>-8.1196982503461967E-3</v>
      </c>
      <c r="AP41" s="63">
        <f t="shared" ca="1" si="31"/>
        <v>1.0553548969033104</v>
      </c>
      <c r="AQ41" s="1">
        <f t="shared" ca="1" si="32"/>
        <v>-7.497369261635578E-3</v>
      </c>
      <c r="AR41" s="1"/>
      <c r="AS41" s="71"/>
      <c r="AT41" s="70"/>
      <c r="AU41" s="70"/>
      <c r="AV41"/>
      <c r="AW41"/>
      <c r="AX41"/>
      <c r="AY41"/>
      <c r="AZ41"/>
      <c r="BA41" s="118"/>
      <c r="BD41" s="121"/>
      <c r="BE41" s="123"/>
      <c r="BF41" s="121"/>
      <c r="BG41" s="121"/>
      <c r="BH41" s="123"/>
      <c r="BI41" s="121"/>
      <c r="BL41" s="121"/>
      <c r="BM41" s="123"/>
      <c r="BN41" s="121"/>
      <c r="BO41" s="121"/>
      <c r="BP41" s="123"/>
      <c r="BQ41" s="121"/>
    </row>
    <row r="42" spans="1:69">
      <c r="A42" s="62">
        <f t="shared" si="33"/>
        <v>25</v>
      </c>
      <c r="B42" s="62" t="str">
        <f t="shared" si="3"/>
        <v>data3!R27C37</v>
      </c>
      <c r="C42" s="62" t="str">
        <f ca="1">$AT$8&amp;"!R"&amp;2+A42&amp;"C"&amp;F$3</f>
        <v>data1!R27C37</v>
      </c>
      <c r="D42" s="63" t="str">
        <f t="shared" ca="1" si="0"/>
        <v/>
      </c>
      <c r="E42" s="62">
        <f t="shared" ca="1" si="4"/>
        <v>11943.219208541977</v>
      </c>
      <c r="F42" s="63">
        <f t="shared" ca="1" si="5"/>
        <v>10238.054565429687</v>
      </c>
      <c r="G42" s="63" t="str">
        <f t="shared" ca="1" si="6"/>
        <v>OVR</v>
      </c>
      <c r="H42" s="63"/>
      <c r="I42" s="63">
        <f t="shared" ca="1" si="7"/>
        <v>5564.8806525289601</v>
      </c>
      <c r="J42" s="63">
        <f t="shared" ca="1" si="8"/>
        <v>5563.6051839192705</v>
      </c>
      <c r="K42" s="63">
        <f t="shared" ca="1" si="9"/>
        <v>0.99977080036584254</v>
      </c>
      <c r="L42" s="1">
        <f t="shared" ca="1" si="10"/>
        <v>0.54279074965066054</v>
      </c>
      <c r="M42" s="1">
        <f t="shared" ca="1" si="11"/>
        <v>-2.2864107814368761E-4</v>
      </c>
      <c r="N42" s="1"/>
      <c r="O42" s="1" t="str">
        <f t="shared" ca="1" si="12"/>
        <v>data3!R191C37</v>
      </c>
      <c r="P42" s="1" t="str">
        <f ca="1">$AT$8&amp;"!R"&amp;2+$D$16+3*A42&amp;"C"&amp;F$3</f>
        <v>data1!R191C37</v>
      </c>
      <c r="Q42" s="1" t="str">
        <f ca="1">$AT$8&amp;"!R"&amp;2+$D$16+3*A42+1&amp;"C"&amp;F$3</f>
        <v>data1!R192C37</v>
      </c>
      <c r="R42" s="1" t="str">
        <f ca="1">$AT$8&amp;"!R"&amp;2+$D$16+3*A42+2&amp;"C"&amp;F$3</f>
        <v>data1!R193C37</v>
      </c>
      <c r="S42" s="2">
        <f t="shared" ca="1" si="13"/>
        <v>26</v>
      </c>
      <c r="T42" s="63" t="str">
        <f t="shared" ca="1" si="14"/>
        <v/>
      </c>
      <c r="U42" s="2" t="str">
        <f t="shared" ca="1" si="15"/>
        <v/>
      </c>
      <c r="V42" s="2">
        <f t="shared" ca="1" si="16"/>
        <v>515.23014038471422</v>
      </c>
      <c r="W42" s="2">
        <f t="shared" ca="1" si="17"/>
        <v>499.9615364074707</v>
      </c>
      <c r="X42" s="2" t="str">
        <f t="shared" ca="1" si="18"/>
        <v>OVR</v>
      </c>
      <c r="Y42" s="2" t="str">
        <f t="shared" ca="1" si="1"/>
        <v>OVR</v>
      </c>
      <c r="AA42" s="63">
        <f t="shared" ca="1" si="19"/>
        <v>57.209953180082671</v>
      </c>
      <c r="AB42" s="63">
        <f t="shared" ca="1" si="20"/>
        <v>54.943764209747314</v>
      </c>
      <c r="AC42" s="1">
        <f ca="1">IF(AB42&lt;&gt;"",AA42/AC$16,"")</f>
        <v>5.5814588468373338E-3</v>
      </c>
      <c r="AD42" s="63">
        <f t="shared" ca="1" si="21"/>
        <v>0.96038820442306672</v>
      </c>
      <c r="AE42" s="1">
        <f t="shared" ca="1" si="2"/>
        <v>-1.0070605576602332E-2</v>
      </c>
      <c r="AF42" s="63">
        <f t="shared" ca="1" si="22"/>
        <v>52.006561597188316</v>
      </c>
      <c r="AG42" s="1">
        <f t="shared" ca="1" si="23"/>
        <v>0.15255987514688713</v>
      </c>
      <c r="AH42" s="63">
        <f t="shared" ca="1" si="24"/>
        <v>0.90904744203311305</v>
      </c>
      <c r="AI42" s="1">
        <f t="shared" ca="1" si="25"/>
        <v>-2.7095843105859552E-2</v>
      </c>
      <c r="AJ42" s="63">
        <f ca="1">IF(AF42&lt;&gt;"",AF42/AB42,"")</f>
        <v>0.94654165664102929</v>
      </c>
      <c r="AK42" s="1">
        <f t="shared" ca="1" si="26"/>
        <v>-3.5578840077342466E-2</v>
      </c>
      <c r="AL42" s="2">
        <f t="shared" ca="1" si="27"/>
        <v>54.585949579874672</v>
      </c>
      <c r="AM42" s="1">
        <f t="shared" ca="1" si="28"/>
        <v>0.36909647212956564</v>
      </c>
      <c r="AN42" s="63">
        <f t="shared" ca="1" si="29"/>
        <v>0.95413379221010219</v>
      </c>
      <c r="AO42" s="1">
        <f t="shared" ca="1" si="30"/>
        <v>-1.3470238513513588E-2</v>
      </c>
      <c r="AP42" s="63">
        <f t="shared" ca="1" si="31"/>
        <v>1.049597356630972</v>
      </c>
      <c r="AQ42" s="1">
        <f t="shared" ca="1" si="32"/>
        <v>-1.291201592092095E-2</v>
      </c>
      <c r="AR42" s="1"/>
      <c r="AS42" s="71"/>
      <c r="AT42" s="70"/>
      <c r="AU42" s="70"/>
      <c r="AV42"/>
      <c r="AW42"/>
      <c r="AX42"/>
      <c r="AY42"/>
      <c r="AZ42"/>
      <c r="BA42" s="118"/>
      <c r="BD42" s="121"/>
      <c r="BE42" s="123"/>
      <c r="BF42" s="121"/>
      <c r="BG42" s="121"/>
      <c r="BH42" s="123"/>
      <c r="BI42" s="121"/>
      <c r="BL42" s="121"/>
      <c r="BM42" s="123"/>
      <c r="BN42" s="121"/>
      <c r="BO42" s="121"/>
      <c r="BP42" s="123"/>
      <c r="BQ42" s="121"/>
    </row>
    <row r="43" spans="1:69">
      <c r="A43" s="62">
        <f t="shared" si="33"/>
        <v>26</v>
      </c>
      <c r="B43" s="62" t="str">
        <f t="shared" si="3"/>
        <v>data3!R28C37</v>
      </c>
      <c r="C43" s="62" t="str">
        <f ca="1">$AT$8&amp;"!R"&amp;2+A43&amp;"C"&amp;F$3</f>
        <v>data1!R28C37</v>
      </c>
      <c r="D43" s="63" t="str">
        <f t="shared" ca="1" si="0"/>
        <v/>
      </c>
      <c r="E43" s="62">
        <f t="shared" ca="1" si="4"/>
        <v>11870.185703808647</v>
      </c>
      <c r="F43" s="63">
        <f t="shared" ca="1" si="5"/>
        <v>10235.121988932291</v>
      </c>
      <c r="G43" s="63" t="str">
        <f t="shared" ca="1" si="6"/>
        <v>OVR</v>
      </c>
      <c r="H43" s="63"/>
      <c r="I43" s="63">
        <f t="shared" ca="1" si="7"/>
        <v>5672.9654696223251</v>
      </c>
      <c r="J43" s="63">
        <f t="shared" ca="1" si="8"/>
        <v>5672.2675170898437</v>
      </c>
      <c r="K43" s="63">
        <f t="shared" ca="1" si="9"/>
        <v>0.99987696866194253</v>
      </c>
      <c r="L43" s="1">
        <f t="shared" ca="1" si="10"/>
        <v>0.55339195288681398</v>
      </c>
      <c r="M43" s="1">
        <f t="shared" ca="1" si="11"/>
        <v>-1.2247272272913889E-4</v>
      </c>
      <c r="N43" s="1"/>
      <c r="O43" s="1" t="str">
        <f t="shared" ca="1" si="12"/>
        <v>data3!R194C37</v>
      </c>
      <c r="P43" s="1" t="str">
        <f ca="1">$AT$8&amp;"!R"&amp;2+$D$16+3*A43&amp;"C"&amp;F$3</f>
        <v>data1!R194C37</v>
      </c>
      <c r="Q43" s="1" t="str">
        <f ca="1">$AT$8&amp;"!R"&amp;2+$D$16+3*A43+1&amp;"C"&amp;F$3</f>
        <v>data1!R195C37</v>
      </c>
      <c r="R43" s="1" t="str">
        <f ca="1">$AT$8&amp;"!R"&amp;2+$D$16+3*A43+2&amp;"C"&amp;F$3</f>
        <v>data1!R196C37</v>
      </c>
      <c r="S43" s="2">
        <f t="shared" ca="1" si="13"/>
        <v>27</v>
      </c>
      <c r="T43" s="63" t="str">
        <f t="shared" ca="1" si="14"/>
        <v/>
      </c>
      <c r="U43" s="2" t="str">
        <f t="shared" ca="1" si="15"/>
        <v/>
      </c>
      <c r="V43" s="2">
        <f t="shared" ca="1" si="16"/>
        <v>511.59268525623798</v>
      </c>
      <c r="W43" s="2">
        <f t="shared" ca="1" si="17"/>
        <v>496.40331776936847</v>
      </c>
      <c r="X43" s="2" t="str">
        <f t="shared" ca="1" si="18"/>
        <v>OVR</v>
      </c>
      <c r="Y43" s="2" t="str">
        <f t="shared" ca="1" si="1"/>
        <v>OVR</v>
      </c>
      <c r="AA43" s="63">
        <f t="shared" ca="1" si="19"/>
        <v>58.402152436867354</v>
      </c>
      <c r="AB43" s="63">
        <f t="shared" ca="1" si="20"/>
        <v>56.025564988454185</v>
      </c>
      <c r="AC43" s="1">
        <f ca="1">IF(AB43&lt;&gt;"",AA43/AC$16,"")</f>
        <v>5.6977709694504735E-3</v>
      </c>
      <c r="AD43" s="63">
        <f t="shared" ca="1" si="21"/>
        <v>0.95930650927665284</v>
      </c>
      <c r="AE43" s="1">
        <f t="shared" ca="1" si="2"/>
        <v>-1.1185573270195981E-2</v>
      </c>
      <c r="AF43" s="63">
        <f t="shared" ca="1" si="22"/>
        <v>53.054903666178383</v>
      </c>
      <c r="AG43" s="1">
        <f t="shared" ca="1" si="23"/>
        <v>0.15573907316497962</v>
      </c>
      <c r="AH43" s="63">
        <f t="shared" ca="1" si="24"/>
        <v>0.90844089562504837</v>
      </c>
      <c r="AI43" s="1">
        <f t="shared" ca="1" si="25"/>
        <v>-2.7744996818272583E-2</v>
      </c>
      <c r="AJ43" s="63">
        <f ca="1">IF(AF43&lt;&gt;"",AF43/AB43,"")</f>
        <v>0.94697668246829814</v>
      </c>
      <c r="AK43" s="1">
        <f t="shared" ca="1" si="26"/>
        <v>-3.5135596919487311E-2</v>
      </c>
      <c r="AL43" s="2">
        <f t="shared" ca="1" si="27"/>
        <v>55.235182603200279</v>
      </c>
      <c r="AM43" s="1">
        <f t="shared" ca="1" si="28"/>
        <v>0.37678808023785387</v>
      </c>
      <c r="AN43" s="63">
        <f t="shared" ca="1" si="29"/>
        <v>0.94577306312313458</v>
      </c>
      <c r="AO43" s="1">
        <f t="shared" ca="1" si="30"/>
        <v>-2.211484175402334E-2</v>
      </c>
      <c r="AP43" s="63">
        <f t="shared" ca="1" si="31"/>
        <v>1.0410947676154538</v>
      </c>
      <c r="AQ43" s="1">
        <f t="shared" ca="1" si="32"/>
        <v>-2.0908228371112503E-2</v>
      </c>
      <c r="AR43" s="1"/>
      <c r="AS43" s="71"/>
      <c r="AT43" s="70"/>
      <c r="AU43" s="70"/>
      <c r="AV43"/>
      <c r="AW43"/>
      <c r="AX43"/>
      <c r="AY43"/>
      <c r="AZ43"/>
      <c r="BA43" s="118"/>
      <c r="BD43" s="121"/>
      <c r="BE43" s="123"/>
      <c r="BF43" s="121"/>
      <c r="BG43" s="121"/>
      <c r="BH43" s="123"/>
      <c r="BI43" s="121"/>
      <c r="BL43" s="121"/>
      <c r="BM43" s="123"/>
      <c r="BN43" s="121"/>
      <c r="BO43" s="121"/>
      <c r="BP43" s="123"/>
      <c r="BQ43" s="121"/>
    </row>
    <row r="44" spans="1:69">
      <c r="A44" s="62">
        <f t="shared" si="33"/>
        <v>27</v>
      </c>
      <c r="B44" s="62" t="str">
        <f t="shared" si="3"/>
        <v>data3!R29C37</v>
      </c>
      <c r="C44" s="62" t="str">
        <f ca="1">$AT$8&amp;"!R"&amp;2+A44&amp;"C"&amp;F$3</f>
        <v>data1!R29C37</v>
      </c>
      <c r="D44" s="63" t="str">
        <f t="shared" ca="1" si="0"/>
        <v/>
      </c>
      <c r="E44" s="62">
        <f t="shared" ca="1" si="4"/>
        <v>11778.839120383143</v>
      </c>
      <c r="F44" s="63">
        <f t="shared" ca="1" si="5"/>
        <v>10232.182861328125</v>
      </c>
      <c r="G44" s="63" t="str">
        <f t="shared" ca="1" si="6"/>
        <v>OVR</v>
      </c>
      <c r="H44" s="63"/>
      <c r="I44" s="63">
        <f t="shared" ca="1" si="7"/>
        <v>5780.7549865909505</v>
      </c>
      <c r="J44" s="63">
        <f t="shared" ca="1" si="8"/>
        <v>5780.1282755533857</v>
      </c>
      <c r="K44" s="63">
        <f t="shared" ca="1" si="9"/>
        <v>0.99989158664585875</v>
      </c>
      <c r="L44" s="1">
        <f t="shared" ca="1" si="10"/>
        <v>0.56391495371252542</v>
      </c>
      <c r="M44" s="1">
        <f t="shared" ca="1" si="11"/>
        <v>-1.078547306461175E-4</v>
      </c>
      <c r="N44" s="1"/>
      <c r="O44" s="1" t="str">
        <f t="shared" ca="1" si="12"/>
        <v>data3!R197C37</v>
      </c>
      <c r="P44" s="1" t="str">
        <f ca="1">$AT$8&amp;"!R"&amp;2+$D$16+3*A44&amp;"C"&amp;F$3</f>
        <v>data1!R197C37</v>
      </c>
      <c r="Q44" s="1" t="str">
        <f ca="1">$AT$8&amp;"!R"&amp;2+$D$16+3*A44+1&amp;"C"&amp;F$3</f>
        <v>data1!R198C37</v>
      </c>
      <c r="R44" s="1" t="str">
        <f ca="1">$AT$8&amp;"!R"&amp;2+$D$16+3*A44+2&amp;"C"&amp;F$3</f>
        <v>data1!R199C37</v>
      </c>
      <c r="S44" s="2">
        <f t="shared" ca="1" si="13"/>
        <v>28</v>
      </c>
      <c r="T44" s="63" t="str">
        <f t="shared" ca="1" si="14"/>
        <v/>
      </c>
      <c r="U44" s="2" t="str">
        <f t="shared" ca="1" si="15"/>
        <v/>
      </c>
      <c r="V44" s="2">
        <f t="shared" ca="1" si="16"/>
        <v>507.89780938469102</v>
      </c>
      <c r="W44" s="2">
        <f t="shared" ca="1" si="17"/>
        <v>492.87117767333984</v>
      </c>
      <c r="X44" s="2" t="str">
        <f t="shared" ca="1" si="18"/>
        <v>OVR</v>
      </c>
      <c r="Y44" s="2" t="str">
        <f t="shared" ca="1" si="1"/>
        <v>OVR</v>
      </c>
      <c r="AA44" s="63">
        <f t="shared" ca="1" si="19"/>
        <v>59.405114910094518</v>
      </c>
      <c r="AB44" s="63">
        <f t="shared" ca="1" si="20"/>
        <v>57.055230617523193</v>
      </c>
      <c r="AC44" s="1">
        <f ca="1">IF(AB44&lt;&gt;"",AA44/AC$16,"")</f>
        <v>5.7956209668384899E-3</v>
      </c>
      <c r="AD44" s="63">
        <f t="shared" ca="1" si="21"/>
        <v>0.96044306460600726</v>
      </c>
      <c r="AE44" s="1">
        <f t="shared" ca="1" si="2"/>
        <v>-1.0014057914494279E-2</v>
      </c>
      <c r="AF44" s="63">
        <f t="shared" ca="1" si="22"/>
        <v>54.114213784535728</v>
      </c>
      <c r="AG44" s="1">
        <f t="shared" ca="1" si="23"/>
        <v>0.15841363976025205</v>
      </c>
      <c r="AH44" s="63">
        <f t="shared" ca="1" si="24"/>
        <v>0.91093525980774215</v>
      </c>
      <c r="AI44" s="1">
        <f t="shared" ca="1" si="25"/>
        <v>-2.5075414165113052E-2</v>
      </c>
      <c r="AJ44" s="63">
        <f ca="1">IF(AF44&lt;&gt;"",AF44/AB44,"")</f>
        <v>0.94845316018959003</v>
      </c>
      <c r="AK44" s="1">
        <f t="shared" ca="1" si="26"/>
        <v>-3.3631229576985611E-2</v>
      </c>
      <c r="AL44" s="2">
        <f t="shared" ca="1" si="27"/>
        <v>55.982175509134926</v>
      </c>
      <c r="AM44" s="1">
        <f t="shared" ca="1" si="28"/>
        <v>0.38325880587157751</v>
      </c>
      <c r="AN44" s="63">
        <f t="shared" ca="1" si="29"/>
        <v>0.94237971921879171</v>
      </c>
      <c r="AO44" s="1">
        <f t="shared" ca="1" si="30"/>
        <v>-2.5623400805095953E-2</v>
      </c>
      <c r="AP44" s="63">
        <f t="shared" ca="1" si="31"/>
        <v>1.0345188739512465</v>
      </c>
      <c r="AQ44" s="1">
        <f t="shared" ca="1" si="32"/>
        <v>-2.7092490916662104E-2</v>
      </c>
      <c r="AR44" s="1"/>
      <c r="AS44" s="71"/>
      <c r="AT44" s="70"/>
      <c r="AU44" s="70"/>
      <c r="AV44"/>
      <c r="AW44"/>
      <c r="AX44"/>
      <c r="AY44"/>
      <c r="AZ44"/>
      <c r="BA44" s="118"/>
      <c r="BD44" s="121"/>
      <c r="BE44" s="123"/>
      <c r="BF44" s="121"/>
      <c r="BG44" s="121"/>
      <c r="BH44" s="123"/>
      <c r="BI44" s="121"/>
      <c r="BL44" s="121"/>
      <c r="BM44" s="123"/>
      <c r="BN44" s="121"/>
      <c r="BO44" s="121"/>
      <c r="BP44" s="123"/>
      <c r="BQ44" s="121"/>
    </row>
    <row r="45" spans="1:69">
      <c r="A45" s="62">
        <f t="shared" si="33"/>
        <v>28</v>
      </c>
      <c r="B45" s="62" t="str">
        <f t="shared" si="3"/>
        <v>data3!R30C37</v>
      </c>
      <c r="C45" s="62" t="str">
        <f ca="1">$AT$8&amp;"!R"&amp;2+A45&amp;"C"&amp;F$3</f>
        <v>data1!R30C37</v>
      </c>
      <c r="D45" s="63" t="str">
        <f t="shared" ca="1" si="0"/>
        <v/>
      </c>
      <c r="E45" s="62">
        <f t="shared" ca="1" si="4"/>
        <v>11702.635005520033</v>
      </c>
      <c r="F45" s="63">
        <f t="shared" ca="1" si="5"/>
        <v>10229.159057617187</v>
      </c>
      <c r="G45" s="63" t="str">
        <f t="shared" ca="1" si="6"/>
        <v>OVR</v>
      </c>
      <c r="H45" s="63"/>
      <c r="I45" s="63">
        <f t="shared" ca="1" si="7"/>
        <v>5888.3603100859164</v>
      </c>
      <c r="J45" s="63">
        <f t="shared" ca="1" si="8"/>
        <v>5888.393147786458</v>
      </c>
      <c r="K45" s="63">
        <f t="shared" ca="1" si="9"/>
        <v>1.0000055767138578</v>
      </c>
      <c r="L45" s="1">
        <f t="shared" ca="1" si="10"/>
        <v>0.57447738027184958</v>
      </c>
      <c r="M45" s="1">
        <f t="shared" ca="1" si="11"/>
        <v>6.1354010374436996E-6</v>
      </c>
      <c r="N45" s="1"/>
      <c r="O45" s="1" t="str">
        <f t="shared" ca="1" si="12"/>
        <v>data3!R200C37</v>
      </c>
      <c r="P45" s="1" t="str">
        <f ca="1">$AT$8&amp;"!R"&amp;2+$D$16+3*A45&amp;"C"&amp;F$3</f>
        <v>data1!R200C37</v>
      </c>
      <c r="Q45" s="1" t="str">
        <f ca="1">$AT$8&amp;"!R"&amp;2+$D$16+3*A45+1&amp;"C"&amp;F$3</f>
        <v>data1!R201C37</v>
      </c>
      <c r="R45" s="1" t="str">
        <f ca="1">$AT$8&amp;"!R"&amp;2+$D$16+3*A45+2&amp;"C"&amp;F$3</f>
        <v>data1!R202C37</v>
      </c>
      <c r="S45" s="2">
        <f t="shared" ca="1" si="13"/>
        <v>29</v>
      </c>
      <c r="T45" s="63" t="str">
        <f t="shared" ca="1" si="14"/>
        <v/>
      </c>
      <c r="U45" s="2" t="str">
        <f t="shared" ca="1" si="15"/>
        <v/>
      </c>
      <c r="V45" s="2">
        <f t="shared" ca="1" si="16"/>
        <v>504.19640537179265</v>
      </c>
      <c r="W45" s="2">
        <f t="shared" ca="1" si="17"/>
        <v>489.25431187947589</v>
      </c>
      <c r="X45" s="2" t="str">
        <f t="shared" ca="1" si="18"/>
        <v>OVR</v>
      </c>
      <c r="Y45" s="2" t="str">
        <f t="shared" ca="1" si="1"/>
        <v>OVR</v>
      </c>
      <c r="AA45" s="63">
        <f t="shared" ca="1" si="19"/>
        <v>60.497889110067433</v>
      </c>
      <c r="AB45" s="63">
        <f t="shared" ca="1" si="20"/>
        <v>58.14354944229126</v>
      </c>
      <c r="AC45" s="1">
        <f ca="1">IF(AB45&lt;&gt;"",AA45/AC$16,"")</f>
        <v>5.9022330839090175E-3</v>
      </c>
      <c r="AD45" s="63">
        <f t="shared" ca="1" si="21"/>
        <v>0.96108393693715854</v>
      </c>
      <c r="AE45" s="1">
        <f t="shared" ca="1" si="2"/>
        <v>-9.3534725847729261E-3</v>
      </c>
      <c r="AF45" s="63">
        <f t="shared" ca="1" si="22"/>
        <v>55.147296905517578</v>
      </c>
      <c r="AG45" s="1">
        <f t="shared" ca="1" si="23"/>
        <v>0.16132770429351315</v>
      </c>
      <c r="AH45" s="63">
        <f t="shared" ca="1" si="24"/>
        <v>0.91155737360000777</v>
      </c>
      <c r="AI45" s="1">
        <f t="shared" ca="1" si="25"/>
        <v>-2.4409599525997305E-2</v>
      </c>
      <c r="AJ45" s="63">
        <f ca="1">IF(AF45&lt;&gt;"",AF45/AB45,"")</f>
        <v>0.9484680146720742</v>
      </c>
      <c r="AK45" s="1">
        <f t="shared" ca="1" si="26"/>
        <v>-3.3616094503820082E-2</v>
      </c>
      <c r="AL45" s="2">
        <f t="shared" ca="1" si="27"/>
        <v>56.852845827738442</v>
      </c>
      <c r="AM45" s="1">
        <f t="shared" ca="1" si="28"/>
        <v>0.39030896200043508</v>
      </c>
      <c r="AN45" s="63">
        <f t="shared" ca="1" si="29"/>
        <v>0.93974924851183905</v>
      </c>
      <c r="AO45" s="1">
        <f t="shared" ca="1" si="30"/>
        <v>-2.8343184613524142E-2</v>
      </c>
      <c r="AP45" s="63">
        <f t="shared" ca="1" si="31"/>
        <v>1.0309271536036106</v>
      </c>
      <c r="AQ45" s="1">
        <f t="shared" ca="1" si="32"/>
        <v>-3.0470304299027751E-2</v>
      </c>
      <c r="AR45" s="1"/>
      <c r="AS45" s="71"/>
      <c r="AT45" s="70"/>
      <c r="AU45" s="70"/>
      <c r="AV45"/>
      <c r="AW45"/>
      <c r="AX45"/>
      <c r="AY45"/>
      <c r="AZ45"/>
      <c r="BA45" s="118"/>
      <c r="BD45" s="121"/>
      <c r="BE45" s="123"/>
      <c r="BF45" s="121"/>
      <c r="BG45" s="121"/>
      <c r="BH45" s="123"/>
      <c r="BI45" s="121"/>
      <c r="BL45" s="121"/>
      <c r="BM45" s="123"/>
      <c r="BN45" s="121"/>
      <c r="BO45" s="121"/>
      <c r="BP45" s="123"/>
      <c r="BQ45" s="121"/>
    </row>
    <row r="46" spans="1:69">
      <c r="A46" s="62">
        <f t="shared" si="33"/>
        <v>29</v>
      </c>
      <c r="B46" s="62" t="str">
        <f t="shared" si="3"/>
        <v>data3!R31C37</v>
      </c>
      <c r="C46" s="62" t="str">
        <f ca="1">$AT$8&amp;"!R"&amp;2+A46&amp;"C"&amp;F$3</f>
        <v>data1!R31C37</v>
      </c>
      <c r="D46" s="63" t="str">
        <f t="shared" ca="1" si="0"/>
        <v/>
      </c>
      <c r="E46" s="62">
        <f t="shared" ca="1" si="4"/>
        <v>11604.783177721843</v>
      </c>
      <c r="F46" s="63">
        <f t="shared" ca="1" si="5"/>
        <v>10226.180826822916</v>
      </c>
      <c r="G46" s="63" t="str">
        <f t="shared" ca="1" si="6"/>
        <v>OVR</v>
      </c>
      <c r="H46" s="63"/>
      <c r="I46" s="63">
        <f t="shared" ca="1" si="7"/>
        <v>5995.2808596008699</v>
      </c>
      <c r="J46" s="63">
        <f t="shared" ca="1" si="8"/>
        <v>5996.240885416667</v>
      </c>
      <c r="K46" s="63">
        <f t="shared" ca="1" si="9"/>
        <v>1.0001601302488206</v>
      </c>
      <c r="L46" s="1">
        <f t="shared" ca="1" si="10"/>
        <v>0.58499911077235778</v>
      </c>
      <c r="M46" s="1">
        <f t="shared" ca="1" si="11"/>
        <v>1.6068902234667171E-4</v>
      </c>
      <c r="N46" s="1"/>
      <c r="O46" s="1" t="str">
        <f t="shared" ca="1" si="12"/>
        <v>data3!R203C37</v>
      </c>
      <c r="P46" s="1" t="str">
        <f ca="1">$AT$8&amp;"!R"&amp;2+$D$16+3*A46&amp;"C"&amp;F$3</f>
        <v>data1!R203C37</v>
      </c>
      <c r="Q46" s="1" t="str">
        <f ca="1">$AT$8&amp;"!R"&amp;2+$D$16+3*A46+1&amp;"C"&amp;F$3</f>
        <v>data1!R204C37</v>
      </c>
      <c r="R46" s="1" t="str">
        <f ca="1">$AT$8&amp;"!R"&amp;2+$D$16+3*A46+2&amp;"C"&amp;F$3</f>
        <v>data1!R205C37</v>
      </c>
      <c r="S46" s="2">
        <f t="shared" ca="1" si="13"/>
        <v>30</v>
      </c>
      <c r="T46" s="63" t="str">
        <f t="shared" ca="1" si="14"/>
        <v/>
      </c>
      <c r="U46" s="2" t="str">
        <f t="shared" ca="1" si="15"/>
        <v/>
      </c>
      <c r="V46" s="2">
        <f t="shared" ca="1" si="16"/>
        <v>500.47146418226629</v>
      </c>
      <c r="W46" s="2">
        <f t="shared" ca="1" si="17"/>
        <v>485.63093185424805</v>
      </c>
      <c r="X46" s="2" t="str">
        <f t="shared" ca="1" si="18"/>
        <v>OVR</v>
      </c>
      <c r="Y46" s="2" t="str">
        <f t="shared" ca="1" si="1"/>
        <v>OVR</v>
      </c>
      <c r="AA46" s="63">
        <f t="shared" ca="1" si="19"/>
        <v>61.695428595921946</v>
      </c>
      <c r="AB46" s="63">
        <f t="shared" ca="1" si="20"/>
        <v>59.186248938242592</v>
      </c>
      <c r="AC46" s="1">
        <f ca="1">IF(AB46&lt;&gt;"",AA46/AC$16,"")</f>
        <v>6.0190662044801897E-3</v>
      </c>
      <c r="AD46" s="63">
        <f t="shared" ca="1" si="21"/>
        <v>0.95932956922767521</v>
      </c>
      <c r="AE46" s="1">
        <f t="shared" ca="1" si="2"/>
        <v>-1.1161804003512077E-2</v>
      </c>
      <c r="AF46" s="63">
        <f t="shared" ca="1" si="22"/>
        <v>56.195877552032471</v>
      </c>
      <c r="AG46" s="1">
        <f t="shared" ca="1" si="23"/>
        <v>0.16452114292245854</v>
      </c>
      <c r="AH46" s="63">
        <f t="shared" ca="1" si="24"/>
        <v>0.91085966709285504</v>
      </c>
      <c r="AI46" s="1">
        <f t="shared" ca="1" si="25"/>
        <v>-2.5156316946578605E-2</v>
      </c>
      <c r="AJ46" s="63">
        <f ca="1">IF(AF46&lt;&gt;"",AF46/AB46,"")</f>
        <v>0.94947523386166266</v>
      </c>
      <c r="AK46" s="1">
        <f t="shared" ca="1" si="26"/>
        <v>-3.2589849655213721E-2</v>
      </c>
      <c r="AL46" s="2">
        <f t="shared" ca="1" si="27"/>
        <v>57.910165945688881</v>
      </c>
      <c r="AM46" s="1">
        <f t="shared" ca="1" si="28"/>
        <v>0.39803502319949641</v>
      </c>
      <c r="AN46" s="63">
        <f t="shared" ca="1" si="29"/>
        <v>0.93864597853716392</v>
      </c>
      <c r="AO46" s="1">
        <f t="shared" ca="1" si="30"/>
        <v>-2.9483914219641805E-2</v>
      </c>
      <c r="AP46" s="63">
        <f t="shared" ca="1" si="31"/>
        <v>1.0305055898819113</v>
      </c>
      <c r="AQ46" s="1">
        <f t="shared" ca="1" si="32"/>
        <v>-3.0866761551500921E-2</v>
      </c>
      <c r="AR46" s="1"/>
      <c r="AS46" s="71"/>
      <c r="AT46" s="70"/>
      <c r="AU46" s="70"/>
      <c r="AV46"/>
      <c r="AW46"/>
      <c r="AX46"/>
      <c r="AY46"/>
      <c r="AZ46"/>
      <c r="BA46" s="118"/>
      <c r="BD46" s="121"/>
      <c r="BE46" s="123"/>
      <c r="BF46" s="121"/>
      <c r="BG46" s="121"/>
      <c r="BH46" s="123"/>
      <c r="BI46" s="121"/>
      <c r="BL46" s="121"/>
      <c r="BM46" s="123"/>
      <c r="BN46" s="121"/>
      <c r="BO46" s="121"/>
      <c r="BP46" s="123"/>
      <c r="BQ46" s="121"/>
    </row>
    <row r="47" spans="1:69">
      <c r="A47" s="62">
        <f t="shared" si="33"/>
        <v>30</v>
      </c>
      <c r="B47" s="62" t="str">
        <f t="shared" si="3"/>
        <v>data3!R32C37</v>
      </c>
      <c r="C47" s="62" t="str">
        <f ca="1">$AT$8&amp;"!R"&amp;2+A47&amp;"C"&amp;F$3</f>
        <v>data1!R32C37</v>
      </c>
      <c r="D47" s="63" t="str">
        <f t="shared" ca="1" si="0"/>
        <v/>
      </c>
      <c r="E47" s="62">
        <f t="shared" ca="1" si="4"/>
        <v>11529.126721889013</v>
      </c>
      <c r="F47" s="63">
        <f t="shared" ca="1" si="5"/>
        <v>10223.117919921875</v>
      </c>
      <c r="G47" s="63" t="str">
        <f t="shared" ca="1" si="6"/>
        <v>OVR</v>
      </c>
      <c r="H47" s="63"/>
      <c r="I47" s="63">
        <f t="shared" ca="1" si="7"/>
        <v>6103.0866922308705</v>
      </c>
      <c r="J47" s="63">
        <f t="shared" ca="1" si="8"/>
        <v>6104.5317993164062</v>
      </c>
      <c r="K47" s="63">
        <f t="shared" ca="1" si="9"/>
        <v>1.0002367829851369</v>
      </c>
      <c r="L47" s="1">
        <f t="shared" ca="1" si="10"/>
        <v>0.59556407798208844</v>
      </c>
      <c r="M47" s="1">
        <f t="shared" ca="1" si="11"/>
        <v>2.3734180148760053E-4</v>
      </c>
      <c r="N47" s="1"/>
      <c r="O47" s="1" t="str">
        <f t="shared" ca="1" si="12"/>
        <v>data3!R206C37</v>
      </c>
      <c r="P47" s="1" t="str">
        <f ca="1">$AT$8&amp;"!R"&amp;2+$D$16+3*A47&amp;"C"&amp;F$3</f>
        <v>data1!R206C37</v>
      </c>
      <c r="Q47" s="1" t="str">
        <f ca="1">$AT$8&amp;"!R"&amp;2+$D$16+3*A47+1&amp;"C"&amp;F$3</f>
        <v>data1!R207C37</v>
      </c>
      <c r="R47" s="1" t="str">
        <f ca="1">$AT$8&amp;"!R"&amp;2+$D$16+3*A47+2&amp;"C"&amp;F$3</f>
        <v>data1!R208C37</v>
      </c>
      <c r="S47" s="2">
        <f t="shared" ca="1" si="13"/>
        <v>31</v>
      </c>
      <c r="T47" s="63" t="str">
        <f t="shared" ca="1" si="14"/>
        <v/>
      </c>
      <c r="U47" s="2" t="str">
        <f t="shared" ca="1" si="15"/>
        <v/>
      </c>
      <c r="V47" s="2">
        <f t="shared" ca="1" si="16"/>
        <v>496.69412269378466</v>
      </c>
      <c r="W47" s="2">
        <f t="shared" ca="1" si="17"/>
        <v>482.00103251139325</v>
      </c>
      <c r="X47" s="2" t="str">
        <f t="shared" ca="1" si="18"/>
        <v>OVR</v>
      </c>
      <c r="Y47" s="2" t="str">
        <f t="shared" ca="1" si="1"/>
        <v>OVR</v>
      </c>
      <c r="AA47" s="63">
        <f t="shared" ca="1" si="19"/>
        <v>62.719767408564664</v>
      </c>
      <c r="AB47" s="63">
        <f t="shared" ca="1" si="20"/>
        <v>60.24198261896769</v>
      </c>
      <c r="AC47" s="1">
        <f ca="1">IF(AB47&lt;&gt;"",AA47/AC$16,"")</f>
        <v>6.1190016983965522E-3</v>
      </c>
      <c r="AD47" s="63">
        <f t="shared" ca="1" si="21"/>
        <v>0.96049435621378565</v>
      </c>
      <c r="AE47" s="1">
        <f t="shared" ca="1" si="2"/>
        <v>-9.9611885956154556E-3</v>
      </c>
      <c r="AF47" s="63">
        <f t="shared" ca="1" si="22"/>
        <v>57.247081915537514</v>
      </c>
      <c r="AG47" s="1">
        <f t="shared" ca="1" si="23"/>
        <v>0.16725271308950576</v>
      </c>
      <c r="AH47" s="63">
        <f t="shared" ca="1" si="24"/>
        <v>0.91274384904240202</v>
      </c>
      <c r="AI47" s="1">
        <f t="shared" ca="1" si="25"/>
        <v>-2.3139779232155933E-2</v>
      </c>
      <c r="AJ47" s="63">
        <f ca="1">IF(AF47&lt;&gt;"",AF47/AB47,"")</f>
        <v>0.95028548906876109</v>
      </c>
      <c r="AK47" s="1">
        <f t="shared" ca="1" si="26"/>
        <v>-3.1764289299596293E-2</v>
      </c>
      <c r="AL47" s="2">
        <f t="shared" ca="1" si="27"/>
        <v>59.01005824406942</v>
      </c>
      <c r="AM47" s="1">
        <f t="shared" ca="1" si="28"/>
        <v>0.40464366070041718</v>
      </c>
      <c r="AN47" s="63">
        <f t="shared" ca="1" si="29"/>
        <v>0.94085263198873614</v>
      </c>
      <c r="AO47" s="1">
        <f t="shared" ca="1" si="30"/>
        <v>-2.7202337651412001E-2</v>
      </c>
      <c r="AP47" s="63">
        <f t="shared" ca="1" si="31"/>
        <v>1.0307959160456948</v>
      </c>
      <c r="AQ47" s="1">
        <f t="shared" ca="1" si="32"/>
        <v>-3.0593725928913074E-2</v>
      </c>
      <c r="AR47" s="1"/>
      <c r="AS47" s="103" t="str">
        <f ca="1">"Transfer Function: "&amp;AX9&amp; " channel"</f>
        <v>Transfer Function: GREEN channel</v>
      </c>
      <c r="AT47" s="103"/>
      <c r="AU47" s="103"/>
      <c r="AV47" s="103"/>
      <c r="AW47" s="103"/>
      <c r="AX47" s="103"/>
      <c r="AY47" s="103"/>
      <c r="AZ47"/>
      <c r="BA47" s="118"/>
      <c r="BD47" s="121"/>
      <c r="BE47" s="123"/>
      <c r="BF47" s="121"/>
      <c r="BG47" s="121"/>
      <c r="BH47" s="123"/>
      <c r="BI47" s="121"/>
      <c r="BL47" s="121"/>
      <c r="BM47" s="123"/>
      <c r="BN47" s="121"/>
      <c r="BO47" s="121"/>
      <c r="BP47" s="123"/>
      <c r="BQ47" s="121"/>
    </row>
    <row r="48" spans="1:69">
      <c r="A48" s="62">
        <f t="shared" si="33"/>
        <v>31</v>
      </c>
      <c r="B48" s="62" t="str">
        <f t="shared" si="3"/>
        <v>data3!R33C37</v>
      </c>
      <c r="C48" s="62" t="str">
        <f ca="1">$AT$8&amp;"!R"&amp;2+A48&amp;"C"&amp;F$3</f>
        <v>data1!R33C37</v>
      </c>
      <c r="D48" s="63" t="str">
        <f t="shared" ca="1" si="0"/>
        <v/>
      </c>
      <c r="E48" s="62">
        <f t="shared" ca="1" si="4"/>
        <v>11434.882890733817</v>
      </c>
      <c r="F48" s="63">
        <f t="shared" ca="1" si="5"/>
        <v>10220.0810546875</v>
      </c>
      <c r="G48" s="63" t="str">
        <f t="shared" ca="1" si="6"/>
        <v>OVR</v>
      </c>
      <c r="H48" s="63"/>
      <c r="I48" s="63">
        <f t="shared" ca="1" si="7"/>
        <v>6210.5605895700992</v>
      </c>
      <c r="J48" s="63">
        <f t="shared" ca="1" si="8"/>
        <v>6212.2100830078125</v>
      </c>
      <c r="K48" s="63">
        <f t="shared" ca="1" si="9"/>
        <v>1.0002655949352597</v>
      </c>
      <c r="L48" s="1">
        <f t="shared" ca="1" si="10"/>
        <v>0.60606927639100605</v>
      </c>
      <c r="M48" s="1">
        <f t="shared" ca="1" si="11"/>
        <v>2.6615376770733334E-4</v>
      </c>
      <c r="N48" s="1"/>
      <c r="O48" s="1" t="str">
        <f t="shared" ca="1" si="12"/>
        <v>data3!R209C37</v>
      </c>
      <c r="P48" s="1" t="str">
        <f ca="1">$AT$8&amp;"!R"&amp;2+$D$16+3*A48&amp;"C"&amp;F$3</f>
        <v>data1!R209C37</v>
      </c>
      <c r="Q48" s="1" t="str">
        <f ca="1">$AT$8&amp;"!R"&amp;2+$D$16+3*A48+1&amp;"C"&amp;F$3</f>
        <v>data1!R210C37</v>
      </c>
      <c r="R48" s="1" t="str">
        <f ca="1">$AT$8&amp;"!R"&amp;2+$D$16+3*A48+2&amp;"C"&amp;F$3</f>
        <v>data1!R211C37</v>
      </c>
      <c r="S48" s="2">
        <f t="shared" ca="1" si="13"/>
        <v>32</v>
      </c>
      <c r="T48" s="63" t="str">
        <f t="shared" ca="1" si="14"/>
        <v/>
      </c>
      <c r="U48" s="2" t="str">
        <f t="shared" ca="1" si="15"/>
        <v/>
      </c>
      <c r="V48" s="2">
        <f t="shared" ca="1" si="16"/>
        <v>492.96965487531304</v>
      </c>
      <c r="W48" s="2">
        <f t="shared" ca="1" si="17"/>
        <v>478.30596288045246</v>
      </c>
      <c r="X48" s="2" t="str">
        <f t="shared" ca="1" si="18"/>
        <v>OVR</v>
      </c>
      <c r="Y48" s="2" t="str">
        <f t="shared" ca="1" si="1"/>
        <v>OVR</v>
      </c>
      <c r="AA48" s="63">
        <f t="shared" ca="1" si="19"/>
        <v>63.82430971644456</v>
      </c>
      <c r="AB48" s="63">
        <f t="shared" ca="1" si="20"/>
        <v>61.291198889414467</v>
      </c>
      <c r="AC48" s="1">
        <f ca="1">IF(AB48&lt;&gt;"",AA48/AC$16,"")</f>
        <v>6.226761923555567E-3</v>
      </c>
      <c r="AD48" s="63">
        <f t="shared" ca="1" si="21"/>
        <v>0.96031119117019725</v>
      </c>
      <c r="AE48" s="1">
        <f t="shared" ca="1" si="2"/>
        <v>-1.0149987728970022E-2</v>
      </c>
      <c r="AF48" s="63">
        <f t="shared" ca="1" si="22"/>
        <v>58.314975102742515</v>
      </c>
      <c r="AG48" s="1">
        <f t="shared" ca="1" si="23"/>
        <v>0.17019815924385215</v>
      </c>
      <c r="AH48" s="63">
        <f t="shared" ca="1" si="24"/>
        <v>0.91367968352217765</v>
      </c>
      <c r="AI48" s="1">
        <f t="shared" ca="1" si="25"/>
        <v>-2.213820636209507E-2</v>
      </c>
      <c r="AJ48" s="63">
        <f ca="1">IF(AF48&lt;&gt;"",AF48/AB48,"")</f>
        <v>0.95144125354699216</v>
      </c>
      <c r="AK48" s="1">
        <f t="shared" ca="1" si="26"/>
        <v>-3.0586693246773322E-2</v>
      </c>
      <c r="AL48" s="2">
        <f t="shared" ca="1" si="27"/>
        <v>60.219831784566246</v>
      </c>
      <c r="AM48" s="1">
        <f t="shared" ca="1" si="28"/>
        <v>0.41176974010609396</v>
      </c>
      <c r="AN48" s="63">
        <f t="shared" ca="1" si="29"/>
        <v>0.94352499936321899</v>
      </c>
      <c r="AO48" s="1">
        <f t="shared" ca="1" si="30"/>
        <v>-2.443923464628095E-2</v>
      </c>
      <c r="AP48" s="63">
        <f t="shared" ca="1" si="31"/>
        <v>1.032664966048046</v>
      </c>
      <c r="AQ48" s="1">
        <f t="shared" ca="1" si="32"/>
        <v>-2.8835988271411872E-2</v>
      </c>
      <c r="AR48" s="1"/>
      <c r="AS48" s="71"/>
      <c r="AT48" s="70"/>
      <c r="AU48" s="70"/>
      <c r="AV48"/>
      <c r="AW48"/>
      <c r="AX48"/>
      <c r="AY48"/>
      <c r="AZ48"/>
      <c r="BA48" s="118"/>
      <c r="BD48" s="121"/>
      <c r="BE48" s="123"/>
      <c r="BF48" s="121"/>
      <c r="BG48" s="121"/>
      <c r="BH48" s="123"/>
      <c r="BI48" s="121"/>
      <c r="BL48" s="121"/>
      <c r="BM48" s="123"/>
      <c r="BN48" s="121"/>
      <c r="BO48" s="121"/>
      <c r="BP48" s="123"/>
      <c r="BQ48" s="121"/>
    </row>
    <row r="49" spans="1:69">
      <c r="A49" s="62">
        <f t="shared" si="33"/>
        <v>32</v>
      </c>
      <c r="B49" s="62" t="str">
        <f t="shared" si="3"/>
        <v>data3!R34C37</v>
      </c>
      <c r="C49" s="62" t="str">
        <f ca="1">$AT$8&amp;"!R"&amp;2+A49&amp;"C"&amp;F$3</f>
        <v>data1!R34C37</v>
      </c>
      <c r="D49" s="63" t="str">
        <f t="shared" ca="1" si="0"/>
        <v/>
      </c>
      <c r="E49" s="62">
        <f t="shared" ca="1" si="4"/>
        <v>11346.761536533533</v>
      </c>
      <c r="F49" s="63">
        <f t="shared" ca="1" si="5"/>
        <v>10214.632934570312</v>
      </c>
      <c r="G49" s="63" t="str">
        <f t="shared" ca="1" si="6"/>
        <v>OVR</v>
      </c>
      <c r="H49" s="63"/>
      <c r="I49" s="63">
        <f t="shared" ca="1" si="7"/>
        <v>6318.1537013430552</v>
      </c>
      <c r="J49" s="63">
        <f t="shared" ca="1" si="8"/>
        <v>6320.1946818033857</v>
      </c>
      <c r="K49" s="63">
        <f t="shared" ca="1" si="9"/>
        <v>1.0003230343161638</v>
      </c>
      <c r="L49" s="1">
        <f t="shared" ca="1" si="10"/>
        <v>0.6166043592003303</v>
      </c>
      <c r="M49" s="1">
        <f t="shared" ca="1" si="11"/>
        <v>3.2359318070174226E-4</v>
      </c>
      <c r="N49" s="1"/>
      <c r="O49" s="1" t="str">
        <f t="shared" ca="1" si="12"/>
        <v>data3!R212C37</v>
      </c>
      <c r="P49" s="1" t="str">
        <f ca="1">$AT$8&amp;"!R"&amp;2+$D$16+3*A49&amp;"C"&amp;F$3</f>
        <v>data1!R212C37</v>
      </c>
      <c r="Q49" s="1" t="str">
        <f ca="1">$AT$8&amp;"!R"&amp;2+$D$16+3*A49+1&amp;"C"&amp;F$3</f>
        <v>data1!R213C37</v>
      </c>
      <c r="R49" s="1" t="str">
        <f ca="1">$AT$8&amp;"!R"&amp;2+$D$16+3*A49+2&amp;"C"&amp;F$3</f>
        <v>data1!R214C37</v>
      </c>
      <c r="S49" s="2">
        <f t="shared" ca="1" si="13"/>
        <v>33</v>
      </c>
      <c r="T49" s="63" t="str">
        <f t="shared" ca="1" si="14"/>
        <v/>
      </c>
      <c r="U49" s="2" t="str">
        <f t="shared" ca="1" si="15"/>
        <v/>
      </c>
      <c r="V49" s="2">
        <f t="shared" ca="1" si="16"/>
        <v>489.13817287578297</v>
      </c>
      <c r="W49" s="2">
        <f t="shared" ca="1" si="17"/>
        <v>474.61741002400714</v>
      </c>
      <c r="X49" s="2" t="str">
        <f t="shared" ca="1" si="18"/>
        <v>OVR</v>
      </c>
      <c r="Y49" s="2" t="str">
        <f t="shared" ca="1" si="1"/>
        <v>OVR</v>
      </c>
      <c r="AA49" s="63">
        <f t="shared" ca="1" si="19"/>
        <v>65.005826348202703</v>
      </c>
      <c r="AB49" s="63">
        <f t="shared" ca="1" si="20"/>
        <v>62.359966595967613</v>
      </c>
      <c r="AC49" s="1">
        <f ca="1">IF(AB49&lt;&gt;"",AA49/AC$16,"")</f>
        <v>6.3420318388490446E-3</v>
      </c>
      <c r="AD49" s="63">
        <f t="shared" ca="1" si="21"/>
        <v>0.95929811370964535</v>
      </c>
      <c r="AE49" s="1">
        <f t="shared" ca="1" si="2"/>
        <v>-1.1194227081774866E-2</v>
      </c>
      <c r="AF49" s="63">
        <f t="shared" ca="1" si="22"/>
        <v>59.339475154876709</v>
      </c>
      <c r="AG49" s="1">
        <f t="shared" ca="1" si="23"/>
        <v>0.17334887026187387</v>
      </c>
      <c r="AH49" s="63">
        <f t="shared" ca="1" si="24"/>
        <v>0.91283317955264087</v>
      </c>
      <c r="AI49" s="1">
        <f t="shared" ca="1" si="25"/>
        <v>-2.304417363366873E-2</v>
      </c>
      <c r="AJ49" s="63">
        <f ca="1">IF(AF49&lt;&gt;"",AF49/AB49,"")</f>
        <v>0.95156361354936614</v>
      </c>
      <c r="AK49" s="1">
        <f t="shared" ca="1" si="26"/>
        <v>-3.0462021950386386E-2</v>
      </c>
      <c r="AL49" s="2">
        <f t="shared" ca="1" si="27"/>
        <v>61.604330380757652</v>
      </c>
      <c r="AM49" s="1">
        <f t="shared" ca="1" si="28"/>
        <v>0.41939242805292065</v>
      </c>
      <c r="AN49" s="63">
        <f t="shared" ca="1" si="29"/>
        <v>0.94767398310999096</v>
      </c>
      <c r="AO49" s="1">
        <f t="shared" ca="1" si="30"/>
        <v>-2.0149379303632142E-2</v>
      </c>
      <c r="AP49" s="63">
        <f t="shared" ca="1" si="31"/>
        <v>1.0381677663978262</v>
      </c>
      <c r="AQ49" s="1">
        <f t="shared" ca="1" si="32"/>
        <v>-2.366091035249529E-2</v>
      </c>
      <c r="AR49" s="1"/>
      <c r="AS49" s="71"/>
      <c r="AT49" s="70"/>
      <c r="AU49" s="70"/>
      <c r="AV49"/>
      <c r="AW49"/>
      <c r="AX49"/>
      <c r="AY49"/>
      <c r="AZ49"/>
      <c r="BA49" s="118"/>
      <c r="BD49" s="121"/>
      <c r="BE49" s="123"/>
      <c r="BF49" s="121"/>
      <c r="BG49" s="121"/>
      <c r="BH49" s="123"/>
      <c r="BI49" s="121"/>
      <c r="BL49" s="121"/>
      <c r="BM49" s="123"/>
      <c r="BN49" s="121"/>
      <c r="BO49" s="121"/>
      <c r="BP49" s="123"/>
      <c r="BQ49" s="121"/>
    </row>
    <row r="50" spans="1:69">
      <c r="A50" s="62">
        <f t="shared" si="33"/>
        <v>33</v>
      </c>
      <c r="B50" s="62" t="str">
        <f t="shared" si="3"/>
        <v>data3!R35C37</v>
      </c>
      <c r="C50" s="62" t="str">
        <f ca="1">$AT$8&amp;"!R"&amp;2+A50&amp;"C"&amp;F$3</f>
        <v>data1!R35C37</v>
      </c>
      <c r="D50" s="63" t="str">
        <f t="shared" ca="1" si="0"/>
        <v/>
      </c>
      <c r="E50" s="62">
        <f t="shared" ca="1" si="4"/>
        <v>11262.958961254908</v>
      </c>
      <c r="F50" s="63">
        <f t="shared" ca="1" si="5"/>
        <v>10207.9140625</v>
      </c>
      <c r="G50" s="63" t="str">
        <f t="shared" ca="1" si="6"/>
        <v>OVR</v>
      </c>
      <c r="H50" s="63"/>
      <c r="I50" s="63">
        <f t="shared" ca="1" si="7"/>
        <v>6425.0792890274724</v>
      </c>
      <c r="J50" s="63">
        <f t="shared" ca="1" si="8"/>
        <v>6428.094563802083</v>
      </c>
      <c r="K50" s="63">
        <f t="shared" ca="1" si="9"/>
        <v>1.0004692976754015</v>
      </c>
      <c r="L50" s="1">
        <f t="shared" ca="1" si="10"/>
        <v>0.62713117695630083</v>
      </c>
      <c r="M50" s="1">
        <f t="shared" ca="1" si="11"/>
        <v>4.6985662165455189E-4</v>
      </c>
      <c r="N50" s="1"/>
      <c r="O50" s="1" t="str">
        <f t="shared" ca="1" si="12"/>
        <v>data3!R215C37</v>
      </c>
      <c r="P50" s="1" t="str">
        <f ca="1">$AT$8&amp;"!R"&amp;2+$D$16+3*A50&amp;"C"&amp;F$3</f>
        <v>data1!R215C37</v>
      </c>
      <c r="Q50" s="1" t="str">
        <f ca="1">$AT$8&amp;"!R"&amp;2+$D$16+3*A50+1&amp;"C"&amp;F$3</f>
        <v>data1!R216C37</v>
      </c>
      <c r="R50" s="1" t="str">
        <f ca="1">$AT$8&amp;"!R"&amp;2+$D$16+3*A50+2&amp;"C"&amp;F$3</f>
        <v>data1!R217C37</v>
      </c>
      <c r="S50" s="2">
        <f t="shared" ca="1" si="13"/>
        <v>34</v>
      </c>
      <c r="T50" s="63" t="str">
        <f t="shared" ca="1" si="14"/>
        <v/>
      </c>
      <c r="U50" s="2" t="str">
        <f t="shared" ca="1" si="15"/>
        <v/>
      </c>
      <c r="V50" s="2">
        <f t="shared" ca="1" si="16"/>
        <v>485.33233632660921</v>
      </c>
      <c r="W50" s="2">
        <f t="shared" ca="1" si="17"/>
        <v>470.89627710978192</v>
      </c>
      <c r="X50" s="2" t="str">
        <f t="shared" ca="1" si="18"/>
        <v>OVR</v>
      </c>
      <c r="Y50" s="2" t="str">
        <f t="shared" ca="1" si="1"/>
        <v>OVR</v>
      </c>
      <c r="AA50" s="63">
        <f t="shared" ca="1" si="19"/>
        <v>66.034439791408843</v>
      </c>
      <c r="AB50" s="63">
        <f t="shared" ca="1" si="20"/>
        <v>63.409183184305824</v>
      </c>
      <c r="AC50" s="1">
        <f ca="1">IF(AB50&lt;&gt;"",AA50/AC$16,"")</f>
        <v>6.4423843698935453E-3</v>
      </c>
      <c r="AD50" s="63">
        <f t="shared" ca="1" si="21"/>
        <v>0.96024412995104158</v>
      </c>
      <c r="AE50" s="1">
        <f t="shared" ca="1" si="2"/>
        <v>-1.0219111726705865E-2</v>
      </c>
      <c r="AF50" s="63">
        <f t="shared" ca="1" si="22"/>
        <v>60.383287111918129</v>
      </c>
      <c r="AG50" s="1">
        <f t="shared" ca="1" si="23"/>
        <v>0.17609183944375692</v>
      </c>
      <c r="AH50" s="63">
        <f t="shared" ca="1" si="24"/>
        <v>0.91442113089258104</v>
      </c>
      <c r="AI50" s="1">
        <f t="shared" ca="1" si="25"/>
        <v>-2.1344675468734531E-2</v>
      </c>
      <c r="AJ50" s="63">
        <f ca="1">IF(AF50&lt;&gt;"",AF50/AB50,"")</f>
        <v>0.95227984464659332</v>
      </c>
      <c r="AK50" s="1">
        <f t="shared" ca="1" si="26"/>
        <v>-2.9732261753659506E-2</v>
      </c>
      <c r="AL50" s="2">
        <f t="shared" ca="1" si="27"/>
        <v>62.634253025054932</v>
      </c>
      <c r="AM50" s="1">
        <f t="shared" ca="1" si="28"/>
        <v>0.4260286438155409</v>
      </c>
      <c r="AN50" s="63">
        <f t="shared" ca="1" si="29"/>
        <v>0.94850888752756135</v>
      </c>
      <c r="AO50" s="1">
        <f t="shared" ca="1" si="30"/>
        <v>-1.9286127144810816E-2</v>
      </c>
      <c r="AP50" s="63">
        <f t="shared" ca="1" si="31"/>
        <v>1.0372779625091413</v>
      </c>
      <c r="AQ50" s="1">
        <f t="shared" ca="1" si="32"/>
        <v>-2.4497721460258526E-2</v>
      </c>
      <c r="AR50" s="1"/>
      <c r="AZ50"/>
      <c r="BA50" s="118"/>
      <c r="BD50" s="121"/>
      <c r="BE50" s="123"/>
      <c r="BF50" s="121"/>
      <c r="BG50" s="121"/>
      <c r="BH50" s="123"/>
      <c r="BI50" s="121"/>
      <c r="BL50" s="121"/>
      <c r="BM50" s="123"/>
      <c r="BN50" s="121"/>
      <c r="BO50" s="121"/>
      <c r="BP50" s="123"/>
      <c r="BQ50" s="121"/>
    </row>
    <row r="51" spans="1:69">
      <c r="A51" s="62">
        <f t="shared" si="33"/>
        <v>34</v>
      </c>
      <c r="B51" s="62" t="str">
        <f t="shared" si="3"/>
        <v>data3!R36C37</v>
      </c>
      <c r="C51" s="62" t="str">
        <f ca="1">$AT$8&amp;"!R"&amp;2+A51&amp;"C"&amp;F$3</f>
        <v>data1!R36C37</v>
      </c>
      <c r="D51" s="63" t="str">
        <f t="shared" ca="1" si="0"/>
        <v/>
      </c>
      <c r="E51" s="62">
        <f t="shared" ca="1" si="4"/>
        <v>11165.927153926266</v>
      </c>
      <c r="F51" s="63">
        <f t="shared" ca="1" si="5"/>
        <v>10200.289306640625</v>
      </c>
      <c r="G51" s="63" t="str">
        <f t="shared" ca="1" si="6"/>
        <v>OVR</v>
      </c>
      <c r="H51" s="63"/>
      <c r="I51" s="63">
        <f t="shared" ca="1" si="7"/>
        <v>6532.7445867582692</v>
      </c>
      <c r="J51" s="63">
        <f t="shared" ca="1" si="8"/>
        <v>6535.798990885417</v>
      </c>
      <c r="K51" s="63">
        <f t="shared" ca="1" si="9"/>
        <v>1.0004675529689833</v>
      </c>
      <c r="L51" s="1">
        <f t="shared" ca="1" si="10"/>
        <v>0.63763892594004068</v>
      </c>
      <c r="M51" s="1">
        <f t="shared" ca="1" si="11"/>
        <v>4.6811191426154863E-4</v>
      </c>
      <c r="N51" s="1"/>
      <c r="O51" s="1" t="str">
        <f t="shared" ca="1" si="12"/>
        <v>data3!R218C37</v>
      </c>
      <c r="P51" s="1" t="str">
        <f ca="1">$AT$8&amp;"!R"&amp;2+$D$16+3*A51&amp;"C"&amp;F$3</f>
        <v>data1!R218C37</v>
      </c>
      <c r="Q51" s="1" t="str">
        <f ca="1">$AT$8&amp;"!R"&amp;2+$D$16+3*A51+1&amp;"C"&amp;F$3</f>
        <v>data1!R219C37</v>
      </c>
      <c r="R51" s="1" t="str">
        <f ca="1">$AT$8&amp;"!R"&amp;2+$D$16+3*A51+2&amp;"C"&amp;F$3</f>
        <v>data1!R220C37</v>
      </c>
      <c r="S51" s="2">
        <f t="shared" ca="1" si="13"/>
        <v>35</v>
      </c>
      <c r="T51" s="63" t="str">
        <f t="shared" ca="1" si="14"/>
        <v/>
      </c>
      <c r="U51" s="2" t="str">
        <f t="shared" ca="1" si="15"/>
        <v/>
      </c>
      <c r="V51" s="2">
        <f t="shared" ca="1" si="16"/>
        <v>481.48055671844014</v>
      </c>
      <c r="W51" s="2">
        <f t="shared" ca="1" si="17"/>
        <v>467.20772679646808</v>
      </c>
      <c r="X51" s="2" t="str">
        <f t="shared" ca="1" si="18"/>
        <v>OVR</v>
      </c>
      <c r="Y51" s="2" t="str">
        <f t="shared" ca="1" si="1"/>
        <v>OVR</v>
      </c>
      <c r="AA51" s="63">
        <f t="shared" ca="1" si="19"/>
        <v>67.103673696721842</v>
      </c>
      <c r="AB51" s="63">
        <f t="shared" ca="1" si="20"/>
        <v>64.471433798472091</v>
      </c>
      <c r="AC51" s="1">
        <f ca="1">IF(AB51&lt;&gt;"",AA51/AC$16,"")</f>
        <v>6.5466998728509118E-3</v>
      </c>
      <c r="AD51" s="63">
        <f t="shared" ca="1" si="21"/>
        <v>0.96077353513987507</v>
      </c>
      <c r="AE51" s="1">
        <f t="shared" ca="1" si="2"/>
        <v>-9.6734222278418436E-3</v>
      </c>
      <c r="AF51" s="63">
        <f t="shared" ca="1" si="22"/>
        <v>61.449035008748375</v>
      </c>
      <c r="AG51" s="1">
        <f t="shared" ca="1" si="23"/>
        <v>0.1789431298579249</v>
      </c>
      <c r="AH51" s="63">
        <f t="shared" ca="1" si="24"/>
        <v>0.91573280006203728</v>
      </c>
      <c r="AI51" s="1">
        <f t="shared" ca="1" si="25"/>
        <v>-1.9940867121196804E-2</v>
      </c>
      <c r="AJ51" s="63">
        <f ca="1">IF(AF51&lt;&gt;"",AF51/AB51,"")</f>
        <v>0.953120341651292</v>
      </c>
      <c r="AK51" s="1">
        <f t="shared" ca="1" si="26"/>
        <v>-2.8875888354247259E-2</v>
      </c>
      <c r="AL51" s="2">
        <f t="shared" ca="1" si="27"/>
        <v>64.042305787404374</v>
      </c>
      <c r="AM51" s="1">
        <f t="shared" ca="1" si="28"/>
        <v>0.4329269270756248</v>
      </c>
      <c r="AN51" s="63">
        <f t="shared" ca="1" si="29"/>
        <v>0.95437853487495394</v>
      </c>
      <c r="AO51" s="1">
        <f t="shared" ca="1" si="30"/>
        <v>-1.321718603308264E-2</v>
      </c>
      <c r="AP51" s="63">
        <f t="shared" ca="1" si="31"/>
        <v>1.042201977269241</v>
      </c>
      <c r="AQ51" s="1">
        <f t="shared" ca="1" si="32"/>
        <v>-1.9866959223276859E-2</v>
      </c>
      <c r="AR51" s="1"/>
      <c r="AS51" s="71"/>
      <c r="AT51" s="70"/>
      <c r="AU51" s="70"/>
      <c r="AV51"/>
      <c r="AW51"/>
      <c r="AX51"/>
      <c r="AY51"/>
      <c r="AZ51"/>
      <c r="BA51" s="118"/>
      <c r="BD51" s="121"/>
      <c r="BE51" s="123"/>
      <c r="BF51" s="121"/>
      <c r="BG51" s="121"/>
      <c r="BH51" s="123"/>
      <c r="BI51" s="121"/>
      <c r="BL51" s="121"/>
      <c r="BM51" s="123"/>
      <c r="BN51" s="121"/>
      <c r="BO51" s="121"/>
      <c r="BP51" s="123"/>
      <c r="BQ51" s="121"/>
    </row>
    <row r="52" spans="1:69">
      <c r="A52" s="62">
        <f t="shared" si="33"/>
        <v>35</v>
      </c>
      <c r="B52" s="62" t="str">
        <f t="shared" si="3"/>
        <v>data3!R37C37</v>
      </c>
      <c r="C52" s="62" t="str">
        <f ca="1">$AT$8&amp;"!R"&amp;2+A52&amp;"C"&amp;F$3</f>
        <v>data1!R37C37</v>
      </c>
      <c r="D52" s="63" t="str">
        <f t="shared" ca="1" si="0"/>
        <v/>
      </c>
      <c r="E52" s="62">
        <f t="shared" ca="1" si="4"/>
        <v>11087.755049993893</v>
      </c>
      <c r="F52" s="63">
        <f t="shared" ca="1" si="5"/>
        <v>10185.098470052084</v>
      </c>
      <c r="G52" s="63" t="str">
        <f t="shared" ca="1" si="6"/>
        <v>OVR</v>
      </c>
      <c r="H52" s="63"/>
      <c r="I52" s="63">
        <f t="shared" ca="1" si="7"/>
        <v>6639.7526869796593</v>
      </c>
      <c r="J52" s="63">
        <f t="shared" ca="1" si="8"/>
        <v>6643.340413411458</v>
      </c>
      <c r="K52" s="63">
        <f t="shared" ca="1" si="9"/>
        <v>1.0005403403712361</v>
      </c>
      <c r="L52" s="1">
        <f t="shared" ca="1" si="10"/>
        <v>0.64813077204014224</v>
      </c>
      <c r="M52" s="1">
        <f t="shared" ca="1" si="11"/>
        <v>5.408993571796028E-4</v>
      </c>
      <c r="N52" s="1"/>
      <c r="O52" s="1" t="str">
        <f t="shared" ca="1" si="12"/>
        <v>data3!R221C37</v>
      </c>
      <c r="P52" s="1" t="str">
        <f ca="1">$AT$8&amp;"!R"&amp;2+$D$16+3*A52&amp;"C"&amp;F$3</f>
        <v>data1!R221C37</v>
      </c>
      <c r="Q52" s="1" t="str">
        <f ca="1">$AT$8&amp;"!R"&amp;2+$D$16+3*A52+1&amp;"C"&amp;F$3</f>
        <v>data1!R222C37</v>
      </c>
      <c r="R52" s="1" t="str">
        <f ca="1">$AT$8&amp;"!R"&amp;2+$D$16+3*A52+2&amp;"C"&amp;F$3</f>
        <v>data1!R223C37</v>
      </c>
      <c r="S52" s="2">
        <f t="shared" ca="1" si="13"/>
        <v>36</v>
      </c>
      <c r="T52" s="63" t="str">
        <f t="shared" ca="1" si="14"/>
        <v/>
      </c>
      <c r="U52" s="2" t="str">
        <f t="shared" ca="1" si="15"/>
        <v/>
      </c>
      <c r="V52" s="2">
        <f t="shared" ca="1" si="16"/>
        <v>477.61897082223237</v>
      </c>
      <c r="W52" s="2">
        <f t="shared" ca="1" si="17"/>
        <v>463.43445841471356</v>
      </c>
      <c r="X52" s="2" t="str">
        <f t="shared" ca="1" si="18"/>
        <v>OVR</v>
      </c>
      <c r="Y52" s="2" t="str">
        <f t="shared" ca="1" si="1"/>
        <v>OVR</v>
      </c>
      <c r="AA52" s="63">
        <f t="shared" ca="1" si="19"/>
        <v>68.249914811608591</v>
      </c>
      <c r="AB52" s="63">
        <f t="shared" ca="1" si="20"/>
        <v>65.507616996765137</v>
      </c>
      <c r="AC52" s="1">
        <f ca="1">IF(AB52&lt;&gt;"",AA52/AC$16,"")</f>
        <v>6.6585282743032775E-3</v>
      </c>
      <c r="AD52" s="63">
        <f t="shared" ca="1" si="21"/>
        <v>0.95981976208449393</v>
      </c>
      <c r="AE52" s="1">
        <f t="shared" ca="1" si="2"/>
        <v>-1.0656532993657541E-2</v>
      </c>
      <c r="AF52" s="63">
        <f t="shared" ca="1" si="22"/>
        <v>62.487125555674233</v>
      </c>
      <c r="AG52" s="1">
        <f t="shared" ca="1" si="23"/>
        <v>0.18199977283095625</v>
      </c>
      <c r="AH52" s="63">
        <f t="shared" ca="1" si="24"/>
        <v>0.91556342199339757</v>
      </c>
      <c r="AI52" s="1">
        <f t="shared" ca="1" si="25"/>
        <v>-2.0122143278465066E-2</v>
      </c>
      <c r="AJ52" s="63">
        <f ca="1">IF(AF52&lt;&gt;"",AF52/AB52,"")</f>
        <v>0.95389098887172064</v>
      </c>
      <c r="AK52" s="1">
        <f t="shared" ca="1" si="26"/>
        <v>-2.8090684152189738E-2</v>
      </c>
      <c r="AL52" s="2">
        <f t="shared" ca="1" si="27"/>
        <v>65.361565589904785</v>
      </c>
      <c r="AM52" s="1">
        <f t="shared" ca="1" si="28"/>
        <v>0.44032203104263606</v>
      </c>
      <c r="AN52" s="63">
        <f t="shared" ca="1" si="29"/>
        <v>0.9576798120601826</v>
      </c>
      <c r="AO52" s="1">
        <f t="shared" ca="1" si="30"/>
        <v>-9.8038196679730572E-3</v>
      </c>
      <c r="AP52" s="63">
        <f t="shared" ca="1" si="31"/>
        <v>1.0460005162450545</v>
      </c>
      <c r="AQ52" s="1">
        <f t="shared" ca="1" si="32"/>
        <v>-1.6294644414751813E-2</v>
      </c>
      <c r="AR52" s="1"/>
      <c r="AS52" s="71"/>
      <c r="AT52" s="70"/>
      <c r="AU52" s="70"/>
      <c r="AV52"/>
      <c r="AW52"/>
      <c r="AX52"/>
      <c r="AY52"/>
      <c r="AZ52"/>
      <c r="BA52" s="118"/>
      <c r="BD52" s="121"/>
      <c r="BE52" s="123"/>
      <c r="BF52" s="121"/>
      <c r="BG52" s="121"/>
      <c r="BH52" s="123"/>
      <c r="BI52" s="121"/>
      <c r="BL52" s="121"/>
      <c r="BM52" s="123"/>
      <c r="BN52" s="121"/>
      <c r="BO52" s="121"/>
      <c r="BP52" s="123"/>
      <c r="BQ52" s="121"/>
    </row>
    <row r="53" spans="1:69">
      <c r="A53" s="62">
        <f t="shared" si="33"/>
        <v>36</v>
      </c>
      <c r="B53" s="62" t="str">
        <f t="shared" si="3"/>
        <v>data3!R38C37</v>
      </c>
      <c r="C53" s="62" t="str">
        <f ca="1">$AT$8&amp;"!R"&amp;2+A53&amp;"C"&amp;F$3</f>
        <v>data1!R38C37</v>
      </c>
      <c r="D53" s="63" t="str">
        <f t="shared" ca="1" si="0"/>
        <v/>
      </c>
      <c r="E53" s="62">
        <f t="shared" ca="1" si="4"/>
        <v>10993.729862047265</v>
      </c>
      <c r="F53" s="63">
        <f t="shared" ca="1" si="5"/>
        <v>10168.05029296875</v>
      </c>
      <c r="G53" s="63" t="str">
        <f t="shared" ca="1" si="6"/>
        <v>OVR</v>
      </c>
      <c r="H53" s="63"/>
      <c r="I53" s="63">
        <f t="shared" ca="1" si="7"/>
        <v>6746.8474870907903</v>
      </c>
      <c r="J53" s="63">
        <f t="shared" ca="1" si="8"/>
        <v>6750.8101196289062</v>
      </c>
      <c r="K53" s="63">
        <f t="shared" ca="1" si="9"/>
        <v>1.0005873309787567</v>
      </c>
      <c r="L53" s="1">
        <f t="shared" ca="1" si="10"/>
        <v>0.65861562142721042</v>
      </c>
      <c r="M53" s="1">
        <f t="shared" ca="1" si="11"/>
        <v>5.8788999095304995E-4</v>
      </c>
      <c r="N53" s="1"/>
      <c r="O53" s="1" t="str">
        <f t="shared" ca="1" si="12"/>
        <v>data3!R224C37</v>
      </c>
      <c r="P53" s="1" t="str">
        <f ca="1">$AT$8&amp;"!R"&amp;2+$D$16+3*A53&amp;"C"&amp;F$3</f>
        <v>data1!R224C37</v>
      </c>
      <c r="Q53" s="1" t="str">
        <f ca="1">$AT$8&amp;"!R"&amp;2+$D$16+3*A53+1&amp;"C"&amp;F$3</f>
        <v>data1!R225C37</v>
      </c>
      <c r="R53" s="1" t="str">
        <f ca="1">$AT$8&amp;"!R"&amp;2+$D$16+3*A53+2&amp;"C"&amp;F$3</f>
        <v>data1!R226C37</v>
      </c>
      <c r="S53" s="2">
        <f t="shared" ca="1" si="13"/>
        <v>37</v>
      </c>
      <c r="T53" s="63" t="str">
        <f t="shared" ca="1" si="14"/>
        <v/>
      </c>
      <c r="U53" s="2" t="str">
        <f t="shared" ca="1" si="15"/>
        <v/>
      </c>
      <c r="V53" s="2">
        <f t="shared" ca="1" si="16"/>
        <v>473.76066307271191</v>
      </c>
      <c r="W53" s="2">
        <f t="shared" ca="1" si="17"/>
        <v>459.63511784871417</v>
      </c>
      <c r="X53" s="2" t="str">
        <f t="shared" ca="1" si="18"/>
        <v>OVR</v>
      </c>
      <c r="Y53" s="2" t="str">
        <f t="shared" ca="1" si="1"/>
        <v>OVR</v>
      </c>
      <c r="AA53" s="63">
        <f t="shared" ca="1" si="19"/>
        <v>69.344799177044806</v>
      </c>
      <c r="AB53" s="63">
        <f t="shared" ca="1" si="20"/>
        <v>66.582900842030838</v>
      </c>
      <c r="AC53" s="1">
        <f ca="1">IF(AB53&lt;&gt;"",AA53/AC$16,"")</f>
        <v>6.7653462611751026E-3</v>
      </c>
      <c r="AD53" s="63">
        <f t="shared" ca="1" si="21"/>
        <v>0.96017151440640069</v>
      </c>
      <c r="AE53" s="1">
        <f t="shared" ca="1" si="2"/>
        <v>-1.0293960898947851E-2</v>
      </c>
      <c r="AF53" s="63">
        <f t="shared" ca="1" si="22"/>
        <v>63.520208040873207</v>
      </c>
      <c r="AG53" s="1">
        <f t="shared" ca="1" si="23"/>
        <v>0.18491946447211949</v>
      </c>
      <c r="AH53" s="63">
        <f t="shared" ca="1" si="24"/>
        <v>0.91600536442104641</v>
      </c>
      <c r="AI53" s="1">
        <f t="shared" ca="1" si="25"/>
        <v>-1.9649156275712176E-2</v>
      </c>
      <c r="AJ53" s="63">
        <f ca="1">IF(AF53&lt;&gt;"",AF53/AB53,"")</f>
        <v>0.95400181184019117</v>
      </c>
      <c r="AK53" s="1">
        <f t="shared" ca="1" si="26"/>
        <v>-2.7977767816127264E-2</v>
      </c>
      <c r="AL53" s="2">
        <f t="shared" ca="1" si="27"/>
        <v>66.844808737436935</v>
      </c>
      <c r="AM53" s="1">
        <f t="shared" ca="1" si="28"/>
        <v>0.44738580114222454</v>
      </c>
      <c r="AN53" s="63">
        <f t="shared" ca="1" si="29"/>
        <v>0.96394840753341682</v>
      </c>
      <c r="AO53" s="1">
        <f t="shared" ca="1" si="30"/>
        <v>-3.3223848340381279E-3</v>
      </c>
      <c r="AP53" s="63">
        <f t="shared" ca="1" si="31"/>
        <v>1.0523392601992811</v>
      </c>
      <c r="AQ53" s="1">
        <f t="shared" ca="1" si="32"/>
        <v>-1.0333407992192067E-2</v>
      </c>
      <c r="AR53" s="1"/>
      <c r="AS53" s="71"/>
      <c r="AT53" s="70"/>
      <c r="AU53" s="70"/>
      <c r="AV53"/>
      <c r="AW53"/>
      <c r="AX53"/>
      <c r="AY53"/>
      <c r="AZ53"/>
      <c r="BA53" s="118"/>
      <c r="BD53" s="121"/>
      <c r="BE53" s="123"/>
      <c r="BF53" s="121"/>
      <c r="BG53" s="121"/>
      <c r="BH53" s="123"/>
      <c r="BI53" s="121"/>
      <c r="BL53" s="121"/>
      <c r="BM53" s="123"/>
      <c r="BN53" s="121"/>
      <c r="BO53" s="121"/>
      <c r="BP53" s="123"/>
      <c r="BQ53" s="121"/>
    </row>
    <row r="54" spans="1:69">
      <c r="A54" s="62">
        <f t="shared" si="33"/>
        <v>37</v>
      </c>
      <c r="B54" s="62" t="str">
        <f t="shared" si="3"/>
        <v>data3!R39C37</v>
      </c>
      <c r="C54" s="62" t="str">
        <f ca="1">$AT$8&amp;"!R"&amp;2+A54&amp;"C"&amp;F$3</f>
        <v>data1!R39C37</v>
      </c>
      <c r="D54" s="63" t="str">
        <f t="shared" ca="1" si="0"/>
        <v/>
      </c>
      <c r="E54" s="62">
        <f t="shared" ca="1" si="4"/>
        <v>10893.090091440989</v>
      </c>
      <c r="F54" s="63">
        <f t="shared" ca="1" si="5"/>
        <v>10150.949991861979</v>
      </c>
      <c r="G54" s="63" t="str">
        <f t="shared" ca="1" si="6"/>
        <v>OVR</v>
      </c>
      <c r="H54" s="63"/>
      <c r="I54" s="63">
        <f t="shared" ca="1" si="7"/>
        <v>6853.1297572558469</v>
      </c>
      <c r="J54" s="63">
        <f t="shared" ca="1" si="8"/>
        <v>6857.999674479167</v>
      </c>
      <c r="K54" s="63">
        <f t="shared" ca="1" si="9"/>
        <v>1.0007106121430378</v>
      </c>
      <c r="L54" s="1">
        <f t="shared" ca="1" si="10"/>
        <v>0.66907313897357723</v>
      </c>
      <c r="M54" s="1">
        <f t="shared" ca="1" si="11"/>
        <v>7.1117122410946365E-4</v>
      </c>
      <c r="N54" s="1"/>
      <c r="O54" s="1" t="str">
        <f t="shared" ca="1" si="12"/>
        <v>data3!R227C37</v>
      </c>
      <c r="P54" s="1" t="str">
        <f ca="1">$AT$8&amp;"!R"&amp;2+$D$16+3*A54&amp;"C"&amp;F$3</f>
        <v>data1!R227C37</v>
      </c>
      <c r="Q54" s="1" t="str">
        <f ca="1">$AT$8&amp;"!R"&amp;2+$D$16+3*A54+1&amp;"C"&amp;F$3</f>
        <v>data1!R228C37</v>
      </c>
      <c r="R54" s="1" t="str">
        <f ca="1">$AT$8&amp;"!R"&amp;2+$D$16+3*A54+2&amp;"C"&amp;F$3</f>
        <v>data1!R229C37</v>
      </c>
      <c r="S54" s="2">
        <f t="shared" ca="1" si="13"/>
        <v>38</v>
      </c>
      <c r="T54" s="63" t="str">
        <f t="shared" ca="1" si="14"/>
        <v/>
      </c>
      <c r="U54" s="2" t="str">
        <f t="shared" ca="1" si="15"/>
        <v/>
      </c>
      <c r="V54" s="2">
        <f t="shared" ca="1" si="16"/>
        <v>469.79522853404075</v>
      </c>
      <c r="W54" s="2">
        <f t="shared" ca="1" si="17"/>
        <v>455.822748819987</v>
      </c>
      <c r="X54" s="2" t="str">
        <f t="shared" ca="1" si="18"/>
        <v>OVR</v>
      </c>
      <c r="Y54" s="2" t="str">
        <f t="shared" ca="1" si="1"/>
        <v>OVR</v>
      </c>
      <c r="AA54" s="63">
        <f t="shared" ca="1" si="19"/>
        <v>70.407649815898296</v>
      </c>
      <c r="AB54" s="63">
        <f t="shared" ca="1" si="20"/>
        <v>67.60605001449585</v>
      </c>
      <c r="AC54" s="1">
        <f ca="1">IF(AB54&lt;&gt;"",AA54/AC$16,"")</f>
        <v>6.8690390064291024E-3</v>
      </c>
      <c r="AD54" s="63">
        <f t="shared" ca="1" si="21"/>
        <v>0.96020887206534999</v>
      </c>
      <c r="AE54" s="1">
        <f t="shared" ca="1" si="2"/>
        <v>-1.0255454132069186E-2</v>
      </c>
      <c r="AF54" s="63">
        <f t="shared" ca="1" si="22"/>
        <v>64.579041957855225</v>
      </c>
      <c r="AG54" s="1">
        <f t="shared" ca="1" si="23"/>
        <v>0.18775373284239547</v>
      </c>
      <c r="AH54" s="63">
        <f t="shared" ca="1" si="24"/>
        <v>0.91721627020240415</v>
      </c>
      <c r="AI54" s="1">
        <f t="shared" ca="1" si="25"/>
        <v>-1.8353189515544766E-2</v>
      </c>
      <c r="AJ54" s="63">
        <f ca="1">IF(AF54&lt;&gt;"",AF54/AB54,"")</f>
        <v>0.95522578147974058</v>
      </c>
      <c r="AK54" s="1">
        <f t="shared" ca="1" si="26"/>
        <v>-2.6730678254667017E-2</v>
      </c>
      <c r="AL54" s="2">
        <f t="shared" ca="1" si="27"/>
        <v>68.523078918457031</v>
      </c>
      <c r="AM54" s="1">
        <f t="shared" ca="1" si="28"/>
        <v>0.45424290203805351</v>
      </c>
      <c r="AN54" s="63">
        <f t="shared" ca="1" si="29"/>
        <v>0.97323343553762931</v>
      </c>
      <c r="AO54" s="1">
        <f t="shared" ca="1" si="30"/>
        <v>6.277900301208561E-3</v>
      </c>
      <c r="AP54" s="63">
        <f t="shared" ca="1" si="31"/>
        <v>1.0610730175151206</v>
      </c>
      <c r="AQ54" s="1">
        <f t="shared" ca="1" si="32"/>
        <v>-2.1197946023872039E-3</v>
      </c>
      <c r="AR54" s="1"/>
      <c r="AS54" s="71"/>
      <c r="AT54" s="70"/>
      <c r="AU54" s="70"/>
      <c r="AV54"/>
      <c r="AW54"/>
      <c r="AX54"/>
      <c r="AY54"/>
      <c r="AZ54"/>
      <c r="BA54" s="118"/>
      <c r="BD54" s="121"/>
      <c r="BE54" s="123"/>
      <c r="BF54" s="121"/>
      <c r="BG54" s="121"/>
      <c r="BH54" s="123"/>
      <c r="BI54" s="121"/>
      <c r="BL54" s="121"/>
      <c r="BM54" s="123"/>
      <c r="BN54" s="121"/>
      <c r="BO54" s="121"/>
      <c r="BP54" s="123"/>
      <c r="BQ54" s="121"/>
    </row>
    <row r="55" spans="1:69">
      <c r="A55" s="62">
        <f t="shared" si="33"/>
        <v>38</v>
      </c>
      <c r="B55" s="62" t="str">
        <f t="shared" si="3"/>
        <v>data3!R40C37</v>
      </c>
      <c r="C55" s="62" t="str">
        <f ca="1">$AT$8&amp;"!R"&amp;2+A55&amp;"C"&amp;F$3</f>
        <v>data1!R40C37</v>
      </c>
      <c r="D55" s="63">
        <f t="shared" ca="1" si="0"/>
        <v>39</v>
      </c>
      <c r="E55" s="62">
        <f t="shared" ca="1" si="4"/>
        <v>10812.73135523079</v>
      </c>
      <c r="F55" s="63">
        <f t="shared" ca="1" si="5"/>
        <v>10133.471801757812</v>
      </c>
      <c r="G55" s="63">
        <f t="shared" ca="1" si="6"/>
        <v>10133.471801757812</v>
      </c>
      <c r="H55" s="63"/>
      <c r="I55" s="63">
        <f t="shared" ca="1" si="7"/>
        <v>6960.0717273323617</v>
      </c>
      <c r="J55" s="63">
        <f t="shared" ca="1" si="8"/>
        <v>6965.4694417317705</v>
      </c>
      <c r="K55" s="63">
        <f t="shared" ca="1" si="9"/>
        <v>1.0007755256857789</v>
      </c>
      <c r="L55" s="1">
        <f t="shared" ca="1" si="10"/>
        <v>0.67955799431529473</v>
      </c>
      <c r="M55" s="1">
        <f t="shared" ca="1" si="11"/>
        <v>7.7608480311663897E-4</v>
      </c>
      <c r="N55" s="1"/>
      <c r="O55" s="1" t="str">
        <f t="shared" ca="1" si="12"/>
        <v>data3!R230C37</v>
      </c>
      <c r="P55" s="1" t="str">
        <f ca="1">$AT$8&amp;"!R"&amp;2+$D$16+3*A55&amp;"C"&amp;F$3</f>
        <v>data1!R230C37</v>
      </c>
      <c r="Q55" s="1" t="str">
        <f ca="1">$AT$8&amp;"!R"&amp;2+$D$16+3*A55+1&amp;"C"&amp;F$3</f>
        <v>data1!R231C37</v>
      </c>
      <c r="R55" s="1" t="str">
        <f ca="1">$AT$8&amp;"!R"&amp;2+$D$16+3*A55+2&amp;"C"&amp;F$3</f>
        <v>data1!R232C37</v>
      </c>
      <c r="S55" s="2">
        <f t="shared" ca="1" si="13"/>
        <v>39</v>
      </c>
      <c r="T55" s="63" t="str">
        <f t="shared" ca="1" si="14"/>
        <v/>
      </c>
      <c r="U55" s="2" t="str">
        <f t="shared" ca="1" si="15"/>
        <v/>
      </c>
      <c r="V55" s="2">
        <f t="shared" ca="1" si="16"/>
        <v>465.85598684617452</v>
      </c>
      <c r="W55" s="2">
        <f t="shared" ca="1" si="17"/>
        <v>451.9777946472168</v>
      </c>
      <c r="X55" s="2" t="str">
        <f t="shared" ca="1" si="18"/>
        <v>OVR</v>
      </c>
      <c r="Y55" s="2" t="str">
        <f t="shared" ca="1" si="1"/>
        <v>OVR</v>
      </c>
      <c r="AA55" s="63">
        <f t="shared" ca="1" si="19"/>
        <v>71.551736280408008</v>
      </c>
      <c r="AB55" s="63">
        <f t="shared" ca="1" si="20"/>
        <v>68.648750146230057</v>
      </c>
      <c r="AC55" s="1">
        <f ca="1">IF(AB55&lt;&gt;"",AA55/AC$16,"")</f>
        <v>6.9806571980885858E-3</v>
      </c>
      <c r="AD55" s="63">
        <f t="shared" ca="1" si="21"/>
        <v>0.95942815247974866</v>
      </c>
      <c r="AE55" s="1">
        <f t="shared" ca="1" si="2"/>
        <v>-1.1060188366652013E-2</v>
      </c>
      <c r="AF55" s="63">
        <f t="shared" ca="1" si="22"/>
        <v>65.632152557373047</v>
      </c>
      <c r="AG55" s="1">
        <f t="shared" ca="1" si="23"/>
        <v>0.19080463008108803</v>
      </c>
      <c r="AH55" s="63">
        <f t="shared" ca="1" si="24"/>
        <v>0.91726848248886117</v>
      </c>
      <c r="AI55" s="1">
        <f t="shared" ca="1" si="25"/>
        <v>-1.8297309538124251E-2</v>
      </c>
      <c r="AJ55" s="63">
        <f ca="1">IF(AF55&lt;&gt;"",AF55/AB55,"")</f>
        <v>0.95605750166709091</v>
      </c>
      <c r="AK55" s="1">
        <f t="shared" ca="1" si="26"/>
        <v>-2.5883247460483094E-2</v>
      </c>
      <c r="AL55" s="2">
        <f t="shared" ca="1" si="27"/>
        <v>70.116499106089279</v>
      </c>
      <c r="AM55" s="1">
        <f t="shared" ca="1" si="28"/>
        <v>0.46162410503489038</v>
      </c>
      <c r="AN55" s="63">
        <f t="shared" ca="1" si="29"/>
        <v>0.97994126699184347</v>
      </c>
      <c r="AO55" s="1">
        <f t="shared" ca="1" si="30"/>
        <v>1.3213484617207838E-2</v>
      </c>
      <c r="AP55" s="63">
        <f t="shared" ca="1" si="31"/>
        <v>1.0683254529065795</v>
      </c>
      <c r="AQ55" s="1">
        <f t="shared" ca="1" si="32"/>
        <v>4.7007178398290606E-3</v>
      </c>
      <c r="AR55" s="1"/>
      <c r="AS55" s="71"/>
      <c r="AT55" s="70"/>
      <c r="AU55" s="70"/>
      <c r="AV55"/>
      <c r="AW55"/>
      <c r="AX55"/>
      <c r="AY55"/>
      <c r="AZ55"/>
      <c r="BA55" s="118"/>
      <c r="BD55" s="121"/>
      <c r="BE55" s="123"/>
      <c r="BF55" s="121"/>
      <c r="BG55" s="121"/>
      <c r="BH55" s="123"/>
      <c r="BI55" s="121"/>
      <c r="BL55" s="121"/>
      <c r="BM55" s="123"/>
      <c r="BN55" s="121"/>
      <c r="BO55" s="121"/>
      <c r="BP55" s="123"/>
      <c r="BQ55" s="121"/>
    </row>
    <row r="56" spans="1:69">
      <c r="A56" s="62">
        <f t="shared" si="33"/>
        <v>39</v>
      </c>
      <c r="B56" s="62" t="str">
        <f t="shared" si="3"/>
        <v>data3!R41C37</v>
      </c>
      <c r="C56" s="62" t="str">
        <f ca="1">$AT$8&amp;"!R"&amp;2+A56&amp;"C"&amp;F$3</f>
        <v>data1!R41C37</v>
      </c>
      <c r="D56" s="63">
        <f t="shared" ca="1" si="0"/>
        <v>40</v>
      </c>
      <c r="E56" s="62">
        <f t="shared" ca="1" si="4"/>
        <v>10721.712786666176</v>
      </c>
      <c r="F56" s="63">
        <f t="shared" ca="1" si="5"/>
        <v>10108.987874348959</v>
      </c>
      <c r="G56" s="63">
        <f t="shared" ca="1" si="6"/>
        <v>10108.987874348959</v>
      </c>
      <c r="H56" s="63"/>
      <c r="I56" s="63">
        <f t="shared" ca="1" si="7"/>
        <v>7066.7904664632151</v>
      </c>
      <c r="J56" s="63">
        <f t="shared" ca="1" si="8"/>
        <v>7072.619954427083</v>
      </c>
      <c r="K56" s="63">
        <f t="shared" ca="1" si="9"/>
        <v>1.0008249130905371</v>
      </c>
      <c r="L56" s="1">
        <f t="shared" ca="1" si="10"/>
        <v>0.69001170287093494</v>
      </c>
      <c r="M56" s="1">
        <f t="shared" ca="1" si="11"/>
        <v>8.2547223546680648E-4</v>
      </c>
      <c r="N56" s="1"/>
      <c r="O56" s="1" t="str">
        <f t="shared" ca="1" si="12"/>
        <v>data3!R233C37</v>
      </c>
      <c r="P56" s="1" t="str">
        <f ca="1">$AT$8&amp;"!R"&amp;2+$D$16+3*A56&amp;"C"&amp;F$3</f>
        <v>data1!R233C37</v>
      </c>
      <c r="Q56" s="1" t="str">
        <f ca="1">$AT$8&amp;"!R"&amp;2+$D$16+3*A56+1&amp;"C"&amp;F$3</f>
        <v>data1!R234C37</v>
      </c>
      <c r="R56" s="1" t="str">
        <f ca="1">$AT$8&amp;"!R"&amp;2+$D$16+3*A56+2&amp;"C"&amp;F$3</f>
        <v>data1!R235C37</v>
      </c>
      <c r="S56" s="2">
        <f t="shared" ca="1" si="13"/>
        <v>40</v>
      </c>
      <c r="T56" s="63" t="str">
        <f t="shared" ca="1" si="14"/>
        <v/>
      </c>
      <c r="U56" s="2" t="str">
        <f t="shared" ca="1" si="15"/>
        <v/>
      </c>
      <c r="V56" s="2">
        <f t="shared" ca="1" si="16"/>
        <v>461.89546535686418</v>
      </c>
      <c r="W56" s="2">
        <f t="shared" ca="1" si="17"/>
        <v>448.14587020874023</v>
      </c>
      <c r="X56" s="2" t="str">
        <f t="shared" ca="1" si="18"/>
        <v>OVR</v>
      </c>
      <c r="Y56" s="2" t="str">
        <f t="shared" ca="1" si="1"/>
        <v>OVR</v>
      </c>
      <c r="AA56" s="63">
        <f t="shared" ca="1" si="19"/>
        <v>72.651986622629167</v>
      </c>
      <c r="AB56" s="63">
        <f t="shared" ca="1" si="20"/>
        <v>69.704484144846603</v>
      </c>
      <c r="AC56" s="1">
        <f ca="1">IF(AB56&lt;&gt;"",AA56/AC$16,"")</f>
        <v>7.0879986948906501E-3</v>
      </c>
      <c r="AD56" s="63">
        <f t="shared" ca="1" si="21"/>
        <v>0.95942984335593517</v>
      </c>
      <c r="AE56" s="1">
        <f t="shared" ca="1" si="2"/>
        <v>-1.1058445479732337E-2</v>
      </c>
      <c r="AF56" s="63">
        <f t="shared" ca="1" si="22"/>
        <v>66.693846543629959</v>
      </c>
      <c r="AG56" s="1">
        <f t="shared" ca="1" si="23"/>
        <v>0.19373863099367777</v>
      </c>
      <c r="AH56" s="63">
        <f t="shared" ca="1" si="24"/>
        <v>0.91799067918201416</v>
      </c>
      <c r="AI56" s="1">
        <f t="shared" ca="1" si="25"/>
        <v>-1.7524381600180439E-2</v>
      </c>
      <c r="AJ56" s="63">
        <f ca="1">IF(AF56&lt;&gt;"",AF56/AB56,"")</f>
        <v>0.95680855201567072</v>
      </c>
      <c r="AK56" s="1">
        <f t="shared" ca="1" si="26"/>
        <v>-2.5118010301340976E-2</v>
      </c>
      <c r="AL56" s="2">
        <f t="shared" ca="1" si="27"/>
        <v>71.482372442881271</v>
      </c>
      <c r="AM56" s="1">
        <f t="shared" ca="1" si="28"/>
        <v>0.46872249433954299</v>
      </c>
      <c r="AN56" s="63">
        <f t="shared" ca="1" si="29"/>
        <v>0.98390113974689863</v>
      </c>
      <c r="AO56" s="1">
        <f t="shared" ca="1" si="30"/>
        <v>1.7307808030188054E-2</v>
      </c>
      <c r="AP56" s="63">
        <f t="shared" ca="1" si="31"/>
        <v>1.0717986163254019</v>
      </c>
      <c r="AQ56" s="1">
        <f t="shared" ca="1" si="32"/>
        <v>7.9670350192728723E-3</v>
      </c>
      <c r="AR56" s="1"/>
      <c r="AS56" s="71"/>
      <c r="AT56" s="70"/>
      <c r="AU56" s="70"/>
      <c r="AV56"/>
      <c r="AW56"/>
      <c r="AX56"/>
      <c r="AY56"/>
      <c r="AZ56"/>
      <c r="BA56" s="118"/>
      <c r="BD56" s="121"/>
      <c r="BE56" s="123"/>
      <c r="BF56" s="121"/>
      <c r="BG56" s="121"/>
      <c r="BH56" s="123"/>
      <c r="BI56" s="121"/>
      <c r="BL56" s="121"/>
      <c r="BM56" s="123"/>
      <c r="BN56" s="121"/>
      <c r="BO56" s="121"/>
      <c r="BP56" s="123"/>
      <c r="BQ56" s="121"/>
    </row>
    <row r="57" spans="1:69">
      <c r="A57" s="62">
        <f t="shared" si="33"/>
        <v>40</v>
      </c>
      <c r="B57" s="62" t="str">
        <f t="shared" si="3"/>
        <v>data3!R42C37</v>
      </c>
      <c r="C57" s="62" t="str">
        <f ca="1">$AT$8&amp;"!R"&amp;2+A57&amp;"C"&amp;F$3</f>
        <v>data1!R42C37</v>
      </c>
      <c r="D57" s="63">
        <f t="shared" ca="1" si="0"/>
        <v>41</v>
      </c>
      <c r="E57" s="62">
        <f t="shared" ca="1" si="4"/>
        <v>10621.07304942526</v>
      </c>
      <c r="F57" s="63">
        <f t="shared" ca="1" si="5"/>
        <v>10075.777872721354</v>
      </c>
      <c r="G57" s="63">
        <f t="shared" ca="1" si="6"/>
        <v>10075.777872721354</v>
      </c>
      <c r="H57" s="63"/>
      <c r="I57" s="63">
        <f t="shared" ca="1" si="7"/>
        <v>7173.3017230986507</v>
      </c>
      <c r="J57" s="63">
        <f t="shared" ca="1" si="8"/>
        <v>7179.4380086263018</v>
      </c>
      <c r="K57" s="63">
        <f t="shared" ca="1" si="9"/>
        <v>1.0008554339081948</v>
      </c>
      <c r="L57" s="1">
        <f t="shared" ca="1" si="10"/>
        <v>0.7004329764513465</v>
      </c>
      <c r="M57" s="1">
        <f t="shared" ca="1" si="11"/>
        <v>8.5599307017591997E-4</v>
      </c>
      <c r="N57" s="1"/>
      <c r="O57" s="1" t="str">
        <f t="shared" ca="1" si="12"/>
        <v>data3!R236C37</v>
      </c>
      <c r="P57" s="1" t="str">
        <f ca="1">$AT$8&amp;"!R"&amp;2+$D$16+3*A57&amp;"C"&amp;F$3</f>
        <v>data1!R236C37</v>
      </c>
      <c r="Q57" s="1" t="str">
        <f ca="1">$AT$8&amp;"!R"&amp;2+$D$16+3*A57+1&amp;"C"&amp;F$3</f>
        <v>data1!R237C37</v>
      </c>
      <c r="R57" s="1" t="str">
        <f ca="1">$AT$8&amp;"!R"&amp;2+$D$16+3*A57+2&amp;"C"&amp;F$3</f>
        <v>data1!R238C37</v>
      </c>
      <c r="S57" s="2">
        <f t="shared" ca="1" si="13"/>
        <v>41</v>
      </c>
      <c r="T57" s="63" t="str">
        <f t="shared" ca="1" si="14"/>
        <v/>
      </c>
      <c r="U57" s="2" t="str">
        <f t="shared" ca="1" si="15"/>
        <v/>
      </c>
      <c r="V57" s="2">
        <f t="shared" ca="1" si="16"/>
        <v>457.90647487354966</v>
      </c>
      <c r="W57" s="2">
        <f t="shared" ca="1" si="17"/>
        <v>444.2683270772298</v>
      </c>
      <c r="X57" s="2" t="str">
        <f t="shared" ca="1" si="18"/>
        <v>OVR</v>
      </c>
      <c r="Y57" s="2" t="str">
        <f t="shared" ca="1" si="1"/>
        <v>OVR</v>
      </c>
      <c r="AA57" s="63">
        <f t="shared" ca="1" si="19"/>
        <v>73.662956890182329</v>
      </c>
      <c r="AB57" s="63">
        <f t="shared" ca="1" si="20"/>
        <v>70.75370041529338</v>
      </c>
      <c r="AC57" s="1">
        <f ca="1">IF(AB57&lt;&gt;"",AA57/AC$16,"")</f>
        <v>7.1866299405055935E-3</v>
      </c>
      <c r="AD57" s="63">
        <f t="shared" ca="1" si="21"/>
        <v>0.96050584177300802</v>
      </c>
      <c r="AE57" s="1">
        <f t="shared" ca="1" si="2"/>
        <v>-9.9493497447911139E-3</v>
      </c>
      <c r="AF57" s="63">
        <f t="shared" ca="1" si="22"/>
        <v>67.75482575098674</v>
      </c>
      <c r="AG57" s="1">
        <f t="shared" ca="1" si="23"/>
        <v>0.19643455170715288</v>
      </c>
      <c r="AH57" s="63">
        <f t="shared" ca="1" si="24"/>
        <v>0.91979508577148883</v>
      </c>
      <c r="AI57" s="1">
        <f t="shared" ca="1" si="25"/>
        <v>-1.5593223125435984E-2</v>
      </c>
      <c r="AJ57" s="63">
        <f ca="1">IF(AF57&lt;&gt;"",AF57/AB57,"")</f>
        <v>0.95761529578376037</v>
      </c>
      <c r="AK57" s="1">
        <f t="shared" ca="1" si="26"/>
        <v>-2.4296027713334833E-2</v>
      </c>
      <c r="AL57" s="2">
        <f t="shared" ca="1" si="27"/>
        <v>72.518209616343185</v>
      </c>
      <c r="AM57" s="1">
        <f t="shared" ca="1" si="28"/>
        <v>0.47524488316246666</v>
      </c>
      <c r="AN57" s="63">
        <f t="shared" ca="1" si="29"/>
        <v>0.98445966165129983</v>
      </c>
      <c r="AO57" s="1">
        <f t="shared" ca="1" si="30"/>
        <v>1.7885293583715711E-2</v>
      </c>
      <c r="AP57" s="63">
        <f t="shared" ca="1" si="31"/>
        <v>1.0703032413198565</v>
      </c>
      <c r="AQ57" s="1">
        <f t="shared" ca="1" si="32"/>
        <v>6.5607179298283747E-3</v>
      </c>
      <c r="AR57" s="1"/>
      <c r="AS57" s="71"/>
      <c r="AT57" s="70"/>
      <c r="AU57" s="70"/>
      <c r="AV57"/>
      <c r="AW57"/>
      <c r="AX57"/>
      <c r="AY57"/>
      <c r="AZ57"/>
      <c r="BA57" s="118"/>
      <c r="BD57" s="121"/>
      <c r="BE57" s="123"/>
      <c r="BF57" s="121"/>
      <c r="BG57" s="121"/>
      <c r="BH57" s="123"/>
      <c r="BI57" s="121"/>
      <c r="BL57" s="121"/>
      <c r="BM57" s="123"/>
      <c r="BN57" s="121"/>
      <c r="BO57" s="121"/>
      <c r="BP57" s="123"/>
      <c r="BQ57" s="121"/>
    </row>
    <row r="58" spans="1:69">
      <c r="A58" s="62">
        <f t="shared" si="33"/>
        <v>41</v>
      </c>
      <c r="B58" s="62" t="str">
        <f t="shared" si="3"/>
        <v>data3!R43C37</v>
      </c>
      <c r="C58" s="62" t="str">
        <f ca="1">$AT$8&amp;"!R"&amp;2+A58&amp;"C"&amp;F$3</f>
        <v>data1!R43C37</v>
      </c>
      <c r="D58" s="63">
        <f t="shared" ca="1" si="0"/>
        <v>42</v>
      </c>
      <c r="E58" s="62">
        <f t="shared" ca="1" si="4"/>
        <v>10526.227841009086</v>
      </c>
      <c r="F58" s="63">
        <f t="shared" ca="1" si="5"/>
        <v>10038.944498697916</v>
      </c>
      <c r="G58" s="63">
        <f t="shared" ca="1" si="6"/>
        <v>10038.944498697916</v>
      </c>
      <c r="H58" s="63"/>
      <c r="I58" s="63">
        <f t="shared" ca="1" si="7"/>
        <v>7279.8833806451312</v>
      </c>
      <c r="J58" s="63">
        <f t="shared" ca="1" si="8"/>
        <v>7286.8621826171875</v>
      </c>
      <c r="K58" s="63">
        <f t="shared" ca="1" si="9"/>
        <v>1.0009586420011358</v>
      </c>
      <c r="L58" s="1">
        <f t="shared" ca="1" si="10"/>
        <v>0.71091338366996948</v>
      </c>
      <c r="M58" s="1">
        <f t="shared" ca="1" si="11"/>
        <v>9.5920122077775005E-4</v>
      </c>
      <c r="N58" s="1"/>
      <c r="O58" s="1" t="str">
        <f t="shared" ca="1" si="12"/>
        <v>data3!R239C37</v>
      </c>
      <c r="P58" s="1" t="str">
        <f ca="1">$AT$8&amp;"!R"&amp;2+$D$16+3*A58&amp;"C"&amp;F$3</f>
        <v>data1!R239C37</v>
      </c>
      <c r="Q58" s="1" t="str">
        <f ca="1">$AT$8&amp;"!R"&amp;2+$D$16+3*A58+1&amp;"C"&amp;F$3</f>
        <v>data1!R240C37</v>
      </c>
      <c r="R58" s="1" t="str">
        <f ca="1">$AT$8&amp;"!R"&amp;2+$D$16+3*A58+2&amp;"C"&amp;F$3</f>
        <v>data1!R241C37</v>
      </c>
      <c r="S58" s="2">
        <f t="shared" ca="1" si="13"/>
        <v>42</v>
      </c>
      <c r="T58" s="63" t="str">
        <f t="shared" ca="1" si="14"/>
        <v/>
      </c>
      <c r="U58" s="2" t="str">
        <f t="shared" ca="1" si="15"/>
        <v/>
      </c>
      <c r="V58" s="2">
        <f t="shared" ca="1" si="16"/>
        <v>453.89570619371574</v>
      </c>
      <c r="W58" s="2">
        <f t="shared" ca="1" si="17"/>
        <v>440.37775421142578</v>
      </c>
      <c r="X58" s="2" t="str">
        <f t="shared" ca="1" si="18"/>
        <v>OVR</v>
      </c>
      <c r="Y58" s="2" t="str">
        <f t="shared" ca="1" si="1"/>
        <v>OVR</v>
      </c>
      <c r="AA58" s="63">
        <f t="shared" ca="1" si="19"/>
        <v>74.738628361591637</v>
      </c>
      <c r="AB58" s="63">
        <f t="shared" ca="1" si="20"/>
        <v>71.828983783721924</v>
      </c>
      <c r="AC58" s="1">
        <f ca="1">IF(AB58&lt;&gt;"",AA58/AC$16,"")</f>
        <v>7.2915734986918673E-3</v>
      </c>
      <c r="AD58" s="63">
        <f t="shared" ca="1" si="21"/>
        <v>0.96106906640308387</v>
      </c>
      <c r="AE58" s="1">
        <f t="shared" ca="1" si="2"/>
        <v>-9.3688005310382794E-3</v>
      </c>
      <c r="AF58" s="63">
        <f t="shared" ca="1" si="22"/>
        <v>68.805791060129806</v>
      </c>
      <c r="AG58" s="1">
        <f t="shared" ca="1" si="23"/>
        <v>0.19930300896424435</v>
      </c>
      <c r="AH58" s="63">
        <f t="shared" ca="1" si="24"/>
        <v>0.92061886294248974</v>
      </c>
      <c r="AI58" s="1">
        <f t="shared" ca="1" si="25"/>
        <v>-1.4711579113294238E-2</v>
      </c>
      <c r="AJ58" s="63">
        <f ca="1">IF(AF58&lt;&gt;"",AF58/AB58,"")</f>
        <v>0.95791124189233978</v>
      </c>
      <c r="AK58" s="1">
        <f t="shared" ca="1" si="26"/>
        <v>-2.3994491391812978E-2</v>
      </c>
      <c r="AL58" s="2">
        <f t="shared" ca="1" si="27"/>
        <v>73.470081965128585</v>
      </c>
      <c r="AM58" s="1">
        <f t="shared" ca="1" si="28"/>
        <v>0.48218469910704281</v>
      </c>
      <c r="AN58" s="63">
        <f t="shared" ca="1" si="29"/>
        <v>0.98302689754586181</v>
      </c>
      <c r="AO58" s="1">
        <f t="shared" ca="1" si="30"/>
        <v>1.6403882441228035E-2</v>
      </c>
      <c r="AP58" s="63">
        <f t="shared" ca="1" si="31"/>
        <v>1.0677892199643868</v>
      </c>
      <c r="AQ58" s="1">
        <f t="shared" ca="1" si="32"/>
        <v>4.1964205580555802E-3</v>
      </c>
      <c r="AR58" s="1"/>
      <c r="AS58" s="71"/>
      <c r="AT58" s="70"/>
      <c r="AU58" s="70"/>
      <c r="AV58"/>
      <c r="AW58"/>
      <c r="AX58"/>
      <c r="AY58"/>
      <c r="AZ58"/>
      <c r="BA58" s="118"/>
      <c r="BD58" s="121"/>
      <c r="BE58" s="123"/>
      <c r="BF58" s="121"/>
      <c r="BG58" s="121"/>
      <c r="BH58" s="123"/>
      <c r="BI58" s="121"/>
      <c r="BL58" s="121"/>
      <c r="BM58" s="123"/>
      <c r="BN58" s="121"/>
      <c r="BO58" s="121"/>
      <c r="BP58" s="123"/>
      <c r="BQ58" s="121"/>
    </row>
    <row r="59" spans="1:69">
      <c r="A59" s="62">
        <f t="shared" si="33"/>
        <v>42</v>
      </c>
      <c r="B59" s="62" t="str">
        <f t="shared" si="3"/>
        <v>data3!R44C37</v>
      </c>
      <c r="C59" s="62" t="str">
        <f ca="1">$AT$8&amp;"!R"&amp;2+A59&amp;"C"&amp;F$3</f>
        <v>data1!R44C37</v>
      </c>
      <c r="D59" s="63">
        <f t="shared" ca="1" si="0"/>
        <v>43</v>
      </c>
      <c r="E59" s="62">
        <f t="shared" ca="1" si="4"/>
        <v>10442.753113764547</v>
      </c>
      <c r="F59" s="63">
        <f t="shared" ca="1" si="5"/>
        <v>10002.743367513021</v>
      </c>
      <c r="G59" s="63">
        <f t="shared" ca="1" si="6"/>
        <v>10002.743367513021</v>
      </c>
      <c r="H59" s="63"/>
      <c r="I59" s="63">
        <f t="shared" ca="1" si="7"/>
        <v>7387.6351613908218</v>
      </c>
      <c r="J59" s="63">
        <f t="shared" ca="1" si="8"/>
        <v>7394.9836018880205</v>
      </c>
      <c r="K59" s="63">
        <f t="shared" ca="1" si="9"/>
        <v>1.000994694558768</v>
      </c>
      <c r="L59" s="1">
        <f t="shared" ca="1" si="10"/>
        <v>0.72146181481834348</v>
      </c>
      <c r="M59" s="1">
        <f t="shared" ca="1" si="11"/>
        <v>9.9525379855203155E-4</v>
      </c>
      <c r="N59" s="1"/>
      <c r="O59" s="1" t="str">
        <f t="shared" ca="1" si="12"/>
        <v>data3!R242C37</v>
      </c>
      <c r="P59" s="1" t="str">
        <f ca="1">$AT$8&amp;"!R"&amp;2+$D$16+3*A59&amp;"C"&amp;F$3</f>
        <v>data1!R242C37</v>
      </c>
      <c r="Q59" s="1" t="str">
        <f ca="1">$AT$8&amp;"!R"&amp;2+$D$16+3*A59+1&amp;"C"&amp;F$3</f>
        <v>data1!R243C37</v>
      </c>
      <c r="R59" s="1" t="str">
        <f ca="1">$AT$8&amp;"!R"&amp;2+$D$16+3*A59+2&amp;"C"&amp;F$3</f>
        <v>data1!R244C37</v>
      </c>
      <c r="S59" s="2">
        <f t="shared" ca="1" si="13"/>
        <v>43</v>
      </c>
      <c r="T59" s="63" t="str">
        <f t="shared" ca="1" si="14"/>
        <v/>
      </c>
      <c r="U59" s="2" t="str">
        <f t="shared" ca="1" si="15"/>
        <v/>
      </c>
      <c r="V59" s="2">
        <f t="shared" ca="1" si="16"/>
        <v>449.8536241228793</v>
      </c>
      <c r="W59" s="2">
        <f t="shared" ca="1" si="17"/>
        <v>436.46111424763996</v>
      </c>
      <c r="X59" s="2" t="str">
        <f t="shared" ca="1" si="18"/>
        <v>OVR</v>
      </c>
      <c r="Y59" s="2" t="str">
        <f t="shared" ca="1" si="1"/>
        <v>OVR</v>
      </c>
      <c r="AA59" s="63">
        <f t="shared" ca="1" si="19"/>
        <v>75.923881088782892</v>
      </c>
      <c r="AB59" s="63">
        <f t="shared" ca="1" si="20"/>
        <v>72.865167458852127</v>
      </c>
      <c r="AC59" s="1">
        <f ca="1">IF(AB59&lt;&gt;"",AA59/AC$16,"")</f>
        <v>7.4072079111007702E-3</v>
      </c>
      <c r="AD59" s="63">
        <f t="shared" ca="1" si="21"/>
        <v>0.95971341841239644</v>
      </c>
      <c r="AE59" s="1">
        <f t="shared" ca="1" si="2"/>
        <v>-1.0766147758224043E-2</v>
      </c>
      <c r="AF59" s="63">
        <f t="shared" ca="1" si="22"/>
        <v>69.863431612650558</v>
      </c>
      <c r="AG59" s="1">
        <f t="shared" ca="1" si="23"/>
        <v>0.20246368290342104</v>
      </c>
      <c r="AH59" s="63">
        <f t="shared" ca="1" si="24"/>
        <v>0.92017729613893895</v>
      </c>
      <c r="AI59" s="1">
        <f t="shared" ca="1" si="25"/>
        <v>-1.5184164105954467E-2</v>
      </c>
      <c r="AJ59" s="63">
        <f ca="1">IF(AF59&lt;&gt;"",AF59/AB59,"")</f>
        <v>0.95880424143817844</v>
      </c>
      <c r="AK59" s="1">
        <f t="shared" ca="1" si="26"/>
        <v>-2.3084623715344921E-2</v>
      </c>
      <c r="AL59" s="2">
        <f t="shared" ca="1" si="27"/>
        <v>74.449451923370361</v>
      </c>
      <c r="AM59" s="1">
        <f t="shared" ca="1" si="28"/>
        <v>0.48983149089537348</v>
      </c>
      <c r="AN59" s="63">
        <f t="shared" ca="1" si="29"/>
        <v>0.98058016602591247</v>
      </c>
      <c r="AO59" s="1">
        <f t="shared" ca="1" si="30"/>
        <v>1.3874076367379695E-2</v>
      </c>
      <c r="AP59" s="63">
        <f t="shared" ca="1" si="31"/>
        <v>1.0656426431519488</v>
      </c>
      <c r="AQ59" s="1">
        <f t="shared" ca="1" si="32"/>
        <v>2.1776843588128258E-3</v>
      </c>
      <c r="AR59" s="1"/>
      <c r="AS59" s="71"/>
      <c r="AT59" s="70"/>
      <c r="AU59" s="70"/>
      <c r="AV59"/>
      <c r="AW59"/>
      <c r="AX59"/>
      <c r="AY59"/>
      <c r="AZ59"/>
      <c r="BA59" s="118"/>
      <c r="BD59" s="121"/>
      <c r="BE59" s="123"/>
      <c r="BF59" s="121"/>
      <c r="BG59" s="121"/>
      <c r="BH59" s="123"/>
      <c r="BI59" s="121"/>
      <c r="BL59" s="121"/>
      <c r="BM59" s="123"/>
      <c r="BN59" s="121"/>
      <c r="BO59" s="121"/>
      <c r="BP59" s="123"/>
      <c r="BQ59" s="121"/>
    </row>
    <row r="60" spans="1:69">
      <c r="A60" s="62">
        <f t="shared" si="33"/>
        <v>43</v>
      </c>
      <c r="B60" s="62" t="str">
        <f t="shared" si="3"/>
        <v>data3!R45C37</v>
      </c>
      <c r="C60" s="62" t="str">
        <f ca="1">$AT$8&amp;"!R"&amp;2+A60&amp;"C"&amp;F$3</f>
        <v>data1!R45C37</v>
      </c>
      <c r="D60" s="63">
        <f t="shared" ca="1" si="0"/>
        <v>44</v>
      </c>
      <c r="E60" s="62">
        <f t="shared" ca="1" si="4"/>
        <v>10348.345291861586</v>
      </c>
      <c r="F60" s="63">
        <f t="shared" ca="1" si="5"/>
        <v>9965.4993896484375</v>
      </c>
      <c r="G60" s="63">
        <f t="shared" ca="1" si="6"/>
        <v>9965.4993896484375</v>
      </c>
      <c r="H60" s="63"/>
      <c r="I60" s="63">
        <f t="shared" ca="1" si="7"/>
        <v>7495.671715489957</v>
      </c>
      <c r="J60" s="63">
        <f t="shared" ca="1" si="8"/>
        <v>7504.1086629231768</v>
      </c>
      <c r="K60" s="63">
        <f t="shared" ca="1" si="9"/>
        <v>1.0011255758994599</v>
      </c>
      <c r="L60" s="1">
        <f t="shared" ca="1" si="10"/>
        <v>0.73210816223640751</v>
      </c>
      <c r="M60" s="1">
        <f t="shared" ca="1" si="11"/>
        <v>1.1261352123652646E-3</v>
      </c>
      <c r="N60" s="1"/>
      <c r="O60" s="1" t="str">
        <f t="shared" ca="1" si="12"/>
        <v>data3!R245C37</v>
      </c>
      <c r="P60" s="1" t="str">
        <f ca="1">$AT$8&amp;"!R"&amp;2+$D$16+3*A60&amp;"C"&amp;F$3</f>
        <v>data1!R245C37</v>
      </c>
      <c r="Q60" s="1" t="str">
        <f ca="1">$AT$8&amp;"!R"&amp;2+$D$16+3*A60+1&amp;"C"&amp;F$3</f>
        <v>data1!R246C37</v>
      </c>
      <c r="R60" s="1" t="str">
        <f ca="1">$AT$8&amp;"!R"&amp;2+$D$16+3*A60+2&amp;"C"&amp;F$3</f>
        <v>data1!R247C37</v>
      </c>
      <c r="S60" s="2">
        <f t="shared" ca="1" si="13"/>
        <v>44</v>
      </c>
      <c r="T60" s="63" t="str">
        <f t="shared" ca="1" si="14"/>
        <v/>
      </c>
      <c r="U60" s="2" t="str">
        <f t="shared" ca="1" si="15"/>
        <v/>
      </c>
      <c r="V60" s="2">
        <f t="shared" ca="1" si="16"/>
        <v>445.83195122610664</v>
      </c>
      <c r="W60" s="2">
        <f t="shared" ca="1" si="17"/>
        <v>432.54447301228839</v>
      </c>
      <c r="X60" s="2" t="str">
        <f t="shared" ca="1" si="18"/>
        <v>OVR</v>
      </c>
      <c r="Y60" s="2" t="str">
        <f t="shared" ca="1" si="1"/>
        <v>OVR</v>
      </c>
      <c r="AA60" s="63">
        <f t="shared" ca="1" si="19"/>
        <v>76.970663113986902</v>
      </c>
      <c r="AB60" s="63">
        <f t="shared" ca="1" si="20"/>
        <v>73.927418073018387</v>
      </c>
      <c r="AC60" s="1">
        <f ca="1">IF(AB60&lt;&gt;"",AA60/AC$16,"")</f>
        <v>7.5093329867304296E-3</v>
      </c>
      <c r="AD60" s="63">
        <f t="shared" ca="1" si="21"/>
        <v>0.96046227331494172</v>
      </c>
      <c r="AE60" s="1">
        <f t="shared" ca="1" si="2"/>
        <v>-9.9942583526966278E-3</v>
      </c>
      <c r="AF60" s="63">
        <f t="shared" ca="1" si="22"/>
        <v>70.875533898671463</v>
      </c>
      <c r="AG60" s="1">
        <f t="shared" ca="1" si="23"/>
        <v>0.2052551016372984</v>
      </c>
      <c r="AH60" s="63">
        <f t="shared" ca="1" si="24"/>
        <v>0.92081230732949415</v>
      </c>
      <c r="AI60" s="1">
        <f t="shared" ca="1" si="25"/>
        <v>-1.450454608119689E-2</v>
      </c>
      <c r="AJ60" s="63">
        <f ca="1">IF(AF60&lt;&gt;"",AF60/AB60,"")</f>
        <v>0.95871783089553364</v>
      </c>
      <c r="AK60" s="1">
        <f t="shared" ca="1" si="26"/>
        <v>-2.3172666492102145E-2</v>
      </c>
      <c r="AL60" s="2">
        <f t="shared" ca="1" si="27"/>
        <v>75.398368358612061</v>
      </c>
      <c r="AM60" s="1">
        <f t="shared" ca="1" si="28"/>
        <v>0.49658492331604454</v>
      </c>
      <c r="AN60" s="63">
        <f t="shared" ca="1" si="29"/>
        <v>0.97957280486142617</v>
      </c>
      <c r="AO60" s="1">
        <f t="shared" ca="1" si="30"/>
        <v>1.2832511989883333E-2</v>
      </c>
      <c r="AP60" s="63">
        <f t="shared" ca="1" si="31"/>
        <v>1.0638137621143955</v>
      </c>
      <c r="AQ60" s="1">
        <f t="shared" ca="1" si="32"/>
        <v>4.5772338037286531E-4</v>
      </c>
      <c r="AR60" s="1"/>
      <c r="AS60" s="71"/>
      <c r="AT60" s="70"/>
      <c r="AU60" s="70"/>
      <c r="AV60"/>
      <c r="AW60"/>
      <c r="AX60"/>
      <c r="AY60"/>
      <c r="AZ60"/>
      <c r="BA60" s="118"/>
      <c r="BD60" s="121"/>
      <c r="BE60" s="123"/>
      <c r="BF60" s="121"/>
      <c r="BG60" s="121"/>
      <c r="BH60" s="123"/>
      <c r="BI60" s="121"/>
      <c r="BL60" s="121"/>
      <c r="BM60" s="123"/>
      <c r="BN60" s="121"/>
      <c r="BO60" s="121"/>
      <c r="BP60" s="123"/>
      <c r="BQ60" s="121"/>
    </row>
    <row r="61" spans="1:69">
      <c r="A61" s="62">
        <f t="shared" si="33"/>
        <v>44</v>
      </c>
      <c r="B61" s="62" t="str">
        <f t="shared" si="3"/>
        <v>data3!R46C37</v>
      </c>
      <c r="C61" s="62" t="str">
        <f ca="1">$AT$8&amp;"!R"&amp;2+A61&amp;"C"&amp;F$3</f>
        <v>data1!R46C37</v>
      </c>
      <c r="D61" s="63">
        <f t="shared" ca="1" si="0"/>
        <v>45</v>
      </c>
      <c r="E61" s="62">
        <f t="shared" ca="1" si="4"/>
        <v>10248.908209046549</v>
      </c>
      <c r="F61" s="63">
        <f t="shared" ca="1" si="5"/>
        <v>9924.9057210286464</v>
      </c>
      <c r="G61" s="63">
        <f t="shared" ca="1" si="6"/>
        <v>9924.9057210286464</v>
      </c>
      <c r="H61" s="63"/>
      <c r="I61" s="63">
        <f t="shared" ca="1" si="7"/>
        <v>7607.7523514962331</v>
      </c>
      <c r="J61" s="63">
        <f t="shared" ca="1" si="8"/>
        <v>7617.6456298828125</v>
      </c>
      <c r="K61" s="63">
        <f t="shared" ca="1" si="9"/>
        <v>1.0013004206669047</v>
      </c>
      <c r="L61" s="1">
        <f t="shared" ca="1" si="10"/>
        <v>0.74318493950076214</v>
      </c>
      <c r="M61" s="1">
        <f t="shared" ca="1" si="11"/>
        <v>1.3009800774930191E-3</v>
      </c>
      <c r="N61" s="1"/>
      <c r="O61" s="1" t="str">
        <f t="shared" ca="1" si="12"/>
        <v>data3!R248C37</v>
      </c>
      <c r="P61" s="1" t="str">
        <f ca="1">$AT$8&amp;"!R"&amp;2+$D$16+3*A61&amp;"C"&amp;F$3</f>
        <v>data1!R248C37</v>
      </c>
      <c r="Q61" s="1" t="str">
        <f ca="1">$AT$8&amp;"!R"&amp;2+$D$16+3*A61+1&amp;"C"&amp;F$3</f>
        <v>data1!R249C37</v>
      </c>
      <c r="R61" s="1" t="str">
        <f ca="1">$AT$8&amp;"!R"&amp;2+$D$16+3*A61+2&amp;"C"&amp;F$3</f>
        <v>data1!R250C37</v>
      </c>
      <c r="S61" s="2">
        <f t="shared" ca="1" si="13"/>
        <v>45</v>
      </c>
      <c r="T61" s="63" t="str">
        <f t="shared" ca="1" si="14"/>
        <v/>
      </c>
      <c r="U61" s="2" t="str">
        <f t="shared" ca="1" si="15"/>
        <v/>
      </c>
      <c r="V61" s="2">
        <f t="shared" ca="1" si="16"/>
        <v>441.74453188610494</v>
      </c>
      <c r="W61" s="2">
        <f t="shared" ca="1" si="17"/>
        <v>428.56266530354816</v>
      </c>
      <c r="X61" s="2" t="str">
        <f t="shared" ca="1" si="18"/>
        <v>OVR</v>
      </c>
      <c r="Y61" s="2" t="str">
        <f t="shared" ca="1" si="1"/>
        <v>OVR</v>
      </c>
      <c r="AA61" s="63">
        <f t="shared" ca="1" si="19"/>
        <v>78.17249762463463</v>
      </c>
      <c r="AB61" s="63">
        <f t="shared" ca="1" si="20"/>
        <v>75.035285949707031</v>
      </c>
      <c r="AC61" s="1">
        <f ca="1">IF(AB61&lt;&gt;"",AA61/AC$16,"")</f>
        <v>7.6265851341106956E-3</v>
      </c>
      <c r="AD61" s="63">
        <f t="shared" ca="1" si="21"/>
        <v>0.95986808954228731</v>
      </c>
      <c r="AE61" s="1">
        <f t="shared" ca="1" si="2"/>
        <v>-1.0606719000933462E-2</v>
      </c>
      <c r="AF61" s="63">
        <f t="shared" ca="1" si="22"/>
        <v>71.940089225769043</v>
      </c>
      <c r="AG61" s="1">
        <f t="shared" ca="1" si="23"/>
        <v>0.20845999366569234</v>
      </c>
      <c r="AH61" s="63">
        <f t="shared" ca="1" si="24"/>
        <v>0.92027364369509979</v>
      </c>
      <c r="AI61" s="1">
        <f t="shared" ca="1" si="25"/>
        <v>-1.5081048543926334E-2</v>
      </c>
      <c r="AJ61" s="63">
        <f ca="1">IF(AF61&lt;&gt;"",AF61/AB61,"")</f>
        <v>0.95875011756452067</v>
      </c>
      <c r="AK61" s="1">
        <f t="shared" ca="1" si="26"/>
        <v>-2.3139769950744404E-2</v>
      </c>
      <c r="AL61" s="2">
        <f t="shared" ca="1" si="27"/>
        <v>76.375470002492264</v>
      </c>
      <c r="AM61" s="1">
        <f t="shared" ca="1" si="28"/>
        <v>0.50433869435248146</v>
      </c>
      <c r="AN61" s="63">
        <f t="shared" ca="1" si="29"/>
        <v>0.97701202242799945</v>
      </c>
      <c r="AO61" s="1">
        <f t="shared" ca="1" si="30"/>
        <v>1.0184782600260345E-2</v>
      </c>
      <c r="AP61" s="63">
        <f t="shared" ca="1" si="31"/>
        <v>1.0616538125606669</v>
      </c>
      <c r="AQ61" s="1">
        <f t="shared" ca="1" si="32"/>
        <v>-1.5735891388830581E-3</v>
      </c>
      <c r="AR61" s="1"/>
      <c r="AS61" s="71"/>
      <c r="AT61" s="70"/>
      <c r="AU61" s="70"/>
      <c r="AV61"/>
      <c r="AW61"/>
      <c r="AX61"/>
      <c r="AY61"/>
      <c r="AZ61"/>
      <c r="BA61" s="118"/>
      <c r="BD61" s="121"/>
      <c r="BE61" s="123"/>
      <c r="BF61" s="121"/>
      <c r="BG61" s="121"/>
      <c r="BH61" s="123"/>
      <c r="BI61" s="121"/>
      <c r="BL61" s="121"/>
      <c r="BM61" s="123"/>
      <c r="BN61" s="121"/>
      <c r="BO61" s="121"/>
      <c r="BP61" s="123"/>
      <c r="BQ61" s="121"/>
    </row>
    <row r="62" spans="1:69">
      <c r="A62" s="62">
        <f t="shared" si="33"/>
        <v>45</v>
      </c>
      <c r="B62" s="62" t="str">
        <f t="shared" si="3"/>
        <v>data3!R47C37</v>
      </c>
      <c r="C62" s="62" t="str">
        <f ca="1">$AT$8&amp;"!R"&amp;2+A62&amp;"C"&amp;F$3</f>
        <v>data1!R47C37</v>
      </c>
      <c r="D62" s="63">
        <f t="shared" ca="1" si="0"/>
        <v>46</v>
      </c>
      <c r="E62" s="62">
        <f t="shared" ca="1" si="4"/>
        <v>10152.696322091371</v>
      </c>
      <c r="F62" s="63">
        <f t="shared" ca="1" si="5"/>
        <v>9879.30712890625</v>
      </c>
      <c r="G62" s="63">
        <f t="shared" ca="1" si="6"/>
        <v>9879.30712890625</v>
      </c>
      <c r="H62" s="63"/>
      <c r="I62" s="63">
        <f t="shared" ca="1" si="7"/>
        <v>7727.2410318045995</v>
      </c>
      <c r="J62" s="63">
        <f t="shared" ca="1" si="8"/>
        <v>7738.8399047851562</v>
      </c>
      <c r="K62" s="63">
        <f t="shared" ca="1" si="9"/>
        <v>1.0015010367779156</v>
      </c>
      <c r="L62" s="1">
        <f t="shared" ca="1" si="10"/>
        <v>0.75500877119855181</v>
      </c>
      <c r="M62" s="1">
        <f t="shared" ca="1" si="11"/>
        <v>1.5015963005848842E-3</v>
      </c>
      <c r="N62" s="1"/>
      <c r="O62" s="1" t="str">
        <f t="shared" ca="1" si="12"/>
        <v>data3!R251C37</v>
      </c>
      <c r="P62" s="1" t="str">
        <f ca="1">$AT$8&amp;"!R"&amp;2+$D$16+3*A62&amp;"C"&amp;F$3</f>
        <v>data1!R251C37</v>
      </c>
      <c r="Q62" s="1" t="str">
        <f ca="1">$AT$8&amp;"!R"&amp;2+$D$16+3*A62+1&amp;"C"&amp;F$3</f>
        <v>data1!R252C37</v>
      </c>
      <c r="R62" s="1" t="str">
        <f ca="1">$AT$8&amp;"!R"&amp;2+$D$16+3*A62+2&amp;"C"&amp;F$3</f>
        <v>data1!R253C37</v>
      </c>
      <c r="S62" s="2">
        <f t="shared" ca="1" si="13"/>
        <v>46</v>
      </c>
      <c r="T62" s="63" t="str">
        <f t="shared" ca="1" si="14"/>
        <v/>
      </c>
      <c r="U62" s="2" t="str">
        <f t="shared" ca="1" si="15"/>
        <v/>
      </c>
      <c r="V62" s="2">
        <f t="shared" ca="1" si="16"/>
        <v>437.63098851135464</v>
      </c>
      <c r="W62" s="2">
        <f t="shared" ca="1" si="17"/>
        <v>424.59389114379883</v>
      </c>
      <c r="X62" s="2" t="str">
        <f t="shared" ca="1" si="18"/>
        <v>OVR</v>
      </c>
      <c r="Y62" s="2" t="str">
        <f t="shared" ca="1" si="1"/>
        <v>OVR</v>
      </c>
      <c r="AA62" s="63">
        <f t="shared" ca="1" si="19"/>
        <v>79.311766717140699</v>
      </c>
      <c r="AB62" s="63">
        <f t="shared" ca="1" si="20"/>
        <v>76.18877236048381</v>
      </c>
      <c r="AC62" s="1">
        <f ca="1">IF(AB62&lt;&gt;"",AA62/AC$16,"")</f>
        <v>7.7377333382576295E-3</v>
      </c>
      <c r="AD62" s="63">
        <f t="shared" ca="1" si="21"/>
        <v>0.96062382057639939</v>
      </c>
      <c r="AE62" s="1">
        <f t="shared" ca="1" si="2"/>
        <v>-9.8277419565465651E-3</v>
      </c>
      <c r="AF62" s="63">
        <f t="shared" ca="1" si="22"/>
        <v>73.085945924123124</v>
      </c>
      <c r="AG62" s="1">
        <f t="shared" ca="1" si="23"/>
        <v>0.21149804457904187</v>
      </c>
      <c r="AH62" s="63">
        <f t="shared" ca="1" si="24"/>
        <v>0.92150192776285655</v>
      </c>
      <c r="AI62" s="1">
        <f t="shared" ca="1" si="25"/>
        <v>-1.3766482746683906E-2</v>
      </c>
      <c r="AJ62" s="63">
        <f ca="1">IF(AF62&lt;&gt;"",AF62/AB62,"")</f>
        <v>0.95927449228765882</v>
      </c>
      <c r="AK62" s="1">
        <f t="shared" ca="1" si="26"/>
        <v>-2.2605490159490871E-2</v>
      </c>
      <c r="AL62" s="2">
        <f t="shared" ca="1" si="27"/>
        <v>77.477335135142013</v>
      </c>
      <c r="AM62" s="1">
        <f t="shared" ca="1" si="28"/>
        <v>0.51168881752994</v>
      </c>
      <c r="AN62" s="63">
        <f t="shared" ca="1" si="29"/>
        <v>0.97687062515526801</v>
      </c>
      <c r="AO62" s="1">
        <f t="shared" ca="1" si="30"/>
        <v>1.0038584426711239E-2</v>
      </c>
      <c r="AP62" s="63">
        <f t="shared" ca="1" si="31"/>
        <v>1.0600852757050989</v>
      </c>
      <c r="AQ62" s="1">
        <f t="shared" ca="1" si="32"/>
        <v>-3.0487108824115428E-3</v>
      </c>
      <c r="AR62" s="1"/>
      <c r="AS62" s="71"/>
      <c r="AT62" s="70"/>
      <c r="AU62" s="70"/>
      <c r="AV62"/>
      <c r="AW62"/>
      <c r="AX62"/>
      <c r="AY62"/>
      <c r="AZ62"/>
      <c r="BA62" s="118"/>
      <c r="BD62" s="121"/>
      <c r="BE62" s="123"/>
      <c r="BF62" s="121"/>
      <c r="BG62" s="121"/>
      <c r="BH62" s="123"/>
      <c r="BI62" s="121"/>
      <c r="BL62" s="121"/>
      <c r="BM62" s="123"/>
      <c r="BN62" s="121"/>
      <c r="BO62" s="121"/>
      <c r="BP62" s="123"/>
      <c r="BQ62" s="121"/>
    </row>
    <row r="63" spans="1:69">
      <c r="A63" s="62">
        <f t="shared" si="33"/>
        <v>46</v>
      </c>
      <c r="B63" s="62" t="str">
        <f t="shared" si="3"/>
        <v>data3!R48C37</v>
      </c>
      <c r="C63" s="62" t="str">
        <f ca="1">$AT$8&amp;"!R"&amp;2+A63&amp;"C"&amp;F$3</f>
        <v>data1!R48C37</v>
      </c>
      <c r="D63" s="63">
        <f t="shared" ca="1" si="0"/>
        <v>47</v>
      </c>
      <c r="E63" s="62">
        <f t="shared" ca="1" si="4"/>
        <v>10064.411110604764</v>
      </c>
      <c r="F63" s="63">
        <f t="shared" ca="1" si="5"/>
        <v>9831.401611328125</v>
      </c>
      <c r="G63" s="63">
        <f t="shared" ca="1" si="6"/>
        <v>9831.401611328125</v>
      </c>
      <c r="H63" s="63"/>
      <c r="I63" s="63">
        <f t="shared" ca="1" si="7"/>
        <v>7850.2444692555264</v>
      </c>
      <c r="J63" s="63">
        <f t="shared" ca="1" si="8"/>
        <v>7863.6250406901045</v>
      </c>
      <c r="K63" s="63">
        <f t="shared" ca="1" si="9"/>
        <v>1.0017044783110871</v>
      </c>
      <c r="L63" s="1">
        <f t="shared" ca="1" si="10"/>
        <v>0.76718293079903455</v>
      </c>
      <c r="M63" s="1">
        <f t="shared" ca="1" si="11"/>
        <v>1.7050379474159438E-3</v>
      </c>
      <c r="N63" s="1"/>
      <c r="O63" s="1" t="str">
        <f t="shared" ca="1" si="12"/>
        <v>data3!R254C37</v>
      </c>
      <c r="P63" s="1" t="str">
        <f ca="1">$AT$8&amp;"!R"&amp;2+$D$16+3*A63&amp;"C"&amp;F$3</f>
        <v>data1!R254C37</v>
      </c>
      <c r="Q63" s="1" t="str">
        <f ca="1">$AT$8&amp;"!R"&amp;2+$D$16+3*A63+1&amp;"C"&amp;F$3</f>
        <v>data1!R255C37</v>
      </c>
      <c r="R63" s="1" t="str">
        <f ca="1">$AT$8&amp;"!R"&amp;2+$D$16+3*A63+2&amp;"C"&amp;F$3</f>
        <v>data1!R256C37</v>
      </c>
      <c r="S63" s="2">
        <f t="shared" ca="1" si="13"/>
        <v>47</v>
      </c>
      <c r="T63" s="63" t="str">
        <f t="shared" ca="1" si="14"/>
        <v/>
      </c>
      <c r="U63" s="2" t="str">
        <f t="shared" ca="1" si="15"/>
        <v/>
      </c>
      <c r="V63" s="2">
        <f t="shared" ca="1" si="16"/>
        <v>433.49598912434908</v>
      </c>
      <c r="W63" s="2">
        <f t="shared" ca="1" si="17"/>
        <v>420.57949193318683</v>
      </c>
      <c r="X63" s="2" t="str">
        <f t="shared" ca="1" si="18"/>
        <v>OVR</v>
      </c>
      <c r="Y63" s="2" t="str">
        <f t="shared" ca="1" si="1"/>
        <v>OVR</v>
      </c>
      <c r="AA63" s="63">
        <f t="shared" ca="1" si="19"/>
        <v>80.60128188498534</v>
      </c>
      <c r="AB63" s="63">
        <f t="shared" ca="1" si="20"/>
        <v>77.426979064941406</v>
      </c>
      <c r="AC63" s="1">
        <f ca="1">IF(AB63&lt;&gt;"",AA63/AC$16,"")</f>
        <v>7.8635396960961314E-3</v>
      </c>
      <c r="AD63" s="63">
        <f t="shared" ca="1" si="21"/>
        <v>0.96061721667685718</v>
      </c>
      <c r="AE63" s="1">
        <f t="shared" ca="1" si="2"/>
        <v>-9.8345489896239924E-3</v>
      </c>
      <c r="AF63" s="63">
        <f t="shared" ca="1" si="22"/>
        <v>74.295938332875565</v>
      </c>
      <c r="AG63" s="1">
        <f t="shared" ca="1" si="23"/>
        <v>0.21493675169329424</v>
      </c>
      <c r="AH63" s="63">
        <f t="shared" ca="1" si="24"/>
        <v>0.92177117528841246</v>
      </c>
      <c r="AI63" s="1">
        <f t="shared" ca="1" si="25"/>
        <v>-1.3478321728089604E-2</v>
      </c>
      <c r="AJ63" s="63">
        <f ca="1">IF(AF63&lt;&gt;"",AF63/AB63,"")</f>
        <v>0.95956137292351673</v>
      </c>
      <c r="AK63" s="1">
        <f t="shared" ca="1" si="26"/>
        <v>-2.2313190551066509E-2</v>
      </c>
      <c r="AL63" s="2">
        <f t="shared" ca="1" si="27"/>
        <v>78.737267971038818</v>
      </c>
      <c r="AM63" s="1">
        <f t="shared" ca="1" si="28"/>
        <v>0.52000827022571183</v>
      </c>
      <c r="AN63" s="63">
        <f t="shared" ca="1" si="29"/>
        <v>0.9768736443099455</v>
      </c>
      <c r="AO63" s="1">
        <f t="shared" ca="1" si="30"/>
        <v>1.0041706091584723E-2</v>
      </c>
      <c r="AP63" s="63">
        <f t="shared" ca="1" si="31"/>
        <v>1.059778902290248</v>
      </c>
      <c r="AQ63" s="1">
        <f t="shared" ca="1" si="32"/>
        <v>-3.33683805282603E-3</v>
      </c>
      <c r="AR63" s="1"/>
      <c r="AS63" s="103" t="str">
        <f ca="1">"Gain Compression Relative to LM &amp; HI Range; Range=LO: "&amp;AX9&amp; " channel"</f>
        <v>Gain Compression Relative to LM &amp; HI Range; Range=LO: GREEN channel</v>
      </c>
      <c r="AT63" s="103"/>
      <c r="AU63" s="103"/>
      <c r="AV63" s="103"/>
      <c r="AW63" s="103"/>
      <c r="AX63" s="103"/>
      <c r="AY63" s="103"/>
      <c r="AZ63"/>
      <c r="BA63" s="118"/>
      <c r="BD63" s="121"/>
      <c r="BE63" s="123"/>
      <c r="BF63" s="121"/>
      <c r="BG63" s="121"/>
      <c r="BH63" s="123"/>
      <c r="BI63" s="121"/>
      <c r="BL63" s="121"/>
      <c r="BM63" s="123"/>
      <c r="BN63" s="121"/>
      <c r="BO63" s="121"/>
      <c r="BP63" s="123"/>
      <c r="BQ63" s="121"/>
    </row>
    <row r="64" spans="1:69">
      <c r="A64" s="62">
        <f t="shared" si="33"/>
        <v>47</v>
      </c>
      <c r="B64" s="62" t="str">
        <f t="shared" si="3"/>
        <v>data3!R49C37</v>
      </c>
      <c r="C64" s="62" t="str">
        <f ca="1">$AT$8&amp;"!R"&amp;2+A64&amp;"C"&amp;F$3</f>
        <v>data1!R49C37</v>
      </c>
      <c r="D64" s="63">
        <f t="shared" ca="1" si="0"/>
        <v>48</v>
      </c>
      <c r="E64" s="62">
        <f t="shared" ca="1" si="4"/>
        <v>9971.5885770840141</v>
      </c>
      <c r="F64" s="63">
        <f t="shared" ca="1" si="5"/>
        <v>9780.1267903645839</v>
      </c>
      <c r="G64" s="63">
        <f t="shared" ca="1" si="6"/>
        <v>9780.1267903645839</v>
      </c>
      <c r="H64" s="63"/>
      <c r="I64" s="63">
        <f t="shared" ca="1" si="7"/>
        <v>7971.5206487145315</v>
      </c>
      <c r="J64" s="63">
        <f t="shared" ca="1" si="8"/>
        <v>7985.6208089192705</v>
      </c>
      <c r="K64" s="63">
        <f t="shared" ca="1" si="9"/>
        <v>1.0017688168702181</v>
      </c>
      <c r="L64" s="1">
        <f t="shared" ca="1" si="10"/>
        <v>0.77908495696773372</v>
      </c>
      <c r="M64" s="1">
        <f t="shared" ca="1" si="11"/>
        <v>1.7693765424917629E-3</v>
      </c>
      <c r="N64" s="1"/>
      <c r="O64" s="1" t="str">
        <f t="shared" ca="1" si="12"/>
        <v>data3!R257C37</v>
      </c>
      <c r="P64" s="1" t="str">
        <f ca="1">$AT$8&amp;"!R"&amp;2+$D$16+3*A64&amp;"C"&amp;F$3</f>
        <v>data1!R257C37</v>
      </c>
      <c r="Q64" s="1" t="str">
        <f ca="1">$AT$8&amp;"!R"&amp;2+$D$16+3*A64+1&amp;"C"&amp;F$3</f>
        <v>data1!R258C37</v>
      </c>
      <c r="R64" s="1" t="str">
        <f ca="1">$AT$8&amp;"!R"&amp;2+$D$16+3*A64+2&amp;"C"&amp;F$3</f>
        <v>data1!R259C37</v>
      </c>
      <c r="S64" s="2">
        <f t="shared" ca="1" si="13"/>
        <v>48</v>
      </c>
      <c r="T64" s="63" t="str">
        <f t="shared" ca="1" si="14"/>
        <v/>
      </c>
      <c r="U64" s="2" t="str">
        <f t="shared" ca="1" si="15"/>
        <v/>
      </c>
      <c r="V64" s="2">
        <f t="shared" ca="1" si="16"/>
        <v>429.35238043161934</v>
      </c>
      <c r="W64" s="2">
        <f t="shared" ca="1" si="17"/>
        <v>416.57161585489911</v>
      </c>
      <c r="X64" s="2" t="str">
        <f t="shared" ca="1" si="18"/>
        <v>OVR</v>
      </c>
      <c r="Y64" s="2" t="str">
        <f t="shared" ca="1" si="1"/>
        <v>OVR</v>
      </c>
      <c r="AA64" s="63">
        <f t="shared" ca="1" si="19"/>
        <v>81.896140341034283</v>
      </c>
      <c r="AB64" s="63">
        <f t="shared" ca="1" si="20"/>
        <v>78.626083056132003</v>
      </c>
      <c r="AC64" s="1">
        <f ca="1">IF(AB64&lt;&gt;"",AA64/AC$16,"")</f>
        <v>7.9898673503448082E-3</v>
      </c>
      <c r="AD64" s="63">
        <f t="shared" ca="1" si="21"/>
        <v>0.96007067889542763</v>
      </c>
      <c r="AE64" s="1">
        <f t="shared" ca="1" si="2"/>
        <v>-1.0397898073367773E-2</v>
      </c>
      <c r="AF64" s="63">
        <f t="shared" ca="1" si="22"/>
        <v>75.490195751190186</v>
      </c>
      <c r="AG64" s="1">
        <f t="shared" ca="1" si="23"/>
        <v>0.21838970757609141</v>
      </c>
      <c r="AH64" s="63">
        <f t="shared" ca="1" si="24"/>
        <v>0.92177965209143831</v>
      </c>
      <c r="AI64" s="1">
        <f t="shared" ca="1" si="25"/>
        <v>-1.3469249465719479E-2</v>
      </c>
      <c r="AJ64" s="63">
        <f ca="1">IF(AF64&lt;&gt;"",AF64/AB64,"")</f>
        <v>0.96011645012631397</v>
      </c>
      <c r="AK64" s="1">
        <f t="shared" ca="1" si="26"/>
        <v>-2.1747628332000501E-2</v>
      </c>
      <c r="AL64" s="2">
        <f t="shared" ca="1" si="27"/>
        <v>80.455056031544999</v>
      </c>
      <c r="AM64" s="1">
        <f t="shared" ca="1" si="28"/>
        <v>0.52836219574860832</v>
      </c>
      <c r="AN64" s="63">
        <f t="shared" ca="1" si="29"/>
        <v>0.98240351372496582</v>
      </c>
      <c r="AO64" s="1">
        <f t="shared" ca="1" si="30"/>
        <v>1.5759332696565265E-2</v>
      </c>
      <c r="AP64" s="63">
        <f t="shared" ca="1" si="31"/>
        <v>1.0657682793235641</v>
      </c>
      <c r="AQ64" s="1">
        <f t="shared" ca="1" si="32"/>
        <v>2.2958381961712959E-3</v>
      </c>
      <c r="AR64" s="1"/>
      <c r="AS64"/>
      <c r="AT64"/>
      <c r="AU64"/>
      <c r="AV64"/>
      <c r="AW64"/>
      <c r="AX64"/>
      <c r="AY64"/>
      <c r="AZ64"/>
      <c r="BA64" s="118"/>
      <c r="BD64" s="121"/>
      <c r="BE64" s="123"/>
      <c r="BF64" s="121"/>
      <c r="BG64" s="121"/>
      <c r="BH64" s="123"/>
      <c r="BI64" s="121"/>
      <c r="BL64" s="121"/>
      <c r="BM64" s="123"/>
      <c r="BN64" s="121"/>
      <c r="BO64" s="121"/>
      <c r="BP64" s="123"/>
      <c r="BQ64" s="121"/>
    </row>
    <row r="65" spans="1:69">
      <c r="A65" s="62">
        <f t="shared" si="33"/>
        <v>48</v>
      </c>
      <c r="B65" s="62" t="str">
        <f t="shared" si="3"/>
        <v>data3!R50C37</v>
      </c>
      <c r="C65" s="62" t="str">
        <f ca="1">$AT$8&amp;"!R"&amp;2+A65&amp;"C"&amp;F$3</f>
        <v>data1!R50C37</v>
      </c>
      <c r="D65" s="63">
        <f t="shared" ca="1" si="0"/>
        <v>49</v>
      </c>
      <c r="E65" s="62">
        <f t="shared" ca="1" si="4"/>
        <v>9873.299462868692</v>
      </c>
      <c r="F65" s="63">
        <f t="shared" ca="1" si="5"/>
        <v>9723.8863118489589</v>
      </c>
      <c r="G65" s="63">
        <f t="shared" ca="1" si="6"/>
        <v>9723.8863118489589</v>
      </c>
      <c r="H65" s="63"/>
      <c r="I65" s="63">
        <f t="shared" ca="1" si="7"/>
        <v>8089.1833262460295</v>
      </c>
      <c r="J65" s="63">
        <f t="shared" ca="1" si="8"/>
        <v>8103.6480102539062</v>
      </c>
      <c r="K65" s="63">
        <f t="shared" ca="1" si="9"/>
        <v>1.0017881513404381</v>
      </c>
      <c r="L65" s="1">
        <f t="shared" ca="1" si="10"/>
        <v>0.79059980587842993</v>
      </c>
      <c r="M65" s="1">
        <f t="shared" ca="1" si="11"/>
        <v>1.7887110235137449E-3</v>
      </c>
      <c r="N65" s="1"/>
      <c r="O65" s="1" t="str">
        <f t="shared" ca="1" si="12"/>
        <v>data3!R260C37</v>
      </c>
      <c r="P65" s="1" t="str">
        <f ca="1">$AT$8&amp;"!R"&amp;2+$D$16+3*A65&amp;"C"&amp;F$3</f>
        <v>data1!R260C37</v>
      </c>
      <c r="Q65" s="1" t="str">
        <f ca="1">$AT$8&amp;"!R"&amp;2+$D$16+3*A65+1&amp;"C"&amp;F$3</f>
        <v>data1!R261C37</v>
      </c>
      <c r="R65" s="1" t="str">
        <f ca="1">$AT$8&amp;"!R"&amp;2+$D$16+3*A65+2&amp;"C"&amp;F$3</f>
        <v>data1!R262C37</v>
      </c>
      <c r="S65" s="2">
        <f t="shared" ca="1" si="13"/>
        <v>49</v>
      </c>
      <c r="T65" s="63" t="str">
        <f t="shared" ca="1" si="14"/>
        <v/>
      </c>
      <c r="U65" s="2" t="str">
        <f t="shared" ca="1" si="15"/>
        <v/>
      </c>
      <c r="V65" s="2">
        <f t="shared" ca="1" si="16"/>
        <v>425.25455109908398</v>
      </c>
      <c r="W65" s="2">
        <f t="shared" ca="1" si="17"/>
        <v>412.51160685221356</v>
      </c>
      <c r="X65" s="2" t="str">
        <f t="shared" ca="1" si="18"/>
        <v>OVR</v>
      </c>
      <c r="Y65" s="2" t="str">
        <f t="shared" ca="1" si="1"/>
        <v>OVR</v>
      </c>
      <c r="AA65" s="63">
        <f t="shared" ca="1" si="19"/>
        <v>83.029014567862646</v>
      </c>
      <c r="AB65" s="63">
        <f t="shared" ca="1" si="20"/>
        <v>79.779570897420243</v>
      </c>
      <c r="AC65" s="1">
        <f ca="1">IF(AB65&lt;&gt;"",AA65/AC$16,"")</f>
        <v>8.1003916651573304E-3</v>
      </c>
      <c r="AD65" s="63">
        <f t="shared" ca="1" si="21"/>
        <v>0.96086375723770012</v>
      </c>
      <c r="AE65" s="1">
        <f t="shared" ca="1" si="2"/>
        <v>-9.5804249312775314E-3</v>
      </c>
      <c r="AF65" s="63">
        <f t="shared" ca="1" si="22"/>
        <v>76.669194221496582</v>
      </c>
      <c r="AG65" s="1">
        <f t="shared" ca="1" si="23"/>
        <v>0.22141070551430039</v>
      </c>
      <c r="AH65" s="63">
        <f t="shared" ca="1" si="24"/>
        <v>0.9234024349263118</v>
      </c>
      <c r="AI65" s="1">
        <f t="shared" ca="1" si="25"/>
        <v>-1.1732473041538793E-2</v>
      </c>
      <c r="AJ65" s="63">
        <f ca="1">IF(AF65&lt;&gt;"",AF65/AB65,"")</f>
        <v>0.961012867818969</v>
      </c>
      <c r="AK65" s="1">
        <f t="shared" ca="1" si="26"/>
        <v>-2.0834277942337276E-2</v>
      </c>
      <c r="AL65" s="2">
        <f t="shared" ca="1" si="27"/>
        <v>82.090062936147049</v>
      </c>
      <c r="AM65" s="1">
        <f t="shared" ca="1" si="28"/>
        <v>0.53567106172814605</v>
      </c>
      <c r="AN65" s="63">
        <f t="shared" ca="1" si="29"/>
        <v>0.98869128296171505</v>
      </c>
      <c r="AO65" s="1">
        <f t="shared" ca="1" si="30"/>
        <v>2.2260592306125648E-2</v>
      </c>
      <c r="AP65" s="63">
        <f t="shared" ca="1" si="31"/>
        <v>1.0707046522360679</v>
      </c>
      <c r="AQ65" s="1">
        <f t="shared" ca="1" si="32"/>
        <v>6.9382225887026916E-3</v>
      </c>
      <c r="AR65" s="1"/>
      <c r="AS65"/>
      <c r="AT65"/>
      <c r="AU65"/>
      <c r="AV65"/>
      <c r="AW65"/>
      <c r="AX65"/>
      <c r="AY65"/>
      <c r="AZ65"/>
      <c r="BA65" s="118"/>
      <c r="BD65" s="121"/>
      <c r="BE65" s="123"/>
      <c r="BF65" s="121"/>
      <c r="BG65" s="121"/>
      <c r="BH65" s="123"/>
      <c r="BI65" s="121"/>
      <c r="BL65" s="121"/>
      <c r="BM65" s="123"/>
      <c r="BN65" s="121"/>
      <c r="BO65" s="121"/>
      <c r="BP65" s="123"/>
      <c r="BQ65" s="121"/>
    </row>
    <row r="66" spans="1:69">
      <c r="A66" s="62">
        <f t="shared" si="33"/>
        <v>49</v>
      </c>
      <c r="B66" s="62" t="str">
        <f t="shared" si="3"/>
        <v>data3!R51C37</v>
      </c>
      <c r="C66" s="62" t="str">
        <f ca="1">$AT$8&amp;"!R"&amp;2+A66&amp;"C"&amp;F$3</f>
        <v>data1!R51C37</v>
      </c>
      <c r="D66" s="63">
        <f t="shared" ca="1" si="0"/>
        <v>50</v>
      </c>
      <c r="E66" s="62">
        <f t="shared" ca="1" si="4"/>
        <v>9773.5890510189238</v>
      </c>
      <c r="F66" s="63">
        <f t="shared" ca="1" si="5"/>
        <v>9650.1804606119786</v>
      </c>
      <c r="G66" s="63">
        <f t="shared" ca="1" si="6"/>
        <v>9650.1804606119786</v>
      </c>
      <c r="H66" s="63"/>
      <c r="I66" s="63">
        <f t="shared" ca="1" si="7"/>
        <v>8204.1731047330795</v>
      </c>
      <c r="J66" s="63">
        <f t="shared" ca="1" si="8"/>
        <v>8217.8693237304687</v>
      </c>
      <c r="K66" s="63">
        <f t="shared" ca="1" si="9"/>
        <v>1.0016694210156887</v>
      </c>
      <c r="L66" s="1">
        <f t="shared" ca="1" si="10"/>
        <v>0.80174334865663111</v>
      </c>
      <c r="M66" s="1">
        <f t="shared" ca="1" si="11"/>
        <v>1.6699806324316224E-3</v>
      </c>
      <c r="N66" s="1"/>
      <c r="O66" s="1" t="str">
        <f t="shared" ca="1" si="12"/>
        <v>data3!R263C37</v>
      </c>
      <c r="P66" s="1" t="str">
        <f ca="1">$AT$8&amp;"!R"&amp;2+$D$16+3*A66&amp;"C"&amp;F$3</f>
        <v>data1!R263C37</v>
      </c>
      <c r="Q66" s="1" t="str">
        <f ca="1">$AT$8&amp;"!R"&amp;2+$D$16+3*A66+1&amp;"C"&amp;F$3</f>
        <v>data1!R264C37</v>
      </c>
      <c r="R66" s="1" t="str">
        <f ca="1">$AT$8&amp;"!R"&amp;2+$D$16+3*A66+2&amp;"C"&amp;F$3</f>
        <v>data1!R265C37</v>
      </c>
      <c r="S66" s="2">
        <f t="shared" ca="1" si="13"/>
        <v>50</v>
      </c>
      <c r="T66" s="63" t="str">
        <f t="shared" ca="1" si="14"/>
        <v/>
      </c>
      <c r="U66" s="2" t="str">
        <f t="shared" ca="1" si="15"/>
        <v/>
      </c>
      <c r="V66" s="2">
        <f t="shared" ca="1" si="16"/>
        <v>420.99342647802041</v>
      </c>
      <c r="W66" s="2">
        <f t="shared" ca="1" si="17"/>
        <v>408.45810953776044</v>
      </c>
      <c r="X66" s="2" t="str">
        <f t="shared" ca="1" si="18"/>
        <v>OVR</v>
      </c>
      <c r="Y66" s="2" t="str">
        <f t="shared" ca="1" si="1"/>
        <v>OVR</v>
      </c>
      <c r="AA66" s="63">
        <f t="shared" ca="1" si="19"/>
        <v>84.261853406344613</v>
      </c>
      <c r="AB66" s="63">
        <f t="shared" ca="1" si="20"/>
        <v>80.893957138061523</v>
      </c>
      <c r="AC66" s="1">
        <f ca="1">IF(AB66&lt;&gt;"",AA66/AC$16,"")</f>
        <v>8.2206686250092306E-3</v>
      </c>
      <c r="AD66" s="63">
        <f t="shared" ca="1" si="21"/>
        <v>0.96003059353511089</v>
      </c>
      <c r="AE66" s="1">
        <f t="shared" ca="1" si="2"/>
        <v>-1.0439216444710575E-2</v>
      </c>
      <c r="AF66" s="63">
        <f t="shared" ca="1" si="22"/>
        <v>77.774281183878585</v>
      </c>
      <c r="AG66" s="1">
        <f t="shared" ca="1" si="23"/>
        <v>0.22469827575025231</v>
      </c>
      <c r="AH66" s="63">
        <f t="shared" ca="1" si="24"/>
        <v>0.92300700779532652</v>
      </c>
      <c r="AI66" s="1">
        <f t="shared" ca="1" si="25"/>
        <v>-1.2155677245957341E-2</v>
      </c>
      <c r="AJ66" s="63">
        <f ca="1">IF(AF66&lt;&gt;"",AF66/AB66,"")</f>
        <v>0.96143499385425546</v>
      </c>
      <c r="AK66" s="1">
        <f t="shared" ca="1" si="26"/>
        <v>-2.0404178244423088E-2</v>
      </c>
      <c r="AL66" s="2">
        <f t="shared" ca="1" si="27"/>
        <v>83.854661146799728</v>
      </c>
      <c r="AM66" s="1">
        <f t="shared" ca="1" si="28"/>
        <v>0.54362486068609428</v>
      </c>
      <c r="AN66" s="63">
        <f t="shared" ca="1" si="29"/>
        <v>0.99516753734835095</v>
      </c>
      <c r="AO66" s="1">
        <f t="shared" ca="1" si="30"/>
        <v>2.8956736754143453E-2</v>
      </c>
      <c r="AP66" s="63">
        <f t="shared" ca="1" si="31"/>
        <v>1.0781798284775599</v>
      </c>
      <c r="AQ66" s="1">
        <f t="shared" ca="1" si="32"/>
        <v>1.3968210421879457E-2</v>
      </c>
      <c r="AR66" s="1"/>
      <c r="AS66"/>
      <c r="AT66"/>
      <c r="AU66"/>
      <c r="AV66"/>
      <c r="AW66"/>
      <c r="AX66"/>
      <c r="AY66"/>
      <c r="AZ66"/>
      <c r="BA66" s="118"/>
      <c r="BD66" s="121"/>
      <c r="BE66" s="123"/>
      <c r="BF66" s="121"/>
      <c r="BG66" s="121"/>
      <c r="BH66" s="123"/>
      <c r="BI66" s="121"/>
      <c r="BL66" s="121"/>
      <c r="BM66" s="123"/>
      <c r="BN66" s="121"/>
      <c r="BO66" s="121"/>
      <c r="BP66" s="123"/>
      <c r="BQ66" s="121"/>
    </row>
    <row r="67" spans="1:69">
      <c r="A67" s="62">
        <f t="shared" si="33"/>
        <v>50</v>
      </c>
      <c r="B67" s="62" t="str">
        <f t="shared" si="3"/>
        <v>data3!R52C37</v>
      </c>
      <c r="C67" s="62" t="str">
        <f ca="1">$AT$8&amp;"!R"&amp;2+A67&amp;"C"&amp;F$3</f>
        <v>data1!R52C37</v>
      </c>
      <c r="D67" s="63">
        <f t="shared" ca="1" si="0"/>
        <v>51</v>
      </c>
      <c r="E67" s="62">
        <f t="shared" ca="1" si="4"/>
        <v>9671.9106500998969</v>
      </c>
      <c r="F67" s="63">
        <f t="shared" ca="1" si="5"/>
        <v>9573.9069417317714</v>
      </c>
      <c r="G67" s="63">
        <f t="shared" ca="1" si="6"/>
        <v>9573.9069417317714</v>
      </c>
      <c r="H67" s="63"/>
      <c r="I67" s="63">
        <f t="shared" ca="1" si="7"/>
        <v>8316.1553129253371</v>
      </c>
      <c r="J67" s="63">
        <f t="shared" ca="1" si="8"/>
        <v>8329.9138387044277</v>
      </c>
      <c r="K67" s="63">
        <f t="shared" ca="1" si="9"/>
        <v>1.001654433480542</v>
      </c>
      <c r="L67" s="1">
        <f t="shared" ca="1" si="10"/>
        <v>0.81267452084921243</v>
      </c>
      <c r="M67" s="1">
        <f t="shared" ca="1" si="11"/>
        <v>1.6549930889115938E-3</v>
      </c>
      <c r="N67" s="1"/>
      <c r="O67" s="1" t="str">
        <f t="shared" ca="1" si="12"/>
        <v>data3!R266C37</v>
      </c>
      <c r="P67" s="1" t="str">
        <f ca="1">$AT$8&amp;"!R"&amp;2+$D$16+3*A67&amp;"C"&amp;F$3</f>
        <v>data1!R266C37</v>
      </c>
      <c r="Q67" s="1" t="str">
        <f ca="1">$AT$8&amp;"!R"&amp;2+$D$16+3*A67+1&amp;"C"&amp;F$3</f>
        <v>data1!R267C37</v>
      </c>
      <c r="R67" s="1" t="str">
        <f ca="1">$AT$8&amp;"!R"&amp;2+$D$16+3*A67+2&amp;"C"&amp;F$3</f>
        <v>data1!R268C37</v>
      </c>
      <c r="S67" s="2">
        <f t="shared" ca="1" si="13"/>
        <v>51</v>
      </c>
      <c r="T67" s="63" t="str">
        <f t="shared" ca="1" si="14"/>
        <v/>
      </c>
      <c r="U67" s="2" t="str">
        <f t="shared" ca="1" si="15"/>
        <v/>
      </c>
      <c r="V67" s="2">
        <f t="shared" ca="1" si="16"/>
        <v>416.81580075740521</v>
      </c>
      <c r="W67" s="2">
        <f t="shared" ca="1" si="17"/>
        <v>404.36551284790039</v>
      </c>
      <c r="X67" s="2" t="str">
        <f t="shared" ca="1" si="18"/>
        <v>OVR</v>
      </c>
      <c r="Y67" s="2" t="str">
        <f t="shared" ca="1" si="1"/>
        <v>OVR</v>
      </c>
      <c r="AA67" s="63">
        <f t="shared" ca="1" si="19"/>
        <v>85.317193615151027</v>
      </c>
      <c r="AB67" s="63">
        <f t="shared" ca="1" si="20"/>
        <v>81.995308558146164</v>
      </c>
      <c r="AC67" s="1">
        <f ca="1">IF(AB67&lt;&gt;"",AA67/AC$16,"")</f>
        <v>8.3236286453805871E-3</v>
      </c>
      <c r="AD67" s="63">
        <f t="shared" ca="1" si="21"/>
        <v>0.96106429529328841</v>
      </c>
      <c r="AE67" s="1">
        <f t="shared" ca="1" si="2"/>
        <v>-9.3737183984264894E-3</v>
      </c>
      <c r="AF67" s="63">
        <f t="shared" ca="1" si="22"/>
        <v>78.860056241353348</v>
      </c>
      <c r="AG67" s="1">
        <f t="shared" ca="1" si="23"/>
        <v>0.2275125163070694</v>
      </c>
      <c r="AH67" s="63">
        <f t="shared" ca="1" si="24"/>
        <v>0.92431610675188702</v>
      </c>
      <c r="AI67" s="1">
        <f t="shared" ca="1" si="25"/>
        <v>-1.0754619657835196E-2</v>
      </c>
      <c r="AJ67" s="63">
        <f ca="1">IF(AF67&lt;&gt;"",AF67/AB67,"")</f>
        <v>0.96176302800824898</v>
      </c>
      <c r="AK67" s="1">
        <f t="shared" ca="1" si="26"/>
        <v>-2.0069947756975348E-2</v>
      </c>
      <c r="AL67" s="2">
        <f t="shared" ca="1" si="27"/>
        <v>86.165410995483398</v>
      </c>
      <c r="AM67" s="1">
        <f t="shared" ca="1" si="28"/>
        <v>0.55043350719452278</v>
      </c>
      <c r="AN67" s="63">
        <f t="shared" ca="1" si="29"/>
        <v>1.0099419278153769</v>
      </c>
      <c r="AO67" s="1">
        <f t="shared" ca="1" si="30"/>
        <v>4.4232766198380791E-2</v>
      </c>
      <c r="AP67" s="63">
        <f t="shared" ca="1" si="31"/>
        <v>1.0926369457786311</v>
      </c>
      <c r="AQ67" s="1">
        <f t="shared" ca="1" si="32"/>
        <v>2.7564325810464974E-2</v>
      </c>
      <c r="AR67" s="1"/>
      <c r="AZ67"/>
      <c r="BA67" s="118"/>
      <c r="BD67" s="121"/>
      <c r="BE67" s="123"/>
      <c r="BF67" s="121"/>
      <c r="BG67" s="121"/>
      <c r="BH67" s="123"/>
      <c r="BI67" s="121"/>
      <c r="BL67" s="121"/>
      <c r="BM67" s="123"/>
      <c r="BN67" s="121"/>
      <c r="BO67" s="121"/>
      <c r="BP67" s="123"/>
      <c r="BQ67" s="121"/>
    </row>
    <row r="68" spans="1:69">
      <c r="A68" s="62">
        <f t="shared" si="33"/>
        <v>51</v>
      </c>
      <c r="B68" s="62" t="str">
        <f t="shared" si="3"/>
        <v>data3!R53C37</v>
      </c>
      <c r="C68" s="62" t="str">
        <f ca="1">$AT$8&amp;"!R"&amp;2+A68&amp;"C"&amp;F$3</f>
        <v>data1!R53C37</v>
      </c>
      <c r="D68" s="63">
        <f t="shared" ca="1" si="0"/>
        <v>52</v>
      </c>
      <c r="E68" s="62">
        <f t="shared" ca="1" si="4"/>
        <v>9570.2322491808682</v>
      </c>
      <c r="F68" s="63">
        <f t="shared" ca="1" si="5"/>
        <v>9493.4496053059902</v>
      </c>
      <c r="G68" s="63">
        <f t="shared" ca="1" si="6"/>
        <v>9493.4496053059902</v>
      </c>
      <c r="H68" s="63"/>
      <c r="I68" s="63">
        <f t="shared" ca="1" si="7"/>
        <v>8430.3830265743509</v>
      </c>
      <c r="J68" s="63">
        <f t="shared" ca="1" si="8"/>
        <v>8439.7362874348964</v>
      </c>
      <c r="K68" s="63">
        <f t="shared" ca="1" si="9"/>
        <v>1.0011094704512313</v>
      </c>
      <c r="L68" s="1">
        <f t="shared" ca="1" si="10"/>
        <v>0.8233889060912094</v>
      </c>
      <c r="M68" s="1">
        <f t="shared" ca="1" si="11"/>
        <v>1.1100297551387417E-3</v>
      </c>
      <c r="N68" s="1"/>
      <c r="O68" s="1" t="str">
        <f t="shared" ca="1" si="12"/>
        <v>data3!R269C37</v>
      </c>
      <c r="P68" s="1" t="str">
        <f ca="1">$AT$8&amp;"!R"&amp;2+$D$16+3*A68&amp;"C"&amp;F$3</f>
        <v>data1!R269C37</v>
      </c>
      <c r="Q68" s="1" t="str">
        <f ca="1">$AT$8&amp;"!R"&amp;2+$D$16+3*A68+1&amp;"C"&amp;F$3</f>
        <v>data1!R270C37</v>
      </c>
      <c r="R68" s="1" t="str">
        <f ca="1">$AT$8&amp;"!R"&amp;2+$D$16+3*A68+2&amp;"C"&amp;F$3</f>
        <v>data1!R271C37</v>
      </c>
      <c r="S68" s="2">
        <f t="shared" ca="1" si="13"/>
        <v>52</v>
      </c>
      <c r="T68" s="63" t="str">
        <f t="shared" ca="1" si="14"/>
        <v/>
      </c>
      <c r="U68" s="2" t="str">
        <f t="shared" ca="1" si="15"/>
        <v/>
      </c>
      <c r="V68" s="2">
        <f t="shared" ca="1" si="16"/>
        <v>412.56559286529063</v>
      </c>
      <c r="W68" s="2">
        <f t="shared" ca="1" si="17"/>
        <v>400.25987879435223</v>
      </c>
      <c r="X68" s="2" t="str">
        <f t="shared" ca="1" si="18"/>
        <v>OVR</v>
      </c>
      <c r="Y68" s="2" t="str">
        <f t="shared" ca="1" si="1"/>
        <v>OVR</v>
      </c>
      <c r="AA68" s="63">
        <f t="shared" ca="1" si="19"/>
        <v>86.522764093767933</v>
      </c>
      <c r="AB68" s="63">
        <f t="shared" ca="1" si="20"/>
        <v>83.077109654744461</v>
      </c>
      <c r="AC68" s="1">
        <f ca="1">IF(AB68&lt;&gt;"",AA68/AC$16,"")</f>
        <v>8.4412452774407735E-3</v>
      </c>
      <c r="AD68" s="63">
        <f t="shared" ca="1" si="21"/>
        <v>0.96017632498091154</v>
      </c>
      <c r="AE68" s="1">
        <f t="shared" ca="1" si="2"/>
        <v>-1.028900235292407E-2</v>
      </c>
      <c r="AF68" s="63">
        <f t="shared" ca="1" si="22"/>
        <v>79.880265235900879</v>
      </c>
      <c r="AG68" s="1">
        <f t="shared" ca="1" si="23"/>
        <v>0.2307273709167145</v>
      </c>
      <c r="AH68" s="63">
        <f t="shared" ca="1" si="24"/>
        <v>0.92322830959643953</v>
      </c>
      <c r="AI68" s="1">
        <f t="shared" ca="1" si="25"/>
        <v>-1.1918829934941866E-2</v>
      </c>
      <c r="AJ68" s="63">
        <f ca="1">IF(AF68&lt;&gt;"",AF68/AB68,"")</f>
        <v>0.96151955174982406</v>
      </c>
      <c r="AK68" s="1">
        <f t="shared" ca="1" si="26"/>
        <v>-2.0318023109936689E-2</v>
      </c>
      <c r="AL68" s="2">
        <f t="shared" ca="1" si="27"/>
        <v>88.920809110005692</v>
      </c>
      <c r="AM68" s="1">
        <f t="shared" ca="1" si="28"/>
        <v>0.55821138125011571</v>
      </c>
      <c r="AN68" s="63">
        <f t="shared" ca="1" si="29"/>
        <v>1.0277157698480242</v>
      </c>
      <c r="AO68" s="1">
        <f t="shared" ca="1" si="30"/>
        <v>6.2610088419146281E-2</v>
      </c>
      <c r="AP68" s="63">
        <f t="shared" ca="1" si="31"/>
        <v>1.1131761874776762</v>
      </c>
      <c r="AQ68" s="1">
        <f t="shared" ca="1" si="32"/>
        <v>4.6880341190209895E-2</v>
      </c>
      <c r="AR68" s="1"/>
      <c r="AS68"/>
      <c r="AT68"/>
      <c r="AU68"/>
      <c r="AV68"/>
      <c r="AW68"/>
      <c r="AX68"/>
      <c r="AY68"/>
      <c r="AZ68"/>
      <c r="BA68" s="118"/>
      <c r="BD68" s="121"/>
      <c r="BE68" s="123"/>
      <c r="BF68" s="121"/>
      <c r="BG68" s="121"/>
      <c r="BH68" s="123"/>
      <c r="BI68" s="121"/>
      <c r="BL68" s="121"/>
      <c r="BM68" s="123"/>
      <c r="BN68" s="121"/>
      <c r="BO68" s="121"/>
      <c r="BP68" s="123"/>
      <c r="BQ68" s="121"/>
    </row>
    <row r="69" spans="1:69">
      <c r="A69" s="62">
        <f t="shared" si="33"/>
        <v>52</v>
      </c>
      <c r="B69" s="62" t="str">
        <f t="shared" si="3"/>
        <v>data3!R54C37</v>
      </c>
      <c r="C69" s="62" t="str">
        <f ca="1">$AT$8&amp;"!R"&amp;2+A69&amp;"C"&amp;F$3</f>
        <v>data1!R54C37</v>
      </c>
      <c r="D69" s="63">
        <f t="shared" ca="1" si="0"/>
        <v>53</v>
      </c>
      <c r="E69" s="62">
        <f t="shared" ca="1" si="4"/>
        <v>9468.5538482618394</v>
      </c>
      <c r="F69" s="63">
        <f t="shared" ca="1" si="5"/>
        <v>9411.9103800455723</v>
      </c>
      <c r="G69" s="63">
        <f t="shared" ca="1" si="6"/>
        <v>9411.9103800455723</v>
      </c>
      <c r="H69" s="63"/>
      <c r="I69" s="63">
        <f t="shared" ca="1" si="7"/>
        <v>8553.2837487624111</v>
      </c>
      <c r="J69" s="63">
        <f t="shared" ca="1" si="8"/>
        <v>8548.5484619140625</v>
      </c>
      <c r="K69" s="63">
        <f t="shared" ca="1" si="9"/>
        <v>0.9994463779073115</v>
      </c>
      <c r="L69" s="1">
        <f t="shared" ca="1" si="10"/>
        <v>0.83400472799161585</v>
      </c>
      <c r="M69" s="1">
        <f t="shared" ca="1" si="11"/>
        <v>-5.5306371792440689E-4</v>
      </c>
      <c r="N69" s="1"/>
      <c r="O69" s="1" t="str">
        <f t="shared" ca="1" si="12"/>
        <v>data3!R272C37</v>
      </c>
      <c r="P69" s="1" t="str">
        <f ca="1">$AT$8&amp;"!R"&amp;2+$D$16+3*A69&amp;"C"&amp;F$3</f>
        <v>data1!R272C37</v>
      </c>
      <c r="Q69" s="1" t="str">
        <f ca="1">$AT$8&amp;"!R"&amp;2+$D$16+3*A69+1&amp;"C"&amp;F$3</f>
        <v>data1!R273C37</v>
      </c>
      <c r="R69" s="1" t="str">
        <f ca="1">$AT$8&amp;"!R"&amp;2+$D$16+3*A69+2&amp;"C"&amp;F$3</f>
        <v>data1!R274C37</v>
      </c>
      <c r="S69" s="2">
        <f t="shared" ca="1" si="13"/>
        <v>53</v>
      </c>
      <c r="T69" s="63" t="str">
        <f t="shared" ca="1" si="14"/>
        <v/>
      </c>
      <c r="U69" s="2" t="str">
        <f t="shared" ca="1" si="15"/>
        <v/>
      </c>
      <c r="V69" s="2">
        <f t="shared" ca="1" si="16"/>
        <v>408.30378633966808</v>
      </c>
      <c r="W69" s="2">
        <f t="shared" ca="1" si="17"/>
        <v>396.12166468302411</v>
      </c>
      <c r="X69" s="2" t="str">
        <f t="shared" ca="1" si="18"/>
        <v>OVR</v>
      </c>
      <c r="Y69" s="2" t="str">
        <f t="shared" ca="1" si="1"/>
        <v>OVR</v>
      </c>
      <c r="AA69" s="63">
        <f t="shared" ca="1" si="19"/>
        <v>87.588256550162498</v>
      </c>
      <c r="AB69" s="63">
        <f t="shared" ca="1" si="20"/>
        <v>84.132842063903809</v>
      </c>
      <c r="AC69" s="1">
        <f ca="1">IF(AB69&lt;&gt;"",AA69/AC$16,"")</f>
        <v>8.5451957609914628E-3</v>
      </c>
      <c r="AD69" s="63">
        <f t="shared" ca="1" si="21"/>
        <v>0.9605493404897294</v>
      </c>
      <c r="AE69" s="1">
        <f t="shared" ca="1" si="2"/>
        <v>-9.9045130234487466E-3</v>
      </c>
      <c r="AF69" s="63">
        <f t="shared" ca="1" si="22"/>
        <v>80.95268726348877</v>
      </c>
      <c r="AG69" s="1">
        <f t="shared" ca="1" si="23"/>
        <v>0.23356868413376666</v>
      </c>
      <c r="AH69" s="63">
        <f t="shared" ca="1" si="24"/>
        <v>0.92424133613307524</v>
      </c>
      <c r="AI69" s="1">
        <f t="shared" ca="1" si="25"/>
        <v>-1.0834642594474087E-2</v>
      </c>
      <c r="AJ69" s="63">
        <f ca="1">IF(AF69&lt;&gt;"",AF69/AB69,"")</f>
        <v>0.96220079195708708</v>
      </c>
      <c r="AK69" s="1">
        <f t="shared" ca="1" si="26"/>
        <v>-1.9623914756368821E-2</v>
      </c>
      <c r="AL69" s="2">
        <f t="shared" ca="1" si="27"/>
        <v>91.469847679138184</v>
      </c>
      <c r="AM69" s="1">
        <f t="shared" ca="1" si="28"/>
        <v>0.56508552613008067</v>
      </c>
      <c r="AN69" s="63">
        <f t="shared" ca="1" si="29"/>
        <v>1.0443163419602108</v>
      </c>
      <c r="AO69" s="1">
        <f t="shared" ca="1" si="30"/>
        <v>7.9774304360434867E-2</v>
      </c>
      <c r="AP69" s="63">
        <f t="shared" ca="1" si="31"/>
        <v>1.1299173723710696</v>
      </c>
      <c r="AQ69" s="1">
        <f t="shared" ca="1" si="32"/>
        <v>6.2624495215670928E-2</v>
      </c>
      <c r="AR69" s="1"/>
      <c r="AS69"/>
      <c r="AT69"/>
      <c r="AU69"/>
      <c r="AV69"/>
      <c r="AW69"/>
      <c r="AX69"/>
      <c r="AY69"/>
      <c r="AZ69"/>
      <c r="BA69" s="118"/>
      <c r="BD69" s="121"/>
      <c r="BE69" s="123"/>
      <c r="BF69" s="121"/>
      <c r="BG69" s="121"/>
      <c r="BH69" s="123"/>
      <c r="BI69" s="121"/>
      <c r="BL69" s="121"/>
      <c r="BM69" s="123"/>
      <c r="BN69" s="121"/>
      <c r="BO69" s="121"/>
      <c r="BP69" s="123"/>
      <c r="BQ69" s="121"/>
    </row>
    <row r="70" spans="1:69">
      <c r="A70" s="62">
        <f t="shared" si="33"/>
        <v>53</v>
      </c>
      <c r="B70" s="62" t="str">
        <f t="shared" si="3"/>
        <v>data3!R55C37</v>
      </c>
      <c r="C70" s="62" t="str">
        <f ca="1">$AT$8&amp;"!R"&amp;2+A70&amp;"C"&amp;F$3</f>
        <v>data1!R55C37</v>
      </c>
      <c r="D70" s="63">
        <f t="shared" ca="1" si="0"/>
        <v>54</v>
      </c>
      <c r="E70" s="62">
        <f t="shared" ca="1" si="4"/>
        <v>9368.2420591510945</v>
      </c>
      <c r="F70" s="63">
        <f t="shared" ca="1" si="5"/>
        <v>9326.291748046875</v>
      </c>
      <c r="G70" s="63">
        <f t="shared" ca="1" si="6"/>
        <v>9326.291748046875</v>
      </c>
      <c r="H70" s="63"/>
      <c r="I70" s="63">
        <f t="shared" ca="1" si="7"/>
        <v>8655.9461275333888</v>
      </c>
      <c r="J70" s="63">
        <f t="shared" ca="1" si="8"/>
        <v>8655.0602620442714</v>
      </c>
      <c r="K70" s="63">
        <f t="shared" ca="1" si="9"/>
        <v>0.99989765815590059</v>
      </c>
      <c r="L70" s="1">
        <f t="shared" ca="1" si="10"/>
        <v>0.84439612312627044</v>
      </c>
      <c r="M70" s="1">
        <f t="shared" ca="1" si="11"/>
        <v>-1.0178321721221462E-4</v>
      </c>
      <c r="N70" s="1"/>
      <c r="O70" s="1" t="str">
        <f t="shared" ca="1" si="12"/>
        <v>data3!R275C37</v>
      </c>
      <c r="P70" s="1" t="str">
        <f ca="1">$AT$8&amp;"!R"&amp;2+$D$16+3*A70&amp;"C"&amp;F$3</f>
        <v>data1!R275C37</v>
      </c>
      <c r="Q70" s="1" t="str">
        <f ca="1">$AT$8&amp;"!R"&amp;2+$D$16+3*A70+1&amp;"C"&amp;F$3</f>
        <v>data1!R276C37</v>
      </c>
      <c r="R70" s="1" t="str">
        <f ca="1">$AT$8&amp;"!R"&amp;2+$D$16+3*A70+2&amp;"C"&amp;F$3</f>
        <v>data1!R277C37</v>
      </c>
      <c r="S70" s="2">
        <f t="shared" ca="1" si="13"/>
        <v>54</v>
      </c>
      <c r="T70" s="63" t="str">
        <f t="shared" ca="1" si="14"/>
        <v/>
      </c>
      <c r="U70" s="2" t="str">
        <f t="shared" ca="1" si="15"/>
        <v/>
      </c>
      <c r="V70" s="2">
        <f t="shared" ca="1" si="16"/>
        <v>404.03500124032479</v>
      </c>
      <c r="W70" s="2">
        <f t="shared" ca="1" si="17"/>
        <v>391.9443473815918</v>
      </c>
      <c r="X70" s="2" t="str">
        <f t="shared" ca="1" si="18"/>
        <v>OVR</v>
      </c>
      <c r="Y70" s="2" t="str">
        <f t="shared" ca="1" si="1"/>
        <v>OVR</v>
      </c>
      <c r="AA70" s="63">
        <f t="shared" ca="1" si="19"/>
        <v>88.702961047817553</v>
      </c>
      <c r="AB70" s="63">
        <f t="shared" ca="1" si="20"/>
        <v>85.18857606252034</v>
      </c>
      <c r="AC70" s="1">
        <f ca="1">IF(AB70&lt;&gt;"",AA70/AC$16,"")</f>
        <v>8.6539474192992728E-3</v>
      </c>
      <c r="AD70" s="63">
        <f t="shared" ca="1" si="21"/>
        <v>0.9603802968493611</v>
      </c>
      <c r="AE70" s="1">
        <f t="shared" ca="1" si="2"/>
        <v>-1.0078756384383714E-2</v>
      </c>
      <c r="AF70" s="63">
        <f t="shared" ca="1" si="22"/>
        <v>81.974803606669113</v>
      </c>
      <c r="AG70" s="1">
        <f t="shared" ca="1" si="23"/>
        <v>0.2365412294608468</v>
      </c>
      <c r="AH70" s="63">
        <f t="shared" ca="1" si="24"/>
        <v>0.92414957334376402</v>
      </c>
      <c r="AI70" s="1">
        <f t="shared" ca="1" si="25"/>
        <v>-1.0932851329289228E-2</v>
      </c>
      <c r="AJ70" s="63">
        <f ca="1">IF(AF70&lt;&gt;"",AF70/AB70,"")</f>
        <v>0.96227460764818251</v>
      </c>
      <c r="AK70" s="1">
        <f t="shared" ca="1" si="26"/>
        <v>-1.9548704739010048E-2</v>
      </c>
      <c r="AL70" s="2">
        <f t="shared" ca="1" si="27"/>
        <v>93.902895927429199</v>
      </c>
      <c r="AM70" s="1">
        <f t="shared" ca="1" si="28"/>
        <v>0.57227716805043582</v>
      </c>
      <c r="AN70" s="63">
        <f t="shared" ca="1" si="29"/>
        <v>1.0586218861037626</v>
      </c>
      <c r="AO70" s="1">
        <f t="shared" ca="1" si="30"/>
        <v>9.4565568611942208E-2</v>
      </c>
      <c r="AP70" s="63">
        <f t="shared" ca="1" si="31"/>
        <v>1.1455092515743419</v>
      </c>
      <c r="AQ70" s="1">
        <f t="shared" ca="1" si="32"/>
        <v>7.7287791110549842E-2</v>
      </c>
      <c r="AR70" s="1"/>
      <c r="AS70"/>
      <c r="AT70"/>
      <c r="AU70"/>
      <c r="AV70"/>
      <c r="AW70"/>
      <c r="AX70"/>
      <c r="AY70"/>
      <c r="AZ70"/>
      <c r="BA70" s="118"/>
      <c r="BD70" s="121"/>
      <c r="BE70" s="123"/>
      <c r="BF70" s="121"/>
      <c r="BG70" s="121"/>
      <c r="BH70" s="123"/>
      <c r="BI70" s="121"/>
      <c r="BL70" s="121"/>
      <c r="BM70" s="123"/>
      <c r="BN70" s="121"/>
      <c r="BO70" s="121"/>
      <c r="BP70" s="123"/>
      <c r="BQ70" s="121"/>
    </row>
    <row r="71" spans="1:69">
      <c r="A71" s="62">
        <f t="shared" si="33"/>
        <v>54</v>
      </c>
      <c r="B71" s="62" t="str">
        <f t="shared" si="3"/>
        <v>data3!R56C37</v>
      </c>
      <c r="C71" s="62" t="str">
        <f ca="1">$AT$8&amp;"!R"&amp;2+A71&amp;"C"&amp;F$3</f>
        <v>data1!R56C37</v>
      </c>
      <c r="D71" s="63">
        <f t="shared" ca="1" si="0"/>
        <v>55</v>
      </c>
      <c r="E71" s="62">
        <f t="shared" ca="1" si="4"/>
        <v>9270.8822703269216</v>
      </c>
      <c r="F71" s="63">
        <f t="shared" ca="1" si="5"/>
        <v>9240.2952067057286</v>
      </c>
      <c r="G71" s="63">
        <f t="shared" ca="1" si="6"/>
        <v>9240.2952067057286</v>
      </c>
      <c r="H71" s="63"/>
      <c r="I71" s="63">
        <f t="shared" ca="1" si="7"/>
        <v>8757.8983246021944</v>
      </c>
      <c r="J71" s="63">
        <f t="shared" ca="1" si="8"/>
        <v>8757.8704630533848</v>
      </c>
      <c r="K71" s="63">
        <f t="shared" ca="1" si="9"/>
        <v>0.99999681869464829</v>
      </c>
      <c r="L71" s="1">
        <f t="shared" ca="1" si="10"/>
        <v>0.85442638663935466</v>
      </c>
      <c r="M71" s="1">
        <f t="shared" ca="1" si="11"/>
        <v>-2.6226230651626992E-6</v>
      </c>
      <c r="N71" s="1"/>
      <c r="O71" s="1" t="str">
        <f t="shared" ca="1" si="12"/>
        <v>data3!R278C37</v>
      </c>
      <c r="P71" s="1" t="str">
        <f ca="1">$AT$8&amp;"!R"&amp;2+$D$16+3*A71&amp;"C"&amp;F$3</f>
        <v>data1!R278C37</v>
      </c>
      <c r="Q71" s="1" t="str">
        <f ca="1">$AT$8&amp;"!R"&amp;2+$D$16+3*A71+1&amp;"C"&amp;F$3</f>
        <v>data1!R279C37</v>
      </c>
      <c r="R71" s="1" t="str">
        <f ca="1">$AT$8&amp;"!R"&amp;2+$D$16+3*A71+2&amp;"C"&amp;F$3</f>
        <v>data1!R280C37</v>
      </c>
      <c r="S71" s="2">
        <f t="shared" ca="1" si="13"/>
        <v>55</v>
      </c>
      <c r="T71" s="63" t="str">
        <f t="shared" ca="1" si="14"/>
        <v/>
      </c>
      <c r="U71" s="2" t="str">
        <f t="shared" ca="1" si="15"/>
        <v/>
      </c>
      <c r="V71" s="2">
        <f t="shared" ca="1" si="16"/>
        <v>399.68352322252719</v>
      </c>
      <c r="W71" s="2">
        <f t="shared" ca="1" si="17"/>
        <v>387.74747975667316</v>
      </c>
      <c r="X71" s="2" t="str">
        <f t="shared" ca="1" si="18"/>
        <v>OVR</v>
      </c>
      <c r="Y71" s="2" t="str">
        <f t="shared" ca="1" si="1"/>
        <v>OVR</v>
      </c>
      <c r="AA71" s="63">
        <f t="shared" ca="1" si="19"/>
        <v>89.827784142581621</v>
      </c>
      <c r="AB71" s="63">
        <f t="shared" ca="1" si="20"/>
        <v>86.224759737650558</v>
      </c>
      <c r="AC71" s="1">
        <f ca="1">IF(AB71&lt;&gt;"",AA71/AC$16,"")</f>
        <v>8.7636862578128402E-3</v>
      </c>
      <c r="AD71" s="63">
        <f t="shared" ca="1" si="21"/>
        <v>0.95988964395234255</v>
      </c>
      <c r="AE71" s="1">
        <f t="shared" ca="1" si="2"/>
        <v>-1.0584501585106376E-2</v>
      </c>
      <c r="AF71" s="63">
        <f t="shared" ca="1" si="22"/>
        <v>83.025529543558761</v>
      </c>
      <c r="AG71" s="1">
        <f t="shared" ca="1" si="23"/>
        <v>0.23954075771355099</v>
      </c>
      <c r="AH71" s="63">
        <f t="shared" ca="1" si="24"/>
        <v>0.92427449186294308</v>
      </c>
      <c r="AI71" s="1">
        <f t="shared" ca="1" si="25"/>
        <v>-1.0799157815658655E-2</v>
      </c>
      <c r="AJ71" s="63">
        <f ca="1">IF(AF71&lt;&gt;"",AF71/AB71,"")</f>
        <v>0.96289661805001425</v>
      </c>
      <c r="AK71" s="1">
        <f t="shared" ca="1" si="26"/>
        <v>-1.8914945000059635E-2</v>
      </c>
      <c r="AL71" s="2">
        <f t="shared" ca="1" si="27"/>
        <v>95.994967778523758</v>
      </c>
      <c r="AM71" s="1">
        <f t="shared" ca="1" si="28"/>
        <v>0.57953409124246202</v>
      </c>
      <c r="AN71" s="63">
        <f t="shared" ca="1" si="29"/>
        <v>1.0686556358348227</v>
      </c>
      <c r="AO71" s="1">
        <f t="shared" ca="1" si="30"/>
        <v>0.10493999703048651</v>
      </c>
      <c r="AP71" s="63">
        <f t="shared" ca="1" si="31"/>
        <v>1.1562102440811375</v>
      </c>
      <c r="AQ71" s="1">
        <f t="shared" ca="1" si="32"/>
        <v>8.7351479871240922E-2</v>
      </c>
      <c r="AR71" s="1"/>
      <c r="AS71"/>
      <c r="AT71"/>
      <c r="AU71"/>
      <c r="AV71"/>
      <c r="AW71"/>
      <c r="AX71"/>
      <c r="AY71"/>
      <c r="AZ71"/>
      <c r="BA71" s="118"/>
      <c r="BD71" s="121"/>
      <c r="BE71" s="123"/>
      <c r="BF71" s="121"/>
      <c r="BG71" s="121"/>
      <c r="BH71" s="123"/>
      <c r="BI71" s="121"/>
      <c r="BL71" s="121"/>
      <c r="BM71" s="123"/>
      <c r="BN71" s="121"/>
      <c r="BO71" s="121"/>
      <c r="BP71" s="123"/>
      <c r="BQ71" s="121"/>
    </row>
    <row r="72" spans="1:69">
      <c r="A72" s="62">
        <f t="shared" si="33"/>
        <v>55</v>
      </c>
      <c r="B72" s="62" t="str">
        <f t="shared" si="3"/>
        <v>data3!R57C37</v>
      </c>
      <c r="C72" s="62" t="str">
        <f ca="1">$AT$8&amp;"!R"&amp;2+A72&amp;"C"&amp;F$3</f>
        <v>data1!R57C37</v>
      </c>
      <c r="D72" s="63">
        <f t="shared" ca="1" si="0"/>
        <v>56</v>
      </c>
      <c r="E72" s="62">
        <f t="shared" ca="1" si="4"/>
        <v>9169.3678601556585</v>
      </c>
      <c r="F72" s="63">
        <f t="shared" ca="1" si="5"/>
        <v>9149.6193644205723</v>
      </c>
      <c r="G72" s="63">
        <f t="shared" ca="1" si="6"/>
        <v>9149.6193644205723</v>
      </c>
      <c r="H72" s="63"/>
      <c r="I72" s="63">
        <f t="shared" ca="1" si="7"/>
        <v>8862.0366534684199</v>
      </c>
      <c r="J72" s="63">
        <f t="shared" ca="1" si="8"/>
        <v>8857.2267456054687</v>
      </c>
      <c r="K72" s="63">
        <f t="shared" ca="1" si="9"/>
        <v>0.9994572457719334</v>
      </c>
      <c r="L72" s="1">
        <f t="shared" ca="1" si="10"/>
        <v>0.86411968249809457</v>
      </c>
      <c r="M72" s="1">
        <f t="shared" ca="1" si="11"/>
        <v>-5.421958472308086E-4</v>
      </c>
      <c r="N72" s="1"/>
      <c r="O72" s="1" t="str">
        <f t="shared" ca="1" si="12"/>
        <v>data3!R281C37</v>
      </c>
      <c r="P72" s="1" t="str">
        <f ca="1">$AT$8&amp;"!R"&amp;2+$D$16+3*A72&amp;"C"&amp;F$3</f>
        <v>data1!R281C37</v>
      </c>
      <c r="Q72" s="1" t="str">
        <f ca="1">$AT$8&amp;"!R"&amp;2+$D$16+3*A72+1&amp;"C"&amp;F$3</f>
        <v>data1!R282C37</v>
      </c>
      <c r="R72" s="1" t="str">
        <f ca="1">$AT$8&amp;"!R"&amp;2+$D$16+3*A72+2&amp;"C"&amp;F$3</f>
        <v>data1!R283C37</v>
      </c>
      <c r="S72" s="2">
        <f t="shared" ca="1" si="13"/>
        <v>56</v>
      </c>
      <c r="T72" s="63" t="str">
        <f t="shared" ca="1" si="14"/>
        <v/>
      </c>
      <c r="U72" s="2" t="str">
        <f t="shared" ca="1" si="15"/>
        <v/>
      </c>
      <c r="V72" s="2">
        <f t="shared" ca="1" si="16"/>
        <v>395.40820685382994</v>
      </c>
      <c r="W72" s="2">
        <f t="shared" ca="1" si="17"/>
        <v>383.53106053670246</v>
      </c>
      <c r="X72" s="2" t="str">
        <f t="shared" ca="1" si="18"/>
        <v>OVR</v>
      </c>
      <c r="Y72" s="2" t="str">
        <f t="shared" ca="1" si="1"/>
        <v>OVR</v>
      </c>
      <c r="AA72" s="63">
        <f t="shared" ca="1" si="19"/>
        <v>90.886905186662744</v>
      </c>
      <c r="AB72" s="63">
        <f t="shared" ca="1" si="20"/>
        <v>87.241391181945801</v>
      </c>
      <c r="AC72" s="1">
        <f ca="1">IF(AB72&lt;&gt;"",AA72/AC$16,"")</f>
        <v>8.8670151401622193E-3</v>
      </c>
      <c r="AD72" s="63">
        <f t="shared" ca="1" si="21"/>
        <v>0.95988955727747782</v>
      </c>
      <c r="AE72" s="1">
        <f t="shared" ca="1" si="2"/>
        <v>-1.0584590926058235E-2</v>
      </c>
      <c r="AF72" s="63">
        <f t="shared" ca="1" si="22"/>
        <v>84.069104830423996</v>
      </c>
      <c r="AG72" s="1">
        <f t="shared" ca="1" si="23"/>
        <v>0.24236508049776731</v>
      </c>
      <c r="AH72" s="63">
        <f t="shared" ca="1" si="24"/>
        <v>0.92498588941678217</v>
      </c>
      <c r="AI72" s="1">
        <f t="shared" ca="1" si="25"/>
        <v>-1.00377876106158E-2</v>
      </c>
      <c r="AJ72" s="63">
        <f ca="1">IF(AF72&lt;&gt;"",AF72/AB72,"")</f>
        <v>0.96363782937727505</v>
      </c>
      <c r="AK72" s="1">
        <f t="shared" ca="1" si="26"/>
        <v>-1.815973271439919E-2</v>
      </c>
      <c r="AL72" s="2">
        <f t="shared" ca="1" si="27"/>
        <v>97.94720045725505</v>
      </c>
      <c r="AM72" s="1">
        <f t="shared" ca="1" si="28"/>
        <v>0.58636713023653386</v>
      </c>
      <c r="AN72" s="63">
        <f t="shared" ca="1" si="29"/>
        <v>1.0776822057709186</v>
      </c>
      <c r="AO72" s="1">
        <f t="shared" ca="1" si="30"/>
        <v>0.11427304859914611</v>
      </c>
      <c r="AP72" s="63">
        <f t="shared" ca="1" si="31"/>
        <v>1.1650796169987132</v>
      </c>
      <c r="AQ72" s="1">
        <f t="shared" ca="1" si="32"/>
        <v>9.5692632197840632E-2</v>
      </c>
      <c r="AR72" s="1"/>
      <c r="AS72"/>
      <c r="AT72"/>
      <c r="AU72"/>
      <c r="AV72"/>
      <c r="AW72"/>
      <c r="AX72"/>
      <c r="AY72"/>
      <c r="AZ72"/>
      <c r="BA72" s="118"/>
      <c r="BD72" s="121"/>
      <c r="BE72" s="123"/>
      <c r="BF72" s="121"/>
      <c r="BG72" s="121"/>
      <c r="BH72" s="123"/>
      <c r="BI72" s="121"/>
      <c r="BL72" s="121"/>
      <c r="BM72" s="123"/>
      <c r="BN72" s="121"/>
      <c r="BO72" s="121"/>
      <c r="BP72" s="123"/>
      <c r="BQ72" s="121"/>
    </row>
    <row r="73" spans="1:69">
      <c r="A73" s="62">
        <f t="shared" si="33"/>
        <v>56</v>
      </c>
      <c r="B73" s="62" t="str">
        <f t="shared" si="3"/>
        <v>data3!R58C37</v>
      </c>
      <c r="C73" s="62" t="str">
        <f ca="1">$AT$8&amp;"!R"&amp;2+A73&amp;"C"&amp;F$3</f>
        <v>data1!R58C37</v>
      </c>
      <c r="D73" s="63">
        <f t="shared" ca="1" si="0"/>
        <v>57</v>
      </c>
      <c r="E73" s="62">
        <f t="shared" ca="1" si="4"/>
        <v>9067.5254684888641</v>
      </c>
      <c r="F73" s="63">
        <f t="shared" ca="1" si="5"/>
        <v>9053.2151489257812</v>
      </c>
      <c r="G73" s="63">
        <f t="shared" ca="1" si="6"/>
        <v>9053.2151489257812</v>
      </c>
      <c r="H73" s="63"/>
      <c r="I73" s="63">
        <f t="shared" ca="1" si="7"/>
        <v>8966.9950361695519</v>
      </c>
      <c r="J73" s="63">
        <f t="shared" ca="1" si="8"/>
        <v>8955.5534261067714</v>
      </c>
      <c r="K73" s="63">
        <f t="shared" ca="1" si="9"/>
        <v>0.99872403073531002</v>
      </c>
      <c r="L73" s="1">
        <f t="shared" ca="1" si="10"/>
        <v>0.87371252937627042</v>
      </c>
      <c r="M73" s="1">
        <f t="shared" ca="1" si="11"/>
        <v>-1.2754112934897366E-3</v>
      </c>
      <c r="N73" s="1"/>
      <c r="O73" s="1" t="str">
        <f t="shared" ca="1" si="12"/>
        <v>data3!R284C37</v>
      </c>
      <c r="P73" s="1" t="str">
        <f ca="1">$AT$8&amp;"!R"&amp;2+$D$16+3*A73&amp;"C"&amp;F$3</f>
        <v>data1!R284C37</v>
      </c>
      <c r="Q73" s="1" t="str">
        <f ca="1">$AT$8&amp;"!R"&amp;2+$D$16+3*A73+1&amp;"C"&amp;F$3</f>
        <v>data1!R285C37</v>
      </c>
      <c r="R73" s="1" t="str">
        <f ca="1">$AT$8&amp;"!R"&amp;2+$D$16+3*A73+2&amp;"C"&amp;F$3</f>
        <v>data1!R286C37</v>
      </c>
      <c r="S73" s="2">
        <f t="shared" ca="1" si="13"/>
        <v>57</v>
      </c>
      <c r="T73" s="63" t="str">
        <f t="shared" ca="1" si="14"/>
        <v/>
      </c>
      <c r="U73" s="2" t="str">
        <f t="shared" ca="1" si="15"/>
        <v/>
      </c>
      <c r="V73" s="2">
        <f t="shared" ca="1" si="16"/>
        <v>390.97691785060721</v>
      </c>
      <c r="W73" s="2">
        <f t="shared" ca="1" si="17"/>
        <v>379.26902898152667</v>
      </c>
      <c r="X73" s="2" t="str">
        <f t="shared" ca="1" si="18"/>
        <v>OVR</v>
      </c>
      <c r="Y73" s="2" t="str">
        <f t="shared" ca="1" si="1"/>
        <v>OVR</v>
      </c>
      <c r="AA73" s="63">
        <f t="shared" ca="1" si="19"/>
        <v>91.903199877757658</v>
      </c>
      <c r="AB73" s="63">
        <f t="shared" ca="1" si="20"/>
        <v>88.258023262023926</v>
      </c>
      <c r="AC73" s="1">
        <f ca="1">IF(AB73&lt;&gt;"",AA73/AC$16,"")</f>
        <v>8.9661658417324545E-3</v>
      </c>
      <c r="AD73" s="63">
        <f t="shared" ca="1" si="21"/>
        <v>0.96033678239079534</v>
      </c>
      <c r="AE73" s="1">
        <f t="shared" ca="1" si="2"/>
        <v>-1.0123609331783801E-2</v>
      </c>
      <c r="AF73" s="63">
        <f t="shared" ca="1" si="22"/>
        <v>85.091458956400558</v>
      </c>
      <c r="AG73" s="1">
        <f t="shared" ca="1" si="23"/>
        <v>0.24507519967402042</v>
      </c>
      <c r="AH73" s="63">
        <f t="shared" ca="1" si="24"/>
        <v>0.92588135200496247</v>
      </c>
      <c r="AI73" s="1">
        <f t="shared" ca="1" si="25"/>
        <v>-9.0794225857548927E-3</v>
      </c>
      <c r="AJ73" s="63">
        <f ca="1">IF(AF73&lt;&gt;"",AF73/AB73,"")</f>
        <v>0.9641215133923593</v>
      </c>
      <c r="AK73" s="1">
        <f t="shared" ca="1" si="26"/>
        <v>-1.7666912249931777E-2</v>
      </c>
      <c r="AL73" s="2">
        <f t="shared" ca="1" si="27"/>
        <v>100.23321628570557</v>
      </c>
      <c r="AM73" s="1">
        <f t="shared" ca="1" si="28"/>
        <v>0.59292387017908166</v>
      </c>
      <c r="AN73" s="63">
        <f t="shared" ca="1" si="29"/>
        <v>1.0906390247459048</v>
      </c>
      <c r="AO73" s="1">
        <f t="shared" ca="1" si="30"/>
        <v>0.12766979404237011</v>
      </c>
      <c r="AP73" s="63">
        <f t="shared" ca="1" si="31"/>
        <v>1.1779468528922907</v>
      </c>
      <c r="AQ73" s="1">
        <f t="shared" ca="1" si="32"/>
        <v>0.10779355247800382</v>
      </c>
      <c r="AR73" s="1"/>
      <c r="AS73"/>
      <c r="AT73"/>
      <c r="AU73"/>
      <c r="AV73"/>
      <c r="AW73"/>
      <c r="AX73"/>
      <c r="AY73"/>
      <c r="AZ73"/>
      <c r="BA73" s="118"/>
      <c r="BD73" s="121"/>
      <c r="BE73" s="123"/>
      <c r="BF73" s="121"/>
      <c r="BG73" s="121"/>
      <c r="BH73" s="123"/>
      <c r="BI73" s="121"/>
      <c r="BL73" s="121"/>
      <c r="BM73" s="123"/>
      <c r="BN73" s="121"/>
      <c r="BO73" s="121"/>
      <c r="BP73" s="123"/>
      <c r="BQ73" s="121"/>
    </row>
    <row r="74" spans="1:69">
      <c r="A74" s="62">
        <f t="shared" si="33"/>
        <v>57</v>
      </c>
      <c r="B74" s="62" t="str">
        <f t="shared" si="3"/>
        <v>data3!R59C37</v>
      </c>
      <c r="C74" s="62" t="str">
        <f ca="1">$AT$8&amp;"!R"&amp;2+A74&amp;"C"&amp;F$3</f>
        <v>data1!R59C37</v>
      </c>
      <c r="D74" s="63">
        <f t="shared" ca="1" si="0"/>
        <v>58</v>
      </c>
      <c r="E74" s="62">
        <f t="shared" ca="1" si="4"/>
        <v>8966.9950361695519</v>
      </c>
      <c r="F74" s="63">
        <f t="shared" ca="1" si="5"/>
        <v>8955.5534261067714</v>
      </c>
      <c r="G74" s="63">
        <f t="shared" ca="1" si="6"/>
        <v>8955.5534261067714</v>
      </c>
      <c r="H74" s="63"/>
      <c r="I74" s="63">
        <f t="shared" ca="1" si="7"/>
        <v>9067.5254684888641</v>
      </c>
      <c r="J74" s="63">
        <f t="shared" ca="1" si="8"/>
        <v>9053.2151489257812</v>
      </c>
      <c r="K74" s="63">
        <f t="shared" ca="1" si="9"/>
        <v>0.99842180541837866</v>
      </c>
      <c r="L74" s="1">
        <f t="shared" ca="1" si="10"/>
        <v>0.88324050233422258</v>
      </c>
      <c r="M74" s="1">
        <f t="shared" ca="1" si="11"/>
        <v>-1.5776367792695867E-3</v>
      </c>
      <c r="N74" s="1"/>
      <c r="O74" s="1" t="str">
        <f t="shared" ca="1" si="12"/>
        <v>data3!R287C37</v>
      </c>
      <c r="P74" s="1" t="str">
        <f ca="1">$AT$8&amp;"!R"&amp;2+$D$16+3*A74&amp;"C"&amp;F$3</f>
        <v>data1!R287C37</v>
      </c>
      <c r="Q74" s="1" t="str">
        <f ca="1">$AT$8&amp;"!R"&amp;2+$D$16+3*A74+1&amp;"C"&amp;F$3</f>
        <v>data1!R288C37</v>
      </c>
      <c r="R74" s="1" t="str">
        <f ca="1">$AT$8&amp;"!R"&amp;2+$D$16+3*A74+2&amp;"C"&amp;F$3</f>
        <v>data1!R289C37</v>
      </c>
      <c r="S74" s="2">
        <f t="shared" ca="1" si="13"/>
        <v>58</v>
      </c>
      <c r="T74" s="63" t="str">
        <f t="shared" ca="1" si="14"/>
        <v/>
      </c>
      <c r="U74" s="2" t="str">
        <f t="shared" ca="1" si="15"/>
        <v/>
      </c>
      <c r="V74" s="2">
        <f t="shared" ca="1" si="16"/>
        <v>386.56275049075322</v>
      </c>
      <c r="W74" s="2">
        <f t="shared" ca="1" si="17"/>
        <v>375.0004768371582</v>
      </c>
      <c r="X74" s="2" t="str">
        <f t="shared" ca="1" si="18"/>
        <v>OVR</v>
      </c>
      <c r="Y74" s="2" t="str">
        <f t="shared" ca="1" si="1"/>
        <v>OVR</v>
      </c>
      <c r="AA74" s="63">
        <f t="shared" ca="1" si="19"/>
        <v>92.921689242905543</v>
      </c>
      <c r="AB74" s="63">
        <f t="shared" ca="1" si="20"/>
        <v>89.274656295776367</v>
      </c>
      <c r="AC74" s="1">
        <f ca="1">IF(AB74&lt;&gt;"",AA74/AC$16,"")</f>
        <v>9.0655306578444426E-3</v>
      </c>
      <c r="AD74" s="63">
        <f t="shared" ca="1" si="21"/>
        <v>0.96075154275773544</v>
      </c>
      <c r="AE74" s="1">
        <f t="shared" ca="1" si="2"/>
        <v>-9.696091087614489E-3</v>
      </c>
      <c r="AF74" s="63">
        <f t="shared" ca="1" si="22"/>
        <v>86.131217638651535</v>
      </c>
      <c r="AG74" s="1">
        <f t="shared" ca="1" si="23"/>
        <v>0.24779117131441478</v>
      </c>
      <c r="AH74" s="63">
        <f t="shared" ca="1" si="24"/>
        <v>0.92692264142440295</v>
      </c>
      <c r="AI74" s="1">
        <f t="shared" ca="1" si="25"/>
        <v>-7.9649870152221913E-3</v>
      </c>
      <c r="AJ74" s="63">
        <f ca="1">IF(AF74&lt;&gt;"",AF74/AB74,"")</f>
        <v>0.96478912619153312</v>
      </c>
      <c r="AK74" s="1">
        <f t="shared" ca="1" si="26"/>
        <v>-1.6986688716565834E-2</v>
      </c>
      <c r="AL74" s="2">
        <f t="shared" ca="1" si="27"/>
        <v>103.01541773478191</v>
      </c>
      <c r="AM74" s="1">
        <f t="shared" ca="1" si="28"/>
        <v>0.59949476930906798</v>
      </c>
      <c r="AN74" s="63">
        <f t="shared" ca="1" si="29"/>
        <v>1.1086261837695446</v>
      </c>
      <c r="AO74" s="1">
        <f t="shared" ca="1" si="30"/>
        <v>0.14626767606508695</v>
      </c>
      <c r="AP74" s="63">
        <f t="shared" ca="1" si="31"/>
        <v>1.1960288099834497</v>
      </c>
      <c r="AQ74" s="1">
        <f t="shared" ca="1" si="32"/>
        <v>0.12479862824401677</v>
      </c>
      <c r="AR74" s="1"/>
      <c r="AS74"/>
      <c r="AT74"/>
      <c r="AU74"/>
      <c r="AV74"/>
      <c r="AW74"/>
      <c r="AX74"/>
      <c r="AY74"/>
      <c r="AZ74"/>
      <c r="BA74" s="118"/>
      <c r="BD74" s="121"/>
      <c r="BE74" s="123"/>
      <c r="BF74" s="121"/>
      <c r="BG74" s="121"/>
      <c r="BH74" s="123"/>
      <c r="BI74" s="121"/>
      <c r="BL74" s="121"/>
      <c r="BM74" s="123"/>
      <c r="BN74" s="121"/>
      <c r="BO74" s="121"/>
      <c r="BP74" s="123"/>
      <c r="BQ74" s="121"/>
    </row>
    <row r="75" spans="1:69">
      <c r="A75" s="62">
        <f t="shared" si="33"/>
        <v>58</v>
      </c>
      <c r="B75" s="62" t="str">
        <f t="shared" si="3"/>
        <v>data3!R60C37</v>
      </c>
      <c r="C75" s="62" t="str">
        <f ca="1">$AT$8&amp;"!R"&amp;2+A75&amp;"C"&amp;F$3</f>
        <v>data1!R60C37</v>
      </c>
      <c r="D75" s="63">
        <f t="shared" ca="1" si="0"/>
        <v>59</v>
      </c>
      <c r="E75" s="62">
        <f t="shared" ca="1" si="4"/>
        <v>8862.0366534684199</v>
      </c>
      <c r="F75" s="63">
        <f t="shared" ca="1" si="5"/>
        <v>8857.2267456054687</v>
      </c>
      <c r="G75" s="63">
        <f t="shared" ca="1" si="6"/>
        <v>8857.2267456054687</v>
      </c>
      <c r="H75" s="63"/>
      <c r="I75" s="63">
        <f t="shared" ca="1" si="7"/>
        <v>9169.3678601556585</v>
      </c>
      <c r="J75" s="63">
        <f t="shared" ca="1" si="8"/>
        <v>9149.6193644205723</v>
      </c>
      <c r="K75" s="63">
        <f t="shared" ca="1" si="9"/>
        <v>0.99784625330379639</v>
      </c>
      <c r="L75" s="1">
        <f t="shared" ca="1" si="10"/>
        <v>0.8926457916507875</v>
      </c>
      <c r="M75" s="1">
        <f t="shared" ca="1" si="11"/>
        <v>-2.1531892154036392E-3</v>
      </c>
      <c r="N75" s="1"/>
      <c r="O75" s="1" t="str">
        <f t="shared" ca="1" si="12"/>
        <v>data3!R290C37</v>
      </c>
      <c r="P75" s="1" t="str">
        <f ca="1">$AT$8&amp;"!R"&amp;2+$D$16+3*A75&amp;"C"&amp;F$3</f>
        <v>data1!R290C37</v>
      </c>
      <c r="Q75" s="1" t="str">
        <f ca="1">$AT$8&amp;"!R"&amp;2+$D$16+3*A75+1&amp;"C"&amp;F$3</f>
        <v>data1!R291C37</v>
      </c>
      <c r="R75" s="1" t="str">
        <f ca="1">$AT$8&amp;"!R"&amp;2+$D$16+3*A75+2&amp;"C"&amp;F$3</f>
        <v>data1!R292C37</v>
      </c>
      <c r="S75" s="2">
        <f t="shared" ca="1" si="13"/>
        <v>59</v>
      </c>
      <c r="T75" s="63" t="str">
        <f t="shared" ca="1" si="14"/>
        <v/>
      </c>
      <c r="U75" s="2" t="str">
        <f t="shared" ca="1" si="15"/>
        <v/>
      </c>
      <c r="V75" s="2">
        <f t="shared" ca="1" si="16"/>
        <v>382.10470663893148</v>
      </c>
      <c r="W75" s="2">
        <f t="shared" ca="1" si="17"/>
        <v>370.66675567626953</v>
      </c>
      <c r="X75" s="2" t="str">
        <f t="shared" ca="1" si="18"/>
        <v>OVR</v>
      </c>
      <c r="Y75" s="2" t="str">
        <f t="shared" ca="1" si="1"/>
        <v>OVR</v>
      </c>
      <c r="AA75" s="63">
        <f t="shared" ca="1" si="19"/>
        <v>93.952427892319463</v>
      </c>
      <c r="AB75" s="63">
        <f t="shared" ca="1" si="20"/>
        <v>90.25870418548584</v>
      </c>
      <c r="AC75" s="1">
        <f ca="1">IF(AB75&lt;&gt;"",AA75/AC$16,"")</f>
        <v>9.166090526079947E-3</v>
      </c>
      <c r="AD75" s="63">
        <f t="shared" ca="1" si="21"/>
        <v>0.96068517025374733</v>
      </c>
      <c r="AE75" s="1">
        <f t="shared" ca="1" si="2"/>
        <v>-9.7645051855560494E-3</v>
      </c>
      <c r="AF75" s="63">
        <f t="shared" ca="1" si="22"/>
        <v>87.185044288635254</v>
      </c>
      <c r="AG75" s="1">
        <f t="shared" ca="1" si="23"/>
        <v>0.25053980771285189</v>
      </c>
      <c r="AH75" s="63">
        <f t="shared" ca="1" si="24"/>
        <v>0.92797010406755609</v>
      </c>
      <c r="AI75" s="1">
        <f t="shared" ca="1" si="25"/>
        <v>-6.8439445782776387E-3</v>
      </c>
      <c r="AJ75" s="63">
        <f ca="1">IF(AF75&lt;&gt;"",AF75/AB75,"")</f>
        <v>0.96594611096416727</v>
      </c>
      <c r="AK75" s="1">
        <f t="shared" ca="1" si="26"/>
        <v>-1.5807849318840383E-2</v>
      </c>
      <c r="AL75" s="2">
        <f t="shared" ca="1" si="27"/>
        <v>104.73744328816731</v>
      </c>
      <c r="AM75" s="1">
        <f t="shared" ca="1" si="28"/>
        <v>0.60614469607948041</v>
      </c>
      <c r="AN75" s="63">
        <f t="shared" ca="1" si="29"/>
        <v>1.1147923011442424</v>
      </c>
      <c r="AO75" s="1">
        <f t="shared" ca="1" si="30"/>
        <v>0.15264315333318357</v>
      </c>
      <c r="AP75" s="63">
        <f t="shared" ca="1" si="31"/>
        <v>1.2013235084382476</v>
      </c>
      <c r="AQ75" s="1">
        <f t="shared" ca="1" si="32"/>
        <v>0.12977799789565991</v>
      </c>
      <c r="AR75" s="1"/>
      <c r="AS75"/>
      <c r="AT75"/>
      <c r="AU75"/>
      <c r="AV75"/>
      <c r="AW75"/>
      <c r="AX75"/>
      <c r="AY75"/>
      <c r="AZ75"/>
      <c r="BA75" s="118"/>
      <c r="BD75" s="121"/>
      <c r="BE75" s="123"/>
      <c r="BF75" s="121"/>
      <c r="BG75" s="121"/>
      <c r="BH75" s="123"/>
      <c r="BI75" s="121"/>
      <c r="BL75" s="121"/>
      <c r="BM75" s="123"/>
      <c r="BN75" s="121"/>
      <c r="BO75" s="121"/>
      <c r="BP75" s="123"/>
      <c r="BQ75" s="121"/>
    </row>
    <row r="76" spans="1:69">
      <c r="A76" s="62">
        <f t="shared" si="33"/>
        <v>59</v>
      </c>
      <c r="B76" s="62" t="str">
        <f t="shared" si="3"/>
        <v>data3!R61C37</v>
      </c>
      <c r="C76" s="62" t="str">
        <f ca="1">$AT$8&amp;"!R"&amp;2+A76&amp;"C"&amp;F$3</f>
        <v>data1!R61C37</v>
      </c>
      <c r="D76" s="63">
        <f t="shared" ca="1" si="0"/>
        <v>60</v>
      </c>
      <c r="E76" s="62">
        <f t="shared" ca="1" si="4"/>
        <v>8757.8983246021944</v>
      </c>
      <c r="F76" s="63">
        <f t="shared" ca="1" si="5"/>
        <v>8757.8704630533848</v>
      </c>
      <c r="G76" s="63">
        <f t="shared" ca="1" si="6"/>
        <v>8757.8704630533848</v>
      </c>
      <c r="H76" s="63"/>
      <c r="I76" s="63">
        <f t="shared" ca="1" si="7"/>
        <v>9270.8822703269216</v>
      </c>
      <c r="J76" s="63">
        <f t="shared" ca="1" si="8"/>
        <v>9240.2952067057286</v>
      </c>
      <c r="K76" s="63">
        <f t="shared" ca="1" si="9"/>
        <v>0.99670073864284825</v>
      </c>
      <c r="L76" s="1">
        <f t="shared" ca="1" si="10"/>
        <v>0.90149221528836376</v>
      </c>
      <c r="M76" s="1">
        <f t="shared" ca="1" si="11"/>
        <v>-3.2987045163325179E-3</v>
      </c>
      <c r="N76" s="1"/>
      <c r="O76" s="1" t="str">
        <f t="shared" ca="1" si="12"/>
        <v>data3!R293C37</v>
      </c>
      <c r="P76" s="1" t="str">
        <f ca="1">$AT$8&amp;"!R"&amp;2+$D$16+3*A76&amp;"C"&amp;F$3</f>
        <v>data1!R293C37</v>
      </c>
      <c r="Q76" s="1" t="str">
        <f ca="1">$AT$8&amp;"!R"&amp;2+$D$16+3*A76+1&amp;"C"&amp;F$3</f>
        <v>data1!R294C37</v>
      </c>
      <c r="R76" s="1" t="str">
        <f ca="1">$AT$8&amp;"!R"&amp;2+$D$16+3*A76+2&amp;"C"&amp;F$3</f>
        <v>data1!R295C37</v>
      </c>
      <c r="S76" s="2">
        <f t="shared" ca="1" si="13"/>
        <v>60</v>
      </c>
      <c r="T76" s="63" t="str">
        <f t="shared" ca="1" si="14"/>
        <v/>
      </c>
      <c r="U76" s="2" t="str">
        <f t="shared" ca="1" si="15"/>
        <v/>
      </c>
      <c r="V76" s="2">
        <f t="shared" ca="1" si="16"/>
        <v>377.55270488875419</v>
      </c>
      <c r="W76" s="2">
        <f t="shared" ca="1" si="17"/>
        <v>366.313481648763</v>
      </c>
      <c r="X76" s="2" t="str">
        <f t="shared" ca="1" si="18"/>
        <v>OVR</v>
      </c>
      <c r="Y76" s="2" t="str">
        <f t="shared" ca="1" si="1"/>
        <v>OVR</v>
      </c>
      <c r="AA76" s="63">
        <f t="shared" ca="1" si="19"/>
        <v>95.013649542068677</v>
      </c>
      <c r="AB76" s="63">
        <f t="shared" ca="1" si="20"/>
        <v>91.249268213907882</v>
      </c>
      <c r="AC76" s="1">
        <f ca="1">IF(AB76&lt;&gt;"",AA76/AC$16,"")</f>
        <v>9.2696243455676758E-3</v>
      </c>
      <c r="AD76" s="63">
        <f t="shared" ca="1" si="21"/>
        <v>0.96038062587529527</v>
      </c>
      <c r="AE76" s="1">
        <f t="shared" ca="1" si="2"/>
        <v>-1.0078417237732062E-2</v>
      </c>
      <c r="AF76" s="63">
        <f t="shared" ca="1" si="22"/>
        <v>88.213359832763672</v>
      </c>
      <c r="AG76" s="1">
        <f t="shared" ca="1" si="23"/>
        <v>0.25336973211218317</v>
      </c>
      <c r="AH76" s="63">
        <f t="shared" ca="1" si="24"/>
        <v>0.92842828644010689</v>
      </c>
      <c r="AI76" s="1">
        <f t="shared" ca="1" si="25"/>
        <v>-6.3535768435933893E-3</v>
      </c>
      <c r="AJ76" s="63">
        <f ca="1">IF(AF76&lt;&gt;"",AF76/AB76,"")</f>
        <v>0.96672950435035387</v>
      </c>
      <c r="AK76" s="1">
        <f t="shared" ca="1" si="26"/>
        <v>-1.5009658184957364E-2</v>
      </c>
      <c r="AL76" s="2">
        <f t="shared" ca="1" si="27"/>
        <v>106.44488175710042</v>
      </c>
      <c r="AM76" s="1">
        <f t="shared" ca="1" si="28"/>
        <v>0.61299128736818498</v>
      </c>
      <c r="AN76" s="63">
        <f t="shared" ca="1" si="29"/>
        <v>1.1203114738790283</v>
      </c>
      <c r="AO76" s="1">
        <f t="shared" ca="1" si="30"/>
        <v>0.15834972007057901</v>
      </c>
      <c r="AP76" s="63">
        <f t="shared" ca="1" si="31"/>
        <v>1.2066752922561885</v>
      </c>
      <c r="AQ76" s="1">
        <f t="shared" ca="1" si="32"/>
        <v>0.13481105315890352</v>
      </c>
      <c r="AR76" s="1"/>
      <c r="AS76"/>
      <c r="AT76"/>
      <c r="AU76"/>
      <c r="AV76"/>
      <c r="AW76"/>
      <c r="AX76"/>
      <c r="AY76"/>
      <c r="AZ76"/>
      <c r="BA76" s="118"/>
      <c r="BD76" s="121"/>
      <c r="BE76" s="123"/>
      <c r="BF76" s="121"/>
      <c r="BG76" s="121"/>
      <c r="BH76" s="123"/>
      <c r="BI76" s="121"/>
      <c r="BL76" s="121"/>
      <c r="BM76" s="123"/>
      <c r="BN76" s="121"/>
      <c r="BO76" s="121"/>
      <c r="BP76" s="123"/>
      <c r="BQ76" s="121"/>
    </row>
    <row r="77" spans="1:69">
      <c r="A77" s="62">
        <f t="shared" si="33"/>
        <v>60</v>
      </c>
      <c r="B77" s="62" t="str">
        <f t="shared" si="3"/>
        <v>data3!R62C37</v>
      </c>
      <c r="C77" s="62" t="str">
        <f ca="1">$AT$8&amp;"!R"&amp;2+A77&amp;"C"&amp;F$3</f>
        <v>data1!R62C37</v>
      </c>
      <c r="D77" s="63">
        <f t="shared" ca="1" si="0"/>
        <v>61</v>
      </c>
      <c r="E77" s="62">
        <f t="shared" ca="1" si="4"/>
        <v>8655.9461275333888</v>
      </c>
      <c r="F77" s="63">
        <f t="shared" ca="1" si="5"/>
        <v>8655.0602620442714</v>
      </c>
      <c r="G77" s="63">
        <f t="shared" ca="1" si="6"/>
        <v>8655.0602620442714</v>
      </c>
      <c r="H77" s="63"/>
      <c r="I77" s="63">
        <f t="shared" ca="1" si="7"/>
        <v>9368.2420591510945</v>
      </c>
      <c r="J77" s="63">
        <f t="shared" ca="1" si="8"/>
        <v>9326.291748046875</v>
      </c>
      <c r="K77" s="63">
        <f t="shared" ca="1" si="9"/>
        <v>0.99552207224799005</v>
      </c>
      <c r="L77" s="1">
        <f t="shared" ca="1" si="10"/>
        <v>0.90988212176067074</v>
      </c>
      <c r="M77" s="1">
        <f t="shared" ca="1" si="11"/>
        <v>-4.4773715696928562E-3</v>
      </c>
      <c r="N77" s="1"/>
      <c r="O77" s="1" t="str">
        <f t="shared" ca="1" si="12"/>
        <v>data3!R296C37</v>
      </c>
      <c r="P77" s="1" t="str">
        <f ca="1">$AT$8&amp;"!R"&amp;2+$D$16+3*A77&amp;"C"&amp;F$3</f>
        <v>data1!R296C37</v>
      </c>
      <c r="Q77" s="1" t="str">
        <f ca="1">$AT$8&amp;"!R"&amp;2+$D$16+3*A77+1&amp;"C"&amp;F$3</f>
        <v>data1!R297C37</v>
      </c>
      <c r="R77" s="1" t="str">
        <f ca="1">$AT$8&amp;"!R"&amp;2+$D$16+3*A77+2&amp;"C"&amp;F$3</f>
        <v>data1!R298C37</v>
      </c>
      <c r="S77" s="2">
        <f t="shared" ca="1" si="13"/>
        <v>61</v>
      </c>
      <c r="T77" s="63" t="str">
        <f t="shared" ca="1" si="14"/>
        <v/>
      </c>
      <c r="U77" s="2" t="str">
        <f t="shared" ca="1" si="15"/>
        <v/>
      </c>
      <c r="V77" s="2">
        <f t="shared" ca="1" si="16"/>
        <v>373.02194436132282</v>
      </c>
      <c r="W77" s="2">
        <f t="shared" ca="1" si="17"/>
        <v>361.86245854695636</v>
      </c>
      <c r="X77" s="2" t="str">
        <f t="shared" ca="1" si="18"/>
        <v>OVR</v>
      </c>
      <c r="Y77" s="2" t="str">
        <f t="shared" ca="1" si="1"/>
        <v>OVR</v>
      </c>
      <c r="AA77" s="63">
        <f t="shared" ca="1" si="19"/>
        <v>96.109084551709174</v>
      </c>
      <c r="AB77" s="63">
        <f t="shared" ca="1" si="20"/>
        <v>92.246350288391113</v>
      </c>
      <c r="AC77" s="1">
        <f ca="1">IF(AB77&lt;&gt;"",AA77/AC$16,"")</f>
        <v>9.376496053825286E-3</v>
      </c>
      <c r="AD77" s="63">
        <f t="shared" ca="1" si="21"/>
        <v>0.95980885385252201</v>
      </c>
      <c r="AE77" s="1">
        <f t="shared" ca="1" si="2"/>
        <v>-1.0667776758856329E-2</v>
      </c>
      <c r="AF77" s="63">
        <f t="shared" ca="1" si="22"/>
        <v>89.246442794799805</v>
      </c>
      <c r="AG77" s="1">
        <f t="shared" ca="1" si="23"/>
        <v>0.25629089213789114</v>
      </c>
      <c r="AH77" s="63">
        <f t="shared" ca="1" si="24"/>
        <v>0.92859528535809654</v>
      </c>
      <c r="AI77" s="1">
        <f t="shared" ca="1" si="25"/>
        <v>-6.1748469621851765E-3</v>
      </c>
      <c r="AJ77" s="63">
        <f ca="1">IF(AF77&lt;&gt;"",AF77/AB77,"")</f>
        <v>0.96747939095462687</v>
      </c>
      <c r="AK77" s="1">
        <f t="shared" ca="1" si="26"/>
        <v>-1.4245606752430029E-2</v>
      </c>
      <c r="AL77" s="2">
        <f t="shared" ca="1" si="27"/>
        <v>108.23076820373535</v>
      </c>
      <c r="AM77" s="1">
        <f t="shared" ca="1" si="28"/>
        <v>0.62005861001102691</v>
      </c>
      <c r="AN77" s="63">
        <f t="shared" ca="1" si="29"/>
        <v>1.1261242234130782</v>
      </c>
      <c r="AO77" s="1">
        <f t="shared" ca="1" si="30"/>
        <v>0.16435983150172739</v>
      </c>
      <c r="AP77" s="63">
        <f t="shared" ca="1" si="31"/>
        <v>1.212718006616637</v>
      </c>
      <c r="AQ77" s="1">
        <f t="shared" ca="1" si="32"/>
        <v>0.14049389019992509</v>
      </c>
      <c r="AR77" s="1"/>
      <c r="AS77"/>
      <c r="AT77"/>
      <c r="AU77"/>
      <c r="AV77"/>
      <c r="AW77"/>
      <c r="AX77"/>
      <c r="AY77"/>
      <c r="AZ77"/>
      <c r="BA77" s="118"/>
      <c r="BD77" s="121"/>
      <c r="BE77" s="123"/>
      <c r="BF77" s="121"/>
      <c r="BG77" s="121"/>
      <c r="BH77" s="123"/>
      <c r="BI77" s="121"/>
      <c r="BL77" s="121"/>
      <c r="BM77" s="123"/>
      <c r="BN77" s="121"/>
      <c r="BO77" s="121"/>
      <c r="BP77" s="123"/>
      <c r="BQ77" s="121"/>
    </row>
    <row r="78" spans="1:69">
      <c r="A78" s="62">
        <f t="shared" si="33"/>
        <v>61</v>
      </c>
      <c r="B78" s="62" t="str">
        <f t="shared" si="3"/>
        <v>data3!R63C37</v>
      </c>
      <c r="C78" s="62" t="str">
        <f ca="1">$AT$8&amp;"!R"&amp;2+A78&amp;"C"&amp;F$3</f>
        <v>data1!R63C37</v>
      </c>
      <c r="D78" s="63">
        <f t="shared" ca="1" si="0"/>
        <v>62</v>
      </c>
      <c r="E78" s="62">
        <f t="shared" ca="1" si="4"/>
        <v>8553.2837487624111</v>
      </c>
      <c r="F78" s="63">
        <f t="shared" ca="1" si="5"/>
        <v>8548.5484619140625</v>
      </c>
      <c r="G78" s="63">
        <f t="shared" ca="1" si="6"/>
        <v>8548.5484619140625</v>
      </c>
      <c r="H78" s="63"/>
      <c r="I78" s="63">
        <f t="shared" ca="1" si="7"/>
        <v>9468.5538482618394</v>
      </c>
      <c r="J78" s="63">
        <f t="shared" ca="1" si="8"/>
        <v>9411.9103800455723</v>
      </c>
      <c r="K78" s="63">
        <f t="shared" ca="1" si="9"/>
        <v>0.99401772761458551</v>
      </c>
      <c r="L78" s="1">
        <f t="shared" ca="1" si="10"/>
        <v>0.91823515902883635</v>
      </c>
      <c r="M78" s="1">
        <f t="shared" ca="1" si="11"/>
        <v>-5.9817170435507716E-3</v>
      </c>
      <c r="N78" s="1"/>
      <c r="O78" s="1" t="str">
        <f t="shared" ca="1" si="12"/>
        <v>data3!R299C37</v>
      </c>
      <c r="P78" s="1" t="str">
        <f ca="1">$AT$8&amp;"!R"&amp;2+$D$16+3*A78&amp;"C"&amp;F$3</f>
        <v>data1!R299C37</v>
      </c>
      <c r="Q78" s="1" t="str">
        <f ca="1">$AT$8&amp;"!R"&amp;2+$D$16+3*A78+1&amp;"C"&amp;F$3</f>
        <v>data1!R300C37</v>
      </c>
      <c r="R78" s="1" t="str">
        <f ca="1">$AT$8&amp;"!R"&amp;2+$D$16+3*A78+2&amp;"C"&amp;F$3</f>
        <v>data1!R301C37</v>
      </c>
      <c r="S78" s="2">
        <f t="shared" ca="1" si="13"/>
        <v>62</v>
      </c>
      <c r="T78" s="63" t="str">
        <f t="shared" ca="1" si="14"/>
        <v/>
      </c>
      <c r="U78" s="2" t="str">
        <f t="shared" ca="1" si="15"/>
        <v/>
      </c>
      <c r="V78" s="2">
        <f t="shared" ca="1" si="16"/>
        <v>368.3600600517359</v>
      </c>
      <c r="W78" s="2">
        <f t="shared" ca="1" si="17"/>
        <v>357.40491739908856</v>
      </c>
      <c r="X78" s="2" t="str">
        <f t="shared" ca="1" si="18"/>
        <v>OVR</v>
      </c>
      <c r="Y78" s="2" t="str">
        <f t="shared" ca="1" si="1"/>
        <v>OVR</v>
      </c>
      <c r="AA78" s="63">
        <f t="shared" ca="1" si="19"/>
        <v>97.1264601369828</v>
      </c>
      <c r="AB78" s="63">
        <f t="shared" ca="1" si="20"/>
        <v>93.243431727091476</v>
      </c>
      <c r="AC78" s="1">
        <f ca="1">IF(AB78&lt;&gt;"",AA78/AC$16,"")</f>
        <v>9.4757522084861264E-3</v>
      </c>
      <c r="AD78" s="63">
        <f t="shared" ca="1" si="21"/>
        <v>0.96002090054126465</v>
      </c>
      <c r="AE78" s="1">
        <f t="shared" ca="1" si="2"/>
        <v>-1.0449207591503251E-2</v>
      </c>
      <c r="AF78" s="63">
        <f t="shared" ca="1" si="22"/>
        <v>90.191309611002609</v>
      </c>
      <c r="AG78" s="1">
        <f t="shared" ca="1" si="23"/>
        <v>0.25900389369862081</v>
      </c>
      <c r="AH78" s="63">
        <f t="shared" ca="1" si="24"/>
        <v>0.92859669222785257</v>
      </c>
      <c r="AI78" s="1">
        <f t="shared" ca="1" si="25"/>
        <v>-6.1733412658149245E-3</v>
      </c>
      <c r="AJ78" s="63">
        <f ca="1">IF(AF78&lt;&gt;"",AF78/AB78,"")</f>
        <v>0.96726716231313814</v>
      </c>
      <c r="AK78" s="1">
        <f t="shared" ca="1" si="26"/>
        <v>-1.4461844243043642E-2</v>
      </c>
      <c r="AL78" s="2">
        <f t="shared" ca="1" si="27"/>
        <v>110.36807314554851</v>
      </c>
      <c r="AM78" s="1">
        <f t="shared" ca="1" si="28"/>
        <v>0.62662232346440516</v>
      </c>
      <c r="AN78" s="63">
        <f t="shared" ca="1" si="29"/>
        <v>1.136333734287138</v>
      </c>
      <c r="AO78" s="1">
        <f t="shared" ca="1" si="30"/>
        <v>0.17491598873010705</v>
      </c>
      <c r="AP78" s="63">
        <f t="shared" ca="1" si="31"/>
        <v>1.2237107280243384</v>
      </c>
      <c r="AQ78" s="1">
        <f t="shared" ca="1" si="32"/>
        <v>0.15083193377951276</v>
      </c>
      <c r="AR78" s="1"/>
      <c r="AS78"/>
      <c r="AT78"/>
      <c r="AU78"/>
      <c r="AV78"/>
      <c r="AW78"/>
      <c r="AX78"/>
      <c r="AY78"/>
      <c r="AZ78"/>
      <c r="BA78" s="118"/>
      <c r="BD78" s="121"/>
      <c r="BE78" s="123"/>
      <c r="BF78" s="121"/>
      <c r="BG78" s="121"/>
      <c r="BH78" s="123"/>
      <c r="BI78" s="121"/>
      <c r="BL78" s="121"/>
      <c r="BM78" s="123"/>
      <c r="BN78" s="121"/>
      <c r="BO78" s="121"/>
      <c r="BP78" s="123"/>
      <c r="BQ78" s="121"/>
    </row>
    <row r="79" spans="1:69">
      <c r="A79" s="62">
        <f t="shared" si="33"/>
        <v>62</v>
      </c>
      <c r="B79" s="62" t="str">
        <f t="shared" si="3"/>
        <v>data3!R64C37</v>
      </c>
      <c r="C79" s="62" t="str">
        <f ca="1">$AT$8&amp;"!R"&amp;2+A79&amp;"C"&amp;F$3</f>
        <v>data1!R64C37</v>
      </c>
      <c r="D79" s="63">
        <f t="shared" ca="1" si="0"/>
        <v>63</v>
      </c>
      <c r="E79" s="62">
        <f t="shared" ca="1" si="4"/>
        <v>8430.3830265743509</v>
      </c>
      <c r="F79" s="63">
        <f t="shared" ca="1" si="5"/>
        <v>8439.7362874348964</v>
      </c>
      <c r="G79" s="63">
        <f t="shared" ca="1" si="6"/>
        <v>8439.7362874348964</v>
      </c>
      <c r="H79" s="63"/>
      <c r="I79" s="63">
        <f t="shared" ca="1" si="7"/>
        <v>9570.2322491808682</v>
      </c>
      <c r="J79" s="63">
        <f t="shared" ca="1" si="8"/>
        <v>9493.4496053059902</v>
      </c>
      <c r="K79" s="63">
        <f t="shared" ca="1" si="9"/>
        <v>0.99197692993485609</v>
      </c>
      <c r="L79" s="1">
        <f t="shared" ca="1" si="10"/>
        <v>0.9261902053957064</v>
      </c>
      <c r="M79" s="1">
        <f t="shared" ca="1" si="11"/>
        <v>-8.0225158634413818E-3</v>
      </c>
      <c r="N79" s="1"/>
      <c r="O79" s="1" t="str">
        <f t="shared" ca="1" si="12"/>
        <v>data3!R302C37</v>
      </c>
      <c r="P79" s="1" t="str">
        <f ca="1">$AT$8&amp;"!R"&amp;2+$D$16+3*A79&amp;"C"&amp;F$3</f>
        <v>data1!R302C37</v>
      </c>
      <c r="Q79" s="1" t="str">
        <f ca="1">$AT$8&amp;"!R"&amp;2+$D$16+3*A79+1&amp;"C"&amp;F$3</f>
        <v>data1!R303C37</v>
      </c>
      <c r="R79" s="1" t="str">
        <f ca="1">$AT$8&amp;"!R"&amp;2+$D$16+3*A79+2&amp;"C"&amp;F$3</f>
        <v>data1!R304C37</v>
      </c>
      <c r="S79" s="2">
        <f t="shared" ca="1" si="13"/>
        <v>63</v>
      </c>
      <c r="T79" s="63" t="str">
        <f t="shared" ca="1" si="14"/>
        <v/>
      </c>
      <c r="U79" s="2" t="str">
        <f t="shared" ca="1" si="15"/>
        <v/>
      </c>
      <c r="V79" s="2">
        <f t="shared" ca="1" si="16"/>
        <v>363.74024529130219</v>
      </c>
      <c r="W79" s="2">
        <f t="shared" ca="1" si="17"/>
        <v>352.86265563964844</v>
      </c>
      <c r="X79" s="2" t="str">
        <f t="shared" ca="1" si="18"/>
        <v>OVR</v>
      </c>
      <c r="Y79" s="2" t="str">
        <f t="shared" ca="1" si="1"/>
        <v>OVR</v>
      </c>
      <c r="AA79" s="63">
        <f t="shared" ca="1" si="19"/>
        <v>98.134212450003389</v>
      </c>
      <c r="AB79" s="63">
        <f t="shared" ca="1" si="20"/>
        <v>94.188379287719727</v>
      </c>
      <c r="AC79" s="1">
        <f ca="1">IF(AB79&lt;&gt;"",AA79/AC$16,"")</f>
        <v>9.5740695073174044E-3</v>
      </c>
      <c r="AD79" s="63">
        <f t="shared" ca="1" si="21"/>
        <v>0.95979146249027114</v>
      </c>
      <c r="AE79" s="1">
        <f t="shared" ca="1" si="2"/>
        <v>-1.0685703073050834E-2</v>
      </c>
      <c r="AF79" s="63">
        <f t="shared" ca="1" si="22"/>
        <v>91.140468915303543</v>
      </c>
      <c r="AG79" s="1">
        <f t="shared" ca="1" si="23"/>
        <v>0.26169123320000903</v>
      </c>
      <c r="AH79" s="63">
        <f t="shared" ca="1" si="24"/>
        <v>0.92873287144110972</v>
      </c>
      <c r="AI79" s="1">
        <f t="shared" ca="1" si="25"/>
        <v>-6.0275960422607744E-3</v>
      </c>
      <c r="AJ79" s="63">
        <f ca="1">IF(AF79&lt;&gt;"",AF79/AB79,"")</f>
        <v>0.96764027159756461</v>
      </c>
      <c r="AK79" s="1">
        <f t="shared" ca="1" si="26"/>
        <v>-1.4081687187789016E-2</v>
      </c>
      <c r="AL79" s="2">
        <f t="shared" ca="1" si="27"/>
        <v>112.79589811960857</v>
      </c>
      <c r="AM79" s="1">
        <f t="shared" ca="1" si="28"/>
        <v>0.63312395129034449</v>
      </c>
      <c r="AN79" s="63">
        <f t="shared" ca="1" si="29"/>
        <v>1.1494044258731366</v>
      </c>
      <c r="AO79" s="1">
        <f t="shared" ca="1" si="30"/>
        <v>0.18843047313268779</v>
      </c>
      <c r="AP79" s="63">
        <f t="shared" ca="1" si="31"/>
        <v>1.2376049790179302</v>
      </c>
      <c r="AQ79" s="1">
        <f t="shared" ca="1" si="32"/>
        <v>0.16389870468638268</v>
      </c>
      <c r="AR79" s="1"/>
      <c r="AS79" s="103" t="str">
        <f ca="1">"Gain Compression Relative to LM &amp; LO Range; Range=HS: "&amp;AX9&amp; " channel"</f>
        <v>Gain Compression Relative to LM &amp; LO Range; Range=HS: GREEN channel</v>
      </c>
      <c r="AT79" s="103"/>
      <c r="AU79" s="103"/>
      <c r="AV79" s="103"/>
      <c r="AW79" s="103"/>
      <c r="AX79" s="103"/>
      <c r="AY79" s="103"/>
      <c r="AZ79"/>
      <c r="BA79" s="118"/>
      <c r="BD79" s="121"/>
      <c r="BE79" s="123"/>
      <c r="BF79" s="121"/>
      <c r="BG79" s="121"/>
      <c r="BH79" s="123"/>
      <c r="BI79" s="121"/>
      <c r="BL79" s="121"/>
      <c r="BM79" s="123"/>
      <c r="BN79" s="121"/>
      <c r="BO79" s="121"/>
      <c r="BP79" s="123"/>
      <c r="BQ79" s="121"/>
    </row>
    <row r="80" spans="1:69">
      <c r="A80" s="62">
        <f t="shared" si="33"/>
        <v>63</v>
      </c>
      <c r="B80" s="62" t="str">
        <f t="shared" si="3"/>
        <v>data3!R65C37</v>
      </c>
      <c r="C80" s="62" t="str">
        <f ca="1">$AT$8&amp;"!R"&amp;2+A80&amp;"C"&amp;F$3</f>
        <v>data1!R65C37</v>
      </c>
      <c r="D80" s="63">
        <f t="shared" ca="1" si="0"/>
        <v>64</v>
      </c>
      <c r="E80" s="62">
        <f t="shared" ca="1" si="4"/>
        <v>8316.1553129253371</v>
      </c>
      <c r="F80" s="63">
        <f t="shared" ca="1" si="5"/>
        <v>8329.9138387044277</v>
      </c>
      <c r="G80" s="63">
        <f t="shared" ca="1" si="6"/>
        <v>8329.9138387044277</v>
      </c>
      <c r="H80" s="63"/>
      <c r="I80" s="63">
        <f t="shared" ca="1" si="7"/>
        <v>9671.9106500998969</v>
      </c>
      <c r="J80" s="63">
        <f t="shared" ca="1" si="8"/>
        <v>9573.9069417317714</v>
      </c>
      <c r="K80" s="63">
        <f t="shared" ca="1" si="9"/>
        <v>0.989867182202814</v>
      </c>
      <c r="L80" s="1">
        <f t="shared" ca="1" si="10"/>
        <v>0.93403970163236794</v>
      </c>
      <c r="M80" s="1">
        <f t="shared" ca="1" si="11"/>
        <v>-1.0132264774165844E-2</v>
      </c>
      <c r="N80" s="1"/>
      <c r="O80" s="1" t="str">
        <f t="shared" ca="1" si="12"/>
        <v>data3!R305C37</v>
      </c>
      <c r="P80" s="1" t="str">
        <f ca="1">$AT$8&amp;"!R"&amp;2+$D$16+3*A80&amp;"C"&amp;F$3</f>
        <v>data1!R305C37</v>
      </c>
      <c r="Q80" s="1" t="str">
        <f ca="1">$AT$8&amp;"!R"&amp;2+$D$16+3*A80+1&amp;"C"&amp;F$3</f>
        <v>data1!R306C37</v>
      </c>
      <c r="R80" s="1" t="str">
        <f ca="1">$AT$8&amp;"!R"&amp;2+$D$16+3*A80+2&amp;"C"&amp;F$3</f>
        <v>data1!R307C37</v>
      </c>
      <c r="S80" s="2">
        <f t="shared" ca="1" si="13"/>
        <v>64</v>
      </c>
      <c r="T80" s="63">
        <f t="shared" ca="1" si="14"/>
        <v>64</v>
      </c>
      <c r="U80" s="2" t="str">
        <f t="shared" ca="1" si="15"/>
        <v/>
      </c>
      <c r="V80" s="2">
        <f t="shared" ca="1" si="16"/>
        <v>358.97393470144499</v>
      </c>
      <c r="W80" s="2">
        <f t="shared" ca="1" si="17"/>
        <v>348.27477773030597</v>
      </c>
      <c r="X80" s="2">
        <f t="shared" ca="1" si="18"/>
        <v>366.76632181803387</v>
      </c>
      <c r="Y80" s="2" t="str">
        <f t="shared" ca="1" si="1"/>
        <v>OVR</v>
      </c>
      <c r="AA80" s="63">
        <f t="shared" ca="1" si="19"/>
        <v>99.136659204144792</v>
      </c>
      <c r="AB80" s="63">
        <f t="shared" ca="1" si="20"/>
        <v>95.178943951924637</v>
      </c>
      <c r="AC80" s="1">
        <f ca="1">IF(AB80&lt;&gt;"",AA80/AC$16,"")</f>
        <v>9.6718691906482728E-3</v>
      </c>
      <c r="AD80" s="63">
        <f t="shared" ca="1" si="21"/>
        <v>0.96007818617258101</v>
      </c>
      <c r="AE80" s="1">
        <f t="shared" ca="1" si="2"/>
        <v>-1.0390159875114158E-2</v>
      </c>
      <c r="AF80" s="63">
        <f t="shared" ca="1" si="22"/>
        <v>92.072223027547196</v>
      </c>
      <c r="AG80" s="1">
        <f t="shared" ca="1" si="23"/>
        <v>0.26436442454438613</v>
      </c>
      <c r="AH80" s="63">
        <f t="shared" ca="1" si="24"/>
        <v>0.92874042525429146</v>
      </c>
      <c r="AI80" s="1">
        <f t="shared" ca="1" si="25"/>
        <v>-6.019511605844019E-3</v>
      </c>
      <c r="AJ80" s="63">
        <f ca="1">IF(AF80&lt;&gt;"",AF80/AB80,"")</f>
        <v>0.96735915744193735</v>
      </c>
      <c r="AK80" s="1">
        <f t="shared" ca="1" si="26"/>
        <v>-1.4368111391244387E-2</v>
      </c>
      <c r="AL80" s="2">
        <f t="shared" ca="1" si="27"/>
        <v>115.18065738677979</v>
      </c>
      <c r="AM80" s="1">
        <f t="shared" ca="1" si="28"/>
        <v>0.63959134970415998</v>
      </c>
      <c r="AN80" s="63">
        <f t="shared" ca="1" si="29"/>
        <v>1.1618371882957723</v>
      </c>
      <c r="AO80" s="1">
        <f t="shared" ca="1" si="30"/>
        <v>0.20128536858609203</v>
      </c>
      <c r="AP80" s="63">
        <f t="shared" ca="1" si="31"/>
        <v>1.2509816055198184</v>
      </c>
      <c r="AQ80" s="1">
        <f t="shared" ca="1" si="32"/>
        <v>0.17647867852502697</v>
      </c>
      <c r="AR80" s="1"/>
      <c r="AS80"/>
      <c r="AT80"/>
      <c r="AU80"/>
      <c r="AV80"/>
      <c r="AW80"/>
      <c r="AX80"/>
      <c r="AY80"/>
      <c r="AZ80"/>
      <c r="BA80" s="118"/>
      <c r="BD80" s="121"/>
      <c r="BE80" s="123"/>
      <c r="BF80" s="121"/>
      <c r="BG80" s="121"/>
      <c r="BH80" s="123"/>
      <c r="BI80" s="121"/>
      <c r="BL80" s="121"/>
      <c r="BM80" s="123"/>
      <c r="BN80" s="121"/>
      <c r="BO80" s="121"/>
      <c r="BP80" s="123"/>
      <c r="BQ80" s="121"/>
    </row>
    <row r="81" spans="1:69">
      <c r="A81" s="62">
        <f t="shared" si="33"/>
        <v>64</v>
      </c>
      <c r="B81" s="62" t="str">
        <f t="shared" si="3"/>
        <v>data3!R66C37</v>
      </c>
      <c r="C81" s="62" t="str">
        <f ca="1">$AT$8&amp;"!R"&amp;2+A81&amp;"C"&amp;F$3</f>
        <v>data1!R66C37</v>
      </c>
      <c r="D81" s="63">
        <f t="shared" ref="D81:D130" ca="1" si="34">IF(G81&lt;&gt;$G$16,RANK(E81,E$17:E$130),"")</f>
        <v>65</v>
      </c>
      <c r="E81" s="62">
        <f t="shared" ca="1" si="4"/>
        <v>8204.1731047330795</v>
      </c>
      <c r="F81" s="63">
        <f t="shared" ca="1" si="5"/>
        <v>8217.8693237304687</v>
      </c>
      <c r="G81" s="63">
        <f t="shared" ca="1" si="6"/>
        <v>8217.8693237304687</v>
      </c>
      <c r="H81" s="63"/>
      <c r="I81" s="63">
        <f t="shared" ca="1" si="7"/>
        <v>9773.5890510189238</v>
      </c>
      <c r="J81" s="63">
        <f t="shared" ca="1" si="8"/>
        <v>9650.1804606119786</v>
      </c>
      <c r="K81" s="63">
        <f t="shared" ca="1" si="9"/>
        <v>0.98737325768837403</v>
      </c>
      <c r="L81" s="1">
        <f t="shared" ca="1" si="10"/>
        <v>0.94148102054751015</v>
      </c>
      <c r="M81" s="1">
        <f t="shared" ca="1" si="11"/>
        <v>-1.2626190681921723E-2</v>
      </c>
      <c r="N81" s="1"/>
      <c r="O81" s="1" t="str">
        <f t="shared" ca="1" si="12"/>
        <v>data3!R308C37</v>
      </c>
      <c r="P81" s="1" t="str">
        <f ca="1">$AT$8&amp;"!R"&amp;2+$D$16+3*A81&amp;"C"&amp;F$3</f>
        <v>data1!R308C37</v>
      </c>
      <c r="Q81" s="1" t="str">
        <f ca="1">$AT$8&amp;"!R"&amp;2+$D$16+3*A81+1&amp;"C"&amp;F$3</f>
        <v>data1!R309C37</v>
      </c>
      <c r="R81" s="1" t="str">
        <f ca="1">$AT$8&amp;"!R"&amp;2+$D$16+3*A81+2&amp;"C"&amp;F$3</f>
        <v>data1!R310C37</v>
      </c>
      <c r="S81" s="2">
        <f t="shared" ca="1" si="13"/>
        <v>65</v>
      </c>
      <c r="T81" s="63">
        <f t="shared" ca="1" si="14"/>
        <v>65</v>
      </c>
      <c r="U81" s="2" t="str">
        <f t="shared" ca="1" si="15"/>
        <v/>
      </c>
      <c r="V81" s="2">
        <f t="shared" ca="1" si="16"/>
        <v>354.0977425948455</v>
      </c>
      <c r="W81" s="2">
        <f t="shared" ca="1" si="17"/>
        <v>343.56959406534833</v>
      </c>
      <c r="X81" s="2">
        <f t="shared" ca="1" si="18"/>
        <v>364.6333948771159</v>
      </c>
      <c r="Y81" s="2" t="str">
        <f t="shared" ca="1" si="18"/>
        <v>OVR</v>
      </c>
      <c r="AA81" s="63">
        <f t="shared" ca="1" si="19"/>
        <v>100.13906338533154</v>
      </c>
      <c r="AB81" s="63">
        <f t="shared" ca="1" si="20"/>
        <v>96.130407651265458</v>
      </c>
      <c r="AC81" s="1">
        <f ca="1">IF(AB81&lt;&gt;"",AA81/AC$16,"")</f>
        <v>9.7696647205201496E-3</v>
      </c>
      <c r="AD81" s="63">
        <f t="shared" ca="1" si="21"/>
        <v>0.95996911096880433</v>
      </c>
      <c r="AE81" s="1">
        <f ca="1">IF(AD81&lt;&gt;"",AD81/AD$16-1,"")</f>
        <v>-1.0502590192275507E-2</v>
      </c>
      <c r="AF81" s="63">
        <f t="shared" ca="1" si="22"/>
        <v>93.050469398498535</v>
      </c>
      <c r="AG81" s="1">
        <f t="shared" ca="1" si="23"/>
        <v>0.26703750236088408</v>
      </c>
      <c r="AH81" s="63">
        <f t="shared" ca="1" si="24"/>
        <v>0.92921249962608155</v>
      </c>
      <c r="AI81" s="1">
        <f t="shared" ca="1" si="25"/>
        <v>-5.5142760180835193E-3</v>
      </c>
      <c r="AJ81" s="63">
        <f ca="1">IF(AF81&lt;&gt;"",AF81/AB81,"")</f>
        <v>0.9679608322900275</v>
      </c>
      <c r="AK81" s="1">
        <f t="shared" ca="1" si="26"/>
        <v>-1.375507133028131E-2</v>
      </c>
      <c r="AL81" s="2">
        <f t="shared" ca="1" si="27"/>
        <v>117.60128974914551</v>
      </c>
      <c r="AM81" s="1">
        <f t="shared" ca="1" si="28"/>
        <v>0.64605847345375189</v>
      </c>
      <c r="AN81" s="63">
        <f t="shared" ca="1" si="29"/>
        <v>1.174379765233273</v>
      </c>
      <c r="AO81" s="1">
        <f t="shared" ca="1" si="30"/>
        <v>0.21425380711704145</v>
      </c>
      <c r="AP81" s="63">
        <f t="shared" ca="1" si="31"/>
        <v>1.2638441322150185</v>
      </c>
      <c r="AQ81" s="1">
        <f t="shared" ca="1" si="32"/>
        <v>0.18857517006582292</v>
      </c>
      <c r="AR81" s="1"/>
      <c r="AS81"/>
      <c r="AT81"/>
      <c r="AU81"/>
      <c r="AV81"/>
      <c r="AW81"/>
      <c r="AX81"/>
      <c r="AY81"/>
      <c r="AZ81"/>
      <c r="BA81" s="118"/>
      <c r="BD81" s="121"/>
      <c r="BE81" s="123"/>
      <c r="BF81" s="121"/>
      <c r="BG81" s="121"/>
      <c r="BH81" s="123"/>
      <c r="BI81" s="121"/>
      <c r="BL81" s="121"/>
      <c r="BM81" s="123"/>
      <c r="BN81" s="121"/>
      <c r="BO81" s="121"/>
      <c r="BP81" s="123"/>
      <c r="BQ81" s="121"/>
    </row>
    <row r="82" spans="1:69">
      <c r="A82" s="62">
        <f t="shared" si="33"/>
        <v>65</v>
      </c>
      <c r="B82" s="62" t="str">
        <f t="shared" ref="B82:B130" si="35">"data3!R"&amp;2+A82&amp;"C"&amp;F$4</f>
        <v>data3!R67C37</v>
      </c>
      <c r="C82" s="62" t="str">
        <f ca="1">$AT$8&amp;"!R"&amp;2+A82&amp;"C"&amp;F$3</f>
        <v>data1!R67C37</v>
      </c>
      <c r="D82" s="63">
        <f t="shared" ca="1" si="34"/>
        <v>66</v>
      </c>
      <c r="E82" s="62">
        <f t="shared" ref="E82:E130" ca="1" si="36">$K$2*INDIRECT(B82,FALSE)</f>
        <v>8089.1833262460295</v>
      </c>
      <c r="F82" s="63">
        <f t="shared" ref="F82:F130" ca="1" si="37">INDIRECT(C82,FALSE)</f>
        <v>8103.6480102539062</v>
      </c>
      <c r="G82" s="63">
        <f t="shared" ref="G82:G130" ca="1" si="38">IF(F82&gt;=$F$5,$G$16,F82)</f>
        <v>8103.6480102539062</v>
      </c>
      <c r="H82" s="63"/>
      <c r="I82" s="63">
        <f t="shared" ref="I82:I130" ca="1" si="39">IF($D$16-A82&gt;=$D$15,VLOOKUP($D$16-A82,$D$17:$F$130,2,FALSE),"")</f>
        <v>9873.299462868692</v>
      </c>
      <c r="J82" s="63">
        <f t="shared" ref="J82:J130" ca="1" si="40">IF($D$16-A82&gt;=$D$15,VLOOKUP($D$16-A82,$D$17:$F$130,3,FALSE),"")</f>
        <v>9723.8863118489589</v>
      </c>
      <c r="K82" s="63">
        <f t="shared" ref="K82:K130" ca="1" si="41">IF(I82&lt;&gt;"",J82/I82,"")</f>
        <v>0.98486694832040256</v>
      </c>
      <c r="L82" s="1">
        <f t="shared" ref="L82:L130" ca="1" si="42">IF(J82&lt;&gt;"",J82/L$16,"")</f>
        <v>0.94867183530233745</v>
      </c>
      <c r="M82" s="1">
        <f t="shared" ref="M82:M130" ca="1" si="43">IF(K82&lt;&gt;"",K82/K$16-1,"")</f>
        <v>-1.5132501450128344E-2</v>
      </c>
      <c r="N82" s="1"/>
      <c r="O82" s="1" t="str">
        <f t="shared" ref="O82:O145" ca="1" si="44">"data3!R"&amp;2+$D$16+3*A82&amp;"C"&amp;F$4</f>
        <v>data3!R311C37</v>
      </c>
      <c r="P82" s="1" t="str">
        <f ca="1">$AT$8&amp;"!R"&amp;2+$D$16+3*A82&amp;"C"&amp;F$3</f>
        <v>data1!R311C37</v>
      </c>
      <c r="Q82" s="1" t="str">
        <f ca="1">$AT$8&amp;"!R"&amp;2+$D$16+3*A82+1&amp;"C"&amp;F$3</f>
        <v>data1!R312C37</v>
      </c>
      <c r="R82" s="1" t="str">
        <f ca="1">$AT$8&amp;"!R"&amp;2+$D$16+3*A82+2&amp;"C"&amp;F$3</f>
        <v>data1!R313C37</v>
      </c>
      <c r="S82" s="2">
        <f t="shared" ref="S82:S145" ca="1" si="45">RANK(V82,V$17:V$244)</f>
        <v>66</v>
      </c>
      <c r="T82" s="63">
        <f t="shared" ref="T82:T145" ca="1" si="46">IF(X82&lt;&gt;$X$16,S82,"")</f>
        <v>66</v>
      </c>
      <c r="U82" s="2" t="str">
        <f t="shared" ref="U82:U145" ca="1" si="47">IF(Y82&lt;&gt;$Y$16,S82,"")</f>
        <v/>
      </c>
      <c r="V82" s="2">
        <f t="shared" ref="V82:V130" ca="1" si="48">$K$3*INDIRECT(O82,FALSE)</f>
        <v>349.17400797727299</v>
      </c>
      <c r="W82" s="2">
        <f t="shared" ref="W82:W130" ca="1" si="49">INDIRECT(P82,FALSE)</f>
        <v>338.76665751139325</v>
      </c>
      <c r="X82" s="2">
        <f t="shared" ref="X82:Y145" ca="1" si="50">IF(INDIRECT(Q82,FALSE)&lt;X$15,INDIRECT(Q82,FALSE),X$16)</f>
        <v>361.5570348103841</v>
      </c>
      <c r="Y82" s="2" t="str">
        <f t="shared" ca="1" si="50"/>
        <v>OVR</v>
      </c>
      <c r="AA82" s="63">
        <f t="shared" ref="AA82:AA145" ca="1" si="51">VLOOKUP($S$16-$A82,$S$17:$W$244,4,FALSE)</f>
        <v>101.14578578974786</v>
      </c>
      <c r="AB82" s="63">
        <f t="shared" ref="AB82:AB145" ca="1" si="52">VLOOKUP($S$16-$A82,$S$17:$W$244,5,FALSE)</f>
        <v>97.075354258219406</v>
      </c>
      <c r="AC82" s="1">
        <f ca="1">IF(AB82&lt;&gt;"",AA82/AC$16,"")</f>
        <v>9.8678815404632057E-3</v>
      </c>
      <c r="AD82" s="63">
        <f ca="1">AB82/AA82</f>
        <v>0.95975678571532697</v>
      </c>
      <c r="AE82" s="1">
        <f ca="1">IF(AD82&lt;&gt;"",AD82/AD$16-1,"")</f>
        <v>-1.0721446492912734E-2</v>
      </c>
      <c r="AF82" s="63">
        <f ca="1">IF(T$16-$A82&gt;=T$15,VLOOKUP(T$16-$A82,$T$17:$X$244,5,FALSE),"")</f>
        <v>94.080214182535812</v>
      </c>
      <c r="AG82" s="1">
        <f t="shared" ref="AG82:AG145" ca="1" si="53">IF(AF82&lt;&gt;"",$AA82/AG$16,"")</f>
        <v>0.26972209543932762</v>
      </c>
      <c r="AH82" s="63">
        <f t="shared" ref="AH82:AH145" ca="1" si="54">IF(AF82&lt;&gt;"",AF82/$AA82,"")</f>
        <v>0.93014467630021402</v>
      </c>
      <c r="AI82" s="1">
        <f t="shared" ref="AI82:AI145" ca="1" si="55">IF(AH82&lt;&gt;"",AH82/AH$16-1,"")</f>
        <v>-4.5166178989485273E-3</v>
      </c>
      <c r="AJ82" s="63">
        <f ca="1">IF(AF82&lt;&gt;"",AF82/AB82,"")</f>
        <v>0.96914623594659721</v>
      </c>
      <c r="AK82" s="1">
        <f t="shared" ref="AK82:AK145" ca="1" si="56">IF(AJ82&lt;&gt;"",AJ82/AJ$16-1,"")</f>
        <v>-1.2547276235977178E-2</v>
      </c>
      <c r="AL82" s="2">
        <f t="shared" ref="AL82:AL145" ca="1" si="57">IF(U$16-$A82&gt;=U$15,VLOOKUP(T$16-$A82,$U$17:$Y$244,5,FALSE),"")</f>
        <v>119.89627075195312</v>
      </c>
      <c r="AM82" s="1">
        <f t="shared" ref="AM82:AM145" ca="1" si="58">IF(AL82&lt;&gt;"",$AA82/AM$16,"")</f>
        <v>0.65255345670805076</v>
      </c>
      <c r="AN82" s="63">
        <f t="shared" ref="AN82:AN145" ca="1" si="59">IF(AL82&lt;&gt;"",AL82/$AA82,"")</f>
        <v>1.1853807829540419</v>
      </c>
      <c r="AO82" s="1">
        <f t="shared" ref="AO82:AO145" ca="1" si="60">IF(AN82&lt;&gt;"",AN82/AN$16-1,"")</f>
        <v>0.2256283454436212</v>
      </c>
      <c r="AP82" s="63">
        <f t="shared" ref="AP82:AP145" ca="1" si="61">IF(AL82&lt;&gt;"",AL82/AF82,"")</f>
        <v>1.2744047384854866</v>
      </c>
      <c r="AQ82" s="1">
        <f t="shared" ref="AQ82:AQ145" ca="1" si="62">IF(AP82&lt;&gt;"",AP82/AP$16-1,"")</f>
        <v>0.1985068333730069</v>
      </c>
      <c r="AR82" s="1"/>
      <c r="AS82"/>
      <c r="AT82"/>
      <c r="AU82"/>
      <c r="AV82"/>
      <c r="AW82"/>
      <c r="AX82"/>
      <c r="AY82"/>
      <c r="AZ82"/>
      <c r="BA82" s="118"/>
      <c r="BD82" s="121"/>
      <c r="BE82" s="123"/>
      <c r="BF82" s="121"/>
      <c r="BG82" s="121"/>
      <c r="BH82" s="123"/>
      <c r="BI82" s="121"/>
      <c r="BL82" s="121"/>
      <c r="BM82" s="123"/>
      <c r="BN82" s="121"/>
      <c r="BO82" s="121"/>
      <c r="BP82" s="123"/>
      <c r="BQ82" s="121"/>
    </row>
    <row r="83" spans="1:69">
      <c r="A83" s="62">
        <f t="shared" ref="A83:A146" si="63">A82+1</f>
        <v>66</v>
      </c>
      <c r="B83" s="62" t="str">
        <f t="shared" si="35"/>
        <v>data3!R68C37</v>
      </c>
      <c r="C83" s="62" t="str">
        <f ca="1">$AT$8&amp;"!R"&amp;2+A83&amp;"C"&amp;F$3</f>
        <v>data1!R68C37</v>
      </c>
      <c r="D83" s="63">
        <f t="shared" ca="1" si="34"/>
        <v>67</v>
      </c>
      <c r="E83" s="62">
        <f t="shared" ca="1" si="36"/>
        <v>7971.5206487145315</v>
      </c>
      <c r="F83" s="63">
        <f t="shared" ca="1" si="37"/>
        <v>7985.6208089192705</v>
      </c>
      <c r="G83" s="63">
        <f t="shared" ca="1" si="38"/>
        <v>7985.6208089192705</v>
      </c>
      <c r="H83" s="63"/>
      <c r="I83" s="63">
        <f t="shared" ca="1" si="39"/>
        <v>9971.5885770840141</v>
      </c>
      <c r="J83" s="63">
        <f t="shared" ca="1" si="40"/>
        <v>9780.1267903645839</v>
      </c>
      <c r="K83" s="63">
        <f t="shared" ca="1" si="41"/>
        <v>0.98079926932009276</v>
      </c>
      <c r="L83" s="1">
        <f t="shared" ca="1" si="42"/>
        <v>0.95415871125508134</v>
      </c>
      <c r="M83" s="1">
        <f t="shared" ca="1" si="43"/>
        <v>-1.9200182722985515E-2</v>
      </c>
      <c r="N83" s="1"/>
      <c r="O83" s="1" t="str">
        <f t="shared" ca="1" si="44"/>
        <v>data3!R314C37</v>
      </c>
      <c r="P83" s="1" t="str">
        <f ca="1">$AT$8&amp;"!R"&amp;2+$D$16+3*A83&amp;"C"&amp;F$3</f>
        <v>data1!R314C37</v>
      </c>
      <c r="Q83" s="1" t="str">
        <f ca="1">$AT$8&amp;"!R"&amp;2+$D$16+3*A83+1&amp;"C"&amp;F$3</f>
        <v>data1!R315C37</v>
      </c>
      <c r="R83" s="1" t="str">
        <f ca="1">$AT$8&amp;"!R"&amp;2+$D$16+3*A83+2&amp;"C"&amp;F$3</f>
        <v>data1!R316C37</v>
      </c>
      <c r="S83" s="2">
        <f t="shared" ca="1" si="45"/>
        <v>67</v>
      </c>
      <c r="T83" s="63">
        <f t="shared" ca="1" si="46"/>
        <v>67</v>
      </c>
      <c r="U83" s="2" t="str">
        <f t="shared" ca="1" si="47"/>
        <v/>
      </c>
      <c r="V83" s="2">
        <f t="shared" ca="1" si="48"/>
        <v>343.96440729069474</v>
      </c>
      <c r="W83" s="2">
        <f t="shared" ca="1" si="49"/>
        <v>333.77473195393878</v>
      </c>
      <c r="X83" s="2">
        <f t="shared" ca="1" si="50"/>
        <v>357.72416051228839</v>
      </c>
      <c r="Y83" s="2" t="str">
        <f t="shared" ca="1" si="50"/>
        <v>OVR</v>
      </c>
      <c r="AA83" s="63">
        <f t="shared" ca="1" si="51"/>
        <v>102.1300153981317</v>
      </c>
      <c r="AB83" s="63">
        <f t="shared" ca="1" si="52"/>
        <v>98.03333441416423</v>
      </c>
      <c r="AC83" s="1">
        <f ca="1">IF(AB83&lt;&gt;"",AA83/AC$16,"")</f>
        <v>9.9639039412811412E-3</v>
      </c>
      <c r="AD83" s="63">
        <f ca="1">AB83/AA83</f>
        <v>0.95988759065591589</v>
      </c>
      <c r="AE83" s="1">
        <f ca="1">IF(AD83&lt;&gt;"",AD83/AD$16-1,"")</f>
        <v>-1.0586618040180351E-2</v>
      </c>
      <c r="AF83" s="63">
        <f ca="1">IF(T$16-$A83&gt;=T$15,VLOOKUP(T$16-$A83,$T$17:$X$244,5,FALSE),"")</f>
        <v>95.099469184875488</v>
      </c>
      <c r="AG83" s="1">
        <f t="shared" ca="1" si="53"/>
        <v>0.27234670772835123</v>
      </c>
      <c r="AH83" s="63">
        <f t="shared" ca="1" si="54"/>
        <v>0.93116082293878877</v>
      </c>
      <c r="AI83" s="1">
        <f t="shared" ca="1" si="55"/>
        <v>-3.429091282656338E-3</v>
      </c>
      <c r="AJ83" s="63">
        <f ca="1">IF(AF83&lt;&gt;"",AF83/AB83,"")</f>
        <v>0.97007277935794822</v>
      </c>
      <c r="AK83" s="1">
        <f t="shared" ca="1" si="56"/>
        <v>-1.1603231074071796E-2</v>
      </c>
      <c r="AL83" s="2">
        <f t="shared" ca="1" si="57"/>
        <v>122.3287280400594</v>
      </c>
      <c r="AM83" s="1">
        <f t="shared" ca="1" si="58"/>
        <v>0.65890332514923677</v>
      </c>
      <c r="AN83" s="63">
        <f t="shared" ca="1" si="59"/>
        <v>1.1977744991341419</v>
      </c>
      <c r="AO83" s="1">
        <f t="shared" ca="1" si="60"/>
        <v>0.23844286890658739</v>
      </c>
      <c r="AP83" s="63">
        <f t="shared" ca="1" si="61"/>
        <v>1.2863239835992104</v>
      </c>
      <c r="AQ83" s="1">
        <f t="shared" ca="1" si="62"/>
        <v>0.20971622100791376</v>
      </c>
      <c r="AR83" s="1"/>
      <c r="AS83"/>
      <c r="AT83"/>
      <c r="AU83"/>
      <c r="AV83"/>
      <c r="AW83"/>
      <c r="AX83"/>
      <c r="AY83"/>
      <c r="AZ83"/>
      <c r="BA83" s="118"/>
      <c r="BD83" s="121"/>
      <c r="BE83" s="123"/>
      <c r="BF83" s="121"/>
      <c r="BG83" s="121"/>
      <c r="BH83" s="123"/>
      <c r="BI83" s="121"/>
      <c r="BL83" s="121"/>
      <c r="BM83" s="123"/>
      <c r="BN83" s="121"/>
      <c r="BO83" s="121"/>
      <c r="BP83" s="123"/>
      <c r="BQ83" s="121"/>
    </row>
    <row r="84" spans="1:69">
      <c r="A84" s="62">
        <f t="shared" si="63"/>
        <v>67</v>
      </c>
      <c r="B84" s="62" t="str">
        <f t="shared" si="35"/>
        <v>data3!R69C37</v>
      </c>
      <c r="C84" s="62" t="str">
        <f ca="1">$AT$8&amp;"!R"&amp;2+A84&amp;"C"&amp;F$3</f>
        <v>data1!R69C37</v>
      </c>
      <c r="D84" s="63">
        <f t="shared" ca="1" si="34"/>
        <v>68</v>
      </c>
      <c r="E84" s="62">
        <f t="shared" ca="1" si="36"/>
        <v>7850.2444692555264</v>
      </c>
      <c r="F84" s="63">
        <f t="shared" ca="1" si="37"/>
        <v>7863.6250406901045</v>
      </c>
      <c r="G84" s="63">
        <f t="shared" ca="1" si="38"/>
        <v>7863.6250406901045</v>
      </c>
      <c r="H84" s="63"/>
      <c r="I84" s="63">
        <f t="shared" ca="1" si="39"/>
        <v>10064.411110604764</v>
      </c>
      <c r="J84" s="63">
        <f t="shared" ca="1" si="40"/>
        <v>9831.401611328125</v>
      </c>
      <c r="K84" s="63">
        <f t="shared" ca="1" si="41"/>
        <v>0.97684817355770381</v>
      </c>
      <c r="L84" s="1">
        <f t="shared" ca="1" si="42"/>
        <v>0.95916113281250004</v>
      </c>
      <c r="M84" s="1">
        <f t="shared" ca="1" si="43"/>
        <v>-2.3151280692788712E-2</v>
      </c>
      <c r="N84" s="1"/>
      <c r="O84" s="1" t="str">
        <f t="shared" ca="1" si="44"/>
        <v>data3!R317C37</v>
      </c>
      <c r="P84" s="1" t="str">
        <f ca="1">$AT$8&amp;"!R"&amp;2+$D$16+3*A84&amp;"C"&amp;F$3</f>
        <v>data1!R317C37</v>
      </c>
      <c r="Q84" s="1" t="str">
        <f ca="1">$AT$8&amp;"!R"&amp;2+$D$16+3*A84+1&amp;"C"&amp;F$3</f>
        <v>data1!R318C37</v>
      </c>
      <c r="R84" s="1" t="str">
        <f ca="1">$AT$8&amp;"!R"&amp;2+$D$16+3*A84+2&amp;"C"&amp;F$3</f>
        <v>data1!R319C37</v>
      </c>
      <c r="S84" s="2">
        <f t="shared" ca="1" si="45"/>
        <v>68</v>
      </c>
      <c r="T84" s="63">
        <f t="shared" ca="1" si="46"/>
        <v>68</v>
      </c>
      <c r="U84" s="2" t="str">
        <f t="shared" ca="1" si="47"/>
        <v/>
      </c>
      <c r="V84" s="2">
        <f t="shared" ca="1" si="48"/>
        <v>338.69512744319434</v>
      </c>
      <c r="W84" s="2">
        <f t="shared" ca="1" si="49"/>
        <v>328.6329180399577</v>
      </c>
      <c r="X84" s="2">
        <f t="shared" ca="1" si="50"/>
        <v>353.37677256266278</v>
      </c>
      <c r="Y84" s="2" t="str">
        <f t="shared" ca="1" si="50"/>
        <v>OVR</v>
      </c>
      <c r="AA84" s="63">
        <f t="shared" ca="1" si="51"/>
        <v>103.1056893721919</v>
      </c>
      <c r="AB84" s="63">
        <f t="shared" ca="1" si="52"/>
        <v>98.984798749287918</v>
      </c>
      <c r="AC84" s="1">
        <f ca="1">IF(AB84&lt;&gt;"",AA84/AC$16,"")</f>
        <v>1.0059091646067502E-2</v>
      </c>
      <c r="AD84" s="63">
        <f ca="1">AB84/AA84</f>
        <v>0.96003236438264472</v>
      </c>
      <c r="AE84" s="1">
        <f ca="1">IF(AD84&lt;&gt;"",AD84/AD$16-1,"")</f>
        <v>-1.0437391126554063E-2</v>
      </c>
      <c r="AF84" s="63">
        <f ca="1">IF(T$16-$A84&gt;=T$15,VLOOKUP(T$16-$A84,$T$17:$X$244,5,FALSE),"")</f>
        <v>96.110379219055176</v>
      </c>
      <c r="AG84" s="1">
        <f t="shared" ca="1" si="53"/>
        <v>0.27494850499251172</v>
      </c>
      <c r="AH84" s="63">
        <f t="shared" ca="1" si="54"/>
        <v>0.93215398494757173</v>
      </c>
      <c r="AI84" s="1">
        <f t="shared" ca="1" si="55"/>
        <v>-2.3661638686005571E-3</v>
      </c>
      <c r="AJ84" s="63">
        <f ca="1">IF(AF84&lt;&gt;"",AF84/AB84,"")</f>
        <v>0.97096100041064715</v>
      </c>
      <c r="AK84" s="1">
        <f t="shared" ca="1" si="56"/>
        <v>-1.0698232153103504E-2</v>
      </c>
      <c r="AL84" s="2">
        <f t="shared" ca="1" si="57"/>
        <v>124.46573670705159</v>
      </c>
      <c r="AM84" s="1">
        <f t="shared" ca="1" si="58"/>
        <v>0.66519799594962514</v>
      </c>
      <c r="AN84" s="63">
        <f t="shared" ca="1" si="59"/>
        <v>1.2071665246110133</v>
      </c>
      <c r="AO84" s="1">
        <f t="shared" ca="1" si="60"/>
        <v>0.24815378442935798</v>
      </c>
      <c r="AP84" s="63">
        <f t="shared" ca="1" si="61"/>
        <v>1.2950290875803201</v>
      </c>
      <c r="AQ84" s="1">
        <f t="shared" ca="1" si="62"/>
        <v>0.21790288752877229</v>
      </c>
      <c r="AR84" s="1"/>
      <c r="AZ84"/>
      <c r="BA84" s="118"/>
      <c r="BD84" s="121"/>
      <c r="BE84" s="123"/>
      <c r="BF84" s="121"/>
      <c r="BG84" s="121"/>
      <c r="BH84" s="123"/>
      <c r="BI84" s="121"/>
      <c r="BL84" s="121"/>
      <c r="BM84" s="123"/>
      <c r="BN84" s="121"/>
      <c r="BO84" s="121"/>
      <c r="BP84" s="123"/>
      <c r="BQ84" s="121"/>
    </row>
    <row r="85" spans="1:69">
      <c r="A85" s="62">
        <f t="shared" si="63"/>
        <v>68</v>
      </c>
      <c r="B85" s="62" t="str">
        <f t="shared" si="35"/>
        <v>data3!R70C37</v>
      </c>
      <c r="C85" s="62" t="str">
        <f ca="1">$AT$8&amp;"!R"&amp;2+A85&amp;"C"&amp;F$3</f>
        <v>data1!R70C37</v>
      </c>
      <c r="D85" s="63">
        <f t="shared" ca="1" si="34"/>
        <v>69</v>
      </c>
      <c r="E85" s="62">
        <f t="shared" ca="1" si="36"/>
        <v>7727.2410318045995</v>
      </c>
      <c r="F85" s="63">
        <f t="shared" ca="1" si="37"/>
        <v>7738.8399047851562</v>
      </c>
      <c r="G85" s="63">
        <f t="shared" ca="1" si="38"/>
        <v>7738.8399047851562</v>
      </c>
      <c r="H85" s="63"/>
      <c r="I85" s="63">
        <f t="shared" ca="1" si="39"/>
        <v>10152.696322091371</v>
      </c>
      <c r="J85" s="63">
        <f t="shared" ca="1" si="40"/>
        <v>9879.30712890625</v>
      </c>
      <c r="K85" s="63">
        <f t="shared" ca="1" si="41"/>
        <v>0.97307225740710368</v>
      </c>
      <c r="L85" s="1">
        <f t="shared" ca="1" si="42"/>
        <v>0.96383484184451218</v>
      </c>
      <c r="M85" s="1">
        <f t="shared" ca="1" si="43"/>
        <v>-2.6927198952933051E-2</v>
      </c>
      <c r="N85" s="1"/>
      <c r="O85" s="1" t="str">
        <f t="shared" ca="1" si="44"/>
        <v>data3!R320C37</v>
      </c>
      <c r="P85" s="1" t="str">
        <f ca="1">$AT$8&amp;"!R"&amp;2+$D$16+3*A85&amp;"C"&amp;F$3</f>
        <v>data1!R320C37</v>
      </c>
      <c r="Q85" s="1" t="str">
        <f ca="1">$AT$8&amp;"!R"&amp;2+$D$16+3*A85+1&amp;"C"&amp;F$3</f>
        <v>data1!R321C37</v>
      </c>
      <c r="R85" s="1" t="str">
        <f ca="1">$AT$8&amp;"!R"&amp;2+$D$16+3*A85+2&amp;"C"&amp;F$3</f>
        <v>data1!R322C37</v>
      </c>
      <c r="S85" s="2">
        <f t="shared" ca="1" si="45"/>
        <v>69</v>
      </c>
      <c r="T85" s="63">
        <f t="shared" ca="1" si="46"/>
        <v>69</v>
      </c>
      <c r="U85" s="2" t="str">
        <f t="shared" ca="1" si="47"/>
        <v/>
      </c>
      <c r="V85" s="2">
        <f t="shared" ca="1" si="48"/>
        <v>333.44664568474315</v>
      </c>
      <c r="W85" s="2">
        <f t="shared" ca="1" si="49"/>
        <v>323.4715576171875</v>
      </c>
      <c r="X85" s="2">
        <f t="shared" ca="1" si="50"/>
        <v>348.68462244669598</v>
      </c>
      <c r="Y85" s="2" t="str">
        <f t="shared" ca="1" si="50"/>
        <v>OVR</v>
      </c>
      <c r="AA85" s="63">
        <f t="shared" ca="1" si="51"/>
        <v>104.07280439786608</v>
      </c>
      <c r="AB85" s="63">
        <f t="shared" ca="1" si="52"/>
        <v>99.910194396972656</v>
      </c>
      <c r="AC85" s="1">
        <f ca="1">IF(AB85&lt;&gt;"",AA85/AC$16,"")</f>
        <v>1.015344433149913E-2</v>
      </c>
      <c r="AD85" s="63">
        <f ca="1">AB85/AA85</f>
        <v>0.96000290349647988</v>
      </c>
      <c r="AE85" s="1">
        <f ca="1">IF(AD85&lt;&gt;"",AD85/AD$16-1,"")</f>
        <v>-1.0467758218804968E-2</v>
      </c>
      <c r="AF85" s="63">
        <f ca="1">IF(T$16-$A85&gt;=T$15,VLOOKUP(T$16-$A85,$T$17:$X$244,5,FALSE),"")</f>
        <v>97.031404495239258</v>
      </c>
      <c r="AG85" s="1">
        <f t="shared" ca="1" si="53"/>
        <v>0.27752747839430952</v>
      </c>
      <c r="AH85" s="63">
        <f t="shared" ca="1" si="54"/>
        <v>0.93234159544977924</v>
      </c>
      <c r="AI85" s="1">
        <f t="shared" ca="1" si="55"/>
        <v>-2.1653745268842561E-3</v>
      </c>
      <c r="AJ85" s="63">
        <f ca="1">IF(AF85&lt;&gt;"",AF85/AB85,"")</f>
        <v>0.97118622459791126</v>
      </c>
      <c r="AK85" s="1">
        <f t="shared" ca="1" si="56"/>
        <v>-1.0468753640034523E-2</v>
      </c>
      <c r="AL85" s="2">
        <f t="shared" ca="1" si="57"/>
        <v>126.68858273824056</v>
      </c>
      <c r="AM85" s="1">
        <f t="shared" ca="1" si="58"/>
        <v>0.67143744772816827</v>
      </c>
      <c r="AN85" s="63">
        <f t="shared" ca="1" si="59"/>
        <v>1.2173072828316922</v>
      </c>
      <c r="AO85" s="1">
        <f t="shared" ca="1" si="60"/>
        <v>0.25863885462644776</v>
      </c>
      <c r="AP85" s="63">
        <f t="shared" ca="1" si="61"/>
        <v>1.3056451506321995</v>
      </c>
      <c r="AQ85" s="1">
        <f t="shared" ca="1" si="62"/>
        <v>0.2278867048569444</v>
      </c>
      <c r="AR85" s="1"/>
      <c r="AS85"/>
      <c r="AT85"/>
      <c r="AU85"/>
      <c r="AV85"/>
      <c r="AW85"/>
      <c r="AX85"/>
      <c r="AY85"/>
      <c r="AZ85"/>
      <c r="BA85" s="118"/>
      <c r="BD85" s="121"/>
      <c r="BE85" s="123"/>
      <c r="BF85" s="121"/>
      <c r="BG85" s="121"/>
      <c r="BH85" s="123"/>
      <c r="BI85" s="121"/>
      <c r="BL85" s="121"/>
      <c r="BM85" s="123"/>
      <c r="BN85" s="121"/>
      <c r="BO85" s="121"/>
      <c r="BP85" s="123"/>
      <c r="BQ85" s="121"/>
    </row>
    <row r="86" spans="1:69">
      <c r="A86" s="62">
        <f t="shared" si="63"/>
        <v>69</v>
      </c>
      <c r="B86" s="62" t="str">
        <f t="shared" si="35"/>
        <v>data3!R71C37</v>
      </c>
      <c r="C86" s="62" t="str">
        <f ca="1">$AT$8&amp;"!R"&amp;2+A86&amp;"C"&amp;F$3</f>
        <v>data1!R71C37</v>
      </c>
      <c r="D86" s="63">
        <f t="shared" ca="1" si="34"/>
        <v>70</v>
      </c>
      <c r="E86" s="62">
        <f t="shared" ca="1" si="36"/>
        <v>7607.7523514962331</v>
      </c>
      <c r="F86" s="63">
        <f t="shared" ca="1" si="37"/>
        <v>7617.6456298828125</v>
      </c>
      <c r="G86" s="63">
        <f t="shared" ca="1" si="38"/>
        <v>7617.6456298828125</v>
      </c>
      <c r="H86" s="63"/>
      <c r="I86" s="63">
        <f t="shared" ca="1" si="39"/>
        <v>10248.908209046549</v>
      </c>
      <c r="J86" s="63">
        <f t="shared" ca="1" si="40"/>
        <v>9924.9057210286464</v>
      </c>
      <c r="K86" s="63">
        <f t="shared" ca="1" si="41"/>
        <v>0.96838663383364965</v>
      </c>
      <c r="L86" s="1">
        <f t="shared" ca="1" si="42"/>
        <v>0.96828348497840455</v>
      </c>
      <c r="M86" s="1">
        <f t="shared" ca="1" si="43"/>
        <v>-3.1612825144170298E-2</v>
      </c>
      <c r="N86" s="1"/>
      <c r="O86" s="1" t="str">
        <f t="shared" ca="1" si="44"/>
        <v>data3!R323C37</v>
      </c>
      <c r="P86" s="1" t="str">
        <f ca="1">$AT$8&amp;"!R"&amp;2+$D$16+3*A86&amp;"C"&amp;F$3</f>
        <v>data1!R323C37</v>
      </c>
      <c r="Q86" s="1" t="str">
        <f ca="1">$AT$8&amp;"!R"&amp;2+$D$16+3*A86+1&amp;"C"&amp;F$3</f>
        <v>data1!R324C37</v>
      </c>
      <c r="R86" s="1" t="str">
        <f ca="1">$AT$8&amp;"!R"&amp;2+$D$16+3*A86+2&amp;"C"&amp;F$3</f>
        <v>data1!R325C37</v>
      </c>
      <c r="S86" s="2">
        <f t="shared" ca="1" si="45"/>
        <v>70</v>
      </c>
      <c r="T86" s="63">
        <f t="shared" ca="1" si="46"/>
        <v>70</v>
      </c>
      <c r="U86" s="2" t="str">
        <f t="shared" ca="1" si="47"/>
        <v/>
      </c>
      <c r="V86" s="2">
        <f t="shared" ca="1" si="48"/>
        <v>328.46060855476475</v>
      </c>
      <c r="W86" s="2">
        <f t="shared" ca="1" si="49"/>
        <v>318.61648050944012</v>
      </c>
      <c r="X86" s="2">
        <f t="shared" ca="1" si="50"/>
        <v>343.20615641276044</v>
      </c>
      <c r="Y86" s="2" t="str">
        <f t="shared" ca="1" si="50"/>
        <v>OVR</v>
      </c>
      <c r="AA86" s="63">
        <f t="shared" ca="1" si="51"/>
        <v>105.04423739184197</v>
      </c>
      <c r="AB86" s="63">
        <f t="shared" ca="1" si="52"/>
        <v>100.84862486521403</v>
      </c>
      <c r="AC86" s="1">
        <f ca="1">IF(AB86&lt;&gt;"",AA86/AC$16,"")</f>
        <v>1.0248218282130924E-2</v>
      </c>
      <c r="AD86" s="63">
        <f ca="1">AB86/AA86</f>
        <v>0.96005861310623608</v>
      </c>
      <c r="AE86" s="1">
        <f ca="1">IF(AD86&lt;&gt;"",AD86/AD$16-1,"")</f>
        <v>-1.0410335001822979E-2</v>
      </c>
      <c r="AF86" s="63">
        <f ca="1">IF(T$16-$A86&gt;=T$15,VLOOKUP(T$16-$A86,$T$17:$X$244,5,FALSE),"")</f>
        <v>97.945277531941727</v>
      </c>
      <c r="AG86" s="1">
        <f t="shared" ca="1" si="53"/>
        <v>0.28011796637824526</v>
      </c>
      <c r="AH86" s="63">
        <f t="shared" ca="1" si="54"/>
        <v>0.93241933078709205</v>
      </c>
      <c r="AI86" s="1">
        <f t="shared" ca="1" si="55"/>
        <v>-2.0821786128844E-3</v>
      </c>
      <c r="AJ86" s="63">
        <f ca="1">IF(AF86&lt;&gt;"",AF86/AB86,"")</f>
        <v>0.97121083864898816</v>
      </c>
      <c r="AK86" s="1">
        <f t="shared" ca="1" si="56"/>
        <v>-1.0443674646919532E-2</v>
      </c>
      <c r="AL86" s="2">
        <f t="shared" ca="1" si="57"/>
        <v>128.40292040506998</v>
      </c>
      <c r="AM86" s="1">
        <f t="shared" ca="1" si="58"/>
        <v>0.67770475736672242</v>
      </c>
      <c r="AN86" s="63">
        <f t="shared" ca="1" si="59"/>
        <v>1.2223699613915433</v>
      </c>
      <c r="AO86" s="1">
        <f t="shared" ca="1" si="60"/>
        <v>0.26387342771557787</v>
      </c>
      <c r="AP86" s="63">
        <f t="shared" ca="1" si="61"/>
        <v>1.3109659152601356</v>
      </c>
      <c r="AQ86" s="1">
        <f t="shared" ca="1" si="62"/>
        <v>0.23289058829583476</v>
      </c>
      <c r="AR86" s="1"/>
      <c r="AS86"/>
      <c r="AT86"/>
      <c r="AU86"/>
      <c r="AV86"/>
      <c r="AW86"/>
      <c r="AX86"/>
      <c r="AY86"/>
      <c r="AZ86"/>
      <c r="BA86" s="118"/>
      <c r="BD86" s="121"/>
      <c r="BE86" s="123"/>
      <c r="BF86" s="121"/>
      <c r="BG86" s="121"/>
      <c r="BH86" s="123"/>
      <c r="BI86" s="121"/>
      <c r="BL86" s="121"/>
      <c r="BM86" s="123"/>
      <c r="BN86" s="121"/>
      <c r="BO86" s="121"/>
      <c r="BP86" s="123"/>
      <c r="BQ86" s="121"/>
    </row>
    <row r="87" spans="1:69">
      <c r="A87" s="62">
        <f t="shared" si="63"/>
        <v>70</v>
      </c>
      <c r="B87" s="62" t="str">
        <f t="shared" si="35"/>
        <v>data3!R72C37</v>
      </c>
      <c r="C87" s="62" t="str">
        <f ca="1">$AT$8&amp;"!R"&amp;2+A87&amp;"C"&amp;F$3</f>
        <v>data1!R72C37</v>
      </c>
      <c r="D87" s="63">
        <f t="shared" ca="1" si="34"/>
        <v>71</v>
      </c>
      <c r="E87" s="62">
        <f t="shared" ca="1" si="36"/>
        <v>7495.671715489957</v>
      </c>
      <c r="F87" s="63">
        <f t="shared" ca="1" si="37"/>
        <v>7504.1086629231768</v>
      </c>
      <c r="G87" s="63">
        <f t="shared" ca="1" si="38"/>
        <v>7504.1086629231768</v>
      </c>
      <c r="H87" s="63"/>
      <c r="I87" s="63">
        <f t="shared" ca="1" si="39"/>
        <v>10348.345291861586</v>
      </c>
      <c r="J87" s="63">
        <f t="shared" ca="1" si="40"/>
        <v>9965.4993896484375</v>
      </c>
      <c r="K87" s="63">
        <f t="shared" ca="1" si="41"/>
        <v>0.9630041430378018</v>
      </c>
      <c r="L87" s="1">
        <f t="shared" ca="1" si="42"/>
        <v>0.97224384289253052</v>
      </c>
      <c r="M87" s="1">
        <f t="shared" ca="1" si="43"/>
        <v>-3.6995318947129929E-2</v>
      </c>
      <c r="N87" s="1"/>
      <c r="O87" s="1" t="str">
        <f t="shared" ca="1" si="44"/>
        <v>data3!R326C37</v>
      </c>
      <c r="P87" s="1" t="str">
        <f ca="1">$AT$8&amp;"!R"&amp;2+$D$16+3*A87&amp;"C"&amp;F$3</f>
        <v>data1!R326C37</v>
      </c>
      <c r="Q87" s="1" t="str">
        <f ca="1">$AT$8&amp;"!R"&amp;2+$D$16+3*A87+1&amp;"C"&amp;F$3</f>
        <v>data1!R327C37</v>
      </c>
      <c r="R87" s="1" t="str">
        <f ca="1">$AT$8&amp;"!R"&amp;2+$D$16+3*A87+2&amp;"C"&amp;F$3</f>
        <v>data1!R328C37</v>
      </c>
      <c r="S87" s="2">
        <f t="shared" ca="1" si="45"/>
        <v>71</v>
      </c>
      <c r="T87" s="63">
        <f t="shared" ca="1" si="46"/>
        <v>71</v>
      </c>
      <c r="U87" s="2" t="str">
        <f t="shared" ca="1" si="47"/>
        <v/>
      </c>
      <c r="V87" s="2">
        <f t="shared" ca="1" si="48"/>
        <v>323.77791155878322</v>
      </c>
      <c r="W87" s="2">
        <f t="shared" ca="1" si="49"/>
        <v>314.02860641479492</v>
      </c>
      <c r="X87" s="2">
        <f t="shared" ca="1" si="50"/>
        <v>337.85858917236328</v>
      </c>
      <c r="Y87" s="2" t="str">
        <f t="shared" ca="1" si="50"/>
        <v>OVR</v>
      </c>
      <c r="AA87" s="63">
        <f t="shared" ca="1" si="51"/>
        <v>105.9958680985501</v>
      </c>
      <c r="AB87" s="63">
        <f t="shared" ca="1" si="52"/>
        <v>101.78705374399821</v>
      </c>
      <c r="AC87" s="1">
        <f ca="1">IF(AB87&lt;&gt;"",AA87/AC$16,"")</f>
        <v>1.0341060302297572E-2</v>
      </c>
      <c r="AD87" s="63">
        <f ca="1">AB87/AA87</f>
        <v>0.96029265640205208</v>
      </c>
      <c r="AE87" s="1">
        <f ca="1">IF(AD87&lt;&gt;"",AD87/AD$16-1,"")</f>
        <v>-1.0169092619806031E-2</v>
      </c>
      <c r="AF87" s="63">
        <f ca="1">IF(T$16-$A87&gt;=T$15,VLOOKUP(T$16-$A87,$T$17:$X$244,5,FALSE),"")</f>
        <v>98.913032849629715</v>
      </c>
      <c r="AG87" s="1">
        <f t="shared" ca="1" si="53"/>
        <v>0.28265564826280026</v>
      </c>
      <c r="AH87" s="63">
        <f t="shared" ca="1" si="54"/>
        <v>0.93317819481099873</v>
      </c>
      <c r="AI87" s="1">
        <f t="shared" ca="1" si="55"/>
        <v>-1.2700076202187827E-3</v>
      </c>
      <c r="AJ87" s="63">
        <f ca="1">IF(AF87&lt;&gt;"",AF87/AB87,"")</f>
        <v>0.97176437681753847</v>
      </c>
      <c r="AK87" s="1">
        <f t="shared" ca="1" si="56"/>
        <v>-9.8796805333701831E-3</v>
      </c>
      <c r="AL87" s="2">
        <f t="shared" ca="1" si="57"/>
        <v>129.54666773478189</v>
      </c>
      <c r="AM87" s="1">
        <f t="shared" ca="1" si="58"/>
        <v>0.68384431031322646</v>
      </c>
      <c r="AN87" s="63">
        <f t="shared" ca="1" si="59"/>
        <v>1.2221860159146518</v>
      </c>
      <c r="AO87" s="1">
        <f t="shared" ca="1" si="60"/>
        <v>0.2636832366868922</v>
      </c>
      <c r="AP87" s="63">
        <f t="shared" ca="1" si="61"/>
        <v>1.3097027156342709</v>
      </c>
      <c r="AQ87" s="1">
        <f t="shared" ca="1" si="62"/>
        <v>0.2317026192481737</v>
      </c>
      <c r="AR87" s="1"/>
      <c r="AS87"/>
      <c r="AT87"/>
      <c r="AU87"/>
      <c r="AV87"/>
      <c r="AW87"/>
      <c r="AX87"/>
      <c r="AY87"/>
      <c r="AZ87"/>
      <c r="BA87" s="118"/>
      <c r="BD87" s="121"/>
      <c r="BE87" s="123"/>
      <c r="BF87" s="121"/>
      <c r="BG87" s="121"/>
      <c r="BH87" s="123"/>
      <c r="BI87" s="121"/>
      <c r="BL87" s="121"/>
      <c r="BM87" s="123"/>
      <c r="BN87" s="121"/>
      <c r="BO87" s="121"/>
      <c r="BP87" s="123"/>
      <c r="BQ87" s="121"/>
    </row>
    <row r="88" spans="1:69">
      <c r="A88" s="62">
        <f t="shared" si="63"/>
        <v>71</v>
      </c>
      <c r="B88" s="62" t="str">
        <f t="shared" si="35"/>
        <v>data3!R73C37</v>
      </c>
      <c r="C88" s="62" t="str">
        <f ca="1">$AT$8&amp;"!R"&amp;2+A88&amp;"C"&amp;F$3</f>
        <v>data1!R73C37</v>
      </c>
      <c r="D88" s="63">
        <f t="shared" ca="1" si="34"/>
        <v>72</v>
      </c>
      <c r="E88" s="62">
        <f t="shared" ca="1" si="36"/>
        <v>7387.6351613908218</v>
      </c>
      <c r="F88" s="63">
        <f t="shared" ca="1" si="37"/>
        <v>7394.9836018880205</v>
      </c>
      <c r="G88" s="63">
        <f t="shared" ca="1" si="38"/>
        <v>7394.9836018880205</v>
      </c>
      <c r="H88" s="63"/>
      <c r="I88" s="63">
        <f t="shared" ca="1" si="39"/>
        <v>10442.753113764547</v>
      </c>
      <c r="J88" s="63">
        <f t="shared" ca="1" si="40"/>
        <v>10002.743367513021</v>
      </c>
      <c r="K88" s="63">
        <f t="shared" ca="1" si="41"/>
        <v>0.95786458403660324</v>
      </c>
      <c r="L88" s="1">
        <f t="shared" ca="1" si="42"/>
        <v>0.9758774017085875</v>
      </c>
      <c r="M88" s="1">
        <f t="shared" ca="1" si="43"/>
        <v>-4.2134880819718279E-2</v>
      </c>
      <c r="N88" s="1"/>
      <c r="O88" s="1" t="str">
        <f t="shared" ca="1" si="44"/>
        <v>data3!R329C37</v>
      </c>
      <c r="P88" s="1" t="str">
        <f ca="1">$AT$8&amp;"!R"&amp;2+$D$16+3*A88&amp;"C"&amp;F$3</f>
        <v>data1!R329C37</v>
      </c>
      <c r="Q88" s="1" t="str">
        <f ca="1">$AT$8&amp;"!R"&amp;2+$D$16+3*A88+1&amp;"C"&amp;F$3</f>
        <v>data1!R330C37</v>
      </c>
      <c r="R88" s="1" t="str">
        <f ca="1">$AT$8&amp;"!R"&amp;2+$D$16+3*A88+2&amp;"C"&amp;F$3</f>
        <v>data1!R331C37</v>
      </c>
      <c r="S88" s="2">
        <f t="shared" ca="1" si="45"/>
        <v>72</v>
      </c>
      <c r="T88" s="63">
        <f t="shared" ca="1" si="46"/>
        <v>72</v>
      </c>
      <c r="U88" s="2" t="str">
        <f t="shared" ca="1" si="47"/>
        <v/>
      </c>
      <c r="V88" s="2">
        <f t="shared" ca="1" si="48"/>
        <v>319.07284830180021</v>
      </c>
      <c r="W88" s="2">
        <f t="shared" ca="1" si="49"/>
        <v>309.52544403076172</v>
      </c>
      <c r="X88" s="2">
        <f t="shared" ca="1" si="50"/>
        <v>332.05705642700195</v>
      </c>
      <c r="Y88" s="2" t="str">
        <f t="shared" ca="1" si="50"/>
        <v>OVR</v>
      </c>
      <c r="AA88" s="63">
        <f t="shared" ca="1" si="51"/>
        <v>106.93357082095281</v>
      </c>
      <c r="AB88" s="63">
        <f t="shared" ca="1" si="52"/>
        <v>102.69941679636638</v>
      </c>
      <c r="AC88" s="1">
        <f ca="1">IF(AB88&lt;&gt;"",AA88/AC$16,"")</f>
        <v>1.0432543494727104E-2</v>
      </c>
      <c r="AD88" s="63">
        <f ca="1">AB88/AA88</f>
        <v>0.96040388446696501</v>
      </c>
      <c r="AE88" s="1">
        <f ca="1">IF(AD88&lt;&gt;"",AD88/AD$16-1,"")</f>
        <v>-1.0054443220287146E-2</v>
      </c>
      <c r="AF88" s="63">
        <f ca="1">IF(T$16-$A88&gt;=T$15,VLOOKUP(T$16-$A88,$T$17:$X$244,5,FALSE),"")</f>
        <v>99.905822436014816</v>
      </c>
      <c r="AG88" s="1">
        <f t="shared" ca="1" si="53"/>
        <v>0.28515618885587418</v>
      </c>
      <c r="AH88" s="63">
        <f t="shared" ca="1" si="54"/>
        <v>0.93427930694744032</v>
      </c>
      <c r="AI88" s="1">
        <f t="shared" ca="1" si="55"/>
        <v>-9.154704135760916E-5</v>
      </c>
      <c r="AJ88" s="63">
        <f ca="1">IF(AF88&lt;&gt;"",AF88/AB88,"")</f>
        <v>0.97279834250772101</v>
      </c>
      <c r="AK88" s="1">
        <f t="shared" ca="1" si="56"/>
        <v>-8.8261839616664561E-3</v>
      </c>
      <c r="AL88" s="2">
        <f t="shared" ca="1" si="57"/>
        <v>131.23114585876465</v>
      </c>
      <c r="AM88" s="1">
        <f t="shared" ca="1" si="58"/>
        <v>0.68989400529646971</v>
      </c>
      <c r="AN88" s="63">
        <f t="shared" ca="1" si="59"/>
        <v>1.2272212070659752</v>
      </c>
      <c r="AO88" s="1">
        <f t="shared" ca="1" si="60"/>
        <v>0.26888938907988913</v>
      </c>
      <c r="AP88" s="63">
        <f t="shared" ca="1" si="61"/>
        <v>1.3135485265917539</v>
      </c>
      <c r="AQ88" s="1">
        <f t="shared" ca="1" si="62"/>
        <v>0.23531939072838814</v>
      </c>
      <c r="AR88" s="1"/>
      <c r="AS88"/>
      <c r="AT88"/>
      <c r="AU88"/>
      <c r="AV88"/>
      <c r="AW88"/>
      <c r="AX88"/>
      <c r="AY88"/>
      <c r="AZ88"/>
      <c r="BA88" s="118"/>
      <c r="BD88" s="121"/>
      <c r="BE88" s="123"/>
      <c r="BF88" s="121"/>
      <c r="BG88" s="121"/>
      <c r="BH88" s="123"/>
      <c r="BI88" s="121"/>
      <c r="BL88" s="121"/>
      <c r="BM88" s="123"/>
      <c r="BN88" s="121"/>
      <c r="BO88" s="121"/>
      <c r="BP88" s="123"/>
      <c r="BQ88" s="121"/>
    </row>
    <row r="89" spans="1:69">
      <c r="A89" s="62">
        <f t="shared" si="63"/>
        <v>72</v>
      </c>
      <c r="B89" s="62" t="str">
        <f t="shared" si="35"/>
        <v>data3!R74C37</v>
      </c>
      <c r="C89" s="62" t="str">
        <f ca="1">$AT$8&amp;"!R"&amp;2+A89&amp;"C"&amp;F$3</f>
        <v>data1!R74C37</v>
      </c>
      <c r="D89" s="63">
        <f t="shared" ca="1" si="34"/>
        <v>73</v>
      </c>
      <c r="E89" s="62">
        <f t="shared" ca="1" si="36"/>
        <v>7279.8833806451312</v>
      </c>
      <c r="F89" s="63">
        <f t="shared" ca="1" si="37"/>
        <v>7286.8621826171875</v>
      </c>
      <c r="G89" s="63">
        <f t="shared" ca="1" si="38"/>
        <v>7286.8621826171875</v>
      </c>
      <c r="H89" s="63"/>
      <c r="I89" s="63">
        <f t="shared" ca="1" si="39"/>
        <v>10526.227841009086</v>
      </c>
      <c r="J89" s="63">
        <f t="shared" ca="1" si="40"/>
        <v>10038.944498697916</v>
      </c>
      <c r="K89" s="63">
        <f t="shared" ca="1" si="41"/>
        <v>0.95370769570341574</v>
      </c>
      <c r="L89" s="1">
        <f t="shared" ca="1" si="42"/>
        <v>0.97940921938516257</v>
      </c>
      <c r="M89" s="1">
        <f t="shared" ca="1" si="43"/>
        <v>-4.6291771475293064E-2</v>
      </c>
      <c r="N89" s="1"/>
      <c r="O89" s="1" t="str">
        <f t="shared" ca="1" si="44"/>
        <v>data3!R332C37</v>
      </c>
      <c r="P89" s="1" t="str">
        <f ca="1">$AT$8&amp;"!R"&amp;2+$D$16+3*A89&amp;"C"&amp;F$3</f>
        <v>data1!R332C37</v>
      </c>
      <c r="Q89" s="1" t="str">
        <f ca="1">$AT$8&amp;"!R"&amp;2+$D$16+3*A89+1&amp;"C"&amp;F$3</f>
        <v>data1!R333C37</v>
      </c>
      <c r="R89" s="1" t="str">
        <f ca="1">$AT$8&amp;"!R"&amp;2+$D$16+3*A89+2&amp;"C"&amp;F$3</f>
        <v>data1!R334C37</v>
      </c>
      <c r="S89" s="2">
        <f t="shared" ca="1" si="45"/>
        <v>73</v>
      </c>
      <c r="T89" s="63">
        <f t="shared" ca="1" si="46"/>
        <v>73</v>
      </c>
      <c r="U89" s="2" t="str">
        <f t="shared" ca="1" si="47"/>
        <v/>
      </c>
      <c r="V89" s="2">
        <f t="shared" ca="1" si="48"/>
        <v>314.46614821345065</v>
      </c>
      <c r="W89" s="2">
        <f t="shared" ca="1" si="49"/>
        <v>305.04835255940753</v>
      </c>
      <c r="X89" s="2">
        <f t="shared" ca="1" si="50"/>
        <v>325.98420842488605</v>
      </c>
      <c r="Y89" s="2" t="str">
        <f t="shared" ca="1" si="50"/>
        <v>OVR</v>
      </c>
      <c r="AA89" s="63">
        <f t="shared" ca="1" si="51"/>
        <v>107.88253855110645</v>
      </c>
      <c r="AB89" s="63">
        <f t="shared" ca="1" si="52"/>
        <v>103.63132985432942</v>
      </c>
      <c r="AC89" s="1">
        <f ca="1">IF(AB89&lt;&gt;"",AA89/AC$16,"")</f>
        <v>1.0525125712303069E-2</v>
      </c>
      <c r="AD89" s="63">
        <f ca="1">AB89/AA89</f>
        <v>0.96059409841599963</v>
      </c>
      <c r="AE89" s="1">
        <f ca="1">IF(AD89&lt;&gt;"",AD89/AD$16-1,"")</f>
        <v>-9.858378359732245E-3</v>
      </c>
      <c r="AF89" s="63">
        <f ca="1">IF(T$16-$A89&gt;=T$15,VLOOKUP(T$16-$A89,$T$17:$X$244,5,FALSE),"")</f>
        <v>100.87858613332112</v>
      </c>
      <c r="AG89" s="1">
        <f t="shared" ca="1" si="53"/>
        <v>0.28768676946961719</v>
      </c>
      <c r="AH89" s="63">
        <f t="shared" ca="1" si="54"/>
        <v>0.93507797914425794</v>
      </c>
      <c r="AI89" s="1">
        <f t="shared" ca="1" si="55"/>
        <v>7.6322847898468993E-4</v>
      </c>
      <c r="AJ89" s="63">
        <f ca="1">IF(AF89&lt;&gt;"",AF89/AB89,"")</f>
        <v>0.97343714758000566</v>
      </c>
      <c r="AK89" s="1">
        <f t="shared" ca="1" si="56"/>
        <v>-8.1753123128015526E-3</v>
      </c>
      <c r="AL89" s="2">
        <f t="shared" ca="1" si="57"/>
        <v>133.67621580759683</v>
      </c>
      <c r="AM89" s="1">
        <f t="shared" ca="1" si="58"/>
        <v>0.69601637774907388</v>
      </c>
      <c r="AN89" s="63">
        <f t="shared" ca="1" si="59"/>
        <v>1.2390903811025111</v>
      </c>
      <c r="AO89" s="1">
        <f t="shared" ca="1" si="60"/>
        <v>0.28116156047440888</v>
      </c>
      <c r="AP89" s="63">
        <f t="shared" ca="1" si="61"/>
        <v>1.3251198389213183</v>
      </c>
      <c r="AQ89" s="1">
        <f t="shared" ca="1" si="62"/>
        <v>0.24620156691564676</v>
      </c>
      <c r="AR89" s="1"/>
      <c r="AS89"/>
      <c r="AT89"/>
      <c r="AU89"/>
      <c r="AV89"/>
      <c r="AW89"/>
      <c r="AX89"/>
      <c r="AY89"/>
      <c r="AZ89"/>
      <c r="BA89" s="118"/>
      <c r="BD89" s="121"/>
      <c r="BE89" s="123"/>
      <c r="BF89" s="121"/>
      <c r="BG89" s="121"/>
      <c r="BH89" s="123"/>
      <c r="BI89" s="121"/>
      <c r="BL89" s="121"/>
      <c r="BM89" s="123"/>
      <c r="BN89" s="121"/>
      <c r="BO89" s="121"/>
      <c r="BP89" s="123"/>
      <c r="BQ89" s="121"/>
    </row>
    <row r="90" spans="1:69">
      <c r="A90" s="62">
        <f t="shared" si="63"/>
        <v>73</v>
      </c>
      <c r="B90" s="62" t="str">
        <f t="shared" si="35"/>
        <v>data3!R75C37</v>
      </c>
      <c r="C90" s="62" t="str">
        <f ca="1">$AT$8&amp;"!R"&amp;2+A90&amp;"C"&amp;F$3</f>
        <v>data1!R75C37</v>
      </c>
      <c r="D90" s="63">
        <f t="shared" ca="1" si="34"/>
        <v>74</v>
      </c>
      <c r="E90" s="62">
        <f t="shared" ca="1" si="36"/>
        <v>7173.3017230986507</v>
      </c>
      <c r="F90" s="63">
        <f t="shared" ca="1" si="37"/>
        <v>7179.4380086263018</v>
      </c>
      <c r="G90" s="63">
        <f t="shared" ca="1" si="38"/>
        <v>7179.4380086263018</v>
      </c>
      <c r="H90" s="63"/>
      <c r="I90" s="63">
        <f t="shared" ca="1" si="39"/>
        <v>10621.07304942526</v>
      </c>
      <c r="J90" s="63">
        <f t="shared" ca="1" si="40"/>
        <v>10075.777872721354</v>
      </c>
      <c r="K90" s="63">
        <f t="shared" ca="1" si="41"/>
        <v>0.94865912566777666</v>
      </c>
      <c r="L90" s="1">
        <f t="shared" ca="1" si="42"/>
        <v>0.98300271928988814</v>
      </c>
      <c r="M90" s="1">
        <f t="shared" ca="1" si="43"/>
        <v>-5.1340344331487708E-2</v>
      </c>
      <c r="N90" s="1"/>
      <c r="O90" s="1" t="str">
        <f t="shared" ca="1" si="44"/>
        <v>data3!R335C37</v>
      </c>
      <c r="P90" s="1" t="str">
        <f ca="1">$AT$8&amp;"!R"&amp;2+$D$16+3*A90&amp;"C"&amp;F$3</f>
        <v>data1!R335C37</v>
      </c>
      <c r="Q90" s="1" t="str">
        <f ca="1">$AT$8&amp;"!R"&amp;2+$D$16+3*A90+1&amp;"C"&amp;F$3</f>
        <v>data1!R336C37</v>
      </c>
      <c r="R90" s="1" t="str">
        <f ca="1">$AT$8&amp;"!R"&amp;2+$D$16+3*A90+2&amp;"C"&amp;F$3</f>
        <v>data1!R337C37</v>
      </c>
      <c r="S90" s="2">
        <f t="shared" ca="1" si="45"/>
        <v>74</v>
      </c>
      <c r="T90" s="63">
        <f t="shared" ca="1" si="46"/>
        <v>74</v>
      </c>
      <c r="U90" s="2" t="str">
        <f t="shared" ca="1" si="47"/>
        <v/>
      </c>
      <c r="V90" s="2">
        <f t="shared" ca="1" si="48"/>
        <v>309.85183769486235</v>
      </c>
      <c r="W90" s="2">
        <f t="shared" ca="1" si="49"/>
        <v>300.5777753194173</v>
      </c>
      <c r="X90" s="2">
        <f t="shared" ca="1" si="50"/>
        <v>320.1383336385091</v>
      </c>
      <c r="Y90" s="2" t="str">
        <f t="shared" ca="1" si="50"/>
        <v>OVR</v>
      </c>
      <c r="AA90" s="63">
        <f t="shared" ca="1" si="51"/>
        <v>108.85237034311618</v>
      </c>
      <c r="AB90" s="63">
        <f t="shared" ca="1" si="52"/>
        <v>104.55672486623128</v>
      </c>
      <c r="AC90" s="1">
        <f ca="1">IF(AB90&lt;&gt;"",AA90/AC$16,"")</f>
        <v>1.0619743448108895E-2</v>
      </c>
      <c r="AD90" s="63">
        <f ca="1">AB90/AA90</f>
        <v>0.96053695970657793</v>
      </c>
      <c r="AE90" s="1">
        <f ca="1">IF(AD90&lt;&gt;"",AD90/AD$16-1,"")</f>
        <v>-9.917274634962947E-3</v>
      </c>
      <c r="AF90" s="63">
        <f ca="1">IF(T$16-$A90&gt;=T$15,VLOOKUP(T$16-$A90,$T$17:$X$244,5,FALSE),"")</f>
        <v>101.82941468556722</v>
      </c>
      <c r="AG90" s="1">
        <f t="shared" ca="1" si="53"/>
        <v>0.29027298758164316</v>
      </c>
      <c r="AH90" s="63">
        <f t="shared" ca="1" si="54"/>
        <v>0.93548183070876878</v>
      </c>
      <c r="AI90" s="1">
        <f t="shared" ca="1" si="55"/>
        <v>1.1954488975385313E-3</v>
      </c>
      <c r="AJ90" s="63">
        <f ca="1">IF(AF90&lt;&gt;"",AF90/AB90,"")</f>
        <v>0.97391549721786563</v>
      </c>
      <c r="AK90" s="1">
        <f t="shared" ca="1" si="56"/>
        <v>-7.6879269881761081E-3</v>
      </c>
      <c r="AL90" s="2">
        <f t="shared" ca="1" si="57"/>
        <v>136.04185835520425</v>
      </c>
      <c r="AM90" s="1">
        <f t="shared" ca="1" si="58"/>
        <v>0.70227335705236249</v>
      </c>
      <c r="AN90" s="63">
        <f t="shared" ca="1" si="59"/>
        <v>1.2497831505770929</v>
      </c>
      <c r="AO90" s="1">
        <f t="shared" ca="1" si="60"/>
        <v>0.29221738451660584</v>
      </c>
      <c r="AP90" s="63">
        <f t="shared" ca="1" si="61"/>
        <v>1.3359780057194628</v>
      </c>
      <c r="AQ90" s="1">
        <f t="shared" ca="1" si="62"/>
        <v>0.25641306936262076</v>
      </c>
      <c r="AR90" s="1"/>
      <c r="AS90"/>
      <c r="AT90"/>
      <c r="AU90"/>
      <c r="AV90"/>
      <c r="AW90"/>
      <c r="AX90"/>
      <c r="AY90"/>
      <c r="AZ90"/>
      <c r="BA90" s="118"/>
      <c r="BD90" s="121"/>
      <c r="BE90" s="123"/>
      <c r="BF90" s="121"/>
      <c r="BG90" s="121"/>
      <c r="BH90" s="123"/>
      <c r="BI90" s="121"/>
      <c r="BL90" s="121"/>
      <c r="BM90" s="123"/>
      <c r="BN90" s="121"/>
      <c r="BO90" s="121"/>
      <c r="BP90" s="123"/>
      <c r="BQ90" s="121"/>
    </row>
    <row r="91" spans="1:69">
      <c r="A91" s="62">
        <f t="shared" si="63"/>
        <v>74</v>
      </c>
      <c r="B91" s="62" t="str">
        <f t="shared" si="35"/>
        <v>data3!R76C37</v>
      </c>
      <c r="C91" s="62" t="str">
        <f ca="1">$AT$8&amp;"!R"&amp;2+A91&amp;"C"&amp;F$3</f>
        <v>data1!R76C37</v>
      </c>
      <c r="D91" s="63">
        <f t="shared" ca="1" si="34"/>
        <v>75</v>
      </c>
      <c r="E91" s="62">
        <f t="shared" ca="1" si="36"/>
        <v>7066.7904664632151</v>
      </c>
      <c r="F91" s="63">
        <f t="shared" ca="1" si="37"/>
        <v>7072.619954427083</v>
      </c>
      <c r="G91" s="63">
        <f t="shared" ca="1" si="38"/>
        <v>7072.619954427083</v>
      </c>
      <c r="H91" s="63"/>
      <c r="I91" s="63">
        <f t="shared" ca="1" si="39"/>
        <v>10721.712786666176</v>
      </c>
      <c r="J91" s="63">
        <f t="shared" ca="1" si="40"/>
        <v>10108.987874348959</v>
      </c>
      <c r="K91" s="63">
        <f t="shared" ca="1" si="41"/>
        <v>0.94285195616513628</v>
      </c>
      <c r="L91" s="1">
        <f t="shared" ca="1" si="42"/>
        <v>0.98624271944867892</v>
      </c>
      <c r="M91" s="1">
        <f t="shared" ca="1" si="43"/>
        <v>-5.7147517078501187E-2</v>
      </c>
      <c r="N91" s="1"/>
      <c r="O91" s="1" t="str">
        <f t="shared" ca="1" si="44"/>
        <v>data3!R338C37</v>
      </c>
      <c r="P91" s="1" t="str">
        <f ca="1">$AT$8&amp;"!R"&amp;2+$D$16+3*A91&amp;"C"&amp;F$3</f>
        <v>data1!R338C37</v>
      </c>
      <c r="Q91" s="1" t="str">
        <f ca="1">$AT$8&amp;"!R"&amp;2+$D$16+3*A91+1&amp;"C"&amp;F$3</f>
        <v>data1!R339C37</v>
      </c>
      <c r="R91" s="1" t="str">
        <f ca="1">$AT$8&amp;"!R"&amp;2+$D$16+3*A91+2&amp;"C"&amp;F$3</f>
        <v>data1!R340C37</v>
      </c>
      <c r="S91" s="2">
        <f t="shared" ca="1" si="45"/>
        <v>75</v>
      </c>
      <c r="T91" s="63">
        <f t="shared" ca="1" si="46"/>
        <v>75</v>
      </c>
      <c r="U91" s="2" t="str">
        <f t="shared" ca="1" si="47"/>
        <v/>
      </c>
      <c r="V91" s="2">
        <f t="shared" ca="1" si="48"/>
        <v>305.29376344904057</v>
      </c>
      <c r="W91" s="2">
        <f t="shared" ca="1" si="49"/>
        <v>296.12675348917645</v>
      </c>
      <c r="X91" s="2">
        <f t="shared" ca="1" si="50"/>
        <v>314.69873046875</v>
      </c>
      <c r="Y91" s="2" t="str">
        <f t="shared" ca="1" si="50"/>
        <v>OVR</v>
      </c>
      <c r="AA91" s="63">
        <f t="shared" ca="1" si="51"/>
        <v>109.8167991937995</v>
      </c>
      <c r="AB91" s="63">
        <f t="shared" ca="1" si="52"/>
        <v>105.45605405171712</v>
      </c>
      <c r="AC91" s="1">
        <f ca="1">IF(AB91&lt;&gt;"",AA91/AC$16,"")</f>
        <v>1.0713834067687757E-2</v>
      </c>
      <c r="AD91" s="63">
        <f ca="1">AB91/AA91</f>
        <v>0.96029072806623383</v>
      </c>
      <c r="AE91" s="1">
        <f ca="1">IF(AD91&lt;&gt;"",AD91/AD$16-1,"")</f>
        <v>-1.0171080270528932E-2</v>
      </c>
      <c r="AF91" s="63">
        <f ca="1">IF(T$16-$A91&gt;=T$15,VLOOKUP(T$16-$A91,$T$17:$X$244,5,FALSE),"")</f>
        <v>102.80980587005615</v>
      </c>
      <c r="AG91" s="1">
        <f t="shared" ca="1" si="53"/>
        <v>0.29284479785013201</v>
      </c>
      <c r="AH91" s="63">
        <f t="shared" ca="1" si="54"/>
        <v>0.93619379388960577</v>
      </c>
      <c r="AI91" s="1">
        <f t="shared" ca="1" si="55"/>
        <v>1.9574244624689374E-3</v>
      </c>
      <c r="AJ91" s="63">
        <f ca="1">IF(AF91&lt;&gt;"",AF91/AB91,"")</f>
        <v>0.97490662622021484</v>
      </c>
      <c r="AK91" s="1">
        <f t="shared" ca="1" si="56"/>
        <v>-6.6780762590802345E-3</v>
      </c>
      <c r="AL91" s="2">
        <f t="shared" ca="1" si="57"/>
        <v>138.12456957499185</v>
      </c>
      <c r="AM91" s="1">
        <f t="shared" ca="1" si="58"/>
        <v>0.70849547866967422</v>
      </c>
      <c r="AN91" s="63">
        <f t="shared" ca="1" si="59"/>
        <v>1.2577726776687066</v>
      </c>
      <c r="AO91" s="1">
        <f t="shared" ca="1" si="60"/>
        <v>0.30047818223746048</v>
      </c>
      <c r="AP91" s="63">
        <f t="shared" ca="1" si="61"/>
        <v>1.3434960644665637</v>
      </c>
      <c r="AQ91" s="1">
        <f t="shared" ca="1" si="62"/>
        <v>0.26348338580919028</v>
      </c>
      <c r="AR91" s="1"/>
      <c r="AS91"/>
      <c r="AT91"/>
      <c r="AU91"/>
      <c r="AV91"/>
      <c r="AW91"/>
      <c r="AX91"/>
      <c r="AY91"/>
      <c r="AZ91"/>
      <c r="BA91" s="118"/>
      <c r="BD91" s="121"/>
      <c r="BE91" s="123"/>
      <c r="BF91" s="121"/>
      <c r="BG91" s="121"/>
      <c r="BH91" s="123"/>
      <c r="BI91" s="121"/>
      <c r="BL91" s="121"/>
      <c r="BM91" s="123"/>
      <c r="BN91" s="121"/>
      <c r="BO91" s="121"/>
      <c r="BP91" s="123"/>
      <c r="BQ91" s="121"/>
    </row>
    <row r="92" spans="1:69">
      <c r="A92" s="62">
        <f t="shared" si="63"/>
        <v>75</v>
      </c>
      <c r="B92" s="62" t="str">
        <f t="shared" si="35"/>
        <v>data3!R77C37</v>
      </c>
      <c r="C92" s="62" t="str">
        <f ca="1">$AT$8&amp;"!R"&amp;2+A92&amp;"C"&amp;F$3</f>
        <v>data1!R77C37</v>
      </c>
      <c r="D92" s="63">
        <f t="shared" ca="1" si="34"/>
        <v>76</v>
      </c>
      <c r="E92" s="62">
        <f t="shared" ca="1" si="36"/>
        <v>6960.0717273323617</v>
      </c>
      <c r="F92" s="63">
        <f t="shared" ca="1" si="37"/>
        <v>6965.4694417317705</v>
      </c>
      <c r="G92" s="63">
        <f t="shared" ca="1" si="38"/>
        <v>6965.4694417317705</v>
      </c>
      <c r="H92" s="63"/>
      <c r="I92" s="63">
        <f t="shared" ca="1" si="39"/>
        <v>10812.73135523079</v>
      </c>
      <c r="J92" s="63">
        <f t="shared" ca="1" si="40"/>
        <v>10133.471801757812</v>
      </c>
      <c r="K92" s="63">
        <f t="shared" ca="1" si="41"/>
        <v>0.93717965136122827</v>
      </c>
      <c r="L92" s="1">
        <f t="shared" ca="1" si="42"/>
        <v>0.98863139529344513</v>
      </c>
      <c r="M92" s="1">
        <f t="shared" ca="1" si="43"/>
        <v>-6.2819825051435463E-2</v>
      </c>
      <c r="N92" s="1"/>
      <c r="O92" s="1" t="str">
        <f t="shared" ca="1" si="44"/>
        <v>data3!R341C37</v>
      </c>
      <c r="P92" s="1" t="str">
        <f ca="1">$AT$8&amp;"!R"&amp;2+$D$16+3*A92&amp;"C"&amp;F$3</f>
        <v>data1!R341C37</v>
      </c>
      <c r="Q92" s="1" t="str">
        <f ca="1">$AT$8&amp;"!R"&amp;2+$D$16+3*A92+1&amp;"C"&amp;F$3</f>
        <v>data1!R342C37</v>
      </c>
      <c r="R92" s="1" t="str">
        <f ca="1">$AT$8&amp;"!R"&amp;2+$D$16+3*A92+2&amp;"C"&amp;F$3</f>
        <v>data1!R343C37</v>
      </c>
      <c r="S92" s="2">
        <f t="shared" ca="1" si="45"/>
        <v>76</v>
      </c>
      <c r="T92" s="63">
        <f t="shared" ca="1" si="46"/>
        <v>76</v>
      </c>
      <c r="U92" s="2" t="str">
        <f t="shared" ca="1" si="47"/>
        <v/>
      </c>
      <c r="V92" s="2">
        <f t="shared" ca="1" si="48"/>
        <v>300.69202020208763</v>
      </c>
      <c r="W92" s="2">
        <f t="shared" ca="1" si="49"/>
        <v>291.68875948588055</v>
      </c>
      <c r="X92" s="2">
        <f t="shared" ca="1" si="50"/>
        <v>308.9212811787923</v>
      </c>
      <c r="Y92" s="2" t="str">
        <f t="shared" ca="1" si="50"/>
        <v>OVR</v>
      </c>
      <c r="AA92" s="63">
        <f t="shared" ca="1" si="51"/>
        <v>110.79675850539374</v>
      </c>
      <c r="AB92" s="63">
        <f t="shared" ca="1" si="52"/>
        <v>106.36841615041097</v>
      </c>
      <c r="AC92" s="1">
        <f ca="1">IF(AB92&lt;&gt;"",AA92/AC$16,"")</f>
        <v>1.0809439854184755E-2</v>
      </c>
      <c r="AD92" s="63">
        <f ca="1">AB92/AA92</f>
        <v>0.96003184195350633</v>
      </c>
      <c r="AE92" s="1">
        <f ca="1">IF(AD92&lt;&gt;"",AD92/AD$16-1,"")</f>
        <v>-1.0437929625421782E-2</v>
      </c>
      <c r="AF92" s="63">
        <f ca="1">IF(T$16-$A92&gt;=T$15,VLOOKUP(T$16-$A92,$T$17:$X$244,5,FALSE),"")</f>
        <v>103.74752076466878</v>
      </c>
      <c r="AG92" s="1">
        <f t="shared" ca="1" si="53"/>
        <v>0.29545802268104998</v>
      </c>
      <c r="AH92" s="63">
        <f t="shared" ca="1" si="54"/>
        <v>0.93637685943328575</v>
      </c>
      <c r="AI92" s="1">
        <f t="shared" ca="1" si="55"/>
        <v>2.1533495816596915E-3</v>
      </c>
      <c r="AJ92" s="63">
        <f ca="1">IF(AF92&lt;&gt;"",AF92/AB92,"")</f>
        <v>0.97536021047792898</v>
      </c>
      <c r="AK92" s="1">
        <f t="shared" ca="1" si="56"/>
        <v>-6.2159241151379385E-3</v>
      </c>
      <c r="AL92" s="2">
        <f t="shared" ca="1" si="57"/>
        <v>139.99510542551675</v>
      </c>
      <c r="AM92" s="1">
        <f t="shared" ca="1" si="58"/>
        <v>0.71481779680899182</v>
      </c>
      <c r="AN92" s="63">
        <f t="shared" ca="1" si="59"/>
        <v>1.2635306963308102</v>
      </c>
      <c r="AO92" s="1">
        <f t="shared" ca="1" si="60"/>
        <v>0.30643170450418777</v>
      </c>
      <c r="AP92" s="63">
        <f t="shared" ca="1" si="61"/>
        <v>1.3493826589173983</v>
      </c>
      <c r="AQ92" s="1">
        <f t="shared" ca="1" si="62"/>
        <v>0.26901940075135489</v>
      </c>
      <c r="AR92" s="1"/>
      <c r="AS92"/>
      <c r="AT92"/>
      <c r="AU92"/>
      <c r="AV92"/>
      <c r="AW92"/>
      <c r="AX92"/>
      <c r="AY92"/>
      <c r="AZ92"/>
      <c r="BA92" s="118"/>
      <c r="BD92" s="121"/>
      <c r="BE92" s="123"/>
      <c r="BF92" s="121"/>
      <c r="BG92" s="121"/>
      <c r="BH92" s="123"/>
      <c r="BI92" s="121"/>
      <c r="BL92" s="121"/>
      <c r="BM92" s="123"/>
      <c r="BN92" s="121"/>
      <c r="BO92" s="121"/>
      <c r="BP92" s="123"/>
      <c r="BQ92" s="121"/>
    </row>
    <row r="93" spans="1:69">
      <c r="A93" s="62">
        <f t="shared" si="63"/>
        <v>76</v>
      </c>
      <c r="B93" s="62" t="str">
        <f t="shared" si="35"/>
        <v>data3!R78C37</v>
      </c>
      <c r="C93" s="62" t="str">
        <f ca="1">$AT$8&amp;"!R"&amp;2+A93&amp;"C"&amp;F$3</f>
        <v>data1!R78C37</v>
      </c>
      <c r="D93" s="63">
        <f t="shared" ca="1" si="34"/>
        <v>77</v>
      </c>
      <c r="E93" s="62">
        <f t="shared" ca="1" si="36"/>
        <v>6853.1297572558469</v>
      </c>
      <c r="F93" s="63">
        <f t="shared" ca="1" si="37"/>
        <v>6857.999674479167</v>
      </c>
      <c r="G93" s="63">
        <f t="shared" ca="1" si="38"/>
        <v>6857.999674479167</v>
      </c>
      <c r="H93" s="63"/>
      <c r="I93" s="63" t="str">
        <f t="shared" ca="1" si="39"/>
        <v/>
      </c>
      <c r="J93" s="63" t="str">
        <f t="shared" ca="1" si="40"/>
        <v/>
      </c>
      <c r="K93" s="63" t="str">
        <f t="shared" ca="1" si="41"/>
        <v/>
      </c>
      <c r="L93" s="1" t="str">
        <f t="shared" ca="1" si="42"/>
        <v/>
      </c>
      <c r="M93" s="1" t="str">
        <f t="shared" ca="1" si="43"/>
        <v/>
      </c>
      <c r="N93" s="1"/>
      <c r="O93" s="1" t="str">
        <f t="shared" ca="1" si="44"/>
        <v>data3!R344C37</v>
      </c>
      <c r="P93" s="1" t="str">
        <f ca="1">$AT$8&amp;"!R"&amp;2+$D$16+3*A93&amp;"C"&amp;F$3</f>
        <v>data1!R344C37</v>
      </c>
      <c r="Q93" s="1" t="str">
        <f ca="1">$AT$8&amp;"!R"&amp;2+$D$16+3*A93+1&amp;"C"&amp;F$3</f>
        <v>data1!R345C37</v>
      </c>
      <c r="R93" s="1" t="str">
        <f ca="1">$AT$8&amp;"!R"&amp;2+$D$16+3*A93+2&amp;"C"&amp;F$3</f>
        <v>data1!R346C37</v>
      </c>
      <c r="S93" s="2">
        <f t="shared" ca="1" si="45"/>
        <v>77</v>
      </c>
      <c r="T93" s="63">
        <f t="shared" ca="1" si="46"/>
        <v>77</v>
      </c>
      <c r="U93" s="2" t="str">
        <f t="shared" ca="1" si="47"/>
        <v/>
      </c>
      <c r="V93" s="2">
        <f t="shared" ca="1" si="48"/>
        <v>296.09625039736483</v>
      </c>
      <c r="W93" s="2">
        <f t="shared" ca="1" si="49"/>
        <v>287.22470156351727</v>
      </c>
      <c r="X93" s="2">
        <f t="shared" ca="1" si="50"/>
        <v>302.64028739929199</v>
      </c>
      <c r="Y93" s="2" t="str">
        <f t="shared" ca="1" si="50"/>
        <v>OVR</v>
      </c>
      <c r="AA93" s="63">
        <f t="shared" ca="1" si="51"/>
        <v>111.71848081919083</v>
      </c>
      <c r="AB93" s="63">
        <f t="shared" ca="1" si="52"/>
        <v>107.28077856699626</v>
      </c>
      <c r="AC93" s="1">
        <f ca="1">IF(AB93&lt;&gt;"",AA93/AC$16,"")</f>
        <v>1.0899363982360081E-2</v>
      </c>
      <c r="AD93" s="63">
        <f ca="1">AB93/AA93</f>
        <v>0.96027781420178182</v>
      </c>
      <c r="AE93" s="1">
        <f ca="1">IF(AD93&lt;&gt;"",AD93/AD$16-1,"")</f>
        <v>-1.0184391360729572E-2</v>
      </c>
      <c r="AF93" s="63">
        <f ca="1">IF(T$16-$A93&gt;=T$15,VLOOKUP(T$16-$A93,$T$17:$X$244,5,FALSE),"")</f>
        <v>104.63182894388835</v>
      </c>
      <c r="AG93" s="1">
        <f t="shared" ca="1" si="53"/>
        <v>0.29791594885117556</v>
      </c>
      <c r="AH93" s="63">
        <f t="shared" ca="1" si="54"/>
        <v>0.93656687932615401</v>
      </c>
      <c r="AI93" s="1">
        <f t="shared" ca="1" si="55"/>
        <v>2.3567175634788828E-3</v>
      </c>
      <c r="AJ93" s="63">
        <f ca="1">IF(AF93&lt;&gt;"",AF93/AB93,"")</f>
        <v>0.97530825504352903</v>
      </c>
      <c r="AK93" s="1">
        <f t="shared" ca="1" si="56"/>
        <v>-6.2688609509937709E-3</v>
      </c>
      <c r="AL93" s="2">
        <f t="shared" ca="1" si="57"/>
        <v>141.89737447102866</v>
      </c>
      <c r="AM93" s="1">
        <f t="shared" ca="1" si="58"/>
        <v>0.72076439238187628</v>
      </c>
      <c r="AN93" s="63">
        <f t="shared" ca="1" si="59"/>
        <v>1.2701334052391959</v>
      </c>
      <c r="AO93" s="1">
        <f t="shared" ca="1" si="60"/>
        <v>0.31325859701940439</v>
      </c>
      <c r="AP93" s="63">
        <f t="shared" ca="1" si="61"/>
        <v>1.3561587893787554</v>
      </c>
      <c r="AQ93" s="1">
        <f t="shared" ca="1" si="62"/>
        <v>0.27539197487675793</v>
      </c>
      <c r="AR93" s="1"/>
      <c r="AS93"/>
      <c r="AT93"/>
      <c r="AU93"/>
      <c r="AV93"/>
      <c r="AW93"/>
      <c r="AX93"/>
      <c r="AY93"/>
      <c r="AZ93"/>
      <c r="BA93" s="118"/>
      <c r="BD93" s="121"/>
      <c r="BE93" s="123"/>
      <c r="BF93" s="121"/>
      <c r="BG93" s="121"/>
      <c r="BH93" s="123"/>
      <c r="BI93" s="121"/>
      <c r="BL93" s="121"/>
      <c r="BM93" s="123"/>
      <c r="BN93" s="121"/>
      <c r="BO93" s="121"/>
      <c r="BP93" s="123"/>
      <c r="BQ93" s="121"/>
    </row>
    <row r="94" spans="1:69">
      <c r="A94" s="62">
        <f t="shared" si="63"/>
        <v>77</v>
      </c>
      <c r="B94" s="62" t="str">
        <f t="shared" si="35"/>
        <v>data3!R79C37</v>
      </c>
      <c r="C94" s="62" t="str">
        <f ca="1">$AT$8&amp;"!R"&amp;2+A94&amp;"C"&amp;F$3</f>
        <v>data1!R79C37</v>
      </c>
      <c r="D94" s="63">
        <f t="shared" ca="1" si="34"/>
        <v>78</v>
      </c>
      <c r="E94" s="62">
        <f t="shared" ca="1" si="36"/>
        <v>6746.8474870907903</v>
      </c>
      <c r="F94" s="63">
        <f t="shared" ca="1" si="37"/>
        <v>6750.8101196289062</v>
      </c>
      <c r="G94" s="63">
        <f t="shared" ca="1" si="38"/>
        <v>6750.8101196289062</v>
      </c>
      <c r="H94" s="63"/>
      <c r="I94" s="63" t="str">
        <f t="shared" ca="1" si="39"/>
        <v/>
      </c>
      <c r="J94" s="63" t="str">
        <f t="shared" ca="1" si="40"/>
        <v/>
      </c>
      <c r="K94" s="63" t="str">
        <f t="shared" ca="1" si="41"/>
        <v/>
      </c>
      <c r="L94" s="1" t="str">
        <f t="shared" ca="1" si="42"/>
        <v/>
      </c>
      <c r="M94" s="1" t="str">
        <f t="shared" ca="1" si="43"/>
        <v/>
      </c>
      <c r="N94" s="1"/>
      <c r="O94" s="1" t="str">
        <f t="shared" ca="1" si="44"/>
        <v>data3!R347C37</v>
      </c>
      <c r="P94" s="1" t="str">
        <f ca="1">$AT$8&amp;"!R"&amp;2+$D$16+3*A94&amp;"C"&amp;F$3</f>
        <v>data1!R347C37</v>
      </c>
      <c r="Q94" s="1" t="str">
        <f ca="1">$AT$8&amp;"!R"&amp;2+$D$16+3*A94+1&amp;"C"&amp;F$3</f>
        <v>data1!R348C37</v>
      </c>
      <c r="R94" s="1" t="str">
        <f ca="1">$AT$8&amp;"!R"&amp;2+$D$16+3*A94+2&amp;"C"&amp;F$3</f>
        <v>data1!R349C37</v>
      </c>
      <c r="S94" s="2">
        <f t="shared" ca="1" si="45"/>
        <v>78</v>
      </c>
      <c r="T94" s="63">
        <f t="shared" ca="1" si="46"/>
        <v>78</v>
      </c>
      <c r="U94" s="2" t="str">
        <f t="shared" ca="1" si="47"/>
        <v/>
      </c>
      <c r="V94" s="2">
        <f t="shared" ca="1" si="48"/>
        <v>291.47972838096365</v>
      </c>
      <c r="W94" s="2">
        <f t="shared" ca="1" si="49"/>
        <v>282.76064364115399</v>
      </c>
      <c r="X94" s="2">
        <f t="shared" ca="1" si="50"/>
        <v>296.63633918762207</v>
      </c>
      <c r="Y94" s="2" t="str">
        <f t="shared" ca="1" si="50"/>
        <v>OVR</v>
      </c>
      <c r="AA94" s="63">
        <f t="shared" ca="1" si="51"/>
        <v>112.62088979737929</v>
      </c>
      <c r="AB94" s="63">
        <f t="shared" ca="1" si="52"/>
        <v>108.17359097798665</v>
      </c>
      <c r="AC94" s="1">
        <f ca="1">IF(AB94&lt;&gt;"",AA94/AC$16,"")</f>
        <v>1.0987403882671151E-2</v>
      </c>
      <c r="AD94" s="63">
        <f ca="1">AB94/AA94</f>
        <v>0.96051088898876613</v>
      </c>
      <c r="AE94" s="1">
        <f ca="1">IF(AD94&lt;&gt;"",AD94/AD$16-1,"")</f>
        <v>-9.9441472785217755E-3</v>
      </c>
      <c r="AF94" s="63">
        <f ca="1">IF(T$16-$A94&gt;=T$15,VLOOKUP(T$16-$A94,$T$17:$X$244,5,FALSE),"")</f>
        <v>105.5933853785197</v>
      </c>
      <c r="AG94" s="1">
        <f t="shared" ca="1" si="53"/>
        <v>0.30032237279301144</v>
      </c>
      <c r="AH94" s="63">
        <f t="shared" ca="1" si="54"/>
        <v>0.93760034722241092</v>
      </c>
      <c r="AI94" s="1">
        <f t="shared" ca="1" si="55"/>
        <v>3.4627821821044957E-3</v>
      </c>
      <c r="AJ94" s="63">
        <f ca="1">IF(AF94&lt;&gt;"",AF94/AB94,"")</f>
        <v>0.97614754603097142</v>
      </c>
      <c r="AK94" s="1">
        <f t="shared" ca="1" si="56"/>
        <v>-5.4137163496518204E-3</v>
      </c>
      <c r="AL94" s="2">
        <f t="shared" ca="1" si="57"/>
        <v>143.03471438090006</v>
      </c>
      <c r="AM94" s="1">
        <f t="shared" ca="1" si="58"/>
        <v>0.72658638578954382</v>
      </c>
      <c r="AN94" s="63">
        <f t="shared" ca="1" si="59"/>
        <v>1.2700549128872936</v>
      </c>
      <c r="AO94" s="1">
        <f t="shared" ca="1" si="60"/>
        <v>0.31317743959490807</v>
      </c>
      <c r="AP94" s="63">
        <f t="shared" ca="1" si="61"/>
        <v>1.354580250156435</v>
      </c>
      <c r="AQ94" s="1">
        <f t="shared" ca="1" si="62"/>
        <v>0.27390744646316567</v>
      </c>
      <c r="AR94" s="1"/>
      <c r="AS94"/>
      <c r="AT94"/>
      <c r="AU94"/>
      <c r="AV94"/>
      <c r="AW94"/>
      <c r="AX94"/>
      <c r="AY94"/>
      <c r="AZ94"/>
      <c r="BA94" s="118"/>
      <c r="BD94" s="121"/>
      <c r="BE94" s="123"/>
      <c r="BF94" s="121"/>
      <c r="BG94" s="121"/>
      <c r="BH94" s="123"/>
      <c r="BI94" s="121"/>
      <c r="BL94" s="121"/>
      <c r="BM94" s="123"/>
      <c r="BN94" s="121"/>
      <c r="BO94" s="121"/>
      <c r="BP94" s="123"/>
      <c r="BQ94" s="121"/>
    </row>
    <row r="95" spans="1:69">
      <c r="A95" s="62">
        <f t="shared" si="63"/>
        <v>78</v>
      </c>
      <c r="B95" s="62" t="str">
        <f t="shared" si="35"/>
        <v>data3!R80C37</v>
      </c>
      <c r="C95" s="62" t="str">
        <f ca="1">$AT$8&amp;"!R"&amp;2+A95&amp;"C"&amp;F$3</f>
        <v>data1!R80C37</v>
      </c>
      <c r="D95" s="63">
        <f t="shared" ca="1" si="34"/>
        <v>79</v>
      </c>
      <c r="E95" s="62">
        <f t="shared" ca="1" si="36"/>
        <v>6639.7526869796593</v>
      </c>
      <c r="F95" s="63">
        <f t="shared" ca="1" si="37"/>
        <v>6643.340413411458</v>
      </c>
      <c r="G95" s="63">
        <f t="shared" ca="1" si="38"/>
        <v>6643.340413411458</v>
      </c>
      <c r="H95" s="63"/>
      <c r="I95" s="63" t="str">
        <f t="shared" ca="1" si="39"/>
        <v/>
      </c>
      <c r="J95" s="63" t="str">
        <f t="shared" ca="1" si="40"/>
        <v/>
      </c>
      <c r="K95" s="63" t="str">
        <f t="shared" ca="1" si="41"/>
        <v/>
      </c>
      <c r="L95" s="1" t="str">
        <f t="shared" ca="1" si="42"/>
        <v/>
      </c>
      <c r="M95" s="1" t="str">
        <f t="shared" ca="1" si="43"/>
        <v/>
      </c>
      <c r="N95" s="1"/>
      <c r="O95" s="1" t="str">
        <f t="shared" ca="1" si="44"/>
        <v>data3!R350C37</v>
      </c>
      <c r="P95" s="1" t="str">
        <f ca="1">$AT$8&amp;"!R"&amp;2+$D$16+3*A95&amp;"C"&amp;F$3</f>
        <v>data1!R350C37</v>
      </c>
      <c r="Q95" s="1" t="str">
        <f ca="1">$AT$8&amp;"!R"&amp;2+$D$16+3*A95+1&amp;"C"&amp;F$3</f>
        <v>data1!R351C37</v>
      </c>
      <c r="R95" s="1" t="str">
        <f ca="1">$AT$8&amp;"!R"&amp;2+$D$16+3*A95+2&amp;"C"&amp;F$3</f>
        <v>data1!R352C37</v>
      </c>
      <c r="S95" s="2">
        <f t="shared" ca="1" si="45"/>
        <v>79</v>
      </c>
      <c r="T95" s="63">
        <f t="shared" ca="1" si="46"/>
        <v>79</v>
      </c>
      <c r="U95" s="2" t="str">
        <f t="shared" ca="1" si="47"/>
        <v/>
      </c>
      <c r="V95" s="2">
        <f t="shared" ca="1" si="48"/>
        <v>286.8845070193571</v>
      </c>
      <c r="W95" s="2">
        <f t="shared" ca="1" si="49"/>
        <v>278.27703475952148</v>
      </c>
      <c r="X95" s="2">
        <f t="shared" ca="1" si="50"/>
        <v>290.66028658548993</v>
      </c>
      <c r="Y95" s="2" t="str">
        <f t="shared" ca="1" si="50"/>
        <v>OVR</v>
      </c>
      <c r="AA95" s="63">
        <f t="shared" ca="1" si="51"/>
        <v>113.53404245581974</v>
      </c>
      <c r="AB95" s="63">
        <f t="shared" ca="1" si="52"/>
        <v>109.05988470713298</v>
      </c>
      <c r="AC95" s="1">
        <f ca="1">IF(AB95&lt;&gt;"",AA95/AC$16,"")</f>
        <v>1.1076491946909243E-2</v>
      </c>
      <c r="AD95" s="63">
        <f ca="1">AB95/AA95</f>
        <v>0.96059192774336544</v>
      </c>
      <c r="AE95" s="1">
        <f ca="1">IF(AD95&lt;&gt;"",AD95/AD$16-1,"")</f>
        <v>-9.8606158014630241E-3</v>
      </c>
      <c r="AF95" s="63">
        <f ca="1">IF(T$16-$A95&gt;=T$15,VLOOKUP(T$16-$A95,$T$17:$X$244,5,FALSE),"")</f>
        <v>106.54802799224854</v>
      </c>
      <c r="AG95" s="1">
        <f t="shared" ca="1" si="53"/>
        <v>0.30275744654885267</v>
      </c>
      <c r="AH95" s="63">
        <f t="shared" ca="1" si="54"/>
        <v>0.93846766738452281</v>
      </c>
      <c r="AI95" s="1">
        <f t="shared" ca="1" si="55"/>
        <v>4.3910278952099535E-3</v>
      </c>
      <c r="AJ95" s="63">
        <f ca="1">IF(AF95&lt;&gt;"",AF95/AB95,"")</f>
        <v>0.97696809673300378</v>
      </c>
      <c r="AK95" s="1">
        <f t="shared" ca="1" si="56"/>
        <v>-4.5776660244736256E-3</v>
      </c>
      <c r="AL95" s="2">
        <f t="shared" ca="1" si="57"/>
        <v>144.04256375630698</v>
      </c>
      <c r="AM95" s="1">
        <f t="shared" ca="1" si="58"/>
        <v>0.73247769326335321</v>
      </c>
      <c r="AN95" s="63">
        <f t="shared" ca="1" si="59"/>
        <v>1.2687169472747279</v>
      </c>
      <c r="AO95" s="1">
        <f t="shared" ca="1" si="60"/>
        <v>0.31179404566481361</v>
      </c>
      <c r="AP95" s="63">
        <f t="shared" ca="1" si="61"/>
        <v>1.3519026721619494</v>
      </c>
      <c r="AQ95" s="1">
        <f t="shared" ca="1" si="62"/>
        <v>0.27138933316181824</v>
      </c>
      <c r="AR95" s="1"/>
      <c r="AS95"/>
      <c r="AT95"/>
      <c r="AU95"/>
      <c r="AV95"/>
      <c r="AW95"/>
      <c r="AX95"/>
      <c r="AY95"/>
      <c r="AZ95"/>
      <c r="BA95" s="118"/>
      <c r="BD95" s="121"/>
      <c r="BE95" s="123"/>
      <c r="BF95" s="121"/>
      <c r="BG95" s="121"/>
      <c r="BH95" s="123"/>
      <c r="BI95" s="121"/>
      <c r="BL95" s="121"/>
      <c r="BM95" s="123"/>
      <c r="BN95" s="121"/>
      <c r="BO95" s="121"/>
      <c r="BP95" s="123"/>
      <c r="BQ95" s="121"/>
    </row>
    <row r="96" spans="1:69">
      <c r="A96" s="62">
        <f t="shared" si="63"/>
        <v>79</v>
      </c>
      <c r="B96" s="62" t="str">
        <f t="shared" si="35"/>
        <v>data3!R81C37</v>
      </c>
      <c r="C96" s="62" t="str">
        <f ca="1">$AT$8&amp;"!R"&amp;2+A96&amp;"C"&amp;F$3</f>
        <v>data1!R81C37</v>
      </c>
      <c r="D96" s="63">
        <f t="shared" ca="1" si="34"/>
        <v>80</v>
      </c>
      <c r="E96" s="62">
        <f t="shared" ca="1" si="36"/>
        <v>6532.7445867582692</v>
      </c>
      <c r="F96" s="63">
        <f t="shared" ca="1" si="37"/>
        <v>6535.798990885417</v>
      </c>
      <c r="G96" s="63">
        <f t="shared" ca="1" si="38"/>
        <v>6535.798990885417</v>
      </c>
      <c r="H96" s="63"/>
      <c r="I96" s="63" t="str">
        <f t="shared" ca="1" si="39"/>
        <v/>
      </c>
      <c r="J96" s="63" t="str">
        <f t="shared" ca="1" si="40"/>
        <v/>
      </c>
      <c r="K96" s="63" t="str">
        <f t="shared" ca="1" si="41"/>
        <v/>
      </c>
      <c r="L96" s="1" t="str">
        <f t="shared" ca="1" si="42"/>
        <v/>
      </c>
      <c r="M96" s="1" t="str">
        <f t="shared" ca="1" si="43"/>
        <v/>
      </c>
      <c r="N96" s="1"/>
      <c r="O96" s="1" t="str">
        <f t="shared" ca="1" si="44"/>
        <v>data3!R353C37</v>
      </c>
      <c r="P96" s="1" t="str">
        <f ca="1">$AT$8&amp;"!R"&amp;2+$D$16+3*A96&amp;"C"&amp;F$3</f>
        <v>data1!R353C37</v>
      </c>
      <c r="Q96" s="1" t="str">
        <f ca="1">$AT$8&amp;"!R"&amp;2+$D$16+3*A96+1&amp;"C"&amp;F$3</f>
        <v>data1!R354C37</v>
      </c>
      <c r="R96" s="1" t="str">
        <f ca="1">$AT$8&amp;"!R"&amp;2+$D$16+3*A96+2&amp;"C"&amp;F$3</f>
        <v>data1!R355C37</v>
      </c>
      <c r="S96" s="2">
        <f t="shared" ca="1" si="45"/>
        <v>80</v>
      </c>
      <c r="T96" s="63">
        <f t="shared" ca="1" si="46"/>
        <v>80</v>
      </c>
      <c r="U96" s="2" t="str">
        <f t="shared" ca="1" si="47"/>
        <v/>
      </c>
      <c r="V96" s="2">
        <f t="shared" ca="1" si="48"/>
        <v>282.27619183901686</v>
      </c>
      <c r="W96" s="2">
        <f t="shared" ca="1" si="49"/>
        <v>273.81297365824383</v>
      </c>
      <c r="X96" s="2">
        <f t="shared" ca="1" si="50"/>
        <v>284.82609430948895</v>
      </c>
      <c r="Y96" s="2" t="str">
        <f t="shared" ca="1" si="50"/>
        <v>OVR</v>
      </c>
      <c r="AA96" s="63">
        <f t="shared" ca="1" si="51"/>
        <v>114.47550689390674</v>
      </c>
      <c r="AB96" s="63">
        <f t="shared" ca="1" si="52"/>
        <v>109.93314647674561</v>
      </c>
      <c r="AC96" s="1">
        <f ca="1">IF(AB96&lt;&gt;"",AA96/AC$16,"")</f>
        <v>1.1168342135990902E-2</v>
      </c>
      <c r="AD96" s="63">
        <f t="shared" ref="AD96:AD133" ca="1" si="64">AB96/AA96</f>
        <v>0.96032024194161558</v>
      </c>
      <c r="AE96" s="1">
        <f t="shared" ref="AE96:AE133" ca="1" si="65">IF(AD96&lt;&gt;"",AD96/AD$16-1,"")</f>
        <v>-1.0140658559132265E-2</v>
      </c>
      <c r="AF96" s="63">
        <f t="shared" ref="AF96:AF133" ca="1" si="66">IF(T$16-$A96&gt;=T$15,VLOOKUP(T$16-$A96,$T$17:$X$244,5,FALSE),"")</f>
        <v>107.51649856567383</v>
      </c>
      <c r="AG96" s="1">
        <f t="shared" ca="1" si="53"/>
        <v>0.30526801838375128</v>
      </c>
      <c r="AH96" s="63">
        <f t="shared" ca="1" si="54"/>
        <v>0.93920963080178921</v>
      </c>
      <c r="AI96" s="1">
        <f t="shared" ca="1" si="55"/>
        <v>5.185111085530103E-3</v>
      </c>
      <c r="AJ96" s="63">
        <f ca="1">IF(AF96&lt;&gt;"",AF96/AB96,"")</f>
        <v>0.97801711323178608</v>
      </c>
      <c r="AK96" s="1">
        <f t="shared" ca="1" si="56"/>
        <v>-3.5088343450272452E-3</v>
      </c>
      <c r="AL96" s="2">
        <f t="shared" ca="1" si="57"/>
        <v>144.89332803090414</v>
      </c>
      <c r="AM96" s="1">
        <f t="shared" ca="1" si="58"/>
        <v>0.73855165738004347</v>
      </c>
      <c r="AN96" s="63">
        <f t="shared" ca="1" si="59"/>
        <v>1.2657146665023107</v>
      </c>
      <c r="AO96" s="1">
        <f t="shared" ca="1" si="60"/>
        <v>0.30868982762064645</v>
      </c>
      <c r="AP96" s="63">
        <f t="shared" ca="1" si="61"/>
        <v>1.3476380831207928</v>
      </c>
      <c r="AQ96" s="1">
        <f t="shared" ca="1" si="62"/>
        <v>0.26737872416688635</v>
      </c>
      <c r="AR96" s="1"/>
      <c r="AS96"/>
      <c r="AT96"/>
      <c r="AU96"/>
      <c r="AV96"/>
      <c r="AW96"/>
      <c r="AX96"/>
      <c r="AY96"/>
      <c r="AZ96"/>
      <c r="BA96" s="118"/>
      <c r="BD96" s="121"/>
      <c r="BE96" s="123"/>
      <c r="BF96" s="121"/>
      <c r="BG96" s="121"/>
      <c r="BH96" s="123"/>
      <c r="BI96" s="121"/>
      <c r="BL96" s="121"/>
      <c r="BM96" s="123"/>
      <c r="BN96" s="121"/>
      <c r="BO96" s="121"/>
      <c r="BP96" s="123"/>
      <c r="BQ96" s="121"/>
    </row>
    <row r="97" spans="1:69">
      <c r="A97" s="62">
        <f t="shared" si="63"/>
        <v>80</v>
      </c>
      <c r="B97" s="62" t="str">
        <f t="shared" si="35"/>
        <v>data3!R82C37</v>
      </c>
      <c r="C97" s="62" t="str">
        <f ca="1">$AT$8&amp;"!R"&amp;2+A97&amp;"C"&amp;F$3</f>
        <v>data1!R82C37</v>
      </c>
      <c r="D97" s="63">
        <f t="shared" ca="1" si="34"/>
        <v>81</v>
      </c>
      <c r="E97" s="62">
        <f t="shared" ca="1" si="36"/>
        <v>6425.0792890274724</v>
      </c>
      <c r="F97" s="63">
        <f t="shared" ca="1" si="37"/>
        <v>6428.094563802083</v>
      </c>
      <c r="G97" s="63">
        <f t="shared" ca="1" si="38"/>
        <v>6428.094563802083</v>
      </c>
      <c r="H97" s="63"/>
      <c r="I97" s="63" t="str">
        <f t="shared" ca="1" si="39"/>
        <v/>
      </c>
      <c r="J97" s="63" t="str">
        <f t="shared" ca="1" si="40"/>
        <v/>
      </c>
      <c r="K97" s="63" t="str">
        <f t="shared" ca="1" si="41"/>
        <v/>
      </c>
      <c r="L97" s="1" t="str">
        <f t="shared" ca="1" si="42"/>
        <v/>
      </c>
      <c r="M97" s="1" t="str">
        <f t="shared" ca="1" si="43"/>
        <v/>
      </c>
      <c r="N97" s="1"/>
      <c r="O97" s="1" t="str">
        <f t="shared" ca="1" si="44"/>
        <v>data3!R356C37</v>
      </c>
      <c r="P97" s="1" t="str">
        <f ca="1">$AT$8&amp;"!R"&amp;2+$D$16+3*A97&amp;"C"&amp;F$3</f>
        <v>data1!R356C37</v>
      </c>
      <c r="Q97" s="1" t="str">
        <f ca="1">$AT$8&amp;"!R"&amp;2+$D$16+3*A97+1&amp;"C"&amp;F$3</f>
        <v>data1!R357C37</v>
      </c>
      <c r="R97" s="1" t="str">
        <f ca="1">$AT$8&amp;"!R"&amp;2+$D$16+3*A97+2&amp;"C"&amp;F$3</f>
        <v>data1!R358C37</v>
      </c>
      <c r="S97" s="2">
        <f t="shared" ca="1" si="45"/>
        <v>81</v>
      </c>
      <c r="T97" s="63">
        <f t="shared" ca="1" si="46"/>
        <v>81</v>
      </c>
      <c r="U97" s="2" t="str">
        <f t="shared" ca="1" si="47"/>
        <v/>
      </c>
      <c r="V97" s="2">
        <f t="shared" ca="1" si="48"/>
        <v>277.64654472385638</v>
      </c>
      <c r="W97" s="2">
        <f t="shared" ca="1" si="49"/>
        <v>269.31633377075195</v>
      </c>
      <c r="X97" s="2">
        <f t="shared" ca="1" si="50"/>
        <v>278.97807375590008</v>
      </c>
      <c r="Y97" s="2" t="str">
        <f t="shared" ca="1" si="50"/>
        <v>OVR</v>
      </c>
      <c r="AA97" s="63">
        <f t="shared" ca="1" si="51"/>
        <v>115.4212436682063</v>
      </c>
      <c r="AB97" s="63">
        <f t="shared" ca="1" si="52"/>
        <v>110.82595793406169</v>
      </c>
      <c r="AC97" s="1">
        <f ca="1">IF(AB97&lt;&gt;"",AA97/AC$16,"")</f>
        <v>1.1260609138361591E-2</v>
      </c>
      <c r="AD97" s="63">
        <f t="shared" ca="1" si="64"/>
        <v>0.96018682880116624</v>
      </c>
      <c r="AE97" s="1">
        <f t="shared" ca="1" si="65"/>
        <v>-1.0278175438999115E-2</v>
      </c>
      <c r="AF97" s="63">
        <f t="shared" ca="1" si="66"/>
        <v>108.50404326121013</v>
      </c>
      <c r="AG97" s="1">
        <f t="shared" ca="1" si="53"/>
        <v>0.30778998311521683</v>
      </c>
      <c r="AH97" s="63">
        <f t="shared" ca="1" si="54"/>
        <v>0.94006995430684681</v>
      </c>
      <c r="AI97" s="1">
        <f t="shared" ca="1" si="55"/>
        <v>6.1058686561934472E-3</v>
      </c>
      <c r="AJ97" s="63">
        <f ca="1">IF(AF97&lt;&gt;"",AF97/AB97,"")</f>
        <v>0.9790489997457722</v>
      </c>
      <c r="AK97" s="1">
        <f t="shared" ca="1" si="56"/>
        <v>-2.4574562236896469E-3</v>
      </c>
      <c r="AL97" s="2">
        <f t="shared" ca="1" si="57"/>
        <v>145.75581868489584</v>
      </c>
      <c r="AM97" s="1">
        <f t="shared" ca="1" si="58"/>
        <v>0.74465318495616972</v>
      </c>
      <c r="AN97" s="63">
        <f t="shared" ca="1" si="59"/>
        <v>1.2628162204168438</v>
      </c>
      <c r="AO97" s="1">
        <f t="shared" ca="1" si="60"/>
        <v>0.30569296979135419</v>
      </c>
      <c r="AP97" s="63">
        <f t="shared" ca="1" si="61"/>
        <v>1.3433215417973563</v>
      </c>
      <c r="AQ97" s="1">
        <f t="shared" ca="1" si="62"/>
        <v>0.26331925693764191</v>
      </c>
      <c r="AR97" s="1"/>
      <c r="AS97"/>
      <c r="AT97"/>
      <c r="AU97"/>
      <c r="AV97"/>
      <c r="AW97"/>
      <c r="AX97"/>
      <c r="AY97"/>
      <c r="AZ97"/>
      <c r="BA97" s="118"/>
      <c r="BD97" s="121"/>
      <c r="BE97" s="123"/>
      <c r="BF97" s="121"/>
      <c r="BG97" s="121"/>
      <c r="BH97" s="123"/>
      <c r="BI97" s="121"/>
      <c r="BL97" s="121"/>
      <c r="BM97" s="123"/>
      <c r="BN97" s="121"/>
      <c r="BO97" s="121"/>
      <c r="BP97" s="123"/>
      <c r="BQ97" s="121"/>
    </row>
    <row r="98" spans="1:69">
      <c r="A98" s="62">
        <f t="shared" si="63"/>
        <v>81</v>
      </c>
      <c r="B98" s="62" t="str">
        <f t="shared" si="35"/>
        <v>data3!R83C37</v>
      </c>
      <c r="C98" s="62" t="str">
        <f ca="1">$AT$8&amp;"!R"&amp;2+A98&amp;"C"&amp;F$3</f>
        <v>data1!R83C37</v>
      </c>
      <c r="D98" s="63">
        <f t="shared" ca="1" si="34"/>
        <v>82</v>
      </c>
      <c r="E98" s="62">
        <f t="shared" ca="1" si="36"/>
        <v>6318.1537013430552</v>
      </c>
      <c r="F98" s="63">
        <f t="shared" ca="1" si="37"/>
        <v>6320.1946818033857</v>
      </c>
      <c r="G98" s="63">
        <f t="shared" ca="1" si="38"/>
        <v>6320.1946818033857</v>
      </c>
      <c r="H98" s="63"/>
      <c r="I98" s="63" t="str">
        <f t="shared" ca="1" si="39"/>
        <v/>
      </c>
      <c r="J98" s="63" t="str">
        <f t="shared" ca="1" si="40"/>
        <v/>
      </c>
      <c r="K98" s="63" t="str">
        <f t="shared" ca="1" si="41"/>
        <v/>
      </c>
      <c r="L98" s="1" t="str">
        <f t="shared" ca="1" si="42"/>
        <v/>
      </c>
      <c r="M98" s="1" t="str">
        <f t="shared" ca="1" si="43"/>
        <v/>
      </c>
      <c r="N98" s="1"/>
      <c r="O98" s="1" t="str">
        <f t="shared" ca="1" si="44"/>
        <v>data3!R359C37</v>
      </c>
      <c r="P98" s="1" t="str">
        <f ca="1">$AT$8&amp;"!R"&amp;2+$D$16+3*A98&amp;"C"&amp;F$3</f>
        <v>data1!R359C37</v>
      </c>
      <c r="Q98" s="1" t="str">
        <f ca="1">$AT$8&amp;"!R"&amp;2+$D$16+3*A98+1&amp;"C"&amp;F$3</f>
        <v>data1!R360C37</v>
      </c>
      <c r="R98" s="1" t="str">
        <f ca="1">$AT$8&amp;"!R"&amp;2+$D$16+3*A98+2&amp;"C"&amp;F$3</f>
        <v>data1!R361C37</v>
      </c>
      <c r="S98" s="2">
        <f t="shared" ca="1" si="45"/>
        <v>82</v>
      </c>
      <c r="T98" s="63">
        <f t="shared" ca="1" si="46"/>
        <v>82</v>
      </c>
      <c r="U98" s="2" t="str">
        <f t="shared" ca="1" si="47"/>
        <v/>
      </c>
      <c r="V98" s="2">
        <f t="shared" ca="1" si="48"/>
        <v>273.03821077550077</v>
      </c>
      <c r="W98" s="2">
        <f t="shared" ca="1" si="49"/>
        <v>264.8196913401286</v>
      </c>
      <c r="X98" s="2">
        <f t="shared" ca="1" si="50"/>
        <v>273.14555040995282</v>
      </c>
      <c r="Y98" s="2" t="str">
        <f t="shared" ca="1" si="50"/>
        <v>OVR</v>
      </c>
      <c r="AA98" s="63">
        <f t="shared" ca="1" si="51"/>
        <v>116.3263788450616</v>
      </c>
      <c r="AB98" s="63">
        <f t="shared" ca="1" si="52"/>
        <v>111.66663392384847</v>
      </c>
      <c r="AC98" s="1">
        <f ca="1">IF(AB98&lt;&gt;"",AA98/AC$16,"")</f>
        <v>1.1348915009274303E-2</v>
      </c>
      <c r="AD98" s="63">
        <f t="shared" ca="1" si="64"/>
        <v>0.95994249139810683</v>
      </c>
      <c r="AE98" s="1">
        <f t="shared" ca="1" si="65"/>
        <v>-1.0530028571234196E-2</v>
      </c>
      <c r="AF98" s="63">
        <f t="shared" ca="1" si="66"/>
        <v>109.50756359100342</v>
      </c>
      <c r="AG98" s="1">
        <f t="shared" ca="1" si="53"/>
        <v>0.31020367692016426</v>
      </c>
      <c r="AH98" s="63">
        <f t="shared" ca="1" si="54"/>
        <v>0.94138203800583908</v>
      </c>
      <c r="AI98" s="1">
        <f t="shared" ca="1" si="55"/>
        <v>7.5101206522032449E-3</v>
      </c>
      <c r="AJ98" s="63">
        <f ca="1">IF(AF98&lt;&gt;"",AF98/AB98,"")</f>
        <v>0.98066503612603351</v>
      </c>
      <c r="AK98" s="1">
        <f t="shared" ca="1" si="56"/>
        <v>-8.1089405773104861E-4</v>
      </c>
      <c r="AL98" s="2">
        <f t="shared" ca="1" si="57"/>
        <v>146.26432514190674</v>
      </c>
      <c r="AM98" s="1">
        <f t="shared" ca="1" si="58"/>
        <v>0.7504927667423329</v>
      </c>
      <c r="AN98" s="63">
        <f t="shared" ca="1" si="59"/>
        <v>1.2573616284980411</v>
      </c>
      <c r="AO98" s="1">
        <f t="shared" ca="1" si="60"/>
        <v>0.30005317660029873</v>
      </c>
      <c r="AP98" s="63">
        <f t="shared" ca="1" si="61"/>
        <v>1.3356550026826006</v>
      </c>
      <c r="AQ98" s="1">
        <f t="shared" ca="1" si="62"/>
        <v>0.25610930295687151</v>
      </c>
      <c r="AR98" s="1"/>
      <c r="AS98"/>
      <c r="AT98"/>
      <c r="AU98"/>
      <c r="AV98"/>
      <c r="AW98"/>
      <c r="AX98"/>
      <c r="AY98"/>
      <c r="AZ98"/>
      <c r="BA98" s="118"/>
      <c r="BD98" s="121"/>
      <c r="BE98" s="123"/>
      <c r="BF98" s="121"/>
      <c r="BG98" s="121"/>
      <c r="BH98" s="123"/>
      <c r="BI98" s="121"/>
      <c r="BL98" s="121"/>
      <c r="BM98" s="123"/>
      <c r="BN98" s="121"/>
      <c r="BO98" s="121"/>
      <c r="BP98" s="123"/>
      <c r="BQ98" s="121"/>
    </row>
    <row r="99" spans="1:69">
      <c r="A99" s="62">
        <f t="shared" si="63"/>
        <v>82</v>
      </c>
      <c r="B99" s="62" t="str">
        <f t="shared" si="35"/>
        <v>data3!R84C37</v>
      </c>
      <c r="C99" s="62" t="str">
        <f ca="1">$AT$8&amp;"!R"&amp;2+A99&amp;"C"&amp;F$3</f>
        <v>data1!R84C37</v>
      </c>
      <c r="D99" s="63">
        <f t="shared" ca="1" si="34"/>
        <v>83</v>
      </c>
      <c r="E99" s="62">
        <f t="shared" ca="1" si="36"/>
        <v>6210.5605895700992</v>
      </c>
      <c r="F99" s="63">
        <f t="shared" ca="1" si="37"/>
        <v>6212.2100830078125</v>
      </c>
      <c r="G99" s="63">
        <f t="shared" ca="1" si="38"/>
        <v>6212.2100830078125</v>
      </c>
      <c r="H99" s="63"/>
      <c r="I99" s="63" t="str">
        <f t="shared" ca="1" si="39"/>
        <v/>
      </c>
      <c r="J99" s="63" t="str">
        <f t="shared" ca="1" si="40"/>
        <v/>
      </c>
      <c r="K99" s="63" t="str">
        <f t="shared" ca="1" si="41"/>
        <v/>
      </c>
      <c r="L99" s="1" t="str">
        <f t="shared" ca="1" si="42"/>
        <v/>
      </c>
      <c r="M99" s="1" t="str">
        <f t="shared" ca="1" si="43"/>
        <v/>
      </c>
      <c r="N99" s="1"/>
      <c r="O99" s="1" t="str">
        <f t="shared" ca="1" si="44"/>
        <v>data3!R362C37</v>
      </c>
      <c r="P99" s="1" t="str">
        <f ca="1">$AT$8&amp;"!R"&amp;2+$D$16+3*A99&amp;"C"&amp;F$3</f>
        <v>data1!R362C37</v>
      </c>
      <c r="Q99" s="1" t="str">
        <f ca="1">$AT$8&amp;"!R"&amp;2+$D$16+3*A99+1&amp;"C"&amp;F$3</f>
        <v>data1!R363C37</v>
      </c>
      <c r="R99" s="1" t="str">
        <f ca="1">$AT$8&amp;"!R"&amp;2+$D$16+3*A99+2&amp;"C"&amp;F$3</f>
        <v>data1!R364C37</v>
      </c>
      <c r="S99" s="2">
        <f t="shared" ca="1" si="45"/>
        <v>83</v>
      </c>
      <c r="T99" s="63">
        <f t="shared" ca="1" si="46"/>
        <v>83</v>
      </c>
      <c r="U99" s="2" t="str">
        <f t="shared" ca="1" si="47"/>
        <v/>
      </c>
      <c r="V99" s="2">
        <f t="shared" ca="1" si="48"/>
        <v>268.39215885089237</v>
      </c>
      <c r="W99" s="2">
        <f t="shared" ca="1" si="49"/>
        <v>260.34911219278973</v>
      </c>
      <c r="X99" s="2">
        <f t="shared" ca="1" si="50"/>
        <v>267.29466946919757</v>
      </c>
      <c r="Y99" s="2" t="str">
        <f t="shared" ca="1" si="50"/>
        <v>OVR</v>
      </c>
      <c r="AA99" s="63">
        <f t="shared" ca="1" si="51"/>
        <v>116.7831178791437</v>
      </c>
      <c r="AB99" s="63">
        <f t="shared" ca="1" si="52"/>
        <v>113.33495394388835</v>
      </c>
      <c r="AC99" s="1">
        <f ca="1">IF(AB99&lt;&gt;"",AA99/AC$16,"")</f>
        <v>1.139347491503841E-2</v>
      </c>
      <c r="AD99" s="63">
        <f t="shared" ca="1" si="64"/>
        <v>0.97047378081801361</v>
      </c>
      <c r="AE99" s="1">
        <f t="shared" ca="1" si="65"/>
        <v>3.2519946044340386E-4</v>
      </c>
      <c r="AG99" s="1"/>
      <c r="AI99" s="1"/>
      <c r="AJ99" s="63" t="str">
        <f>IF(AF99&lt;&gt;"",AF99/AB99,"")</f>
        <v/>
      </c>
      <c r="AK99" s="1" t="str">
        <f t="shared" si="56"/>
        <v/>
      </c>
      <c r="AL99" s="2">
        <f t="shared" ca="1" si="57"/>
        <v>147.33583641052246</v>
      </c>
      <c r="AM99" s="1">
        <f t="shared" ca="1" si="58"/>
        <v>0.75343947018802393</v>
      </c>
      <c r="AN99" s="63">
        <f t="shared" ca="1" si="59"/>
        <v>1.2616193083917926</v>
      </c>
      <c r="AO99" s="1">
        <f t="shared" ca="1" si="60"/>
        <v>0.30445541868035231</v>
      </c>
      <c r="AQ99" s="1"/>
      <c r="AR99" s="1"/>
      <c r="AS99"/>
      <c r="AT99"/>
      <c r="AU99"/>
      <c r="AV99"/>
      <c r="AW99"/>
      <c r="AX99"/>
      <c r="AY99"/>
      <c r="AZ99"/>
      <c r="BA99" s="118"/>
      <c r="BD99" s="121"/>
      <c r="BE99" s="123"/>
      <c r="BF99" s="121"/>
      <c r="BG99" s="121"/>
      <c r="BH99" s="123"/>
      <c r="BI99" s="121"/>
      <c r="BL99" s="121"/>
      <c r="BM99" s="123"/>
      <c r="BN99" s="121"/>
      <c r="BO99" s="121"/>
      <c r="BP99" s="123"/>
      <c r="BQ99" s="121"/>
    </row>
    <row r="100" spans="1:69">
      <c r="A100" s="62">
        <f t="shared" si="63"/>
        <v>83</v>
      </c>
      <c r="B100" s="62" t="str">
        <f t="shared" si="35"/>
        <v>data3!R85C37</v>
      </c>
      <c r="C100" s="62" t="str">
        <f ca="1">$AT$8&amp;"!R"&amp;2+A100&amp;"C"&amp;F$3</f>
        <v>data1!R85C37</v>
      </c>
      <c r="D100" s="63">
        <f t="shared" ca="1" si="34"/>
        <v>84</v>
      </c>
      <c r="E100" s="62">
        <f t="shared" ca="1" si="36"/>
        <v>6103.0866922308705</v>
      </c>
      <c r="F100" s="63">
        <f t="shared" ca="1" si="37"/>
        <v>6104.5317993164062</v>
      </c>
      <c r="G100" s="63">
        <f t="shared" ca="1" si="38"/>
        <v>6104.5317993164062</v>
      </c>
      <c r="H100" s="63"/>
      <c r="I100" s="63" t="str">
        <f t="shared" ca="1" si="39"/>
        <v/>
      </c>
      <c r="J100" s="63" t="str">
        <f t="shared" ca="1" si="40"/>
        <v/>
      </c>
      <c r="K100" s="63" t="str">
        <f t="shared" ca="1" si="41"/>
        <v/>
      </c>
      <c r="L100" s="1" t="str">
        <f t="shared" ca="1" si="42"/>
        <v/>
      </c>
      <c r="M100" s="1" t="str">
        <f t="shared" ca="1" si="43"/>
        <v/>
      </c>
      <c r="N100" s="1"/>
      <c r="O100" s="1" t="str">
        <f t="shared" ca="1" si="44"/>
        <v>data3!R365C37</v>
      </c>
      <c r="P100" s="1" t="str">
        <f ca="1">$AT$8&amp;"!R"&amp;2+$D$16+3*A100&amp;"C"&amp;F$3</f>
        <v>data1!R365C37</v>
      </c>
      <c r="Q100" s="1" t="str">
        <f ca="1">$AT$8&amp;"!R"&amp;2+$D$16+3*A100+1&amp;"C"&amp;F$3</f>
        <v>data1!R366C37</v>
      </c>
      <c r="R100" s="1" t="str">
        <f ca="1">$AT$8&amp;"!R"&amp;2+$D$16+3*A100+2&amp;"C"&amp;F$3</f>
        <v>data1!R367C37</v>
      </c>
      <c r="S100" s="2">
        <f t="shared" ca="1" si="45"/>
        <v>84</v>
      </c>
      <c r="T100" s="63">
        <f t="shared" ca="1" si="46"/>
        <v>84</v>
      </c>
      <c r="U100" s="2" t="str">
        <f t="shared" ca="1" si="47"/>
        <v/>
      </c>
      <c r="V100" s="2">
        <f t="shared" ca="1" si="48"/>
        <v>263.81060216848749</v>
      </c>
      <c r="W100" s="2">
        <f t="shared" ca="1" si="49"/>
        <v>255.83943748474121</v>
      </c>
      <c r="X100" s="2">
        <f t="shared" ca="1" si="50"/>
        <v>261.64239692687988</v>
      </c>
      <c r="Y100" s="2" t="str">
        <f t="shared" ca="1" si="50"/>
        <v>OVR</v>
      </c>
      <c r="AA100" s="63">
        <f t="shared" ca="1" si="51"/>
        <v>117.19139959163664</v>
      </c>
      <c r="AB100" s="63">
        <f t="shared" ca="1" si="52"/>
        <v>112.55944569905598</v>
      </c>
      <c r="AC100" s="1">
        <f ca="1">IF(AB100&lt;&gt;"",AA100/AC$16,"")</f>
        <v>1.1433307277232843E-2</v>
      </c>
      <c r="AD100" s="63">
        <f t="shared" ca="1" si="64"/>
        <v>0.96047530869397335</v>
      </c>
      <c r="AE100" s="1">
        <f t="shared" ca="1" si="65"/>
        <v>-9.9808220101723633E-3</v>
      </c>
      <c r="AF100" s="63">
        <f t="shared" ca="1" si="66"/>
        <v>110.41261386871338</v>
      </c>
      <c r="AG100" s="1">
        <f t="shared" ca="1" si="53"/>
        <v>0.31251039891103105</v>
      </c>
      <c r="AH100" s="63">
        <f t="shared" ca="1" si="54"/>
        <v>0.94215628666826645</v>
      </c>
      <c r="AI100" s="1">
        <f t="shared" ca="1" si="55"/>
        <v>8.3387569887849455E-3</v>
      </c>
      <c r="AJ100" s="63">
        <f ca="1">IF(AF100&lt;&gt;"",AF100/AB100,"")</f>
        <v>0.98092712862070708</v>
      </c>
      <c r="AK100" s="1">
        <f t="shared" ca="1" si="56"/>
        <v>-5.4385082096841675E-4</v>
      </c>
      <c r="AL100" s="2">
        <f t="shared" ca="1" si="57"/>
        <v>146.99909750620523</v>
      </c>
      <c r="AM100" s="1">
        <f t="shared" ca="1" si="58"/>
        <v>0.75607354575249441</v>
      </c>
      <c r="AN100" s="63">
        <f t="shared" ca="1" si="59"/>
        <v>1.2543505583040739</v>
      </c>
      <c r="AO100" s="1">
        <f t="shared" ca="1" si="60"/>
        <v>0.29693987070491379</v>
      </c>
      <c r="AP100" s="63">
        <f t="shared" ca="1" si="61"/>
        <v>1.3313614482580332</v>
      </c>
      <c r="AQ100" s="1">
        <f t="shared" ca="1" si="62"/>
        <v>0.25207145362855043</v>
      </c>
      <c r="AR100" s="1"/>
      <c r="AS100"/>
      <c r="AT100"/>
      <c r="AU100"/>
      <c r="AV100"/>
      <c r="AW100"/>
      <c r="AX100"/>
      <c r="AY100"/>
      <c r="AZ100"/>
      <c r="BA100" s="118"/>
      <c r="BD100" s="121"/>
      <c r="BE100" s="123"/>
      <c r="BF100" s="121"/>
      <c r="BG100" s="121"/>
      <c r="BH100" s="123"/>
      <c r="BI100" s="121"/>
      <c r="BL100" s="121"/>
      <c r="BM100" s="123"/>
      <c r="BN100" s="121"/>
      <c r="BO100" s="121"/>
      <c r="BP100" s="123"/>
      <c r="BQ100" s="121"/>
    </row>
    <row r="101" spans="1:69">
      <c r="A101" s="62">
        <f t="shared" si="63"/>
        <v>84</v>
      </c>
      <c r="B101" s="62" t="str">
        <f t="shared" si="35"/>
        <v>data3!R86C37</v>
      </c>
      <c r="C101" s="62" t="str">
        <f ca="1">$AT$8&amp;"!R"&amp;2+A101&amp;"C"&amp;F$3</f>
        <v>data1!R86C37</v>
      </c>
      <c r="D101" s="63">
        <f t="shared" ca="1" si="34"/>
        <v>85</v>
      </c>
      <c r="E101" s="62">
        <f t="shared" ca="1" si="36"/>
        <v>5995.2808596008699</v>
      </c>
      <c r="F101" s="63">
        <f t="shared" ca="1" si="37"/>
        <v>5996.240885416667</v>
      </c>
      <c r="G101" s="63">
        <f t="shared" ca="1" si="38"/>
        <v>5996.240885416667</v>
      </c>
      <c r="H101" s="63"/>
      <c r="I101" s="63" t="str">
        <f t="shared" ca="1" si="39"/>
        <v/>
      </c>
      <c r="J101" s="63" t="str">
        <f t="shared" ca="1" si="40"/>
        <v/>
      </c>
      <c r="K101" s="63" t="str">
        <f t="shared" ca="1" si="41"/>
        <v/>
      </c>
      <c r="L101" s="1" t="str">
        <f t="shared" ca="1" si="42"/>
        <v/>
      </c>
      <c r="M101" s="1" t="str">
        <f t="shared" ca="1" si="43"/>
        <v/>
      </c>
      <c r="N101" s="1"/>
      <c r="O101" s="1" t="str">
        <f t="shared" ca="1" si="44"/>
        <v>data3!R368C37</v>
      </c>
      <c r="P101" s="1" t="str">
        <f ca="1">$AT$8&amp;"!R"&amp;2+$D$16+3*A101&amp;"C"&amp;F$3</f>
        <v>data1!R368C37</v>
      </c>
      <c r="Q101" s="1" t="str">
        <f ca="1">$AT$8&amp;"!R"&amp;2+$D$16+3*A101+1&amp;"C"&amp;F$3</f>
        <v>data1!R369C37</v>
      </c>
      <c r="R101" s="1" t="str">
        <f ca="1">$AT$8&amp;"!R"&amp;2+$D$16+3*A101+2&amp;"C"&amp;F$3</f>
        <v>data1!R370C37</v>
      </c>
      <c r="S101" s="2">
        <f t="shared" ca="1" si="45"/>
        <v>85</v>
      </c>
      <c r="T101" s="63">
        <f t="shared" ca="1" si="46"/>
        <v>85</v>
      </c>
      <c r="U101" s="2" t="str">
        <f t="shared" ca="1" si="47"/>
        <v/>
      </c>
      <c r="V101" s="2">
        <f t="shared" ca="1" si="48"/>
        <v>259.14815169043641</v>
      </c>
      <c r="W101" s="2">
        <f t="shared" ca="1" si="49"/>
        <v>251.34279632568359</v>
      </c>
      <c r="X101" s="2">
        <f t="shared" ca="1" si="50"/>
        <v>256.03804397583008</v>
      </c>
      <c r="Y101" s="2" t="str">
        <f t="shared" ca="1" si="50"/>
        <v>OVR</v>
      </c>
      <c r="AA101" s="63">
        <f t="shared" ca="1" si="51"/>
        <v>118.10932118578499</v>
      </c>
      <c r="AB101" s="63">
        <f t="shared" ca="1" si="52"/>
        <v>113.41315746307373</v>
      </c>
      <c r="AC101" s="1">
        <f ca="1">IF(AB101&lt;&gt;"",AA101/AC$16,"")</f>
        <v>1.1522860603491218E-2</v>
      </c>
      <c r="AD101" s="63">
        <f t="shared" ca="1" si="64"/>
        <v>0.96023883910632057</v>
      </c>
      <c r="AE101" s="1">
        <f t="shared" ca="1" si="65"/>
        <v>-1.0224565315875789E-2</v>
      </c>
      <c r="AF101" s="63">
        <f t="shared" ca="1" si="66"/>
        <v>111.26807181040446</v>
      </c>
      <c r="AG101" s="1">
        <f t="shared" ca="1" si="53"/>
        <v>0.31495818982876</v>
      </c>
      <c r="AH101" s="63">
        <f t="shared" ca="1" si="54"/>
        <v>0.94207697320841177</v>
      </c>
      <c r="AI101" s="1">
        <f t="shared" ca="1" si="55"/>
        <v>8.2538720958496015E-3</v>
      </c>
      <c r="AJ101" s="63">
        <f ca="1">IF(AF101&lt;&gt;"",AF101/AB101,"")</f>
        <v>0.98108609529394608</v>
      </c>
      <c r="AK101" s="1">
        <f t="shared" ca="1" si="56"/>
        <v>-3.8188137956185475E-4</v>
      </c>
      <c r="AL101" s="2">
        <f t="shared" ca="1" si="57"/>
        <v>147.74392255147299</v>
      </c>
      <c r="AM101" s="1">
        <f t="shared" ca="1" si="58"/>
        <v>0.7619956205534516</v>
      </c>
      <c r="AN101" s="63">
        <f t="shared" ca="1" si="59"/>
        <v>1.2509082354226133</v>
      </c>
      <c r="AO101" s="1">
        <f t="shared" ca="1" si="60"/>
        <v>0.29338066967992904</v>
      </c>
      <c r="AP101" s="63">
        <f t="shared" ca="1" si="61"/>
        <v>1.3278195635781453</v>
      </c>
      <c r="AQ101" s="1">
        <f t="shared" ca="1" si="62"/>
        <v>0.24874050792215763</v>
      </c>
      <c r="AR101" s="1"/>
      <c r="AS101" s="1"/>
      <c r="AT101" s="1"/>
      <c r="AU101" s="1"/>
      <c r="AX101" s="118"/>
      <c r="AY101" s="118"/>
      <c r="AZ101" s="118"/>
      <c r="BA101" s="118"/>
      <c r="BD101" s="121"/>
      <c r="BE101" s="123"/>
      <c r="BF101" s="121"/>
      <c r="BG101" s="121"/>
      <c r="BH101" s="123"/>
      <c r="BI101" s="121"/>
      <c r="BL101" s="121"/>
      <c r="BM101" s="123"/>
      <c r="BN101" s="121"/>
      <c r="BO101" s="121"/>
      <c r="BP101" s="123"/>
      <c r="BQ101" s="121"/>
    </row>
    <row r="102" spans="1:69">
      <c r="A102" s="62">
        <f t="shared" si="63"/>
        <v>85</v>
      </c>
      <c r="B102" s="62" t="str">
        <f t="shared" si="35"/>
        <v>data3!R87C37</v>
      </c>
      <c r="C102" s="62" t="str">
        <f ca="1">$AT$8&amp;"!R"&amp;2+A102&amp;"C"&amp;F$3</f>
        <v>data1!R87C37</v>
      </c>
      <c r="D102" s="63">
        <f t="shared" ca="1" si="34"/>
        <v>86</v>
      </c>
      <c r="E102" s="62">
        <f t="shared" ca="1" si="36"/>
        <v>5888.3603100859164</v>
      </c>
      <c r="F102" s="63">
        <f t="shared" ca="1" si="37"/>
        <v>5888.393147786458</v>
      </c>
      <c r="G102" s="63">
        <f t="shared" ca="1" si="38"/>
        <v>5888.393147786458</v>
      </c>
      <c r="H102" s="63"/>
      <c r="I102" s="63" t="str">
        <f t="shared" ca="1" si="39"/>
        <v/>
      </c>
      <c r="J102" s="63" t="str">
        <f t="shared" ca="1" si="40"/>
        <v/>
      </c>
      <c r="K102" s="63" t="str">
        <f t="shared" ca="1" si="41"/>
        <v/>
      </c>
      <c r="L102" s="1" t="str">
        <f t="shared" ca="1" si="42"/>
        <v/>
      </c>
      <c r="M102" s="1" t="str">
        <f t="shared" ca="1" si="43"/>
        <v/>
      </c>
      <c r="N102" s="1"/>
      <c r="O102" s="1" t="str">
        <f t="shared" ca="1" si="44"/>
        <v>data3!R371C37</v>
      </c>
      <c r="P102" s="1" t="str">
        <f ca="1">$AT$8&amp;"!R"&amp;2+$D$16+3*A102&amp;"C"&amp;F$3</f>
        <v>data1!R371C37</v>
      </c>
      <c r="Q102" s="1" t="str">
        <f ca="1">$AT$8&amp;"!R"&amp;2+$D$16+3*A102+1&amp;"C"&amp;F$3</f>
        <v>data1!R372C37</v>
      </c>
      <c r="R102" s="1" t="str">
        <f ca="1">$AT$8&amp;"!R"&amp;2+$D$16+3*A102+2&amp;"C"&amp;F$3</f>
        <v>data1!R373C37</v>
      </c>
      <c r="S102" s="2">
        <f t="shared" ca="1" si="45"/>
        <v>86</v>
      </c>
      <c r="T102" s="63">
        <f t="shared" ca="1" si="46"/>
        <v>86</v>
      </c>
      <c r="U102" s="2" t="str">
        <f t="shared" ca="1" si="47"/>
        <v/>
      </c>
      <c r="V102" s="2">
        <f t="shared" ca="1" si="48"/>
        <v>254.47370167321534</v>
      </c>
      <c r="W102" s="2">
        <f t="shared" ca="1" si="49"/>
        <v>246.83963394165039</v>
      </c>
      <c r="X102" s="2">
        <f t="shared" ca="1" si="50"/>
        <v>250.4019807179769</v>
      </c>
      <c r="Y102" s="2" t="str">
        <f t="shared" ca="1" si="50"/>
        <v>OVR</v>
      </c>
      <c r="AA102" s="63">
        <f t="shared" ca="1" si="51"/>
        <v>119.02781509300674</v>
      </c>
      <c r="AB102" s="63">
        <f t="shared" ca="1" si="52"/>
        <v>114.27990055084229</v>
      </c>
      <c r="AC102" s="1">
        <f ca="1">IF(AB102&lt;&gt;"",AA102/AC$16,"")</f>
        <v>1.1612469765171388E-2</v>
      </c>
      <c r="AD102" s="63">
        <f t="shared" ca="1" si="64"/>
        <v>0.96011088216267348</v>
      </c>
      <c r="AE102" s="1">
        <f t="shared" ca="1" si="65"/>
        <v>-1.0356458168321869E-2</v>
      </c>
      <c r="AF102" s="63">
        <f t="shared" ca="1" si="66"/>
        <v>112.16048622131348</v>
      </c>
      <c r="AG102" s="1">
        <f t="shared" ca="1" si="53"/>
        <v>0.31740750691468461</v>
      </c>
      <c r="AH102" s="63">
        <f t="shared" ca="1" si="54"/>
        <v>0.94230483970215517</v>
      </c>
      <c r="AI102" s="1">
        <f t="shared" ca="1" si="55"/>
        <v>8.497745241220267E-3</v>
      </c>
      <c r="AJ102" s="63">
        <f ca="1">IF(AF102&lt;&gt;"",AF102/AB102,"")</f>
        <v>0.98145418118747929</v>
      </c>
      <c r="AK102" s="1">
        <f t="shared" ca="1" si="56"/>
        <v>-6.8426035060298318E-6</v>
      </c>
      <c r="AL102" s="2">
        <f t="shared" ca="1" si="57"/>
        <v>148.48125839233398</v>
      </c>
      <c r="AM102" s="1">
        <f t="shared" ca="1" si="58"/>
        <v>0.76792138769681761</v>
      </c>
      <c r="AN102" s="63">
        <f t="shared" ca="1" si="59"/>
        <v>1.2474500878329382</v>
      </c>
      <c r="AO102" s="1">
        <f t="shared" ca="1" si="60"/>
        <v>0.28980510664602277</v>
      </c>
      <c r="AP102" s="63">
        <f t="shared" ca="1" si="61"/>
        <v>1.3238285905729124</v>
      </c>
      <c r="AQ102" s="1">
        <f t="shared" ca="1" si="62"/>
        <v>0.24498721960320236</v>
      </c>
      <c r="AR102" s="1"/>
      <c r="AS102" s="1"/>
      <c r="AT102" s="1"/>
      <c r="AU102" s="1"/>
      <c r="AX102" s="118"/>
      <c r="AY102" s="118"/>
      <c r="AZ102" s="118"/>
      <c r="BA102" s="118"/>
      <c r="BD102" s="121"/>
      <c r="BE102" s="123"/>
      <c r="BF102" s="121"/>
      <c r="BG102" s="121"/>
      <c r="BH102" s="123"/>
      <c r="BI102" s="121"/>
      <c r="BL102" s="121"/>
      <c r="BM102" s="123"/>
      <c r="BN102" s="121"/>
      <c r="BO102" s="121"/>
      <c r="BP102" s="123"/>
      <c r="BQ102" s="121"/>
    </row>
    <row r="103" spans="1:69">
      <c r="A103" s="62">
        <f t="shared" si="63"/>
        <v>86</v>
      </c>
      <c r="B103" s="62" t="str">
        <f t="shared" si="35"/>
        <v>data3!R88C37</v>
      </c>
      <c r="C103" s="62" t="str">
        <f ca="1">$AT$8&amp;"!R"&amp;2+A103&amp;"C"&amp;F$3</f>
        <v>data1!R88C37</v>
      </c>
      <c r="D103" s="63">
        <f t="shared" ca="1" si="34"/>
        <v>87</v>
      </c>
      <c r="E103" s="62">
        <f t="shared" ca="1" si="36"/>
        <v>5780.7549865909505</v>
      </c>
      <c r="F103" s="63">
        <f t="shared" ca="1" si="37"/>
        <v>5780.1282755533857</v>
      </c>
      <c r="G103" s="63">
        <f t="shared" ca="1" si="38"/>
        <v>5780.1282755533857</v>
      </c>
      <c r="H103" s="63"/>
      <c r="I103" s="63" t="str">
        <f t="shared" ca="1" si="39"/>
        <v/>
      </c>
      <c r="J103" s="63" t="str">
        <f t="shared" ca="1" si="40"/>
        <v/>
      </c>
      <c r="K103" s="63" t="str">
        <f t="shared" ca="1" si="41"/>
        <v/>
      </c>
      <c r="L103" s="1" t="str">
        <f t="shared" ca="1" si="42"/>
        <v/>
      </c>
      <c r="M103" s="1" t="str">
        <f t="shared" ca="1" si="43"/>
        <v/>
      </c>
      <c r="N103" s="1"/>
      <c r="O103" s="1" t="str">
        <f t="shared" ca="1" si="44"/>
        <v>data3!R374C37</v>
      </c>
      <c r="P103" s="1" t="str">
        <f ca="1">$AT$8&amp;"!R"&amp;2+$D$16+3*A103&amp;"C"&amp;F$3</f>
        <v>data1!R374C37</v>
      </c>
      <c r="Q103" s="1" t="str">
        <f ca="1">$AT$8&amp;"!R"&amp;2+$D$16+3*A103+1&amp;"C"&amp;F$3</f>
        <v>data1!R375C37</v>
      </c>
      <c r="R103" s="1" t="str">
        <f ca="1">$AT$8&amp;"!R"&amp;2+$D$16+3*A103+2&amp;"C"&amp;F$3</f>
        <v>data1!R376C37</v>
      </c>
      <c r="S103" s="2">
        <f t="shared" ca="1" si="45"/>
        <v>87</v>
      </c>
      <c r="T103" s="63">
        <f t="shared" ca="1" si="46"/>
        <v>87</v>
      </c>
      <c r="U103" s="2" t="str">
        <f t="shared" ca="1" si="47"/>
        <v/>
      </c>
      <c r="V103" s="2">
        <f t="shared" ca="1" si="48"/>
        <v>249.84025403493936</v>
      </c>
      <c r="W103" s="2">
        <f t="shared" ca="1" si="49"/>
        <v>242.35602378845215</v>
      </c>
      <c r="X103" s="2">
        <f t="shared" ca="1" si="50"/>
        <v>244.83076731363931</v>
      </c>
      <c r="Y103" s="2" t="str">
        <f t="shared" ca="1" si="50"/>
        <v>OVR</v>
      </c>
      <c r="AA103" s="63">
        <f t="shared" ca="1" si="51"/>
        <v>119.87093116215081</v>
      </c>
      <c r="AB103" s="63">
        <f t="shared" ca="1" si="52"/>
        <v>115.13361231486003</v>
      </c>
      <c r="AC103" s="1">
        <f ca="1">IF(AB103&lt;&gt;"",AA103/AC$16,"")</f>
        <v>1.1694724991429347E-2</v>
      </c>
      <c r="AD103" s="63">
        <f t="shared" ca="1" si="64"/>
        <v>0.96047983609235044</v>
      </c>
      <c r="AE103" s="1">
        <f t="shared" ca="1" si="65"/>
        <v>-9.9761553506766409E-3</v>
      </c>
      <c r="AF103" s="63">
        <f t="shared" ca="1" si="66"/>
        <v>113.0166613260905</v>
      </c>
      <c r="AG103" s="1">
        <f t="shared" ca="1" si="53"/>
        <v>0.31965581643240215</v>
      </c>
      <c r="AH103" s="63">
        <f t="shared" ca="1" si="54"/>
        <v>0.94281958294969392</v>
      </c>
      <c r="AI103" s="1">
        <f t="shared" ca="1" si="55"/>
        <v>9.048647011697275E-3</v>
      </c>
      <c r="AJ103" s="63">
        <f ca="1">IF(AF103&lt;&gt;"",AF103/AB103,"")</f>
        <v>0.98161309329042656</v>
      </c>
      <c r="AK103" s="1">
        <f t="shared" ca="1" si="56"/>
        <v>1.5507123681457458E-4</v>
      </c>
      <c r="AL103" s="2">
        <f t="shared" ca="1" si="57"/>
        <v>149.06968720753989</v>
      </c>
      <c r="AM103" s="1">
        <f t="shared" ca="1" si="58"/>
        <v>0.77336084620742462</v>
      </c>
      <c r="AN103" s="63">
        <f t="shared" ca="1" si="59"/>
        <v>1.2435849606097711</v>
      </c>
      <c r="AO103" s="1">
        <f t="shared" ca="1" si="60"/>
        <v>0.28580874568625259</v>
      </c>
      <c r="AP103" s="63">
        <f t="shared" ca="1" si="61"/>
        <v>1.3190062903860207</v>
      </c>
      <c r="AQ103" s="1">
        <f t="shared" ca="1" si="62"/>
        <v>0.24045211426968471</v>
      </c>
      <c r="AR103" s="1"/>
      <c r="AS103" s="1"/>
      <c r="AT103" s="1"/>
      <c r="AU103" s="1"/>
      <c r="AX103" s="118"/>
      <c r="AY103" s="118"/>
      <c r="AZ103" s="118"/>
      <c r="BA103" s="118"/>
      <c r="BD103" s="121"/>
      <c r="BE103" s="123"/>
      <c r="BF103" s="121"/>
      <c r="BG103" s="121"/>
      <c r="BH103" s="123"/>
      <c r="BI103" s="121"/>
      <c r="BL103" s="121"/>
      <c r="BM103" s="123"/>
      <c r="BN103" s="121"/>
      <c r="BO103" s="121"/>
      <c r="BP103" s="123"/>
      <c r="BQ103" s="121"/>
    </row>
    <row r="104" spans="1:69">
      <c r="A104" s="62">
        <f t="shared" si="63"/>
        <v>87</v>
      </c>
      <c r="B104" s="62" t="str">
        <f t="shared" si="35"/>
        <v>data3!R89C37</v>
      </c>
      <c r="C104" s="62" t="str">
        <f ca="1">$AT$8&amp;"!R"&amp;2+A104&amp;"C"&amp;F$3</f>
        <v>data1!R89C37</v>
      </c>
      <c r="D104" s="63">
        <f t="shared" ca="1" si="34"/>
        <v>88</v>
      </c>
      <c r="E104" s="62">
        <f t="shared" ca="1" si="36"/>
        <v>5672.9654696223251</v>
      </c>
      <c r="F104" s="63">
        <f t="shared" ca="1" si="37"/>
        <v>5672.2675170898437</v>
      </c>
      <c r="G104" s="63">
        <f t="shared" ca="1" si="38"/>
        <v>5672.2675170898437</v>
      </c>
      <c r="H104" s="63"/>
      <c r="I104" s="63" t="str">
        <f t="shared" ca="1" si="39"/>
        <v/>
      </c>
      <c r="J104" s="63" t="str">
        <f t="shared" ca="1" si="40"/>
        <v/>
      </c>
      <c r="K104" s="63" t="str">
        <f t="shared" ca="1" si="41"/>
        <v/>
      </c>
      <c r="L104" s="1" t="str">
        <f t="shared" ca="1" si="42"/>
        <v/>
      </c>
      <c r="M104" s="1" t="str">
        <f t="shared" ca="1" si="43"/>
        <v/>
      </c>
      <c r="N104" s="1"/>
      <c r="O104" s="1" t="str">
        <f t="shared" ca="1" si="44"/>
        <v>data3!R377C37</v>
      </c>
      <c r="P104" s="1" t="str">
        <f ca="1">$AT$8&amp;"!R"&amp;2+$D$16+3*A104&amp;"C"&amp;F$3</f>
        <v>data1!R377C37</v>
      </c>
      <c r="Q104" s="1" t="str">
        <f ca="1">$AT$8&amp;"!R"&amp;2+$D$16+3*A104+1&amp;"C"&amp;F$3</f>
        <v>data1!R378C37</v>
      </c>
      <c r="R104" s="1" t="str">
        <f ca="1">$AT$8&amp;"!R"&amp;2+$D$16+3*A104+2&amp;"C"&amp;F$3</f>
        <v>data1!R379C37</v>
      </c>
      <c r="S104" s="2">
        <f t="shared" ca="1" si="45"/>
        <v>88</v>
      </c>
      <c r="T104" s="63">
        <f t="shared" ca="1" si="46"/>
        <v>88</v>
      </c>
      <c r="U104" s="2" t="str">
        <f t="shared" ca="1" si="47"/>
        <v/>
      </c>
      <c r="V104" s="2">
        <f t="shared" ca="1" si="48"/>
        <v>245.24391701908493</v>
      </c>
      <c r="W104" s="2">
        <f t="shared" ca="1" si="49"/>
        <v>237.85286521911621</v>
      </c>
      <c r="X104" s="2">
        <f t="shared" ca="1" si="50"/>
        <v>239.16537920633951</v>
      </c>
      <c r="Y104" s="2" t="str">
        <f t="shared" ca="1" si="50"/>
        <v>OVR</v>
      </c>
      <c r="AA104" s="63">
        <f t="shared" ca="1" si="51"/>
        <v>120.74018880996417</v>
      </c>
      <c r="AB104" s="63">
        <f t="shared" ca="1" si="52"/>
        <v>115.9677718480428</v>
      </c>
      <c r="AC104" s="1">
        <f ca="1">IF(AB104&lt;&gt;"",AA104/AC$16,"")</f>
        <v>1.177953061560626E-2</v>
      </c>
      <c r="AD104" s="63">
        <f t="shared" ca="1" si="64"/>
        <v>0.9604736665648852</v>
      </c>
      <c r="AE104" s="1">
        <f t="shared" ca="1" si="65"/>
        <v>-9.9825146505508888E-3</v>
      </c>
      <c r="AF104" s="63">
        <f t="shared" ca="1" si="66"/>
        <v>113.82729625701904</v>
      </c>
      <c r="AG104" s="1">
        <f t="shared" ca="1" si="53"/>
        <v>0.3219738368265711</v>
      </c>
      <c r="AH104" s="63">
        <f t="shared" ca="1" si="54"/>
        <v>0.94274572020236369</v>
      </c>
      <c r="AI104" s="1">
        <f t="shared" ca="1" si="55"/>
        <v>8.9695957206485932E-3</v>
      </c>
      <c r="AJ104" s="63">
        <f ca="1">IF(AF104&lt;&gt;"",AF104/AB104,"")</f>
        <v>0.98154249618740186</v>
      </c>
      <c r="AK104" s="1">
        <f t="shared" ca="1" si="56"/>
        <v>8.3140604381526373E-5</v>
      </c>
      <c r="AL104" s="2">
        <f t="shared" ca="1" si="57"/>
        <v>149.94025866190592</v>
      </c>
      <c r="AM104" s="1">
        <f t="shared" ca="1" si="58"/>
        <v>0.77896896006428495</v>
      </c>
      <c r="AN104" s="63">
        <f t="shared" ca="1" si="59"/>
        <v>1.2418421748362547</v>
      </c>
      <c r="AO104" s="1">
        <f t="shared" ca="1" si="60"/>
        <v>0.28400678662400547</v>
      </c>
      <c r="AP104" s="63">
        <f t="shared" ca="1" si="61"/>
        <v>1.3172610049820102</v>
      </c>
      <c r="AQ104" s="1">
        <f t="shared" ca="1" si="62"/>
        <v>0.23881077033888709</v>
      </c>
      <c r="AR104" s="1"/>
      <c r="AS104" s="1"/>
      <c r="AT104" s="1"/>
      <c r="AU104" s="1"/>
      <c r="AX104" s="118"/>
      <c r="AY104" s="118"/>
      <c r="AZ104" s="118"/>
      <c r="BA104" s="118"/>
      <c r="BD104" s="121"/>
      <c r="BE104" s="123"/>
      <c r="BF104" s="121"/>
      <c r="BG104" s="121"/>
      <c r="BH104" s="123"/>
      <c r="BI104" s="121"/>
      <c r="BL104" s="121"/>
      <c r="BM104" s="123"/>
      <c r="BN104" s="121"/>
      <c r="BO104" s="121"/>
      <c r="BP104" s="123"/>
      <c r="BQ104" s="121"/>
    </row>
    <row r="105" spans="1:69">
      <c r="A105" s="62">
        <f t="shared" si="63"/>
        <v>88</v>
      </c>
      <c r="B105" s="62" t="str">
        <f t="shared" si="35"/>
        <v>data3!R90C37</v>
      </c>
      <c r="C105" s="62" t="str">
        <f ca="1">$AT$8&amp;"!R"&amp;2+A105&amp;"C"&amp;F$3</f>
        <v>data1!R90C37</v>
      </c>
      <c r="D105" s="63">
        <f t="shared" ca="1" si="34"/>
        <v>89</v>
      </c>
      <c r="E105" s="62">
        <f t="shared" ca="1" si="36"/>
        <v>5564.8806525289601</v>
      </c>
      <c r="F105" s="63">
        <f t="shared" ca="1" si="37"/>
        <v>5563.6051839192705</v>
      </c>
      <c r="G105" s="63">
        <f t="shared" ca="1" si="38"/>
        <v>5563.6051839192705</v>
      </c>
      <c r="H105" s="63"/>
      <c r="I105" s="63" t="str">
        <f t="shared" ca="1" si="39"/>
        <v/>
      </c>
      <c r="J105" s="63" t="str">
        <f t="shared" ca="1" si="40"/>
        <v/>
      </c>
      <c r="K105" s="63" t="str">
        <f t="shared" ca="1" si="41"/>
        <v/>
      </c>
      <c r="L105" s="1" t="str">
        <f t="shared" ca="1" si="42"/>
        <v/>
      </c>
      <c r="M105" s="1" t="str">
        <f t="shared" ca="1" si="43"/>
        <v/>
      </c>
      <c r="N105" s="1"/>
      <c r="O105" s="1" t="str">
        <f t="shared" ca="1" si="44"/>
        <v>data3!R380C37</v>
      </c>
      <c r="P105" s="1" t="str">
        <f ca="1">$AT$8&amp;"!R"&amp;2+$D$16+3*A105&amp;"C"&amp;F$3</f>
        <v>data1!R380C37</v>
      </c>
      <c r="Q105" s="1" t="str">
        <f ca="1">$AT$8&amp;"!R"&amp;2+$D$16+3*A105+1&amp;"C"&amp;F$3</f>
        <v>data1!R381C37</v>
      </c>
      <c r="R105" s="1" t="str">
        <f ca="1">$AT$8&amp;"!R"&amp;2+$D$16+3*A105+2&amp;"C"&amp;F$3</f>
        <v>data1!R382C37</v>
      </c>
      <c r="S105" s="2">
        <f t="shared" ca="1" si="45"/>
        <v>89</v>
      </c>
      <c r="T105" s="63">
        <f t="shared" ca="1" si="46"/>
        <v>89</v>
      </c>
      <c r="U105" s="2" t="str">
        <f t="shared" ca="1" si="47"/>
        <v/>
      </c>
      <c r="V105" s="2">
        <f t="shared" ca="1" si="48"/>
        <v>240.54267513856786</v>
      </c>
      <c r="W105" s="2">
        <f t="shared" ca="1" si="49"/>
        <v>233.33015505472818</v>
      </c>
      <c r="X105" s="2">
        <f t="shared" ca="1" si="50"/>
        <v>233.39484596252441</v>
      </c>
      <c r="Y105" s="2" t="str">
        <f t="shared" ca="1" si="50"/>
        <v>OVR</v>
      </c>
      <c r="AA105" s="63">
        <f t="shared" ca="1" si="51"/>
        <v>121.61485806665161</v>
      </c>
      <c r="AB105" s="63">
        <f t="shared" ca="1" si="52"/>
        <v>116.82148170471191</v>
      </c>
      <c r="AC105" s="1">
        <f ca="1">IF(AB105&lt;&gt;"",AA105/AC$16,"")</f>
        <v>1.1864864201624546E-2</v>
      </c>
      <c r="AD105" s="63">
        <f t="shared" ca="1" si="64"/>
        <v>0.96058560246550906</v>
      </c>
      <c r="AE105" s="1">
        <f t="shared" ca="1" si="65"/>
        <v>-9.8671356425533707E-3</v>
      </c>
      <c r="AF105" s="63">
        <f t="shared" ca="1" si="66"/>
        <v>114.70039876302083</v>
      </c>
      <c r="AG105" s="1">
        <f t="shared" ca="1" si="53"/>
        <v>0.3243062881777376</v>
      </c>
      <c r="AH105" s="63">
        <f t="shared" ca="1" si="54"/>
        <v>0.9431446172486484</v>
      </c>
      <c r="AI105" s="1">
        <f t="shared" ca="1" si="55"/>
        <v>9.3965135871520999E-3</v>
      </c>
      <c r="AJ105" s="63">
        <f ca="1">IF(AF105&lt;&gt;"",AF105/AB105,"")</f>
        <v>0.98184338264898474</v>
      </c>
      <c r="AK105" s="1">
        <f t="shared" ca="1" si="56"/>
        <v>3.8971059868542213E-4</v>
      </c>
      <c r="AL105" s="2">
        <f t="shared" ca="1" si="57"/>
        <v>150.93293062845865</v>
      </c>
      <c r="AM105" s="1">
        <f t="shared" ca="1" si="58"/>
        <v>0.78461198752678452</v>
      </c>
      <c r="AN105" s="63">
        <f t="shared" ca="1" si="59"/>
        <v>1.241073114156324</v>
      </c>
      <c r="AO105" s="1">
        <f t="shared" ca="1" si="60"/>
        <v>0.2832116138135099</v>
      </c>
      <c r="AP105" s="63">
        <f t="shared" ca="1" si="61"/>
        <v>1.3158884559791009</v>
      </c>
      <c r="AQ105" s="1">
        <f t="shared" ca="1" si="62"/>
        <v>0.23751996427904709</v>
      </c>
      <c r="AR105" s="1"/>
      <c r="AS105" s="1"/>
      <c r="AT105" s="1"/>
      <c r="AU105" s="1"/>
      <c r="AX105" s="118"/>
      <c r="AY105" s="118"/>
      <c r="AZ105" s="118"/>
      <c r="BA105" s="118"/>
      <c r="BD105" s="121"/>
      <c r="BE105" s="123"/>
      <c r="BF105" s="121"/>
      <c r="BG105" s="121"/>
      <c r="BH105" s="123"/>
      <c r="BI105" s="121"/>
      <c r="BL105" s="121"/>
      <c r="BM105" s="123"/>
      <c r="BN105" s="121"/>
      <c r="BO105" s="121"/>
      <c r="BP105" s="123"/>
      <c r="BQ105" s="121"/>
    </row>
    <row r="106" spans="1:69">
      <c r="A106" s="62">
        <f t="shared" si="63"/>
        <v>89</v>
      </c>
      <c r="B106" s="62" t="str">
        <f t="shared" si="35"/>
        <v>data3!R91C37</v>
      </c>
      <c r="C106" s="62" t="str">
        <f ca="1">$AT$8&amp;"!R"&amp;2+A106&amp;"C"&amp;F$3</f>
        <v>data1!R91C37</v>
      </c>
      <c r="D106" s="63">
        <f t="shared" ca="1" si="34"/>
        <v>90</v>
      </c>
      <c r="E106" s="62">
        <f t="shared" ca="1" si="36"/>
        <v>5457.9811065085569</v>
      </c>
      <c r="F106" s="63">
        <f t="shared" ca="1" si="37"/>
        <v>5455.4642130533857</v>
      </c>
      <c r="G106" s="63">
        <f t="shared" ca="1" si="38"/>
        <v>5455.4642130533857</v>
      </c>
      <c r="H106" s="63"/>
      <c r="I106" s="63" t="str">
        <f t="shared" ca="1" si="39"/>
        <v/>
      </c>
      <c r="J106" s="63" t="str">
        <f t="shared" ca="1" si="40"/>
        <v/>
      </c>
      <c r="K106" s="63" t="str">
        <f t="shared" ca="1" si="41"/>
        <v/>
      </c>
      <c r="L106" s="1" t="str">
        <f t="shared" ca="1" si="42"/>
        <v/>
      </c>
      <c r="M106" s="1" t="str">
        <f t="shared" ca="1" si="43"/>
        <v/>
      </c>
      <c r="N106" s="1"/>
      <c r="O106" s="1" t="str">
        <f t="shared" ca="1" si="44"/>
        <v>data3!R383C37</v>
      </c>
      <c r="P106" s="1" t="str">
        <f ca="1">$AT$8&amp;"!R"&amp;2+$D$16+3*A106&amp;"C"&amp;F$3</f>
        <v>data1!R383C37</v>
      </c>
      <c r="Q106" s="1" t="str">
        <f ca="1">$AT$8&amp;"!R"&amp;2+$D$16+3*A106+1&amp;"C"&amp;F$3</f>
        <v>data1!R384C37</v>
      </c>
      <c r="R106" s="1" t="str">
        <f ca="1">$AT$8&amp;"!R"&amp;2+$D$16+3*A106+2&amp;"C"&amp;F$3</f>
        <v>data1!R385C37</v>
      </c>
      <c r="S106" s="2">
        <f t="shared" ca="1" si="45"/>
        <v>90</v>
      </c>
      <c r="T106" s="63">
        <f t="shared" ca="1" si="46"/>
        <v>90</v>
      </c>
      <c r="U106" s="2" t="str">
        <f t="shared" ca="1" si="47"/>
        <v/>
      </c>
      <c r="V106" s="2">
        <f t="shared" ca="1" si="48"/>
        <v>235.87912777428429</v>
      </c>
      <c r="W106" s="2">
        <f t="shared" ca="1" si="49"/>
        <v>228.80744298299155</v>
      </c>
      <c r="X106" s="2">
        <f t="shared" ca="1" si="50"/>
        <v>228.70293617248535</v>
      </c>
      <c r="Y106" s="2" t="str">
        <f t="shared" ca="1" si="50"/>
        <v>OVR</v>
      </c>
      <c r="AA106" s="63">
        <f t="shared" ca="1" si="51"/>
        <v>122.43231360602147</v>
      </c>
      <c r="AB106" s="63">
        <f t="shared" ca="1" si="52"/>
        <v>117.64260927836101</v>
      </c>
      <c r="AC106" s="1">
        <f ca="1">IF(AB106&lt;&gt;"",AA106/AC$16,"")</f>
        <v>1.1944615961563069E-2</v>
      </c>
      <c r="AD106" s="63">
        <f t="shared" ca="1" si="64"/>
        <v>0.96087875670573875</v>
      </c>
      <c r="AE106" s="1">
        <f t="shared" ca="1" si="65"/>
        <v>-9.5649640850866691E-3</v>
      </c>
      <c r="AF106" s="63">
        <f t="shared" ca="1" si="66"/>
        <v>115.66076374053955</v>
      </c>
      <c r="AG106" s="1">
        <f t="shared" ca="1" si="53"/>
        <v>0.32648616961605725</v>
      </c>
      <c r="AH106" s="63">
        <f t="shared" ca="1" si="54"/>
        <v>0.9446914816355404</v>
      </c>
      <c r="AI106" s="1">
        <f t="shared" ca="1" si="55"/>
        <v>1.1052038615408932E-2</v>
      </c>
      <c r="AJ106" s="63">
        <f ca="1">IF(AF106&lt;&gt;"",AF106/AB106,"")</f>
        <v>0.98315367578143309</v>
      </c>
      <c r="AK106" s="1">
        <f t="shared" ca="1" si="56"/>
        <v>1.7247542428489027E-3</v>
      </c>
      <c r="AL106" s="2">
        <f t="shared" ca="1" si="57"/>
        <v>151.44262059529623</v>
      </c>
      <c r="AM106" s="1">
        <f t="shared" ca="1" si="58"/>
        <v>0.78988589423239652</v>
      </c>
      <c r="AN106" s="63">
        <f t="shared" ca="1" si="59"/>
        <v>1.2369497572563064</v>
      </c>
      <c r="AO106" s="1">
        <f t="shared" ca="1" si="60"/>
        <v>0.27894825543305091</v>
      </c>
      <c r="AP106" s="63">
        <f t="shared" ca="1" si="61"/>
        <v>1.3093690176127983</v>
      </c>
      <c r="AQ106" s="1">
        <f t="shared" ca="1" si="62"/>
        <v>0.23138879480375651</v>
      </c>
      <c r="AR106" s="1"/>
      <c r="AS106" s="1"/>
      <c r="AT106" s="1"/>
      <c r="AU106" s="1"/>
      <c r="AX106" s="118"/>
      <c r="AY106" s="118"/>
      <c r="AZ106" s="118"/>
      <c r="BA106" s="118"/>
      <c r="BD106" s="121"/>
      <c r="BE106" s="123"/>
      <c r="BF106" s="121"/>
      <c r="BG106" s="121"/>
      <c r="BH106" s="123"/>
      <c r="BI106" s="121"/>
      <c r="BL106" s="121"/>
      <c r="BM106" s="123"/>
      <c r="BN106" s="121"/>
      <c r="BO106" s="121"/>
      <c r="BP106" s="123"/>
      <c r="BQ106" s="121"/>
    </row>
    <row r="107" spans="1:69">
      <c r="A107" s="62">
        <f t="shared" si="63"/>
        <v>90</v>
      </c>
      <c r="B107" s="62" t="str">
        <f t="shared" si="35"/>
        <v>data3!R92C37</v>
      </c>
      <c r="C107" s="62" t="str">
        <f ca="1">$AT$8&amp;"!R"&amp;2+A107&amp;"C"&amp;F$3</f>
        <v>data1!R92C37</v>
      </c>
      <c r="D107" s="63">
        <f t="shared" ca="1" si="34"/>
        <v>91</v>
      </c>
      <c r="E107" s="62">
        <f t="shared" ca="1" si="36"/>
        <v>5349.9178267555144</v>
      </c>
      <c r="F107" s="63">
        <f t="shared" ca="1" si="37"/>
        <v>5347.5251871744795</v>
      </c>
      <c r="G107" s="63">
        <f t="shared" ca="1" si="38"/>
        <v>5347.5251871744795</v>
      </c>
      <c r="H107" s="63"/>
      <c r="I107" s="63" t="str">
        <f t="shared" ca="1" si="39"/>
        <v/>
      </c>
      <c r="J107" s="63" t="str">
        <f t="shared" ca="1" si="40"/>
        <v/>
      </c>
      <c r="K107" s="63" t="str">
        <f t="shared" ca="1" si="41"/>
        <v/>
      </c>
      <c r="L107" s="1" t="str">
        <f t="shared" ca="1" si="42"/>
        <v/>
      </c>
      <c r="M107" s="1" t="str">
        <f t="shared" ca="1" si="43"/>
        <v/>
      </c>
      <c r="N107" s="1"/>
      <c r="O107" s="1" t="str">
        <f t="shared" ca="1" si="44"/>
        <v>data3!R386C37</v>
      </c>
      <c r="P107" s="1" t="str">
        <f ca="1">$AT$8&amp;"!R"&amp;2+$D$16+3*A107&amp;"C"&amp;F$3</f>
        <v>data1!R386C37</v>
      </c>
      <c r="Q107" s="1" t="str">
        <f ca="1">$AT$8&amp;"!R"&amp;2+$D$16+3*A107+1&amp;"C"&amp;F$3</f>
        <v>data1!R387C37</v>
      </c>
      <c r="R107" s="1" t="str">
        <f ca="1">$AT$8&amp;"!R"&amp;2+$D$16+3*A107+2&amp;"C"&amp;F$3</f>
        <v>data1!R388C37</v>
      </c>
      <c r="S107" s="2">
        <f t="shared" ca="1" si="45"/>
        <v>91</v>
      </c>
      <c r="T107" s="63">
        <f t="shared" ca="1" si="46"/>
        <v>91</v>
      </c>
      <c r="U107" s="2" t="str">
        <f t="shared" ca="1" si="47"/>
        <v/>
      </c>
      <c r="V107" s="2">
        <f t="shared" ca="1" si="48"/>
        <v>231.28390432734267</v>
      </c>
      <c r="W107" s="2">
        <f t="shared" ca="1" si="49"/>
        <v>224.31080118815103</v>
      </c>
      <c r="X107" s="2">
        <f t="shared" ca="1" si="50"/>
        <v>223.81790351867676</v>
      </c>
      <c r="Y107" s="2" t="str">
        <f t="shared" ca="1" si="50"/>
        <v>OVR</v>
      </c>
      <c r="AA107" s="63">
        <f t="shared" ca="1" si="51"/>
        <v>123.21069629416118</v>
      </c>
      <c r="AB107" s="63">
        <f t="shared" ca="1" si="52"/>
        <v>119.61070315043132</v>
      </c>
      <c r="AC107" s="1">
        <f ca="1">IF(AB107&lt;&gt;"",AA107/AC$16,"")</f>
        <v>1.2020555736015725E-2</v>
      </c>
      <c r="AD107" s="63">
        <f t="shared" ca="1" si="64"/>
        <v>0.97078181317038414</v>
      </c>
      <c r="AE107" s="1">
        <f t="shared" ca="1" si="65"/>
        <v>6.4270677534028486E-4</v>
      </c>
      <c r="AG107" s="1"/>
      <c r="AI107" s="1"/>
      <c r="AJ107" s="63" t="str">
        <f>IF(AF107&lt;&gt;"",AF107/AB107,"")</f>
        <v/>
      </c>
      <c r="AK107" s="1" t="str">
        <f t="shared" si="56"/>
        <v/>
      </c>
      <c r="AL107" s="2" t="str">
        <f t="shared" ca="1" si="57"/>
        <v/>
      </c>
      <c r="AM107" s="1" t="str">
        <f t="shared" ca="1" si="58"/>
        <v/>
      </c>
      <c r="AN107" s="63" t="str">
        <f t="shared" ca="1" si="59"/>
        <v/>
      </c>
      <c r="AO107" s="1" t="str">
        <f t="shared" ca="1" si="60"/>
        <v/>
      </c>
      <c r="AP107" s="63" t="str">
        <f t="shared" ca="1" si="61"/>
        <v/>
      </c>
      <c r="AQ107" s="1" t="str">
        <f t="shared" ca="1" si="62"/>
        <v/>
      </c>
      <c r="AR107" s="1"/>
      <c r="AS107" s="1"/>
      <c r="AT107" s="1"/>
      <c r="AU107" s="1"/>
      <c r="AX107" s="118"/>
      <c r="AY107" s="118"/>
      <c r="AZ107" s="118"/>
      <c r="BA107" s="118"/>
      <c r="BD107" s="121"/>
      <c r="BE107" s="123"/>
      <c r="BF107" s="121"/>
      <c r="BG107" s="121"/>
      <c r="BH107" s="123"/>
      <c r="BI107" s="121"/>
      <c r="BL107" s="121"/>
      <c r="BM107" s="123"/>
      <c r="BN107" s="121"/>
      <c r="BO107" s="121"/>
      <c r="BP107" s="123"/>
      <c r="BQ107" s="121"/>
    </row>
    <row r="108" spans="1:69">
      <c r="A108" s="62">
        <f t="shared" si="63"/>
        <v>91</v>
      </c>
      <c r="B108" s="62" t="str">
        <f t="shared" si="35"/>
        <v>data3!R93C37</v>
      </c>
      <c r="C108" s="62" t="str">
        <f ca="1">$AT$8&amp;"!R"&amp;2+A108&amp;"C"&amp;F$3</f>
        <v>data1!R93C37</v>
      </c>
      <c r="D108" s="63">
        <f t="shared" ca="1" si="34"/>
        <v>92</v>
      </c>
      <c r="E108" s="62">
        <f t="shared" ca="1" si="36"/>
        <v>5242.0789290530756</v>
      </c>
      <c r="F108" s="63">
        <f t="shared" ca="1" si="37"/>
        <v>5239.586181640625</v>
      </c>
      <c r="G108" s="63">
        <f t="shared" ca="1" si="38"/>
        <v>5239.586181640625</v>
      </c>
      <c r="H108" s="63"/>
      <c r="I108" s="63" t="str">
        <f t="shared" ca="1" si="39"/>
        <v/>
      </c>
      <c r="J108" s="63" t="str">
        <f t="shared" ca="1" si="40"/>
        <v/>
      </c>
      <c r="K108" s="63" t="str">
        <f t="shared" ca="1" si="41"/>
        <v/>
      </c>
      <c r="L108" s="1" t="str">
        <f t="shared" ca="1" si="42"/>
        <v/>
      </c>
      <c r="M108" s="1" t="str">
        <f t="shared" ca="1" si="43"/>
        <v/>
      </c>
      <c r="N108" s="1"/>
      <c r="O108" s="1" t="str">
        <f t="shared" ca="1" si="44"/>
        <v>data3!R389C37</v>
      </c>
      <c r="P108" s="1" t="str">
        <f ca="1">$AT$8&amp;"!R"&amp;2+$D$16+3*A108&amp;"C"&amp;F$3</f>
        <v>data1!R389C37</v>
      </c>
      <c r="Q108" s="1" t="str">
        <f ca="1">$AT$8&amp;"!R"&amp;2+$D$16+3*A108+1&amp;"C"&amp;F$3</f>
        <v>data1!R390C37</v>
      </c>
      <c r="R108" s="1" t="str">
        <f ca="1">$AT$8&amp;"!R"&amp;2+$D$16+3*A108+2&amp;"C"&amp;F$3</f>
        <v>data1!R391C37</v>
      </c>
      <c r="S108" s="2">
        <f t="shared" ca="1" si="45"/>
        <v>92</v>
      </c>
      <c r="T108" s="63">
        <f t="shared" ca="1" si="46"/>
        <v>92</v>
      </c>
      <c r="U108" s="2" t="str">
        <f t="shared" ca="1" si="47"/>
        <v/>
      </c>
      <c r="V108" s="2">
        <f t="shared" ca="1" si="48"/>
        <v>226.64225819434597</v>
      </c>
      <c r="W108" s="2">
        <f t="shared" ca="1" si="49"/>
        <v>219.82719103495279</v>
      </c>
      <c r="X108" s="2">
        <f t="shared" ca="1" si="50"/>
        <v>218.71065902709961</v>
      </c>
      <c r="Y108" s="2" t="str">
        <f t="shared" ca="1" si="50"/>
        <v>OVR</v>
      </c>
      <c r="AA108" s="63">
        <f t="shared" ca="1" si="51"/>
        <v>123.34113503991084</v>
      </c>
      <c r="AB108" s="63">
        <f t="shared" ca="1" si="52"/>
        <v>118.45721753438313</v>
      </c>
      <c r="AC108" s="1">
        <f ca="1">IF(AB108&lt;&gt;"",AA108/AC$16,"")</f>
        <v>1.2033281467308374E-2</v>
      </c>
      <c r="AD108" s="63">
        <f t="shared" ca="1" si="64"/>
        <v>0.96040317365372585</v>
      </c>
      <c r="AE108" s="1">
        <f t="shared" ca="1" si="65"/>
        <v>-1.005517589788163E-2</v>
      </c>
      <c r="AF108" s="63">
        <f t="shared" ca="1" si="66"/>
        <v>116.56176058451335</v>
      </c>
      <c r="AG108" s="1">
        <f t="shared" ca="1" si="53"/>
        <v>0.32890969343976223</v>
      </c>
      <c r="AH108" s="63">
        <f t="shared" ca="1" si="54"/>
        <v>0.94503557589928278</v>
      </c>
      <c r="AI108" s="1">
        <f t="shared" ca="1" si="55"/>
        <v>1.1420304037079054E-2</v>
      </c>
      <c r="AJ108" s="63">
        <f ca="1">IF(AF108&lt;&gt;"",AF108/AB108,"")</f>
        <v>0.98399880573490928</v>
      </c>
      <c r="AK108" s="1">
        <f t="shared" ca="1" si="56"/>
        <v>2.5858481041685089E-3</v>
      </c>
      <c r="AL108" s="2" t="str">
        <f t="shared" ca="1" si="57"/>
        <v/>
      </c>
      <c r="AM108" s="1" t="str">
        <f t="shared" ca="1" si="58"/>
        <v/>
      </c>
      <c r="AN108" s="63" t="str">
        <f t="shared" ca="1" si="59"/>
        <v/>
      </c>
      <c r="AO108" s="1" t="str">
        <f t="shared" ca="1" si="60"/>
        <v/>
      </c>
      <c r="AP108" s="63" t="str">
        <f t="shared" ca="1" si="61"/>
        <v/>
      </c>
      <c r="AQ108" s="1" t="str">
        <f t="shared" ca="1" si="62"/>
        <v/>
      </c>
      <c r="AR108" s="1"/>
      <c r="AS108" s="1"/>
      <c r="AT108" s="1"/>
      <c r="AU108" s="1"/>
      <c r="AX108" s="118"/>
      <c r="AY108" s="118"/>
      <c r="AZ108" s="118"/>
      <c r="BA108" s="118"/>
      <c r="BD108" s="121"/>
      <c r="BE108" s="123"/>
      <c r="BF108" s="121"/>
      <c r="BG108" s="121"/>
      <c r="BH108" s="123"/>
      <c r="BI108" s="121"/>
      <c r="BL108" s="121"/>
      <c r="BM108" s="123"/>
      <c r="BN108" s="121"/>
      <c r="BO108" s="121"/>
      <c r="BP108" s="123"/>
      <c r="BQ108" s="121"/>
    </row>
    <row r="109" spans="1:69">
      <c r="A109" s="62">
        <f t="shared" si="63"/>
        <v>92</v>
      </c>
      <c r="B109" s="62" t="str">
        <f t="shared" si="35"/>
        <v>data3!R94C37</v>
      </c>
      <c r="C109" s="62" t="str">
        <f ca="1">$AT$8&amp;"!R"&amp;2+A109&amp;"C"&amp;F$3</f>
        <v>data1!R94C37</v>
      </c>
      <c r="D109" s="63">
        <f t="shared" ca="1" si="34"/>
        <v>93</v>
      </c>
      <c r="E109" s="62">
        <f t="shared" ca="1" si="36"/>
        <v>5136.1582559844383</v>
      </c>
      <c r="F109" s="63">
        <f t="shared" ca="1" si="37"/>
        <v>5132.572591145833</v>
      </c>
      <c r="G109" s="63">
        <f t="shared" ca="1" si="38"/>
        <v>5132.572591145833</v>
      </c>
      <c r="H109" s="63"/>
      <c r="I109" s="63" t="str">
        <f t="shared" ca="1" si="39"/>
        <v/>
      </c>
      <c r="J109" s="63" t="str">
        <f t="shared" ca="1" si="40"/>
        <v/>
      </c>
      <c r="K109" s="63" t="str">
        <f t="shared" ca="1" si="41"/>
        <v/>
      </c>
      <c r="L109" s="1" t="str">
        <f t="shared" ca="1" si="42"/>
        <v/>
      </c>
      <c r="M109" s="1" t="str">
        <f t="shared" ca="1" si="43"/>
        <v/>
      </c>
      <c r="N109" s="1"/>
      <c r="O109" s="1" t="str">
        <f t="shared" ca="1" si="44"/>
        <v>data3!R392C37</v>
      </c>
      <c r="P109" s="1" t="str">
        <f ca="1">$AT$8&amp;"!R"&amp;2+$D$16+3*A109&amp;"C"&amp;F$3</f>
        <v>data1!R392C37</v>
      </c>
      <c r="Q109" s="1" t="str">
        <f ca="1">$AT$8&amp;"!R"&amp;2+$D$16+3*A109+1&amp;"C"&amp;F$3</f>
        <v>data1!R393C37</v>
      </c>
      <c r="R109" s="1" t="str">
        <f ca="1">$AT$8&amp;"!R"&amp;2+$D$16+3*A109+2&amp;"C"&amp;F$3</f>
        <v>data1!R394C37</v>
      </c>
      <c r="S109" s="2">
        <f t="shared" ca="1" si="45"/>
        <v>93</v>
      </c>
      <c r="T109" s="63">
        <f t="shared" ca="1" si="46"/>
        <v>93</v>
      </c>
      <c r="U109" s="2" t="str">
        <f t="shared" ca="1" si="47"/>
        <v/>
      </c>
      <c r="V109" s="2">
        <f t="shared" ca="1" si="48"/>
        <v>222.04269099451022</v>
      </c>
      <c r="W109" s="2">
        <f t="shared" ca="1" si="49"/>
        <v>215.33706665039062</v>
      </c>
      <c r="X109" s="2">
        <f t="shared" ca="1" si="50"/>
        <v>213.73144976298013</v>
      </c>
      <c r="Y109" s="2" t="str">
        <f t="shared" ca="1" si="50"/>
        <v>OVR</v>
      </c>
      <c r="AA109" s="63">
        <f t="shared" ca="1" si="51"/>
        <v>124.15430830088108</v>
      </c>
      <c r="AB109" s="63">
        <f t="shared" ca="1" si="52"/>
        <v>119.28486092885335</v>
      </c>
      <c r="AC109" s="1">
        <f ca="1">IF(AB109&lt;&gt;"",AA109/AC$16,"")</f>
        <v>1.2112615443988398E-2</v>
      </c>
      <c r="AD109" s="63">
        <f t="shared" ca="1" si="64"/>
        <v>0.96077907050775158</v>
      </c>
      <c r="AE109" s="1">
        <f t="shared" ca="1" si="65"/>
        <v>-9.6677165940733945E-3</v>
      </c>
      <c r="AF109" s="63">
        <f t="shared" ca="1" si="66"/>
        <v>117.50472036997478</v>
      </c>
      <c r="AG109" s="1">
        <f t="shared" ca="1" si="53"/>
        <v>0.3310781554690162</v>
      </c>
      <c r="AH109" s="63">
        <f t="shared" ca="1" si="54"/>
        <v>0.94644094093946862</v>
      </c>
      <c r="AI109" s="1">
        <f t="shared" ca="1" si="55"/>
        <v>1.2924389991594731E-2</v>
      </c>
      <c r="AJ109" s="63">
        <f ca="1">IF(AF109&lt;&gt;"",AF109/AB109,"")</f>
        <v>0.98507655921282145</v>
      </c>
      <c r="AK109" s="1">
        <f t="shared" ca="1" si="56"/>
        <v>3.6839595839814887E-3</v>
      </c>
      <c r="AL109" s="2" t="str">
        <f t="shared" ca="1" si="57"/>
        <v/>
      </c>
      <c r="AM109" s="1" t="str">
        <f t="shared" ca="1" si="58"/>
        <v/>
      </c>
      <c r="AN109" s="63" t="str">
        <f t="shared" ca="1" si="59"/>
        <v/>
      </c>
      <c r="AO109" s="1" t="str">
        <f t="shared" ca="1" si="60"/>
        <v/>
      </c>
      <c r="AP109" s="63" t="str">
        <f t="shared" ca="1" si="61"/>
        <v/>
      </c>
      <c r="AQ109" s="1" t="str">
        <f t="shared" ca="1" si="62"/>
        <v/>
      </c>
      <c r="AR109" s="1"/>
      <c r="AS109" s="1"/>
      <c r="AT109" s="1"/>
      <c r="AU109" s="1"/>
      <c r="AX109" s="118"/>
      <c r="AY109" s="118"/>
      <c r="AZ109" s="118"/>
      <c r="BA109" s="118"/>
      <c r="BD109" s="121"/>
      <c r="BE109" s="123"/>
      <c r="BF109" s="121"/>
      <c r="BG109" s="121"/>
      <c r="BH109" s="123"/>
      <c r="BI109" s="121"/>
      <c r="BL109" s="121"/>
      <c r="BM109" s="123"/>
      <c r="BN109" s="121"/>
      <c r="BO109" s="121"/>
      <c r="BP109" s="123"/>
      <c r="BQ109" s="121"/>
    </row>
    <row r="110" spans="1:69">
      <c r="A110" s="62">
        <f t="shared" si="63"/>
        <v>93</v>
      </c>
      <c r="B110" s="62" t="str">
        <f t="shared" si="35"/>
        <v>data3!R95C37</v>
      </c>
      <c r="C110" s="62" t="str">
        <f ca="1">$AT$8&amp;"!R"&amp;2+A110&amp;"C"&amp;F$3</f>
        <v>data1!R95C37</v>
      </c>
      <c r="D110" s="63">
        <f t="shared" ca="1" si="34"/>
        <v>94</v>
      </c>
      <c r="E110" s="62">
        <f t="shared" ca="1" si="36"/>
        <v>5030.3910302095883</v>
      </c>
      <c r="F110" s="63">
        <f t="shared" ca="1" si="37"/>
        <v>5027.2013142903643</v>
      </c>
      <c r="G110" s="63">
        <f t="shared" ca="1" si="38"/>
        <v>5027.2013142903643</v>
      </c>
      <c r="H110" s="63"/>
      <c r="I110" s="63" t="str">
        <f t="shared" ca="1" si="39"/>
        <v/>
      </c>
      <c r="J110" s="63" t="str">
        <f t="shared" ca="1" si="40"/>
        <v/>
      </c>
      <c r="K110" s="63" t="str">
        <f t="shared" ca="1" si="41"/>
        <v/>
      </c>
      <c r="L110" s="1" t="str">
        <f t="shared" ca="1" si="42"/>
        <v/>
      </c>
      <c r="M110" s="1" t="str">
        <f t="shared" ca="1" si="43"/>
        <v/>
      </c>
      <c r="N110" s="1"/>
      <c r="O110" s="1" t="str">
        <f t="shared" ca="1" si="44"/>
        <v>data3!R395C37</v>
      </c>
      <c r="P110" s="1" t="str">
        <f ca="1">$AT$8&amp;"!R"&amp;2+$D$16+3*A110&amp;"C"&amp;F$3</f>
        <v>data1!R395C37</v>
      </c>
      <c r="Q110" s="1" t="str">
        <f ca="1">$AT$8&amp;"!R"&amp;2+$D$16+3*A110+1&amp;"C"&amp;F$3</f>
        <v>data1!R396C37</v>
      </c>
      <c r="R110" s="1" t="str">
        <f ca="1">$AT$8&amp;"!R"&amp;2+$D$16+3*A110+2&amp;"C"&amp;F$3</f>
        <v>data1!R397C37</v>
      </c>
      <c r="S110" s="2">
        <f t="shared" ca="1" si="45"/>
        <v>94</v>
      </c>
      <c r="T110" s="63">
        <f t="shared" ca="1" si="46"/>
        <v>94</v>
      </c>
      <c r="U110" s="2" t="str">
        <f t="shared" ca="1" si="47"/>
        <v/>
      </c>
      <c r="V110" s="2">
        <f t="shared" ca="1" si="48"/>
        <v>217.46386245167503</v>
      </c>
      <c r="W110" s="2">
        <f t="shared" ca="1" si="49"/>
        <v>210.93817456563315</v>
      </c>
      <c r="X110" s="2">
        <f t="shared" ca="1" si="50"/>
        <v>209.32659912109375</v>
      </c>
      <c r="Y110" s="2" t="str">
        <f t="shared" ca="1" si="50"/>
        <v>OVR</v>
      </c>
      <c r="AA110" s="63">
        <f t="shared" ca="1" si="51"/>
        <v>125.04125590361201</v>
      </c>
      <c r="AB110" s="63">
        <f t="shared" ca="1" si="52"/>
        <v>120.09295241038005</v>
      </c>
      <c r="AC110" s="1">
        <f ca="1">IF(AB110&lt;&gt;"",AA110/AC$16,"")</f>
        <v>1.2199146917425562E-2</v>
      </c>
      <c r="AD110" s="63">
        <f t="shared" ca="1" si="64"/>
        <v>0.9604266331342165</v>
      </c>
      <c r="AE110" s="1">
        <f t="shared" ca="1" si="65"/>
        <v>-1.0030994812349037E-2</v>
      </c>
      <c r="AF110" s="63">
        <f t="shared" ca="1" si="66"/>
        <v>118.40738773345947</v>
      </c>
      <c r="AG110" s="1">
        <f t="shared" ca="1" si="53"/>
        <v>0.33344334907629869</v>
      </c>
      <c r="AH110" s="63">
        <f t="shared" ca="1" si="54"/>
        <v>0.94694656477805816</v>
      </c>
      <c r="AI110" s="1">
        <f t="shared" ca="1" si="55"/>
        <v>1.3465531753446447E-2</v>
      </c>
      <c r="AJ110" s="63">
        <f ca="1">IF(AF110&lt;&gt;"",AF110/AB110,"")</f>
        <v>0.98596449963890731</v>
      </c>
      <c r="AK110" s="1">
        <f t="shared" ca="1" si="56"/>
        <v>4.5886725774981763E-3</v>
      </c>
      <c r="AL110" s="2" t="str">
        <f t="shared" ca="1" si="57"/>
        <v/>
      </c>
      <c r="AM110" s="1" t="str">
        <f t="shared" ca="1" si="58"/>
        <v/>
      </c>
      <c r="AN110" s="63" t="str">
        <f t="shared" ca="1" si="59"/>
        <v/>
      </c>
      <c r="AO110" s="1" t="str">
        <f t="shared" ca="1" si="60"/>
        <v/>
      </c>
      <c r="AP110" s="63" t="str">
        <f t="shared" ca="1" si="61"/>
        <v/>
      </c>
      <c r="AQ110" s="1" t="str">
        <f t="shared" ca="1" si="62"/>
        <v/>
      </c>
      <c r="AR110" s="1"/>
      <c r="AS110" s="1"/>
      <c r="AT110" s="1"/>
      <c r="AU110" s="1"/>
      <c r="AX110" s="118"/>
      <c r="AY110" s="118"/>
      <c r="AZ110" s="118"/>
      <c r="BA110" s="118"/>
      <c r="BD110" s="121"/>
      <c r="BE110" s="123"/>
      <c r="BF110" s="121"/>
      <c r="BG110" s="121"/>
      <c r="BH110" s="123"/>
      <c r="BI110" s="121"/>
      <c r="BL110" s="121"/>
      <c r="BM110" s="123"/>
      <c r="BN110" s="121"/>
      <c r="BO110" s="121"/>
      <c r="BP110" s="123"/>
      <c r="BQ110" s="121"/>
    </row>
    <row r="111" spans="1:69">
      <c r="A111" s="62">
        <f t="shared" si="63"/>
        <v>94</v>
      </c>
      <c r="B111" s="62" t="str">
        <f t="shared" si="35"/>
        <v>data3!R96C37</v>
      </c>
      <c r="C111" s="62" t="str">
        <f ca="1">$AT$8&amp;"!R"&amp;2+A111&amp;"C"&amp;F$3</f>
        <v>data1!R96C37</v>
      </c>
      <c r="D111" s="63">
        <f t="shared" ca="1" si="34"/>
        <v>95</v>
      </c>
      <c r="E111" s="62">
        <f t="shared" ca="1" si="36"/>
        <v>4927.0939755476675</v>
      </c>
      <c r="F111" s="63">
        <f t="shared" ca="1" si="37"/>
        <v>4923.713297526042</v>
      </c>
      <c r="G111" s="63">
        <f t="shared" ca="1" si="38"/>
        <v>4923.713297526042</v>
      </c>
      <c r="H111" s="63"/>
      <c r="I111" s="63" t="str">
        <f t="shared" ca="1" si="39"/>
        <v/>
      </c>
      <c r="J111" s="63" t="str">
        <f t="shared" ca="1" si="40"/>
        <v/>
      </c>
      <c r="K111" s="63" t="str">
        <f t="shared" ca="1" si="41"/>
        <v/>
      </c>
      <c r="L111" s="1" t="str">
        <f t="shared" ca="1" si="42"/>
        <v/>
      </c>
      <c r="M111" s="1" t="str">
        <f t="shared" ca="1" si="43"/>
        <v/>
      </c>
      <c r="N111" s="1"/>
      <c r="O111" s="1" t="str">
        <f t="shared" ca="1" si="44"/>
        <v>data3!R398C37</v>
      </c>
      <c r="P111" s="1" t="str">
        <f ca="1">$AT$8&amp;"!R"&amp;2+$D$16+3*A111&amp;"C"&amp;F$3</f>
        <v>data1!R398C37</v>
      </c>
      <c r="Q111" s="1" t="str">
        <f ca="1">$AT$8&amp;"!R"&amp;2+$D$16+3*A111+1&amp;"C"&amp;F$3</f>
        <v>data1!R399C37</v>
      </c>
      <c r="R111" s="1" t="str">
        <f ca="1">$AT$8&amp;"!R"&amp;2+$D$16+3*A111+2&amp;"C"&amp;F$3</f>
        <v>data1!R400C37</v>
      </c>
      <c r="S111" s="2">
        <f t="shared" ca="1" si="45"/>
        <v>95</v>
      </c>
      <c r="T111" s="63">
        <f t="shared" ca="1" si="46"/>
        <v>95</v>
      </c>
      <c r="U111" s="2" t="str">
        <f t="shared" ca="1" si="47"/>
        <v/>
      </c>
      <c r="V111" s="2">
        <f t="shared" ca="1" si="48"/>
        <v>213.04301524234526</v>
      </c>
      <c r="W111" s="2">
        <f t="shared" ca="1" si="49"/>
        <v>206.61748695373535</v>
      </c>
      <c r="X111" s="2">
        <f t="shared" ca="1" si="50"/>
        <v>204.58223597208658</v>
      </c>
      <c r="Y111" s="2" t="str">
        <f t="shared" ca="1" si="50"/>
        <v>OVR</v>
      </c>
      <c r="AA111" s="63">
        <f t="shared" ca="1" si="51"/>
        <v>125.85871271762123</v>
      </c>
      <c r="AB111" s="63">
        <f t="shared" ca="1" si="52"/>
        <v>120.90104548136394</v>
      </c>
      <c r="AC111" s="1">
        <f ca="1">IF(AB111&lt;&gt;"",AA111/AC$16,"")</f>
        <v>1.2278898801719144E-2</v>
      </c>
      <c r="AD111" s="63">
        <f t="shared" ca="1" si="64"/>
        <v>0.96060926471272279</v>
      </c>
      <c r="AE111" s="1">
        <f t="shared" ca="1" si="65"/>
        <v>-9.8427455532674735E-3</v>
      </c>
      <c r="AF111" s="63">
        <f t="shared" ca="1" si="66"/>
        <v>119.2697598139445</v>
      </c>
      <c r="AG111" s="1">
        <f t="shared" ca="1" si="53"/>
        <v>0.33562323391365662</v>
      </c>
      <c r="AH111" s="63">
        <f t="shared" ca="1" si="54"/>
        <v>0.94764801926379294</v>
      </c>
      <c r="AI111" s="1">
        <f t="shared" ca="1" si="55"/>
        <v>1.4216260432157846E-2</v>
      </c>
      <c r="AJ111" s="63">
        <f ca="1">IF(AF111&lt;&gt;"",AF111/AB111,"")</f>
        <v>0.98650726583112236</v>
      </c>
      <c r="AK111" s="1">
        <f t="shared" ca="1" si="56"/>
        <v>5.1416912396882175E-3</v>
      </c>
      <c r="AL111" s="2" t="str">
        <f t="shared" ca="1" si="57"/>
        <v/>
      </c>
      <c r="AM111" s="1" t="str">
        <f t="shared" ca="1" si="58"/>
        <v/>
      </c>
      <c r="AN111" s="63" t="str">
        <f t="shared" ca="1" si="59"/>
        <v/>
      </c>
      <c r="AO111" s="1" t="str">
        <f t="shared" ca="1" si="60"/>
        <v/>
      </c>
      <c r="AP111" s="63" t="str">
        <f t="shared" ca="1" si="61"/>
        <v/>
      </c>
      <c r="AQ111" s="1" t="str">
        <f t="shared" ca="1" si="62"/>
        <v/>
      </c>
      <c r="AR111" s="1"/>
      <c r="AS111" s="1"/>
      <c r="AT111" s="1"/>
      <c r="AU111" s="1"/>
      <c r="AX111" s="118"/>
      <c r="AY111" s="118"/>
      <c r="AZ111" s="118"/>
      <c r="BA111" s="118"/>
      <c r="BD111" s="121"/>
      <c r="BE111" s="123"/>
      <c r="BF111" s="121"/>
      <c r="BG111" s="121"/>
      <c r="BH111" s="123"/>
      <c r="BI111" s="121"/>
      <c r="BL111" s="121"/>
      <c r="BM111" s="123"/>
      <c r="BN111" s="121"/>
      <c r="BO111" s="121"/>
      <c r="BP111" s="123"/>
      <c r="BQ111" s="121"/>
    </row>
    <row r="112" spans="1:69">
      <c r="A112" s="62">
        <f t="shared" si="63"/>
        <v>95</v>
      </c>
      <c r="B112" s="62" t="str">
        <f t="shared" si="35"/>
        <v>data3!R97C37</v>
      </c>
      <c r="C112" s="62" t="str">
        <f ca="1">$AT$8&amp;"!R"&amp;2+A112&amp;"C"&amp;F$3</f>
        <v>data1!R97C37</v>
      </c>
      <c r="D112" s="63">
        <f t="shared" ca="1" si="34"/>
        <v>96</v>
      </c>
      <c r="E112" s="62">
        <f t="shared" ca="1" si="36"/>
        <v>4826.1375009377716</v>
      </c>
      <c r="F112" s="63">
        <f t="shared" ca="1" si="37"/>
        <v>4822.9298197428388</v>
      </c>
      <c r="G112" s="63">
        <f t="shared" ca="1" si="38"/>
        <v>4822.9298197428388</v>
      </c>
      <c r="H112" s="63"/>
      <c r="I112" s="63" t="str">
        <f t="shared" ca="1" si="39"/>
        <v/>
      </c>
      <c r="J112" s="63" t="str">
        <f t="shared" ca="1" si="40"/>
        <v/>
      </c>
      <c r="K112" s="63" t="str">
        <f t="shared" ca="1" si="41"/>
        <v/>
      </c>
      <c r="L112" s="1" t="str">
        <f t="shared" ca="1" si="42"/>
        <v/>
      </c>
      <c r="M112" s="1" t="str">
        <f t="shared" ca="1" si="43"/>
        <v/>
      </c>
      <c r="N112" s="1"/>
      <c r="O112" s="1" t="str">
        <f t="shared" ca="1" si="44"/>
        <v>data3!R401C37</v>
      </c>
      <c r="P112" s="1" t="str">
        <f ca="1">$AT$8&amp;"!R"&amp;2+$D$16+3*A112&amp;"C"&amp;F$3</f>
        <v>data1!R401C37</v>
      </c>
      <c r="Q112" s="1" t="str">
        <f ca="1">$AT$8&amp;"!R"&amp;2+$D$16+3*A112+1&amp;"C"&amp;F$3</f>
        <v>data1!R402C37</v>
      </c>
      <c r="R112" s="1" t="str">
        <f ca="1">$AT$8&amp;"!R"&amp;2+$D$16+3*A112+2&amp;"C"&amp;F$3</f>
        <v>data1!R403C37</v>
      </c>
      <c r="S112" s="2">
        <f t="shared" ca="1" si="45"/>
        <v>96</v>
      </c>
      <c r="T112" s="63">
        <f t="shared" ca="1" si="46"/>
        <v>96</v>
      </c>
      <c r="U112" s="2" t="str">
        <f t="shared" ca="1" si="47"/>
        <v/>
      </c>
      <c r="V112" s="2">
        <f t="shared" ca="1" si="48"/>
        <v>208.6867367832792</v>
      </c>
      <c r="W112" s="2">
        <f t="shared" ca="1" si="49"/>
        <v>202.4271380106608</v>
      </c>
      <c r="X112" s="2">
        <f t="shared" ca="1" si="50"/>
        <v>200.1220734914144</v>
      </c>
      <c r="Y112" s="2" t="str">
        <f t="shared" ca="1" si="50"/>
        <v>OVR</v>
      </c>
      <c r="AA112" s="63">
        <f t="shared" ca="1" si="51"/>
        <v>126.70765286893682</v>
      </c>
      <c r="AB112" s="63">
        <f t="shared" ca="1" si="52"/>
        <v>121.67655213673909</v>
      </c>
      <c r="AC112" s="1">
        <f ca="1">IF(AB112&lt;&gt;"",AA112/AC$16,"")</f>
        <v>1.2361722231115787E-2</v>
      </c>
      <c r="AD112" s="63">
        <f t="shared" ca="1" si="64"/>
        <v>0.96029363169246162</v>
      </c>
      <c r="AE112" s="1">
        <f t="shared" ca="1" si="65"/>
        <v>-1.0168087329820108E-2</v>
      </c>
      <c r="AF112" s="63">
        <f t="shared" ca="1" si="66"/>
        <v>120.14882437388103</v>
      </c>
      <c r="AG112" s="1">
        <f t="shared" ca="1" si="53"/>
        <v>0.33788707431716486</v>
      </c>
      <c r="AH112" s="63">
        <f t="shared" ca="1" si="54"/>
        <v>0.94823652442019368</v>
      </c>
      <c r="AI112" s="1">
        <f t="shared" ca="1" si="55"/>
        <v>1.484610557174193E-2</v>
      </c>
      <c r="AJ112" s="63">
        <f ca="1">IF(AF112&lt;&gt;"",AF112/AB112,"")</f>
        <v>0.98744435360774185</v>
      </c>
      <c r="AK112" s="1">
        <f t="shared" ca="1" si="56"/>
        <v>6.0964799424738647E-3</v>
      </c>
      <c r="AL112" s="2" t="str">
        <f t="shared" ca="1" si="57"/>
        <v/>
      </c>
      <c r="AM112" s="1" t="str">
        <f t="shared" ca="1" si="58"/>
        <v/>
      </c>
      <c r="AN112" s="63" t="str">
        <f t="shared" ca="1" si="59"/>
        <v/>
      </c>
      <c r="AO112" s="1" t="str">
        <f t="shared" ca="1" si="60"/>
        <v/>
      </c>
      <c r="AP112" s="63" t="str">
        <f t="shared" ca="1" si="61"/>
        <v/>
      </c>
      <c r="AQ112" s="1" t="str">
        <f t="shared" ca="1" si="62"/>
        <v/>
      </c>
      <c r="AR112" s="1"/>
      <c r="AS112" s="1"/>
      <c r="AT112" s="1"/>
      <c r="AU112" s="1"/>
      <c r="AX112" s="118"/>
      <c r="AY112" s="118"/>
      <c r="AZ112" s="118"/>
      <c r="BA112" s="118"/>
      <c r="BD112" s="121"/>
      <c r="BE112" s="123"/>
      <c r="BF112" s="121"/>
      <c r="BG112" s="121"/>
      <c r="BH112" s="123"/>
      <c r="BI112" s="121"/>
      <c r="BL112" s="121"/>
      <c r="BM112" s="123"/>
      <c r="BN112" s="121"/>
      <c r="BO112" s="121"/>
      <c r="BP112" s="123"/>
      <c r="BQ112" s="121"/>
    </row>
    <row r="113" spans="1:69">
      <c r="A113" s="62">
        <f t="shared" si="63"/>
        <v>96</v>
      </c>
      <c r="B113" s="62" t="str">
        <f t="shared" si="35"/>
        <v>data3!R98C37</v>
      </c>
      <c r="C113" s="62" t="str">
        <f ca="1">$AT$8&amp;"!R"&amp;2+A113&amp;"C"&amp;F$3</f>
        <v>data1!R98C37</v>
      </c>
      <c r="D113" s="63">
        <f t="shared" ca="1" si="34"/>
        <v>97</v>
      </c>
      <c r="E113" s="62">
        <f t="shared" ca="1" si="36"/>
        <v>4728.9799729300694</v>
      </c>
      <c r="F113" s="63">
        <f t="shared" ca="1" si="37"/>
        <v>4725.3787231445312</v>
      </c>
      <c r="G113" s="63">
        <f t="shared" ca="1" si="38"/>
        <v>4725.3787231445312</v>
      </c>
      <c r="H113" s="63"/>
      <c r="I113" s="63" t="str">
        <f t="shared" ca="1" si="39"/>
        <v/>
      </c>
      <c r="J113" s="63" t="str">
        <f t="shared" ca="1" si="40"/>
        <v/>
      </c>
      <c r="K113" s="63" t="str">
        <f t="shared" ca="1" si="41"/>
        <v/>
      </c>
      <c r="L113" s="1" t="str">
        <f t="shared" ca="1" si="42"/>
        <v/>
      </c>
      <c r="M113" s="1" t="str">
        <f t="shared" ca="1" si="43"/>
        <v/>
      </c>
      <c r="N113" s="1"/>
      <c r="O113" s="1" t="str">
        <f t="shared" ca="1" si="44"/>
        <v>data3!R404C37</v>
      </c>
      <c r="P113" s="1" t="str">
        <f ca="1">$AT$8&amp;"!R"&amp;2+$D$16+3*A113&amp;"C"&amp;F$3</f>
        <v>data1!R404C37</v>
      </c>
      <c r="Q113" s="1" t="str">
        <f ca="1">$AT$8&amp;"!R"&amp;2+$D$16+3*A113+1&amp;"C"&amp;F$3</f>
        <v>data1!R405C37</v>
      </c>
      <c r="R113" s="1" t="str">
        <f ca="1">$AT$8&amp;"!R"&amp;2+$D$16+3*A113+2&amp;"C"&amp;F$3</f>
        <v>data1!R406C37</v>
      </c>
      <c r="S113" s="2">
        <f t="shared" ca="1" si="45"/>
        <v>97</v>
      </c>
      <c r="T113" s="63">
        <f t="shared" ca="1" si="46"/>
        <v>97</v>
      </c>
      <c r="U113" s="2" t="str">
        <f t="shared" ca="1" si="47"/>
        <v/>
      </c>
      <c r="V113" s="2">
        <f t="shared" ca="1" si="48"/>
        <v>204.52061429209377</v>
      </c>
      <c r="W113" s="2">
        <f t="shared" ca="1" si="49"/>
        <v>198.34105809529623</v>
      </c>
      <c r="X113" s="2">
        <f t="shared" ca="1" si="50"/>
        <v>196.11061859130859</v>
      </c>
      <c r="Y113" s="2" t="str">
        <f t="shared" ca="1" si="50"/>
        <v>OVR</v>
      </c>
      <c r="AA113" s="63">
        <f t="shared" ca="1" si="51"/>
        <v>127.50104653121994</v>
      </c>
      <c r="AB113" s="63">
        <f t="shared" ca="1" si="52"/>
        <v>122.45857810974121</v>
      </c>
      <c r="AC113" s="1">
        <f ca="1">IF(AB113&lt;&gt;"",AA113/AC$16,"")</f>
        <v>1.2439126490850726E-2</v>
      </c>
      <c r="AD113" s="63">
        <f t="shared" ca="1" si="64"/>
        <v>0.96045155268396931</v>
      </c>
      <c r="AE113" s="1">
        <f t="shared" ca="1" si="65"/>
        <v>-1.0005308746357744E-2</v>
      </c>
      <c r="AF113" s="63">
        <f t="shared" ca="1" si="66"/>
        <v>120.94491640726726</v>
      </c>
      <c r="AG113" s="1">
        <f t="shared" ca="1" si="53"/>
        <v>0.34000279074991985</v>
      </c>
      <c r="AH113" s="63">
        <f t="shared" ca="1" si="54"/>
        <v>0.94857979363842049</v>
      </c>
      <c r="AI113" s="1">
        <f t="shared" ca="1" si="55"/>
        <v>1.5213487991959429E-2</v>
      </c>
      <c r="AJ113" s="63">
        <f ca="1">IF(AF113&lt;&gt;"",AF113/AB113,"")</f>
        <v>0.98763939835135528</v>
      </c>
      <c r="AK113" s="1">
        <f t="shared" ca="1" si="56"/>
        <v>6.2952089435195369E-3</v>
      </c>
      <c r="AL113" s="2" t="str">
        <f t="shared" ca="1" si="57"/>
        <v/>
      </c>
      <c r="AM113" s="1" t="str">
        <f t="shared" ca="1" si="58"/>
        <v/>
      </c>
      <c r="AN113" s="63" t="str">
        <f t="shared" ca="1" si="59"/>
        <v/>
      </c>
      <c r="AO113" s="1" t="str">
        <f t="shared" ca="1" si="60"/>
        <v/>
      </c>
      <c r="AP113" s="63" t="str">
        <f t="shared" ca="1" si="61"/>
        <v/>
      </c>
      <c r="AQ113" s="1" t="str">
        <f t="shared" ca="1" si="62"/>
        <v/>
      </c>
      <c r="AR113" s="1"/>
      <c r="AS113" s="1"/>
      <c r="AT113" s="1"/>
      <c r="AU113" s="1"/>
      <c r="AX113" s="118"/>
      <c r="AY113" s="118"/>
      <c r="AZ113" s="118"/>
      <c r="BA113" s="118"/>
      <c r="BD113" s="121"/>
      <c r="BE113" s="123"/>
      <c r="BF113" s="121"/>
      <c r="BG113" s="121"/>
      <c r="BH113" s="123"/>
      <c r="BI113" s="121"/>
      <c r="BL113" s="121"/>
      <c r="BM113" s="123"/>
      <c r="BN113" s="121"/>
      <c r="BO113" s="121"/>
      <c r="BP113" s="123"/>
      <c r="BQ113" s="121"/>
    </row>
    <row r="114" spans="1:69">
      <c r="A114" s="62">
        <f t="shared" si="63"/>
        <v>97</v>
      </c>
      <c r="B114" s="62" t="str">
        <f t="shared" si="35"/>
        <v>data3!R99C37</v>
      </c>
      <c r="C114" s="62" t="str">
        <f ca="1">$AT$8&amp;"!R"&amp;2+A114&amp;"C"&amp;F$3</f>
        <v>data1!R99C37</v>
      </c>
      <c r="D114" s="63">
        <f t="shared" ca="1" si="34"/>
        <v>98</v>
      </c>
      <c r="E114" s="62">
        <f t="shared" ca="1" si="36"/>
        <v>4635.4197646499424</v>
      </c>
      <c r="F114" s="63">
        <f t="shared" ca="1" si="37"/>
        <v>4631.8942464192705</v>
      </c>
      <c r="G114" s="63">
        <f t="shared" ca="1" si="38"/>
        <v>4631.8942464192705</v>
      </c>
      <c r="H114" s="63"/>
      <c r="I114" s="63" t="str">
        <f t="shared" ca="1" si="39"/>
        <v/>
      </c>
      <c r="J114" s="63" t="str">
        <f t="shared" ca="1" si="40"/>
        <v/>
      </c>
      <c r="K114" s="63" t="str">
        <f t="shared" ca="1" si="41"/>
        <v/>
      </c>
      <c r="L114" s="1" t="str">
        <f t="shared" ca="1" si="42"/>
        <v/>
      </c>
      <c r="M114" s="1" t="str">
        <f t="shared" ca="1" si="43"/>
        <v/>
      </c>
      <c r="N114" s="1"/>
      <c r="O114" s="1" t="str">
        <f t="shared" ca="1" si="44"/>
        <v>data3!R407C37</v>
      </c>
      <c r="P114" s="1" t="str">
        <f ca="1">$AT$8&amp;"!R"&amp;2+$D$16+3*A114&amp;"C"&amp;F$3</f>
        <v>data1!R407C37</v>
      </c>
      <c r="Q114" s="1" t="str">
        <f ca="1">$AT$8&amp;"!R"&amp;2+$D$16+3*A114+1&amp;"C"&amp;F$3</f>
        <v>data1!R408C37</v>
      </c>
      <c r="R114" s="1" t="str">
        <f ca="1">$AT$8&amp;"!R"&amp;2+$D$16+3*A114+2&amp;"C"&amp;F$3</f>
        <v>data1!R409C37</v>
      </c>
      <c r="S114" s="2">
        <f t="shared" ca="1" si="45"/>
        <v>98</v>
      </c>
      <c r="T114" s="63">
        <f t="shared" ca="1" si="46"/>
        <v>98</v>
      </c>
      <c r="U114" s="2" t="str">
        <f t="shared" ca="1" si="47"/>
        <v/>
      </c>
      <c r="V114" s="2">
        <f t="shared" ca="1" si="48"/>
        <v>200.49177931211662</v>
      </c>
      <c r="W114" s="2">
        <f t="shared" ca="1" si="49"/>
        <v>194.41138458251953</v>
      </c>
      <c r="X114" s="2">
        <f t="shared" ca="1" si="50"/>
        <v>192.72550137837729</v>
      </c>
      <c r="Y114" s="2" t="str">
        <f t="shared" ca="1" si="50"/>
        <v>OVR</v>
      </c>
      <c r="AA114" s="63">
        <f t="shared" ca="1" si="51"/>
        <v>128.29445039061795</v>
      </c>
      <c r="AB114" s="63">
        <f t="shared" ca="1" si="52"/>
        <v>123.24060344696045</v>
      </c>
      <c r="AC114" s="1">
        <f ca="1">IF(AB114&lt;&gt;"",AA114/AC$16,"")</f>
        <v>1.2516531745426142E-2</v>
      </c>
      <c r="AD114" s="63">
        <f t="shared" ca="1" si="64"/>
        <v>0.9606074391505629</v>
      </c>
      <c r="AE114" s="1">
        <f t="shared" ca="1" si="65"/>
        <v>-9.8446272690518866E-3</v>
      </c>
      <c r="AF114" s="63">
        <f t="shared" ca="1" si="66"/>
        <v>121.62608591715495</v>
      </c>
      <c r="AG114" s="1">
        <f t="shared" ca="1" si="53"/>
        <v>0.34211853437498119</v>
      </c>
      <c r="AH114" s="63">
        <f t="shared" ca="1" si="54"/>
        <v>0.94802297018179793</v>
      </c>
      <c r="AI114" s="1">
        <f t="shared" ca="1" si="55"/>
        <v>1.4617550056759132E-2</v>
      </c>
      <c r="AJ114" s="63">
        <f ca="1">IF(AF114&lt;&gt;"",AF114/AB114,"")</f>
        <v>0.98689946750787905</v>
      </c>
      <c r="AK114" s="1">
        <f t="shared" ca="1" si="56"/>
        <v>5.54130132907793E-3</v>
      </c>
      <c r="AL114" s="2" t="str">
        <f t="shared" ca="1" si="57"/>
        <v/>
      </c>
      <c r="AM114" s="1" t="str">
        <f t="shared" ca="1" si="58"/>
        <v/>
      </c>
      <c r="AN114" s="63" t="str">
        <f t="shared" ca="1" si="59"/>
        <v/>
      </c>
      <c r="AO114" s="1" t="str">
        <f t="shared" ca="1" si="60"/>
        <v/>
      </c>
      <c r="AP114" s="63" t="str">
        <f t="shared" ca="1" si="61"/>
        <v/>
      </c>
      <c r="AQ114" s="1" t="str">
        <f t="shared" ca="1" si="62"/>
        <v/>
      </c>
      <c r="AR114" s="1"/>
      <c r="AS114" s="1"/>
      <c r="AT114" s="1"/>
      <c r="AU114" s="1"/>
      <c r="AX114" s="118"/>
      <c r="AY114" s="118"/>
      <c r="AZ114" s="118"/>
      <c r="BA114" s="118"/>
      <c r="BD114" s="121"/>
      <c r="BE114" s="123"/>
      <c r="BF114" s="121"/>
      <c r="BG114" s="121"/>
      <c r="BH114" s="123"/>
      <c r="BI114" s="121"/>
      <c r="BL114" s="121"/>
      <c r="BM114" s="123"/>
      <c r="BN114" s="121"/>
      <c r="BO114" s="121"/>
      <c r="BP114" s="123"/>
      <c r="BQ114" s="121"/>
    </row>
    <row r="115" spans="1:69">
      <c r="A115" s="62">
        <f t="shared" si="63"/>
        <v>98</v>
      </c>
      <c r="B115" s="62" t="str">
        <f t="shared" si="35"/>
        <v>data3!R100C37</v>
      </c>
      <c r="C115" s="62" t="str">
        <f ca="1">$AT$8&amp;"!R"&amp;2+A115&amp;"C"&amp;F$3</f>
        <v>data1!R100C37</v>
      </c>
      <c r="D115" s="63">
        <f t="shared" ca="1" si="34"/>
        <v>99</v>
      </c>
      <c r="E115" s="62">
        <f t="shared" ca="1" si="36"/>
        <v>4544.3187836444367</v>
      </c>
      <c r="F115" s="63">
        <f t="shared" ca="1" si="37"/>
        <v>4541.2380269368487</v>
      </c>
      <c r="G115" s="63">
        <f t="shared" ca="1" si="38"/>
        <v>4541.2380269368487</v>
      </c>
      <c r="H115" s="63"/>
      <c r="I115" s="63" t="str">
        <f t="shared" ca="1" si="39"/>
        <v/>
      </c>
      <c r="J115" s="63" t="str">
        <f t="shared" ca="1" si="40"/>
        <v/>
      </c>
      <c r="K115" s="63" t="str">
        <f t="shared" ca="1" si="41"/>
        <v/>
      </c>
      <c r="L115" s="1" t="str">
        <f t="shared" ca="1" si="42"/>
        <v/>
      </c>
      <c r="M115" s="1" t="str">
        <f t="shared" ca="1" si="43"/>
        <v/>
      </c>
      <c r="N115" s="1"/>
      <c r="O115" s="1" t="str">
        <f t="shared" ca="1" si="44"/>
        <v>data3!R410C37</v>
      </c>
      <c r="P115" s="1" t="str">
        <f ca="1">$AT$8&amp;"!R"&amp;2+$D$16+3*A115&amp;"C"&amp;F$3</f>
        <v>data1!R410C37</v>
      </c>
      <c r="Q115" s="1" t="str">
        <f ca="1">$AT$8&amp;"!R"&amp;2+$D$16+3*A115+1&amp;"C"&amp;F$3</f>
        <v>data1!R411C37</v>
      </c>
      <c r="R115" s="1" t="str">
        <f ca="1">$AT$8&amp;"!R"&amp;2+$D$16+3*A115+2&amp;"C"&amp;F$3</f>
        <v>data1!R412C37</v>
      </c>
      <c r="S115" s="2">
        <f t="shared" ca="1" si="45"/>
        <v>99</v>
      </c>
      <c r="T115" s="63">
        <f t="shared" ca="1" si="46"/>
        <v>99</v>
      </c>
      <c r="U115" s="2" t="str">
        <f t="shared" ca="1" si="47"/>
        <v/>
      </c>
      <c r="V115" s="2">
        <f t="shared" ca="1" si="48"/>
        <v>196.57990608268577</v>
      </c>
      <c r="W115" s="2">
        <f t="shared" ca="1" si="49"/>
        <v>190.65114657084146</v>
      </c>
      <c r="X115" s="2">
        <f t="shared" ca="1" si="50"/>
        <v>189.22307840983072</v>
      </c>
      <c r="Y115" s="2" t="str">
        <f t="shared" ca="1" si="50"/>
        <v>OVR</v>
      </c>
      <c r="AA115" s="63">
        <f t="shared" ca="1" si="51"/>
        <v>129.05356721596959</v>
      </c>
      <c r="AB115" s="63">
        <f t="shared" ca="1" si="52"/>
        <v>123.99655946095784</v>
      </c>
      <c r="AC115" s="1">
        <f ca="1">IF(AB115&lt;&gt;"",AA115/AC$16,"")</f>
        <v>1.2590591923509229E-2</v>
      </c>
      <c r="AD115" s="63">
        <f t="shared" ca="1" si="64"/>
        <v>0.96081466119763348</v>
      </c>
      <c r="AE115" s="1">
        <f t="shared" ca="1" si="65"/>
        <v>-9.6310311475845678E-3</v>
      </c>
      <c r="AF115" s="63">
        <f t="shared" ca="1" si="66"/>
        <v>122.39714463551839</v>
      </c>
      <c r="AG115" s="1">
        <f t="shared" ca="1" si="53"/>
        <v>0.34414284590925226</v>
      </c>
      <c r="AH115" s="63">
        <f t="shared" ca="1" si="54"/>
        <v>0.94842124302297071</v>
      </c>
      <c r="AI115" s="1">
        <f t="shared" ca="1" si="55"/>
        <v>1.504379987039739E-2</v>
      </c>
      <c r="AJ115" s="63">
        <f ca="1">IF(AF115&lt;&gt;"",AF115/AB115,"")</f>
        <v>0.98710113544768918</v>
      </c>
      <c r="AK115" s="1">
        <f t="shared" ca="1" si="56"/>
        <v>5.746778633818117E-3</v>
      </c>
      <c r="AL115" s="2" t="str">
        <f t="shared" ca="1" si="57"/>
        <v/>
      </c>
      <c r="AM115" s="1" t="str">
        <f t="shared" ca="1" si="58"/>
        <v/>
      </c>
      <c r="AN115" s="63" t="str">
        <f t="shared" ca="1" si="59"/>
        <v/>
      </c>
      <c r="AO115" s="1" t="str">
        <f t="shared" ca="1" si="60"/>
        <v/>
      </c>
      <c r="AP115" s="63" t="str">
        <f t="shared" ca="1" si="61"/>
        <v/>
      </c>
      <c r="AQ115" s="1" t="str">
        <f t="shared" ca="1" si="62"/>
        <v/>
      </c>
      <c r="AR115" s="1"/>
      <c r="AS115" s="1"/>
      <c r="AT115" s="1"/>
      <c r="AU115" s="1"/>
      <c r="AX115" s="118"/>
      <c r="AY115" s="118"/>
      <c r="AZ115" s="118"/>
      <c r="BA115" s="118"/>
      <c r="BD115" s="121"/>
      <c r="BE115" s="123"/>
      <c r="BF115" s="121"/>
      <c r="BG115" s="121"/>
      <c r="BH115" s="123"/>
      <c r="BI115" s="121"/>
      <c r="BL115" s="121"/>
      <c r="BM115" s="123"/>
      <c r="BN115" s="121"/>
      <c r="BO115" s="121"/>
      <c r="BP115" s="123"/>
      <c r="BQ115" s="121"/>
    </row>
    <row r="116" spans="1:69">
      <c r="A116" s="62">
        <f t="shared" si="63"/>
        <v>99</v>
      </c>
      <c r="B116" s="62" t="str">
        <f t="shared" si="35"/>
        <v>data3!R101C37</v>
      </c>
      <c r="C116" s="62" t="str">
        <f ca="1">$AT$8&amp;"!R"&amp;2+A116&amp;"C"&amp;F$3</f>
        <v>data1!R101C37</v>
      </c>
      <c r="D116" s="63">
        <f t="shared" ca="1" si="34"/>
        <v>100</v>
      </c>
      <c r="E116" s="62">
        <f t="shared" ca="1" si="36"/>
        <v>4448.6596105716799</v>
      </c>
      <c r="F116" s="63">
        <f t="shared" ca="1" si="37"/>
        <v>4445.4595031738281</v>
      </c>
      <c r="G116" s="63">
        <f t="shared" ca="1" si="38"/>
        <v>4445.4595031738281</v>
      </c>
      <c r="H116" s="63"/>
      <c r="I116" s="63" t="str">
        <f t="shared" ca="1" si="39"/>
        <v/>
      </c>
      <c r="J116" s="63" t="str">
        <f t="shared" ca="1" si="40"/>
        <v/>
      </c>
      <c r="K116" s="63" t="str">
        <f t="shared" ca="1" si="41"/>
        <v/>
      </c>
      <c r="L116" s="1" t="str">
        <f t="shared" ca="1" si="42"/>
        <v/>
      </c>
      <c r="M116" s="1" t="str">
        <f t="shared" ca="1" si="43"/>
        <v/>
      </c>
      <c r="N116" s="1"/>
      <c r="O116" s="1" t="str">
        <f t="shared" ca="1" si="44"/>
        <v>data3!R413C37</v>
      </c>
      <c r="P116" s="1" t="str">
        <f ca="1">$AT$8&amp;"!R"&amp;2+$D$16+3*A116&amp;"C"&amp;F$3</f>
        <v>data1!R413C37</v>
      </c>
      <c r="Q116" s="1" t="str">
        <f ca="1">$AT$8&amp;"!R"&amp;2+$D$16+3*A116+1&amp;"C"&amp;F$3</f>
        <v>data1!R414C37</v>
      </c>
      <c r="R116" s="1" t="str">
        <f ca="1">$AT$8&amp;"!R"&amp;2+$D$16+3*A116+2&amp;"C"&amp;F$3</f>
        <v>data1!R415C37</v>
      </c>
      <c r="S116" s="2">
        <f t="shared" ca="1" si="45"/>
        <v>100</v>
      </c>
      <c r="T116" s="63">
        <f t="shared" ca="1" si="46"/>
        <v>100</v>
      </c>
      <c r="U116" s="2" t="str">
        <f t="shared" ca="1" si="47"/>
        <v/>
      </c>
      <c r="V116" s="2">
        <f t="shared" ca="1" si="48"/>
        <v>192.41815132574743</v>
      </c>
      <c r="W116" s="2">
        <f t="shared" ca="1" si="49"/>
        <v>186.66933759053549</v>
      </c>
      <c r="X116" s="2">
        <f t="shared" ca="1" si="50"/>
        <v>185.65389696756998</v>
      </c>
      <c r="Y116" s="2" t="str">
        <f t="shared" ca="1" si="50"/>
        <v>OVR</v>
      </c>
      <c r="AA116" s="63">
        <f t="shared" ca="1" si="51"/>
        <v>129.47595118678035</v>
      </c>
      <c r="AB116" s="63">
        <f t="shared" ca="1" si="52"/>
        <v>125.63881238301595</v>
      </c>
      <c r="AC116" s="1">
        <f ca="1">IF(AB116&lt;&gt;"",AA116/AC$16,"")</f>
        <v>1.2631800115783449E-2</v>
      </c>
      <c r="AD116" s="63">
        <f t="shared" ca="1" si="64"/>
        <v>0.97036408098497773</v>
      </c>
      <c r="AE116" s="1">
        <f t="shared" ca="1" si="65"/>
        <v>2.121253006552859E-4</v>
      </c>
      <c r="AG116" s="1"/>
      <c r="AI116" s="1"/>
      <c r="AJ116" s="63" t="str">
        <f>IF(AF116&lt;&gt;"",AF116/AB116,"")</f>
        <v/>
      </c>
      <c r="AK116" s="1" t="str">
        <f t="shared" si="56"/>
        <v/>
      </c>
      <c r="AL116" s="2" t="str">
        <f t="shared" ca="1" si="57"/>
        <v/>
      </c>
      <c r="AM116" s="1" t="str">
        <f t="shared" ca="1" si="58"/>
        <v/>
      </c>
      <c r="AN116" s="63" t="str">
        <f t="shared" ca="1" si="59"/>
        <v/>
      </c>
      <c r="AO116" s="1" t="str">
        <f t="shared" ca="1" si="60"/>
        <v/>
      </c>
      <c r="AP116" s="63" t="str">
        <f t="shared" ca="1" si="61"/>
        <v/>
      </c>
      <c r="AQ116" s="1" t="str">
        <f t="shared" ca="1" si="62"/>
        <v/>
      </c>
      <c r="AR116" s="1"/>
      <c r="AS116" s="1"/>
      <c r="AT116" s="1"/>
      <c r="AU116" s="1"/>
      <c r="AX116" s="118"/>
      <c r="AY116" s="118"/>
      <c r="AZ116" s="118"/>
      <c r="BA116" s="118"/>
      <c r="BD116" s="121"/>
      <c r="BE116" s="123"/>
      <c r="BF116" s="121"/>
      <c r="BG116" s="121"/>
      <c r="BH116" s="123"/>
      <c r="BI116" s="121"/>
      <c r="BL116" s="121"/>
      <c r="BM116" s="123"/>
      <c r="BN116" s="121"/>
      <c r="BO116" s="121"/>
      <c r="BP116" s="123"/>
      <c r="BQ116" s="121"/>
    </row>
    <row r="117" spans="1:69">
      <c r="A117" s="62">
        <f t="shared" si="63"/>
        <v>100</v>
      </c>
      <c r="B117" s="62" t="str">
        <f t="shared" si="35"/>
        <v>data3!R102C37</v>
      </c>
      <c r="C117" s="62" t="str">
        <f ca="1">$AT$8&amp;"!R"&amp;2+A117&amp;"C"&amp;F$3</f>
        <v>data1!R102C37</v>
      </c>
      <c r="D117" s="63">
        <f t="shared" ca="1" si="34"/>
        <v>101</v>
      </c>
      <c r="E117" s="62">
        <f t="shared" ca="1" si="36"/>
        <v>4333.3806711862562</v>
      </c>
      <c r="F117" s="63">
        <f t="shared" ca="1" si="37"/>
        <v>4330.3649597167969</v>
      </c>
      <c r="G117" s="63">
        <f t="shared" ca="1" si="38"/>
        <v>4330.3649597167969</v>
      </c>
      <c r="H117" s="63"/>
      <c r="I117" s="63" t="str">
        <f t="shared" ca="1" si="39"/>
        <v/>
      </c>
      <c r="J117" s="63" t="str">
        <f t="shared" ca="1" si="40"/>
        <v/>
      </c>
      <c r="K117" s="63" t="str">
        <f t="shared" ca="1" si="41"/>
        <v/>
      </c>
      <c r="L117" s="1" t="str">
        <f t="shared" ca="1" si="42"/>
        <v/>
      </c>
      <c r="M117" s="1" t="str">
        <f t="shared" ca="1" si="43"/>
        <v/>
      </c>
      <c r="N117" s="1"/>
      <c r="O117" s="1" t="str">
        <f t="shared" ca="1" si="44"/>
        <v>data3!R416C37</v>
      </c>
      <c r="P117" s="1" t="str">
        <f ca="1">$AT$8&amp;"!R"&amp;2+$D$16+3*A117&amp;"C"&amp;F$3</f>
        <v>data1!R416C37</v>
      </c>
      <c r="Q117" s="1" t="str">
        <f ca="1">$AT$8&amp;"!R"&amp;2+$D$16+3*A117+1&amp;"C"&amp;F$3</f>
        <v>data1!R417C37</v>
      </c>
      <c r="R117" s="1" t="str">
        <f ca="1">$AT$8&amp;"!R"&amp;2+$D$16+3*A117+2&amp;"C"&amp;F$3</f>
        <v>data1!R418C37</v>
      </c>
      <c r="S117" s="2">
        <f t="shared" ca="1" si="45"/>
        <v>101</v>
      </c>
      <c r="T117" s="63">
        <f t="shared" ca="1" si="46"/>
        <v>101</v>
      </c>
      <c r="U117" s="2" t="str">
        <f t="shared" ca="1" si="47"/>
        <v/>
      </c>
      <c r="V117" s="2">
        <f t="shared" ca="1" si="48"/>
        <v>187.55892602638991</v>
      </c>
      <c r="W117" s="2">
        <f t="shared" ca="1" si="49"/>
        <v>181.93808555603027</v>
      </c>
      <c r="X117" s="2">
        <f t="shared" ca="1" si="50"/>
        <v>181.38351504007974</v>
      </c>
      <c r="Y117" s="2" t="str">
        <f t="shared" ca="1" si="50"/>
        <v>OVR</v>
      </c>
      <c r="AA117" s="63">
        <f t="shared" ca="1" si="51"/>
        <v>129.86622067900814</v>
      </c>
      <c r="AB117" s="63">
        <f t="shared" ca="1" si="52"/>
        <v>124.73296737670898</v>
      </c>
      <c r="AC117" s="1">
        <f ca="1">IF(AB117&lt;&gt;"",AA117/AC$16,"")</f>
        <v>1.2669875188195916E-2</v>
      </c>
      <c r="AD117" s="63">
        <f t="shared" ca="1" si="64"/>
        <v>0.96047275977186497</v>
      </c>
      <c r="AE117" s="1">
        <f t="shared" ca="1" si="65"/>
        <v>-9.9834493361927734E-3</v>
      </c>
      <c r="AF117" s="63">
        <f t="shared" ca="1" si="66"/>
        <v>123.10335063934326</v>
      </c>
      <c r="AG117" s="1">
        <f t="shared" ca="1" si="53"/>
        <v>0.34630992181068837</v>
      </c>
      <c r="AH117" s="63">
        <f t="shared" ca="1" si="54"/>
        <v>0.94792433317682556</v>
      </c>
      <c r="AI117" s="1">
        <f t="shared" ca="1" si="55"/>
        <v>1.4511984221881935E-2</v>
      </c>
      <c r="AJ117" s="63">
        <f ca="1">IF(AF117&lt;&gt;"",AF117/AB117,"")</f>
        <v>0.98693515618493965</v>
      </c>
      <c r="AK117" s="1">
        <f t="shared" ca="1" si="56"/>
        <v>5.577664140038685E-3</v>
      </c>
      <c r="AL117" s="2" t="str">
        <f t="shared" ca="1" si="57"/>
        <v/>
      </c>
      <c r="AM117" s="1" t="str">
        <f t="shared" ca="1" si="58"/>
        <v/>
      </c>
      <c r="AN117" s="63" t="str">
        <f t="shared" ca="1" si="59"/>
        <v/>
      </c>
      <c r="AO117" s="1" t="str">
        <f t="shared" ca="1" si="60"/>
        <v/>
      </c>
      <c r="AP117" s="63" t="str">
        <f t="shared" ca="1" si="61"/>
        <v/>
      </c>
      <c r="AQ117" s="1" t="str">
        <f t="shared" ca="1" si="62"/>
        <v/>
      </c>
      <c r="AR117" s="1"/>
      <c r="AS117" s="1"/>
      <c r="AT117" s="1"/>
      <c r="AU117" s="1"/>
      <c r="AX117" s="118"/>
      <c r="AY117" s="118"/>
      <c r="AZ117" s="118"/>
      <c r="BA117" s="118"/>
      <c r="BD117" s="121"/>
      <c r="BE117" s="123"/>
      <c r="BF117" s="121"/>
      <c r="BG117" s="121"/>
      <c r="BH117" s="123"/>
      <c r="BI117" s="121"/>
      <c r="BL117" s="121"/>
      <c r="BM117" s="123"/>
      <c r="BN117" s="121"/>
      <c r="BO117" s="121"/>
      <c r="BP117" s="123"/>
      <c r="BQ117" s="121"/>
    </row>
    <row r="118" spans="1:69">
      <c r="A118" s="62">
        <f t="shared" si="63"/>
        <v>101</v>
      </c>
      <c r="B118" s="62" t="str">
        <f t="shared" si="35"/>
        <v>data3!R103C37</v>
      </c>
      <c r="C118" s="62" t="str">
        <f ca="1">$AT$8&amp;"!R"&amp;2+A118&amp;"C"&amp;F$3</f>
        <v>data1!R103C37</v>
      </c>
      <c r="D118" s="63">
        <f t="shared" ca="1" si="34"/>
        <v>102</v>
      </c>
      <c r="E118" s="62">
        <f t="shared" ca="1" si="36"/>
        <v>4211.8090664824094</v>
      </c>
      <c r="F118" s="63">
        <f t="shared" ca="1" si="37"/>
        <v>4208.7275187174482</v>
      </c>
      <c r="G118" s="63">
        <f t="shared" ca="1" si="38"/>
        <v>4208.7275187174482</v>
      </c>
      <c r="H118" s="63"/>
      <c r="I118" s="63" t="str">
        <f t="shared" ca="1" si="39"/>
        <v/>
      </c>
      <c r="J118" s="63" t="str">
        <f t="shared" ca="1" si="40"/>
        <v/>
      </c>
      <c r="K118" s="63" t="str">
        <f t="shared" ca="1" si="41"/>
        <v/>
      </c>
      <c r="L118" s="1" t="str">
        <f t="shared" ca="1" si="42"/>
        <v/>
      </c>
      <c r="M118" s="1" t="str">
        <f t="shared" ca="1" si="43"/>
        <v/>
      </c>
      <c r="N118" s="1"/>
      <c r="O118" s="1" t="str">
        <f t="shared" ca="1" si="44"/>
        <v>data3!R419C37</v>
      </c>
      <c r="P118" s="1" t="str">
        <f ca="1">$AT$8&amp;"!R"&amp;2+$D$16+3*A118&amp;"C"&amp;F$3</f>
        <v>data1!R419C37</v>
      </c>
      <c r="Q118" s="1" t="str">
        <f ca="1">$AT$8&amp;"!R"&amp;2+$D$16+3*A118+1&amp;"C"&amp;F$3</f>
        <v>data1!R420C37</v>
      </c>
      <c r="R118" s="1" t="str">
        <f ca="1">$AT$8&amp;"!R"&amp;2+$D$16+3*A118+2&amp;"C"&amp;F$3</f>
        <v>data1!R421C37</v>
      </c>
      <c r="S118" s="2">
        <f t="shared" ca="1" si="45"/>
        <v>102</v>
      </c>
      <c r="T118" s="63">
        <f t="shared" ca="1" si="46"/>
        <v>102</v>
      </c>
      <c r="U118" s="2" t="str">
        <f t="shared" ca="1" si="47"/>
        <v/>
      </c>
      <c r="V118" s="2">
        <f t="shared" ca="1" si="48"/>
        <v>182.30886671197891</v>
      </c>
      <c r="W118" s="2">
        <f t="shared" ca="1" si="49"/>
        <v>176.8614419301351</v>
      </c>
      <c r="X118" s="2">
        <f t="shared" ca="1" si="50"/>
        <v>176.31656710306802</v>
      </c>
      <c r="Y118" s="2" t="str">
        <f t="shared" ca="1" si="50"/>
        <v>OVR</v>
      </c>
      <c r="AA118" s="63">
        <f t="shared" ca="1" si="51"/>
        <v>130.65159380057165</v>
      </c>
      <c r="AB118" s="63">
        <f t="shared" ca="1" si="52"/>
        <v>125.48240915934245</v>
      </c>
      <c r="AC118" s="1">
        <f ca="1">IF(AB118&lt;&gt;"",AA118/AC$16,"")</f>
        <v>1.2746496956153331E-2</v>
      </c>
      <c r="AD118" s="63">
        <f t="shared" ca="1" si="64"/>
        <v>0.9604353495364204</v>
      </c>
      <c r="AE118" s="1">
        <f t="shared" ca="1" si="65"/>
        <v>-1.0022010296800499E-2</v>
      </c>
      <c r="AF118" s="63">
        <f t="shared" ca="1" si="66"/>
        <v>123.81146621704102</v>
      </c>
      <c r="AG118" s="1">
        <f t="shared" ca="1" si="53"/>
        <v>0.34840425013485771</v>
      </c>
      <c r="AH118" s="63">
        <f t="shared" ca="1" si="54"/>
        <v>0.94764604560452981</v>
      </c>
      <c r="AI118" s="1">
        <f t="shared" ca="1" si="55"/>
        <v>1.4214148131729276E-2</v>
      </c>
      <c r="AJ118" s="63">
        <f ca="1">IF(AF118&lt;&gt;"",AF118/AB118,"")</f>
        <v>0.98668384713446478</v>
      </c>
      <c r="AK118" s="1">
        <f t="shared" ca="1" si="56"/>
        <v>5.3216080391185194E-3</v>
      </c>
      <c r="AL118" s="2" t="str">
        <f t="shared" ca="1" si="57"/>
        <v/>
      </c>
      <c r="AM118" s="1" t="str">
        <f t="shared" ca="1" si="58"/>
        <v/>
      </c>
      <c r="AN118" s="63" t="str">
        <f t="shared" ca="1" si="59"/>
        <v/>
      </c>
      <c r="AO118" s="1" t="str">
        <f t="shared" ca="1" si="60"/>
        <v/>
      </c>
      <c r="AP118" s="63" t="str">
        <f t="shared" ca="1" si="61"/>
        <v/>
      </c>
      <c r="AQ118" s="1" t="str">
        <f t="shared" ca="1" si="62"/>
        <v/>
      </c>
      <c r="AR118" s="1"/>
      <c r="AS118" s="1"/>
      <c r="AT118" s="1"/>
      <c r="AU118" s="1"/>
      <c r="AX118" s="118"/>
      <c r="AY118" s="118"/>
      <c r="AZ118" s="118"/>
      <c r="BA118" s="118"/>
      <c r="BD118" s="121"/>
      <c r="BE118" s="123"/>
      <c r="BF118" s="121"/>
      <c r="BG118" s="121"/>
      <c r="BH118" s="123"/>
      <c r="BI118" s="121"/>
      <c r="BL118" s="121"/>
      <c r="BM118" s="123"/>
      <c r="BN118" s="121"/>
      <c r="BO118" s="121"/>
      <c r="BP118" s="123"/>
      <c r="BQ118" s="121"/>
    </row>
    <row r="119" spans="1:69">
      <c r="A119" s="62">
        <f t="shared" si="63"/>
        <v>102</v>
      </c>
      <c r="B119" s="62" t="str">
        <f t="shared" si="35"/>
        <v>data3!R104C37</v>
      </c>
      <c r="C119" s="62" t="str">
        <f ca="1">$AT$8&amp;"!R"&amp;2+A119&amp;"C"&amp;F$3</f>
        <v>data1!R104C37</v>
      </c>
      <c r="D119" s="63">
        <f t="shared" ca="1" si="34"/>
        <v>103</v>
      </c>
      <c r="E119" s="62">
        <f t="shared" ca="1" si="36"/>
        <v>4094.7587767809177</v>
      </c>
      <c r="F119" s="63">
        <f t="shared" ca="1" si="37"/>
        <v>4091.5802307128906</v>
      </c>
      <c r="G119" s="63">
        <f t="shared" ca="1" si="38"/>
        <v>4091.5802307128906</v>
      </c>
      <c r="H119" s="63"/>
      <c r="I119" s="63" t="str">
        <f t="shared" ca="1" si="39"/>
        <v/>
      </c>
      <c r="J119" s="63" t="str">
        <f t="shared" ca="1" si="40"/>
        <v/>
      </c>
      <c r="K119" s="63" t="str">
        <f t="shared" ca="1" si="41"/>
        <v/>
      </c>
      <c r="L119" s="1" t="str">
        <f t="shared" ca="1" si="42"/>
        <v/>
      </c>
      <c r="M119" s="1" t="str">
        <f t="shared" ca="1" si="43"/>
        <v/>
      </c>
      <c r="N119" s="1"/>
      <c r="O119" s="1" t="str">
        <f t="shared" ca="1" si="44"/>
        <v>data3!R422C37</v>
      </c>
      <c r="P119" s="1" t="str">
        <f ca="1">$AT$8&amp;"!R"&amp;2+$D$16+3*A119&amp;"C"&amp;F$3</f>
        <v>data1!R422C37</v>
      </c>
      <c r="Q119" s="1" t="str">
        <f ca="1">$AT$8&amp;"!R"&amp;2+$D$16+3*A119+1&amp;"C"&amp;F$3</f>
        <v>data1!R423C37</v>
      </c>
      <c r="R119" s="1" t="str">
        <f ca="1">$AT$8&amp;"!R"&amp;2+$D$16+3*A119+2&amp;"C"&amp;F$3</f>
        <v>data1!R424C37</v>
      </c>
      <c r="S119" s="2">
        <f t="shared" ca="1" si="45"/>
        <v>103</v>
      </c>
      <c r="T119" s="63">
        <f t="shared" ca="1" si="46"/>
        <v>103</v>
      </c>
      <c r="U119" s="2" t="str">
        <f t="shared" ca="1" si="47"/>
        <v/>
      </c>
      <c r="V119" s="2">
        <f t="shared" ca="1" si="48"/>
        <v>177.26645359178616</v>
      </c>
      <c r="W119" s="2">
        <f t="shared" ca="1" si="49"/>
        <v>171.96075248718262</v>
      </c>
      <c r="X119" s="2">
        <f t="shared" ca="1" si="50"/>
        <v>171.01572608947754</v>
      </c>
      <c r="Y119" s="2" t="str">
        <f t="shared" ca="1" si="50"/>
        <v>OVR</v>
      </c>
      <c r="AA119" s="63">
        <f t="shared" ca="1" si="51"/>
        <v>131.35724817224721</v>
      </c>
      <c r="AB119" s="63">
        <f t="shared" ca="1" si="52"/>
        <v>126.18623065948486</v>
      </c>
      <c r="AC119" s="1">
        <f ca="1">IF(AB119&lt;&gt;"",AA119/AC$16,"")</f>
        <v>1.2815341285097289E-2</v>
      </c>
      <c r="AD119" s="63">
        <f t="shared" ca="1" si="64"/>
        <v>0.96063393847911882</v>
      </c>
      <c r="AE119" s="1">
        <f t="shared" ca="1" si="65"/>
        <v>-9.8173128308390867E-3</v>
      </c>
      <c r="AF119" s="63">
        <f t="shared" ca="1" si="66"/>
        <v>124.48095480600993</v>
      </c>
      <c r="AG119" s="1">
        <f t="shared" ca="1" si="53"/>
        <v>0.35028599512599257</v>
      </c>
      <c r="AH119" s="63">
        <f t="shared" ca="1" si="54"/>
        <v>0.94765196849114508</v>
      </c>
      <c r="AI119" s="1">
        <f t="shared" ca="1" si="55"/>
        <v>1.4220487075927712E-2</v>
      </c>
      <c r="AJ119" s="63">
        <f ca="1">IF(AF119&lt;&gt;"",AF119/AB119,"")</f>
        <v>0.98648603857518624</v>
      </c>
      <c r="AK119" s="1">
        <f t="shared" ca="1" si="56"/>
        <v>5.1200630158818594E-3</v>
      </c>
      <c r="AL119" s="2" t="str">
        <f t="shared" ca="1" si="57"/>
        <v/>
      </c>
      <c r="AM119" s="1" t="str">
        <f t="shared" ca="1" si="58"/>
        <v/>
      </c>
      <c r="AN119" s="63" t="str">
        <f t="shared" ca="1" si="59"/>
        <v/>
      </c>
      <c r="AO119" s="1" t="str">
        <f t="shared" ca="1" si="60"/>
        <v/>
      </c>
      <c r="AP119" s="63" t="str">
        <f t="shared" ca="1" si="61"/>
        <v/>
      </c>
      <c r="AQ119" s="1" t="str">
        <f t="shared" ca="1" si="62"/>
        <v/>
      </c>
      <c r="AR119" s="1"/>
      <c r="AS119" s="1"/>
      <c r="AT119" s="1"/>
      <c r="AU119" s="1"/>
      <c r="AX119" s="118"/>
      <c r="AY119" s="118"/>
      <c r="AZ119" s="118"/>
      <c r="BA119" s="118"/>
      <c r="BD119" s="121"/>
      <c r="BE119" s="123"/>
      <c r="BF119" s="121"/>
      <c r="BG119" s="121"/>
      <c r="BH119" s="123"/>
      <c r="BI119" s="121"/>
      <c r="BL119" s="121"/>
      <c r="BM119" s="123"/>
      <c r="BN119" s="121"/>
      <c r="BO119" s="121"/>
      <c r="BP119" s="123"/>
      <c r="BQ119" s="121"/>
    </row>
    <row r="120" spans="1:69">
      <c r="A120" s="62">
        <f t="shared" si="63"/>
        <v>103</v>
      </c>
      <c r="B120" s="62" t="str">
        <f t="shared" si="35"/>
        <v>data3!R105C37</v>
      </c>
      <c r="C120" s="62" t="str">
        <f ca="1">$AT$8&amp;"!R"&amp;2+A120&amp;"C"&amp;F$3</f>
        <v>data1!R105C37</v>
      </c>
      <c r="D120" s="63">
        <f t="shared" ca="1" si="34"/>
        <v>104</v>
      </c>
      <c r="E120" s="62">
        <f t="shared" ca="1" si="36"/>
        <v>3980.5785336988179</v>
      </c>
      <c r="F120" s="63">
        <f t="shared" ca="1" si="37"/>
        <v>3977.1569315592446</v>
      </c>
      <c r="G120" s="63">
        <f t="shared" ca="1" si="38"/>
        <v>3977.1569315592446</v>
      </c>
      <c r="H120" s="63"/>
      <c r="I120" s="63" t="str">
        <f t="shared" ca="1" si="39"/>
        <v/>
      </c>
      <c r="J120" s="63" t="str">
        <f t="shared" ca="1" si="40"/>
        <v/>
      </c>
      <c r="K120" s="63" t="str">
        <f t="shared" ca="1" si="41"/>
        <v/>
      </c>
      <c r="L120" s="1" t="str">
        <f t="shared" ca="1" si="42"/>
        <v/>
      </c>
      <c r="M120" s="1" t="str">
        <f t="shared" ca="1" si="43"/>
        <v/>
      </c>
      <c r="N120" s="1"/>
      <c r="O120" s="1" t="str">
        <f t="shared" ca="1" si="44"/>
        <v>data3!R425C37</v>
      </c>
      <c r="P120" s="1" t="str">
        <f ca="1">$AT$8&amp;"!R"&amp;2+$D$16+3*A120&amp;"C"&amp;F$3</f>
        <v>data1!R425C37</v>
      </c>
      <c r="Q120" s="1" t="str">
        <f ca="1">$AT$8&amp;"!R"&amp;2+$D$16+3*A120+1&amp;"C"&amp;F$3</f>
        <v>data1!R426C37</v>
      </c>
      <c r="R120" s="1" t="str">
        <f ca="1">$AT$8&amp;"!R"&amp;2+$D$16+3*A120+2&amp;"C"&amp;F$3</f>
        <v>data1!R427C37</v>
      </c>
      <c r="S120" s="2">
        <f t="shared" ca="1" si="45"/>
        <v>104</v>
      </c>
      <c r="T120" s="63">
        <f t="shared" ca="1" si="46"/>
        <v>104</v>
      </c>
      <c r="U120" s="2" t="str">
        <f t="shared" ca="1" si="47"/>
        <v/>
      </c>
      <c r="V120" s="2">
        <f t="shared" ca="1" si="48"/>
        <v>172.3115520779979</v>
      </c>
      <c r="W120" s="2">
        <f t="shared" ca="1" si="49"/>
        <v>167.19691848754883</v>
      </c>
      <c r="X120" s="2">
        <f t="shared" ca="1" si="50"/>
        <v>166.55889892578125</v>
      </c>
      <c r="Y120" s="2" t="str">
        <f t="shared" ca="1" si="50"/>
        <v>OVR</v>
      </c>
      <c r="AA120" s="63">
        <f t="shared" ca="1" si="51"/>
        <v>132.09345233536061</v>
      </c>
      <c r="AB120" s="63">
        <f t="shared" ca="1" si="52"/>
        <v>126.8835350672404</v>
      </c>
      <c r="AC120" s="1">
        <f ca="1">IF(AB120&lt;&gt;"",AA120/AC$16,"")</f>
        <v>1.2887166081498596E-2</v>
      </c>
      <c r="AD120" s="63">
        <f t="shared" ca="1" si="64"/>
        <v>0.96055885302404542</v>
      </c>
      <c r="AE120" s="1">
        <f t="shared" ca="1" si="65"/>
        <v>-9.8947078870554872E-3</v>
      </c>
      <c r="AF120" s="63">
        <f t="shared" ca="1" si="66"/>
        <v>125.16713237762451</v>
      </c>
      <c r="AG120" s="1">
        <f t="shared" ca="1" si="53"/>
        <v>0.35224920622762829</v>
      </c>
      <c r="AH120" s="63">
        <f t="shared" ca="1" si="54"/>
        <v>0.94756500163118251</v>
      </c>
      <c r="AI120" s="1">
        <f t="shared" ca="1" si="55"/>
        <v>1.4127411164091441E-2</v>
      </c>
      <c r="AJ120" s="63">
        <f ca="1">IF(AF120&lt;&gt;"",AF120/AB120,"")</f>
        <v>0.98647261294614541</v>
      </c>
      <c r="AK120" s="1">
        <f t="shared" ca="1" si="56"/>
        <v>5.1063837861919925E-3</v>
      </c>
      <c r="AL120" s="2" t="str">
        <f t="shared" ca="1" si="57"/>
        <v/>
      </c>
      <c r="AM120" s="1" t="str">
        <f t="shared" ca="1" si="58"/>
        <v/>
      </c>
      <c r="AN120" s="63" t="str">
        <f t="shared" ca="1" si="59"/>
        <v/>
      </c>
      <c r="AO120" s="1" t="str">
        <f t="shared" ca="1" si="60"/>
        <v/>
      </c>
      <c r="AP120" s="63" t="str">
        <f t="shared" ca="1" si="61"/>
        <v/>
      </c>
      <c r="AQ120" s="1" t="str">
        <f t="shared" ca="1" si="62"/>
        <v/>
      </c>
      <c r="AR120" s="1"/>
      <c r="AS120" s="1"/>
      <c r="AT120" s="1"/>
      <c r="AU120" s="1"/>
      <c r="AX120" s="118"/>
      <c r="AY120" s="118"/>
      <c r="AZ120" s="118"/>
      <c r="BA120" s="118"/>
      <c r="BD120" s="121"/>
      <c r="BE120" s="123"/>
      <c r="BF120" s="121"/>
      <c r="BG120" s="121"/>
      <c r="BH120" s="123"/>
      <c r="BI120" s="121"/>
      <c r="BL120" s="121"/>
      <c r="BM120" s="123"/>
      <c r="BN120" s="121"/>
      <c r="BO120" s="121"/>
      <c r="BP120" s="123"/>
      <c r="BQ120" s="121"/>
    </row>
    <row r="121" spans="1:69">
      <c r="A121" s="62">
        <f t="shared" si="63"/>
        <v>104</v>
      </c>
      <c r="B121" s="62" t="str">
        <f t="shared" si="35"/>
        <v>data3!R106C37</v>
      </c>
      <c r="C121" s="62" t="str">
        <f ca="1">$AT$8&amp;"!R"&amp;2+A121&amp;"C"&amp;F$3</f>
        <v>data1!R106C37</v>
      </c>
      <c r="D121" s="63">
        <f t="shared" ca="1" si="34"/>
        <v>105</v>
      </c>
      <c r="E121" s="62">
        <f t="shared" ca="1" si="36"/>
        <v>3865.2933716736261</v>
      </c>
      <c r="F121" s="63">
        <f t="shared" ca="1" si="37"/>
        <v>3862.3491719563804</v>
      </c>
      <c r="G121" s="63">
        <f t="shared" ca="1" si="38"/>
        <v>3862.3491719563804</v>
      </c>
      <c r="H121" s="63"/>
      <c r="I121" s="63" t="str">
        <f t="shared" ca="1" si="39"/>
        <v/>
      </c>
      <c r="J121" s="63" t="str">
        <f t="shared" ca="1" si="40"/>
        <v/>
      </c>
      <c r="K121" s="63" t="str">
        <f t="shared" ca="1" si="41"/>
        <v/>
      </c>
      <c r="L121" s="1" t="str">
        <f t="shared" ca="1" si="42"/>
        <v/>
      </c>
      <c r="M121" s="1" t="str">
        <f t="shared" ca="1" si="43"/>
        <v/>
      </c>
      <c r="N121" s="1"/>
      <c r="O121" s="1" t="str">
        <f t="shared" ca="1" si="44"/>
        <v>data3!R428C37</v>
      </c>
      <c r="P121" s="1" t="str">
        <f ca="1">$AT$8&amp;"!R"&amp;2+$D$16+3*A121&amp;"C"&amp;F$3</f>
        <v>data1!R428C37</v>
      </c>
      <c r="Q121" s="1" t="str">
        <f ca="1">$AT$8&amp;"!R"&amp;2+$D$16+3*A121+1&amp;"C"&amp;F$3</f>
        <v>data1!R429C37</v>
      </c>
      <c r="R121" s="1" t="str">
        <f ca="1">$AT$8&amp;"!R"&amp;2+$D$16+3*A121+2&amp;"C"&amp;F$3</f>
        <v>data1!R430C37</v>
      </c>
      <c r="S121" s="2">
        <f t="shared" ca="1" si="45"/>
        <v>105</v>
      </c>
      <c r="T121" s="63">
        <f t="shared" ca="1" si="46"/>
        <v>105</v>
      </c>
      <c r="U121" s="2" t="str">
        <f t="shared" ca="1" si="47"/>
        <v/>
      </c>
      <c r="V121" s="2">
        <f t="shared" ca="1" si="48"/>
        <v>167.41294835435983</v>
      </c>
      <c r="W121" s="2">
        <f t="shared" ca="1" si="49"/>
        <v>162.40049743652344</v>
      </c>
      <c r="X121" s="2">
        <f t="shared" ca="1" si="50"/>
        <v>162.22986793518066</v>
      </c>
      <c r="Y121" s="2" t="str">
        <f t="shared" ca="1" si="50"/>
        <v>OVR</v>
      </c>
      <c r="AA121" s="63">
        <f t="shared" ca="1" si="51"/>
        <v>132.27468336401512</v>
      </c>
      <c r="AB121" s="63">
        <f t="shared" ca="1" si="52"/>
        <v>126.63589382171631</v>
      </c>
      <c r="AC121" s="1">
        <f ca="1">IF(AB121&lt;&gt;"",AA121/AC$16,"")</f>
        <v>1.2904847157464889E-2</v>
      </c>
      <c r="AD121" s="63">
        <f t="shared" ca="1" si="64"/>
        <v>0.95737060638594718</v>
      </c>
      <c r="AE121" s="1">
        <f t="shared" ca="1" si="65"/>
        <v>-1.318102382595332E-2</v>
      </c>
      <c r="AF121" s="63">
        <f t="shared" ca="1" si="66"/>
        <v>125.32926146189372</v>
      </c>
      <c r="AG121" s="1">
        <f t="shared" ca="1" si="53"/>
        <v>0.35273248897070697</v>
      </c>
      <c r="AH121" s="63">
        <f t="shared" ca="1" si="54"/>
        <v>0.94749243222145652</v>
      </c>
      <c r="AI121" s="1">
        <f t="shared" ca="1" si="55"/>
        <v>1.404974406211057E-2</v>
      </c>
      <c r="AJ121" s="63">
        <f ca="1">IF(AF121&lt;&gt;"",AF121/AB121,"")</f>
        <v>0.98968197467250385</v>
      </c>
      <c r="AK121" s="1">
        <f t="shared" ca="1" si="56"/>
        <v>8.376368088552022E-3</v>
      </c>
      <c r="AL121" s="2" t="str">
        <f t="shared" ca="1" si="57"/>
        <v/>
      </c>
      <c r="AM121" s="1" t="str">
        <f t="shared" ca="1" si="58"/>
        <v/>
      </c>
      <c r="AN121" s="63" t="str">
        <f t="shared" ca="1" si="59"/>
        <v/>
      </c>
      <c r="AO121" s="1" t="str">
        <f t="shared" ca="1" si="60"/>
        <v/>
      </c>
      <c r="AP121" s="63" t="str">
        <f t="shared" ca="1" si="61"/>
        <v/>
      </c>
      <c r="AQ121" s="1" t="str">
        <f t="shared" ca="1" si="62"/>
        <v/>
      </c>
      <c r="AR121" s="1"/>
      <c r="AS121" s="1"/>
      <c r="AT121" s="1"/>
      <c r="AU121" s="1"/>
      <c r="AX121" s="118"/>
      <c r="AY121" s="118"/>
      <c r="AZ121" s="118"/>
      <c r="BA121" s="118"/>
      <c r="BD121" s="121"/>
      <c r="BE121" s="123"/>
      <c r="BF121" s="121"/>
      <c r="BG121" s="121"/>
      <c r="BH121" s="123"/>
      <c r="BI121" s="121"/>
      <c r="BL121" s="121"/>
      <c r="BM121" s="123"/>
      <c r="BN121" s="121"/>
      <c r="BO121" s="121"/>
      <c r="BP121" s="123"/>
      <c r="BQ121" s="121"/>
    </row>
    <row r="122" spans="1:69">
      <c r="A122" s="62">
        <f t="shared" si="63"/>
        <v>105</v>
      </c>
      <c r="B122" s="62" t="str">
        <f t="shared" si="35"/>
        <v>data3!R107C37</v>
      </c>
      <c r="C122" s="62" t="str">
        <f ca="1">$AT$8&amp;"!R"&amp;2+A122&amp;"C"&amp;F$3</f>
        <v>data1!R107C37</v>
      </c>
      <c r="D122" s="63">
        <f t="shared" ca="1" si="34"/>
        <v>106</v>
      </c>
      <c r="E122" s="62">
        <f t="shared" ca="1" si="36"/>
        <v>3749.0027945522434</v>
      </c>
      <c r="F122" s="63">
        <f t="shared" ca="1" si="37"/>
        <v>3745.9056599934897</v>
      </c>
      <c r="G122" s="63">
        <f t="shared" ca="1" si="38"/>
        <v>3745.9056599934897</v>
      </c>
      <c r="H122" s="63"/>
      <c r="I122" s="63" t="str">
        <f t="shared" ca="1" si="39"/>
        <v/>
      </c>
      <c r="J122" s="63" t="str">
        <f t="shared" ca="1" si="40"/>
        <v/>
      </c>
      <c r="K122" s="63" t="str">
        <f t="shared" ca="1" si="41"/>
        <v/>
      </c>
      <c r="L122" s="1" t="str">
        <f t="shared" ca="1" si="42"/>
        <v/>
      </c>
      <c r="M122" s="1" t="str">
        <f t="shared" ca="1" si="43"/>
        <v/>
      </c>
      <c r="N122" s="1"/>
      <c r="O122" s="1" t="str">
        <f t="shared" ca="1" si="44"/>
        <v>data3!R431C37</v>
      </c>
      <c r="P122" s="1" t="str">
        <f ca="1">$AT$8&amp;"!R"&amp;2+$D$16+3*A122&amp;"C"&amp;F$3</f>
        <v>data1!R431C37</v>
      </c>
      <c r="Q122" s="1" t="str">
        <f ca="1">$AT$8&amp;"!R"&amp;2+$D$16+3*A122+1&amp;"C"&amp;F$3</f>
        <v>data1!R432C37</v>
      </c>
      <c r="R122" s="1" t="str">
        <f ca="1">$AT$8&amp;"!R"&amp;2+$D$16+3*A122+2&amp;"C"&amp;F$3</f>
        <v>data1!R433C37</v>
      </c>
      <c r="S122" s="2">
        <f t="shared" ca="1" si="45"/>
        <v>106</v>
      </c>
      <c r="T122" s="63">
        <f t="shared" ca="1" si="46"/>
        <v>106</v>
      </c>
      <c r="U122" s="2" t="str">
        <f t="shared" ca="1" si="47"/>
        <v/>
      </c>
      <c r="V122" s="2">
        <f t="shared" ca="1" si="48"/>
        <v>162.37877022225109</v>
      </c>
      <c r="W122" s="2">
        <f t="shared" ca="1" si="49"/>
        <v>157.54542541503906</v>
      </c>
      <c r="X122" s="2">
        <f t="shared" ca="1" si="50"/>
        <v>157.19796562194824</v>
      </c>
      <c r="Y122" s="2" t="str">
        <f t="shared" ca="1" si="50"/>
        <v>OVR</v>
      </c>
      <c r="AA122" s="63">
        <f t="shared" ca="1" si="51"/>
        <v>132.42705757723201</v>
      </c>
      <c r="AB122" s="63">
        <f t="shared" ca="1" si="52"/>
        <v>127.0138734181722</v>
      </c>
      <c r="AC122" s="1">
        <f ca="1">IF(AB122&lt;&gt;"",AA122/AC$16,"")</f>
        <v>1.2919712934364098E-2</v>
      </c>
      <c r="AD122" s="63">
        <f t="shared" ca="1" si="64"/>
        <v>0.95912327693377297</v>
      </c>
      <c r="AE122" s="1">
        <f t="shared" ca="1" si="65"/>
        <v>-1.1374441772943666E-2</v>
      </c>
      <c r="AF122" s="63">
        <f t="shared" ca="1" si="66"/>
        <v>125.2920659383138</v>
      </c>
      <c r="AG122" s="1">
        <f t="shared" ca="1" si="53"/>
        <v>0.353138820205952</v>
      </c>
      <c r="AH122" s="63">
        <f t="shared" ca="1" si="54"/>
        <v>0.94612134582272167</v>
      </c>
      <c r="AI122" s="1">
        <f t="shared" ca="1" si="55"/>
        <v>1.2582344677754209E-2</v>
      </c>
      <c r="AJ122" s="63">
        <f ca="1">IF(AF122&lt;&gt;"",AF122/AB122,"")</f>
        <v>0.98644394164573168</v>
      </c>
      <c r="AK122" s="1">
        <f t="shared" ca="1" si="56"/>
        <v>5.0771709051662395E-3</v>
      </c>
      <c r="AL122" s="2" t="str">
        <f t="shared" ca="1" si="57"/>
        <v/>
      </c>
      <c r="AM122" s="1" t="str">
        <f t="shared" ca="1" si="58"/>
        <v/>
      </c>
      <c r="AN122" s="63" t="str">
        <f t="shared" ca="1" si="59"/>
        <v/>
      </c>
      <c r="AO122" s="1" t="str">
        <f t="shared" ca="1" si="60"/>
        <v/>
      </c>
      <c r="AP122" s="63" t="str">
        <f t="shared" ca="1" si="61"/>
        <v/>
      </c>
      <c r="AQ122" s="1" t="str">
        <f t="shared" ca="1" si="62"/>
        <v/>
      </c>
      <c r="AR122" s="1"/>
      <c r="AS122" s="1"/>
      <c r="AT122" s="1"/>
      <c r="AU122" s="1"/>
      <c r="AX122" s="118"/>
      <c r="AY122" s="118"/>
      <c r="AZ122" s="118"/>
      <c r="BA122" s="118"/>
      <c r="BD122" s="121"/>
      <c r="BE122" s="123"/>
      <c r="BF122" s="121"/>
      <c r="BG122" s="121"/>
      <c r="BH122" s="123"/>
      <c r="BI122" s="121"/>
      <c r="BL122" s="121"/>
      <c r="BM122" s="123"/>
      <c r="BN122" s="121"/>
      <c r="BO122" s="121"/>
      <c r="BP122" s="123"/>
      <c r="BQ122" s="121"/>
    </row>
    <row r="123" spans="1:69">
      <c r="A123" s="62">
        <f t="shared" si="63"/>
        <v>106</v>
      </c>
      <c r="B123" s="62" t="str">
        <f t="shared" si="35"/>
        <v>data3!R108C37</v>
      </c>
      <c r="C123" s="62" t="str">
        <f ca="1">$AT$8&amp;"!R"&amp;2+A123&amp;"C"&amp;F$3</f>
        <v>data1!R108C37</v>
      </c>
      <c r="D123" s="63">
        <f t="shared" ca="1" si="34"/>
        <v>107</v>
      </c>
      <c r="E123" s="62">
        <f t="shared" ca="1" si="36"/>
        <v>3630.7934339272683</v>
      </c>
      <c r="F123" s="63">
        <f t="shared" ca="1" si="37"/>
        <v>3627.6048583984375</v>
      </c>
      <c r="G123" s="63">
        <f t="shared" ca="1" si="38"/>
        <v>3627.6048583984375</v>
      </c>
      <c r="H123" s="63"/>
      <c r="I123" s="63" t="str">
        <f t="shared" ca="1" si="39"/>
        <v/>
      </c>
      <c r="J123" s="63" t="str">
        <f t="shared" ca="1" si="40"/>
        <v/>
      </c>
      <c r="K123" s="63" t="str">
        <f t="shared" ca="1" si="41"/>
        <v/>
      </c>
      <c r="L123" s="1" t="str">
        <f t="shared" ca="1" si="42"/>
        <v/>
      </c>
      <c r="M123" s="1" t="str">
        <f t="shared" ca="1" si="43"/>
        <v/>
      </c>
      <c r="N123" s="1"/>
      <c r="O123" s="1" t="str">
        <f t="shared" ca="1" si="44"/>
        <v>data3!R434C37</v>
      </c>
      <c r="P123" s="1" t="str">
        <f ca="1">$AT$8&amp;"!R"&amp;2+$D$16+3*A123&amp;"C"&amp;F$3</f>
        <v>data1!R434C37</v>
      </c>
      <c r="Q123" s="1" t="str">
        <f ca="1">$AT$8&amp;"!R"&amp;2+$D$16+3*A123+1&amp;"C"&amp;F$3</f>
        <v>data1!R435C37</v>
      </c>
      <c r="R123" s="1" t="str">
        <f ca="1">$AT$8&amp;"!R"&amp;2+$D$16+3*A123+2&amp;"C"&amp;F$3</f>
        <v>data1!R436C37</v>
      </c>
      <c r="S123" s="2">
        <f t="shared" ca="1" si="45"/>
        <v>107</v>
      </c>
      <c r="T123" s="63">
        <f t="shared" ca="1" si="46"/>
        <v>107</v>
      </c>
      <c r="U123" s="2" t="str">
        <f t="shared" ca="1" si="47"/>
        <v/>
      </c>
      <c r="V123" s="2">
        <f t="shared" ca="1" si="48"/>
        <v>157.31341841658769</v>
      </c>
      <c r="W123" s="2">
        <f t="shared" ca="1" si="49"/>
        <v>152.59912045796713</v>
      </c>
      <c r="X123" s="2">
        <f t="shared" ca="1" si="50"/>
        <v>151.85421053568521</v>
      </c>
      <c r="Y123" s="2" t="str">
        <f t="shared" ca="1" si="50"/>
        <v>OVR</v>
      </c>
      <c r="AA123" s="63">
        <f t="shared" ca="1" si="51"/>
        <v>132.97772472499918</v>
      </c>
      <c r="AB123" s="63">
        <f t="shared" ca="1" si="52"/>
        <v>127.61994171142578</v>
      </c>
      <c r="AC123" s="1">
        <f ca="1">IF(AB123&lt;&gt;"",AA123/AC$16,"")</f>
        <v>1.2973436558536505E-2</v>
      </c>
      <c r="AD123" s="63">
        <f t="shared" ca="1" si="64"/>
        <v>0.95970916915104831</v>
      </c>
      <c r="AE123" s="1">
        <f t="shared" ca="1" si="65"/>
        <v>-1.0770527725297518E-2</v>
      </c>
      <c r="AF123" s="63">
        <f t="shared" ca="1" si="66"/>
        <v>125.82351080576579</v>
      </c>
      <c r="AG123" s="1">
        <f t="shared" ca="1" si="53"/>
        <v>0.35460726593333114</v>
      </c>
      <c r="AH123" s="63">
        <f t="shared" ca="1" si="54"/>
        <v>0.94619990728500991</v>
      </c>
      <c r="AI123" s="1">
        <f t="shared" ca="1" si="55"/>
        <v>1.2666424748493998E-2</v>
      </c>
      <c r="AJ123" s="63">
        <f ca="1">IF(AF123&lt;&gt;"",AF123/AB123,"")</f>
        <v>0.98592358779067557</v>
      </c>
      <c r="AK123" s="1">
        <f t="shared" ca="1" si="56"/>
        <v>4.5469879333523977E-3</v>
      </c>
      <c r="AL123" s="2" t="str">
        <f t="shared" ca="1" si="57"/>
        <v/>
      </c>
      <c r="AM123" s="1" t="str">
        <f t="shared" ca="1" si="58"/>
        <v/>
      </c>
      <c r="AN123" s="63" t="str">
        <f t="shared" ca="1" si="59"/>
        <v/>
      </c>
      <c r="AO123" s="1" t="str">
        <f t="shared" ca="1" si="60"/>
        <v/>
      </c>
      <c r="AP123" s="63" t="str">
        <f t="shared" ca="1" si="61"/>
        <v/>
      </c>
      <c r="AQ123" s="1" t="str">
        <f t="shared" ca="1" si="62"/>
        <v/>
      </c>
      <c r="AR123" s="1"/>
      <c r="AS123" s="1"/>
      <c r="AT123" s="1"/>
      <c r="AU123" s="1"/>
      <c r="AX123" s="118"/>
      <c r="AY123" s="118"/>
      <c r="AZ123" s="118"/>
      <c r="BA123" s="118"/>
      <c r="BD123" s="121"/>
      <c r="BE123" s="123"/>
      <c r="BF123" s="121"/>
      <c r="BG123" s="121"/>
      <c r="BH123" s="123"/>
      <c r="BI123" s="121"/>
      <c r="BL123" s="121"/>
      <c r="BM123" s="123"/>
      <c r="BN123" s="121"/>
      <c r="BO123" s="121"/>
      <c r="BP123" s="123"/>
      <c r="BQ123" s="121"/>
    </row>
    <row r="124" spans="1:69">
      <c r="A124" s="62">
        <f t="shared" si="63"/>
        <v>107</v>
      </c>
      <c r="B124" s="62" t="str">
        <f t="shared" si="35"/>
        <v>data3!R109C37</v>
      </c>
      <c r="C124" s="62" t="str">
        <f ca="1">$AT$8&amp;"!R"&amp;2+A124&amp;"C"&amp;F$3</f>
        <v>data1!R109C37</v>
      </c>
      <c r="D124" s="63">
        <f t="shared" ca="1" si="34"/>
        <v>108</v>
      </c>
      <c r="E124" s="62">
        <f t="shared" ca="1" si="36"/>
        <v>3509.8291204945826</v>
      </c>
      <c r="F124" s="63">
        <f t="shared" ca="1" si="37"/>
        <v>3506.6907857259116</v>
      </c>
      <c r="G124" s="63">
        <f t="shared" ca="1" si="38"/>
        <v>3506.6907857259116</v>
      </c>
      <c r="H124" s="63"/>
      <c r="I124" s="63" t="str">
        <f t="shared" ca="1" si="39"/>
        <v/>
      </c>
      <c r="J124" s="63" t="str">
        <f t="shared" ca="1" si="40"/>
        <v/>
      </c>
      <c r="K124" s="63" t="str">
        <f t="shared" ca="1" si="41"/>
        <v/>
      </c>
      <c r="L124" s="1" t="str">
        <f t="shared" ca="1" si="42"/>
        <v/>
      </c>
      <c r="M124" s="1" t="str">
        <f t="shared" ca="1" si="43"/>
        <v/>
      </c>
      <c r="N124" s="1"/>
      <c r="O124" s="1" t="str">
        <f t="shared" ca="1" si="44"/>
        <v>data3!R437C37</v>
      </c>
      <c r="P124" s="1" t="str">
        <f ca="1">$AT$8&amp;"!R"&amp;2+$D$16+3*A124&amp;"C"&amp;F$3</f>
        <v>data1!R437C37</v>
      </c>
      <c r="Q124" s="1" t="str">
        <f ca="1">$AT$8&amp;"!R"&amp;2+$D$16+3*A124+1&amp;"C"&amp;F$3</f>
        <v>data1!R438C37</v>
      </c>
      <c r="R124" s="1" t="str">
        <f ca="1">$AT$8&amp;"!R"&amp;2+$D$16+3*A124+2&amp;"C"&amp;F$3</f>
        <v>data1!R439C37</v>
      </c>
      <c r="S124" s="2">
        <f t="shared" ca="1" si="45"/>
        <v>108</v>
      </c>
      <c r="T124" s="63">
        <f t="shared" ca="1" si="46"/>
        <v>108</v>
      </c>
      <c r="U124" s="2" t="str">
        <f t="shared" ca="1" si="47"/>
        <v/>
      </c>
      <c r="V124" s="2">
        <f t="shared" ca="1" si="48"/>
        <v>152.08845923741922</v>
      </c>
      <c r="W124" s="2">
        <f t="shared" ca="1" si="49"/>
        <v>147.56809139251709</v>
      </c>
      <c r="X124" s="2">
        <f t="shared" ca="1" si="50"/>
        <v>146.78058433532715</v>
      </c>
      <c r="Y124" s="2" t="str">
        <f t="shared" ca="1" si="50"/>
        <v>OVR</v>
      </c>
      <c r="AA124" s="63">
        <f t="shared" ca="1" si="51"/>
        <v>133.59628528343995</v>
      </c>
      <c r="AB124" s="63">
        <f t="shared" ca="1" si="52"/>
        <v>128.26511319478354</v>
      </c>
      <c r="AC124" s="1">
        <f ca="1">IF(AB124&lt;&gt;"",AA124/AC$16,"")</f>
        <v>1.3033783930091703E-2</v>
      </c>
      <c r="AD124" s="63">
        <f t="shared" ca="1" si="64"/>
        <v>0.9600949077487767</v>
      </c>
      <c r="AE124" s="1">
        <f t="shared" ca="1" si="65"/>
        <v>-1.0372923949348967E-2</v>
      </c>
      <c r="AF124" s="63">
        <f t="shared" ca="1" si="66"/>
        <v>126.35781447092693</v>
      </c>
      <c r="AG124" s="1">
        <f t="shared" ca="1" si="53"/>
        <v>0.3562567607558399</v>
      </c>
      <c r="AH124" s="63">
        <f t="shared" ca="1" si="54"/>
        <v>0.94581832273887123</v>
      </c>
      <c r="AI124" s="1">
        <f t="shared" ca="1" si="55"/>
        <v>1.2258035511608201E-2</v>
      </c>
      <c r="AJ124" s="63">
        <f ca="1">IF(AF124&lt;&gt;"",AF124/AB124,"")</f>
        <v>0.98513002736012723</v>
      </c>
      <c r="AK124" s="1">
        <f t="shared" ca="1" si="56"/>
        <v>3.7384377068214736E-3</v>
      </c>
      <c r="AL124" s="2" t="str">
        <f t="shared" ca="1" si="57"/>
        <v/>
      </c>
      <c r="AM124" s="1" t="str">
        <f t="shared" ca="1" si="58"/>
        <v/>
      </c>
      <c r="AN124" s="63" t="str">
        <f t="shared" ca="1" si="59"/>
        <v/>
      </c>
      <c r="AO124" s="1" t="str">
        <f t="shared" ca="1" si="60"/>
        <v/>
      </c>
      <c r="AP124" s="63" t="str">
        <f t="shared" ca="1" si="61"/>
        <v/>
      </c>
      <c r="AQ124" s="1" t="str">
        <f t="shared" ca="1" si="62"/>
        <v/>
      </c>
      <c r="AR124" s="1"/>
      <c r="AS124" s="1"/>
      <c r="AT124" s="1"/>
      <c r="AU124" s="1"/>
      <c r="AX124" s="118"/>
      <c r="AY124" s="118"/>
      <c r="AZ124" s="118"/>
      <c r="BA124" s="118"/>
      <c r="BD124" s="121"/>
      <c r="BE124" s="123"/>
      <c r="BF124" s="121"/>
      <c r="BG124" s="121"/>
      <c r="BH124" s="123"/>
      <c r="BI124" s="121"/>
      <c r="BL124" s="121"/>
      <c r="BM124" s="123"/>
      <c r="BN124" s="121"/>
      <c r="BO124" s="121"/>
      <c r="BP124" s="123"/>
      <c r="BQ124" s="121"/>
    </row>
    <row r="125" spans="1:69">
      <c r="A125" s="62">
        <f t="shared" si="63"/>
        <v>108</v>
      </c>
      <c r="B125" s="62" t="str">
        <f t="shared" si="35"/>
        <v>data3!R110C37</v>
      </c>
      <c r="C125" s="62" t="str">
        <f ca="1">$AT$8&amp;"!R"&amp;2+A125&amp;"C"&amp;F$3</f>
        <v>data1!R110C37</v>
      </c>
      <c r="D125" s="63">
        <f t="shared" ca="1" si="34"/>
        <v>109</v>
      </c>
      <c r="E125" s="62">
        <f t="shared" ca="1" si="36"/>
        <v>3384.4752435275464</v>
      </c>
      <c r="F125" s="63">
        <f t="shared" ca="1" si="37"/>
        <v>3382.0816141764321</v>
      </c>
      <c r="G125" s="63">
        <f t="shared" ca="1" si="38"/>
        <v>3382.0816141764321</v>
      </c>
      <c r="H125" s="63"/>
      <c r="I125" s="63" t="str">
        <f t="shared" ca="1" si="39"/>
        <v/>
      </c>
      <c r="J125" s="63" t="str">
        <f t="shared" ca="1" si="40"/>
        <v/>
      </c>
      <c r="K125" s="63" t="str">
        <f t="shared" ca="1" si="41"/>
        <v/>
      </c>
      <c r="L125" s="1" t="str">
        <f t="shared" ca="1" si="42"/>
        <v/>
      </c>
      <c r="M125" s="1" t="str">
        <f t="shared" ca="1" si="43"/>
        <v/>
      </c>
      <c r="N125" s="1"/>
      <c r="O125" s="1" t="str">
        <f t="shared" ca="1" si="44"/>
        <v>data3!R440C37</v>
      </c>
      <c r="P125" s="1" t="str">
        <f ca="1">$AT$8&amp;"!R"&amp;2+$D$16+3*A125&amp;"C"&amp;F$3</f>
        <v>data1!R440C37</v>
      </c>
      <c r="Q125" s="1" t="str">
        <f ca="1">$AT$8&amp;"!R"&amp;2+$D$16+3*A125+1&amp;"C"&amp;F$3</f>
        <v>data1!R441C37</v>
      </c>
      <c r="R125" s="1" t="str">
        <f ca="1">$AT$8&amp;"!R"&amp;2+$D$16+3*A125+2&amp;"C"&amp;F$3</f>
        <v>data1!R442C37</v>
      </c>
      <c r="S125" s="2">
        <f t="shared" ca="1" si="45"/>
        <v>109</v>
      </c>
      <c r="T125" s="63">
        <f t="shared" ca="1" si="46"/>
        <v>109</v>
      </c>
      <c r="U125" s="2" t="str">
        <f t="shared" ca="1" si="47"/>
        <v/>
      </c>
      <c r="V125" s="2">
        <f t="shared" ca="1" si="48"/>
        <v>146.70882085278555</v>
      </c>
      <c r="W125" s="2">
        <f t="shared" ca="1" si="49"/>
        <v>142.3741455078125</v>
      </c>
      <c r="X125" s="2">
        <f t="shared" ca="1" si="50"/>
        <v>141.485226949056</v>
      </c>
      <c r="Y125" s="2" t="str">
        <f t="shared" ca="1" si="50"/>
        <v>OVR</v>
      </c>
      <c r="AA125" s="63">
        <f t="shared" ca="1" si="51"/>
        <v>134.24051554905836</v>
      </c>
      <c r="AB125" s="63">
        <f t="shared" ca="1" si="52"/>
        <v>128.91028340657553</v>
      </c>
      <c r="AC125" s="1">
        <f ca="1">IF(AB125&lt;&gt;"",AA125/AC$16,"")</f>
        <v>1.3096635663322767E-2</v>
      </c>
      <c r="AD125" s="63">
        <f t="shared" ca="1" si="64"/>
        <v>0.96029341722443784</v>
      </c>
      <c r="AE125" s="1">
        <f t="shared" ca="1" si="65"/>
        <v>-1.0168308394801873E-2</v>
      </c>
      <c r="AF125" s="63">
        <f t="shared" ca="1" si="66"/>
        <v>126.97079722086589</v>
      </c>
      <c r="AG125" s="1">
        <f t="shared" ca="1" si="53"/>
        <v>0.35797470813082227</v>
      </c>
      <c r="AH125" s="63">
        <f t="shared" ca="1" si="54"/>
        <v>0.94584557204314568</v>
      </c>
      <c r="AI125" s="1">
        <f t="shared" ca="1" si="55"/>
        <v>1.2287198963563783E-2</v>
      </c>
      <c r="AJ125" s="63">
        <f ca="1">IF(AF125&lt;&gt;"",AF125/AB125,"")</f>
        <v>0.98495475974098501</v>
      </c>
      <c r="AK125" s="1">
        <f t="shared" ca="1" si="56"/>
        <v>3.5598594061581057E-3</v>
      </c>
      <c r="AL125" s="2" t="str">
        <f t="shared" ca="1" si="57"/>
        <v/>
      </c>
      <c r="AM125" s="1" t="str">
        <f t="shared" ca="1" si="58"/>
        <v/>
      </c>
      <c r="AN125" s="63" t="str">
        <f t="shared" ca="1" si="59"/>
        <v/>
      </c>
      <c r="AO125" s="1" t="str">
        <f t="shared" ca="1" si="60"/>
        <v/>
      </c>
      <c r="AP125" s="63" t="str">
        <f t="shared" ca="1" si="61"/>
        <v/>
      </c>
      <c r="AQ125" s="1" t="str">
        <f t="shared" ca="1" si="62"/>
        <v/>
      </c>
      <c r="AR125" s="1"/>
      <c r="AS125" s="1"/>
      <c r="AT125" s="1"/>
      <c r="AU125" s="1"/>
      <c r="AX125" s="118"/>
      <c r="AY125" s="118"/>
      <c r="AZ125" s="118"/>
      <c r="BA125" s="118"/>
      <c r="BD125" s="121"/>
      <c r="BE125" s="123"/>
      <c r="BF125" s="121"/>
      <c r="BG125" s="121"/>
      <c r="BH125" s="123"/>
      <c r="BI125" s="121"/>
      <c r="BL125" s="121"/>
      <c r="BM125" s="123"/>
      <c r="BN125" s="121"/>
      <c r="BO125" s="121"/>
      <c r="BP125" s="123"/>
      <c r="BQ125" s="121"/>
    </row>
    <row r="126" spans="1:69">
      <c r="A126" s="62">
        <f t="shared" si="63"/>
        <v>109</v>
      </c>
      <c r="B126" s="62" t="str">
        <f t="shared" si="35"/>
        <v>data3!R111C37</v>
      </c>
      <c r="C126" s="62" t="str">
        <f ca="1">$AT$8&amp;"!R"&amp;2+A126&amp;"C"&amp;F$3</f>
        <v>data1!R111C37</v>
      </c>
      <c r="D126" s="63">
        <f t="shared" ca="1" si="34"/>
        <v>110</v>
      </c>
      <c r="E126" s="62">
        <f t="shared" ca="1" si="36"/>
        <v>3255.4581335629014</v>
      </c>
      <c r="F126" s="63">
        <f t="shared" ca="1" si="37"/>
        <v>3253.3864034016929</v>
      </c>
      <c r="G126" s="63">
        <f t="shared" ca="1" si="38"/>
        <v>3253.3864034016929</v>
      </c>
      <c r="H126" s="63"/>
      <c r="I126" s="63" t="str">
        <f t="shared" ca="1" si="39"/>
        <v/>
      </c>
      <c r="J126" s="63" t="str">
        <f t="shared" ca="1" si="40"/>
        <v/>
      </c>
      <c r="K126" s="63" t="str">
        <f t="shared" ca="1" si="41"/>
        <v/>
      </c>
      <c r="L126" s="1" t="str">
        <f t="shared" ca="1" si="42"/>
        <v/>
      </c>
      <c r="M126" s="1" t="str">
        <f t="shared" ca="1" si="43"/>
        <v/>
      </c>
      <c r="N126" s="1"/>
      <c r="O126" s="1" t="str">
        <f t="shared" ca="1" si="44"/>
        <v>data3!R443C37</v>
      </c>
      <c r="P126" s="1" t="str">
        <f ca="1">$AT$8&amp;"!R"&amp;2+$D$16+3*A126&amp;"C"&amp;F$3</f>
        <v>data1!R443C37</v>
      </c>
      <c r="Q126" s="1" t="str">
        <f ca="1">$AT$8&amp;"!R"&amp;2+$D$16+3*A126+1&amp;"C"&amp;F$3</f>
        <v>data1!R444C37</v>
      </c>
      <c r="R126" s="1" t="str">
        <f ca="1">$AT$8&amp;"!R"&amp;2+$D$16+3*A126+2&amp;"C"&amp;F$3</f>
        <v>data1!R445C37</v>
      </c>
      <c r="S126" s="2">
        <f t="shared" ca="1" si="45"/>
        <v>110</v>
      </c>
      <c r="T126" s="63">
        <f t="shared" ca="1" si="46"/>
        <v>110</v>
      </c>
      <c r="U126" s="2" t="str">
        <f t="shared" ca="1" si="47"/>
        <v/>
      </c>
      <c r="V126" s="2">
        <f t="shared" ca="1" si="48"/>
        <v>141.23403019415068</v>
      </c>
      <c r="W126" s="2">
        <f t="shared" ca="1" si="49"/>
        <v>136.98468971252441</v>
      </c>
      <c r="X126" s="2">
        <f t="shared" ca="1" si="50"/>
        <v>135.34704685211182</v>
      </c>
      <c r="Y126" s="2" t="str">
        <f t="shared" ca="1" si="50"/>
        <v>OVR</v>
      </c>
      <c r="AA126" s="63">
        <f t="shared" ca="1" si="51"/>
        <v>134.86973566155322</v>
      </c>
      <c r="AB126" s="63">
        <f t="shared" ca="1" si="52"/>
        <v>129.52938588460287</v>
      </c>
      <c r="AC126" s="1">
        <f ca="1">IF(AB126&lt;&gt;"",AA126/AC$16,"")</f>
        <v>1.3158022991371046E-2</v>
      </c>
      <c r="AD126" s="63">
        <f t="shared" ca="1" si="64"/>
        <v>0.96040364614970697</v>
      </c>
      <c r="AE126" s="1">
        <f t="shared" ca="1" si="65"/>
        <v>-1.0054688868096906E-2</v>
      </c>
      <c r="AF126" s="63">
        <f t="shared" ca="1" si="66"/>
        <v>127.60857741038005</v>
      </c>
      <c r="AG126" s="1">
        <f t="shared" ca="1" si="53"/>
        <v>0.35965262843080859</v>
      </c>
      <c r="AH126" s="63">
        <f t="shared" ca="1" si="54"/>
        <v>0.94616169286937302</v>
      </c>
      <c r="AI126" s="1">
        <f t="shared" ca="1" si="55"/>
        <v>1.2625525932758563E-2</v>
      </c>
      <c r="AJ126" s="63">
        <f ca="1">IF(AF126&lt;&gt;"",AF126/AB126,"")</f>
        <v>0.9851708671271393</v>
      </c>
      <c r="AK126" s="1">
        <f t="shared" ca="1" si="56"/>
        <v>3.7800489081842858E-3</v>
      </c>
      <c r="AL126" s="2" t="str">
        <f t="shared" ca="1" si="57"/>
        <v/>
      </c>
      <c r="AM126" s="1" t="str">
        <f t="shared" ca="1" si="58"/>
        <v/>
      </c>
      <c r="AN126" s="63" t="str">
        <f t="shared" ca="1" si="59"/>
        <v/>
      </c>
      <c r="AO126" s="1" t="str">
        <f t="shared" ca="1" si="60"/>
        <v/>
      </c>
      <c r="AP126" s="63" t="str">
        <f t="shared" ca="1" si="61"/>
        <v/>
      </c>
      <c r="AQ126" s="1" t="str">
        <f t="shared" ca="1" si="62"/>
        <v/>
      </c>
      <c r="AR126" s="1"/>
      <c r="AS126" s="1"/>
      <c r="AT126" s="1"/>
      <c r="AU126" s="1"/>
      <c r="AX126" s="118"/>
      <c r="AY126" s="118"/>
      <c r="AZ126" s="118"/>
      <c r="BA126" s="118"/>
      <c r="BD126" s="121"/>
      <c r="BE126" s="123"/>
      <c r="BF126" s="121"/>
      <c r="BG126" s="121"/>
      <c r="BH126" s="123"/>
      <c r="BI126" s="121"/>
      <c r="BL126" s="121"/>
      <c r="BM126" s="123"/>
      <c r="BN126" s="121"/>
      <c r="BO126" s="121"/>
      <c r="BP126" s="123"/>
      <c r="BQ126" s="121"/>
    </row>
    <row r="127" spans="1:69">
      <c r="A127" s="62">
        <f t="shared" si="63"/>
        <v>110</v>
      </c>
      <c r="B127" s="62" t="str">
        <f t="shared" si="35"/>
        <v>data3!R112C37</v>
      </c>
      <c r="C127" s="62" t="str">
        <f ca="1">$AT$8&amp;"!R"&amp;2+A127&amp;"C"&amp;F$3</f>
        <v>data1!R112C37</v>
      </c>
      <c r="D127" s="63">
        <f t="shared" ca="1" si="34"/>
        <v>111</v>
      </c>
      <c r="E127" s="62">
        <f t="shared" ca="1" si="36"/>
        <v>3121.5048687251692</v>
      </c>
      <c r="F127" s="63">
        <f t="shared" ca="1" si="37"/>
        <v>3119.7057800292969</v>
      </c>
      <c r="G127" s="63">
        <f t="shared" ca="1" si="38"/>
        <v>3119.7057800292969</v>
      </c>
      <c r="H127" s="63"/>
      <c r="I127" s="63" t="str">
        <f t="shared" ca="1" si="39"/>
        <v/>
      </c>
      <c r="J127" s="63" t="str">
        <f t="shared" ca="1" si="40"/>
        <v/>
      </c>
      <c r="K127" s="63" t="str">
        <f t="shared" ca="1" si="41"/>
        <v/>
      </c>
      <c r="L127" s="1" t="str">
        <f t="shared" ca="1" si="42"/>
        <v/>
      </c>
      <c r="M127" s="1" t="str">
        <f t="shared" ca="1" si="43"/>
        <v/>
      </c>
      <c r="N127" s="1"/>
      <c r="O127" s="1" t="str">
        <f t="shared" ca="1" si="44"/>
        <v>data3!R446C37</v>
      </c>
      <c r="P127" s="1" t="str">
        <f ca="1">$AT$8&amp;"!R"&amp;2+$D$16+3*A127&amp;"C"&amp;F$3</f>
        <v>data1!R446C37</v>
      </c>
      <c r="Q127" s="1" t="str">
        <f ca="1">$AT$8&amp;"!R"&amp;2+$D$16+3*A127+1&amp;"C"&amp;F$3</f>
        <v>data1!R447C37</v>
      </c>
      <c r="R127" s="1" t="str">
        <f ca="1">$AT$8&amp;"!R"&amp;2+$D$16+3*A127+2&amp;"C"&amp;F$3</f>
        <v>data1!R448C37</v>
      </c>
      <c r="S127" s="2">
        <f t="shared" ca="1" si="45"/>
        <v>118</v>
      </c>
      <c r="T127" s="63">
        <f t="shared" ca="1" si="46"/>
        <v>118</v>
      </c>
      <c r="U127" s="2" t="str">
        <f t="shared" ca="1" si="47"/>
        <v/>
      </c>
      <c r="V127" s="2">
        <f t="shared" ca="1" si="48"/>
        <v>135.42358635303026</v>
      </c>
      <c r="W127" s="2">
        <f t="shared" ca="1" si="49"/>
        <v>131.44534873962402</v>
      </c>
      <c r="X127" s="2">
        <f t="shared" ca="1" si="50"/>
        <v>129.54814211527506</v>
      </c>
      <c r="Y127" s="2" t="str">
        <f t="shared" ca="1" si="50"/>
        <v>OVR</v>
      </c>
      <c r="AA127" s="63">
        <f t="shared" ca="1" si="51"/>
        <v>135.42358635303026</v>
      </c>
      <c r="AB127" s="63">
        <f t="shared" ca="1" si="52"/>
        <v>131.44534873962402</v>
      </c>
      <c r="AC127" s="1">
        <f ca="1">IF(AB127&lt;&gt;"",AA127/AC$16,"")</f>
        <v>1.3212057205173685E-2</v>
      </c>
      <c r="AD127" s="63">
        <f t="shared" ca="1" si="64"/>
        <v>0.97062374642009897</v>
      </c>
      <c r="AE127" s="1">
        <f t="shared" ca="1" si="65"/>
        <v>4.7977794961373554E-4</v>
      </c>
      <c r="AG127" s="1"/>
      <c r="AI127" s="1"/>
      <c r="AJ127" s="63" t="str">
        <f>IF(AF127&lt;&gt;"",AF127/AB127,"")</f>
        <v/>
      </c>
      <c r="AK127" s="1" t="str">
        <f t="shared" si="56"/>
        <v/>
      </c>
      <c r="AL127" s="2" t="str">
        <f t="shared" ca="1" si="57"/>
        <v/>
      </c>
      <c r="AM127" s="1" t="str">
        <f t="shared" ca="1" si="58"/>
        <v/>
      </c>
      <c r="AN127" s="63" t="str">
        <f t="shared" ca="1" si="59"/>
        <v/>
      </c>
      <c r="AO127" s="1" t="str">
        <f t="shared" ca="1" si="60"/>
        <v/>
      </c>
      <c r="AP127" s="63" t="str">
        <f t="shared" ca="1" si="61"/>
        <v/>
      </c>
      <c r="AQ127" s="1" t="str">
        <f t="shared" ca="1" si="62"/>
        <v/>
      </c>
      <c r="AR127" s="1"/>
      <c r="AS127" s="1"/>
      <c r="AT127" s="1"/>
      <c r="AU127" s="1"/>
      <c r="AX127" s="118"/>
      <c r="AY127" s="118"/>
      <c r="AZ127" s="118"/>
      <c r="BA127" s="118"/>
      <c r="BD127" s="121"/>
      <c r="BE127" s="123"/>
      <c r="BF127" s="121"/>
      <c r="BG127" s="121"/>
      <c r="BH127" s="123"/>
      <c r="BI127" s="121"/>
      <c r="BL127" s="121"/>
      <c r="BM127" s="123"/>
      <c r="BN127" s="121"/>
      <c r="BO127" s="121"/>
      <c r="BP127" s="123"/>
      <c r="BQ127" s="121"/>
    </row>
    <row r="128" spans="1:69">
      <c r="A128" s="62">
        <f t="shared" si="63"/>
        <v>111</v>
      </c>
      <c r="B128" s="62" t="str">
        <f t="shared" si="35"/>
        <v>data3!R113C37</v>
      </c>
      <c r="C128" s="62" t="str">
        <f ca="1">$AT$8&amp;"!R"&amp;2+A128&amp;"C"&amp;F$3</f>
        <v>data1!R113C37</v>
      </c>
      <c r="D128" s="63">
        <f t="shared" ca="1" si="34"/>
        <v>112</v>
      </c>
      <c r="E128" s="62">
        <f t="shared" ca="1" si="36"/>
        <v>2981.8285019585824</v>
      </c>
      <c r="F128" s="63">
        <f t="shared" ca="1" si="37"/>
        <v>2980.309814453125</v>
      </c>
      <c r="G128" s="63">
        <f t="shared" ca="1" si="38"/>
        <v>2980.309814453125</v>
      </c>
      <c r="H128" s="63"/>
      <c r="I128" s="63" t="str">
        <f t="shared" ca="1" si="39"/>
        <v/>
      </c>
      <c r="J128" s="63" t="str">
        <f t="shared" ca="1" si="40"/>
        <v/>
      </c>
      <c r="K128" s="63" t="str">
        <f t="shared" ca="1" si="41"/>
        <v/>
      </c>
      <c r="L128" s="1" t="str">
        <f t="shared" ca="1" si="42"/>
        <v/>
      </c>
      <c r="M128" s="1" t="str">
        <f t="shared" ca="1" si="43"/>
        <v/>
      </c>
      <c r="N128" s="1"/>
      <c r="O128" s="1" t="str">
        <f t="shared" ca="1" si="44"/>
        <v>data3!R449C37</v>
      </c>
      <c r="P128" s="1" t="str">
        <f ca="1">$AT$8&amp;"!R"&amp;2+$D$16+3*A128&amp;"C"&amp;F$3</f>
        <v>data1!R449C37</v>
      </c>
      <c r="Q128" s="1" t="str">
        <f ca="1">$AT$8&amp;"!R"&amp;2+$D$16+3*A128+1&amp;"C"&amp;F$3</f>
        <v>data1!R450C37</v>
      </c>
      <c r="R128" s="1" t="str">
        <f ca="1">$AT$8&amp;"!R"&amp;2+$D$16+3*A128+2&amp;"C"&amp;F$3</f>
        <v>data1!R451C37</v>
      </c>
      <c r="S128" s="2">
        <f t="shared" ca="1" si="45"/>
        <v>129</v>
      </c>
      <c r="T128" s="63">
        <f t="shared" ca="1" si="46"/>
        <v>129</v>
      </c>
      <c r="U128" s="2" t="str">
        <f t="shared" ca="1" si="47"/>
        <v/>
      </c>
      <c r="V128" s="2">
        <f t="shared" ca="1" si="48"/>
        <v>129.47595118678035</v>
      </c>
      <c r="W128" s="2">
        <f t="shared" ca="1" si="49"/>
        <v>125.63881238301595</v>
      </c>
      <c r="X128" s="2">
        <f t="shared" ca="1" si="50"/>
        <v>124.06443119049072</v>
      </c>
      <c r="Y128" s="2" t="str">
        <f t="shared" ca="1" si="50"/>
        <v>OVR</v>
      </c>
      <c r="AA128" s="63">
        <f t="shared" ca="1" si="51"/>
        <v>135.50488743578177</v>
      </c>
      <c r="AB128" s="63">
        <f t="shared" ca="1" si="52"/>
        <v>130.15500863393149</v>
      </c>
      <c r="AC128" s="1">
        <f ca="1">IF(AB128&lt;&gt;"",AA128/AC$16,"")</f>
        <v>1.321998901812505E-2</v>
      </c>
      <c r="AD128" s="63">
        <f t="shared" ca="1" si="64"/>
        <v>0.96051892368542291</v>
      </c>
      <c r="AE128" s="1">
        <f t="shared" ca="1" si="65"/>
        <v>-9.9358654375337752E-3</v>
      </c>
      <c r="AF128" s="63">
        <f t="shared" ca="1" si="66"/>
        <v>128.21488571166992</v>
      </c>
      <c r="AG128" s="1">
        <f t="shared" ca="1" si="53"/>
        <v>0.36134636649541807</v>
      </c>
      <c r="AH128" s="63">
        <f t="shared" ca="1" si="54"/>
        <v>0.94620118977209067</v>
      </c>
      <c r="AI128" s="1">
        <f t="shared" ca="1" si="55"/>
        <v>1.266779732483525E-2</v>
      </c>
      <c r="AJ128" s="63">
        <f ca="1">IF(AF128&lt;&gt;"",AF128/AB128,"")</f>
        <v>0.98509375134599486</v>
      </c>
      <c r="AK128" s="1">
        <f t="shared" ca="1" si="56"/>
        <v>3.7014764644065501E-3</v>
      </c>
      <c r="AL128" s="2" t="str">
        <f t="shared" ca="1" si="57"/>
        <v/>
      </c>
      <c r="AM128" s="1" t="str">
        <f t="shared" ca="1" si="58"/>
        <v/>
      </c>
      <c r="AN128" s="63" t="str">
        <f t="shared" ca="1" si="59"/>
        <v/>
      </c>
      <c r="AO128" s="1" t="str">
        <f t="shared" ca="1" si="60"/>
        <v/>
      </c>
      <c r="AP128" s="63" t="str">
        <f t="shared" ca="1" si="61"/>
        <v/>
      </c>
      <c r="AQ128" s="1" t="str">
        <f t="shared" ca="1" si="62"/>
        <v/>
      </c>
      <c r="AR128" s="1"/>
      <c r="AS128" s="1"/>
      <c r="AT128" s="1"/>
      <c r="AU128" s="1"/>
      <c r="AX128" s="118"/>
      <c r="AY128" s="118"/>
      <c r="AZ128" s="118"/>
      <c r="BA128" s="118"/>
      <c r="BD128" s="121"/>
      <c r="BE128" s="123"/>
      <c r="BF128" s="121"/>
      <c r="BG128" s="121"/>
      <c r="BH128" s="123"/>
      <c r="BI128" s="121"/>
      <c r="BL128" s="121"/>
      <c r="BM128" s="123"/>
      <c r="BN128" s="121"/>
      <c r="BO128" s="121"/>
      <c r="BP128" s="123"/>
      <c r="BQ128" s="121"/>
    </row>
    <row r="129" spans="1:71">
      <c r="A129" s="62">
        <f t="shared" si="63"/>
        <v>112</v>
      </c>
      <c r="B129" s="62" t="str">
        <f t="shared" si="35"/>
        <v>data3!R114C37</v>
      </c>
      <c r="C129" s="62" t="str">
        <f ca="1">$AT$8&amp;"!R"&amp;2+A129&amp;"C"&amp;F$3</f>
        <v>data1!R114C37</v>
      </c>
      <c r="D129" s="63">
        <f t="shared" ca="1" si="34"/>
        <v>113</v>
      </c>
      <c r="E129" s="62">
        <f t="shared" ca="1" si="36"/>
        <v>2837.5327343705681</v>
      </c>
      <c r="F129" s="63">
        <f t="shared" ca="1" si="37"/>
        <v>2835.948038736979</v>
      </c>
      <c r="G129" s="63">
        <f t="shared" ca="1" si="38"/>
        <v>2835.948038736979</v>
      </c>
      <c r="H129" s="63"/>
      <c r="I129" s="63" t="str">
        <f t="shared" ca="1" si="39"/>
        <v/>
      </c>
      <c r="J129" s="63" t="str">
        <f t="shared" ca="1" si="40"/>
        <v/>
      </c>
      <c r="K129" s="63" t="str">
        <f t="shared" ca="1" si="41"/>
        <v/>
      </c>
      <c r="L129" s="1" t="str">
        <f t="shared" ca="1" si="42"/>
        <v/>
      </c>
      <c r="M129" s="1" t="str">
        <f t="shared" ca="1" si="43"/>
        <v/>
      </c>
      <c r="N129" s="1"/>
      <c r="O129" s="1" t="str">
        <f t="shared" ca="1" si="44"/>
        <v>data3!R452C37</v>
      </c>
      <c r="P129" s="1" t="str">
        <f ca="1">$AT$8&amp;"!R"&amp;2+$D$16+3*A129&amp;"C"&amp;F$3</f>
        <v>data1!R452C37</v>
      </c>
      <c r="Q129" s="1" t="str">
        <f ca="1">$AT$8&amp;"!R"&amp;2+$D$16+3*A129+1&amp;"C"&amp;F$3</f>
        <v>data1!R453C37</v>
      </c>
      <c r="R129" s="1" t="str">
        <f ca="1">$AT$8&amp;"!R"&amp;2+$D$16+3*A129+2&amp;"C"&amp;F$3</f>
        <v>data1!R454C37</v>
      </c>
      <c r="S129" s="2">
        <f t="shared" ca="1" si="45"/>
        <v>138</v>
      </c>
      <c r="T129" s="63">
        <f t="shared" ca="1" si="46"/>
        <v>138</v>
      </c>
      <c r="U129" s="2" t="str">
        <f t="shared" ca="1" si="47"/>
        <v/>
      </c>
      <c r="V129" s="2">
        <f t="shared" ca="1" si="48"/>
        <v>123.21069629416118</v>
      </c>
      <c r="W129" s="2">
        <f t="shared" ca="1" si="49"/>
        <v>119.61070315043132</v>
      </c>
      <c r="X129" s="2">
        <f t="shared" ca="1" si="50"/>
        <v>117.9918171564738</v>
      </c>
      <c r="Y129" s="2" t="str">
        <f t="shared" ca="1" si="50"/>
        <v>OVR</v>
      </c>
      <c r="AA129" s="63">
        <f t="shared" ca="1" si="51"/>
        <v>136.11328758894248</v>
      </c>
      <c r="AB129" s="63">
        <f t="shared" ca="1" si="52"/>
        <v>130.76107533772787</v>
      </c>
      <c r="AC129" s="1">
        <f ca="1">IF(AB129&lt;&gt;"",AA129/AC$16,"")</f>
        <v>1.3279345130628535E-2</v>
      </c>
      <c r="AD129" s="63">
        <f t="shared" ca="1" si="64"/>
        <v>0.96067825304919452</v>
      </c>
      <c r="AE129" s="1">
        <f t="shared" ca="1" si="65"/>
        <v>-9.771635160791603E-3</v>
      </c>
      <c r="AF129" s="63">
        <f t="shared" ca="1" si="66"/>
        <v>128.77398522694907</v>
      </c>
      <c r="AG129" s="1">
        <f t="shared" ca="1" si="53"/>
        <v>0.36296876690384661</v>
      </c>
      <c r="AH129" s="63">
        <f t="shared" ca="1" si="54"/>
        <v>0.94607945710518826</v>
      </c>
      <c r="AI129" s="1">
        <f t="shared" ca="1" si="55"/>
        <v>1.2537513456048144E-2</v>
      </c>
      <c r="AJ129" s="63">
        <f ca="1">IF(AF129&lt;&gt;"",AF129/AB129,"")</f>
        <v>0.98480365731433017</v>
      </c>
      <c r="AK129" s="1">
        <f t="shared" ca="1" si="56"/>
        <v>3.405902761398405E-3</v>
      </c>
      <c r="AL129" s="2" t="str">
        <f t="shared" ca="1" si="57"/>
        <v/>
      </c>
      <c r="AM129" s="1" t="str">
        <f t="shared" ca="1" si="58"/>
        <v/>
      </c>
      <c r="AN129" s="63" t="str">
        <f t="shared" ca="1" si="59"/>
        <v/>
      </c>
      <c r="AO129" s="1" t="str">
        <f t="shared" ca="1" si="60"/>
        <v/>
      </c>
      <c r="AP129" s="63" t="str">
        <f t="shared" ca="1" si="61"/>
        <v/>
      </c>
      <c r="AQ129" s="1" t="str">
        <f t="shared" ca="1" si="62"/>
        <v/>
      </c>
      <c r="AR129" s="1"/>
      <c r="AS129" s="1"/>
      <c r="AT129" s="1"/>
      <c r="AU129" s="1"/>
      <c r="AX129" s="118"/>
      <c r="AY129" s="118"/>
      <c r="AZ129" s="118"/>
      <c r="BA129" s="118"/>
      <c r="BD129" s="121"/>
      <c r="BE129" s="123"/>
      <c r="BF129" s="121"/>
      <c r="BG129" s="121"/>
      <c r="BH129" s="123"/>
      <c r="BI129" s="121"/>
      <c r="BL129" s="121"/>
      <c r="BM129" s="123"/>
      <c r="BN129" s="121"/>
      <c r="BO129" s="121"/>
      <c r="BP129" s="123"/>
      <c r="BQ129" s="121"/>
    </row>
    <row r="130" spans="1:71" s="58" customFormat="1">
      <c r="A130" s="68">
        <f t="shared" si="63"/>
        <v>113</v>
      </c>
      <c r="B130" s="68" t="str">
        <f t="shared" si="35"/>
        <v>data3!R115C37</v>
      </c>
      <c r="C130" s="68" t="str">
        <f ca="1">$AT$8&amp;"!R"&amp;2+A130&amp;"C"&amp;F$3</f>
        <v>data1!R115C37</v>
      </c>
      <c r="D130" s="55">
        <f t="shared" ca="1" si="34"/>
        <v>114</v>
      </c>
      <c r="E130" s="68">
        <f t="shared" ca="1" si="36"/>
        <v>2688.3662914298093</v>
      </c>
      <c r="F130" s="55">
        <f t="shared" ca="1" si="37"/>
        <v>2686.9332071940103</v>
      </c>
      <c r="G130" s="55">
        <f t="shared" ca="1" si="38"/>
        <v>2686.9332071940103</v>
      </c>
      <c r="H130" s="55"/>
      <c r="I130" s="55" t="str">
        <f t="shared" ca="1" si="39"/>
        <v/>
      </c>
      <c r="J130" s="55" t="str">
        <f t="shared" ca="1" si="40"/>
        <v/>
      </c>
      <c r="K130" s="55" t="str">
        <f t="shared" ca="1" si="41"/>
        <v/>
      </c>
      <c r="L130" s="54" t="str">
        <f t="shared" ca="1" si="42"/>
        <v/>
      </c>
      <c r="M130" s="54" t="str">
        <f t="shared" ca="1" si="43"/>
        <v/>
      </c>
      <c r="N130" s="54"/>
      <c r="O130" s="54" t="str">
        <f t="shared" ca="1" si="44"/>
        <v>data3!R455C37</v>
      </c>
      <c r="P130" s="54" t="str">
        <f ca="1">$AT$8&amp;"!R"&amp;2+$D$16+3*A130&amp;"C"&amp;F$3</f>
        <v>data1!R455C37</v>
      </c>
      <c r="Q130" s="54" t="str">
        <f ca="1">$AT$8&amp;"!R"&amp;2+$D$16+3*A130+1&amp;"C"&amp;F$3</f>
        <v>data1!R456C37</v>
      </c>
      <c r="R130" s="54" t="str">
        <f ca="1">$AT$8&amp;"!R"&amp;2+$D$16+3*A130+2&amp;"C"&amp;F$3</f>
        <v>data1!R457C37</v>
      </c>
      <c r="S130" s="53">
        <f t="shared" ca="1" si="45"/>
        <v>146</v>
      </c>
      <c r="T130" s="63">
        <f t="shared" ca="1" si="46"/>
        <v>146</v>
      </c>
      <c r="U130" s="2">
        <f t="shared" ca="1" si="47"/>
        <v>146</v>
      </c>
      <c r="V130" s="2">
        <f t="shared" ca="1" si="48"/>
        <v>116.7831178791437</v>
      </c>
      <c r="W130" s="53">
        <f t="shared" ca="1" si="49"/>
        <v>113.33495394388835</v>
      </c>
      <c r="X130" s="2">
        <f t="shared" ca="1" si="50"/>
        <v>111.29072284698486</v>
      </c>
      <c r="Y130" s="2">
        <f t="shared" ca="1" si="50"/>
        <v>147.33583641052246</v>
      </c>
      <c r="AA130" s="63">
        <f t="shared" ca="1" si="51"/>
        <v>136.68749273701874</v>
      </c>
      <c r="AB130" s="63">
        <f t="shared" ca="1" si="52"/>
        <v>131.30849393208823</v>
      </c>
      <c r="AC130" s="1">
        <f ca="1">IF(AB130&lt;&gt;"",AA130/AC$16,"")</f>
        <v>1.3335365145074999E-2</v>
      </c>
      <c r="AD130" s="63">
        <f t="shared" ca="1" si="64"/>
        <v>0.9606474689291471</v>
      </c>
      <c r="AE130" s="1">
        <f t="shared" ca="1" si="65"/>
        <v>-9.8033661891154811E-3</v>
      </c>
      <c r="AF130" s="63">
        <f t="shared" ca="1" si="66"/>
        <v>129.33976109822592</v>
      </c>
      <c r="AG130" s="1">
        <f t="shared" ca="1" si="53"/>
        <v>0.36449998063204997</v>
      </c>
      <c r="AH130" s="63">
        <f t="shared" ca="1" si="54"/>
        <v>0.94624430156949646</v>
      </c>
      <c r="AI130" s="1">
        <f t="shared" ca="1" si="55"/>
        <v>1.2713937542570664E-2</v>
      </c>
      <c r="AJ130" s="63">
        <f ca="1">IF(AF130&lt;&gt;"",AF130/AB130,"")</f>
        <v>0.98500681277419477</v>
      </c>
      <c r="AK130" s="1">
        <f t="shared" ca="1" si="56"/>
        <v>3.6128956843961557E-3</v>
      </c>
      <c r="AL130" s="2" t="str">
        <f t="shared" ca="1" si="57"/>
        <v/>
      </c>
      <c r="AM130" s="1" t="str">
        <f t="shared" ca="1" si="58"/>
        <v/>
      </c>
      <c r="AN130" s="63" t="str">
        <f t="shared" ca="1" si="59"/>
        <v/>
      </c>
      <c r="AO130" s="1" t="str">
        <f t="shared" ca="1" si="60"/>
        <v/>
      </c>
      <c r="AP130" s="63" t="str">
        <f t="shared" ca="1" si="61"/>
        <v/>
      </c>
      <c r="AQ130" s="1" t="str">
        <f t="shared" ca="1" si="62"/>
        <v/>
      </c>
      <c r="AR130" s="1"/>
      <c r="AS130" s="1"/>
      <c r="AT130" s="1"/>
      <c r="AU130" s="1"/>
      <c r="AX130" s="108"/>
      <c r="AY130" s="108"/>
      <c r="AZ130" s="108"/>
      <c r="BA130" s="108"/>
      <c r="BB130" s="106"/>
      <c r="BC130" s="106"/>
      <c r="BD130" s="109"/>
      <c r="BE130" s="107"/>
      <c r="BF130" s="109"/>
      <c r="BG130" s="109"/>
      <c r="BH130" s="107"/>
      <c r="BI130" s="109"/>
      <c r="BJ130" s="106"/>
      <c r="BK130" s="106"/>
      <c r="BL130" s="109"/>
      <c r="BM130" s="107"/>
      <c r="BN130" s="109"/>
      <c r="BO130" s="109"/>
      <c r="BP130" s="107"/>
      <c r="BQ130" s="109"/>
      <c r="BR130" s="106"/>
      <c r="BS130" s="106"/>
    </row>
    <row r="131" spans="1:71">
      <c r="A131" s="62">
        <f t="shared" si="63"/>
        <v>114</v>
      </c>
      <c r="H131" s="63"/>
      <c r="O131" s="1" t="str">
        <f t="shared" ca="1" si="44"/>
        <v>data3!R458C37</v>
      </c>
      <c r="P131" s="1" t="str">
        <f ca="1">$AT$8&amp;"!R"&amp;2+$D$16+3*A131&amp;"C"&amp;F$3</f>
        <v>data1!R458C37</v>
      </c>
      <c r="Q131" s="1" t="str">
        <f ca="1">$AT$8&amp;"!R"&amp;2+$D$16+3*A131+1&amp;"C"&amp;F$3</f>
        <v>data1!R459C37</v>
      </c>
      <c r="R131" s="1" t="str">
        <f ca="1">$AT$8&amp;"!R"&amp;2+$D$16+3*A131+2&amp;"C"&amp;F$3</f>
        <v>data1!R460C37</v>
      </c>
      <c r="S131" s="2">
        <f t="shared" ca="1" si="45"/>
        <v>111</v>
      </c>
      <c r="T131" s="63">
        <f t="shared" ca="1" si="46"/>
        <v>111</v>
      </c>
      <c r="U131" s="2" t="str">
        <f t="shared" ca="1" si="47"/>
        <v/>
      </c>
      <c r="V131" s="2">
        <f ca="1">$K$4*INDIRECT(O131,FALSE)</f>
        <v>139.17669005948494</v>
      </c>
      <c r="W131" s="2">
        <f ca="1">INDIRECT(P131,FALSE)</f>
        <v>134.04558054606119</v>
      </c>
      <c r="X131" s="2">
        <f t="shared" ca="1" si="50"/>
        <v>131.41713492075601</v>
      </c>
      <c r="Y131" s="2" t="str">
        <f t="shared" ca="1" si="50"/>
        <v>OVR</v>
      </c>
      <c r="AA131" s="63">
        <f t="shared" ca="1" si="51"/>
        <v>137.31883996768045</v>
      </c>
      <c r="AB131" s="63">
        <f t="shared" ca="1" si="52"/>
        <v>131.87546189626059</v>
      </c>
      <c r="AC131" s="1">
        <f ca="1">IF(AB131&lt;&gt;"",AA131/AC$16,"")</f>
        <v>1.3396959996846872E-2</v>
      </c>
      <c r="AD131" s="63">
        <f t="shared" ca="1" si="64"/>
        <v>0.96035956848527837</v>
      </c>
      <c r="AE131" s="1">
        <f t="shared" ca="1" si="65"/>
        <v>-1.010012234536628E-2</v>
      </c>
      <c r="AF131" s="63">
        <f t="shared" ca="1" si="66"/>
        <v>129.9241336186727</v>
      </c>
      <c r="AG131" s="1">
        <f t="shared" ca="1" si="53"/>
        <v>0.36618357324714784</v>
      </c>
      <c r="AH131" s="63">
        <f t="shared" ca="1" si="54"/>
        <v>0.94614936777249081</v>
      </c>
      <c r="AI131" s="1">
        <f t="shared" ca="1" si="55"/>
        <v>1.2612335050262935E-2</v>
      </c>
      <c r="AJ131" s="63">
        <f ca="1">IF(AF131&lt;&gt;"",AF131/AB131,"")</f>
        <v>0.98520324972114304</v>
      </c>
      <c r="AK131" s="1">
        <f t="shared" ca="1" si="56"/>
        <v>3.813043186514431E-3</v>
      </c>
      <c r="AL131" s="2" t="str">
        <f t="shared" ca="1" si="57"/>
        <v/>
      </c>
      <c r="AM131" s="1" t="str">
        <f t="shared" ca="1" si="58"/>
        <v/>
      </c>
      <c r="AN131" s="63" t="str">
        <f t="shared" ca="1" si="59"/>
        <v/>
      </c>
      <c r="AO131" s="1" t="str">
        <f t="shared" ca="1" si="60"/>
        <v/>
      </c>
      <c r="AP131" s="63" t="str">
        <f t="shared" ca="1" si="61"/>
        <v/>
      </c>
      <c r="AQ131" s="1" t="str">
        <f t="shared" ca="1" si="62"/>
        <v/>
      </c>
      <c r="AR131" s="1"/>
      <c r="AS131" s="1"/>
      <c r="AT131" s="1"/>
      <c r="AU131" s="1"/>
      <c r="AX131" s="118"/>
      <c r="AY131" s="118"/>
      <c r="AZ131" s="118"/>
      <c r="BA131" s="118"/>
      <c r="BD131" s="121"/>
      <c r="BE131" s="123"/>
      <c r="BF131" s="121"/>
      <c r="BG131" s="121"/>
      <c r="BH131" s="123"/>
      <c r="BI131" s="121"/>
      <c r="BL131" s="121"/>
      <c r="BM131" s="123"/>
      <c r="BN131" s="121"/>
      <c r="BO131" s="121"/>
      <c r="BP131" s="123"/>
      <c r="BQ131" s="121"/>
    </row>
    <row r="132" spans="1:71">
      <c r="A132" s="62">
        <f t="shared" si="63"/>
        <v>115</v>
      </c>
      <c r="H132" s="63"/>
      <c r="O132" s="1" t="str">
        <f t="shared" ca="1" si="44"/>
        <v>data3!R461C37</v>
      </c>
      <c r="P132" s="1" t="str">
        <f ca="1">$AT$8&amp;"!R"&amp;2+$D$16+3*A132&amp;"C"&amp;F$3</f>
        <v>data1!R461C37</v>
      </c>
      <c r="Q132" s="1" t="str">
        <f ca="1">$AT$8&amp;"!R"&amp;2+$D$16+3*A132+1&amp;"C"&amp;F$3</f>
        <v>data1!R462C37</v>
      </c>
      <c r="R132" s="1" t="str">
        <f ca="1">$AT$8&amp;"!R"&amp;2+$D$16+3*A132+2&amp;"C"&amp;F$3</f>
        <v>data1!R463C37</v>
      </c>
      <c r="S132" s="2">
        <f t="shared" ca="1" si="45"/>
        <v>112</v>
      </c>
      <c r="T132" s="63">
        <f t="shared" ca="1" si="46"/>
        <v>112</v>
      </c>
      <c r="U132" s="2" t="str">
        <f t="shared" ca="1" si="47"/>
        <v/>
      </c>
      <c r="V132" s="2">
        <f t="shared" ref="V132:V195" ca="1" si="67">$K$4*INDIRECT(O132,FALSE)</f>
        <v>138.37900749067754</v>
      </c>
      <c r="W132" s="2">
        <f t="shared" ref="W132:W195" ca="1" si="68">INDIRECT(P132,FALSE)</f>
        <v>132.93771266937256</v>
      </c>
      <c r="X132" s="2">
        <f t="shared" ca="1" si="50"/>
        <v>130.98225180308023</v>
      </c>
      <c r="Y132" s="2" t="str">
        <f t="shared" ca="1" si="50"/>
        <v>OVR</v>
      </c>
      <c r="AA132" s="63">
        <f t="shared" ca="1" si="51"/>
        <v>137.85615705262882</v>
      </c>
      <c r="AB132" s="63">
        <f t="shared" ca="1" si="52"/>
        <v>132.44242827097574</v>
      </c>
      <c r="AC132" s="1">
        <f ca="1">IF(AB132&lt;&gt;"",AA132/AC$16,"")</f>
        <v>1.3449381175866226E-2</v>
      </c>
      <c r="AD132" s="63">
        <f t="shared" ca="1" si="64"/>
        <v>0.9607291477043981</v>
      </c>
      <c r="AE132" s="1">
        <f t="shared" ca="1" si="65"/>
        <v>-9.7191750046037306E-3</v>
      </c>
      <c r="AF132" s="63">
        <f t="shared" ca="1" si="66"/>
        <v>130.47226651509604</v>
      </c>
      <c r="AG132" s="1">
        <f t="shared" ca="1" si="53"/>
        <v>0.36761641880701018</v>
      </c>
      <c r="AH132" s="63">
        <f t="shared" ca="1" si="54"/>
        <v>0.94643771670848287</v>
      </c>
      <c r="AI132" s="1">
        <f t="shared" ca="1" si="55"/>
        <v>1.2920939272101251E-2</v>
      </c>
      <c r="AJ132" s="63">
        <f ca="1">IF(AF132&lt;&gt;"",AF132/AB132,"")</f>
        <v>0.98512439116678852</v>
      </c>
      <c r="AK132" s="1">
        <f t="shared" ca="1" si="56"/>
        <v>3.7326950497718059E-3</v>
      </c>
      <c r="AL132" s="2" t="str">
        <f t="shared" ca="1" si="57"/>
        <v/>
      </c>
      <c r="AM132" s="1" t="str">
        <f t="shared" ca="1" si="58"/>
        <v/>
      </c>
      <c r="AN132" s="63" t="str">
        <f t="shared" ca="1" si="59"/>
        <v/>
      </c>
      <c r="AO132" s="1" t="str">
        <f t="shared" ca="1" si="60"/>
        <v/>
      </c>
      <c r="AP132" s="63" t="str">
        <f t="shared" ca="1" si="61"/>
        <v/>
      </c>
      <c r="AQ132" s="1" t="str">
        <f t="shared" ca="1" si="62"/>
        <v/>
      </c>
      <c r="AR132" s="1"/>
      <c r="AS132" s="1"/>
      <c r="AT132" s="1"/>
      <c r="AU132" s="1"/>
      <c r="AX132" s="118"/>
      <c r="AY132" s="118"/>
      <c r="AZ132" s="118"/>
      <c r="BA132" s="118"/>
      <c r="BD132" s="121"/>
      <c r="BE132" s="123"/>
      <c r="BF132" s="121"/>
      <c r="BG132" s="121"/>
      <c r="BH132" s="123"/>
      <c r="BI132" s="121"/>
      <c r="BL132" s="121"/>
      <c r="BM132" s="123"/>
      <c r="BN132" s="121"/>
      <c r="BO132" s="121"/>
      <c r="BP132" s="123"/>
      <c r="BQ132" s="121"/>
    </row>
    <row r="133" spans="1:71">
      <c r="A133" s="62">
        <f t="shared" si="63"/>
        <v>116</v>
      </c>
      <c r="H133" s="63"/>
      <c r="O133" s="1" t="str">
        <f t="shared" ca="1" si="44"/>
        <v>data3!R464C37</v>
      </c>
      <c r="P133" s="1" t="str">
        <f ca="1">$AT$8&amp;"!R"&amp;2+$D$16+3*A133&amp;"C"&amp;F$3</f>
        <v>data1!R464C37</v>
      </c>
      <c r="Q133" s="1" t="str">
        <f ca="1">$AT$8&amp;"!R"&amp;2+$D$16+3*A133+1&amp;"C"&amp;F$3</f>
        <v>data1!R465C37</v>
      </c>
      <c r="R133" s="1" t="str">
        <f ca="1">$AT$8&amp;"!R"&amp;2+$D$16+3*A133+2&amp;"C"&amp;F$3</f>
        <v>data1!R466C37</v>
      </c>
      <c r="S133" s="2">
        <f t="shared" ca="1" si="45"/>
        <v>113</v>
      </c>
      <c r="T133" s="63">
        <f t="shared" ca="1" si="46"/>
        <v>113</v>
      </c>
      <c r="U133" s="2" t="str">
        <f t="shared" ca="1" si="47"/>
        <v/>
      </c>
      <c r="V133" s="2">
        <f t="shared" ca="1" si="67"/>
        <v>137.85615705262882</v>
      </c>
      <c r="W133" s="2">
        <f t="shared" ca="1" si="68"/>
        <v>132.44242827097574</v>
      </c>
      <c r="X133" s="2">
        <f t="shared" ca="1" si="50"/>
        <v>130.47226651509604</v>
      </c>
      <c r="Y133" s="2" t="str">
        <f t="shared" ca="1" si="50"/>
        <v>OVR</v>
      </c>
      <c r="AA133" s="63">
        <f t="shared" ca="1" si="51"/>
        <v>138.37900749067754</v>
      </c>
      <c r="AB133" s="63">
        <f t="shared" ca="1" si="52"/>
        <v>132.93771266937256</v>
      </c>
      <c r="AC133" s="1">
        <f ca="1">IF(AB133&lt;&gt;"",AA133/AC$16,"")</f>
        <v>1.3500390974700247E-2</v>
      </c>
      <c r="AD133" s="63">
        <f t="shared" ca="1" si="64"/>
        <v>0.96067832166182032</v>
      </c>
      <c r="AE133" s="1">
        <f t="shared" ca="1" si="65"/>
        <v>-9.77156443766658E-3</v>
      </c>
      <c r="AF133" s="63">
        <f t="shared" ca="1" si="66"/>
        <v>130.98225180308023</v>
      </c>
      <c r="AG133" s="1">
        <f t="shared" ca="1" si="53"/>
        <v>0.36901068664180675</v>
      </c>
      <c r="AH133" s="63">
        <f t="shared" ca="1" si="54"/>
        <v>0.94654712574018407</v>
      </c>
      <c r="AI133" s="1">
        <f t="shared" ca="1" si="55"/>
        <v>1.3038033822750705E-2</v>
      </c>
      <c r="AJ133" s="63">
        <f ca="1">IF(AF133&lt;&gt;"",AF133/AB133,"")</f>
        <v>0.98529039783348971</v>
      </c>
      <c r="AK133" s="1">
        <f t="shared" ca="1" si="56"/>
        <v>3.9018374651442755E-3</v>
      </c>
      <c r="AL133" s="2" t="str">
        <f t="shared" ca="1" si="57"/>
        <v/>
      </c>
      <c r="AM133" s="1" t="str">
        <f t="shared" ca="1" si="58"/>
        <v/>
      </c>
      <c r="AN133" s="63" t="str">
        <f t="shared" ca="1" si="59"/>
        <v/>
      </c>
      <c r="AO133" s="1" t="str">
        <f t="shared" ca="1" si="60"/>
        <v/>
      </c>
      <c r="AP133" s="63" t="str">
        <f t="shared" ca="1" si="61"/>
        <v/>
      </c>
      <c r="AQ133" s="1" t="str">
        <f t="shared" ca="1" si="62"/>
        <v/>
      </c>
      <c r="AR133" s="1"/>
      <c r="AS133" s="1"/>
      <c r="AT133" s="1"/>
      <c r="AU133" s="1"/>
      <c r="AX133" s="118"/>
      <c r="AY133" s="118"/>
      <c r="AZ133" s="118"/>
      <c r="BA133" s="118"/>
      <c r="BD133" s="121"/>
      <c r="BE133" s="123"/>
      <c r="BF133" s="121"/>
      <c r="BG133" s="121"/>
      <c r="BH133" s="123"/>
      <c r="BI133" s="121"/>
      <c r="BL133" s="121"/>
      <c r="BM133" s="123"/>
      <c r="BN133" s="121"/>
      <c r="BO133" s="121"/>
      <c r="BP133" s="123"/>
      <c r="BQ133" s="121"/>
    </row>
    <row r="134" spans="1:71">
      <c r="A134" s="62">
        <f t="shared" si="63"/>
        <v>117</v>
      </c>
      <c r="H134" s="63"/>
      <c r="O134" s="1" t="str">
        <f t="shared" ca="1" si="44"/>
        <v>data3!R467C37</v>
      </c>
      <c r="P134" s="1" t="str">
        <f ca="1">$AT$8&amp;"!R"&amp;2+$D$16+3*A134&amp;"C"&amp;F$3</f>
        <v>data1!R467C37</v>
      </c>
      <c r="Q134" s="1" t="str">
        <f ca="1">$AT$8&amp;"!R"&amp;2+$D$16+3*A134+1&amp;"C"&amp;F$3</f>
        <v>data1!R468C37</v>
      </c>
      <c r="R134" s="1" t="str">
        <f ca="1">$AT$8&amp;"!R"&amp;2+$D$16+3*A134+2&amp;"C"&amp;F$3</f>
        <v>data1!R469C37</v>
      </c>
      <c r="S134" s="2">
        <f t="shared" ca="1" si="45"/>
        <v>114</v>
      </c>
      <c r="T134" s="63">
        <f t="shared" ca="1" si="46"/>
        <v>114</v>
      </c>
      <c r="U134" s="2" t="str">
        <f t="shared" ca="1" si="47"/>
        <v/>
      </c>
      <c r="V134" s="2">
        <f t="shared" ca="1" si="67"/>
        <v>137.31883996768045</v>
      </c>
      <c r="W134" s="2">
        <f t="shared" ca="1" si="68"/>
        <v>131.87546189626059</v>
      </c>
      <c r="X134" s="2">
        <f t="shared" ca="1" si="50"/>
        <v>129.9241336186727</v>
      </c>
      <c r="Y134" s="2" t="str">
        <f t="shared" ca="1" si="50"/>
        <v>OVR</v>
      </c>
      <c r="AA134" s="63">
        <f t="shared" ca="1" si="51"/>
        <v>139.17669005948494</v>
      </c>
      <c r="AB134" s="63">
        <f t="shared" ca="1" si="52"/>
        <v>134.04558054606119</v>
      </c>
      <c r="AC134" s="1">
        <f ca="1">IF(AB134&lt;&gt;"",AA134/AC$16,"")</f>
        <v>1.3578213664339995E-2</v>
      </c>
      <c r="AD134" s="63">
        <f ca="1">AB134/AA134</f>
        <v>0.96313240736483474</v>
      </c>
      <c r="AE134" s="1">
        <f ca="1">IF(AD134&lt;&gt;"",AD134/AD$16-1,"")</f>
        <v>-7.2419919557683565E-3</v>
      </c>
      <c r="AF134" s="63">
        <f ca="1">IF(T$16-$A134&gt;=T$15,VLOOKUP(T$16-$A134,$T$17:$X$244,5,FALSE),"")</f>
        <v>131.41713492075601</v>
      </c>
      <c r="AG134" s="1">
        <f t="shared" ca="1" si="53"/>
        <v>0.3711378401586265</v>
      </c>
      <c r="AH134" s="63">
        <f t="shared" ca="1" si="54"/>
        <v>0.9442467331604707</v>
      </c>
      <c r="AI134" s="1">
        <f t="shared" ca="1" si="55"/>
        <v>1.057604845234339E-2</v>
      </c>
      <c r="AJ134" s="63">
        <f ca="1">IF(AF134&lt;&gt;"",AF134/AB134,"")</f>
        <v>0.98039140406869307</v>
      </c>
      <c r="AK134" s="1">
        <f t="shared" ca="1" si="56"/>
        <v>-1.0896948313481314E-3</v>
      </c>
      <c r="AL134" s="2" t="str">
        <f t="shared" ca="1" si="57"/>
        <v/>
      </c>
      <c r="AM134" s="1" t="str">
        <f t="shared" ca="1" si="58"/>
        <v/>
      </c>
      <c r="AN134" s="63" t="str">
        <f t="shared" ca="1" si="59"/>
        <v/>
      </c>
      <c r="AO134" s="1" t="str">
        <f t="shared" ca="1" si="60"/>
        <v/>
      </c>
      <c r="AP134" s="63" t="str">
        <f t="shared" ca="1" si="61"/>
        <v/>
      </c>
      <c r="AQ134" s="1" t="str">
        <f t="shared" ca="1" si="62"/>
        <v/>
      </c>
      <c r="AR134" s="1"/>
      <c r="AS134" s="1"/>
      <c r="AT134" s="1"/>
      <c r="AU134" s="1"/>
      <c r="AX134" s="118"/>
      <c r="AY134" s="118"/>
      <c r="AZ134" s="118"/>
      <c r="BA134" s="118"/>
      <c r="BD134" s="121"/>
      <c r="BE134" s="123"/>
      <c r="BF134" s="121"/>
      <c r="BG134" s="121"/>
      <c r="BH134" s="123"/>
      <c r="BI134" s="121"/>
      <c r="BL134" s="121"/>
      <c r="BM134" s="123"/>
      <c r="BN134" s="121"/>
      <c r="BO134" s="121"/>
      <c r="BP134" s="123"/>
      <c r="BQ134" s="121"/>
    </row>
    <row r="135" spans="1:71">
      <c r="A135" s="62">
        <f t="shared" si="63"/>
        <v>118</v>
      </c>
      <c r="H135" s="63"/>
      <c r="O135" s="1" t="str">
        <f t="shared" ca="1" si="44"/>
        <v>data3!R470C37</v>
      </c>
      <c r="P135" s="1" t="str">
        <f ca="1">$AT$8&amp;"!R"&amp;2+$D$16+3*A135&amp;"C"&amp;F$3</f>
        <v>data1!R470C37</v>
      </c>
      <c r="Q135" s="1" t="str">
        <f ca="1">$AT$8&amp;"!R"&amp;2+$D$16+3*A135+1&amp;"C"&amp;F$3</f>
        <v>data1!R471C37</v>
      </c>
      <c r="R135" s="1" t="str">
        <f ca="1">$AT$8&amp;"!R"&amp;2+$D$16+3*A135+2&amp;"C"&amp;F$3</f>
        <v>data1!R472C37</v>
      </c>
      <c r="S135" s="2">
        <f t="shared" ca="1" si="45"/>
        <v>115</v>
      </c>
      <c r="T135" s="63">
        <f t="shared" ca="1" si="46"/>
        <v>115</v>
      </c>
      <c r="U135" s="2" t="str">
        <f t="shared" ca="1" si="47"/>
        <v/>
      </c>
      <c r="V135" s="2">
        <f t="shared" ca="1" si="67"/>
        <v>136.68749273701874</v>
      </c>
      <c r="W135" s="2">
        <f t="shared" ca="1" si="68"/>
        <v>131.30849393208823</v>
      </c>
      <c r="X135" s="2">
        <f t="shared" ca="1" si="50"/>
        <v>129.33976109822592</v>
      </c>
      <c r="Y135" s="2" t="str">
        <f t="shared" ca="1" si="50"/>
        <v>OVR</v>
      </c>
      <c r="AA135" s="63">
        <f ca="1">VLOOKUP($S$16-$A135,$S$17:$W$244,4,FALSE)</f>
        <v>141.23403019415068</v>
      </c>
      <c r="AB135" s="63">
        <f t="shared" ca="1" si="52"/>
        <v>136.98468971252441</v>
      </c>
      <c r="AC135" s="1">
        <f ca="1">IF(AB135&lt;&gt;"",AA135/AC$16,"")</f>
        <v>1.3778929775039091E-2</v>
      </c>
      <c r="AD135" s="63">
        <f ca="1">AB135/AA135</f>
        <v>0.96991277190217684</v>
      </c>
      <c r="AE135" s="1">
        <f ca="1">IF(AD135&lt;&gt;"",AD135/AD$16-1,"")</f>
        <v>-2.5306588451046164E-4</v>
      </c>
      <c r="AF135" s="63">
        <f ca="1">IF(T$16-$A135&gt;=T$15,VLOOKUP(T$16-$A135,$T$17:$X$244,5,FALSE),"")</f>
        <v>135.34704685211182</v>
      </c>
      <c r="AG135" s="1">
        <f t="shared" ca="1" si="53"/>
        <v>0.37662408051773516</v>
      </c>
      <c r="AH135" s="63">
        <f t="shared" ca="1" si="54"/>
        <v>0.95831752918226454</v>
      </c>
      <c r="AI135" s="1">
        <f t="shared" ca="1" si="55"/>
        <v>2.5635258024283569E-2</v>
      </c>
      <c r="AJ135" s="63">
        <f ca="1">IF(AF135&lt;&gt;"",AF135/AB135,"")</f>
        <v>0.9880450664680166</v>
      </c>
      <c r="AK135" s="1">
        <f t="shared" ca="1" si="56"/>
        <v>6.7085398443511579E-3</v>
      </c>
      <c r="AL135" s="2" t="str">
        <f t="shared" ca="1" si="57"/>
        <v/>
      </c>
      <c r="AM135" s="1" t="str">
        <f t="shared" ca="1" si="58"/>
        <v/>
      </c>
      <c r="AN135" s="63" t="str">
        <f t="shared" ca="1" si="59"/>
        <v/>
      </c>
      <c r="AO135" s="1" t="str">
        <f t="shared" ca="1" si="60"/>
        <v/>
      </c>
      <c r="AP135" s="63" t="str">
        <f t="shared" ca="1" si="61"/>
        <v/>
      </c>
      <c r="AQ135" s="1" t="str">
        <f t="shared" ca="1" si="62"/>
        <v/>
      </c>
      <c r="AR135" s="1"/>
      <c r="AS135" s="1"/>
      <c r="AT135" s="1"/>
      <c r="AU135" s="1"/>
      <c r="AX135" s="118"/>
      <c r="AY135" s="118"/>
      <c r="AZ135" s="118"/>
      <c r="BA135" s="118"/>
      <c r="BD135" s="121"/>
      <c r="BE135" s="123"/>
      <c r="BF135" s="121"/>
      <c r="BG135" s="121"/>
      <c r="BH135" s="123"/>
      <c r="BI135" s="121"/>
      <c r="BL135" s="121"/>
      <c r="BM135" s="123"/>
      <c r="BN135" s="121"/>
      <c r="BO135" s="121"/>
      <c r="BP135" s="123"/>
      <c r="BQ135" s="121"/>
    </row>
    <row r="136" spans="1:71">
      <c r="A136" s="62">
        <f t="shared" si="63"/>
        <v>119</v>
      </c>
      <c r="H136" s="63"/>
      <c r="O136" s="1" t="str">
        <f t="shared" ca="1" si="44"/>
        <v>data3!R473C37</v>
      </c>
      <c r="P136" s="1" t="str">
        <f ca="1">$AT$8&amp;"!R"&amp;2+$D$16+3*A136&amp;"C"&amp;F$3</f>
        <v>data1!R473C37</v>
      </c>
      <c r="Q136" s="1" t="str">
        <f ca="1">$AT$8&amp;"!R"&amp;2+$D$16+3*A136+1&amp;"C"&amp;F$3</f>
        <v>data1!R474C37</v>
      </c>
      <c r="R136" s="1" t="str">
        <f ca="1">$AT$8&amp;"!R"&amp;2+$D$16+3*A136+2&amp;"C"&amp;F$3</f>
        <v>data1!R475C37</v>
      </c>
      <c r="S136" s="2">
        <f t="shared" ca="1" si="45"/>
        <v>116</v>
      </c>
      <c r="T136" s="63">
        <f t="shared" ca="1" si="46"/>
        <v>116</v>
      </c>
      <c r="U136" s="2" t="str">
        <f t="shared" ca="1" si="47"/>
        <v/>
      </c>
      <c r="V136" s="2">
        <f t="shared" ca="1" si="67"/>
        <v>136.11328758894248</v>
      </c>
      <c r="W136" s="2">
        <f t="shared" ca="1" si="68"/>
        <v>130.76107533772787</v>
      </c>
      <c r="X136" s="2">
        <f t="shared" ca="1" si="50"/>
        <v>128.77398522694907</v>
      </c>
      <c r="Y136" s="2" t="str">
        <f t="shared" ca="1" si="50"/>
        <v>OVR</v>
      </c>
      <c r="AA136" s="63">
        <f t="shared" ca="1" si="51"/>
        <v>146.70882085278555</v>
      </c>
      <c r="AB136" s="63">
        <f t="shared" ca="1" si="52"/>
        <v>142.3741455078125</v>
      </c>
      <c r="AC136" s="1">
        <f ca="1">IF(AB136&lt;&gt;"",AA136/AC$16,"")</f>
        <v>1.4313055692954688E-2</v>
      </c>
      <c r="AD136" s="63">
        <f ca="1">AB136/AA136</f>
        <v>0.97045388736834937</v>
      </c>
      <c r="AE136" s="1">
        <f ca="1">IF(AD136&lt;&gt;"",AD136/AD$16-1,"")</f>
        <v>3.046940955415689E-4</v>
      </c>
      <c r="AF136" s="63">
        <f ca="1">IF(T$16-$A136&gt;=T$15,VLOOKUP(T$16-$A136,$T$17:$X$244,5,FALSE),"")</f>
        <v>141.485226949056</v>
      </c>
      <c r="AG136" s="1">
        <f t="shared" ca="1" si="53"/>
        <v>0.39122352227409479</v>
      </c>
      <c r="AH136" s="63">
        <f t="shared" ca="1" si="54"/>
        <v>0.9643948204793279</v>
      </c>
      <c r="AI136" s="1">
        <f t="shared" ca="1" si="55"/>
        <v>3.2139453176459387E-2</v>
      </c>
      <c r="AJ136" s="63">
        <f ca="1">IF(AF136&lt;&gt;"",AF136/AB136,"")</f>
        <v>0.99375646079851121</v>
      </c>
      <c r="AK136" s="1">
        <f t="shared" ca="1" si="56"/>
        <v>1.2527818379369116E-2</v>
      </c>
      <c r="AL136" s="2" t="str">
        <f t="shared" ca="1" si="57"/>
        <v/>
      </c>
      <c r="AM136" s="1" t="str">
        <f t="shared" ca="1" si="58"/>
        <v/>
      </c>
      <c r="AN136" s="63" t="str">
        <f t="shared" ca="1" si="59"/>
        <v/>
      </c>
      <c r="AO136" s="1" t="str">
        <f t="shared" ca="1" si="60"/>
        <v/>
      </c>
      <c r="AP136" s="63" t="str">
        <f t="shared" ca="1" si="61"/>
        <v/>
      </c>
      <c r="AQ136" s="1" t="str">
        <f t="shared" ca="1" si="62"/>
        <v/>
      </c>
      <c r="AR136" s="1"/>
      <c r="AS136" s="1"/>
      <c r="AT136" s="1"/>
      <c r="AU136" s="1"/>
      <c r="AX136" s="118"/>
      <c r="AY136" s="118"/>
      <c r="AZ136" s="118"/>
      <c r="BA136" s="118"/>
      <c r="BD136" s="121"/>
      <c r="BE136" s="123"/>
      <c r="BF136" s="121"/>
      <c r="BG136" s="121"/>
      <c r="BH136" s="123"/>
      <c r="BI136" s="121"/>
      <c r="BL136" s="121"/>
      <c r="BM136" s="123"/>
      <c r="BN136" s="121"/>
      <c r="BO136" s="121"/>
      <c r="BP136" s="123"/>
      <c r="BQ136" s="121"/>
    </row>
    <row r="137" spans="1:71">
      <c r="A137" s="62">
        <f t="shared" si="63"/>
        <v>120</v>
      </c>
      <c r="H137" s="63"/>
      <c r="O137" s="1" t="str">
        <f t="shared" ca="1" si="44"/>
        <v>data3!R476C37</v>
      </c>
      <c r="P137" s="1" t="str">
        <f ca="1">$AT$8&amp;"!R"&amp;2+$D$16+3*A137&amp;"C"&amp;F$3</f>
        <v>data1!R476C37</v>
      </c>
      <c r="Q137" s="1" t="str">
        <f ca="1">$AT$8&amp;"!R"&amp;2+$D$16+3*A137+1&amp;"C"&amp;F$3</f>
        <v>data1!R477C37</v>
      </c>
      <c r="R137" s="1" t="str">
        <f ca="1">$AT$8&amp;"!R"&amp;2+$D$16+3*A137+2&amp;"C"&amp;F$3</f>
        <v>data1!R478C37</v>
      </c>
      <c r="S137" s="2">
        <f t="shared" ca="1" si="45"/>
        <v>117</v>
      </c>
      <c r="T137" s="63">
        <f t="shared" ca="1" si="46"/>
        <v>117</v>
      </c>
      <c r="U137" s="2" t="str">
        <f t="shared" ca="1" si="47"/>
        <v/>
      </c>
      <c r="V137" s="2">
        <f t="shared" ca="1" si="67"/>
        <v>135.50488743578177</v>
      </c>
      <c r="W137" s="2">
        <f t="shared" ca="1" si="68"/>
        <v>130.15500863393149</v>
      </c>
      <c r="X137" s="2">
        <f t="shared" ca="1" si="50"/>
        <v>128.21488571166992</v>
      </c>
      <c r="Y137" s="2" t="str">
        <f t="shared" ca="1" si="50"/>
        <v>OVR</v>
      </c>
      <c r="AA137" s="63">
        <f t="shared" ca="1" si="51"/>
        <v>152.08845923741922</v>
      </c>
      <c r="AB137" s="63">
        <f t="shared" ca="1" si="52"/>
        <v>147.56809139251709</v>
      </c>
      <c r="AC137" s="1">
        <f ca="1">IF(AB137&lt;&gt;"",AA137/AC$16,"")</f>
        <v>1.483789846218724E-2</v>
      </c>
      <c r="AD137" s="63">
        <f ca="1">AB137/AA137</f>
        <v>0.97027803511477773</v>
      </c>
      <c r="AE137" s="1">
        <f ca="1">IF(AD137&lt;&gt;"",AD137/AD$16-1,"")</f>
        <v>1.23432690950942E-4</v>
      </c>
      <c r="AF137" s="63">
        <f ca="1">IF(T$16-$A137&gt;=T$15,VLOOKUP(T$16-$A137,$T$17:$X$244,5,FALSE),"")</f>
        <v>146.78058433532715</v>
      </c>
      <c r="AG137" s="1">
        <f t="shared" ca="1" si="53"/>
        <v>0.4055692246331179</v>
      </c>
      <c r="AH137" s="63">
        <f t="shared" ca="1" si="54"/>
        <v>0.96510008104029676</v>
      </c>
      <c r="AI137" s="1">
        <f t="shared" ca="1" si="55"/>
        <v>3.2894255290995211E-2</v>
      </c>
      <c r="AJ137" s="63">
        <f ca="1">IF(AF137&lt;&gt;"",AF137/AB137,"")</f>
        <v>0.99466343265838375</v>
      </c>
      <c r="AK137" s="1">
        <f t="shared" ca="1" si="56"/>
        <v>1.3451922297013308E-2</v>
      </c>
      <c r="AL137" s="2" t="str">
        <f t="shared" ca="1" si="57"/>
        <v/>
      </c>
      <c r="AM137" s="1" t="str">
        <f t="shared" ca="1" si="58"/>
        <v/>
      </c>
      <c r="AN137" s="63" t="str">
        <f t="shared" ca="1" si="59"/>
        <v/>
      </c>
      <c r="AO137" s="1" t="str">
        <f t="shared" ca="1" si="60"/>
        <v/>
      </c>
      <c r="AP137" s="63" t="str">
        <f t="shared" ca="1" si="61"/>
        <v/>
      </c>
      <c r="AQ137" s="1" t="str">
        <f t="shared" ca="1" si="62"/>
        <v/>
      </c>
      <c r="AR137" s="1"/>
      <c r="AS137" s="1"/>
      <c r="AT137" s="1"/>
      <c r="AU137" s="1"/>
      <c r="AX137" s="118"/>
      <c r="AY137" s="118"/>
      <c r="AZ137" s="118"/>
      <c r="BA137" s="118"/>
      <c r="BD137" s="121"/>
      <c r="BE137" s="123"/>
      <c r="BF137" s="121"/>
      <c r="BG137" s="121"/>
      <c r="BH137" s="123"/>
      <c r="BI137" s="121"/>
      <c r="BL137" s="121"/>
      <c r="BM137" s="123"/>
      <c r="BN137" s="121"/>
      <c r="BO137" s="121"/>
      <c r="BP137" s="123"/>
      <c r="BQ137" s="121"/>
    </row>
    <row r="138" spans="1:71">
      <c r="A138" s="62">
        <f t="shared" si="63"/>
        <v>121</v>
      </c>
      <c r="H138" s="63"/>
      <c r="O138" s="1" t="str">
        <f t="shared" ca="1" si="44"/>
        <v>data3!R479C37</v>
      </c>
      <c r="P138" s="1" t="str">
        <f ca="1">$AT$8&amp;"!R"&amp;2+$D$16+3*A138&amp;"C"&amp;F$3</f>
        <v>data1!R479C37</v>
      </c>
      <c r="Q138" s="1" t="str">
        <f ca="1">$AT$8&amp;"!R"&amp;2+$D$16+3*A138+1&amp;"C"&amp;F$3</f>
        <v>data1!R480C37</v>
      </c>
      <c r="R138" s="1" t="str">
        <f ca="1">$AT$8&amp;"!R"&amp;2+$D$16+3*A138+2&amp;"C"&amp;F$3</f>
        <v>data1!R481C37</v>
      </c>
      <c r="S138" s="2">
        <f t="shared" ca="1" si="45"/>
        <v>119</v>
      </c>
      <c r="T138" s="63">
        <f t="shared" ca="1" si="46"/>
        <v>119</v>
      </c>
      <c r="U138" s="2" t="str">
        <f t="shared" ca="1" si="47"/>
        <v/>
      </c>
      <c r="V138" s="2">
        <f t="shared" ca="1" si="67"/>
        <v>134.86973566155322</v>
      </c>
      <c r="W138" s="2">
        <f t="shared" ca="1" si="68"/>
        <v>129.52938588460287</v>
      </c>
      <c r="X138" s="2">
        <f t="shared" ca="1" si="50"/>
        <v>127.60857741038005</v>
      </c>
      <c r="Y138" s="2" t="str">
        <f t="shared" ca="1" si="50"/>
        <v>OVR</v>
      </c>
      <c r="AA138" s="63">
        <f t="shared" ca="1" si="51"/>
        <v>157.31341841658769</v>
      </c>
      <c r="AB138" s="63">
        <f t="shared" ca="1" si="52"/>
        <v>152.59912045796713</v>
      </c>
      <c r="AC138" s="1">
        <f ca="1">IF(AB138&lt;&gt;"",AA138/AC$16,"")</f>
        <v>1.5347650577228068E-2</v>
      </c>
      <c r="AD138" s="63">
        <f ca="1">AB138/AA138</f>
        <v>0.9700324485598778</v>
      </c>
      <c r="AE138" s="1">
        <f ca="1">IF(AD138&lt;&gt;"",AD138/AD$16-1,"")</f>
        <v>-1.2970801657863351E-4</v>
      </c>
      <c r="AF138" s="63">
        <f ca="1">IF(T$16-$A138&gt;=T$15,VLOOKUP(T$16-$A138,$T$17:$X$244,5,FALSE),"")</f>
        <v>151.85421053568521</v>
      </c>
      <c r="AG138" s="1">
        <f t="shared" ca="1" si="53"/>
        <v>0.41950244911090051</v>
      </c>
      <c r="AH138" s="63">
        <f t="shared" ca="1" si="54"/>
        <v>0.96529725222519958</v>
      </c>
      <c r="AI138" s="1">
        <f t="shared" ca="1" si="55"/>
        <v>3.3105276912686055E-2</v>
      </c>
      <c r="AJ138" s="63">
        <f ca="1">IF(AF138&lt;&gt;"",AF138/AB138,"")</f>
        <v>0.99511851759009906</v>
      </c>
      <c r="AK138" s="1">
        <f t="shared" ca="1" si="56"/>
        <v>1.3915603461628567E-2</v>
      </c>
      <c r="AL138" s="2" t="str">
        <f t="shared" ca="1" si="57"/>
        <v/>
      </c>
      <c r="AM138" s="1" t="str">
        <f t="shared" ca="1" si="58"/>
        <v/>
      </c>
      <c r="AN138" s="63" t="str">
        <f t="shared" ca="1" si="59"/>
        <v/>
      </c>
      <c r="AO138" s="1" t="str">
        <f t="shared" ca="1" si="60"/>
        <v/>
      </c>
      <c r="AP138" s="63" t="str">
        <f t="shared" ca="1" si="61"/>
        <v/>
      </c>
      <c r="AQ138" s="1" t="str">
        <f t="shared" ca="1" si="62"/>
        <v/>
      </c>
      <c r="AR138" s="1"/>
      <c r="AS138" s="1"/>
      <c r="AT138" s="1"/>
      <c r="AU138" s="1"/>
      <c r="AX138" s="118"/>
      <c r="AY138" s="118"/>
      <c r="AZ138" s="118"/>
      <c r="BA138" s="118"/>
      <c r="BD138" s="121"/>
      <c r="BE138" s="123"/>
      <c r="BF138" s="121"/>
      <c r="BG138" s="121"/>
      <c r="BH138" s="123"/>
      <c r="BI138" s="121"/>
      <c r="BL138" s="121"/>
      <c r="BM138" s="123"/>
      <c r="BN138" s="121"/>
      <c r="BO138" s="121"/>
      <c r="BP138" s="123"/>
      <c r="BQ138" s="121"/>
    </row>
    <row r="139" spans="1:71">
      <c r="A139" s="62">
        <f t="shared" si="63"/>
        <v>122</v>
      </c>
      <c r="H139" s="63"/>
      <c r="O139" s="1" t="str">
        <f t="shared" ca="1" si="44"/>
        <v>data3!R482C37</v>
      </c>
      <c r="P139" s="1" t="str">
        <f ca="1">$AT$8&amp;"!R"&amp;2+$D$16+3*A139&amp;"C"&amp;F$3</f>
        <v>data1!R482C37</v>
      </c>
      <c r="Q139" s="1" t="str">
        <f ca="1">$AT$8&amp;"!R"&amp;2+$D$16+3*A139+1&amp;"C"&amp;F$3</f>
        <v>data1!R483C37</v>
      </c>
      <c r="R139" s="1" t="str">
        <f ca="1">$AT$8&amp;"!R"&amp;2+$D$16+3*A139+2&amp;"C"&amp;F$3</f>
        <v>data1!R484C37</v>
      </c>
      <c r="S139" s="2">
        <f t="shared" ca="1" si="45"/>
        <v>120</v>
      </c>
      <c r="T139" s="63">
        <f t="shared" ca="1" si="46"/>
        <v>120</v>
      </c>
      <c r="U139" s="2" t="str">
        <f t="shared" ca="1" si="47"/>
        <v/>
      </c>
      <c r="V139" s="2">
        <f t="shared" ca="1" si="67"/>
        <v>134.24051554905836</v>
      </c>
      <c r="W139" s="2">
        <f t="shared" ca="1" si="68"/>
        <v>128.91028340657553</v>
      </c>
      <c r="X139" s="2">
        <f t="shared" ca="1" si="50"/>
        <v>126.97079722086589</v>
      </c>
      <c r="Y139" s="2" t="str">
        <f t="shared" ca="1" si="50"/>
        <v>OVR</v>
      </c>
      <c r="AA139" s="63">
        <f t="shared" ca="1" si="51"/>
        <v>162.37877022225109</v>
      </c>
      <c r="AB139" s="63">
        <f t="shared" ca="1" si="52"/>
        <v>157.54542541503906</v>
      </c>
      <c r="AC139" s="1">
        <f ca="1">IF(AB139&lt;&gt;"",AA139/AC$16,"")</f>
        <v>1.5841831241195228E-2</v>
      </c>
      <c r="AD139" s="63">
        <f ca="1">AB139/AA139</f>
        <v>0.97023413343630738</v>
      </c>
      <c r="AE139" s="1">
        <f ca="1">IF(AD139&lt;&gt;"",AD139/AD$16-1,"")</f>
        <v>7.81806129035445E-5</v>
      </c>
      <c r="AF139" s="63">
        <f ca="1">IF(T$16-$A139&gt;=T$15,VLOOKUP(T$16-$A139,$T$17:$X$244,5,FALSE),"")</f>
        <v>157.19796562194824</v>
      </c>
      <c r="AG139" s="1">
        <f t="shared" ca="1" si="53"/>
        <v>0.43301005392600289</v>
      </c>
      <c r="AH139" s="63">
        <f t="shared" ca="1" si="54"/>
        <v>0.96809432296345277</v>
      </c>
      <c r="AI139" s="1">
        <f t="shared" ca="1" si="55"/>
        <v>3.6098829968935098E-2</v>
      </c>
      <c r="AJ139" s="63">
        <f ca="1">IF(AF139&lt;&gt;"",AF139/AB139,"")</f>
        <v>0.99779454216347141</v>
      </c>
      <c r="AK139" s="1">
        <f t="shared" ca="1" si="56"/>
        <v>1.664217624891795E-2</v>
      </c>
      <c r="AL139" s="2" t="str">
        <f t="shared" ca="1" si="57"/>
        <v/>
      </c>
      <c r="AM139" s="1" t="str">
        <f t="shared" ca="1" si="58"/>
        <v/>
      </c>
      <c r="AN139" s="63" t="str">
        <f t="shared" ca="1" si="59"/>
        <v/>
      </c>
      <c r="AO139" s="1" t="str">
        <f t="shared" ca="1" si="60"/>
        <v/>
      </c>
      <c r="AP139" s="63" t="str">
        <f t="shared" ca="1" si="61"/>
        <v/>
      </c>
      <c r="AQ139" s="1" t="str">
        <f t="shared" ca="1" si="62"/>
        <v/>
      </c>
      <c r="AR139" s="1"/>
      <c r="AS139" s="1"/>
      <c r="AT139" s="1"/>
      <c r="AU139" s="1"/>
      <c r="AX139" s="118"/>
      <c r="AY139" s="118"/>
      <c r="AZ139" s="118"/>
      <c r="BA139" s="118"/>
      <c r="BD139" s="121"/>
      <c r="BE139" s="123"/>
      <c r="BF139" s="121"/>
      <c r="BG139" s="121"/>
      <c r="BH139" s="123"/>
      <c r="BI139" s="121"/>
      <c r="BL139" s="121"/>
      <c r="BM139" s="123"/>
      <c r="BN139" s="121"/>
      <c r="BO139" s="121"/>
      <c r="BP139" s="123"/>
      <c r="BQ139" s="121"/>
    </row>
    <row r="140" spans="1:71">
      <c r="A140" s="62">
        <f t="shared" si="63"/>
        <v>123</v>
      </c>
      <c r="H140" s="63"/>
      <c r="O140" s="1" t="str">
        <f t="shared" ca="1" si="44"/>
        <v>data3!R485C37</v>
      </c>
      <c r="P140" s="1" t="str">
        <f ca="1">$AT$8&amp;"!R"&amp;2+$D$16+3*A140&amp;"C"&amp;F$3</f>
        <v>data1!R485C37</v>
      </c>
      <c r="Q140" s="1" t="str">
        <f ca="1">$AT$8&amp;"!R"&amp;2+$D$16+3*A140+1&amp;"C"&amp;F$3</f>
        <v>data1!R486C37</v>
      </c>
      <c r="R140" s="1" t="str">
        <f ca="1">$AT$8&amp;"!R"&amp;2+$D$16+3*A140+2&amp;"C"&amp;F$3</f>
        <v>data1!R487C37</v>
      </c>
      <c r="S140" s="2">
        <f t="shared" ca="1" si="45"/>
        <v>121</v>
      </c>
      <c r="T140" s="63">
        <f t="shared" ca="1" si="46"/>
        <v>121</v>
      </c>
      <c r="U140" s="2" t="str">
        <f t="shared" ca="1" si="47"/>
        <v/>
      </c>
      <c r="V140" s="2">
        <f t="shared" ca="1" si="67"/>
        <v>133.59628528343995</v>
      </c>
      <c r="W140" s="2">
        <f t="shared" ca="1" si="68"/>
        <v>128.26511319478354</v>
      </c>
      <c r="X140" s="2">
        <f t="shared" ca="1" si="50"/>
        <v>126.35781447092693</v>
      </c>
      <c r="Y140" s="2" t="str">
        <f t="shared" ca="1" si="50"/>
        <v>OVR</v>
      </c>
      <c r="AA140" s="63">
        <f t="shared" ca="1" si="51"/>
        <v>167.41294835435983</v>
      </c>
      <c r="AB140" s="63">
        <f t="shared" ca="1" si="52"/>
        <v>162.40049743652344</v>
      </c>
      <c r="AC140" s="1">
        <f ca="1">IF(AB140&lt;&gt;"",AA140/AC$16,"")</f>
        <v>1.6332970571157058E-2</v>
      </c>
      <c r="AD140" s="63">
        <f ca="1">AB140/AA140</f>
        <v>0.97005935940375032</v>
      </c>
      <c r="AE140" s="1">
        <f ca="1">IF(AD140&lt;&gt;"",AD140/AD$16-1,"")</f>
        <v>-1.0196940498852225E-4</v>
      </c>
      <c r="AF140" s="63">
        <f ca="1">IF(T$16-$A140&gt;=T$15,VLOOKUP(T$16-$A140,$T$17:$X$244,5,FALSE),"")</f>
        <v>162.22986793518066</v>
      </c>
      <c r="AG140" s="1">
        <f t="shared" ca="1" si="53"/>
        <v>0.44643452894495955</v>
      </c>
      <c r="AH140" s="63">
        <f t="shared" ca="1" si="54"/>
        <v>0.96904014611696443</v>
      </c>
      <c r="AI140" s="1">
        <f t="shared" ca="1" si="55"/>
        <v>3.7111093174560628E-2</v>
      </c>
      <c r="AJ140" s="63">
        <f ca="1">IF(AF140&lt;&gt;"",AF140/AB140,"")</f>
        <v>0.99894932894888777</v>
      </c>
      <c r="AK140" s="1">
        <f t="shared" ca="1" si="56"/>
        <v>1.7818776140999582E-2</v>
      </c>
      <c r="AL140" s="2" t="str">
        <f t="shared" ca="1" si="57"/>
        <v/>
      </c>
      <c r="AM140" s="1" t="str">
        <f t="shared" ca="1" si="58"/>
        <v/>
      </c>
      <c r="AN140" s="63" t="str">
        <f t="shared" ca="1" si="59"/>
        <v/>
      </c>
      <c r="AO140" s="1" t="str">
        <f t="shared" ca="1" si="60"/>
        <v/>
      </c>
      <c r="AP140" s="63" t="str">
        <f t="shared" ca="1" si="61"/>
        <v/>
      </c>
      <c r="AQ140" s="1" t="str">
        <f t="shared" ca="1" si="62"/>
        <v/>
      </c>
      <c r="AR140" s="1"/>
      <c r="AS140" s="1"/>
      <c r="AT140" s="1"/>
      <c r="AU140" s="1"/>
      <c r="AX140" s="118"/>
      <c r="AY140" s="118"/>
      <c r="AZ140" s="118"/>
      <c r="BA140" s="118"/>
      <c r="BD140" s="121"/>
      <c r="BE140" s="123"/>
      <c r="BF140" s="121"/>
      <c r="BG140" s="121"/>
      <c r="BH140" s="123"/>
      <c r="BI140" s="121"/>
      <c r="BL140" s="121"/>
      <c r="BM140" s="123"/>
      <c r="BN140" s="121"/>
      <c r="BO140" s="121"/>
      <c r="BP140" s="123"/>
      <c r="BQ140" s="121"/>
    </row>
    <row r="141" spans="1:71">
      <c r="A141" s="62">
        <f t="shared" si="63"/>
        <v>124</v>
      </c>
      <c r="H141" s="63"/>
      <c r="O141" s="1" t="str">
        <f t="shared" ca="1" si="44"/>
        <v>data3!R488C37</v>
      </c>
      <c r="P141" s="1" t="str">
        <f ca="1">$AT$8&amp;"!R"&amp;2+$D$16+3*A141&amp;"C"&amp;F$3</f>
        <v>data1!R488C37</v>
      </c>
      <c r="Q141" s="1" t="str">
        <f ca="1">$AT$8&amp;"!R"&amp;2+$D$16+3*A141+1&amp;"C"&amp;F$3</f>
        <v>data1!R489C37</v>
      </c>
      <c r="R141" s="1" t="str">
        <f ca="1">$AT$8&amp;"!R"&amp;2+$D$16+3*A141+2&amp;"C"&amp;F$3</f>
        <v>data1!R490C37</v>
      </c>
      <c r="S141" s="2">
        <f t="shared" ca="1" si="45"/>
        <v>122</v>
      </c>
      <c r="T141" s="63">
        <f t="shared" ca="1" si="46"/>
        <v>122</v>
      </c>
      <c r="U141" s="2" t="str">
        <f t="shared" ca="1" si="47"/>
        <v/>
      </c>
      <c r="V141" s="2">
        <f t="shared" ca="1" si="67"/>
        <v>132.97772472499918</v>
      </c>
      <c r="W141" s="2">
        <f t="shared" ca="1" si="68"/>
        <v>127.61994171142578</v>
      </c>
      <c r="X141" s="2">
        <f t="shared" ca="1" si="50"/>
        <v>125.82351080576579</v>
      </c>
      <c r="Y141" s="2" t="str">
        <f t="shared" ca="1" si="50"/>
        <v>OVR</v>
      </c>
      <c r="AA141" s="63">
        <f t="shared" ca="1" si="51"/>
        <v>172.3115520779979</v>
      </c>
      <c r="AB141" s="63">
        <f t="shared" ca="1" si="52"/>
        <v>167.19691848754883</v>
      </c>
      <c r="AC141" s="1">
        <f ca="1">IF(AB141&lt;&gt;"",AA141/AC$16,"")</f>
        <v>1.6810883129560771E-2</v>
      </c>
      <c r="AD141" s="63">
        <f ca="1">AB141/AA141</f>
        <v>0.97031752352776734</v>
      </c>
      <c r="AE141" s="1">
        <f ca="1">IF(AD141&lt;&gt;"",AD141/AD$16-1,"")</f>
        <v>1.6413575308504846E-4</v>
      </c>
      <c r="AF141" s="63">
        <f ca="1">IF(T$16-$A141&gt;=T$15,VLOOKUP(T$16-$A141,$T$17:$X$244,5,FALSE),"")</f>
        <v>166.55889892578125</v>
      </c>
      <c r="AG141" s="1">
        <f t="shared" ca="1" si="53"/>
        <v>0.45949747220799442</v>
      </c>
      <c r="AH141" s="63">
        <f t="shared" ca="1" si="54"/>
        <v>0.9666148143705845</v>
      </c>
      <c r="AI141" s="1">
        <f t="shared" ca="1" si="55"/>
        <v>3.4515392192637107E-2</v>
      </c>
      <c r="AJ141" s="63">
        <f ca="1">IF(AF141&lt;&gt;"",AF141/AB141,"")</f>
        <v>0.99618402320127031</v>
      </c>
      <c r="AK141" s="1">
        <f t="shared" ca="1" si="56"/>
        <v>1.5001235721149531E-2</v>
      </c>
      <c r="AL141" s="2" t="str">
        <f t="shared" ca="1" si="57"/>
        <v/>
      </c>
      <c r="AM141" s="1" t="str">
        <f t="shared" ca="1" si="58"/>
        <v/>
      </c>
      <c r="AN141" s="63" t="str">
        <f t="shared" ca="1" si="59"/>
        <v/>
      </c>
      <c r="AO141" s="1" t="str">
        <f t="shared" ca="1" si="60"/>
        <v/>
      </c>
      <c r="AP141" s="63" t="str">
        <f t="shared" ca="1" si="61"/>
        <v/>
      </c>
      <c r="AQ141" s="1" t="str">
        <f t="shared" ca="1" si="62"/>
        <v/>
      </c>
      <c r="AR141" s="1"/>
      <c r="AS141" s="1"/>
      <c r="AT141" s="1"/>
      <c r="AU141" s="1"/>
      <c r="AX141" s="118"/>
      <c r="AY141" s="118"/>
      <c r="AZ141" s="118"/>
      <c r="BA141" s="118"/>
      <c r="BD141" s="121"/>
      <c r="BE141" s="123"/>
      <c r="BF141" s="121"/>
      <c r="BG141" s="121"/>
      <c r="BH141" s="123"/>
      <c r="BI141" s="121"/>
      <c r="BL141" s="121"/>
      <c r="BM141" s="123"/>
      <c r="BN141" s="121"/>
      <c r="BO141" s="121"/>
      <c r="BP141" s="123"/>
      <c r="BQ141" s="121"/>
    </row>
    <row r="142" spans="1:71">
      <c r="A142" s="62">
        <f t="shared" si="63"/>
        <v>125</v>
      </c>
      <c r="H142" s="63"/>
      <c r="O142" s="1" t="str">
        <f t="shared" ca="1" si="44"/>
        <v>data3!R491C37</v>
      </c>
      <c r="P142" s="1" t="str">
        <f ca="1">$AT$8&amp;"!R"&amp;2+$D$16+3*A142&amp;"C"&amp;F$3</f>
        <v>data1!R491C37</v>
      </c>
      <c r="Q142" s="1" t="str">
        <f ca="1">$AT$8&amp;"!R"&amp;2+$D$16+3*A142+1&amp;"C"&amp;F$3</f>
        <v>data1!R492C37</v>
      </c>
      <c r="R142" s="1" t="str">
        <f ca="1">$AT$8&amp;"!R"&amp;2+$D$16+3*A142+2&amp;"C"&amp;F$3</f>
        <v>data1!R493C37</v>
      </c>
      <c r="S142" s="2">
        <f t="shared" ca="1" si="45"/>
        <v>123</v>
      </c>
      <c r="T142" s="63">
        <f t="shared" ca="1" si="46"/>
        <v>123</v>
      </c>
      <c r="U142" s="2" t="str">
        <f t="shared" ca="1" si="47"/>
        <v/>
      </c>
      <c r="V142" s="2">
        <f t="shared" ca="1" si="67"/>
        <v>132.42705757723201</v>
      </c>
      <c r="W142" s="2">
        <f t="shared" ca="1" si="68"/>
        <v>127.0138734181722</v>
      </c>
      <c r="X142" s="2">
        <f t="shared" ca="1" si="50"/>
        <v>125.2920659383138</v>
      </c>
      <c r="Y142" s="2" t="str">
        <f t="shared" ca="1" si="50"/>
        <v>OVR</v>
      </c>
      <c r="AA142" s="63">
        <f t="shared" ca="1" si="51"/>
        <v>177.26645359178616</v>
      </c>
      <c r="AB142" s="63">
        <f t="shared" ca="1" si="52"/>
        <v>171.96075248718262</v>
      </c>
      <c r="AC142" s="1">
        <f ca="1">IF(AB142&lt;&gt;"",AA142/AC$16,"")</f>
        <v>1.7294288155296211E-2</v>
      </c>
      <c r="AD142" s="63">
        <f ca="1">AB142/AA142</f>
        <v>0.97006934477957318</v>
      </c>
      <c r="AE142" s="1">
        <f ca="1">IF(AD142&lt;&gt;"",AD142/AD$16-1,"")</f>
        <v>-9.1676882656543945E-5</v>
      </c>
      <c r="AF142" s="63">
        <f ca="1">IF(T$16-$A142&gt;=T$15,VLOOKUP(T$16-$A142,$T$17:$X$244,5,FALSE),"")</f>
        <v>171.01572608947754</v>
      </c>
      <c r="AG142" s="1">
        <f t="shared" ca="1" si="53"/>
        <v>0.47271054291142978</v>
      </c>
      <c r="AH142" s="63">
        <f t="shared" ca="1" si="54"/>
        <v>0.96473823797082914</v>
      </c>
      <c r="AI142" s="1">
        <f t="shared" ca="1" si="55"/>
        <v>3.2506994285517843E-2</v>
      </c>
      <c r="AJ142" s="63">
        <f ca="1">IF(AF142&lt;&gt;"",AF142/AB142,"")</f>
        <v>0.99450440647626548</v>
      </c>
      <c r="AK142" s="1">
        <f t="shared" ca="1" si="56"/>
        <v>1.328989222264676E-2</v>
      </c>
      <c r="AL142" s="2" t="str">
        <f t="shared" ca="1" si="57"/>
        <v/>
      </c>
      <c r="AM142" s="1" t="str">
        <f t="shared" ca="1" si="58"/>
        <v/>
      </c>
      <c r="AN142" s="63" t="str">
        <f t="shared" ca="1" si="59"/>
        <v/>
      </c>
      <c r="AO142" s="1" t="str">
        <f t="shared" ca="1" si="60"/>
        <v/>
      </c>
      <c r="AP142" s="63" t="str">
        <f t="shared" ca="1" si="61"/>
        <v/>
      </c>
      <c r="AQ142" s="1" t="str">
        <f t="shared" ca="1" si="62"/>
        <v/>
      </c>
      <c r="AR142" s="1"/>
      <c r="AS142" s="1"/>
      <c r="AT142" s="1"/>
      <c r="AU142" s="1"/>
      <c r="AX142" s="118"/>
      <c r="AY142" s="118"/>
      <c r="AZ142" s="118"/>
      <c r="BA142" s="118"/>
      <c r="BD142" s="121"/>
      <c r="BE142" s="123"/>
      <c r="BF142" s="121"/>
      <c r="BG142" s="121"/>
      <c r="BH142" s="123"/>
      <c r="BI142" s="121"/>
      <c r="BL142" s="121"/>
      <c r="BM142" s="123"/>
      <c r="BN142" s="121"/>
      <c r="BO142" s="121"/>
      <c r="BP142" s="123"/>
      <c r="BQ142" s="121"/>
    </row>
    <row r="143" spans="1:71">
      <c r="A143" s="62">
        <f t="shared" si="63"/>
        <v>126</v>
      </c>
      <c r="H143" s="63"/>
      <c r="O143" s="1" t="str">
        <f t="shared" ca="1" si="44"/>
        <v>data3!R494C37</v>
      </c>
      <c r="P143" s="1" t="str">
        <f ca="1">$AT$8&amp;"!R"&amp;2+$D$16+3*A143&amp;"C"&amp;F$3</f>
        <v>data1!R494C37</v>
      </c>
      <c r="Q143" s="1" t="str">
        <f ca="1">$AT$8&amp;"!R"&amp;2+$D$16+3*A143+1&amp;"C"&amp;F$3</f>
        <v>data1!R495C37</v>
      </c>
      <c r="R143" s="1" t="str">
        <f ca="1">$AT$8&amp;"!R"&amp;2+$D$16+3*A143+2&amp;"C"&amp;F$3</f>
        <v>data1!R496C37</v>
      </c>
      <c r="S143" s="2">
        <f t="shared" ca="1" si="45"/>
        <v>124</v>
      </c>
      <c r="T143" s="63">
        <f t="shared" ca="1" si="46"/>
        <v>124</v>
      </c>
      <c r="U143" s="2" t="str">
        <f t="shared" ca="1" si="47"/>
        <v/>
      </c>
      <c r="V143" s="2">
        <f t="shared" ca="1" si="67"/>
        <v>132.27468336401512</v>
      </c>
      <c r="W143" s="2">
        <f t="shared" ca="1" si="68"/>
        <v>126.63589382171631</v>
      </c>
      <c r="X143" s="2">
        <f t="shared" ca="1" si="50"/>
        <v>125.32926146189372</v>
      </c>
      <c r="Y143" s="2" t="str">
        <f t="shared" ca="1" si="50"/>
        <v>OVR</v>
      </c>
      <c r="AA143" s="63">
        <f t="shared" ca="1" si="51"/>
        <v>182.30886671197891</v>
      </c>
      <c r="AB143" s="63">
        <f t="shared" ca="1" si="52"/>
        <v>176.8614419301351</v>
      </c>
      <c r="AC143" s="1">
        <f ca="1">IF(AB143&lt;&gt;"",AA143/AC$16,"")</f>
        <v>1.778623089872965E-2</v>
      </c>
      <c r="AD143" s="63">
        <f ca="1">AB143/AA143</f>
        <v>0.9701198033859213</v>
      </c>
      <c r="AE143" s="1">
        <f ca="1">IF(AD143&lt;&gt;"",AD143/AD$16-1,"")</f>
        <v>-3.9666188027420723E-5</v>
      </c>
      <c r="AF143" s="63">
        <f ca="1">IF(T$16-$A143&gt;=T$15,VLOOKUP(T$16-$A143,$T$17:$X$244,5,FALSE),"")</f>
        <v>176.31656710306802</v>
      </c>
      <c r="AG143" s="1">
        <f t="shared" ca="1" si="53"/>
        <v>0.4861569778986104</v>
      </c>
      <c r="AH143" s="63">
        <f t="shared" ca="1" si="54"/>
        <v>0.96713105776485442</v>
      </c>
      <c r="AI143" s="1">
        <f t="shared" ca="1" si="55"/>
        <v>3.5067899488770093E-2</v>
      </c>
      <c r="AJ143" s="63">
        <f ca="1">IF(AF143&lt;&gt;"",AF143/AB143,"")</f>
        <v>0.99691919945285579</v>
      </c>
      <c r="AK143" s="1">
        <f t="shared" ca="1" si="56"/>
        <v>1.5750298932818207E-2</v>
      </c>
      <c r="AL143" s="2" t="str">
        <f t="shared" ca="1" si="57"/>
        <v/>
      </c>
      <c r="AM143" s="1" t="str">
        <f t="shared" ca="1" si="58"/>
        <v/>
      </c>
      <c r="AN143" s="63" t="str">
        <f t="shared" ca="1" si="59"/>
        <v/>
      </c>
      <c r="AO143" s="1" t="str">
        <f t="shared" ca="1" si="60"/>
        <v/>
      </c>
      <c r="AP143" s="63" t="str">
        <f t="shared" ca="1" si="61"/>
        <v/>
      </c>
      <c r="AQ143" s="1" t="str">
        <f t="shared" ca="1" si="62"/>
        <v/>
      </c>
      <c r="AR143" s="1"/>
      <c r="AS143" s="1"/>
      <c r="AT143" s="1"/>
      <c r="AU143" s="1"/>
      <c r="AX143" s="118"/>
      <c r="AY143" s="118"/>
      <c r="AZ143" s="118"/>
      <c r="BA143" s="118"/>
      <c r="BD143" s="121"/>
      <c r="BE143" s="123"/>
      <c r="BF143" s="121"/>
      <c r="BG143" s="121"/>
      <c r="BH143" s="123"/>
      <c r="BI143" s="121"/>
      <c r="BL143" s="121"/>
      <c r="BM143" s="123"/>
      <c r="BN143" s="121"/>
      <c r="BO143" s="121"/>
      <c r="BP143" s="123"/>
      <c r="BQ143" s="121"/>
    </row>
    <row r="144" spans="1:71">
      <c r="A144" s="62">
        <f t="shared" si="63"/>
        <v>127</v>
      </c>
      <c r="H144" s="63"/>
      <c r="O144" s="1" t="str">
        <f t="shared" ca="1" si="44"/>
        <v>data3!R497C37</v>
      </c>
      <c r="P144" s="1" t="str">
        <f ca="1">$AT$8&amp;"!R"&amp;2+$D$16+3*A144&amp;"C"&amp;F$3</f>
        <v>data1!R497C37</v>
      </c>
      <c r="Q144" s="1" t="str">
        <f ca="1">$AT$8&amp;"!R"&amp;2+$D$16+3*A144+1&amp;"C"&amp;F$3</f>
        <v>data1!R498C37</v>
      </c>
      <c r="R144" s="1" t="str">
        <f ca="1">$AT$8&amp;"!R"&amp;2+$D$16+3*A144+2&amp;"C"&amp;F$3</f>
        <v>data1!R499C37</v>
      </c>
      <c r="S144" s="2">
        <f t="shared" ca="1" si="45"/>
        <v>125</v>
      </c>
      <c r="T144" s="63">
        <f t="shared" ca="1" si="46"/>
        <v>125</v>
      </c>
      <c r="U144" s="2" t="str">
        <f t="shared" ca="1" si="47"/>
        <v/>
      </c>
      <c r="V144" s="2">
        <f t="shared" ca="1" si="67"/>
        <v>132.09345233536061</v>
      </c>
      <c r="W144" s="2">
        <f t="shared" ca="1" si="68"/>
        <v>126.8835350672404</v>
      </c>
      <c r="X144" s="2">
        <f t="shared" ca="1" si="50"/>
        <v>125.16713237762451</v>
      </c>
      <c r="Y144" s="2" t="str">
        <f t="shared" ca="1" si="50"/>
        <v>OVR</v>
      </c>
      <c r="AA144" s="63">
        <f t="shared" ca="1" si="51"/>
        <v>187.55892602638991</v>
      </c>
      <c r="AB144" s="63">
        <f t="shared" ca="1" si="52"/>
        <v>181.93808555603027</v>
      </c>
      <c r="AC144" s="1">
        <f ca="1">IF(AB144&lt;&gt;"",AA144/AC$16,"")</f>
        <v>1.8298431807452675E-2</v>
      </c>
      <c r="AD144" s="63">
        <f ca="1">AB144/AA144</f>
        <v>0.97003160239055342</v>
      </c>
      <c r="AE144" s="1">
        <f ca="1">IF(AD144&lt;&gt;"",AD144/AD$16-1,"")</f>
        <v>-1.3058021376199935E-4</v>
      </c>
      <c r="AF144" s="63">
        <f ca="1">IF(T$16-$A144&gt;=T$15,VLOOKUP(T$16-$A144,$T$17:$X$244,5,FALSE),"")</f>
        <v>181.38351504007974</v>
      </c>
      <c r="AG144" s="1">
        <f t="shared" ca="1" si="53"/>
        <v>0.50015713607037315</v>
      </c>
      <c r="AH144" s="63">
        <f t="shared" ca="1" si="54"/>
        <v>0.96707482220578889</v>
      </c>
      <c r="AI144" s="1">
        <f t="shared" ca="1" si="55"/>
        <v>3.5007713620959224E-2</v>
      </c>
      <c r="AJ144" s="63">
        <f ca="1">IF(AF144&lt;&gt;"",AF144/AB144,"")</f>
        <v>0.99695187231273941</v>
      </c>
      <c r="AK144" s="1">
        <f t="shared" ca="1" si="56"/>
        <v>1.5783588959945805E-2</v>
      </c>
      <c r="AL144" s="2" t="str">
        <f t="shared" ca="1" si="57"/>
        <v/>
      </c>
      <c r="AM144" s="1" t="str">
        <f t="shared" ca="1" si="58"/>
        <v/>
      </c>
      <c r="AN144" s="63" t="str">
        <f t="shared" ca="1" si="59"/>
        <v/>
      </c>
      <c r="AO144" s="1" t="str">
        <f t="shared" ca="1" si="60"/>
        <v/>
      </c>
      <c r="AP144" s="63" t="str">
        <f t="shared" ca="1" si="61"/>
        <v/>
      </c>
      <c r="AQ144" s="1" t="str">
        <f t="shared" ca="1" si="62"/>
        <v/>
      </c>
      <c r="AR144" s="1"/>
      <c r="AS144" s="1"/>
      <c r="AT144" s="1"/>
      <c r="AU144" s="1"/>
      <c r="AX144" s="118"/>
      <c r="AY144" s="118"/>
      <c r="AZ144" s="118"/>
      <c r="BA144" s="118"/>
      <c r="BD144" s="121"/>
      <c r="BE144" s="123"/>
      <c r="BF144" s="121"/>
      <c r="BG144" s="121"/>
      <c r="BH144" s="123"/>
      <c r="BI144" s="121"/>
      <c r="BL144" s="121"/>
      <c r="BM144" s="123"/>
      <c r="BN144" s="121"/>
      <c r="BO144" s="121"/>
      <c r="BP144" s="123"/>
      <c r="BQ144" s="121"/>
    </row>
    <row r="145" spans="1:69">
      <c r="A145" s="62">
        <f t="shared" si="63"/>
        <v>128</v>
      </c>
      <c r="H145" s="63"/>
      <c r="O145" s="1" t="str">
        <f t="shared" ca="1" si="44"/>
        <v>data3!R500C37</v>
      </c>
      <c r="P145" s="1" t="str">
        <f ca="1">$AT$8&amp;"!R"&amp;2+$D$16+3*A145&amp;"C"&amp;F$3</f>
        <v>data1!R500C37</v>
      </c>
      <c r="Q145" s="1" t="str">
        <f ca="1">$AT$8&amp;"!R"&amp;2+$D$16+3*A145+1&amp;"C"&amp;F$3</f>
        <v>data1!R501C37</v>
      </c>
      <c r="R145" s="1" t="str">
        <f ca="1">$AT$8&amp;"!R"&amp;2+$D$16+3*A145+2&amp;"C"&amp;F$3</f>
        <v>data1!R502C37</v>
      </c>
      <c r="S145" s="2">
        <f t="shared" ca="1" si="45"/>
        <v>126</v>
      </c>
      <c r="T145" s="63">
        <f t="shared" ca="1" si="46"/>
        <v>126</v>
      </c>
      <c r="U145" s="2" t="str">
        <f t="shared" ca="1" si="47"/>
        <v/>
      </c>
      <c r="V145" s="2">
        <f t="shared" ca="1" si="67"/>
        <v>131.35724817224721</v>
      </c>
      <c r="W145" s="2">
        <f t="shared" ca="1" si="68"/>
        <v>126.18623065948486</v>
      </c>
      <c r="X145" s="2">
        <f t="shared" ca="1" si="50"/>
        <v>124.48095480600993</v>
      </c>
      <c r="Y145" s="2" t="str">
        <f t="shared" ca="1" si="50"/>
        <v>OVR</v>
      </c>
      <c r="AA145" s="63">
        <f t="shared" ca="1" si="51"/>
        <v>192.41815132574743</v>
      </c>
      <c r="AB145" s="63">
        <f t="shared" ca="1" si="52"/>
        <v>186.66933759053549</v>
      </c>
      <c r="AC145" s="1">
        <f ca="1">IF(AB145&lt;&gt;"",AA145/AC$16,"")</f>
        <v>1.8772502568365605E-2</v>
      </c>
      <c r="AD145" s="63">
        <f ca="1">AB145/AA145</f>
        <v>0.97012332934495515</v>
      </c>
      <c r="AE145" s="1">
        <f t="shared" ref="AE145:AE208" ca="1" si="69">IF(AD145&lt;&gt;"",AD145/AD$16-1,"")</f>
        <v>-3.6031771783018307E-5</v>
      </c>
      <c r="AF145" s="63">
        <f ca="1">IF(T$16-$A145&gt;=T$15,VLOOKUP(T$16-$A145,$T$17:$X$244,5,FALSE),"")</f>
        <v>185.65389696756998</v>
      </c>
      <c r="AG145" s="1">
        <f t="shared" ca="1" si="53"/>
        <v>0.5131150702019931</v>
      </c>
      <c r="AH145" s="63">
        <f t="shared" ca="1" si="54"/>
        <v>0.96484606929454308</v>
      </c>
      <c r="AI145" s="1">
        <f t="shared" ca="1" si="55"/>
        <v>3.2622400300907017E-2</v>
      </c>
      <c r="AJ145" s="63">
        <f ca="1">IF(AF145&lt;&gt;"",AF145/AB145,"")</f>
        <v>0.99456021735507028</v>
      </c>
      <c r="AK145" s="1">
        <f t="shared" ca="1" si="56"/>
        <v>1.3346757329528725E-2</v>
      </c>
      <c r="AL145" s="2" t="str">
        <f t="shared" ca="1" si="57"/>
        <v/>
      </c>
      <c r="AM145" s="1" t="str">
        <f t="shared" ca="1" si="58"/>
        <v/>
      </c>
      <c r="AN145" s="63" t="str">
        <f t="shared" ca="1" si="59"/>
        <v/>
      </c>
      <c r="AO145" s="1" t="str">
        <f t="shared" ca="1" si="60"/>
        <v/>
      </c>
      <c r="AP145" s="63" t="str">
        <f t="shared" ca="1" si="61"/>
        <v/>
      </c>
      <c r="AQ145" s="1" t="str">
        <f t="shared" ca="1" si="62"/>
        <v/>
      </c>
      <c r="AR145" s="1"/>
      <c r="AS145" s="1"/>
      <c r="AT145" s="1"/>
      <c r="AU145" s="1"/>
      <c r="AX145" s="118"/>
      <c r="AY145" s="118"/>
      <c r="AZ145" s="118"/>
      <c r="BA145" s="118"/>
      <c r="BD145" s="121"/>
      <c r="BE145" s="123"/>
      <c r="BF145" s="121"/>
      <c r="BG145" s="121"/>
      <c r="BH145" s="123"/>
      <c r="BI145" s="121"/>
      <c r="BL145" s="121"/>
      <c r="BM145" s="123"/>
      <c r="BN145" s="121"/>
      <c r="BO145" s="121"/>
      <c r="BP145" s="123"/>
      <c r="BQ145" s="121"/>
    </row>
    <row r="146" spans="1:69">
      <c r="A146" s="62">
        <f t="shared" si="63"/>
        <v>129</v>
      </c>
      <c r="H146" s="63"/>
      <c r="O146" s="1" t="str">
        <f t="shared" ref="O146:O209" ca="1" si="70">"data3!R"&amp;2+$D$16+3*A146&amp;"C"&amp;F$4</f>
        <v>data3!R503C37</v>
      </c>
      <c r="P146" s="1" t="str">
        <f ca="1">$AT$8&amp;"!R"&amp;2+$D$16+3*A146&amp;"C"&amp;F$3</f>
        <v>data1!R503C37</v>
      </c>
      <c r="Q146" s="1" t="str">
        <f ca="1">$AT$8&amp;"!R"&amp;2+$D$16+3*A146+1&amp;"C"&amp;F$3</f>
        <v>data1!R504C37</v>
      </c>
      <c r="R146" s="1" t="str">
        <f ca="1">$AT$8&amp;"!R"&amp;2+$D$16+3*A146+2&amp;"C"&amp;F$3</f>
        <v>data1!R505C37</v>
      </c>
      <c r="S146" s="2">
        <f t="shared" ref="S146:S209" ca="1" si="71">RANK(V146,V$17:V$244)</f>
        <v>127</v>
      </c>
      <c r="T146" s="63">
        <f t="shared" ref="T146:T209" ca="1" si="72">IF(X146&lt;&gt;$X$16,S146,"")</f>
        <v>127</v>
      </c>
      <c r="U146" s="2" t="str">
        <f t="shared" ref="U146:U209" ca="1" si="73">IF(Y146&lt;&gt;$Y$16,S146,"")</f>
        <v/>
      </c>
      <c r="V146" s="2">
        <f t="shared" ca="1" si="67"/>
        <v>130.65159380057165</v>
      </c>
      <c r="W146" s="2">
        <f t="shared" ca="1" si="68"/>
        <v>125.48240915934245</v>
      </c>
      <c r="X146" s="2">
        <f t="shared" ref="X146:Y209" ca="1" si="74">IF(INDIRECT(Q146,FALSE)&lt;X$15,INDIRECT(Q146,FALSE),X$16)</f>
        <v>123.81146621704102</v>
      </c>
      <c r="Y146" s="2" t="str">
        <f t="shared" ca="1" si="74"/>
        <v>OVR</v>
      </c>
      <c r="AA146" s="63">
        <f t="shared" ref="AA146:AA209" ca="1" si="75">VLOOKUP($S$16-$A146,$S$17:$W$244,4,FALSE)</f>
        <v>196.57990608268577</v>
      </c>
      <c r="AB146" s="63">
        <f t="shared" ref="AB146:AB209" ca="1" si="76">VLOOKUP($S$16-$A146,$S$17:$W$244,5,FALSE)</f>
        <v>190.65114657084146</v>
      </c>
      <c r="AC146" s="1">
        <f ca="1">IF(AB146&lt;&gt;"",AA146/AC$16,"")</f>
        <v>1.9178527422701052E-2</v>
      </c>
      <c r="AD146" s="63">
        <f t="shared" ref="AD146:AD209" ca="1" si="77">AB146/AA146</f>
        <v>0.96984046014677339</v>
      </c>
      <c r="AE146" s="1">
        <f t="shared" ca="1" si="69"/>
        <v>-3.2760192306913183E-4</v>
      </c>
      <c r="AF146" s="63">
        <f t="shared" ref="AF146:AF209" ca="1" si="78">IF(T$16-$A146&gt;=T$15,VLOOKUP(T$16-$A146,$T$17:$X$244,5,FALSE),"")</f>
        <v>189.22307840983072</v>
      </c>
      <c r="AG146" s="1">
        <f t="shared" ref="AG146:AG209" ca="1" si="79">IF(AF146&lt;&gt;"",$AA146/AG$16,"")</f>
        <v>0.52421308288716206</v>
      </c>
      <c r="AH146" s="63">
        <f t="shared" ref="AH146:AH209" ca="1" si="80">IF(AF146&lt;&gt;"",AF146/$AA146,"")</f>
        <v>0.96257589181184877</v>
      </c>
      <c r="AI146" s="1">
        <f t="shared" ref="AI146:AI209" ca="1" si="81">IF(AH146&lt;&gt;"",AH146/AH$16-1,"")</f>
        <v>3.0192752509521137E-2</v>
      </c>
      <c r="AJ146" s="63">
        <f ca="1">IF(AF146&lt;&gt;"",AF146/AB146,"")</f>
        <v>0.99250952230449818</v>
      </c>
      <c r="AK146" s="1">
        <f t="shared" ref="AK146:AK197" ca="1" si="82">IF(AJ146&lt;&gt;"",AJ146/AJ$16-1,"")</f>
        <v>1.1257326098008891E-2</v>
      </c>
      <c r="AL146" s="2" t="str">
        <f t="shared" ref="AL146:AL209" ca="1" si="83">IF(U$16-$A146&gt;=U$15,VLOOKUP(T$16-$A146,$U$17:$Y$244,5,FALSE),"")</f>
        <v/>
      </c>
      <c r="AM146" s="1" t="str">
        <f t="shared" ref="AM146:AM209" ca="1" si="84">IF(AL146&lt;&gt;"",$AA146/AM$16,"")</f>
        <v/>
      </c>
      <c r="AN146" s="63" t="str">
        <f t="shared" ref="AN146:AN209" ca="1" si="85">IF(AL146&lt;&gt;"",AL146/$AA146,"")</f>
        <v/>
      </c>
      <c r="AO146" s="1" t="str">
        <f t="shared" ref="AO146:AO197" ca="1" si="86">IF(AN146&lt;&gt;"",AN146/AN$16-1,"")</f>
        <v/>
      </c>
      <c r="AP146" s="63" t="str">
        <f t="shared" ref="AP146:AP209" ca="1" si="87">IF(AL146&lt;&gt;"",AL146/AF146,"")</f>
        <v/>
      </c>
      <c r="AQ146" s="1" t="str">
        <f t="shared" ref="AQ146:AQ209" ca="1" si="88">IF(AP146&lt;&gt;"",AP146/AP$16-1,"")</f>
        <v/>
      </c>
      <c r="AR146" s="1"/>
      <c r="AS146" s="1"/>
      <c r="AT146" s="1"/>
      <c r="AU146" s="1"/>
      <c r="AX146" s="118"/>
      <c r="AY146" s="118"/>
      <c r="AZ146" s="118"/>
      <c r="BA146" s="118"/>
      <c r="BD146" s="121"/>
      <c r="BE146" s="123"/>
      <c r="BF146" s="121"/>
      <c r="BG146" s="121"/>
      <c r="BH146" s="123"/>
      <c r="BI146" s="121"/>
      <c r="BL146" s="121"/>
      <c r="BM146" s="123"/>
      <c r="BN146" s="121"/>
      <c r="BO146" s="121"/>
      <c r="BP146" s="123"/>
      <c r="BQ146" s="121"/>
    </row>
    <row r="147" spans="1:69">
      <c r="A147" s="62">
        <f t="shared" ref="A147:A210" si="89">A146+1</f>
        <v>130</v>
      </c>
      <c r="H147" s="63"/>
      <c r="O147" s="1" t="str">
        <f t="shared" ca="1" si="70"/>
        <v>data3!R506C37</v>
      </c>
      <c r="P147" s="1" t="str">
        <f ca="1">$AT$8&amp;"!R"&amp;2+$D$16+3*A147&amp;"C"&amp;F$3</f>
        <v>data1!R506C37</v>
      </c>
      <c r="Q147" s="1" t="str">
        <f ca="1">$AT$8&amp;"!R"&amp;2+$D$16+3*A147+1&amp;"C"&amp;F$3</f>
        <v>data1!R507C37</v>
      </c>
      <c r="R147" s="1" t="str">
        <f ca="1">$AT$8&amp;"!R"&amp;2+$D$16+3*A147+2&amp;"C"&amp;F$3</f>
        <v>data1!R508C37</v>
      </c>
      <c r="S147" s="2">
        <f t="shared" ca="1" si="71"/>
        <v>128</v>
      </c>
      <c r="T147" s="63">
        <f t="shared" ca="1" si="72"/>
        <v>128</v>
      </c>
      <c r="U147" s="2" t="str">
        <f t="shared" ca="1" si="73"/>
        <v/>
      </c>
      <c r="V147" s="2">
        <f t="shared" ca="1" si="67"/>
        <v>129.86622067900814</v>
      </c>
      <c r="W147" s="2">
        <f t="shared" ca="1" si="68"/>
        <v>124.73296737670898</v>
      </c>
      <c r="X147" s="2">
        <f t="shared" ca="1" si="74"/>
        <v>123.10335063934326</v>
      </c>
      <c r="Y147" s="2" t="str">
        <f t="shared" ca="1" si="74"/>
        <v>OVR</v>
      </c>
      <c r="AA147" s="63">
        <f t="shared" ca="1" si="75"/>
        <v>200.49177931211662</v>
      </c>
      <c r="AB147" s="63">
        <f t="shared" ca="1" si="76"/>
        <v>194.41138458251953</v>
      </c>
      <c r="AC147" s="1">
        <f ca="1">IF(AB147&lt;&gt;"",AA147/AC$16,"")</f>
        <v>1.9560173591426012E-2</v>
      </c>
      <c r="AD147" s="63">
        <f t="shared" ca="1" si="77"/>
        <v>0.96967259829575658</v>
      </c>
      <c r="AE147" s="1">
        <f t="shared" ca="1" si="69"/>
        <v>-5.0062714324428104E-4</v>
      </c>
      <c r="AF147" s="63">
        <f t="shared" ca="1" si="78"/>
        <v>192.72550137837729</v>
      </c>
      <c r="AG147" s="1">
        <f t="shared" ca="1" si="79"/>
        <v>0.53464474483231095</v>
      </c>
      <c r="AH147" s="63">
        <f t="shared" ca="1" si="80"/>
        <v>0.96126385849641671</v>
      </c>
      <c r="AI147" s="1">
        <f t="shared" ca="1" si="81"/>
        <v>2.8788554436302238E-2</v>
      </c>
      <c r="AJ147" s="63">
        <f ca="1">IF(AF147&lt;&gt;"",AF147/AB147,"")</f>
        <v>0.99132826913525396</v>
      </c>
      <c r="AK147" s="1">
        <f t="shared" ca="1" si="82"/>
        <v>1.0053759890804148E-2</v>
      </c>
      <c r="AL147" s="2" t="str">
        <f t="shared" ca="1" si="83"/>
        <v/>
      </c>
      <c r="AM147" s="1" t="str">
        <f t="shared" ca="1" si="84"/>
        <v/>
      </c>
      <c r="AN147" s="63" t="str">
        <f t="shared" ca="1" si="85"/>
        <v/>
      </c>
      <c r="AO147" s="1" t="str">
        <f t="shared" ca="1" si="86"/>
        <v/>
      </c>
      <c r="AP147" s="63" t="str">
        <f t="shared" ca="1" si="87"/>
        <v/>
      </c>
      <c r="AQ147" s="1" t="str">
        <f t="shared" ca="1" si="88"/>
        <v/>
      </c>
      <c r="AR147" s="1"/>
      <c r="AS147" s="1"/>
      <c r="AT147" s="1"/>
      <c r="AU147" s="1"/>
      <c r="AX147" s="118"/>
      <c r="AY147" s="118"/>
      <c r="AZ147" s="118"/>
      <c r="BA147" s="118"/>
      <c r="BD147" s="121"/>
      <c r="BE147" s="123"/>
      <c r="BF147" s="121"/>
      <c r="BG147" s="121"/>
      <c r="BH147" s="123"/>
      <c r="BI147" s="121"/>
      <c r="BL147" s="121"/>
      <c r="BM147" s="123"/>
      <c r="BN147" s="121"/>
      <c r="BO147" s="121"/>
      <c r="BP147" s="123"/>
      <c r="BQ147" s="121"/>
    </row>
    <row r="148" spans="1:69">
      <c r="A148" s="62">
        <f t="shared" si="89"/>
        <v>131</v>
      </c>
      <c r="H148" s="63"/>
      <c r="O148" s="1" t="str">
        <f t="shared" ca="1" si="70"/>
        <v>data3!R509C37</v>
      </c>
      <c r="P148" s="1" t="str">
        <f ca="1">$AT$8&amp;"!R"&amp;2+$D$16+3*A148&amp;"C"&amp;F$3</f>
        <v>data1!R509C37</v>
      </c>
      <c r="Q148" s="1" t="str">
        <f ca="1">$AT$8&amp;"!R"&amp;2+$D$16+3*A148+1&amp;"C"&amp;F$3</f>
        <v>data1!R510C37</v>
      </c>
      <c r="R148" s="1" t="str">
        <f ca="1">$AT$8&amp;"!R"&amp;2+$D$16+3*A148+2&amp;"C"&amp;F$3</f>
        <v>data1!R511C37</v>
      </c>
      <c r="S148" s="2">
        <f t="shared" ca="1" si="71"/>
        <v>130</v>
      </c>
      <c r="T148" s="63">
        <f t="shared" ca="1" si="72"/>
        <v>130</v>
      </c>
      <c r="U148" s="2" t="str">
        <f t="shared" ca="1" si="73"/>
        <v/>
      </c>
      <c r="V148" s="2">
        <f t="shared" ca="1" si="67"/>
        <v>129.05356721596959</v>
      </c>
      <c r="W148" s="2">
        <f t="shared" ca="1" si="68"/>
        <v>123.99655946095784</v>
      </c>
      <c r="X148" s="2">
        <f t="shared" ca="1" si="74"/>
        <v>122.39714463551839</v>
      </c>
      <c r="Y148" s="2" t="str">
        <f t="shared" ca="1" si="74"/>
        <v>OVR</v>
      </c>
      <c r="AA148" s="63">
        <f t="shared" ca="1" si="75"/>
        <v>204.52061429209377</v>
      </c>
      <c r="AB148" s="63">
        <f t="shared" ca="1" si="76"/>
        <v>198.34105809529623</v>
      </c>
      <c r="AC148" s="1">
        <f ca="1">IF(AB148&lt;&gt;"",AA148/AC$16,"")</f>
        <v>1.9953230662643293E-2</v>
      </c>
      <c r="AD148" s="63">
        <f t="shared" ca="1" si="77"/>
        <v>0.96978516704447226</v>
      </c>
      <c r="AE148" s="1">
        <f t="shared" ca="1" si="69"/>
        <v>-3.845958209790501E-4</v>
      </c>
      <c r="AF148" s="63">
        <f t="shared" ca="1" si="78"/>
        <v>196.11061859130859</v>
      </c>
      <c r="AG148" s="1">
        <f t="shared" ca="1" si="79"/>
        <v>0.54538830477891675</v>
      </c>
      <c r="AH148" s="63">
        <f t="shared" ca="1" si="80"/>
        <v>0.95887947173494148</v>
      </c>
      <c r="AI148" s="1">
        <f t="shared" ca="1" si="81"/>
        <v>2.6236674650254477E-2</v>
      </c>
      <c r="AJ148" s="63">
        <f ca="1">IF(AF148&lt;&gt;"",AF148/AB148,"")</f>
        <v>0.98875452452756407</v>
      </c>
      <c r="AK148" s="1">
        <f t="shared" ca="1" si="82"/>
        <v>7.4313990655008322E-3</v>
      </c>
      <c r="AL148" s="2" t="str">
        <f t="shared" ca="1" si="83"/>
        <v/>
      </c>
      <c r="AM148" s="1" t="str">
        <f t="shared" ca="1" si="84"/>
        <v/>
      </c>
      <c r="AN148" s="63" t="str">
        <f t="shared" ca="1" si="85"/>
        <v/>
      </c>
      <c r="AO148" s="1" t="str">
        <f t="shared" ca="1" si="86"/>
        <v/>
      </c>
      <c r="AP148" s="63" t="str">
        <f t="shared" ca="1" si="87"/>
        <v/>
      </c>
      <c r="AQ148" s="1" t="str">
        <f t="shared" ca="1" si="88"/>
        <v/>
      </c>
      <c r="AR148" s="1"/>
      <c r="AS148" s="1"/>
      <c r="AT148" s="1"/>
      <c r="AU148" s="1"/>
      <c r="AX148" s="118"/>
      <c r="AY148" s="118"/>
      <c r="AZ148" s="118"/>
      <c r="BA148" s="118"/>
      <c r="BD148" s="121"/>
      <c r="BE148" s="123"/>
      <c r="BF148" s="121"/>
      <c r="BG148" s="121"/>
      <c r="BH148" s="123"/>
      <c r="BI148" s="121"/>
      <c r="BL148" s="121"/>
      <c r="BM148" s="123"/>
      <c r="BN148" s="121"/>
      <c r="BO148" s="121"/>
      <c r="BP148" s="123"/>
      <c r="BQ148" s="121"/>
    </row>
    <row r="149" spans="1:69">
      <c r="A149" s="62">
        <f t="shared" si="89"/>
        <v>132</v>
      </c>
      <c r="H149" s="63"/>
      <c r="O149" s="1" t="str">
        <f t="shared" ca="1" si="70"/>
        <v>data3!R512C37</v>
      </c>
      <c r="P149" s="1" t="str">
        <f ca="1">$AT$8&amp;"!R"&amp;2+$D$16+3*A149&amp;"C"&amp;F$3</f>
        <v>data1!R512C37</v>
      </c>
      <c r="Q149" s="1" t="str">
        <f ca="1">$AT$8&amp;"!R"&amp;2+$D$16+3*A149+1&amp;"C"&amp;F$3</f>
        <v>data1!R513C37</v>
      </c>
      <c r="R149" s="1" t="str">
        <f ca="1">$AT$8&amp;"!R"&amp;2+$D$16+3*A149+2&amp;"C"&amp;F$3</f>
        <v>data1!R514C37</v>
      </c>
      <c r="S149" s="2">
        <f t="shared" ca="1" si="71"/>
        <v>131</v>
      </c>
      <c r="T149" s="63">
        <f t="shared" ca="1" si="72"/>
        <v>131</v>
      </c>
      <c r="U149" s="2" t="str">
        <f t="shared" ca="1" si="73"/>
        <v/>
      </c>
      <c r="V149" s="2">
        <f t="shared" ca="1" si="67"/>
        <v>128.29445039061795</v>
      </c>
      <c r="W149" s="2">
        <f t="shared" ca="1" si="68"/>
        <v>123.24060344696045</v>
      </c>
      <c r="X149" s="2">
        <f t="shared" ca="1" si="74"/>
        <v>121.62608591715495</v>
      </c>
      <c r="Y149" s="2" t="str">
        <f t="shared" ca="1" si="74"/>
        <v>OVR</v>
      </c>
      <c r="AA149" s="63">
        <f t="shared" ca="1" si="75"/>
        <v>208.6867367832792</v>
      </c>
      <c r="AB149" s="63">
        <f t="shared" ca="1" si="76"/>
        <v>202.4271380106608</v>
      </c>
      <c r="AC149" s="1">
        <f ca="1">IF(AB149&lt;&gt;"",AA149/AC$16,"")</f>
        <v>2.0359681637393094E-2</v>
      </c>
      <c r="AD149" s="63">
        <f t="shared" ca="1" si="77"/>
        <v>0.97000480783252174</v>
      </c>
      <c r="AE149" s="1">
        <f t="shared" ca="1" si="69"/>
        <v>-1.5819896260127475E-4</v>
      </c>
      <c r="AF149" s="63">
        <f t="shared" ca="1" si="78"/>
        <v>200.1220734914144</v>
      </c>
      <c r="AG149" s="1">
        <f t="shared" ca="1" si="79"/>
        <v>0.55649796475541125</v>
      </c>
      <c r="AH149" s="63">
        <f t="shared" ca="1" si="80"/>
        <v>0.95895923514890558</v>
      </c>
      <c r="AI149" s="1">
        <f t="shared" ca="1" si="81"/>
        <v>2.6322041104661187E-2</v>
      </c>
      <c r="AJ149" s="63">
        <f ca="1">IF(AF149&lt;&gt;"",AF149/AB149,"")</f>
        <v>0.98861286810701732</v>
      </c>
      <c r="AK149" s="1">
        <f t="shared" ca="1" si="82"/>
        <v>7.2870668552325046E-3</v>
      </c>
      <c r="AL149" s="2" t="str">
        <f t="shared" ca="1" si="83"/>
        <v/>
      </c>
      <c r="AM149" s="1" t="str">
        <f t="shared" ca="1" si="84"/>
        <v/>
      </c>
      <c r="AN149" s="63" t="str">
        <f t="shared" ca="1" si="85"/>
        <v/>
      </c>
      <c r="AO149" s="1" t="str">
        <f t="shared" ca="1" si="86"/>
        <v/>
      </c>
      <c r="AP149" s="63" t="str">
        <f t="shared" ca="1" si="87"/>
        <v/>
      </c>
      <c r="AQ149" s="1" t="str">
        <f t="shared" ca="1" si="88"/>
        <v/>
      </c>
      <c r="AR149" s="1"/>
      <c r="AS149" s="1"/>
      <c r="AT149" s="1"/>
      <c r="AU149" s="1"/>
      <c r="AX149" s="118"/>
      <c r="AY149" s="118"/>
      <c r="AZ149" s="118"/>
      <c r="BA149" s="118"/>
      <c r="BD149" s="121"/>
      <c r="BE149" s="123"/>
      <c r="BF149" s="121"/>
      <c r="BG149" s="121"/>
      <c r="BH149" s="123"/>
      <c r="BI149" s="121"/>
      <c r="BL149" s="121"/>
      <c r="BM149" s="123"/>
      <c r="BN149" s="121"/>
      <c r="BO149" s="121"/>
      <c r="BP149" s="123"/>
      <c r="BQ149" s="121"/>
    </row>
    <row r="150" spans="1:69">
      <c r="A150" s="62">
        <f t="shared" si="89"/>
        <v>133</v>
      </c>
      <c r="H150" s="63"/>
      <c r="O150" s="1" t="str">
        <f t="shared" ca="1" si="70"/>
        <v>data3!R515C37</v>
      </c>
      <c r="P150" s="1" t="str">
        <f ca="1">$AT$8&amp;"!R"&amp;2+$D$16+3*A150&amp;"C"&amp;F$3</f>
        <v>data1!R515C37</v>
      </c>
      <c r="Q150" s="1" t="str">
        <f ca="1">$AT$8&amp;"!R"&amp;2+$D$16+3*A150+1&amp;"C"&amp;F$3</f>
        <v>data1!R516C37</v>
      </c>
      <c r="R150" s="1" t="str">
        <f ca="1">$AT$8&amp;"!R"&amp;2+$D$16+3*A150+2&amp;"C"&amp;F$3</f>
        <v>data1!R517C37</v>
      </c>
      <c r="S150" s="2">
        <f t="shared" ca="1" si="71"/>
        <v>132</v>
      </c>
      <c r="T150" s="63">
        <f t="shared" ca="1" si="72"/>
        <v>132</v>
      </c>
      <c r="U150" s="2" t="str">
        <f t="shared" ca="1" si="73"/>
        <v/>
      </c>
      <c r="V150" s="2">
        <f t="shared" ca="1" si="67"/>
        <v>127.50104653121994</v>
      </c>
      <c r="W150" s="2">
        <f t="shared" ca="1" si="68"/>
        <v>122.45857810974121</v>
      </c>
      <c r="X150" s="2">
        <f t="shared" ca="1" si="74"/>
        <v>120.94491640726726</v>
      </c>
      <c r="Y150" s="2" t="str">
        <f t="shared" ca="1" si="74"/>
        <v>OVR</v>
      </c>
      <c r="AA150" s="63">
        <f t="shared" ca="1" si="75"/>
        <v>213.04301524234526</v>
      </c>
      <c r="AB150" s="63">
        <f t="shared" ca="1" si="76"/>
        <v>206.61748695373535</v>
      </c>
      <c r="AC150" s="1">
        <f ca="1">IF(AB150&lt;&gt;"",AA150/AC$16,"")</f>
        <v>2.0784684413887342E-2</v>
      </c>
      <c r="AD150" s="63">
        <f t="shared" ca="1" si="77"/>
        <v>0.96983929146280334</v>
      </c>
      <c r="AE150" s="1">
        <f t="shared" ca="1" si="69"/>
        <v>-3.2880655533085168E-4</v>
      </c>
      <c r="AF150" s="63">
        <f t="shared" ca="1" si="78"/>
        <v>204.58223597208658</v>
      </c>
      <c r="AG150" s="1">
        <f t="shared" ca="1" si="79"/>
        <v>0.56811470731292069</v>
      </c>
      <c r="AH150" s="63">
        <f t="shared" ca="1" si="80"/>
        <v>0.96028605180679505</v>
      </c>
      <c r="AI150" s="1">
        <f t="shared" ca="1" si="81"/>
        <v>2.7742060987242967E-2</v>
      </c>
      <c r="AJ150" s="63">
        <f ca="1">IF(AF150&lt;&gt;"",AF150/AB150,"")</f>
        <v>0.99014966733137888</v>
      </c>
      <c r="AK150" s="1">
        <f t="shared" ca="1" si="82"/>
        <v>8.8528951313873172E-3</v>
      </c>
      <c r="AL150" s="2" t="str">
        <f t="shared" ca="1" si="83"/>
        <v/>
      </c>
      <c r="AM150" s="1" t="str">
        <f t="shared" ca="1" si="84"/>
        <v/>
      </c>
      <c r="AN150" s="63" t="str">
        <f t="shared" ca="1" si="85"/>
        <v/>
      </c>
      <c r="AO150" s="1" t="str">
        <f t="shared" ca="1" si="86"/>
        <v/>
      </c>
      <c r="AP150" s="63" t="str">
        <f t="shared" ca="1" si="87"/>
        <v/>
      </c>
      <c r="AQ150" s="1" t="str">
        <f t="shared" ca="1" si="88"/>
        <v/>
      </c>
      <c r="AR150" s="1"/>
      <c r="AS150" s="1"/>
      <c r="AT150" s="1"/>
      <c r="AU150" s="1"/>
      <c r="AX150" s="118"/>
      <c r="AY150" s="118"/>
      <c r="AZ150" s="118"/>
      <c r="BA150" s="118"/>
      <c r="BD150" s="121"/>
      <c r="BE150" s="123"/>
      <c r="BF150" s="121"/>
      <c r="BG150" s="121"/>
      <c r="BH150" s="123"/>
      <c r="BI150" s="121"/>
      <c r="BL150" s="121"/>
      <c r="BM150" s="123"/>
      <c r="BN150" s="121"/>
      <c r="BO150" s="121"/>
      <c r="BP150" s="123"/>
      <c r="BQ150" s="121"/>
    </row>
    <row r="151" spans="1:69">
      <c r="A151" s="62">
        <f t="shared" si="89"/>
        <v>134</v>
      </c>
      <c r="H151" s="63"/>
      <c r="O151" s="1" t="str">
        <f t="shared" ca="1" si="70"/>
        <v>data3!R518C37</v>
      </c>
      <c r="P151" s="1" t="str">
        <f ca="1">$AT$8&amp;"!R"&amp;2+$D$16+3*A151&amp;"C"&amp;F$3</f>
        <v>data1!R518C37</v>
      </c>
      <c r="Q151" s="1" t="str">
        <f ca="1">$AT$8&amp;"!R"&amp;2+$D$16+3*A151+1&amp;"C"&amp;F$3</f>
        <v>data1!R519C37</v>
      </c>
      <c r="R151" s="1" t="str">
        <f ca="1">$AT$8&amp;"!R"&amp;2+$D$16+3*A151+2&amp;"C"&amp;F$3</f>
        <v>data1!R520C37</v>
      </c>
      <c r="S151" s="2">
        <f t="shared" ca="1" si="71"/>
        <v>133</v>
      </c>
      <c r="T151" s="63">
        <f t="shared" ca="1" si="72"/>
        <v>133</v>
      </c>
      <c r="U151" s="2" t="str">
        <f t="shared" ca="1" si="73"/>
        <v/>
      </c>
      <c r="V151" s="2">
        <f t="shared" ca="1" si="67"/>
        <v>126.70765286893682</v>
      </c>
      <c r="W151" s="2">
        <f t="shared" ca="1" si="68"/>
        <v>121.67655213673909</v>
      </c>
      <c r="X151" s="2">
        <f t="shared" ca="1" si="74"/>
        <v>120.14882437388103</v>
      </c>
      <c r="Y151" s="2" t="str">
        <f t="shared" ca="1" si="74"/>
        <v>OVR</v>
      </c>
      <c r="AA151" s="63">
        <f t="shared" ca="1" si="75"/>
        <v>217.46386245167503</v>
      </c>
      <c r="AB151" s="63">
        <f t="shared" ca="1" si="76"/>
        <v>210.93817456563315</v>
      </c>
      <c r="AC151" s="1">
        <f ca="1">IF(AB151&lt;&gt;"",AA151/AC$16,"")</f>
        <v>2.1215986580651221E-2</v>
      </c>
      <c r="AD151" s="63">
        <f t="shared" ca="1" si="77"/>
        <v>0.96999185146225375</v>
      </c>
      <c r="AE151" s="1">
        <f t="shared" ca="1" si="69"/>
        <v>-1.715538660811422E-4</v>
      </c>
      <c r="AF151" s="63">
        <f t="shared" ca="1" si="78"/>
        <v>209.32659912109375</v>
      </c>
      <c r="AG151" s="1">
        <f t="shared" ca="1" si="79"/>
        <v>0.5799036332044667</v>
      </c>
      <c r="AH151" s="63">
        <f t="shared" ca="1" si="80"/>
        <v>0.96258107789109304</v>
      </c>
      <c r="AI151" s="1">
        <f t="shared" ca="1" si="81"/>
        <v>3.0198302888765793E-2</v>
      </c>
      <c r="AJ151" s="63">
        <f ca="1">IF(AF151&lt;&gt;"",AF151/AB151,"")</f>
        <v>0.99235996306568042</v>
      </c>
      <c r="AK151" s="1">
        <f t="shared" ca="1" si="82"/>
        <v>1.1104941790814671E-2</v>
      </c>
      <c r="AL151" s="2" t="str">
        <f t="shared" ca="1" si="83"/>
        <v/>
      </c>
      <c r="AM151" s="1" t="str">
        <f t="shared" ca="1" si="84"/>
        <v/>
      </c>
      <c r="AN151" s="63" t="str">
        <f t="shared" ca="1" si="85"/>
        <v/>
      </c>
      <c r="AO151" s="1" t="str">
        <f t="shared" ca="1" si="86"/>
        <v/>
      </c>
      <c r="AP151" s="63" t="str">
        <f t="shared" ca="1" si="87"/>
        <v/>
      </c>
      <c r="AQ151" s="1" t="str">
        <f t="shared" ca="1" si="88"/>
        <v/>
      </c>
      <c r="AR151" s="1"/>
      <c r="AS151" s="1"/>
      <c r="AT151" s="1"/>
      <c r="AU151" s="1"/>
      <c r="AX151" s="118"/>
      <c r="AY151" s="118"/>
      <c r="AZ151" s="118"/>
      <c r="BA151" s="118"/>
      <c r="BD151" s="121"/>
      <c r="BE151" s="123"/>
      <c r="BF151" s="121"/>
      <c r="BG151" s="121"/>
      <c r="BH151" s="123"/>
      <c r="BI151" s="121"/>
      <c r="BL151" s="121"/>
      <c r="BM151" s="123"/>
      <c r="BN151" s="121"/>
      <c r="BO151" s="121"/>
      <c r="BP151" s="123"/>
      <c r="BQ151" s="121"/>
    </row>
    <row r="152" spans="1:69">
      <c r="A152" s="62">
        <f t="shared" si="89"/>
        <v>135</v>
      </c>
      <c r="H152" s="63"/>
      <c r="O152" s="1" t="str">
        <f t="shared" ca="1" si="70"/>
        <v>data3!R521C37</v>
      </c>
      <c r="P152" s="1" t="str">
        <f ca="1">$AT$8&amp;"!R"&amp;2+$D$16+3*A152&amp;"C"&amp;F$3</f>
        <v>data1!R521C37</v>
      </c>
      <c r="Q152" s="1" t="str">
        <f ca="1">$AT$8&amp;"!R"&amp;2+$D$16+3*A152+1&amp;"C"&amp;F$3</f>
        <v>data1!R522C37</v>
      </c>
      <c r="R152" s="1" t="str">
        <f ca="1">$AT$8&amp;"!R"&amp;2+$D$16+3*A152+2&amp;"C"&amp;F$3</f>
        <v>data1!R523C37</v>
      </c>
      <c r="S152" s="2">
        <f t="shared" ca="1" si="71"/>
        <v>134</v>
      </c>
      <c r="T152" s="63">
        <f t="shared" ca="1" si="72"/>
        <v>134</v>
      </c>
      <c r="U152" s="2" t="str">
        <f t="shared" ca="1" si="73"/>
        <v/>
      </c>
      <c r="V152" s="2">
        <f t="shared" ca="1" si="67"/>
        <v>125.85871271762123</v>
      </c>
      <c r="W152" s="2">
        <f t="shared" ca="1" si="68"/>
        <v>120.90104548136394</v>
      </c>
      <c r="X152" s="2">
        <f t="shared" ca="1" si="74"/>
        <v>119.2697598139445</v>
      </c>
      <c r="Y152" s="2" t="str">
        <f t="shared" ca="1" si="74"/>
        <v>OVR</v>
      </c>
      <c r="AA152" s="63">
        <f t="shared" ca="1" si="75"/>
        <v>222.04269099451022</v>
      </c>
      <c r="AB152" s="63">
        <f t="shared" ca="1" si="76"/>
        <v>215.33706665039062</v>
      </c>
      <c r="AC152" s="1">
        <f ca="1">IF(AB152&lt;&gt;"",AA152/AC$16,"")</f>
        <v>2.166270156044002E-2</v>
      </c>
      <c r="AD152" s="63">
        <f t="shared" ca="1" si="77"/>
        <v>0.96980029239383791</v>
      </c>
      <c r="AE152" s="1">
        <f t="shared" ca="1" si="69"/>
        <v>-3.6900522139748926E-4</v>
      </c>
      <c r="AF152" s="63">
        <f t="shared" ca="1" si="78"/>
        <v>213.73144976298013</v>
      </c>
      <c r="AG152" s="1">
        <f t="shared" ca="1" si="79"/>
        <v>0.59211384265202727</v>
      </c>
      <c r="AH152" s="63">
        <f t="shared" ca="1" si="80"/>
        <v>0.96256917444881995</v>
      </c>
      <c r="AI152" s="1">
        <f t="shared" ca="1" si="81"/>
        <v>3.0185563280321404E-2</v>
      </c>
      <c r="AJ152" s="63">
        <f ca="1">IF(AF152&lt;&gt;"",AF152/AB152,"")</f>
        <v>0.9925437040989451</v>
      </c>
      <c r="AK152" s="1">
        <f t="shared" ca="1" si="82"/>
        <v>1.1292153562407758E-2</v>
      </c>
      <c r="AL152" s="2" t="str">
        <f t="shared" ca="1" si="83"/>
        <v/>
      </c>
      <c r="AM152" s="1" t="str">
        <f t="shared" ca="1" si="84"/>
        <v/>
      </c>
      <c r="AN152" s="63" t="str">
        <f t="shared" ca="1" si="85"/>
        <v/>
      </c>
      <c r="AO152" s="1" t="str">
        <f t="shared" ca="1" si="86"/>
        <v/>
      </c>
      <c r="AP152" s="63" t="str">
        <f t="shared" ca="1" si="87"/>
        <v/>
      </c>
      <c r="AQ152" s="1" t="str">
        <f t="shared" ca="1" si="88"/>
        <v/>
      </c>
      <c r="AR152" s="1"/>
      <c r="AS152" s="1"/>
      <c r="AT152" s="1"/>
      <c r="AU152" s="1"/>
      <c r="AX152" s="118"/>
      <c r="AY152" s="118"/>
      <c r="AZ152" s="118"/>
      <c r="BA152" s="118"/>
      <c r="BD152" s="121"/>
      <c r="BE152" s="123"/>
      <c r="BF152" s="121"/>
      <c r="BG152" s="121"/>
      <c r="BH152" s="123"/>
      <c r="BI152" s="121"/>
      <c r="BL152" s="121"/>
      <c r="BM152" s="123"/>
      <c r="BN152" s="121"/>
      <c r="BO152" s="121"/>
      <c r="BP152" s="123"/>
      <c r="BQ152" s="121"/>
    </row>
    <row r="153" spans="1:69">
      <c r="A153" s="62">
        <f t="shared" si="89"/>
        <v>136</v>
      </c>
      <c r="H153" s="63"/>
      <c r="O153" s="1" t="str">
        <f t="shared" ca="1" si="70"/>
        <v>data3!R524C37</v>
      </c>
      <c r="P153" s="1" t="str">
        <f ca="1">$AT$8&amp;"!R"&amp;2+$D$16+3*A153&amp;"C"&amp;F$3</f>
        <v>data1!R524C37</v>
      </c>
      <c r="Q153" s="1" t="str">
        <f ca="1">$AT$8&amp;"!R"&amp;2+$D$16+3*A153+1&amp;"C"&amp;F$3</f>
        <v>data1!R525C37</v>
      </c>
      <c r="R153" s="1" t="str">
        <f ca="1">$AT$8&amp;"!R"&amp;2+$D$16+3*A153+2&amp;"C"&amp;F$3</f>
        <v>data1!R526C37</v>
      </c>
      <c r="S153" s="2">
        <f t="shared" ca="1" si="71"/>
        <v>135</v>
      </c>
      <c r="T153" s="63">
        <f t="shared" ca="1" si="72"/>
        <v>135</v>
      </c>
      <c r="U153" s="2" t="str">
        <f t="shared" ca="1" si="73"/>
        <v/>
      </c>
      <c r="V153" s="2">
        <f t="shared" ca="1" si="67"/>
        <v>125.04125590361201</v>
      </c>
      <c r="W153" s="2">
        <f t="shared" ca="1" si="68"/>
        <v>120.09295241038005</v>
      </c>
      <c r="X153" s="2">
        <f t="shared" ca="1" si="74"/>
        <v>118.40738773345947</v>
      </c>
      <c r="Y153" s="2" t="str">
        <f t="shared" ca="1" si="74"/>
        <v>OVR</v>
      </c>
      <c r="AA153" s="63">
        <f t="shared" ca="1" si="75"/>
        <v>226.64225819434597</v>
      </c>
      <c r="AB153" s="63">
        <f t="shared" ca="1" si="76"/>
        <v>219.82719103495279</v>
      </c>
      <c r="AC153" s="1">
        <f ca="1">IF(AB153&lt;&gt;"",AA153/AC$16,"")</f>
        <v>2.2111439823838633E-2</v>
      </c>
      <c r="AD153" s="63">
        <f t="shared" ca="1" si="77"/>
        <v>0.96993028919810154</v>
      </c>
      <c r="AE153" s="1">
        <f t="shared" ca="1" si="69"/>
        <v>-2.3500976296830789E-4</v>
      </c>
      <c r="AF153" s="63">
        <f t="shared" ca="1" si="78"/>
        <v>218.71065902709961</v>
      </c>
      <c r="AG153" s="1">
        <f t="shared" ca="1" si="79"/>
        <v>0.60437935518492258</v>
      </c>
      <c r="AH153" s="63">
        <f t="shared" ca="1" si="80"/>
        <v>0.96500388219550381</v>
      </c>
      <c r="AI153" s="1">
        <f t="shared" ca="1" si="81"/>
        <v>3.2791298886675868E-2</v>
      </c>
      <c r="AJ153" s="63">
        <f ca="1">IF(AF153&lt;&gt;"",AF153/AB153,"")</f>
        <v>0.9949208648730099</v>
      </c>
      <c r="AK153" s="1">
        <f t="shared" ca="1" si="82"/>
        <v>1.3714217224330305E-2</v>
      </c>
      <c r="AL153" s="2" t="str">
        <f t="shared" ca="1" si="83"/>
        <v/>
      </c>
      <c r="AM153" s="1" t="str">
        <f t="shared" ca="1" si="84"/>
        <v/>
      </c>
      <c r="AN153" s="63" t="str">
        <f t="shared" ca="1" si="85"/>
        <v/>
      </c>
      <c r="AO153" s="1" t="str">
        <f t="shared" ca="1" si="86"/>
        <v/>
      </c>
      <c r="AP153" s="63" t="str">
        <f t="shared" ca="1" si="87"/>
        <v/>
      </c>
      <c r="AQ153" s="1" t="str">
        <f t="shared" ca="1" si="88"/>
        <v/>
      </c>
      <c r="AR153" s="1"/>
      <c r="AS153" s="1"/>
      <c r="AT153" s="1"/>
      <c r="AU153" s="1"/>
      <c r="AX153" s="118"/>
      <c r="AY153" s="118"/>
      <c r="AZ153" s="118"/>
      <c r="BA153" s="118"/>
      <c r="BD153" s="121"/>
      <c r="BE153" s="123"/>
      <c r="BF153" s="121"/>
      <c r="BG153" s="121"/>
      <c r="BH153" s="123"/>
      <c r="BI153" s="121"/>
      <c r="BL153" s="121"/>
      <c r="BM153" s="123"/>
      <c r="BN153" s="121"/>
      <c r="BO153" s="121"/>
      <c r="BP153" s="123"/>
      <c r="BQ153" s="121"/>
    </row>
    <row r="154" spans="1:69">
      <c r="A154" s="62">
        <f t="shared" si="89"/>
        <v>137</v>
      </c>
      <c r="H154" s="63"/>
      <c r="O154" s="1" t="str">
        <f t="shared" ca="1" si="70"/>
        <v>data3!R527C37</v>
      </c>
      <c r="P154" s="1" t="str">
        <f ca="1">$AT$8&amp;"!R"&amp;2+$D$16+3*A154&amp;"C"&amp;F$3</f>
        <v>data1!R527C37</v>
      </c>
      <c r="Q154" s="1" t="str">
        <f ca="1">$AT$8&amp;"!R"&amp;2+$D$16+3*A154+1&amp;"C"&amp;F$3</f>
        <v>data1!R528C37</v>
      </c>
      <c r="R154" s="1" t="str">
        <f ca="1">$AT$8&amp;"!R"&amp;2+$D$16+3*A154+2&amp;"C"&amp;F$3</f>
        <v>data1!R529C37</v>
      </c>
      <c r="S154" s="2">
        <f t="shared" ca="1" si="71"/>
        <v>136</v>
      </c>
      <c r="T154" s="63">
        <f t="shared" ca="1" si="72"/>
        <v>136</v>
      </c>
      <c r="U154" s="2" t="str">
        <f t="shared" ca="1" si="73"/>
        <v/>
      </c>
      <c r="V154" s="2">
        <f t="shared" ca="1" si="67"/>
        <v>124.15430830088108</v>
      </c>
      <c r="W154" s="2">
        <f t="shared" ca="1" si="68"/>
        <v>119.28486092885335</v>
      </c>
      <c r="X154" s="2">
        <f t="shared" ca="1" si="74"/>
        <v>117.50472036997478</v>
      </c>
      <c r="Y154" s="2" t="str">
        <f t="shared" ca="1" si="74"/>
        <v>OVR</v>
      </c>
      <c r="AA154" s="63">
        <f t="shared" ca="1" si="75"/>
        <v>231.28390432734267</v>
      </c>
      <c r="AB154" s="63">
        <f t="shared" ca="1" si="76"/>
        <v>224.31080118815103</v>
      </c>
      <c r="AC154" s="1">
        <f ca="1">IF(AB154&lt;&gt;"",AA154/AC$16,"")</f>
        <v>2.2564283349009041E-2</v>
      </c>
      <c r="AD154" s="63">
        <f t="shared" ca="1" si="77"/>
        <v>0.96985046080283044</v>
      </c>
      <c r="AE154" s="1">
        <f t="shared" ca="1" si="69"/>
        <v>-3.172936504886037E-4</v>
      </c>
      <c r="AF154" s="63">
        <f t="shared" ca="1" si="78"/>
        <v>223.81790351867676</v>
      </c>
      <c r="AG154" s="1">
        <f t="shared" ca="1" si="79"/>
        <v>0.61675707820624714</v>
      </c>
      <c r="AH154" s="63">
        <f t="shared" ca="1" si="80"/>
        <v>0.96771932387435367</v>
      </c>
      <c r="AI154" s="1">
        <f t="shared" ca="1" si="81"/>
        <v>3.5697488789425025E-2</v>
      </c>
      <c r="AJ154" s="63">
        <f ca="1">IF(AF154&lt;&gt;"",AF154/AB154,"")</f>
        <v>0.99780261286187089</v>
      </c>
      <c r="AK154" s="1">
        <f t="shared" ca="1" si="82"/>
        <v>1.6650399397109439E-2</v>
      </c>
      <c r="AL154" s="2" t="str">
        <f t="shared" ca="1" si="83"/>
        <v/>
      </c>
      <c r="AM154" s="1" t="str">
        <f t="shared" ca="1" si="84"/>
        <v/>
      </c>
      <c r="AN154" s="63" t="str">
        <f t="shared" ca="1" si="85"/>
        <v/>
      </c>
      <c r="AO154" s="1" t="str">
        <f t="shared" ca="1" si="86"/>
        <v/>
      </c>
      <c r="AP154" s="63" t="str">
        <f t="shared" ca="1" si="87"/>
        <v/>
      </c>
      <c r="AQ154" s="1" t="str">
        <f t="shared" ca="1" si="88"/>
        <v/>
      </c>
      <c r="AR154" s="1"/>
      <c r="AS154" s="1"/>
      <c r="AT154" s="1"/>
      <c r="AU154" s="1"/>
      <c r="AX154" s="118"/>
      <c r="AY154" s="118"/>
      <c r="AZ154" s="118"/>
      <c r="BA154" s="118"/>
      <c r="BD154" s="121"/>
      <c r="BE154" s="123"/>
      <c r="BF154" s="121"/>
      <c r="BG154" s="121"/>
      <c r="BH154" s="123"/>
      <c r="BI154" s="121"/>
      <c r="BL154" s="121"/>
      <c r="BM154" s="123"/>
      <c r="BN154" s="121"/>
      <c r="BO154" s="121"/>
      <c r="BP154" s="123"/>
      <c r="BQ154" s="121"/>
    </row>
    <row r="155" spans="1:69">
      <c r="A155" s="62">
        <f t="shared" si="89"/>
        <v>138</v>
      </c>
      <c r="H155" s="63"/>
      <c r="O155" s="1" t="str">
        <f t="shared" ca="1" si="70"/>
        <v>data3!R530C37</v>
      </c>
      <c r="P155" s="1" t="str">
        <f ca="1">$AT$8&amp;"!R"&amp;2+$D$16+3*A155&amp;"C"&amp;F$3</f>
        <v>data1!R530C37</v>
      </c>
      <c r="Q155" s="1" t="str">
        <f ca="1">$AT$8&amp;"!R"&amp;2+$D$16+3*A155+1&amp;"C"&amp;F$3</f>
        <v>data1!R531C37</v>
      </c>
      <c r="R155" s="1" t="str">
        <f ca="1">$AT$8&amp;"!R"&amp;2+$D$16+3*A155+2&amp;"C"&amp;F$3</f>
        <v>data1!R532C37</v>
      </c>
      <c r="S155" s="2">
        <f t="shared" ca="1" si="71"/>
        <v>137</v>
      </c>
      <c r="T155" s="63">
        <f t="shared" ca="1" si="72"/>
        <v>137</v>
      </c>
      <c r="U155" s="2" t="str">
        <f t="shared" ca="1" si="73"/>
        <v/>
      </c>
      <c r="V155" s="2">
        <f t="shared" ca="1" si="67"/>
        <v>123.34113503991084</v>
      </c>
      <c r="W155" s="2">
        <f t="shared" ca="1" si="68"/>
        <v>118.45721753438313</v>
      </c>
      <c r="X155" s="2">
        <f t="shared" ca="1" si="74"/>
        <v>116.56176058451335</v>
      </c>
      <c r="Y155" s="2" t="str">
        <f t="shared" ca="1" si="74"/>
        <v>OVR</v>
      </c>
      <c r="AA155" s="63">
        <f t="shared" ca="1" si="75"/>
        <v>235.87912777428429</v>
      </c>
      <c r="AB155" s="63">
        <f t="shared" ca="1" si="76"/>
        <v>228.80744298299155</v>
      </c>
      <c r="AC155" s="1">
        <f ca="1">IF(AB155&lt;&gt;"",AA155/AC$16,"")</f>
        <v>2.3012597831637491E-2</v>
      </c>
      <c r="AD155" s="63">
        <f t="shared" ca="1" si="77"/>
        <v>0.97001987900319975</v>
      </c>
      <c r="AE155" s="1">
        <f t="shared" ca="1" si="69"/>
        <v>-1.4266420822395265E-4</v>
      </c>
      <c r="AF155" s="63">
        <f t="shared" ca="1" si="78"/>
        <v>228.70293617248535</v>
      </c>
      <c r="AG155" s="1">
        <f t="shared" ca="1" si="79"/>
        <v>0.62901100739809146</v>
      </c>
      <c r="AH155" s="63">
        <f t="shared" ca="1" si="80"/>
        <v>0.96957682661661393</v>
      </c>
      <c r="AI155" s="1">
        <f t="shared" ca="1" si="81"/>
        <v>3.7685473195767427E-2</v>
      </c>
      <c r="AJ155" s="63">
        <f ca="1">IF(AF155&lt;&gt;"",AF155/AB155,"")</f>
        <v>0.99954325432274527</v>
      </c>
      <c r="AK155" s="1">
        <f t="shared" ca="1" si="82"/>
        <v>1.8423920345636002E-2</v>
      </c>
      <c r="AL155" s="2" t="str">
        <f t="shared" ca="1" si="83"/>
        <v/>
      </c>
      <c r="AM155" s="1" t="str">
        <f t="shared" ca="1" si="84"/>
        <v/>
      </c>
      <c r="AN155" s="63" t="str">
        <f t="shared" ca="1" si="85"/>
        <v/>
      </c>
      <c r="AO155" s="1" t="str">
        <f t="shared" ca="1" si="86"/>
        <v/>
      </c>
      <c r="AP155" s="63" t="str">
        <f t="shared" ca="1" si="87"/>
        <v/>
      </c>
      <c r="AQ155" s="1" t="str">
        <f t="shared" ca="1" si="88"/>
        <v/>
      </c>
      <c r="AR155" s="1"/>
      <c r="AS155" s="1"/>
      <c r="AT155" s="1"/>
      <c r="AU155" s="1"/>
      <c r="AX155" s="118"/>
      <c r="AY155" s="118"/>
      <c r="AZ155" s="118"/>
      <c r="BA155" s="118"/>
      <c r="BD155" s="121"/>
      <c r="BE155" s="123"/>
      <c r="BF155" s="121"/>
      <c r="BG155" s="121"/>
      <c r="BH155" s="123"/>
      <c r="BI155" s="121"/>
      <c r="BL155" s="121"/>
      <c r="BM155" s="123"/>
      <c r="BN155" s="121"/>
      <c r="BO155" s="121"/>
      <c r="BP155" s="123"/>
      <c r="BQ155" s="121"/>
    </row>
    <row r="156" spans="1:69">
      <c r="A156" s="62">
        <f t="shared" si="89"/>
        <v>139</v>
      </c>
      <c r="H156" s="63"/>
      <c r="O156" s="1" t="str">
        <f t="shared" ca="1" si="70"/>
        <v>data3!R533C37</v>
      </c>
      <c r="P156" s="1" t="str">
        <f ca="1">$AT$8&amp;"!R"&amp;2+$D$16+3*A156&amp;"C"&amp;F$3</f>
        <v>data1!R533C37</v>
      </c>
      <c r="Q156" s="1" t="str">
        <f ca="1">$AT$8&amp;"!R"&amp;2+$D$16+3*A156+1&amp;"C"&amp;F$3</f>
        <v>data1!R534C37</v>
      </c>
      <c r="R156" s="1" t="str">
        <f ca="1">$AT$8&amp;"!R"&amp;2+$D$16+3*A156+2&amp;"C"&amp;F$3</f>
        <v>data1!R535C37</v>
      </c>
      <c r="S156" s="2">
        <f t="shared" ca="1" si="71"/>
        <v>139</v>
      </c>
      <c r="T156" s="63">
        <f t="shared" ca="1" si="72"/>
        <v>139</v>
      </c>
      <c r="U156" s="2">
        <f t="shared" ca="1" si="73"/>
        <v>139</v>
      </c>
      <c r="V156" s="2">
        <f t="shared" ca="1" si="67"/>
        <v>122.43231360602147</v>
      </c>
      <c r="W156" s="2">
        <f t="shared" ca="1" si="68"/>
        <v>117.64260927836101</v>
      </c>
      <c r="X156" s="2">
        <f t="shared" ca="1" si="74"/>
        <v>115.66076374053955</v>
      </c>
      <c r="Y156" s="2">
        <f t="shared" ca="1" si="74"/>
        <v>151.44262059529623</v>
      </c>
      <c r="AA156" s="63">
        <f t="shared" ca="1" si="75"/>
        <v>240.54267513856786</v>
      </c>
      <c r="AB156" s="63">
        <f t="shared" ca="1" si="76"/>
        <v>233.33015505472818</v>
      </c>
      <c r="AC156" s="1">
        <f ca="1">IF(AB156&lt;&gt;"",AA156/AC$16,"")</f>
        <v>2.3467578062299304E-2</v>
      </c>
      <c r="AD156" s="63">
        <f t="shared" ca="1" si="77"/>
        <v>0.97001563203001373</v>
      </c>
      <c r="AE156" s="1">
        <f t="shared" ca="1" si="69"/>
        <v>-1.4704181675229133E-4</v>
      </c>
      <c r="AF156" s="63">
        <f t="shared" ca="1" si="78"/>
        <v>233.39484596252441</v>
      </c>
      <c r="AG156" s="1">
        <f t="shared" ca="1" si="79"/>
        <v>0.64144713370284767</v>
      </c>
      <c r="AH156" s="63">
        <f t="shared" ca="1" si="80"/>
        <v>0.97028456937245822</v>
      </c>
      <c r="AI156" s="1">
        <f t="shared" ca="1" si="81"/>
        <v>3.8442931868807317E-2</v>
      </c>
      <c r="AJ156" s="63">
        <f ca="1">IF(AF156&lt;&gt;"",AF156/AB156,"")</f>
        <v>1.0002772505241813</v>
      </c>
      <c r="AK156" s="1">
        <f t="shared" ca="1" si="82"/>
        <v>1.9171781216841266E-2</v>
      </c>
      <c r="AL156" s="2" t="str">
        <f t="shared" ca="1" si="83"/>
        <v/>
      </c>
      <c r="AM156" s="1" t="str">
        <f t="shared" ca="1" si="84"/>
        <v/>
      </c>
      <c r="AN156" s="63" t="str">
        <f t="shared" ca="1" si="85"/>
        <v/>
      </c>
      <c r="AO156" s="1" t="str">
        <f t="shared" ca="1" si="86"/>
        <v/>
      </c>
      <c r="AP156" s="63" t="str">
        <f t="shared" ca="1" si="87"/>
        <v/>
      </c>
      <c r="AQ156" s="1" t="str">
        <f t="shared" ca="1" si="88"/>
        <v/>
      </c>
      <c r="AR156" s="1"/>
      <c r="AS156" s="1"/>
      <c r="AT156" s="1"/>
      <c r="AU156" s="1"/>
      <c r="AX156" s="118"/>
      <c r="AY156" s="118"/>
      <c r="AZ156" s="118"/>
      <c r="BA156" s="118"/>
      <c r="BD156" s="121"/>
      <c r="BE156" s="123"/>
      <c r="BF156" s="121"/>
      <c r="BG156" s="121"/>
      <c r="BH156" s="123"/>
      <c r="BI156" s="121"/>
      <c r="BL156" s="121"/>
      <c r="BM156" s="123"/>
      <c r="BN156" s="121"/>
      <c r="BO156" s="121"/>
      <c r="BP156" s="123"/>
      <c r="BQ156" s="121"/>
    </row>
    <row r="157" spans="1:69">
      <c r="A157" s="62">
        <f t="shared" si="89"/>
        <v>140</v>
      </c>
      <c r="H157" s="63"/>
      <c r="O157" s="1" t="str">
        <f t="shared" ca="1" si="70"/>
        <v>data3!R536C37</v>
      </c>
      <c r="P157" s="1" t="str">
        <f ca="1">$AT$8&amp;"!R"&amp;2+$D$16+3*A157&amp;"C"&amp;F$3</f>
        <v>data1!R536C37</v>
      </c>
      <c r="Q157" s="1" t="str">
        <f ca="1">$AT$8&amp;"!R"&amp;2+$D$16+3*A157+1&amp;"C"&amp;F$3</f>
        <v>data1!R537C37</v>
      </c>
      <c r="R157" s="1" t="str">
        <f ca="1">$AT$8&amp;"!R"&amp;2+$D$16+3*A157+2&amp;"C"&amp;F$3</f>
        <v>data1!R538C37</v>
      </c>
      <c r="S157" s="2">
        <f t="shared" ca="1" si="71"/>
        <v>140</v>
      </c>
      <c r="T157" s="63">
        <f t="shared" ca="1" si="72"/>
        <v>140</v>
      </c>
      <c r="U157" s="2">
        <f t="shared" ca="1" si="73"/>
        <v>140</v>
      </c>
      <c r="V157" s="2">
        <f t="shared" ca="1" si="67"/>
        <v>121.61485806665161</v>
      </c>
      <c r="W157" s="2">
        <f t="shared" ca="1" si="68"/>
        <v>116.82148170471191</v>
      </c>
      <c r="X157" s="2">
        <f t="shared" ca="1" si="74"/>
        <v>114.70039876302083</v>
      </c>
      <c r="Y157" s="2">
        <f t="shared" ca="1" si="74"/>
        <v>150.93293062845865</v>
      </c>
      <c r="AA157" s="63">
        <f t="shared" ca="1" si="75"/>
        <v>245.24391701908493</v>
      </c>
      <c r="AB157" s="63">
        <f t="shared" ca="1" si="76"/>
        <v>237.85286521911621</v>
      </c>
      <c r="AC157" s="1">
        <f ca="1">IF(AB157&lt;&gt;"",AA157/AC$16,"")</f>
        <v>2.3926235806739995E-2</v>
      </c>
      <c r="AD157" s="63">
        <f t="shared" ca="1" si="77"/>
        <v>0.96986244596886961</v>
      </c>
      <c r="AE157" s="1">
        <f t="shared" ca="1" si="69"/>
        <v>-3.0493982512447282E-4</v>
      </c>
      <c r="AF157" s="63">
        <f t="shared" ca="1" si="78"/>
        <v>239.16537920633951</v>
      </c>
      <c r="AG157" s="1">
        <f t="shared" ca="1" si="79"/>
        <v>0.65398377871755986</v>
      </c>
      <c r="AH157" s="63">
        <f t="shared" ca="1" si="80"/>
        <v>0.97521431770202727</v>
      </c>
      <c r="AI157" s="1">
        <f t="shared" ca="1" si="81"/>
        <v>4.371897404274816E-2</v>
      </c>
      <c r="AJ157" s="63">
        <f ca="1">IF(AF157&lt;&gt;"",AF157/AB157,"")</f>
        <v>1.0055181760623912</v>
      </c>
      <c r="AK157" s="1">
        <f t="shared" ca="1" si="82"/>
        <v>2.4511704136415124E-2</v>
      </c>
      <c r="AL157" s="2" t="str">
        <f t="shared" ca="1" si="83"/>
        <v/>
      </c>
      <c r="AM157" s="1" t="str">
        <f t="shared" ca="1" si="84"/>
        <v/>
      </c>
      <c r="AN157" s="63" t="str">
        <f t="shared" ca="1" si="85"/>
        <v/>
      </c>
      <c r="AO157" s="1" t="str">
        <f t="shared" ca="1" si="86"/>
        <v/>
      </c>
      <c r="AP157" s="63" t="str">
        <f t="shared" ca="1" si="87"/>
        <v/>
      </c>
      <c r="AQ157" s="1" t="str">
        <f t="shared" ca="1" si="88"/>
        <v/>
      </c>
      <c r="AR157" s="1"/>
      <c r="AS157" s="1"/>
      <c r="AT157" s="1"/>
      <c r="AU157" s="1"/>
      <c r="AX157" s="118"/>
      <c r="AY157" s="118"/>
      <c r="AZ157" s="118"/>
      <c r="BA157" s="118"/>
      <c r="BD157" s="121"/>
      <c r="BE157" s="123"/>
      <c r="BF157" s="121"/>
      <c r="BG157" s="121"/>
      <c r="BH157" s="123"/>
      <c r="BI157" s="121"/>
      <c r="BL157" s="121"/>
      <c r="BM157" s="123"/>
      <c r="BN157" s="121"/>
      <c r="BO157" s="121"/>
      <c r="BP157" s="123"/>
      <c r="BQ157" s="121"/>
    </row>
    <row r="158" spans="1:69">
      <c r="A158" s="62">
        <f t="shared" si="89"/>
        <v>141</v>
      </c>
      <c r="H158" s="63"/>
      <c r="O158" s="1" t="str">
        <f t="shared" ca="1" si="70"/>
        <v>data3!R539C37</v>
      </c>
      <c r="P158" s="1" t="str">
        <f ca="1">$AT$8&amp;"!R"&amp;2+$D$16+3*A158&amp;"C"&amp;F$3</f>
        <v>data1!R539C37</v>
      </c>
      <c r="Q158" s="1" t="str">
        <f ca="1">$AT$8&amp;"!R"&amp;2+$D$16+3*A158+1&amp;"C"&amp;F$3</f>
        <v>data1!R540C37</v>
      </c>
      <c r="R158" s="1" t="str">
        <f ca="1">$AT$8&amp;"!R"&amp;2+$D$16+3*A158+2&amp;"C"&amp;F$3</f>
        <v>data1!R541C37</v>
      </c>
      <c r="S158" s="2">
        <f t="shared" ca="1" si="71"/>
        <v>141</v>
      </c>
      <c r="T158" s="63">
        <f t="shared" ca="1" si="72"/>
        <v>141</v>
      </c>
      <c r="U158" s="2">
        <f t="shared" ca="1" si="73"/>
        <v>141</v>
      </c>
      <c r="V158" s="2">
        <f t="shared" ca="1" si="67"/>
        <v>120.74018880996417</v>
      </c>
      <c r="W158" s="2">
        <f t="shared" ca="1" si="68"/>
        <v>115.9677718480428</v>
      </c>
      <c r="X158" s="2">
        <f t="shared" ca="1" si="74"/>
        <v>113.82729625701904</v>
      </c>
      <c r="Y158" s="2">
        <f t="shared" ca="1" si="74"/>
        <v>149.94025866190592</v>
      </c>
      <c r="AA158" s="63">
        <f t="shared" ca="1" si="75"/>
        <v>249.84025403493936</v>
      </c>
      <c r="AB158" s="63">
        <f t="shared" ca="1" si="76"/>
        <v>242.35602378845215</v>
      </c>
      <c r="AC158" s="1">
        <f ca="1">IF(AB158&lt;&gt;"",AA158/AC$16,"")</f>
        <v>2.4374658930237988E-2</v>
      </c>
      <c r="AD158" s="63">
        <f t="shared" ca="1" si="77"/>
        <v>0.97004393757364427</v>
      </c>
      <c r="AE158" s="1">
        <f t="shared" ca="1" si="69"/>
        <v>-1.1786560494964071E-4</v>
      </c>
      <c r="AF158" s="63">
        <f t="shared" ca="1" si="78"/>
        <v>244.83076731363931</v>
      </c>
      <c r="AG158" s="1">
        <f t="shared" ca="1" si="79"/>
        <v>0.66624067742650495</v>
      </c>
      <c r="AH158" s="63">
        <f t="shared" ca="1" si="80"/>
        <v>0.97994924100341541</v>
      </c>
      <c r="AI158" s="1">
        <f t="shared" ca="1" si="81"/>
        <v>4.8786505559246907E-2</v>
      </c>
      <c r="AJ158" s="63">
        <f ca="1">IF(AF158&lt;&gt;"",AF158/AB158,"")</f>
        <v>1.0102111904895226</v>
      </c>
      <c r="AK158" s="1">
        <f t="shared" ca="1" si="82"/>
        <v>2.9293366291051948E-2</v>
      </c>
      <c r="AL158" s="2" t="str">
        <f t="shared" ca="1" si="83"/>
        <v/>
      </c>
      <c r="AM158" s="1" t="str">
        <f t="shared" ca="1" si="84"/>
        <v/>
      </c>
      <c r="AN158" s="63" t="str">
        <f t="shared" ca="1" si="85"/>
        <v/>
      </c>
      <c r="AO158" s="1" t="str">
        <f t="shared" ca="1" si="86"/>
        <v/>
      </c>
      <c r="AP158" s="63" t="str">
        <f t="shared" ca="1" si="87"/>
        <v/>
      </c>
      <c r="AQ158" s="1" t="str">
        <f t="shared" ca="1" si="88"/>
        <v/>
      </c>
      <c r="AR158" s="1"/>
      <c r="AS158" s="1"/>
      <c r="AT158" s="1"/>
      <c r="AU158" s="1"/>
      <c r="AX158" s="118"/>
      <c r="AY158" s="118"/>
      <c r="AZ158" s="118"/>
      <c r="BA158" s="118"/>
      <c r="BD158" s="121"/>
      <c r="BE158" s="123"/>
      <c r="BF158" s="121"/>
      <c r="BG158" s="121"/>
      <c r="BH158" s="123"/>
      <c r="BI158" s="121"/>
      <c r="BL158" s="121"/>
      <c r="BM158" s="123"/>
      <c r="BN158" s="121"/>
      <c r="BO158" s="121"/>
      <c r="BP158" s="123"/>
      <c r="BQ158" s="121"/>
    </row>
    <row r="159" spans="1:69">
      <c r="A159" s="62">
        <f t="shared" si="89"/>
        <v>142</v>
      </c>
      <c r="H159" s="63"/>
      <c r="O159" s="1" t="str">
        <f t="shared" ca="1" si="70"/>
        <v>data3!R542C37</v>
      </c>
      <c r="P159" s="1" t="str">
        <f ca="1">$AT$8&amp;"!R"&amp;2+$D$16+3*A159&amp;"C"&amp;F$3</f>
        <v>data1!R542C37</v>
      </c>
      <c r="Q159" s="1" t="str">
        <f ca="1">$AT$8&amp;"!R"&amp;2+$D$16+3*A159+1&amp;"C"&amp;F$3</f>
        <v>data1!R543C37</v>
      </c>
      <c r="R159" s="1" t="str">
        <f ca="1">$AT$8&amp;"!R"&amp;2+$D$16+3*A159+2&amp;"C"&amp;F$3</f>
        <v>data1!R544C37</v>
      </c>
      <c r="S159" s="2">
        <f t="shared" ca="1" si="71"/>
        <v>142</v>
      </c>
      <c r="T159" s="63">
        <f t="shared" ca="1" si="72"/>
        <v>142</v>
      </c>
      <c r="U159" s="2">
        <f t="shared" ca="1" si="73"/>
        <v>142</v>
      </c>
      <c r="V159" s="2">
        <f t="shared" ca="1" si="67"/>
        <v>119.87093116215081</v>
      </c>
      <c r="W159" s="2">
        <f t="shared" ca="1" si="68"/>
        <v>115.13361231486003</v>
      </c>
      <c r="X159" s="2">
        <f t="shared" ca="1" si="74"/>
        <v>113.0166613260905</v>
      </c>
      <c r="Y159" s="2">
        <f t="shared" ca="1" si="74"/>
        <v>149.06968720753989</v>
      </c>
      <c r="AA159" s="63">
        <f t="shared" ca="1" si="75"/>
        <v>254.47370167321534</v>
      </c>
      <c r="AB159" s="63">
        <f t="shared" ca="1" si="76"/>
        <v>246.83963394165039</v>
      </c>
      <c r="AC159" s="1">
        <f ca="1">IF(AB159&lt;&gt;"",AA159/AC$16,"")</f>
        <v>2.4826702602264911E-2</v>
      </c>
      <c r="AD159" s="63">
        <f t="shared" ca="1" si="77"/>
        <v>0.97000056319623817</v>
      </c>
      <c r="AE159" s="1">
        <f t="shared" ca="1" si="69"/>
        <v>-1.625741623448862E-4</v>
      </c>
      <c r="AF159" s="63">
        <f t="shared" ca="1" si="78"/>
        <v>250.4019807179769</v>
      </c>
      <c r="AG159" s="1">
        <f t="shared" ca="1" si="79"/>
        <v>0.67859653779524087</v>
      </c>
      <c r="AH159" s="63">
        <f t="shared" ca="1" si="80"/>
        <v>0.98399944305259812</v>
      </c>
      <c r="AI159" s="1">
        <f t="shared" ca="1" si="81"/>
        <v>5.3121217069020288E-2</v>
      </c>
      <c r="AJ159" s="63">
        <f ca="1">IF(AF159&lt;&gt;"",AF159/AB159,"")</f>
        <v>1.0144318265241334</v>
      </c>
      <c r="AK159" s="1">
        <f t="shared" ca="1" si="82"/>
        <v>3.3593727159009656E-2</v>
      </c>
      <c r="AL159" s="2" t="str">
        <f t="shared" ca="1" si="83"/>
        <v/>
      </c>
      <c r="AM159" s="1" t="str">
        <f t="shared" ca="1" si="84"/>
        <v/>
      </c>
      <c r="AN159" s="63" t="str">
        <f t="shared" ca="1" si="85"/>
        <v/>
      </c>
      <c r="AO159" s="1" t="str">
        <f t="shared" ca="1" si="86"/>
        <v/>
      </c>
      <c r="AP159" s="63" t="str">
        <f t="shared" ca="1" si="87"/>
        <v/>
      </c>
      <c r="AQ159" s="1" t="str">
        <f t="shared" ca="1" si="88"/>
        <v/>
      </c>
      <c r="AR159" s="1"/>
      <c r="AS159" s="1"/>
      <c r="AT159" s="1"/>
      <c r="AU159" s="1"/>
      <c r="AX159" s="118"/>
      <c r="AY159" s="118"/>
      <c r="AZ159" s="118"/>
      <c r="BA159" s="118"/>
      <c r="BD159" s="121"/>
      <c r="BE159" s="123"/>
      <c r="BF159" s="121"/>
      <c r="BG159" s="121"/>
      <c r="BH159" s="123"/>
      <c r="BI159" s="121"/>
      <c r="BL159" s="121"/>
      <c r="BM159" s="123"/>
      <c r="BN159" s="121"/>
      <c r="BO159" s="121"/>
      <c r="BP159" s="123"/>
      <c r="BQ159" s="121"/>
    </row>
    <row r="160" spans="1:69">
      <c r="A160" s="62">
        <f t="shared" si="89"/>
        <v>143</v>
      </c>
      <c r="H160" s="63"/>
      <c r="O160" s="1" t="str">
        <f t="shared" ca="1" si="70"/>
        <v>data3!R545C37</v>
      </c>
      <c r="P160" s="1" t="str">
        <f ca="1">$AT$8&amp;"!R"&amp;2+$D$16+3*A160&amp;"C"&amp;F$3</f>
        <v>data1!R545C37</v>
      </c>
      <c r="Q160" s="1" t="str">
        <f ca="1">$AT$8&amp;"!R"&amp;2+$D$16+3*A160+1&amp;"C"&amp;F$3</f>
        <v>data1!R546C37</v>
      </c>
      <c r="R160" s="1" t="str">
        <f ca="1">$AT$8&amp;"!R"&amp;2+$D$16+3*A160+2&amp;"C"&amp;F$3</f>
        <v>data1!R547C37</v>
      </c>
      <c r="S160" s="2">
        <f t="shared" ca="1" si="71"/>
        <v>143</v>
      </c>
      <c r="T160" s="63">
        <f t="shared" ca="1" si="72"/>
        <v>143</v>
      </c>
      <c r="U160" s="2">
        <f t="shared" ca="1" si="73"/>
        <v>143</v>
      </c>
      <c r="V160" s="2">
        <f t="shared" ca="1" si="67"/>
        <v>119.02781509300674</v>
      </c>
      <c r="W160" s="2">
        <f t="shared" ca="1" si="68"/>
        <v>114.27990055084229</v>
      </c>
      <c r="X160" s="2">
        <f t="shared" ca="1" si="74"/>
        <v>112.16048622131348</v>
      </c>
      <c r="Y160" s="2">
        <f t="shared" ca="1" si="74"/>
        <v>148.48125839233398</v>
      </c>
      <c r="AA160" s="63">
        <f t="shared" ca="1" si="75"/>
        <v>259.14815169043641</v>
      </c>
      <c r="AB160" s="63">
        <f t="shared" ca="1" si="76"/>
        <v>251.34279632568359</v>
      </c>
      <c r="AC160" s="1">
        <f ca="1">IF(AB160&lt;&gt;"",AA160/AC$16,"")</f>
        <v>2.5282746506384041E-2</v>
      </c>
      <c r="AD160" s="63">
        <f t="shared" ca="1" si="77"/>
        <v>0.96988072145667226</v>
      </c>
      <c r="AE160" s="1">
        <f t="shared" ca="1" si="69"/>
        <v>-2.861021899994709E-4</v>
      </c>
      <c r="AF160" s="63">
        <f t="shared" ca="1" si="78"/>
        <v>256.03804397583008</v>
      </c>
      <c r="AG160" s="1">
        <f t="shared" ca="1" si="79"/>
        <v>0.69106173784116376</v>
      </c>
      <c r="AH160" s="63">
        <f t="shared" ca="1" si="80"/>
        <v>0.98799872700492386</v>
      </c>
      <c r="AI160" s="1">
        <f t="shared" ca="1" si="81"/>
        <v>5.7401433702285898E-2</v>
      </c>
      <c r="AJ160" s="63">
        <f ca="1">IF(AF160&lt;&gt;"",AF160/AB160,"")</f>
        <v>1.0186806533498676</v>
      </c>
      <c r="AK160" s="1">
        <f t="shared" ca="1" si="82"/>
        <v>3.7922811322221417E-2</v>
      </c>
      <c r="AL160" s="2" t="str">
        <f t="shared" ca="1" si="83"/>
        <v/>
      </c>
      <c r="AM160" s="1" t="str">
        <f t="shared" ca="1" si="84"/>
        <v/>
      </c>
      <c r="AN160" s="63" t="str">
        <f t="shared" ca="1" si="85"/>
        <v/>
      </c>
      <c r="AO160" s="1" t="str">
        <f t="shared" ca="1" si="86"/>
        <v/>
      </c>
      <c r="AP160" s="63" t="str">
        <f t="shared" ca="1" si="87"/>
        <v/>
      </c>
      <c r="AQ160" s="1" t="str">
        <f t="shared" ca="1" si="88"/>
        <v/>
      </c>
      <c r="AR160" s="1"/>
      <c r="AS160" s="1"/>
      <c r="AT160" s="1"/>
      <c r="AU160" s="1"/>
      <c r="AX160" s="118"/>
      <c r="AY160" s="118"/>
      <c r="AZ160" s="118"/>
      <c r="BA160" s="118"/>
      <c r="BD160" s="121"/>
      <c r="BE160" s="123"/>
      <c r="BF160" s="121"/>
      <c r="BG160" s="121"/>
      <c r="BH160" s="123"/>
      <c r="BI160" s="121"/>
      <c r="BL160" s="121"/>
      <c r="BM160" s="123"/>
      <c r="BN160" s="121"/>
      <c r="BO160" s="121"/>
      <c r="BP160" s="123"/>
      <c r="BQ160" s="121"/>
    </row>
    <row r="161" spans="1:61">
      <c r="A161" s="62">
        <f t="shared" si="89"/>
        <v>144</v>
      </c>
      <c r="H161" s="63"/>
      <c r="O161" s="1" t="str">
        <f t="shared" ca="1" si="70"/>
        <v>data3!R548C37</v>
      </c>
      <c r="P161" s="1" t="str">
        <f ca="1">$AT$8&amp;"!R"&amp;2+$D$16+3*A161&amp;"C"&amp;F$3</f>
        <v>data1!R548C37</v>
      </c>
      <c r="Q161" s="1" t="str">
        <f ca="1">$AT$8&amp;"!R"&amp;2+$D$16+3*A161+1&amp;"C"&amp;F$3</f>
        <v>data1!R549C37</v>
      </c>
      <c r="R161" s="1" t="str">
        <f ca="1">$AT$8&amp;"!R"&amp;2+$D$16+3*A161+2&amp;"C"&amp;F$3</f>
        <v>data1!R550C37</v>
      </c>
      <c r="S161" s="2">
        <f t="shared" ca="1" si="71"/>
        <v>144</v>
      </c>
      <c r="T161" s="63">
        <f t="shared" ca="1" si="72"/>
        <v>144</v>
      </c>
      <c r="U161" s="2">
        <f t="shared" ca="1" si="73"/>
        <v>144</v>
      </c>
      <c r="V161" s="2">
        <f t="shared" ca="1" si="67"/>
        <v>118.10932118578499</v>
      </c>
      <c r="W161" s="2">
        <f t="shared" ca="1" si="68"/>
        <v>113.41315746307373</v>
      </c>
      <c r="X161" s="2">
        <f t="shared" ca="1" si="74"/>
        <v>111.26807181040446</v>
      </c>
      <c r="Y161" s="2">
        <f t="shared" ca="1" si="74"/>
        <v>147.74392255147299</v>
      </c>
      <c r="AA161" s="63">
        <f t="shared" ca="1" si="75"/>
        <v>263.81060216848749</v>
      </c>
      <c r="AB161" s="63">
        <f t="shared" ca="1" si="76"/>
        <v>255.83943748474121</v>
      </c>
      <c r="AC161" s="1">
        <f ca="1">IF(AB161&lt;&gt;"",AA161/AC$16,"")</f>
        <v>2.5737619723754879E-2</v>
      </c>
      <c r="AD161" s="63">
        <f t="shared" ca="1" si="77"/>
        <v>0.96978451730815829</v>
      </c>
      <c r="AE161" s="1">
        <f t="shared" ca="1" si="69"/>
        <v>-3.8526554294449067E-4</v>
      </c>
      <c r="AF161" s="63">
        <f t="shared" ca="1" si="78"/>
        <v>261.64239692687988</v>
      </c>
      <c r="AG161" s="1">
        <f t="shared" ca="1" si="79"/>
        <v>0.70349493911596661</v>
      </c>
      <c r="AH161" s="63">
        <f t="shared" ca="1" si="80"/>
        <v>0.99178120506232403</v>
      </c>
      <c r="AI161" s="1">
        <f t="shared" ca="1" si="81"/>
        <v>6.1449614749003567E-2</v>
      </c>
      <c r="AJ161" s="63">
        <f ca="1">IF(AF161&lt;&gt;"",AF161/AB161,"")</f>
        <v>1.0226820364334359</v>
      </c>
      <c r="AK161" s="1">
        <f t="shared" ca="1" si="82"/>
        <v>4.1999777705765906E-2</v>
      </c>
      <c r="AL161" s="2" t="str">
        <f t="shared" ca="1" si="83"/>
        <v/>
      </c>
      <c r="AM161" s="1" t="str">
        <f t="shared" ca="1" si="84"/>
        <v/>
      </c>
      <c r="AN161" s="63" t="str">
        <f t="shared" ca="1" si="85"/>
        <v/>
      </c>
      <c r="AO161" s="1" t="str">
        <f t="shared" ca="1" si="86"/>
        <v/>
      </c>
      <c r="AP161" s="63" t="str">
        <f t="shared" ca="1" si="87"/>
        <v/>
      </c>
      <c r="AQ161" s="1" t="str">
        <f t="shared" ca="1" si="88"/>
        <v/>
      </c>
      <c r="AR161" s="1"/>
      <c r="AS161" s="1"/>
      <c r="AT161" s="1"/>
      <c r="AU161" s="1"/>
      <c r="AZ161" s="118"/>
      <c r="BA161" s="118"/>
    </row>
    <row r="162" spans="1:61">
      <c r="A162" s="62">
        <f t="shared" si="89"/>
        <v>145</v>
      </c>
      <c r="H162" s="63"/>
      <c r="O162" s="1" t="str">
        <f t="shared" ca="1" si="70"/>
        <v>data3!R551C37</v>
      </c>
      <c r="P162" s="1" t="str">
        <f ca="1">$AT$8&amp;"!R"&amp;2+$D$16+3*A162&amp;"C"&amp;F$3</f>
        <v>data1!R551C37</v>
      </c>
      <c r="Q162" s="1" t="str">
        <f ca="1">$AT$8&amp;"!R"&amp;2+$D$16+3*A162+1&amp;"C"&amp;F$3</f>
        <v>data1!R552C37</v>
      </c>
      <c r="R162" s="1" t="str">
        <f ca="1">$AT$8&amp;"!R"&amp;2+$D$16+3*A162+2&amp;"C"&amp;F$3</f>
        <v>data1!R553C37</v>
      </c>
      <c r="S162" s="2">
        <f t="shared" ca="1" si="71"/>
        <v>145</v>
      </c>
      <c r="T162" s="63">
        <f t="shared" ca="1" si="72"/>
        <v>145</v>
      </c>
      <c r="U162" s="2">
        <f t="shared" ca="1" si="73"/>
        <v>145</v>
      </c>
      <c r="V162" s="2">
        <f t="shared" ca="1" si="67"/>
        <v>117.19139959163664</v>
      </c>
      <c r="W162" s="2">
        <f t="shared" ca="1" si="68"/>
        <v>112.55944569905598</v>
      </c>
      <c r="X162" s="2">
        <f t="shared" ca="1" si="74"/>
        <v>110.41261386871338</v>
      </c>
      <c r="Y162" s="2">
        <f t="shared" ca="1" si="74"/>
        <v>146.99909750620523</v>
      </c>
      <c r="AA162" s="63">
        <f t="shared" ca="1" si="75"/>
        <v>268.39215885089237</v>
      </c>
      <c r="AB162" s="63">
        <f t="shared" ca="1" si="76"/>
        <v>260.34911219278973</v>
      </c>
      <c r="AC162" s="1">
        <f ca="1">IF(AB162&lt;&gt;"",AA162/AC$16,"")</f>
        <v>2.6184600863501696E-2</v>
      </c>
      <c r="AD162" s="63">
        <f t="shared" ca="1" si="77"/>
        <v>0.97003248272029052</v>
      </c>
      <c r="AE162" s="1">
        <f t="shared" ca="1" si="69"/>
        <v>-1.2967280540410187E-4</v>
      </c>
      <c r="AF162" s="63">
        <f t="shared" ca="1" si="78"/>
        <v>267.29466946919757</v>
      </c>
      <c r="AG162" s="1">
        <f t="shared" ca="1" si="79"/>
        <v>0.71571242360237963</v>
      </c>
      <c r="AH162" s="63">
        <f t="shared" ca="1" si="80"/>
        <v>0.99591087390036415</v>
      </c>
      <c r="AI162" s="1">
        <f t="shared" ca="1" si="81"/>
        <v>6.5869375251425222E-2</v>
      </c>
      <c r="AJ162" s="63">
        <f ca="1">IF(AF162&lt;&gt;"",AF162/AB162,"")</f>
        <v>1.0266778604232942</v>
      </c>
      <c r="AK162" s="1">
        <f t="shared" ca="1" si="82"/>
        <v>4.6071079988246666E-2</v>
      </c>
      <c r="AL162" s="2" t="str">
        <f t="shared" ca="1" si="83"/>
        <v/>
      </c>
      <c r="AM162" s="1" t="str">
        <f t="shared" ca="1" si="84"/>
        <v/>
      </c>
      <c r="AN162" s="63" t="str">
        <f t="shared" ca="1" si="85"/>
        <v/>
      </c>
      <c r="AO162" s="1" t="str">
        <f t="shared" ca="1" si="86"/>
        <v/>
      </c>
      <c r="AP162" s="63" t="str">
        <f t="shared" ca="1" si="87"/>
        <v/>
      </c>
      <c r="AQ162" s="1" t="str">
        <f t="shared" ca="1" si="88"/>
        <v/>
      </c>
      <c r="AR162" s="1"/>
      <c r="AS162" s="1"/>
      <c r="AT162" s="1"/>
      <c r="AU162" s="1"/>
      <c r="AZ162" s="118"/>
      <c r="BA162" s="118"/>
    </row>
    <row r="163" spans="1:61">
      <c r="A163" s="62">
        <f t="shared" si="89"/>
        <v>146</v>
      </c>
      <c r="H163" s="63"/>
      <c r="O163" s="1" t="str">
        <f t="shared" ca="1" si="70"/>
        <v>data3!R554C37</v>
      </c>
      <c r="P163" s="1" t="str">
        <f ca="1">$AT$8&amp;"!R"&amp;2+$D$16+3*A163&amp;"C"&amp;F$3</f>
        <v>data1!R554C37</v>
      </c>
      <c r="Q163" s="1" t="str">
        <f ca="1">$AT$8&amp;"!R"&amp;2+$D$16+3*A163+1&amp;"C"&amp;F$3</f>
        <v>data1!R555C37</v>
      </c>
      <c r="R163" s="1" t="str">
        <f ca="1">$AT$8&amp;"!R"&amp;2+$D$16+3*A163+2&amp;"C"&amp;F$3</f>
        <v>data1!R556C37</v>
      </c>
      <c r="S163" s="2">
        <f t="shared" ca="1" si="71"/>
        <v>147</v>
      </c>
      <c r="T163" s="63">
        <f t="shared" ca="1" si="72"/>
        <v>147</v>
      </c>
      <c r="U163" s="2">
        <f t="shared" ca="1" si="73"/>
        <v>147</v>
      </c>
      <c r="V163" s="2">
        <f t="shared" ca="1" si="67"/>
        <v>116.3263788450616</v>
      </c>
      <c r="W163" s="2">
        <f t="shared" ca="1" si="68"/>
        <v>111.66663392384847</v>
      </c>
      <c r="X163" s="2">
        <f t="shared" ca="1" si="74"/>
        <v>109.50756359100342</v>
      </c>
      <c r="Y163" s="2">
        <f t="shared" ca="1" si="74"/>
        <v>146.26432514190674</v>
      </c>
      <c r="AA163" s="63">
        <f t="shared" ca="1" si="75"/>
        <v>273.03821077550077</v>
      </c>
      <c r="AB163" s="63">
        <f t="shared" ca="1" si="76"/>
        <v>264.8196913401286</v>
      </c>
      <c r="AC163" s="1">
        <f ca="1">IF(AB163&lt;&gt;"",AA163/AC$16,"")</f>
        <v>2.6637874222000077E-2</v>
      </c>
      <c r="AD163" s="63">
        <f t="shared" ca="1" si="77"/>
        <v>0.96989974622222508</v>
      </c>
      <c r="AE163" s="1">
        <f t="shared" ca="1" si="69"/>
        <v>-2.6649222961461216E-4</v>
      </c>
      <c r="AF163" s="63">
        <f t="shared" ca="1" si="78"/>
        <v>273.14555040995282</v>
      </c>
      <c r="AG163" s="1">
        <f t="shared" ca="1" si="79"/>
        <v>0.72810189540133541</v>
      </c>
      <c r="AH163" s="63">
        <f t="shared" ca="1" si="80"/>
        <v>1.000393130449204</v>
      </c>
      <c r="AI163" s="1">
        <f t="shared" ca="1" si="81"/>
        <v>7.0666491251091035E-2</v>
      </c>
      <c r="AJ163" s="63">
        <f ca="1">IF(AF163&lt;&gt;"",AF163/AB163,"")</f>
        <v>1.0314397280190568</v>
      </c>
      <c r="AK163" s="1">
        <f t="shared" ca="1" si="82"/>
        <v>5.0922895899234266E-2</v>
      </c>
      <c r="AL163" s="2" t="str">
        <f t="shared" ca="1" si="83"/>
        <v/>
      </c>
      <c r="AM163" s="1" t="str">
        <f t="shared" ca="1" si="84"/>
        <v/>
      </c>
      <c r="AN163" s="63" t="str">
        <f t="shared" ca="1" si="85"/>
        <v/>
      </c>
      <c r="AO163" s="1" t="str">
        <f t="shared" ca="1" si="86"/>
        <v/>
      </c>
      <c r="AP163" s="63" t="str">
        <f t="shared" ca="1" si="87"/>
        <v/>
      </c>
      <c r="AQ163" s="1" t="str">
        <f t="shared" ca="1" si="88"/>
        <v/>
      </c>
      <c r="AR163" s="1"/>
      <c r="AS163" s="1"/>
      <c r="AT163" s="1"/>
      <c r="AU163" s="1"/>
      <c r="AZ163" s="118"/>
      <c r="BA163" s="118"/>
      <c r="BD163" s="121"/>
      <c r="BE163" s="121"/>
      <c r="BF163" s="121"/>
      <c r="BG163" s="121"/>
      <c r="BH163" s="121"/>
      <c r="BI163" s="121"/>
    </row>
    <row r="164" spans="1:61">
      <c r="A164" s="62">
        <f t="shared" si="89"/>
        <v>147</v>
      </c>
      <c r="H164" s="63"/>
      <c r="O164" s="1" t="str">
        <f t="shared" ca="1" si="70"/>
        <v>data3!R557C37</v>
      </c>
      <c r="P164" s="1" t="str">
        <f ca="1">$AT$8&amp;"!R"&amp;2+$D$16+3*A164&amp;"C"&amp;F$3</f>
        <v>data1!R557C37</v>
      </c>
      <c r="Q164" s="1" t="str">
        <f ca="1">$AT$8&amp;"!R"&amp;2+$D$16+3*A164+1&amp;"C"&amp;F$3</f>
        <v>data1!R558C37</v>
      </c>
      <c r="R164" s="1" t="str">
        <f ca="1">$AT$8&amp;"!R"&amp;2+$D$16+3*A164+2&amp;"C"&amp;F$3</f>
        <v>data1!R559C37</v>
      </c>
      <c r="S164" s="2">
        <f t="shared" ca="1" si="71"/>
        <v>148</v>
      </c>
      <c r="T164" s="63">
        <f t="shared" ca="1" si="72"/>
        <v>148</v>
      </c>
      <c r="U164" s="2">
        <f t="shared" ca="1" si="73"/>
        <v>148</v>
      </c>
      <c r="V164" s="2">
        <f t="shared" ca="1" si="67"/>
        <v>115.4212436682063</v>
      </c>
      <c r="W164" s="2">
        <f t="shared" ca="1" si="68"/>
        <v>110.82595793406169</v>
      </c>
      <c r="X164" s="2">
        <f t="shared" ca="1" si="74"/>
        <v>108.50404326121013</v>
      </c>
      <c r="Y164" s="2">
        <f t="shared" ca="1" si="74"/>
        <v>145.75581868489584</v>
      </c>
      <c r="AA164" s="63">
        <f t="shared" ca="1" si="75"/>
        <v>277.64654472385638</v>
      </c>
      <c r="AB164" s="63">
        <f t="shared" ca="1" si="76"/>
        <v>269.31633377075195</v>
      </c>
      <c r="AC164" s="1">
        <f ca="1">IF(AB164&lt;&gt;"",AA164/AC$16,"")</f>
        <v>2.7087467777937208E-2</v>
      </c>
      <c r="AD164" s="63">
        <f t="shared" ca="1" si="77"/>
        <v>0.96999706601287061</v>
      </c>
      <c r="AE164" s="1">
        <f t="shared" ca="1" si="69"/>
        <v>-1.6617891779402427E-4</v>
      </c>
      <c r="AF164" s="63">
        <f t="shared" ca="1" si="78"/>
        <v>278.97807375590008</v>
      </c>
      <c r="AG164" s="1">
        <f t="shared" ca="1" si="79"/>
        <v>0.74039078593028373</v>
      </c>
      <c r="AH164" s="63">
        <f t="shared" ca="1" si="80"/>
        <v>1.0047957702242181</v>
      </c>
      <c r="AI164" s="1">
        <f t="shared" ca="1" si="81"/>
        <v>7.5378397737334124E-2</v>
      </c>
      <c r="AJ164" s="63">
        <f ca="1">IF(AF164&lt;&gt;"",AF164/AB164,"")</f>
        <v>1.0358750613075418</v>
      </c>
      <c r="AK164" s="1">
        <f t="shared" ca="1" si="82"/>
        <v>5.5442009500535239E-2</v>
      </c>
      <c r="AL164" s="2" t="str">
        <f t="shared" ca="1" si="83"/>
        <v/>
      </c>
      <c r="AM164" s="1" t="str">
        <f t="shared" ca="1" si="84"/>
        <v/>
      </c>
      <c r="AN164" s="63" t="str">
        <f t="shared" ca="1" si="85"/>
        <v/>
      </c>
      <c r="AO164" s="1" t="str">
        <f t="shared" ca="1" si="86"/>
        <v/>
      </c>
      <c r="AP164" s="63" t="str">
        <f t="shared" ca="1" si="87"/>
        <v/>
      </c>
      <c r="AQ164" s="1" t="str">
        <f t="shared" ca="1" si="88"/>
        <v/>
      </c>
      <c r="AR164" s="1"/>
      <c r="AS164" s="1"/>
      <c r="AT164" s="1"/>
      <c r="AU164" s="1"/>
      <c r="AZ164" s="118"/>
      <c r="BA164" s="118"/>
      <c r="BD164" s="121"/>
      <c r="BE164" s="121"/>
      <c r="BF164" s="121"/>
      <c r="BG164" s="121"/>
      <c r="BH164" s="121"/>
      <c r="BI164" s="121"/>
    </row>
    <row r="165" spans="1:61">
      <c r="A165" s="62">
        <f t="shared" si="89"/>
        <v>148</v>
      </c>
      <c r="H165" s="63"/>
      <c r="O165" s="1" t="str">
        <f t="shared" ca="1" si="70"/>
        <v>data3!R560C37</v>
      </c>
      <c r="P165" s="1" t="str">
        <f ca="1">$AT$8&amp;"!R"&amp;2+$D$16+3*A165&amp;"C"&amp;F$3</f>
        <v>data1!R560C37</v>
      </c>
      <c r="Q165" s="1" t="str">
        <f ca="1">$AT$8&amp;"!R"&amp;2+$D$16+3*A165+1&amp;"C"&amp;F$3</f>
        <v>data1!R561C37</v>
      </c>
      <c r="R165" s="1" t="str">
        <f ca="1">$AT$8&amp;"!R"&amp;2+$D$16+3*A165+2&amp;"C"&amp;F$3</f>
        <v>data1!R562C37</v>
      </c>
      <c r="S165" s="2">
        <f t="shared" ca="1" si="71"/>
        <v>149</v>
      </c>
      <c r="T165" s="63">
        <f t="shared" ca="1" si="72"/>
        <v>149</v>
      </c>
      <c r="U165" s="2">
        <f t="shared" ca="1" si="73"/>
        <v>149</v>
      </c>
      <c r="V165" s="2">
        <f t="shared" ca="1" si="67"/>
        <v>114.47550689390674</v>
      </c>
      <c r="W165" s="2">
        <f t="shared" ca="1" si="68"/>
        <v>109.93314647674561</v>
      </c>
      <c r="X165" s="2">
        <f t="shared" ca="1" si="74"/>
        <v>107.51649856567383</v>
      </c>
      <c r="Y165" s="2">
        <f t="shared" ca="1" si="74"/>
        <v>144.89332803090414</v>
      </c>
      <c r="AA165" s="63">
        <f t="shared" ca="1" si="75"/>
        <v>282.27619183901686</v>
      </c>
      <c r="AB165" s="63">
        <f t="shared" ca="1" si="76"/>
        <v>273.81297365824383</v>
      </c>
      <c r="AC165" s="1">
        <f ca="1">IF(AB165&lt;&gt;"",AA165/AC$16,"")</f>
        <v>2.7539140667221157E-2</v>
      </c>
      <c r="AD165" s="63">
        <f t="shared" ca="1" si="77"/>
        <v>0.97001795253919387</v>
      </c>
      <c r="AE165" s="1">
        <f t="shared" ca="1" si="69"/>
        <v>-1.446499295583159E-4</v>
      </c>
      <c r="AF165" s="63">
        <f t="shared" ca="1" si="78"/>
        <v>284.82609430948895</v>
      </c>
      <c r="AG165" s="1">
        <f t="shared" ca="1" si="79"/>
        <v>0.75273651157071164</v>
      </c>
      <c r="AH165" s="63">
        <f t="shared" ca="1" si="80"/>
        <v>1.0090333600359973</v>
      </c>
      <c r="AI165" s="1">
        <f t="shared" ca="1" si="81"/>
        <v>7.9913660202703074E-2</v>
      </c>
      <c r="AJ165" s="63">
        <f ca="1">IF(AF165&lt;&gt;"",AF165/AB165,"")</f>
        <v>1.040221325177203</v>
      </c>
      <c r="AK165" s="1">
        <f t="shared" ca="1" si="82"/>
        <v>5.9870371224606922E-2</v>
      </c>
      <c r="AL165" s="2" t="str">
        <f t="shared" ca="1" si="83"/>
        <v/>
      </c>
      <c r="AM165" s="1" t="str">
        <f t="shared" ca="1" si="84"/>
        <v/>
      </c>
      <c r="AN165" s="63" t="str">
        <f t="shared" ca="1" si="85"/>
        <v/>
      </c>
      <c r="AO165" s="1" t="str">
        <f t="shared" ca="1" si="86"/>
        <v/>
      </c>
      <c r="AP165" s="63" t="str">
        <f t="shared" ca="1" si="87"/>
        <v/>
      </c>
      <c r="AQ165" s="1" t="str">
        <f t="shared" ca="1" si="88"/>
        <v/>
      </c>
      <c r="AR165" s="1"/>
      <c r="AS165" s="1"/>
      <c r="AT165" s="1"/>
      <c r="AU165" s="1"/>
      <c r="AZ165" s="118"/>
      <c r="BA165" s="118"/>
      <c r="BD165" s="121"/>
      <c r="BE165" s="121"/>
      <c r="BF165" s="121"/>
      <c r="BG165" s="121"/>
      <c r="BH165" s="121"/>
      <c r="BI165" s="121"/>
    </row>
    <row r="166" spans="1:61">
      <c r="A166" s="62">
        <f t="shared" si="89"/>
        <v>149</v>
      </c>
      <c r="H166" s="63"/>
      <c r="O166" s="1" t="str">
        <f t="shared" ca="1" si="70"/>
        <v>data3!R563C37</v>
      </c>
      <c r="P166" s="1" t="str">
        <f ca="1">$AT$8&amp;"!R"&amp;2+$D$16+3*A166&amp;"C"&amp;F$3</f>
        <v>data1!R563C37</v>
      </c>
      <c r="Q166" s="1" t="str">
        <f ca="1">$AT$8&amp;"!R"&amp;2+$D$16+3*A166+1&amp;"C"&amp;F$3</f>
        <v>data1!R564C37</v>
      </c>
      <c r="R166" s="1" t="str">
        <f ca="1">$AT$8&amp;"!R"&amp;2+$D$16+3*A166+2&amp;"C"&amp;F$3</f>
        <v>data1!R565C37</v>
      </c>
      <c r="S166" s="2">
        <f t="shared" ca="1" si="71"/>
        <v>150</v>
      </c>
      <c r="T166" s="63">
        <f t="shared" ca="1" si="72"/>
        <v>150</v>
      </c>
      <c r="U166" s="2">
        <f t="shared" ca="1" si="73"/>
        <v>150</v>
      </c>
      <c r="V166" s="2">
        <f t="shared" ca="1" si="67"/>
        <v>113.53404245581974</v>
      </c>
      <c r="W166" s="2">
        <f t="shared" ca="1" si="68"/>
        <v>109.05988470713298</v>
      </c>
      <c r="X166" s="2">
        <f t="shared" ca="1" si="74"/>
        <v>106.54802799224854</v>
      </c>
      <c r="Y166" s="2">
        <f t="shared" ca="1" si="74"/>
        <v>144.04256375630698</v>
      </c>
      <c r="AA166" s="63">
        <f t="shared" ca="1" si="75"/>
        <v>286.8845070193571</v>
      </c>
      <c r="AB166" s="63">
        <f t="shared" ca="1" si="76"/>
        <v>278.27703475952148</v>
      </c>
      <c r="AC166" s="1">
        <f ca="1">IF(AB166&lt;&gt;"",AA166/AC$16,"")</f>
        <v>2.7988732392132402E-2</v>
      </c>
      <c r="AD166" s="63">
        <f t="shared" ca="1" si="77"/>
        <v>0.96999673370561335</v>
      </c>
      <c r="AE166" s="1">
        <f t="shared" ca="1" si="69"/>
        <v>-1.6652144670104008E-4</v>
      </c>
      <c r="AF166" s="63">
        <f t="shared" ca="1" si="78"/>
        <v>290.66028658548993</v>
      </c>
      <c r="AG166" s="1">
        <f t="shared" ca="1" si="79"/>
        <v>0.76502535205161892</v>
      </c>
      <c r="AH166" s="63">
        <f t="shared" ca="1" si="80"/>
        <v>1.0131613226707918</v>
      </c>
      <c r="AI166" s="1">
        <f t="shared" ca="1" si="81"/>
        <v>8.433159464836093E-2</v>
      </c>
      <c r="AJ166" s="63">
        <f ca="1">IF(AF166&lt;&gt;"",AF166/AB166,"")</f>
        <v>1.0444997260973032</v>
      </c>
      <c r="AK166" s="1">
        <f t="shared" ca="1" si="82"/>
        <v>6.4229588115937153E-2</v>
      </c>
      <c r="AL166" s="2" t="str">
        <f t="shared" ca="1" si="83"/>
        <v/>
      </c>
      <c r="AM166" s="1" t="str">
        <f t="shared" ca="1" si="84"/>
        <v/>
      </c>
      <c r="AN166" s="63" t="str">
        <f t="shared" ca="1" si="85"/>
        <v/>
      </c>
      <c r="AO166" s="1" t="str">
        <f t="shared" ca="1" si="86"/>
        <v/>
      </c>
      <c r="AP166" s="63" t="str">
        <f t="shared" ca="1" si="87"/>
        <v/>
      </c>
      <c r="AQ166" s="1" t="str">
        <f t="shared" ca="1" si="88"/>
        <v/>
      </c>
      <c r="AR166" s="1"/>
      <c r="AS166" s="1"/>
      <c r="AT166" s="1"/>
      <c r="AU166" s="1"/>
      <c r="AZ166" s="118"/>
      <c r="BA166" s="118"/>
      <c r="BD166" s="121"/>
      <c r="BE166" s="121"/>
      <c r="BF166" s="121"/>
      <c r="BG166" s="121"/>
      <c r="BH166" s="121"/>
      <c r="BI166" s="121"/>
    </row>
    <row r="167" spans="1:61">
      <c r="A167" s="62">
        <f t="shared" si="89"/>
        <v>150</v>
      </c>
      <c r="H167" s="63"/>
      <c r="O167" s="1" t="str">
        <f t="shared" ca="1" si="70"/>
        <v>data3!R566C37</v>
      </c>
      <c r="P167" s="1" t="str">
        <f ca="1">$AT$8&amp;"!R"&amp;2+$D$16+3*A167&amp;"C"&amp;F$3</f>
        <v>data1!R566C37</v>
      </c>
      <c r="Q167" s="1" t="str">
        <f ca="1">$AT$8&amp;"!R"&amp;2+$D$16+3*A167+1&amp;"C"&amp;F$3</f>
        <v>data1!R567C37</v>
      </c>
      <c r="R167" s="1" t="str">
        <f ca="1">$AT$8&amp;"!R"&amp;2+$D$16+3*A167+2&amp;"C"&amp;F$3</f>
        <v>data1!R568C37</v>
      </c>
      <c r="S167" s="2">
        <f t="shared" ca="1" si="71"/>
        <v>151</v>
      </c>
      <c r="T167" s="63">
        <f t="shared" ca="1" si="72"/>
        <v>151</v>
      </c>
      <c r="U167" s="2">
        <f t="shared" ca="1" si="73"/>
        <v>151</v>
      </c>
      <c r="V167" s="2">
        <f t="shared" ca="1" si="67"/>
        <v>112.62088979737929</v>
      </c>
      <c r="W167" s="2">
        <f t="shared" ca="1" si="68"/>
        <v>108.17359097798665</v>
      </c>
      <c r="X167" s="2">
        <f t="shared" ca="1" si="74"/>
        <v>105.5933853785197</v>
      </c>
      <c r="Y167" s="2">
        <f t="shared" ca="1" si="74"/>
        <v>143.03471438090006</v>
      </c>
      <c r="AA167" s="63">
        <f t="shared" ca="1" si="75"/>
        <v>291.47972838096365</v>
      </c>
      <c r="AB167" s="63">
        <f t="shared" ca="1" si="76"/>
        <v>282.76064364115399</v>
      </c>
      <c r="AC167" s="1">
        <f ca="1">IF(AB167&lt;&gt;"",AA167/AC$16,"")</f>
        <v>2.8437046671313526E-2</v>
      </c>
      <c r="AD167" s="63">
        <f t="shared" ca="1" si="77"/>
        <v>0.97008682288734049</v>
      </c>
      <c r="AE167" s="1">
        <f t="shared" ca="1" si="69"/>
        <v>-7.3661154685211727E-5</v>
      </c>
      <c r="AF167" s="63">
        <f t="shared" ca="1" si="78"/>
        <v>296.63633918762207</v>
      </c>
      <c r="AG167" s="1">
        <f t="shared" ca="1" si="79"/>
        <v>0.77727927568256971</v>
      </c>
      <c r="AH167" s="63">
        <f t="shared" ca="1" si="80"/>
        <v>1.0176911472893879</v>
      </c>
      <c r="AI167" s="1">
        <f t="shared" ca="1" si="81"/>
        <v>8.9179620172284091E-2</v>
      </c>
      <c r="AJ167" s="63">
        <f ca="1">IF(AF167&lt;&gt;"",AF167/AB167,"")</f>
        <v>1.0490722307312239</v>
      </c>
      <c r="AK167" s="1">
        <f t="shared" ca="1" si="82"/>
        <v>6.8888464132494498E-2</v>
      </c>
      <c r="AL167" s="2" t="str">
        <f t="shared" ca="1" si="83"/>
        <v/>
      </c>
      <c r="AM167" s="1" t="str">
        <f t="shared" ca="1" si="84"/>
        <v/>
      </c>
      <c r="AN167" s="63" t="str">
        <f t="shared" ca="1" si="85"/>
        <v/>
      </c>
      <c r="AO167" s="1" t="str">
        <f t="shared" ca="1" si="86"/>
        <v/>
      </c>
      <c r="AP167" s="63" t="str">
        <f t="shared" ca="1" si="87"/>
        <v/>
      </c>
      <c r="AQ167" s="1" t="str">
        <f t="shared" ca="1" si="88"/>
        <v/>
      </c>
      <c r="AR167" s="1"/>
      <c r="AS167" s="1"/>
      <c r="AT167" s="1"/>
      <c r="AU167" s="1"/>
      <c r="AZ167" s="118"/>
      <c r="BA167" s="118"/>
      <c r="BD167" s="121"/>
      <c r="BE167" s="121"/>
      <c r="BF167" s="121"/>
      <c r="BG167" s="121"/>
      <c r="BH167" s="121"/>
      <c r="BI167" s="121"/>
    </row>
    <row r="168" spans="1:61">
      <c r="A168" s="62">
        <f t="shared" si="89"/>
        <v>151</v>
      </c>
      <c r="H168" s="63"/>
      <c r="O168" s="1" t="str">
        <f t="shared" ca="1" si="70"/>
        <v>data3!R569C37</v>
      </c>
      <c r="P168" s="1" t="str">
        <f ca="1">$AT$8&amp;"!R"&amp;2+$D$16+3*A168&amp;"C"&amp;F$3</f>
        <v>data1!R569C37</v>
      </c>
      <c r="Q168" s="1" t="str">
        <f ca="1">$AT$8&amp;"!R"&amp;2+$D$16+3*A168+1&amp;"C"&amp;F$3</f>
        <v>data1!R570C37</v>
      </c>
      <c r="R168" s="1" t="str">
        <f ca="1">$AT$8&amp;"!R"&amp;2+$D$16+3*A168+2&amp;"C"&amp;F$3</f>
        <v>data1!R571C37</v>
      </c>
      <c r="S168" s="2">
        <f t="shared" ca="1" si="71"/>
        <v>152</v>
      </c>
      <c r="T168" s="63">
        <f t="shared" ca="1" si="72"/>
        <v>152</v>
      </c>
      <c r="U168" s="2">
        <f t="shared" ca="1" si="73"/>
        <v>152</v>
      </c>
      <c r="V168" s="2">
        <f t="shared" ca="1" si="67"/>
        <v>111.71848081919083</v>
      </c>
      <c r="W168" s="2">
        <f t="shared" ca="1" si="68"/>
        <v>107.28077856699626</v>
      </c>
      <c r="X168" s="2">
        <f t="shared" ca="1" si="74"/>
        <v>104.63182894388835</v>
      </c>
      <c r="Y168" s="2">
        <f t="shared" ca="1" si="74"/>
        <v>141.89737447102866</v>
      </c>
      <c r="AA168" s="63">
        <f t="shared" ca="1" si="75"/>
        <v>296.09625039736483</v>
      </c>
      <c r="AB168" s="63">
        <f t="shared" ca="1" si="76"/>
        <v>287.22470156351727</v>
      </c>
      <c r="AC168" s="1">
        <f ca="1">IF(AB168&lt;&gt;"",AA168/AC$16,"")</f>
        <v>2.8887439063157543E-2</v>
      </c>
      <c r="AD168" s="63">
        <f t="shared" ca="1" si="77"/>
        <v>0.97003829389280738</v>
      </c>
      <c r="AE168" s="1">
        <f t="shared" ca="1" si="69"/>
        <v>-1.2368288334541067E-4</v>
      </c>
      <c r="AF168" s="63">
        <f t="shared" ca="1" si="78"/>
        <v>302.64028739929199</v>
      </c>
      <c r="AG168" s="1">
        <f t="shared" ca="1" si="79"/>
        <v>0.7895900010596395</v>
      </c>
      <c r="AH168" s="63">
        <f t="shared" ca="1" si="80"/>
        <v>1.0221010465115481</v>
      </c>
      <c r="AI168" s="1">
        <f t="shared" ca="1" si="81"/>
        <v>9.3899296050946823E-2</v>
      </c>
      <c r="AJ168" s="63">
        <f ca="1">IF(AF168&lt;&gt;"",AF168/AB168,"")</f>
        <v>1.0536708220144697</v>
      </c>
      <c r="AK168" s="1">
        <f t="shared" ca="1" si="82"/>
        <v>7.3573919556755962E-2</v>
      </c>
      <c r="AL168" s="2" t="str">
        <f t="shared" ca="1" si="83"/>
        <v/>
      </c>
      <c r="AM168" s="1" t="str">
        <f t="shared" ca="1" si="84"/>
        <v/>
      </c>
      <c r="AN168" s="63" t="str">
        <f t="shared" ca="1" si="85"/>
        <v/>
      </c>
      <c r="AO168" s="1" t="str">
        <f t="shared" ca="1" si="86"/>
        <v/>
      </c>
      <c r="AP168" s="63" t="str">
        <f t="shared" ca="1" si="87"/>
        <v/>
      </c>
      <c r="AQ168" s="1" t="str">
        <f t="shared" ca="1" si="88"/>
        <v/>
      </c>
      <c r="AR168" s="1"/>
      <c r="AS168" s="1"/>
      <c r="AT168" s="1"/>
      <c r="AU168" s="1"/>
      <c r="AZ168" s="118"/>
      <c r="BA168" s="118"/>
      <c r="BD168" s="121"/>
      <c r="BE168" s="121"/>
      <c r="BF168" s="121"/>
      <c r="BG168" s="121"/>
      <c r="BH168" s="121"/>
      <c r="BI168" s="121"/>
    </row>
    <row r="169" spans="1:61">
      <c r="A169" s="62">
        <f t="shared" si="89"/>
        <v>152</v>
      </c>
      <c r="H169" s="63"/>
      <c r="O169" s="1" t="str">
        <f t="shared" ca="1" si="70"/>
        <v>data3!R572C37</v>
      </c>
      <c r="P169" s="1" t="str">
        <f ca="1">$AT$8&amp;"!R"&amp;2+$D$16+3*A169&amp;"C"&amp;F$3</f>
        <v>data1!R572C37</v>
      </c>
      <c r="Q169" s="1" t="str">
        <f ca="1">$AT$8&amp;"!R"&amp;2+$D$16+3*A169+1&amp;"C"&amp;F$3</f>
        <v>data1!R573C37</v>
      </c>
      <c r="R169" s="1" t="str">
        <f ca="1">$AT$8&amp;"!R"&amp;2+$D$16+3*A169+2&amp;"C"&amp;F$3</f>
        <v>data1!R574C37</v>
      </c>
      <c r="S169" s="2">
        <f t="shared" ca="1" si="71"/>
        <v>153</v>
      </c>
      <c r="T169" s="63">
        <f t="shared" ca="1" si="72"/>
        <v>153</v>
      </c>
      <c r="U169" s="2">
        <f t="shared" ca="1" si="73"/>
        <v>153</v>
      </c>
      <c r="V169" s="2">
        <f t="shared" ca="1" si="67"/>
        <v>110.79675850539374</v>
      </c>
      <c r="W169" s="2">
        <f t="shared" ca="1" si="68"/>
        <v>106.36841615041097</v>
      </c>
      <c r="X169" s="2">
        <f t="shared" ca="1" si="74"/>
        <v>103.74752076466878</v>
      </c>
      <c r="Y169" s="2">
        <f t="shared" ca="1" si="74"/>
        <v>139.99510542551675</v>
      </c>
      <c r="AA169" s="63">
        <f t="shared" ca="1" si="75"/>
        <v>300.69202020208763</v>
      </c>
      <c r="AB169" s="63">
        <f t="shared" ca="1" si="76"/>
        <v>291.68875948588055</v>
      </c>
      <c r="AC169" s="1">
        <f ca="1">IF(AB169&lt;&gt;"",AA169/AC$16,"")</f>
        <v>2.933580684898416E-2</v>
      </c>
      <c r="AD169" s="63">
        <f t="shared" ca="1" si="77"/>
        <v>0.97005819871722498</v>
      </c>
      <c r="AE169" s="1">
        <f t="shared" ca="1" si="69"/>
        <v>-1.0316579380698077E-4</v>
      </c>
      <c r="AF169" s="63">
        <f t="shared" ca="1" si="78"/>
        <v>308.9212811787923</v>
      </c>
      <c r="AG169" s="1">
        <f t="shared" ca="1" si="79"/>
        <v>0.80184538720556697</v>
      </c>
      <c r="AH169" s="63">
        <f t="shared" ca="1" si="80"/>
        <v>1.0273677398261982</v>
      </c>
      <c r="AI169" s="1">
        <f t="shared" ca="1" si="81"/>
        <v>9.9535952161490249E-2</v>
      </c>
      <c r="AJ169" s="63">
        <f ca="1">IF(AF169&lt;&gt;"",AF169/AB169,"")</f>
        <v>1.0590784565140088</v>
      </c>
      <c r="AK169" s="1">
        <f t="shared" ca="1" si="82"/>
        <v>7.9083700452179606E-2</v>
      </c>
      <c r="AL169" s="2" t="str">
        <f t="shared" ca="1" si="83"/>
        <v/>
      </c>
      <c r="AM169" s="1" t="str">
        <f t="shared" ca="1" si="84"/>
        <v/>
      </c>
      <c r="AN169" s="63" t="str">
        <f t="shared" ca="1" si="85"/>
        <v/>
      </c>
      <c r="AO169" s="1" t="str">
        <f t="shared" ca="1" si="86"/>
        <v/>
      </c>
      <c r="AP169" s="63" t="str">
        <f t="shared" ca="1" si="87"/>
        <v/>
      </c>
      <c r="AQ169" s="1" t="str">
        <f t="shared" ca="1" si="88"/>
        <v/>
      </c>
      <c r="AR169" s="1"/>
      <c r="AS169" s="1"/>
      <c r="AT169" s="1"/>
      <c r="AU169" s="1"/>
      <c r="AZ169" s="118"/>
      <c r="BA169" s="118"/>
      <c r="BD169" s="121"/>
      <c r="BE169" s="121"/>
      <c r="BF169" s="121"/>
      <c r="BG169" s="121"/>
      <c r="BH169" s="121"/>
      <c r="BI169" s="121"/>
    </row>
    <row r="170" spans="1:61">
      <c r="A170" s="62">
        <f t="shared" si="89"/>
        <v>153</v>
      </c>
      <c r="H170" s="63"/>
      <c r="O170" s="1" t="str">
        <f t="shared" ca="1" si="70"/>
        <v>data3!R575C37</v>
      </c>
      <c r="P170" s="1" t="str">
        <f ca="1">$AT$8&amp;"!R"&amp;2+$D$16+3*A170&amp;"C"&amp;F$3</f>
        <v>data1!R575C37</v>
      </c>
      <c r="Q170" s="1" t="str">
        <f ca="1">$AT$8&amp;"!R"&amp;2+$D$16+3*A170+1&amp;"C"&amp;F$3</f>
        <v>data1!R576C37</v>
      </c>
      <c r="R170" s="1" t="str">
        <f ca="1">$AT$8&amp;"!R"&amp;2+$D$16+3*A170+2&amp;"C"&amp;F$3</f>
        <v>data1!R577C37</v>
      </c>
      <c r="S170" s="2">
        <f t="shared" ca="1" si="71"/>
        <v>154</v>
      </c>
      <c r="T170" s="63">
        <f t="shared" ca="1" si="72"/>
        <v>154</v>
      </c>
      <c r="U170" s="2">
        <f t="shared" ca="1" si="73"/>
        <v>154</v>
      </c>
      <c r="V170" s="2">
        <f t="shared" ca="1" si="67"/>
        <v>109.8167991937995</v>
      </c>
      <c r="W170" s="2">
        <f t="shared" ca="1" si="68"/>
        <v>105.45605405171712</v>
      </c>
      <c r="X170" s="2">
        <f t="shared" ca="1" si="74"/>
        <v>102.80980587005615</v>
      </c>
      <c r="Y170" s="2">
        <f t="shared" ca="1" si="74"/>
        <v>138.12456957499185</v>
      </c>
      <c r="AA170" s="63">
        <f t="shared" ca="1" si="75"/>
        <v>305.29376344904057</v>
      </c>
      <c r="AB170" s="63">
        <f t="shared" ca="1" si="76"/>
        <v>296.12675348917645</v>
      </c>
      <c r="AC170" s="1">
        <f ca="1">IF(AB170&lt;&gt;"",AA170/AC$16,"")</f>
        <v>2.9784757409662493E-2</v>
      </c>
      <c r="AD170" s="63">
        <f t="shared" ca="1" si="77"/>
        <v>0.9699731502658282</v>
      </c>
      <c r="AE170" s="1">
        <f t="shared" ca="1" si="69"/>
        <v>-1.9083030447064608E-4</v>
      </c>
      <c r="AF170" s="63">
        <f t="shared" ca="1" si="78"/>
        <v>314.69873046875</v>
      </c>
      <c r="AG170" s="1">
        <f t="shared" ca="1" si="79"/>
        <v>0.81411670253077484</v>
      </c>
      <c r="AH170" s="63">
        <f t="shared" ca="1" si="80"/>
        <v>1.0308062860946037</v>
      </c>
      <c r="AI170" s="1">
        <f t="shared" ca="1" si="81"/>
        <v>0.10321604167444498</v>
      </c>
      <c r="AJ170" s="63">
        <f ca="1">IF(AF170&lt;&gt;"",AF170/AB170,"")</f>
        <v>1.0627163090154648</v>
      </c>
      <c r="AK170" s="1">
        <f t="shared" ca="1" si="82"/>
        <v>8.2790269417704065E-2</v>
      </c>
      <c r="AL170" s="2" t="str">
        <f t="shared" ca="1" si="83"/>
        <v/>
      </c>
      <c r="AM170" s="1" t="str">
        <f t="shared" ca="1" si="84"/>
        <v/>
      </c>
      <c r="AN170" s="63" t="str">
        <f t="shared" ca="1" si="85"/>
        <v/>
      </c>
      <c r="AO170" s="1" t="str">
        <f t="shared" ca="1" si="86"/>
        <v/>
      </c>
      <c r="AP170" s="63" t="str">
        <f t="shared" ca="1" si="87"/>
        <v/>
      </c>
      <c r="AQ170" s="1" t="str">
        <f t="shared" ca="1" si="88"/>
        <v/>
      </c>
      <c r="AR170" s="1"/>
      <c r="AS170" s="1"/>
      <c r="AT170" s="1"/>
      <c r="AU170" s="1"/>
      <c r="AZ170" s="118"/>
      <c r="BA170" s="118"/>
      <c r="BD170" s="121"/>
      <c r="BE170" s="121"/>
      <c r="BF170" s="121"/>
      <c r="BG170" s="121"/>
      <c r="BH170" s="121"/>
      <c r="BI170" s="121"/>
    </row>
    <row r="171" spans="1:61">
      <c r="A171" s="62">
        <f t="shared" si="89"/>
        <v>154</v>
      </c>
      <c r="H171" s="63"/>
      <c r="O171" s="1" t="str">
        <f t="shared" ca="1" si="70"/>
        <v>data3!R578C37</v>
      </c>
      <c r="P171" s="1" t="str">
        <f ca="1">$AT$8&amp;"!R"&amp;2+$D$16+3*A171&amp;"C"&amp;F$3</f>
        <v>data1!R578C37</v>
      </c>
      <c r="Q171" s="1" t="str">
        <f ca="1">$AT$8&amp;"!R"&amp;2+$D$16+3*A171+1&amp;"C"&amp;F$3</f>
        <v>data1!R579C37</v>
      </c>
      <c r="R171" s="1" t="str">
        <f ca="1">$AT$8&amp;"!R"&amp;2+$D$16+3*A171+2&amp;"C"&amp;F$3</f>
        <v>data1!R580C37</v>
      </c>
      <c r="S171" s="2">
        <f t="shared" ca="1" si="71"/>
        <v>155</v>
      </c>
      <c r="T171" s="63">
        <f t="shared" ca="1" si="72"/>
        <v>155</v>
      </c>
      <c r="U171" s="2">
        <f t="shared" ca="1" si="73"/>
        <v>155</v>
      </c>
      <c r="V171" s="2">
        <f t="shared" ca="1" si="67"/>
        <v>108.85237034311618</v>
      </c>
      <c r="W171" s="2">
        <f t="shared" ca="1" si="68"/>
        <v>104.55672486623128</v>
      </c>
      <c r="X171" s="2">
        <f t="shared" ca="1" si="74"/>
        <v>101.82941468556722</v>
      </c>
      <c r="Y171" s="2">
        <f t="shared" ca="1" si="74"/>
        <v>136.04185835520425</v>
      </c>
      <c r="AA171" s="63">
        <f t="shared" ca="1" si="75"/>
        <v>309.85183769486235</v>
      </c>
      <c r="AB171" s="63">
        <f t="shared" ca="1" si="76"/>
        <v>300.5777753194173</v>
      </c>
      <c r="AC171" s="1">
        <f ca="1">IF(AB171&lt;&gt;"",AA171/AC$16,"")</f>
        <v>3.0229447579986572E-2</v>
      </c>
      <c r="AD171" s="63">
        <f t="shared" ca="1" si="77"/>
        <v>0.9700693646213645</v>
      </c>
      <c r="AE171" s="1">
        <f t="shared" ca="1" si="69"/>
        <v>-9.1656430538988864E-5</v>
      </c>
      <c r="AF171" s="63">
        <f t="shared" ca="1" si="78"/>
        <v>320.1383336385091</v>
      </c>
      <c r="AG171" s="1">
        <f t="shared" ca="1" si="79"/>
        <v>0.82627156718629957</v>
      </c>
      <c r="AH171" s="63">
        <f t="shared" ca="1" si="80"/>
        <v>1.0331981117819824</v>
      </c>
      <c r="AI171" s="1">
        <f t="shared" ca="1" si="81"/>
        <v>0.10577588293928875</v>
      </c>
      <c r="AJ171" s="63">
        <f ca="1">IF(AF171&lt;&gt;"",AF171/AB171,"")</f>
        <v>1.0650765290224975</v>
      </c>
      <c r="AK171" s="1">
        <f t="shared" ca="1" si="82"/>
        <v>8.5195072313471787E-2</v>
      </c>
      <c r="AL171" s="2" t="str">
        <f t="shared" ca="1" si="83"/>
        <v/>
      </c>
      <c r="AM171" s="1" t="str">
        <f t="shared" ca="1" si="84"/>
        <v/>
      </c>
      <c r="AN171" s="63" t="str">
        <f t="shared" ca="1" si="85"/>
        <v/>
      </c>
      <c r="AO171" s="1" t="str">
        <f t="shared" ca="1" si="86"/>
        <v/>
      </c>
      <c r="AP171" s="63" t="str">
        <f t="shared" ca="1" si="87"/>
        <v/>
      </c>
      <c r="AQ171" s="1" t="str">
        <f t="shared" ca="1" si="88"/>
        <v/>
      </c>
      <c r="AR171" s="1"/>
      <c r="AS171" s="1"/>
      <c r="AT171" s="1"/>
      <c r="AU171" s="1"/>
      <c r="AZ171" s="118"/>
      <c r="BA171" s="118"/>
      <c r="BD171" s="121"/>
      <c r="BE171" s="121"/>
      <c r="BF171" s="121"/>
      <c r="BG171" s="121"/>
      <c r="BH171" s="121"/>
      <c r="BI171" s="121"/>
    </row>
    <row r="172" spans="1:61">
      <c r="A172" s="62">
        <f t="shared" si="89"/>
        <v>155</v>
      </c>
      <c r="H172" s="63"/>
      <c r="O172" s="1" t="str">
        <f t="shared" ca="1" si="70"/>
        <v>data3!R581C37</v>
      </c>
      <c r="P172" s="1" t="str">
        <f ca="1">$AT$8&amp;"!R"&amp;2+$D$16+3*A172&amp;"C"&amp;F$3</f>
        <v>data1!R581C37</v>
      </c>
      <c r="Q172" s="1" t="str">
        <f ca="1">$AT$8&amp;"!R"&amp;2+$D$16+3*A172+1&amp;"C"&amp;F$3</f>
        <v>data1!R582C37</v>
      </c>
      <c r="R172" s="1" t="str">
        <f ca="1">$AT$8&amp;"!R"&amp;2+$D$16+3*A172+2&amp;"C"&amp;F$3</f>
        <v>data1!R583C37</v>
      </c>
      <c r="S172" s="2">
        <f t="shared" ca="1" si="71"/>
        <v>156</v>
      </c>
      <c r="T172" s="63">
        <f t="shared" ca="1" si="72"/>
        <v>156</v>
      </c>
      <c r="U172" s="2">
        <f t="shared" ca="1" si="73"/>
        <v>156</v>
      </c>
      <c r="V172" s="2">
        <f t="shared" ca="1" si="67"/>
        <v>107.88253855110645</v>
      </c>
      <c r="W172" s="2">
        <f t="shared" ca="1" si="68"/>
        <v>103.63132985432942</v>
      </c>
      <c r="X172" s="2">
        <f t="shared" ca="1" si="74"/>
        <v>100.87858613332112</v>
      </c>
      <c r="Y172" s="2">
        <f t="shared" ca="1" si="74"/>
        <v>133.67621580759683</v>
      </c>
      <c r="AA172" s="63">
        <f t="shared" ca="1" si="75"/>
        <v>314.46614821345065</v>
      </c>
      <c r="AB172" s="63">
        <f t="shared" ca="1" si="76"/>
        <v>305.04835255940753</v>
      </c>
      <c r="AC172" s="1">
        <f ca="1">IF(AB172&lt;&gt;"",AA172/AC$16,"")</f>
        <v>3.0679624215946406E-2</v>
      </c>
      <c r="AD172" s="63">
        <f t="shared" ca="1" si="77"/>
        <v>0.97005148023865961</v>
      </c>
      <c r="AE172" s="1">
        <f t="shared" ca="1" si="69"/>
        <v>-1.1009093031644213E-4</v>
      </c>
      <c r="AF172" s="63">
        <f t="shared" ca="1" si="78"/>
        <v>325.98420842488605</v>
      </c>
      <c r="AG172" s="1">
        <f t="shared" ca="1" si="79"/>
        <v>0.83857639523586835</v>
      </c>
      <c r="AH172" s="63">
        <f t="shared" ca="1" si="80"/>
        <v>1.0366273453497998</v>
      </c>
      <c r="AI172" s="1">
        <f t="shared" ca="1" si="81"/>
        <v>0.10944600557406425</v>
      </c>
      <c r="AJ172" s="63">
        <f ca="1">IF(AF172&lt;&gt;"",AF172/AB172,"")</f>
        <v>1.0686312700587404</v>
      </c>
      <c r="AK172" s="1">
        <f t="shared" ca="1" si="82"/>
        <v>8.881695989691285E-2</v>
      </c>
      <c r="AL172" s="2" t="str">
        <f t="shared" ca="1" si="83"/>
        <v/>
      </c>
      <c r="AM172" s="1" t="str">
        <f t="shared" ca="1" si="84"/>
        <v/>
      </c>
      <c r="AN172" s="63" t="str">
        <f t="shared" ca="1" si="85"/>
        <v/>
      </c>
      <c r="AO172" s="1" t="str">
        <f t="shared" ca="1" si="86"/>
        <v/>
      </c>
      <c r="AP172" s="63" t="str">
        <f t="shared" ca="1" si="87"/>
        <v/>
      </c>
      <c r="AQ172" s="1" t="str">
        <f t="shared" ca="1" si="88"/>
        <v/>
      </c>
      <c r="AR172" s="1"/>
      <c r="AS172" s="1"/>
      <c r="AT172" s="1"/>
      <c r="AU172" s="1"/>
      <c r="AZ172" s="118"/>
      <c r="BA172" s="118"/>
      <c r="BD172" s="121"/>
      <c r="BE172" s="121"/>
      <c r="BF172" s="121"/>
      <c r="BG172" s="121"/>
      <c r="BH172" s="121"/>
      <c r="BI172" s="121"/>
    </row>
    <row r="173" spans="1:61">
      <c r="A173" s="62">
        <f t="shared" si="89"/>
        <v>156</v>
      </c>
      <c r="H173" s="63"/>
      <c r="O173" s="1" t="str">
        <f t="shared" ca="1" si="70"/>
        <v>data3!R584C37</v>
      </c>
      <c r="P173" s="1" t="str">
        <f ca="1">$AT$8&amp;"!R"&amp;2+$D$16+3*A173&amp;"C"&amp;F$3</f>
        <v>data1!R584C37</v>
      </c>
      <c r="Q173" s="1" t="str">
        <f ca="1">$AT$8&amp;"!R"&amp;2+$D$16+3*A173+1&amp;"C"&amp;F$3</f>
        <v>data1!R585C37</v>
      </c>
      <c r="R173" s="1" t="str">
        <f ca="1">$AT$8&amp;"!R"&amp;2+$D$16+3*A173+2&amp;"C"&amp;F$3</f>
        <v>data1!R586C37</v>
      </c>
      <c r="S173" s="2">
        <f t="shared" ca="1" si="71"/>
        <v>157</v>
      </c>
      <c r="T173" s="63">
        <f t="shared" ca="1" si="72"/>
        <v>157</v>
      </c>
      <c r="U173" s="2">
        <f t="shared" ca="1" si="73"/>
        <v>157</v>
      </c>
      <c r="V173" s="2">
        <f t="shared" ca="1" si="67"/>
        <v>106.93357082095281</v>
      </c>
      <c r="W173" s="2">
        <f t="shared" ca="1" si="68"/>
        <v>102.69941679636638</v>
      </c>
      <c r="X173" s="2">
        <f t="shared" ca="1" si="74"/>
        <v>99.905822436014816</v>
      </c>
      <c r="Y173" s="2">
        <f t="shared" ca="1" si="74"/>
        <v>131.23114585876465</v>
      </c>
      <c r="AA173" s="63">
        <f t="shared" ca="1" si="75"/>
        <v>319.07284830180021</v>
      </c>
      <c r="AB173" s="63">
        <f t="shared" ca="1" si="76"/>
        <v>309.52544403076172</v>
      </c>
      <c r="AC173" s="1">
        <f ca="1">IF(AB173&lt;&gt;"",AA173/AC$16,"")</f>
        <v>3.1129058370907337E-2</v>
      </c>
      <c r="AD173" s="63">
        <f t="shared" ca="1" si="77"/>
        <v>0.97007766620741132</v>
      </c>
      <c r="AE173" s="1">
        <f t="shared" ca="1" si="69"/>
        <v>-8.3099490740923265E-5</v>
      </c>
      <c r="AF173" s="63">
        <f t="shared" ca="1" si="78"/>
        <v>332.05705642700195</v>
      </c>
      <c r="AG173" s="1">
        <f t="shared" ca="1" si="79"/>
        <v>0.85086092880480058</v>
      </c>
      <c r="AH173" s="63">
        <f t="shared" ca="1" si="80"/>
        <v>1.0406935538210398</v>
      </c>
      <c r="AI173" s="1">
        <f t="shared" ca="1" si="81"/>
        <v>0.1137978478889381</v>
      </c>
      <c r="AJ173" s="63">
        <f ca="1">IF(AF173&lt;&gt;"",AF173/AB173,"")</f>
        <v>1.0727940556447468</v>
      </c>
      <c r="AK173" s="1">
        <f t="shared" ca="1" si="82"/>
        <v>9.3058377562156069E-2</v>
      </c>
      <c r="AL173" s="2" t="str">
        <f t="shared" ca="1" si="83"/>
        <v/>
      </c>
      <c r="AM173" s="1" t="str">
        <f t="shared" ca="1" si="84"/>
        <v/>
      </c>
      <c r="AN173" s="63" t="str">
        <f t="shared" ca="1" si="85"/>
        <v/>
      </c>
      <c r="AO173" s="1" t="str">
        <f t="shared" ca="1" si="86"/>
        <v/>
      </c>
      <c r="AP173" s="63" t="str">
        <f t="shared" ca="1" si="87"/>
        <v/>
      </c>
      <c r="AQ173" s="1" t="str">
        <f t="shared" ca="1" si="88"/>
        <v/>
      </c>
      <c r="AR173" s="1"/>
      <c r="AS173" s="1"/>
      <c r="AT173" s="1"/>
      <c r="AU173" s="1"/>
      <c r="AZ173" s="118"/>
      <c r="BA173" s="118"/>
      <c r="BD173" s="121"/>
      <c r="BE173" s="121"/>
      <c r="BF173" s="121"/>
      <c r="BG173" s="121"/>
      <c r="BH173" s="121"/>
      <c r="BI173" s="121"/>
    </row>
    <row r="174" spans="1:61">
      <c r="A174" s="62">
        <f t="shared" si="89"/>
        <v>157</v>
      </c>
      <c r="H174" s="63"/>
      <c r="O174" s="1" t="str">
        <f t="shared" ca="1" si="70"/>
        <v>data3!R587C37</v>
      </c>
      <c r="P174" s="1" t="str">
        <f ca="1">$AT$8&amp;"!R"&amp;2+$D$16+3*A174&amp;"C"&amp;F$3</f>
        <v>data1!R587C37</v>
      </c>
      <c r="Q174" s="1" t="str">
        <f ca="1">$AT$8&amp;"!R"&amp;2+$D$16+3*A174+1&amp;"C"&amp;F$3</f>
        <v>data1!R588C37</v>
      </c>
      <c r="R174" s="1" t="str">
        <f ca="1">$AT$8&amp;"!R"&amp;2+$D$16+3*A174+2&amp;"C"&amp;F$3</f>
        <v>data1!R589C37</v>
      </c>
      <c r="S174" s="2">
        <f t="shared" ca="1" si="71"/>
        <v>158</v>
      </c>
      <c r="T174" s="63">
        <f t="shared" ca="1" si="72"/>
        <v>158</v>
      </c>
      <c r="U174" s="2">
        <f t="shared" ca="1" si="73"/>
        <v>158</v>
      </c>
      <c r="V174" s="2">
        <f t="shared" ca="1" si="67"/>
        <v>105.9958680985501</v>
      </c>
      <c r="W174" s="2">
        <f t="shared" ca="1" si="68"/>
        <v>101.78705374399821</v>
      </c>
      <c r="X174" s="2">
        <f t="shared" ca="1" si="74"/>
        <v>98.913032849629715</v>
      </c>
      <c r="Y174" s="2">
        <f t="shared" ca="1" si="74"/>
        <v>129.54666773478189</v>
      </c>
      <c r="AA174" s="63">
        <f t="shared" ca="1" si="75"/>
        <v>323.77791155878322</v>
      </c>
      <c r="AB174" s="63">
        <f t="shared" ca="1" si="76"/>
        <v>314.02860641479492</v>
      </c>
      <c r="AC174" s="1">
        <f ca="1">IF(AB174&lt;&gt;"",AA174/AC$16,"")</f>
        <v>3.1588088932564214E-2</v>
      </c>
      <c r="AD174" s="63">
        <f t="shared" ca="1" si="77"/>
        <v>0.96988891213408712</v>
      </c>
      <c r="AE174" s="1">
        <f t="shared" ca="1" si="69"/>
        <v>-2.7765957034220357E-4</v>
      </c>
      <c r="AF174" s="63">
        <f t="shared" ca="1" si="78"/>
        <v>337.85858917236328</v>
      </c>
      <c r="AG174" s="1">
        <f t="shared" ca="1" si="79"/>
        <v>0.86340776415675524</v>
      </c>
      <c r="AH174" s="63">
        <f t="shared" ca="1" si="80"/>
        <v>1.0434886912012948</v>
      </c>
      <c r="AI174" s="1">
        <f t="shared" ca="1" si="81"/>
        <v>0.11678933177701567</v>
      </c>
      <c r="AJ174" s="63">
        <f ca="1">IF(AF174&lt;&gt;"",AF174/AB174,"")</f>
        <v>1.0758847514869132</v>
      </c>
      <c r="AK174" s="1">
        <f t="shared" ca="1" si="82"/>
        <v>9.6207454465593978E-2</v>
      </c>
      <c r="AL174" s="2" t="str">
        <f t="shared" ca="1" si="83"/>
        <v/>
      </c>
      <c r="AM174" s="1" t="str">
        <f t="shared" ca="1" si="84"/>
        <v/>
      </c>
      <c r="AN174" s="63" t="str">
        <f t="shared" ca="1" si="85"/>
        <v/>
      </c>
      <c r="AO174" s="1" t="str">
        <f t="shared" ca="1" si="86"/>
        <v/>
      </c>
      <c r="AP174" s="63" t="str">
        <f t="shared" ca="1" si="87"/>
        <v/>
      </c>
      <c r="AQ174" s="1" t="str">
        <f t="shared" ca="1" si="88"/>
        <v/>
      </c>
      <c r="AR174" s="1"/>
      <c r="AS174" s="1"/>
      <c r="AT174" s="1"/>
      <c r="AU174" s="1"/>
      <c r="AZ174" s="118"/>
      <c r="BA174" s="118"/>
      <c r="BD174" s="121"/>
      <c r="BE174" s="121"/>
      <c r="BF174" s="121"/>
      <c r="BG174" s="121"/>
      <c r="BH174" s="121"/>
      <c r="BI174" s="121"/>
    </row>
    <row r="175" spans="1:61">
      <c r="A175" s="62">
        <f t="shared" si="89"/>
        <v>158</v>
      </c>
      <c r="H175" s="63"/>
      <c r="O175" s="1" t="str">
        <f t="shared" ca="1" si="70"/>
        <v>data3!R590C37</v>
      </c>
      <c r="P175" s="1" t="str">
        <f ca="1">$AT$8&amp;"!R"&amp;2+$D$16+3*A175&amp;"C"&amp;F$3</f>
        <v>data1!R590C37</v>
      </c>
      <c r="Q175" s="1" t="str">
        <f ca="1">$AT$8&amp;"!R"&amp;2+$D$16+3*A175+1&amp;"C"&amp;F$3</f>
        <v>data1!R591C37</v>
      </c>
      <c r="R175" s="1" t="str">
        <f ca="1">$AT$8&amp;"!R"&amp;2+$D$16+3*A175+2&amp;"C"&amp;F$3</f>
        <v>data1!R592C37</v>
      </c>
      <c r="S175" s="2">
        <f t="shared" ca="1" si="71"/>
        <v>159</v>
      </c>
      <c r="T175" s="63">
        <f t="shared" ca="1" si="72"/>
        <v>159</v>
      </c>
      <c r="U175" s="2">
        <f t="shared" ca="1" si="73"/>
        <v>159</v>
      </c>
      <c r="V175" s="2">
        <f t="shared" ca="1" si="67"/>
        <v>105.04423739184197</v>
      </c>
      <c r="W175" s="2">
        <f t="shared" ca="1" si="68"/>
        <v>100.84862486521403</v>
      </c>
      <c r="X175" s="2">
        <f t="shared" ca="1" si="74"/>
        <v>97.945277531941727</v>
      </c>
      <c r="Y175" s="2">
        <f t="shared" ca="1" si="74"/>
        <v>128.40292040506998</v>
      </c>
      <c r="AA175" s="63">
        <f t="shared" ca="1" si="75"/>
        <v>328.46060855476475</v>
      </c>
      <c r="AB175" s="63">
        <f t="shared" ca="1" si="76"/>
        <v>318.61648050944012</v>
      </c>
      <c r="AC175" s="1">
        <f ca="1">IF(AB175&lt;&gt;"",AA175/AC$16,"")</f>
        <v>3.2044937419977049E-2</v>
      </c>
      <c r="AD175" s="63">
        <f t="shared" ca="1" si="77"/>
        <v>0.97002950189784087</v>
      </c>
      <c r="AE175" s="1">
        <f t="shared" ca="1" si="69"/>
        <v>-1.3274531686235935E-4</v>
      </c>
      <c r="AF175" s="63">
        <f t="shared" ca="1" si="78"/>
        <v>343.20615641276044</v>
      </c>
      <c r="AG175" s="1">
        <f t="shared" ca="1" si="79"/>
        <v>0.87589495614603929</v>
      </c>
      <c r="AH175" s="63">
        <f t="shared" ca="1" si="80"/>
        <v>1.0448928957505026</v>
      </c>
      <c r="AI175" s="1">
        <f t="shared" ca="1" si="81"/>
        <v>0.11829217572100004</v>
      </c>
      <c r="AJ175" s="63">
        <f ca="1">IF(AF175&lt;&gt;"",AF175/AB175,"")</f>
        <v>1.0771764092805356</v>
      </c>
      <c r="AK175" s="1">
        <f t="shared" ca="1" si="82"/>
        <v>9.7523510762544507E-2</v>
      </c>
      <c r="AL175" s="2" t="str">
        <f t="shared" ca="1" si="83"/>
        <v/>
      </c>
      <c r="AM175" s="1" t="str">
        <f t="shared" ca="1" si="84"/>
        <v/>
      </c>
      <c r="AN175" s="63" t="str">
        <f t="shared" ca="1" si="85"/>
        <v/>
      </c>
      <c r="AO175" s="1" t="str">
        <f t="shared" ca="1" si="86"/>
        <v/>
      </c>
      <c r="AP175" s="63" t="str">
        <f t="shared" ca="1" si="87"/>
        <v/>
      </c>
      <c r="AQ175" s="1" t="str">
        <f t="shared" ca="1" si="88"/>
        <v/>
      </c>
      <c r="AR175" s="1"/>
      <c r="AS175" s="1"/>
      <c r="AT175" s="1"/>
      <c r="AU175" s="1"/>
      <c r="AZ175" s="118"/>
      <c r="BA175" s="118"/>
      <c r="BD175" s="121"/>
      <c r="BE175" s="121"/>
      <c r="BF175" s="121"/>
      <c r="BG175" s="121"/>
      <c r="BH175" s="121"/>
      <c r="BI175" s="121"/>
    </row>
    <row r="176" spans="1:61">
      <c r="A176" s="62">
        <f t="shared" si="89"/>
        <v>159</v>
      </c>
      <c r="H176" s="63"/>
      <c r="O176" s="1" t="str">
        <f t="shared" ca="1" si="70"/>
        <v>data3!R593C37</v>
      </c>
      <c r="P176" s="1" t="str">
        <f ca="1">$AT$8&amp;"!R"&amp;2+$D$16+3*A176&amp;"C"&amp;F$3</f>
        <v>data1!R593C37</v>
      </c>
      <c r="Q176" s="1" t="str">
        <f ca="1">$AT$8&amp;"!R"&amp;2+$D$16+3*A176+1&amp;"C"&amp;F$3</f>
        <v>data1!R594C37</v>
      </c>
      <c r="R176" s="1" t="str">
        <f ca="1">$AT$8&amp;"!R"&amp;2+$D$16+3*A176+2&amp;"C"&amp;F$3</f>
        <v>data1!R595C37</v>
      </c>
      <c r="S176" s="2">
        <f t="shared" ca="1" si="71"/>
        <v>160</v>
      </c>
      <c r="T176" s="63">
        <f t="shared" ca="1" si="72"/>
        <v>160</v>
      </c>
      <c r="U176" s="2">
        <f t="shared" ca="1" si="73"/>
        <v>160</v>
      </c>
      <c r="V176" s="2">
        <f t="shared" ca="1" si="67"/>
        <v>104.07280439786608</v>
      </c>
      <c r="W176" s="2">
        <f t="shared" ca="1" si="68"/>
        <v>99.910194396972656</v>
      </c>
      <c r="X176" s="2">
        <f t="shared" ca="1" si="74"/>
        <v>97.031404495239258</v>
      </c>
      <c r="Y176" s="2">
        <f t="shared" ca="1" si="74"/>
        <v>126.68858273824056</v>
      </c>
      <c r="AA176" s="63">
        <f t="shared" ca="1" si="75"/>
        <v>333.44664568474315</v>
      </c>
      <c r="AB176" s="63">
        <f t="shared" ca="1" si="76"/>
        <v>323.4715576171875</v>
      </c>
      <c r="AC176" s="1">
        <f ca="1">IF(AB176&lt;&gt;"",AA176/AC$16,"")</f>
        <v>3.2531380066804207E-2</v>
      </c>
      <c r="AD176" s="63">
        <f t="shared" ca="1" si="77"/>
        <v>0.97008490504658851</v>
      </c>
      <c r="AE176" s="1">
        <f t="shared" ca="1" si="69"/>
        <v>-7.5637987517529481E-5</v>
      </c>
      <c r="AF176" s="63">
        <f t="shared" ca="1" si="78"/>
        <v>348.68462244669598</v>
      </c>
      <c r="AG176" s="1">
        <f t="shared" ca="1" si="79"/>
        <v>0.88919105515931507</v>
      </c>
      <c r="AH176" s="63">
        <f t="shared" ca="1" si="80"/>
        <v>1.0456983957078385</v>
      </c>
      <c r="AI176" s="1">
        <f t="shared" ca="1" si="81"/>
        <v>0.11915425862298523</v>
      </c>
      <c r="AJ176" s="63">
        <f ca="1">IF(AF176&lt;&gt;"",AF176/AB176,"")</f>
        <v>1.0779452296060814</v>
      </c>
      <c r="AK176" s="1">
        <f t="shared" ca="1" si="82"/>
        <v>9.8306853560965246E-2</v>
      </c>
      <c r="AL176" s="2" t="str">
        <f t="shared" ca="1" si="83"/>
        <v/>
      </c>
      <c r="AM176" s="1" t="str">
        <f t="shared" ca="1" si="84"/>
        <v/>
      </c>
      <c r="AN176" s="63" t="str">
        <f t="shared" ca="1" si="85"/>
        <v/>
      </c>
      <c r="AO176" s="1" t="str">
        <f t="shared" ca="1" si="86"/>
        <v/>
      </c>
      <c r="AP176" s="63" t="str">
        <f t="shared" ca="1" si="87"/>
        <v/>
      </c>
      <c r="AQ176" s="1" t="str">
        <f t="shared" ca="1" si="88"/>
        <v/>
      </c>
      <c r="AR176" s="1"/>
      <c r="AS176" s="1"/>
      <c r="AT176" s="1"/>
      <c r="AU176" s="1"/>
      <c r="AZ176" s="118"/>
      <c r="BA176" s="118"/>
      <c r="BD176" s="121"/>
      <c r="BE176" s="121"/>
      <c r="BF176" s="121"/>
      <c r="BG176" s="121"/>
      <c r="BH176" s="121"/>
      <c r="BI176" s="121"/>
    </row>
    <row r="177" spans="1:61">
      <c r="A177" s="62">
        <f t="shared" si="89"/>
        <v>160</v>
      </c>
      <c r="H177" s="63"/>
      <c r="O177" s="1" t="str">
        <f t="shared" ca="1" si="70"/>
        <v>data3!R596C37</v>
      </c>
      <c r="P177" s="1" t="str">
        <f ca="1">$AT$8&amp;"!R"&amp;2+$D$16+3*A177&amp;"C"&amp;F$3</f>
        <v>data1!R596C37</v>
      </c>
      <c r="Q177" s="1" t="str">
        <f ca="1">$AT$8&amp;"!R"&amp;2+$D$16+3*A177+1&amp;"C"&amp;F$3</f>
        <v>data1!R597C37</v>
      </c>
      <c r="R177" s="1" t="str">
        <f ca="1">$AT$8&amp;"!R"&amp;2+$D$16+3*A177+2&amp;"C"&amp;F$3</f>
        <v>data1!R598C37</v>
      </c>
      <c r="S177" s="2">
        <f t="shared" ca="1" si="71"/>
        <v>161</v>
      </c>
      <c r="T177" s="63">
        <f t="shared" ca="1" si="72"/>
        <v>161</v>
      </c>
      <c r="U177" s="2">
        <f t="shared" ca="1" si="73"/>
        <v>161</v>
      </c>
      <c r="V177" s="2">
        <f t="shared" ca="1" si="67"/>
        <v>103.1056893721919</v>
      </c>
      <c r="W177" s="2">
        <f t="shared" ca="1" si="68"/>
        <v>98.984798749287918</v>
      </c>
      <c r="X177" s="2">
        <f t="shared" ca="1" si="74"/>
        <v>96.110379219055176</v>
      </c>
      <c r="Y177" s="2">
        <f t="shared" ca="1" si="74"/>
        <v>124.46573670705159</v>
      </c>
      <c r="AA177" s="63">
        <f t="shared" ca="1" si="75"/>
        <v>338.69512744319434</v>
      </c>
      <c r="AB177" s="63">
        <f t="shared" ca="1" si="76"/>
        <v>328.6329180399577</v>
      </c>
      <c r="AC177" s="1">
        <f ca="1">IF(AB177&lt;&gt;"",AA177/AC$16,"")</f>
        <v>3.3043427067628715E-2</v>
      </c>
      <c r="AD177" s="63">
        <f t="shared" ca="1" si="77"/>
        <v>0.97029124841802084</v>
      </c>
      <c r="AE177" s="1">
        <f t="shared" ca="1" si="69"/>
        <v>1.3705243057016148E-4</v>
      </c>
      <c r="AF177" s="63">
        <f t="shared" ca="1" si="78"/>
        <v>353.37677256266278</v>
      </c>
      <c r="AG177" s="1">
        <f t="shared" ca="1" si="79"/>
        <v>0.90318700651518491</v>
      </c>
      <c r="AH177" s="63">
        <f t="shared" ca="1" si="80"/>
        <v>1.0433476714894012</v>
      </c>
      <c r="AI177" s="1">
        <f t="shared" ca="1" si="81"/>
        <v>0.11663840603039199</v>
      </c>
      <c r="AJ177" s="63">
        <f ca="1">IF(AF177&lt;&gt;"",AF177/AB177,"")</f>
        <v>1.0752932928030554</v>
      </c>
      <c r="AK177" s="1">
        <f t="shared" ca="1" si="82"/>
        <v>9.5604823544989115E-2</v>
      </c>
      <c r="AL177" s="2" t="str">
        <f t="shared" ca="1" si="83"/>
        <v/>
      </c>
      <c r="AM177" s="1" t="str">
        <f t="shared" ca="1" si="84"/>
        <v/>
      </c>
      <c r="AN177" s="63" t="str">
        <f t="shared" ca="1" si="85"/>
        <v/>
      </c>
      <c r="AO177" s="1" t="str">
        <f t="shared" ca="1" si="86"/>
        <v/>
      </c>
      <c r="AP177" s="63" t="str">
        <f t="shared" ca="1" si="87"/>
        <v/>
      </c>
      <c r="AQ177" s="1" t="str">
        <f t="shared" ca="1" si="88"/>
        <v/>
      </c>
      <c r="AR177" s="1"/>
      <c r="AS177" s="1"/>
      <c r="AT177" s="1"/>
      <c r="AU177" s="1"/>
      <c r="AZ177" s="118"/>
      <c r="BA177" s="118"/>
      <c r="BD177" s="121"/>
      <c r="BE177" s="121"/>
      <c r="BF177" s="121"/>
      <c r="BG177" s="121"/>
      <c r="BH177" s="121"/>
      <c r="BI177" s="121"/>
    </row>
    <row r="178" spans="1:61">
      <c r="A178" s="62">
        <f t="shared" si="89"/>
        <v>161</v>
      </c>
      <c r="H178" s="63"/>
      <c r="O178" s="1" t="str">
        <f t="shared" ca="1" si="70"/>
        <v>data3!R599C37</v>
      </c>
      <c r="P178" s="1" t="str">
        <f ca="1">$AT$8&amp;"!R"&amp;2+$D$16+3*A178&amp;"C"&amp;F$3</f>
        <v>data1!R599C37</v>
      </c>
      <c r="Q178" s="1" t="str">
        <f ca="1">$AT$8&amp;"!R"&amp;2+$D$16+3*A178+1&amp;"C"&amp;F$3</f>
        <v>data1!R600C37</v>
      </c>
      <c r="R178" s="1" t="str">
        <f ca="1">$AT$8&amp;"!R"&amp;2+$D$16+3*A178+2&amp;"C"&amp;F$3</f>
        <v>data1!R601C37</v>
      </c>
      <c r="S178" s="2">
        <f t="shared" ca="1" si="71"/>
        <v>162</v>
      </c>
      <c r="T178" s="63">
        <f t="shared" ca="1" si="72"/>
        <v>162</v>
      </c>
      <c r="U178" s="2">
        <f t="shared" ca="1" si="73"/>
        <v>162</v>
      </c>
      <c r="V178" s="2">
        <f t="shared" ca="1" si="67"/>
        <v>102.1300153981317</v>
      </c>
      <c r="W178" s="2">
        <f t="shared" ca="1" si="68"/>
        <v>98.03333441416423</v>
      </c>
      <c r="X178" s="2">
        <f t="shared" ca="1" si="74"/>
        <v>95.099469184875488</v>
      </c>
      <c r="Y178" s="2">
        <f t="shared" ca="1" si="74"/>
        <v>122.3287280400594</v>
      </c>
      <c r="AA178" s="63">
        <f t="shared" ca="1" si="75"/>
        <v>343.96440729069474</v>
      </c>
      <c r="AB178" s="63">
        <f t="shared" ca="1" si="76"/>
        <v>333.77473195393878</v>
      </c>
      <c r="AC178" s="1">
        <f ca="1">IF(AB178&lt;&gt;"",AA178/AC$16,"")</f>
        <v>3.3557503150311682E-2</v>
      </c>
      <c r="AD178" s="63">
        <f t="shared" ca="1" si="77"/>
        <v>0.97037578563137683</v>
      </c>
      <c r="AE178" s="1">
        <f t="shared" ca="1" si="69"/>
        <v>2.2418997769779736E-4</v>
      </c>
      <c r="AF178" s="63">
        <f t="shared" ca="1" si="78"/>
        <v>357.72416051228839</v>
      </c>
      <c r="AG178" s="1">
        <f t="shared" ca="1" si="79"/>
        <v>0.91723841944185258</v>
      </c>
      <c r="AH178" s="63">
        <f t="shared" ca="1" si="80"/>
        <v>1.0400034216620699</v>
      </c>
      <c r="AI178" s="1">
        <f t="shared" ca="1" si="81"/>
        <v>0.11305923688227115</v>
      </c>
      <c r="AJ178" s="63">
        <f ca="1">IF(AF178&lt;&gt;"",AF178/AB178,"")</f>
        <v>1.0717532702914572</v>
      </c>
      <c r="AK178" s="1">
        <f t="shared" ca="1" si="82"/>
        <v>9.1997932508726343E-2</v>
      </c>
      <c r="AL178" s="2" t="str">
        <f t="shared" ca="1" si="83"/>
        <v/>
      </c>
      <c r="AM178" s="1" t="str">
        <f t="shared" ca="1" si="84"/>
        <v/>
      </c>
      <c r="AN178" s="63" t="str">
        <f t="shared" ca="1" si="85"/>
        <v/>
      </c>
      <c r="AO178" s="1" t="str">
        <f t="shared" ca="1" si="86"/>
        <v/>
      </c>
      <c r="AP178" s="63" t="str">
        <f t="shared" ca="1" si="87"/>
        <v/>
      </c>
      <c r="AQ178" s="1" t="str">
        <f t="shared" ca="1" si="88"/>
        <v/>
      </c>
      <c r="AR178" s="1"/>
      <c r="AS178" s="1"/>
      <c r="AT178" s="1"/>
      <c r="AU178" s="1"/>
      <c r="AZ178" s="118"/>
      <c r="BA178" s="118"/>
      <c r="BD178" s="121"/>
      <c r="BE178" s="121"/>
      <c r="BF178" s="121"/>
      <c r="BG178" s="121"/>
      <c r="BH178" s="121"/>
      <c r="BI178" s="121"/>
    </row>
    <row r="179" spans="1:61">
      <c r="A179" s="62">
        <f t="shared" si="89"/>
        <v>162</v>
      </c>
      <c r="H179" s="63"/>
      <c r="O179" s="1" t="str">
        <f t="shared" ca="1" si="70"/>
        <v>data3!R602C37</v>
      </c>
      <c r="P179" s="1" t="str">
        <f ca="1">$AT$8&amp;"!R"&amp;2+$D$16+3*A179&amp;"C"&amp;F$3</f>
        <v>data1!R602C37</v>
      </c>
      <c r="Q179" s="1" t="str">
        <f ca="1">$AT$8&amp;"!R"&amp;2+$D$16+3*A179+1&amp;"C"&amp;F$3</f>
        <v>data1!R603C37</v>
      </c>
      <c r="R179" s="1" t="str">
        <f ca="1">$AT$8&amp;"!R"&amp;2+$D$16+3*A179+2&amp;"C"&amp;F$3</f>
        <v>data1!R604C37</v>
      </c>
      <c r="S179" s="2">
        <f t="shared" ca="1" si="71"/>
        <v>163</v>
      </c>
      <c r="T179" s="63">
        <f t="shared" ca="1" si="72"/>
        <v>163</v>
      </c>
      <c r="U179" s="2">
        <f t="shared" ca="1" si="73"/>
        <v>163</v>
      </c>
      <c r="V179" s="2">
        <f t="shared" ca="1" si="67"/>
        <v>101.14578578974786</v>
      </c>
      <c r="W179" s="2">
        <f t="shared" ca="1" si="68"/>
        <v>97.075354258219406</v>
      </c>
      <c r="X179" s="2">
        <f t="shared" ca="1" si="74"/>
        <v>94.080214182535812</v>
      </c>
      <c r="Y179" s="2">
        <f t="shared" ca="1" si="74"/>
        <v>119.89627075195312</v>
      </c>
      <c r="AA179" s="63">
        <f t="shared" ca="1" si="75"/>
        <v>349.17400797727299</v>
      </c>
      <c r="AB179" s="63">
        <f t="shared" ca="1" si="76"/>
        <v>338.76665751139325</v>
      </c>
      <c r="AC179" s="1">
        <f ca="1">IF(AB179&lt;&gt;"",AA179/AC$16,"")</f>
        <v>3.4065756875831514E-2</v>
      </c>
      <c r="AD179" s="63">
        <f t="shared" ca="1" si="77"/>
        <v>0.97019437235271777</v>
      </c>
      <c r="AE179" s="1">
        <f t="shared" ca="1" si="69"/>
        <v>3.7196492921331981E-5</v>
      </c>
      <c r="AF179" s="63">
        <f t="shared" ca="1" si="78"/>
        <v>361.5570348103841</v>
      </c>
      <c r="AG179" s="1">
        <f t="shared" ca="1" si="79"/>
        <v>0.93113068793939469</v>
      </c>
      <c r="AH179" s="63">
        <f t="shared" ca="1" si="80"/>
        <v>1.0354637703557736</v>
      </c>
      <c r="AI179" s="1">
        <f t="shared" ca="1" si="81"/>
        <v>0.10820069438764879</v>
      </c>
      <c r="AJ179" s="63">
        <f ca="1">IF(AF179&lt;&gt;"",AF179/AB179,"")</f>
        <v>1.067274558442117</v>
      </c>
      <c r="AK179" s="1">
        <f t="shared" ca="1" si="82"/>
        <v>8.7434620956197362E-2</v>
      </c>
      <c r="AL179" s="2" t="str">
        <f t="shared" ca="1" si="83"/>
        <v/>
      </c>
      <c r="AM179" s="1" t="str">
        <f t="shared" ca="1" si="84"/>
        <v/>
      </c>
      <c r="AN179" s="63" t="str">
        <f t="shared" ca="1" si="85"/>
        <v/>
      </c>
      <c r="AO179" s="1" t="str">
        <f t="shared" ca="1" si="86"/>
        <v/>
      </c>
      <c r="AP179" s="63" t="str">
        <f t="shared" ca="1" si="87"/>
        <v/>
      </c>
      <c r="AQ179" s="1" t="str">
        <f t="shared" ca="1" si="88"/>
        <v/>
      </c>
      <c r="AR179" s="1"/>
      <c r="AS179" s="1"/>
      <c r="AT179" s="1"/>
      <c r="AU179" s="1"/>
      <c r="AZ179" s="118"/>
      <c r="BA179" s="118"/>
      <c r="BD179" s="121"/>
      <c r="BE179" s="121"/>
      <c r="BF179" s="121"/>
      <c r="BG179" s="121"/>
      <c r="BH179" s="121"/>
      <c r="BI179" s="121"/>
    </row>
    <row r="180" spans="1:61">
      <c r="A180" s="62">
        <f t="shared" si="89"/>
        <v>163</v>
      </c>
      <c r="H180" s="63"/>
      <c r="O180" s="1" t="str">
        <f t="shared" ca="1" si="70"/>
        <v>data3!R605C37</v>
      </c>
      <c r="P180" s="1" t="str">
        <f ca="1">$AT$8&amp;"!R"&amp;2+$D$16+3*A180&amp;"C"&amp;F$3</f>
        <v>data1!R605C37</v>
      </c>
      <c r="Q180" s="1" t="str">
        <f ca="1">$AT$8&amp;"!R"&amp;2+$D$16+3*A180+1&amp;"C"&amp;F$3</f>
        <v>data1!R606C37</v>
      </c>
      <c r="R180" s="1" t="str">
        <f ca="1">$AT$8&amp;"!R"&amp;2+$D$16+3*A180+2&amp;"C"&amp;F$3</f>
        <v>data1!R607C37</v>
      </c>
      <c r="S180" s="2">
        <f t="shared" ca="1" si="71"/>
        <v>164</v>
      </c>
      <c r="T180" s="63">
        <f t="shared" ca="1" si="72"/>
        <v>164</v>
      </c>
      <c r="U180" s="2">
        <f t="shared" ca="1" si="73"/>
        <v>164</v>
      </c>
      <c r="V180" s="2">
        <f t="shared" ca="1" si="67"/>
        <v>100.13906338533154</v>
      </c>
      <c r="W180" s="2">
        <f t="shared" ca="1" si="68"/>
        <v>96.130407651265458</v>
      </c>
      <c r="X180" s="2">
        <f t="shared" ca="1" si="74"/>
        <v>93.050469398498535</v>
      </c>
      <c r="Y180" s="2">
        <f t="shared" ca="1" si="74"/>
        <v>117.60128974914551</v>
      </c>
      <c r="AA180" s="63">
        <f t="shared" ca="1" si="75"/>
        <v>354.0977425948455</v>
      </c>
      <c r="AB180" s="63">
        <f t="shared" ca="1" si="76"/>
        <v>343.56959406534833</v>
      </c>
      <c r="AC180" s="1">
        <f ca="1">IF(AB180&lt;&gt;"",AA180/AC$16,"")</f>
        <v>3.4546121228765415E-2</v>
      </c>
      <c r="AD180" s="63">
        <f t="shared" ca="1" si="77"/>
        <v>0.97026767679357007</v>
      </c>
      <c r="AE180" s="1">
        <f t="shared" ca="1" si="69"/>
        <v>1.1275575157032591E-4</v>
      </c>
      <c r="AF180" s="63">
        <f t="shared" ca="1" si="78"/>
        <v>364.6333948771159</v>
      </c>
      <c r="AG180" s="1">
        <f t="shared" ca="1" si="79"/>
        <v>0.944260646919588</v>
      </c>
      <c r="AH180" s="63">
        <f t="shared" ca="1" si="80"/>
        <v>1.0297535143970833</v>
      </c>
      <c r="AI180" s="1">
        <f t="shared" ca="1" si="81"/>
        <v>0.10208931724465353</v>
      </c>
      <c r="AJ180" s="63">
        <f ca="1">IF(AF180&lt;&gt;"",AF180/AB180,"")</f>
        <v>1.0613086873099753</v>
      </c>
      <c r="AK180" s="1">
        <f t="shared" ca="1" si="82"/>
        <v>8.1356058732505065E-2</v>
      </c>
      <c r="AL180" s="2" t="str">
        <f t="shared" ca="1" si="83"/>
        <v/>
      </c>
      <c r="AM180" s="1" t="str">
        <f t="shared" ca="1" si="84"/>
        <v/>
      </c>
      <c r="AN180" s="63" t="str">
        <f t="shared" ca="1" si="85"/>
        <v/>
      </c>
      <c r="AO180" s="1" t="str">
        <f t="shared" ca="1" si="86"/>
        <v/>
      </c>
      <c r="AP180" s="63" t="str">
        <f t="shared" ca="1" si="87"/>
        <v/>
      </c>
      <c r="AQ180" s="1" t="str">
        <f t="shared" ca="1" si="88"/>
        <v/>
      </c>
      <c r="AR180" s="1"/>
      <c r="AS180" s="1"/>
      <c r="AT180" s="1"/>
      <c r="AU180" s="1"/>
      <c r="AZ180" s="118"/>
      <c r="BA180" s="118"/>
      <c r="BD180" s="121"/>
      <c r="BE180" s="121"/>
      <c r="BF180" s="121"/>
      <c r="BG180" s="121"/>
      <c r="BH180" s="121"/>
      <c r="BI180" s="121"/>
    </row>
    <row r="181" spans="1:61">
      <c r="A181" s="62">
        <f t="shared" si="89"/>
        <v>164</v>
      </c>
      <c r="H181" s="63"/>
      <c r="O181" s="1" t="str">
        <f t="shared" ca="1" si="70"/>
        <v>data3!R608C37</v>
      </c>
      <c r="P181" s="1" t="str">
        <f ca="1">$AT$8&amp;"!R"&amp;2+$D$16+3*A181&amp;"C"&amp;F$3</f>
        <v>data1!R608C37</v>
      </c>
      <c r="Q181" s="1" t="str">
        <f ca="1">$AT$8&amp;"!R"&amp;2+$D$16+3*A181+1&amp;"C"&amp;F$3</f>
        <v>data1!R609C37</v>
      </c>
      <c r="R181" s="1" t="str">
        <f ca="1">$AT$8&amp;"!R"&amp;2+$D$16+3*A181+2&amp;"C"&amp;F$3</f>
        <v>data1!R610C37</v>
      </c>
      <c r="S181" s="2">
        <f t="shared" ca="1" si="71"/>
        <v>165</v>
      </c>
      <c r="T181" s="63">
        <f t="shared" ca="1" si="72"/>
        <v>165</v>
      </c>
      <c r="U181" s="2">
        <f t="shared" ca="1" si="73"/>
        <v>165</v>
      </c>
      <c r="V181" s="2">
        <f t="shared" ca="1" si="67"/>
        <v>99.136659204144792</v>
      </c>
      <c r="W181" s="2">
        <f t="shared" ca="1" si="68"/>
        <v>95.178943951924637</v>
      </c>
      <c r="X181" s="2">
        <f t="shared" ca="1" si="74"/>
        <v>92.072223027547196</v>
      </c>
      <c r="Y181" s="2">
        <f t="shared" ca="1" si="74"/>
        <v>115.18065738677979</v>
      </c>
      <c r="AA181" s="63">
        <f t="shared" ca="1" si="75"/>
        <v>358.97393470144499</v>
      </c>
      <c r="AB181" s="63">
        <f t="shared" ca="1" si="76"/>
        <v>348.27477773030597</v>
      </c>
      <c r="AC181" s="1">
        <f ca="1">IF(AB181&lt;&gt;"",AA181/AC$16,"")</f>
        <v>3.502184728794585E-2</v>
      </c>
      <c r="AD181" s="63">
        <f t="shared" ca="1" si="77"/>
        <v>0.9701951703539774</v>
      </c>
      <c r="AE181" s="1">
        <f t="shared" ca="1" si="69"/>
        <v>3.8019040407899496E-5</v>
      </c>
      <c r="AF181" s="63">
        <f t="shared" ca="1" si="78"/>
        <v>366.76632181803387</v>
      </c>
      <c r="AG181" s="1">
        <f t="shared" ca="1" si="79"/>
        <v>0.95726382587051995</v>
      </c>
      <c r="AH181" s="63">
        <f t="shared" ca="1" si="80"/>
        <v>1.0217073897665292</v>
      </c>
      <c r="AI181" s="1">
        <f t="shared" ca="1" si="81"/>
        <v>9.3477986594576068E-2</v>
      </c>
      <c r="AJ181" s="63">
        <f ca="1">IF(AF181&lt;&gt;"",AF181/AB181,"")</f>
        <v>1.0530946978366813</v>
      </c>
      <c r="AK181" s="1">
        <f t="shared" ca="1" si="82"/>
        <v>7.2986912800208303E-2</v>
      </c>
      <c r="AL181" s="2" t="str">
        <f t="shared" ca="1" si="83"/>
        <v/>
      </c>
      <c r="AM181" s="1" t="str">
        <f t="shared" ca="1" si="84"/>
        <v/>
      </c>
      <c r="AN181" s="63" t="str">
        <f t="shared" ca="1" si="85"/>
        <v/>
      </c>
      <c r="AO181" s="1" t="str">
        <f t="shared" ca="1" si="86"/>
        <v/>
      </c>
      <c r="AP181" s="63" t="str">
        <f t="shared" ca="1" si="87"/>
        <v/>
      </c>
      <c r="AQ181" s="1" t="str">
        <f t="shared" ca="1" si="88"/>
        <v/>
      </c>
      <c r="AR181" s="1"/>
      <c r="AS181" s="1"/>
      <c r="AT181" s="1"/>
      <c r="AU181" s="1"/>
      <c r="AZ181" s="118"/>
      <c r="BA181" s="118"/>
      <c r="BD181" s="121"/>
      <c r="BE181" s="121"/>
      <c r="BF181" s="121"/>
      <c r="BG181" s="121"/>
      <c r="BH181" s="121"/>
      <c r="BI181" s="121"/>
    </row>
    <row r="182" spans="1:61">
      <c r="A182" s="62">
        <f t="shared" si="89"/>
        <v>165</v>
      </c>
      <c r="H182" s="63"/>
      <c r="O182" s="1" t="str">
        <f t="shared" ca="1" si="70"/>
        <v>data3!R611C37</v>
      </c>
      <c r="P182" s="1" t="str">
        <f ca="1">$AT$8&amp;"!R"&amp;2+$D$16+3*A182&amp;"C"&amp;F$3</f>
        <v>data1!R611C37</v>
      </c>
      <c r="Q182" s="1" t="str">
        <f ca="1">$AT$8&amp;"!R"&amp;2+$D$16+3*A182+1&amp;"C"&amp;F$3</f>
        <v>data1!R612C37</v>
      </c>
      <c r="R182" s="1" t="str">
        <f ca="1">$AT$8&amp;"!R"&amp;2+$D$16+3*A182+2&amp;"C"&amp;F$3</f>
        <v>data1!R613C37</v>
      </c>
      <c r="S182" s="2">
        <f t="shared" ca="1" si="71"/>
        <v>166</v>
      </c>
      <c r="T182" s="63">
        <f t="shared" ca="1" si="72"/>
        <v>166</v>
      </c>
      <c r="U182" s="2">
        <f t="shared" ca="1" si="73"/>
        <v>166</v>
      </c>
      <c r="V182" s="2">
        <f t="shared" ca="1" si="67"/>
        <v>98.134212450003389</v>
      </c>
      <c r="W182" s="2">
        <f t="shared" ca="1" si="68"/>
        <v>94.188379287719727</v>
      </c>
      <c r="X182" s="2">
        <f t="shared" ca="1" si="74"/>
        <v>91.140468915303543</v>
      </c>
      <c r="Y182" s="2">
        <f t="shared" ca="1" si="74"/>
        <v>112.79589811960857</v>
      </c>
      <c r="AA182" s="63">
        <f t="shared" ca="1" si="75"/>
        <v>363.74024529130219</v>
      </c>
      <c r="AB182" s="63">
        <f t="shared" ca="1" si="76"/>
        <v>352.86265563964844</v>
      </c>
      <c r="AC182" s="1">
        <f ca="1">IF(AB182&lt;&gt;"",AA182/AC$16,"")</f>
        <v>3.548685319915143E-2</v>
      </c>
      <c r="AD182" s="63">
        <f t="shared" ca="1" si="77"/>
        <v>0.97009517150640723</v>
      </c>
      <c r="AE182" s="1">
        <f t="shared" ca="1" si="69"/>
        <v>-6.5055735148700222E-5</v>
      </c>
      <c r="AF182" s="63" t="str">
        <f t="shared" ca="1" si="78"/>
        <v/>
      </c>
      <c r="AG182" s="1" t="str">
        <f t="shared" ca="1" si="79"/>
        <v/>
      </c>
      <c r="AH182" s="63" t="str">
        <f t="shared" ca="1" si="80"/>
        <v/>
      </c>
      <c r="AI182" s="1" t="str">
        <f t="shared" ca="1" si="81"/>
        <v/>
      </c>
      <c r="AJ182" s="63" t="str">
        <f ca="1">IF(AF182&lt;&gt;"",AF182/AB182,"")</f>
        <v/>
      </c>
      <c r="AK182" s="1" t="str">
        <f t="shared" ca="1" si="82"/>
        <v/>
      </c>
      <c r="AL182" s="2" t="str">
        <f t="shared" ca="1" si="83"/>
        <v/>
      </c>
      <c r="AM182" s="1" t="str">
        <f t="shared" ca="1" si="84"/>
        <v/>
      </c>
      <c r="AN182" s="63" t="str">
        <f t="shared" ca="1" si="85"/>
        <v/>
      </c>
      <c r="AO182" s="1" t="str">
        <f t="shared" ca="1" si="86"/>
        <v/>
      </c>
      <c r="AP182" s="63" t="str">
        <f t="shared" ca="1" si="87"/>
        <v/>
      </c>
      <c r="AQ182" s="1" t="str">
        <f t="shared" ca="1" si="88"/>
        <v/>
      </c>
      <c r="AR182" s="1"/>
      <c r="AS182" s="1"/>
      <c r="AT182" s="1"/>
      <c r="AU182" s="1"/>
      <c r="AZ182" s="118"/>
      <c r="BA182" s="118"/>
      <c r="BD182" s="121"/>
      <c r="BE182" s="121"/>
      <c r="BF182" s="121"/>
      <c r="BG182" s="121"/>
      <c r="BH182" s="121"/>
      <c r="BI182" s="121"/>
    </row>
    <row r="183" spans="1:61">
      <c r="A183" s="62">
        <f t="shared" si="89"/>
        <v>166</v>
      </c>
      <c r="H183" s="63"/>
      <c r="O183" s="1" t="str">
        <f t="shared" ca="1" si="70"/>
        <v>data3!R614C37</v>
      </c>
      <c r="P183" s="1" t="str">
        <f ca="1">$AT$8&amp;"!R"&amp;2+$D$16+3*A183&amp;"C"&amp;F$3</f>
        <v>data1!R614C37</v>
      </c>
      <c r="Q183" s="1" t="str">
        <f ca="1">$AT$8&amp;"!R"&amp;2+$D$16+3*A183+1&amp;"C"&amp;F$3</f>
        <v>data1!R615C37</v>
      </c>
      <c r="R183" s="1" t="str">
        <f ca="1">$AT$8&amp;"!R"&amp;2+$D$16+3*A183+2&amp;"C"&amp;F$3</f>
        <v>data1!R616C37</v>
      </c>
      <c r="S183" s="2">
        <f t="shared" ca="1" si="71"/>
        <v>167</v>
      </c>
      <c r="T183" s="63">
        <f t="shared" ca="1" si="72"/>
        <v>167</v>
      </c>
      <c r="U183" s="2">
        <f t="shared" ca="1" si="73"/>
        <v>167</v>
      </c>
      <c r="V183" s="2">
        <f t="shared" ca="1" si="67"/>
        <v>97.1264601369828</v>
      </c>
      <c r="W183" s="2">
        <f t="shared" ca="1" si="68"/>
        <v>93.243431727091476</v>
      </c>
      <c r="X183" s="2">
        <f t="shared" ca="1" si="74"/>
        <v>90.191309611002609</v>
      </c>
      <c r="Y183" s="2">
        <f t="shared" ca="1" si="74"/>
        <v>110.36807314554851</v>
      </c>
      <c r="AA183" s="63">
        <f t="shared" ca="1" si="75"/>
        <v>368.3600600517359</v>
      </c>
      <c r="AB183" s="63">
        <f t="shared" ca="1" si="76"/>
        <v>357.40491739908856</v>
      </c>
      <c r="AC183" s="1">
        <f ca="1">IF(AB183&lt;&gt;"",AA183/AC$16,"")</f>
        <v>3.5937566834315697E-2</v>
      </c>
      <c r="AD183" s="63">
        <f t="shared" ca="1" si="77"/>
        <v>0.97025968925320327</v>
      </c>
      <c r="AE183" s="1">
        <f t="shared" ca="1" si="69"/>
        <v>1.0452251738257701E-4</v>
      </c>
      <c r="AF183" s="63" t="str">
        <f t="shared" ca="1" si="78"/>
        <v/>
      </c>
      <c r="AG183" s="1" t="str">
        <f t="shared" ca="1" si="79"/>
        <v/>
      </c>
      <c r="AH183" s="63" t="str">
        <f t="shared" ca="1" si="80"/>
        <v/>
      </c>
      <c r="AI183" s="1" t="str">
        <f t="shared" ca="1" si="81"/>
        <v/>
      </c>
      <c r="AJ183" s="63" t="str">
        <f ca="1">IF(AF183&lt;&gt;"",AF183/AB183,"")</f>
        <v/>
      </c>
      <c r="AK183" s="1" t="str">
        <f t="shared" ca="1" si="82"/>
        <v/>
      </c>
      <c r="AL183" s="2" t="str">
        <f t="shared" ca="1" si="83"/>
        <v/>
      </c>
      <c r="AM183" s="1" t="str">
        <f t="shared" ca="1" si="84"/>
        <v/>
      </c>
      <c r="AN183" s="63" t="str">
        <f t="shared" ca="1" si="85"/>
        <v/>
      </c>
      <c r="AO183" s="1" t="str">
        <f t="shared" ca="1" si="86"/>
        <v/>
      </c>
      <c r="AP183" s="63" t="str">
        <f t="shared" ca="1" si="87"/>
        <v/>
      </c>
      <c r="AQ183" s="1" t="str">
        <f t="shared" ca="1" si="88"/>
        <v/>
      </c>
      <c r="AR183" s="1"/>
      <c r="AS183" s="1"/>
      <c r="AT183" s="1"/>
      <c r="AU183" s="1"/>
      <c r="AZ183" s="118"/>
      <c r="BA183" s="118"/>
      <c r="BD183" s="121"/>
      <c r="BE183" s="121"/>
      <c r="BF183" s="121"/>
      <c r="BG183" s="121"/>
      <c r="BH183" s="121"/>
      <c r="BI183" s="121"/>
    </row>
    <row r="184" spans="1:61">
      <c r="A184" s="62">
        <f t="shared" si="89"/>
        <v>167</v>
      </c>
      <c r="H184" s="63"/>
      <c r="O184" s="1" t="str">
        <f t="shared" ca="1" si="70"/>
        <v>data3!R617C37</v>
      </c>
      <c r="P184" s="1" t="str">
        <f ca="1">$AT$8&amp;"!R"&amp;2+$D$16+3*A184&amp;"C"&amp;F$3</f>
        <v>data1!R617C37</v>
      </c>
      <c r="Q184" s="1" t="str">
        <f ca="1">$AT$8&amp;"!R"&amp;2+$D$16+3*A184+1&amp;"C"&amp;F$3</f>
        <v>data1!R618C37</v>
      </c>
      <c r="R184" s="1" t="str">
        <f ca="1">$AT$8&amp;"!R"&amp;2+$D$16+3*A184+2&amp;"C"&amp;F$3</f>
        <v>data1!R619C37</v>
      </c>
      <c r="S184" s="2">
        <f t="shared" ca="1" si="71"/>
        <v>168</v>
      </c>
      <c r="T184" s="63">
        <f t="shared" ca="1" si="72"/>
        <v>168</v>
      </c>
      <c r="U184" s="2">
        <f t="shared" ca="1" si="73"/>
        <v>168</v>
      </c>
      <c r="V184" s="2">
        <f t="shared" ca="1" si="67"/>
        <v>96.109084551709174</v>
      </c>
      <c r="W184" s="2">
        <f t="shared" ca="1" si="68"/>
        <v>92.246350288391113</v>
      </c>
      <c r="X184" s="2">
        <f t="shared" ca="1" si="74"/>
        <v>89.246442794799805</v>
      </c>
      <c r="Y184" s="2">
        <f t="shared" ca="1" si="74"/>
        <v>108.23076820373535</v>
      </c>
      <c r="AA184" s="63">
        <f t="shared" ca="1" si="75"/>
        <v>373.02194436132282</v>
      </c>
      <c r="AB184" s="63">
        <f t="shared" ca="1" si="76"/>
        <v>361.86245854695636</v>
      </c>
      <c r="AC184" s="1">
        <f ca="1">IF(AB184&lt;&gt;"",AA184/AC$16,"")</f>
        <v>3.639238481573881E-2</v>
      </c>
      <c r="AD184" s="63">
        <f t="shared" ca="1" si="77"/>
        <v>0.97008356751377345</v>
      </c>
      <c r="AE184" s="1">
        <f t="shared" ca="1" si="69"/>
        <v>-7.7016662352824561E-5</v>
      </c>
      <c r="AF184" s="63" t="str">
        <f t="shared" ca="1" si="78"/>
        <v/>
      </c>
      <c r="AG184" s="1" t="str">
        <f t="shared" ca="1" si="79"/>
        <v/>
      </c>
      <c r="AH184" s="63" t="str">
        <f t="shared" ca="1" si="80"/>
        <v/>
      </c>
      <c r="AI184" s="1" t="str">
        <f t="shared" ca="1" si="81"/>
        <v/>
      </c>
      <c r="AJ184" s="63" t="str">
        <f ca="1">IF(AF184&lt;&gt;"",AF184/AB184,"")</f>
        <v/>
      </c>
      <c r="AK184" s="1" t="str">
        <f t="shared" ca="1" si="82"/>
        <v/>
      </c>
      <c r="AL184" s="2" t="str">
        <f t="shared" ca="1" si="83"/>
        <v/>
      </c>
      <c r="AM184" s="1" t="str">
        <f t="shared" ca="1" si="84"/>
        <v/>
      </c>
      <c r="AN184" s="63" t="str">
        <f t="shared" ca="1" si="85"/>
        <v/>
      </c>
      <c r="AO184" s="1" t="str">
        <f t="shared" ca="1" si="86"/>
        <v/>
      </c>
      <c r="AP184" s="63" t="str">
        <f t="shared" ca="1" si="87"/>
        <v/>
      </c>
      <c r="AQ184" s="1" t="str">
        <f t="shared" ca="1" si="88"/>
        <v/>
      </c>
      <c r="AR184" s="1"/>
      <c r="AS184" s="1"/>
      <c r="AT184" s="1"/>
      <c r="AU184" s="1"/>
      <c r="AZ184" s="118"/>
      <c r="BA184" s="118"/>
      <c r="BD184" s="121"/>
      <c r="BE184" s="121"/>
      <c r="BF184" s="121"/>
      <c r="BG184" s="121"/>
      <c r="BH184" s="121"/>
      <c r="BI184" s="121"/>
    </row>
    <row r="185" spans="1:61">
      <c r="A185" s="62">
        <f t="shared" si="89"/>
        <v>168</v>
      </c>
      <c r="H185" s="63"/>
      <c r="O185" s="1" t="str">
        <f t="shared" ca="1" si="70"/>
        <v>data3!R620C37</v>
      </c>
      <c r="P185" s="1" t="str">
        <f ca="1">$AT$8&amp;"!R"&amp;2+$D$16+3*A185&amp;"C"&amp;F$3</f>
        <v>data1!R620C37</v>
      </c>
      <c r="Q185" s="1" t="str">
        <f ca="1">$AT$8&amp;"!R"&amp;2+$D$16+3*A185+1&amp;"C"&amp;F$3</f>
        <v>data1!R621C37</v>
      </c>
      <c r="R185" s="1" t="str">
        <f ca="1">$AT$8&amp;"!R"&amp;2+$D$16+3*A185+2&amp;"C"&amp;F$3</f>
        <v>data1!R622C37</v>
      </c>
      <c r="S185" s="2">
        <f t="shared" ca="1" si="71"/>
        <v>169</v>
      </c>
      <c r="T185" s="63">
        <f t="shared" ca="1" si="72"/>
        <v>169</v>
      </c>
      <c r="U185" s="2">
        <f t="shared" ca="1" si="73"/>
        <v>169</v>
      </c>
      <c r="V185" s="2">
        <f t="shared" ca="1" si="67"/>
        <v>95.013649542068677</v>
      </c>
      <c r="W185" s="2">
        <f t="shared" ca="1" si="68"/>
        <v>91.249268213907882</v>
      </c>
      <c r="X185" s="2">
        <f t="shared" ca="1" si="74"/>
        <v>88.213359832763672</v>
      </c>
      <c r="Y185" s="2">
        <f t="shared" ca="1" si="74"/>
        <v>106.44488175710042</v>
      </c>
      <c r="AA185" s="63">
        <f t="shared" ca="1" si="75"/>
        <v>377.55270488875419</v>
      </c>
      <c r="AB185" s="63">
        <f t="shared" ca="1" si="76"/>
        <v>366.313481648763</v>
      </c>
      <c r="AC185" s="1">
        <f ca="1">IF(AB185&lt;&gt;"",AA185/AC$16,"")</f>
        <v>3.6834410233049189E-2</v>
      </c>
      <c r="AD185" s="63">
        <f t="shared" ca="1" si="77"/>
        <v>0.97023137936913251</v>
      </c>
      <c r="AE185" s="1">
        <f t="shared" ca="1" si="69"/>
        <v>7.5341831629271994E-5</v>
      </c>
      <c r="AF185" s="63" t="str">
        <f t="shared" ca="1" si="78"/>
        <v/>
      </c>
      <c r="AG185" s="1" t="str">
        <f t="shared" ca="1" si="79"/>
        <v/>
      </c>
      <c r="AH185" s="63" t="str">
        <f t="shared" ca="1" si="80"/>
        <v/>
      </c>
      <c r="AI185" s="1" t="str">
        <f t="shared" ca="1" si="81"/>
        <v/>
      </c>
      <c r="AJ185" s="63" t="str">
        <f ca="1">IF(AF185&lt;&gt;"",AF185/AB185,"")</f>
        <v/>
      </c>
      <c r="AK185" s="1" t="str">
        <f t="shared" ca="1" si="82"/>
        <v/>
      </c>
      <c r="AL185" s="2" t="str">
        <f t="shared" ca="1" si="83"/>
        <v/>
      </c>
      <c r="AM185" s="1" t="str">
        <f t="shared" ca="1" si="84"/>
        <v/>
      </c>
      <c r="AN185" s="63" t="str">
        <f t="shared" ca="1" si="85"/>
        <v/>
      </c>
      <c r="AO185" s="1" t="str">
        <f t="shared" ca="1" si="86"/>
        <v/>
      </c>
      <c r="AP185" s="63" t="str">
        <f t="shared" ca="1" si="87"/>
        <v/>
      </c>
      <c r="AQ185" s="1" t="str">
        <f t="shared" ca="1" si="88"/>
        <v/>
      </c>
      <c r="AR185" s="1"/>
      <c r="AS185" s="1"/>
      <c r="AT185" s="1"/>
      <c r="AU185" s="1"/>
      <c r="AZ185" s="118"/>
      <c r="BA185" s="118"/>
      <c r="BD185" s="121"/>
      <c r="BE185" s="121"/>
      <c r="BF185" s="121"/>
      <c r="BG185" s="121"/>
      <c r="BH185" s="121"/>
      <c r="BI185" s="121"/>
    </row>
    <row r="186" spans="1:61">
      <c r="A186" s="62">
        <f t="shared" si="89"/>
        <v>169</v>
      </c>
      <c r="H186" s="63"/>
      <c r="O186" s="1" t="str">
        <f t="shared" ca="1" si="70"/>
        <v>data3!R623C37</v>
      </c>
      <c r="P186" s="1" t="str">
        <f ca="1">$AT$8&amp;"!R"&amp;2+$D$16+3*A186&amp;"C"&amp;F$3</f>
        <v>data1!R623C37</v>
      </c>
      <c r="Q186" s="1" t="str">
        <f ca="1">$AT$8&amp;"!R"&amp;2+$D$16+3*A186+1&amp;"C"&amp;F$3</f>
        <v>data1!R624C37</v>
      </c>
      <c r="R186" s="1" t="str">
        <f ca="1">$AT$8&amp;"!R"&amp;2+$D$16+3*A186+2&amp;"C"&amp;F$3</f>
        <v>data1!R625C37</v>
      </c>
      <c r="S186" s="2">
        <f t="shared" ca="1" si="71"/>
        <v>170</v>
      </c>
      <c r="T186" s="63">
        <f t="shared" ca="1" si="72"/>
        <v>170</v>
      </c>
      <c r="U186" s="2">
        <f t="shared" ca="1" si="73"/>
        <v>170</v>
      </c>
      <c r="V186" s="2">
        <f t="shared" ca="1" si="67"/>
        <v>93.952427892319463</v>
      </c>
      <c r="W186" s="2">
        <f t="shared" ca="1" si="68"/>
        <v>90.25870418548584</v>
      </c>
      <c r="X186" s="2">
        <f t="shared" ca="1" si="74"/>
        <v>87.185044288635254</v>
      </c>
      <c r="Y186" s="2">
        <f t="shared" ca="1" si="74"/>
        <v>104.73744328816731</v>
      </c>
      <c r="AA186" s="63">
        <f t="shared" ca="1" si="75"/>
        <v>382.10470663893148</v>
      </c>
      <c r="AB186" s="63">
        <f t="shared" ca="1" si="76"/>
        <v>370.66675567626953</v>
      </c>
      <c r="AC186" s="1">
        <f ca="1">IF(AB186&lt;&gt;"",AA186/AC$16,"")</f>
        <v>3.7278507964773805E-2</v>
      </c>
      <c r="AD186" s="63">
        <f t="shared" ca="1" si="77"/>
        <v>0.97006592495739608</v>
      </c>
      <c r="AE186" s="1">
        <f t="shared" ca="1" si="69"/>
        <v>-9.5201897313379469E-5</v>
      </c>
      <c r="AF186" s="63" t="str">
        <f t="shared" ca="1" si="78"/>
        <v/>
      </c>
      <c r="AG186" s="1" t="str">
        <f t="shared" ca="1" si="79"/>
        <v/>
      </c>
      <c r="AH186" s="63" t="str">
        <f t="shared" ca="1" si="80"/>
        <v/>
      </c>
      <c r="AI186" s="1" t="str">
        <f t="shared" ca="1" si="81"/>
        <v/>
      </c>
      <c r="AJ186" s="63" t="str">
        <f ca="1">IF(AF186&lt;&gt;"",AF186/AB186,"")</f>
        <v/>
      </c>
      <c r="AK186" s="1" t="str">
        <f t="shared" ca="1" si="82"/>
        <v/>
      </c>
      <c r="AL186" s="2" t="str">
        <f t="shared" ca="1" si="83"/>
        <v/>
      </c>
      <c r="AM186" s="1" t="str">
        <f t="shared" ca="1" si="84"/>
        <v/>
      </c>
      <c r="AN186" s="63" t="str">
        <f t="shared" ca="1" si="85"/>
        <v/>
      </c>
      <c r="AO186" s="1" t="str">
        <f t="shared" ca="1" si="86"/>
        <v/>
      </c>
      <c r="AP186" s="63" t="str">
        <f t="shared" ca="1" si="87"/>
        <v/>
      </c>
      <c r="AQ186" s="1" t="str">
        <f t="shared" ca="1" si="88"/>
        <v/>
      </c>
      <c r="AR186" s="1"/>
      <c r="AS186" s="1"/>
      <c r="AT186" s="1"/>
      <c r="AU186" s="1"/>
      <c r="AZ186" s="118"/>
      <c r="BA186" s="118"/>
      <c r="BD186" s="121"/>
      <c r="BE186" s="121"/>
      <c r="BF186" s="121"/>
      <c r="BG186" s="121"/>
      <c r="BH186" s="121"/>
      <c r="BI186" s="121"/>
    </row>
    <row r="187" spans="1:61">
      <c r="A187" s="62">
        <f t="shared" si="89"/>
        <v>170</v>
      </c>
      <c r="H187" s="63"/>
      <c r="O187" s="1" t="str">
        <f t="shared" ca="1" si="70"/>
        <v>data3!R626C37</v>
      </c>
      <c r="P187" s="1" t="str">
        <f ca="1">$AT$8&amp;"!R"&amp;2+$D$16+3*A187&amp;"C"&amp;F$3</f>
        <v>data1!R626C37</v>
      </c>
      <c r="Q187" s="1" t="str">
        <f ca="1">$AT$8&amp;"!R"&amp;2+$D$16+3*A187+1&amp;"C"&amp;F$3</f>
        <v>data1!R627C37</v>
      </c>
      <c r="R187" s="1" t="str">
        <f ca="1">$AT$8&amp;"!R"&amp;2+$D$16+3*A187+2&amp;"C"&amp;F$3</f>
        <v>data1!R628C37</v>
      </c>
      <c r="S187" s="2">
        <f t="shared" ca="1" si="71"/>
        <v>171</v>
      </c>
      <c r="T187" s="63">
        <f t="shared" ca="1" si="72"/>
        <v>171</v>
      </c>
      <c r="U187" s="2">
        <f t="shared" ca="1" si="73"/>
        <v>171</v>
      </c>
      <c r="V187" s="2">
        <f t="shared" ca="1" si="67"/>
        <v>92.921689242905543</v>
      </c>
      <c r="W187" s="2">
        <f t="shared" ca="1" si="68"/>
        <v>89.274656295776367</v>
      </c>
      <c r="X187" s="2">
        <f t="shared" ca="1" si="74"/>
        <v>86.131217638651535</v>
      </c>
      <c r="Y187" s="2">
        <f t="shared" ca="1" si="74"/>
        <v>103.01541773478191</v>
      </c>
      <c r="AA187" s="63">
        <f t="shared" ca="1" si="75"/>
        <v>386.56275049075322</v>
      </c>
      <c r="AB187" s="63">
        <f t="shared" ca="1" si="76"/>
        <v>375.0004768371582</v>
      </c>
      <c r="AC187" s="1">
        <f ca="1">IF(AB187&lt;&gt;"",AA187/AC$16,"")</f>
        <v>3.7713439072268609E-2</v>
      </c>
      <c r="AD187" s="63">
        <f t="shared" ca="1" si="77"/>
        <v>0.970089529736333</v>
      </c>
      <c r="AE187" s="1">
        <f t="shared" ca="1" si="69"/>
        <v>-7.0871044007492223E-5</v>
      </c>
      <c r="AF187" s="63" t="str">
        <f t="shared" ca="1" si="78"/>
        <v/>
      </c>
      <c r="AG187" s="1" t="str">
        <f t="shared" ca="1" si="79"/>
        <v/>
      </c>
      <c r="AH187" s="63" t="str">
        <f t="shared" ca="1" si="80"/>
        <v/>
      </c>
      <c r="AI187" s="1" t="str">
        <f t="shared" ca="1" si="81"/>
        <v/>
      </c>
      <c r="AJ187" s="63" t="str">
        <f ca="1">IF(AF187&lt;&gt;"",AF187/AB187,"")</f>
        <v/>
      </c>
      <c r="AK187" s="1" t="str">
        <f t="shared" ca="1" si="82"/>
        <v/>
      </c>
      <c r="AL187" s="2" t="str">
        <f t="shared" ca="1" si="83"/>
        <v/>
      </c>
      <c r="AM187" s="1" t="str">
        <f t="shared" ca="1" si="84"/>
        <v/>
      </c>
      <c r="AN187" s="63" t="str">
        <f t="shared" ca="1" si="85"/>
        <v/>
      </c>
      <c r="AO187" s="1" t="str">
        <f t="shared" ca="1" si="86"/>
        <v/>
      </c>
      <c r="AP187" s="63" t="str">
        <f t="shared" ca="1" si="87"/>
        <v/>
      </c>
      <c r="AQ187" s="1" t="str">
        <f t="shared" ca="1" si="88"/>
        <v/>
      </c>
      <c r="AR187" s="1"/>
      <c r="AS187" s="1"/>
      <c r="AT187" s="1"/>
      <c r="AU187" s="1"/>
      <c r="AZ187" s="118"/>
      <c r="BA187" s="118"/>
      <c r="BD187" s="121"/>
      <c r="BE187" s="121"/>
      <c r="BF187" s="121"/>
      <c r="BG187" s="121"/>
      <c r="BH187" s="121"/>
      <c r="BI187" s="121"/>
    </row>
    <row r="188" spans="1:61">
      <c r="A188" s="62">
        <f t="shared" si="89"/>
        <v>171</v>
      </c>
      <c r="H188" s="63"/>
      <c r="O188" s="1" t="str">
        <f t="shared" ca="1" si="70"/>
        <v>data3!R629C37</v>
      </c>
      <c r="P188" s="1" t="str">
        <f ca="1">$AT$8&amp;"!R"&amp;2+$D$16+3*A188&amp;"C"&amp;F$3</f>
        <v>data1!R629C37</v>
      </c>
      <c r="Q188" s="1" t="str">
        <f ca="1">$AT$8&amp;"!R"&amp;2+$D$16+3*A188+1&amp;"C"&amp;F$3</f>
        <v>data1!R630C37</v>
      </c>
      <c r="R188" s="1" t="str">
        <f ca="1">$AT$8&amp;"!R"&amp;2+$D$16+3*A188+2&amp;"C"&amp;F$3</f>
        <v>data1!R631C37</v>
      </c>
      <c r="S188" s="2">
        <f t="shared" ca="1" si="71"/>
        <v>172</v>
      </c>
      <c r="T188" s="63">
        <f t="shared" ca="1" si="72"/>
        <v>172</v>
      </c>
      <c r="U188" s="2">
        <f t="shared" ca="1" si="73"/>
        <v>172</v>
      </c>
      <c r="V188" s="2">
        <f t="shared" ca="1" si="67"/>
        <v>91.903199877757658</v>
      </c>
      <c r="W188" s="2">
        <f t="shared" ca="1" si="68"/>
        <v>88.258023262023926</v>
      </c>
      <c r="X188" s="2">
        <f t="shared" ca="1" si="74"/>
        <v>85.091458956400558</v>
      </c>
      <c r="Y188" s="2">
        <f t="shared" ca="1" si="74"/>
        <v>100.23321628570557</v>
      </c>
      <c r="AA188" s="63">
        <f t="shared" ca="1" si="75"/>
        <v>390.97691785060721</v>
      </c>
      <c r="AB188" s="63">
        <f t="shared" ca="1" si="76"/>
        <v>379.26902898152667</v>
      </c>
      <c r="AC188" s="1">
        <f ca="1">IF(AB188&lt;&gt;"",AA188/AC$16,"")</f>
        <v>3.8144089546400702E-2</v>
      </c>
      <c r="AD188" s="63">
        <f t="shared" ca="1" si="77"/>
        <v>0.97005478243205612</v>
      </c>
      <c r="AE188" s="1">
        <f t="shared" ca="1" si="69"/>
        <v>-1.0668716265849199E-4</v>
      </c>
      <c r="AF188" s="63" t="str">
        <f t="shared" ca="1" si="78"/>
        <v/>
      </c>
      <c r="AG188" s="1" t="str">
        <f t="shared" ca="1" si="79"/>
        <v/>
      </c>
      <c r="AH188" s="63" t="str">
        <f t="shared" ca="1" si="80"/>
        <v/>
      </c>
      <c r="AI188" s="1" t="str">
        <f t="shared" ca="1" si="81"/>
        <v/>
      </c>
      <c r="AJ188" s="63" t="str">
        <f ca="1">IF(AF188&lt;&gt;"",AF188/AB188,"")</f>
        <v/>
      </c>
      <c r="AK188" s="1" t="str">
        <f t="shared" ca="1" si="82"/>
        <v/>
      </c>
      <c r="AL188" s="2" t="str">
        <f t="shared" ca="1" si="83"/>
        <v/>
      </c>
      <c r="AM188" s="1" t="str">
        <f t="shared" ca="1" si="84"/>
        <v/>
      </c>
      <c r="AN188" s="63" t="str">
        <f t="shared" ca="1" si="85"/>
        <v/>
      </c>
      <c r="AO188" s="1" t="str">
        <f t="shared" ca="1" si="86"/>
        <v/>
      </c>
      <c r="AP188" s="63" t="str">
        <f t="shared" ca="1" si="87"/>
        <v/>
      </c>
      <c r="AQ188" s="1" t="str">
        <f t="shared" ca="1" si="88"/>
        <v/>
      </c>
      <c r="AR188" s="1"/>
      <c r="AS188" s="1"/>
      <c r="AT188" s="1"/>
      <c r="AU188" s="1"/>
      <c r="AZ188" s="118"/>
      <c r="BA188" s="118"/>
      <c r="BD188" s="121"/>
      <c r="BE188" s="121"/>
      <c r="BF188" s="121"/>
      <c r="BG188" s="121"/>
      <c r="BH188" s="121"/>
      <c r="BI188" s="121"/>
    </row>
    <row r="189" spans="1:61">
      <c r="A189" s="62">
        <f t="shared" si="89"/>
        <v>172</v>
      </c>
      <c r="H189" s="63"/>
      <c r="O189" s="1" t="str">
        <f t="shared" ca="1" si="70"/>
        <v>data3!R632C37</v>
      </c>
      <c r="P189" s="1" t="str">
        <f ca="1">$AT$8&amp;"!R"&amp;2+$D$16+3*A189&amp;"C"&amp;F$3</f>
        <v>data1!R632C37</v>
      </c>
      <c r="Q189" s="1" t="str">
        <f ca="1">$AT$8&amp;"!R"&amp;2+$D$16+3*A189+1&amp;"C"&amp;F$3</f>
        <v>data1!R633C37</v>
      </c>
      <c r="R189" s="1" t="str">
        <f ca="1">$AT$8&amp;"!R"&amp;2+$D$16+3*A189+2&amp;"C"&amp;F$3</f>
        <v>data1!R634C37</v>
      </c>
      <c r="S189" s="2">
        <f t="shared" ca="1" si="71"/>
        <v>173</v>
      </c>
      <c r="T189" s="63">
        <f t="shared" ca="1" si="72"/>
        <v>173</v>
      </c>
      <c r="U189" s="2">
        <f t="shared" ca="1" si="73"/>
        <v>173</v>
      </c>
      <c r="V189" s="2">
        <f t="shared" ca="1" si="67"/>
        <v>90.886905186662744</v>
      </c>
      <c r="W189" s="2">
        <f t="shared" ca="1" si="68"/>
        <v>87.241391181945801</v>
      </c>
      <c r="X189" s="2">
        <f t="shared" ca="1" si="74"/>
        <v>84.069104830423996</v>
      </c>
      <c r="Y189" s="2">
        <f t="shared" ca="1" si="74"/>
        <v>97.94720045725505</v>
      </c>
      <c r="AA189" s="63">
        <f t="shared" ca="1" si="75"/>
        <v>395.40820685382994</v>
      </c>
      <c r="AB189" s="63">
        <f t="shared" ca="1" si="76"/>
        <v>383.53106053670246</v>
      </c>
      <c r="AC189" s="1">
        <f ca="1">IF(AB189&lt;&gt;"",AA189/AC$16,"")</f>
        <v>3.8576410424763896E-2</v>
      </c>
      <c r="AD189" s="63">
        <f t="shared" ca="1" si="77"/>
        <v>0.96996231714148995</v>
      </c>
      <c r="AE189" s="1">
        <f t="shared" ca="1" si="69"/>
        <v>-2.0199665175235637E-4</v>
      </c>
      <c r="AF189" s="63" t="str">
        <f t="shared" ca="1" si="78"/>
        <v/>
      </c>
      <c r="AG189" s="1" t="str">
        <f t="shared" ca="1" si="79"/>
        <v/>
      </c>
      <c r="AH189" s="63" t="str">
        <f t="shared" ca="1" si="80"/>
        <v/>
      </c>
      <c r="AI189" s="1" t="str">
        <f t="shared" ca="1" si="81"/>
        <v/>
      </c>
      <c r="AJ189" s="63" t="str">
        <f ca="1">IF(AF189&lt;&gt;"",AF189/AB189,"")</f>
        <v/>
      </c>
      <c r="AK189" s="1" t="str">
        <f t="shared" ca="1" si="82"/>
        <v/>
      </c>
      <c r="AL189" s="2" t="str">
        <f t="shared" ca="1" si="83"/>
        <v/>
      </c>
      <c r="AM189" s="1" t="str">
        <f t="shared" ca="1" si="84"/>
        <v/>
      </c>
      <c r="AN189" s="63" t="str">
        <f t="shared" ca="1" si="85"/>
        <v/>
      </c>
      <c r="AO189" s="1" t="str">
        <f t="shared" ca="1" si="86"/>
        <v/>
      </c>
      <c r="AP189" s="63" t="str">
        <f t="shared" ca="1" si="87"/>
        <v/>
      </c>
      <c r="AQ189" s="1" t="str">
        <f t="shared" ca="1" si="88"/>
        <v/>
      </c>
      <c r="AR189" s="1"/>
      <c r="AS189" s="1"/>
      <c r="AT189" s="1"/>
      <c r="AU189" s="1"/>
      <c r="AZ189" s="118"/>
      <c r="BA189" s="118"/>
      <c r="BD189" s="121"/>
      <c r="BE189" s="121"/>
      <c r="BF189" s="121"/>
      <c r="BG189" s="121"/>
      <c r="BH189" s="121"/>
      <c r="BI189" s="121"/>
    </row>
    <row r="190" spans="1:61">
      <c r="A190" s="62">
        <f t="shared" si="89"/>
        <v>173</v>
      </c>
      <c r="H190" s="63"/>
      <c r="O190" s="1" t="str">
        <f t="shared" ca="1" si="70"/>
        <v>data3!R635C37</v>
      </c>
      <c r="P190" s="1" t="str">
        <f ca="1">$AT$8&amp;"!R"&amp;2+$D$16+3*A190&amp;"C"&amp;F$3</f>
        <v>data1!R635C37</v>
      </c>
      <c r="Q190" s="1" t="str">
        <f ca="1">$AT$8&amp;"!R"&amp;2+$D$16+3*A190+1&amp;"C"&amp;F$3</f>
        <v>data1!R636C37</v>
      </c>
      <c r="R190" s="1" t="str">
        <f ca="1">$AT$8&amp;"!R"&amp;2+$D$16+3*A190+2&amp;"C"&amp;F$3</f>
        <v>data1!R637C37</v>
      </c>
      <c r="S190" s="2">
        <f t="shared" ca="1" si="71"/>
        <v>174</v>
      </c>
      <c r="T190" s="63">
        <f t="shared" ca="1" si="72"/>
        <v>174</v>
      </c>
      <c r="U190" s="2">
        <f t="shared" ca="1" si="73"/>
        <v>174</v>
      </c>
      <c r="V190" s="2">
        <f t="shared" ca="1" si="67"/>
        <v>89.827784142581621</v>
      </c>
      <c r="W190" s="2">
        <f t="shared" ca="1" si="68"/>
        <v>86.224759737650558</v>
      </c>
      <c r="X190" s="2">
        <f t="shared" ca="1" si="74"/>
        <v>83.025529543558761</v>
      </c>
      <c r="Y190" s="2">
        <f t="shared" ca="1" si="74"/>
        <v>95.994967778523758</v>
      </c>
      <c r="AA190" s="63">
        <f t="shared" ca="1" si="75"/>
        <v>399.68352322252719</v>
      </c>
      <c r="AB190" s="63">
        <f t="shared" ca="1" si="76"/>
        <v>387.74747975667316</v>
      </c>
      <c r="AC190" s="1">
        <f ca="1">IF(AB190&lt;&gt;"",AA190/AC$16,"")</f>
        <v>3.899351446073436E-2</v>
      </c>
      <c r="AD190" s="63">
        <f t="shared" ca="1" si="77"/>
        <v>0.97013626338754888</v>
      </c>
      <c r="AE190" s="1">
        <f t="shared" ca="1" si="69"/>
        <v>-2.2699882768484336E-5</v>
      </c>
      <c r="AF190" s="63" t="str">
        <f t="shared" ca="1" si="78"/>
        <v/>
      </c>
      <c r="AG190" s="1" t="str">
        <f t="shared" ca="1" si="79"/>
        <v/>
      </c>
      <c r="AH190" s="63" t="str">
        <f t="shared" ca="1" si="80"/>
        <v/>
      </c>
      <c r="AI190" s="1" t="str">
        <f t="shared" ca="1" si="81"/>
        <v/>
      </c>
      <c r="AJ190" s="63" t="str">
        <f ca="1">IF(AF190&lt;&gt;"",AF190/AB190,"")</f>
        <v/>
      </c>
      <c r="AK190" s="1" t="str">
        <f t="shared" ca="1" si="82"/>
        <v/>
      </c>
      <c r="AL190" s="2" t="str">
        <f t="shared" ca="1" si="83"/>
        <v/>
      </c>
      <c r="AM190" s="1" t="str">
        <f t="shared" ca="1" si="84"/>
        <v/>
      </c>
      <c r="AN190" s="63" t="str">
        <f t="shared" ca="1" si="85"/>
        <v/>
      </c>
      <c r="AO190" s="1" t="str">
        <f t="shared" ca="1" si="86"/>
        <v/>
      </c>
      <c r="AP190" s="63" t="str">
        <f t="shared" ca="1" si="87"/>
        <v/>
      </c>
      <c r="AQ190" s="1" t="str">
        <f t="shared" ca="1" si="88"/>
        <v/>
      </c>
      <c r="AR190" s="1"/>
      <c r="AS190" s="1"/>
      <c r="AT190" s="1"/>
      <c r="AU190" s="1"/>
      <c r="AZ190" s="118"/>
      <c r="BA190" s="118"/>
      <c r="BD190" s="121"/>
      <c r="BE190" s="121"/>
      <c r="BF190" s="121"/>
      <c r="BG190" s="121"/>
      <c r="BH190" s="121"/>
      <c r="BI190" s="121"/>
    </row>
    <row r="191" spans="1:61">
      <c r="A191" s="62">
        <f t="shared" si="89"/>
        <v>174</v>
      </c>
      <c r="H191" s="63"/>
      <c r="O191" s="1" t="str">
        <f t="shared" ca="1" si="70"/>
        <v>data3!R638C37</v>
      </c>
      <c r="P191" s="1" t="str">
        <f ca="1">$AT$8&amp;"!R"&amp;2+$D$16+3*A191&amp;"C"&amp;F$3</f>
        <v>data1!R638C37</v>
      </c>
      <c r="Q191" s="1" t="str">
        <f ca="1">$AT$8&amp;"!R"&amp;2+$D$16+3*A191+1&amp;"C"&amp;F$3</f>
        <v>data1!R639C37</v>
      </c>
      <c r="R191" s="1" t="str">
        <f ca="1">$AT$8&amp;"!R"&amp;2+$D$16+3*A191+2&amp;"C"&amp;F$3</f>
        <v>data1!R640C37</v>
      </c>
      <c r="S191" s="2">
        <f t="shared" ca="1" si="71"/>
        <v>175</v>
      </c>
      <c r="T191" s="63">
        <f t="shared" ca="1" si="72"/>
        <v>175</v>
      </c>
      <c r="U191" s="2">
        <f t="shared" ca="1" si="73"/>
        <v>175</v>
      </c>
      <c r="V191" s="2">
        <f t="shared" ca="1" si="67"/>
        <v>88.702961047817553</v>
      </c>
      <c r="W191" s="2">
        <f t="shared" ca="1" si="68"/>
        <v>85.18857606252034</v>
      </c>
      <c r="X191" s="2">
        <f t="shared" ca="1" si="74"/>
        <v>81.974803606669113</v>
      </c>
      <c r="Y191" s="2">
        <f t="shared" ca="1" si="74"/>
        <v>93.902895927429199</v>
      </c>
      <c r="AA191" s="63">
        <f t="shared" ca="1" si="75"/>
        <v>404.03500124032479</v>
      </c>
      <c r="AB191" s="63">
        <f t="shared" ca="1" si="76"/>
        <v>391.9443473815918</v>
      </c>
      <c r="AC191" s="1">
        <f ca="1">IF(AB191&lt;&gt;"",AA191/AC$16,"")</f>
        <v>3.9418048901495098E-2</v>
      </c>
      <c r="AD191" s="63">
        <f t="shared" ca="1" si="77"/>
        <v>0.97007523154772102</v>
      </c>
      <c r="AE191" s="1">
        <f t="shared" ca="1" si="69"/>
        <v>-8.560903967302913E-5</v>
      </c>
      <c r="AF191" s="63" t="str">
        <f t="shared" ca="1" si="78"/>
        <v/>
      </c>
      <c r="AG191" s="1" t="str">
        <f t="shared" ca="1" si="79"/>
        <v/>
      </c>
      <c r="AH191" s="63" t="str">
        <f t="shared" ca="1" si="80"/>
        <v/>
      </c>
      <c r="AI191" s="1" t="str">
        <f t="shared" ca="1" si="81"/>
        <v/>
      </c>
      <c r="AJ191" s="63" t="str">
        <f ca="1">IF(AF191&lt;&gt;"",AF191/AB191,"")</f>
        <v/>
      </c>
      <c r="AK191" s="1" t="str">
        <f t="shared" ca="1" si="82"/>
        <v/>
      </c>
      <c r="AL191" s="2" t="str">
        <f t="shared" ca="1" si="83"/>
        <v/>
      </c>
      <c r="AM191" s="1" t="str">
        <f t="shared" ca="1" si="84"/>
        <v/>
      </c>
      <c r="AN191" s="63" t="str">
        <f t="shared" ca="1" si="85"/>
        <v/>
      </c>
      <c r="AO191" s="1" t="str">
        <f t="shared" ca="1" si="86"/>
        <v/>
      </c>
      <c r="AP191" s="63" t="str">
        <f t="shared" ca="1" si="87"/>
        <v/>
      </c>
      <c r="AQ191" s="1" t="str">
        <f t="shared" ca="1" si="88"/>
        <v/>
      </c>
      <c r="AR191" s="1"/>
      <c r="AS191" s="1"/>
      <c r="AT191" s="1"/>
      <c r="AU191" s="1"/>
      <c r="AZ191" s="118"/>
      <c r="BA191" s="118"/>
      <c r="BD191" s="121"/>
      <c r="BE191" s="121"/>
      <c r="BF191" s="121"/>
      <c r="BG191" s="121"/>
      <c r="BH191" s="121"/>
      <c r="BI191" s="121"/>
    </row>
    <row r="192" spans="1:61">
      <c r="A192" s="62">
        <f t="shared" si="89"/>
        <v>175</v>
      </c>
      <c r="H192" s="63"/>
      <c r="O192" s="1" t="str">
        <f t="shared" ca="1" si="70"/>
        <v>data3!R641C37</v>
      </c>
      <c r="P192" s="1" t="str">
        <f ca="1">$AT$8&amp;"!R"&amp;2+$D$16+3*A192&amp;"C"&amp;F$3</f>
        <v>data1!R641C37</v>
      </c>
      <c r="Q192" s="1" t="str">
        <f ca="1">$AT$8&amp;"!R"&amp;2+$D$16+3*A192+1&amp;"C"&amp;F$3</f>
        <v>data1!R642C37</v>
      </c>
      <c r="R192" s="1" t="str">
        <f ca="1">$AT$8&amp;"!R"&amp;2+$D$16+3*A192+2&amp;"C"&amp;F$3</f>
        <v>data1!R643C37</v>
      </c>
      <c r="S192" s="2">
        <f t="shared" ca="1" si="71"/>
        <v>176</v>
      </c>
      <c r="T192" s="63">
        <f t="shared" ca="1" si="72"/>
        <v>176</v>
      </c>
      <c r="U192" s="2">
        <f t="shared" ca="1" si="73"/>
        <v>176</v>
      </c>
      <c r="V192" s="2">
        <f t="shared" ca="1" si="67"/>
        <v>87.588256550162498</v>
      </c>
      <c r="W192" s="2">
        <f t="shared" ca="1" si="68"/>
        <v>84.132842063903809</v>
      </c>
      <c r="X192" s="2">
        <f t="shared" ca="1" si="74"/>
        <v>80.95268726348877</v>
      </c>
      <c r="Y192" s="2">
        <f t="shared" ca="1" si="74"/>
        <v>91.469847679138184</v>
      </c>
      <c r="AA192" s="63">
        <f t="shared" ca="1" si="75"/>
        <v>408.30378633966808</v>
      </c>
      <c r="AB192" s="63">
        <f t="shared" ca="1" si="76"/>
        <v>396.12166468302411</v>
      </c>
      <c r="AC192" s="1">
        <f ca="1">IF(AB192&lt;&gt;"",AA192/AC$16,"")</f>
        <v>3.983451574045542E-2</v>
      </c>
      <c r="AD192" s="63">
        <f t="shared" ca="1" si="77"/>
        <v>0.970164073750446</v>
      </c>
      <c r="AE192" s="1">
        <f t="shared" ca="1" si="69"/>
        <v>5.9659167224168641E-6</v>
      </c>
      <c r="AF192" s="63" t="str">
        <f t="shared" ca="1" si="78"/>
        <v/>
      </c>
      <c r="AG192" s="1" t="str">
        <f t="shared" ca="1" si="79"/>
        <v/>
      </c>
      <c r="AH192" s="63" t="str">
        <f t="shared" ca="1" si="80"/>
        <v/>
      </c>
      <c r="AI192" s="1" t="str">
        <f t="shared" ca="1" si="81"/>
        <v/>
      </c>
      <c r="AJ192" s="63" t="str">
        <f ca="1">IF(AF192&lt;&gt;"",AF192/AB192,"")</f>
        <v/>
      </c>
      <c r="AK192" s="1" t="str">
        <f t="shared" ca="1" si="82"/>
        <v/>
      </c>
      <c r="AL192" s="2" t="str">
        <f t="shared" ca="1" si="83"/>
        <v/>
      </c>
      <c r="AM192" s="1" t="str">
        <f t="shared" ca="1" si="84"/>
        <v/>
      </c>
      <c r="AN192" s="63" t="str">
        <f t="shared" ca="1" si="85"/>
        <v/>
      </c>
      <c r="AO192" s="1" t="str">
        <f t="shared" ca="1" si="86"/>
        <v/>
      </c>
      <c r="AP192" s="63" t="str">
        <f t="shared" ca="1" si="87"/>
        <v/>
      </c>
      <c r="AQ192" s="1" t="str">
        <f t="shared" ca="1" si="88"/>
        <v/>
      </c>
      <c r="AR192" s="1"/>
      <c r="AS192" s="1"/>
      <c r="AT192" s="1"/>
      <c r="AU192" s="1"/>
      <c r="AZ192" s="118"/>
      <c r="BA192" s="118"/>
      <c r="BD192" s="121"/>
      <c r="BE192" s="121"/>
      <c r="BF192" s="121"/>
      <c r="BG192" s="121"/>
      <c r="BH192" s="121"/>
      <c r="BI192" s="121"/>
    </row>
    <row r="193" spans="1:61">
      <c r="A193" s="62">
        <f t="shared" si="89"/>
        <v>176</v>
      </c>
      <c r="H193" s="63"/>
      <c r="O193" s="1" t="str">
        <f t="shared" ca="1" si="70"/>
        <v>data3!R644C37</v>
      </c>
      <c r="P193" s="1" t="str">
        <f ca="1">$AT$8&amp;"!R"&amp;2+$D$16+3*A193&amp;"C"&amp;F$3</f>
        <v>data1!R644C37</v>
      </c>
      <c r="Q193" s="1" t="str">
        <f ca="1">$AT$8&amp;"!R"&amp;2+$D$16+3*A193+1&amp;"C"&amp;F$3</f>
        <v>data1!R645C37</v>
      </c>
      <c r="R193" s="1" t="str">
        <f ca="1">$AT$8&amp;"!R"&amp;2+$D$16+3*A193+2&amp;"C"&amp;F$3</f>
        <v>data1!R646C37</v>
      </c>
      <c r="S193" s="2">
        <f t="shared" ca="1" si="71"/>
        <v>177</v>
      </c>
      <c r="T193" s="63">
        <f t="shared" ca="1" si="72"/>
        <v>177</v>
      </c>
      <c r="U193" s="2">
        <f t="shared" ca="1" si="73"/>
        <v>177</v>
      </c>
      <c r="V193" s="2">
        <f t="shared" ca="1" si="67"/>
        <v>86.522764093767933</v>
      </c>
      <c r="W193" s="2">
        <f t="shared" ca="1" si="68"/>
        <v>83.077109654744461</v>
      </c>
      <c r="X193" s="2">
        <f t="shared" ca="1" si="74"/>
        <v>79.880265235900879</v>
      </c>
      <c r="Y193" s="2">
        <f t="shared" ca="1" si="74"/>
        <v>88.920809110005692</v>
      </c>
      <c r="AA193" s="63">
        <f t="shared" ca="1" si="75"/>
        <v>412.56559286529063</v>
      </c>
      <c r="AB193" s="63">
        <f t="shared" ca="1" si="76"/>
        <v>400.25987879435223</v>
      </c>
      <c r="AC193" s="1">
        <f ca="1">IF(AB193&lt;&gt;"",AA193/AC$16,"")</f>
        <v>4.0250301742955186E-2</v>
      </c>
      <c r="AD193" s="63">
        <f t="shared" ca="1" si="77"/>
        <v>0.97017270881588902</v>
      </c>
      <c r="AE193" s="1">
        <f t="shared" ca="1" si="69"/>
        <v>1.4866593621043478E-5</v>
      </c>
      <c r="AF193" s="63" t="str">
        <f t="shared" ca="1" si="78"/>
        <v/>
      </c>
      <c r="AG193" s="1" t="str">
        <f t="shared" ca="1" si="79"/>
        <v/>
      </c>
      <c r="AH193" s="63" t="str">
        <f t="shared" ca="1" si="80"/>
        <v/>
      </c>
      <c r="AI193" s="1" t="str">
        <f t="shared" ca="1" si="81"/>
        <v/>
      </c>
      <c r="AJ193" s="63" t="str">
        <f ca="1">IF(AF193&lt;&gt;"",AF193/AB193,"")</f>
        <v/>
      </c>
      <c r="AK193" s="1" t="str">
        <f t="shared" ca="1" si="82"/>
        <v/>
      </c>
      <c r="AL193" s="2" t="str">
        <f t="shared" ca="1" si="83"/>
        <v/>
      </c>
      <c r="AM193" s="1" t="str">
        <f t="shared" ca="1" si="84"/>
        <v/>
      </c>
      <c r="AN193" s="63" t="str">
        <f t="shared" ca="1" si="85"/>
        <v/>
      </c>
      <c r="AO193" s="1" t="str">
        <f t="shared" ca="1" si="86"/>
        <v/>
      </c>
      <c r="AP193" s="63" t="str">
        <f t="shared" ca="1" si="87"/>
        <v/>
      </c>
      <c r="AQ193" s="1" t="str">
        <f t="shared" ca="1" si="88"/>
        <v/>
      </c>
      <c r="AR193" s="1"/>
      <c r="AS193" s="1"/>
      <c r="AT193" s="1"/>
      <c r="AU193" s="1"/>
      <c r="AZ193" s="118"/>
      <c r="BA193" s="118"/>
      <c r="BD193" s="121"/>
      <c r="BE193" s="121"/>
      <c r="BF193" s="121"/>
      <c r="BG193" s="121"/>
      <c r="BH193" s="121"/>
      <c r="BI193" s="121"/>
    </row>
    <row r="194" spans="1:61">
      <c r="A194" s="62">
        <f t="shared" si="89"/>
        <v>177</v>
      </c>
      <c r="H194" s="63"/>
      <c r="O194" s="1" t="str">
        <f t="shared" ca="1" si="70"/>
        <v>data3!R647C37</v>
      </c>
      <c r="P194" s="1" t="str">
        <f ca="1">$AT$8&amp;"!R"&amp;2+$D$16+3*A194&amp;"C"&amp;F$3</f>
        <v>data1!R647C37</v>
      </c>
      <c r="Q194" s="1" t="str">
        <f ca="1">$AT$8&amp;"!R"&amp;2+$D$16+3*A194+1&amp;"C"&amp;F$3</f>
        <v>data1!R648C37</v>
      </c>
      <c r="R194" s="1" t="str">
        <f ca="1">$AT$8&amp;"!R"&amp;2+$D$16+3*A194+2&amp;"C"&amp;F$3</f>
        <v>data1!R649C37</v>
      </c>
      <c r="S194" s="2">
        <f t="shared" ca="1" si="71"/>
        <v>178</v>
      </c>
      <c r="T194" s="63">
        <f t="shared" ca="1" si="72"/>
        <v>178</v>
      </c>
      <c r="U194" s="2">
        <f t="shared" ca="1" si="73"/>
        <v>178</v>
      </c>
      <c r="V194" s="2">
        <f t="shared" ca="1" si="67"/>
        <v>85.317193615151027</v>
      </c>
      <c r="W194" s="2">
        <f t="shared" ca="1" si="68"/>
        <v>81.995308558146164</v>
      </c>
      <c r="X194" s="2">
        <f t="shared" ca="1" si="74"/>
        <v>78.860056241353348</v>
      </c>
      <c r="Y194" s="2">
        <f t="shared" ca="1" si="74"/>
        <v>86.165410995483398</v>
      </c>
      <c r="AA194" s="63">
        <f t="shared" ca="1" si="75"/>
        <v>416.81580075740521</v>
      </c>
      <c r="AB194" s="63">
        <f t="shared" ca="1" si="76"/>
        <v>404.36551284790039</v>
      </c>
      <c r="AC194" s="1">
        <f ca="1">IF(AB194&lt;&gt;"",AA194/AC$16,"")</f>
        <v>4.0664956171454165E-2</v>
      </c>
      <c r="AD194" s="63">
        <f t="shared" ca="1" si="77"/>
        <v>0.97013000014183448</v>
      </c>
      <c r="AE194" s="1">
        <f t="shared" ca="1" si="69"/>
        <v>-2.9155783630829823E-5</v>
      </c>
      <c r="AF194" s="63" t="str">
        <f t="shared" ca="1" si="78"/>
        <v/>
      </c>
      <c r="AG194" s="1" t="str">
        <f t="shared" ca="1" si="79"/>
        <v/>
      </c>
      <c r="AH194" s="63" t="str">
        <f t="shared" ca="1" si="80"/>
        <v/>
      </c>
      <c r="AI194" s="1" t="str">
        <f t="shared" ca="1" si="81"/>
        <v/>
      </c>
      <c r="AJ194" s="63" t="str">
        <f ca="1">IF(AF194&lt;&gt;"",AF194/AB194,"")</f>
        <v/>
      </c>
      <c r="AK194" s="1" t="str">
        <f t="shared" ca="1" si="82"/>
        <v/>
      </c>
      <c r="AL194" s="2" t="str">
        <f t="shared" ca="1" si="83"/>
        <v/>
      </c>
      <c r="AM194" s="1" t="str">
        <f t="shared" ca="1" si="84"/>
        <v/>
      </c>
      <c r="AN194" s="63" t="str">
        <f t="shared" ca="1" si="85"/>
        <v/>
      </c>
      <c r="AO194" s="1" t="str">
        <f t="shared" ca="1" si="86"/>
        <v/>
      </c>
      <c r="AP194" s="63" t="str">
        <f t="shared" ca="1" si="87"/>
        <v/>
      </c>
      <c r="AQ194" s="1" t="str">
        <f t="shared" ca="1" si="88"/>
        <v/>
      </c>
      <c r="AR194" s="1"/>
      <c r="AS194" s="1"/>
      <c r="AT194" s="1"/>
      <c r="AU194" s="1"/>
      <c r="AZ194" s="118"/>
      <c r="BA194" s="118"/>
      <c r="BD194" s="121"/>
      <c r="BE194" s="121"/>
      <c r="BF194" s="121"/>
      <c r="BG194" s="121"/>
      <c r="BH194" s="121"/>
      <c r="BI194" s="121"/>
    </row>
    <row r="195" spans="1:61">
      <c r="A195" s="62">
        <f t="shared" si="89"/>
        <v>178</v>
      </c>
      <c r="H195" s="63"/>
      <c r="O195" s="1" t="str">
        <f t="shared" ca="1" si="70"/>
        <v>data3!R650C37</v>
      </c>
      <c r="P195" s="1" t="str">
        <f ca="1">$AT$8&amp;"!R"&amp;2+$D$16+3*A195&amp;"C"&amp;F$3</f>
        <v>data1!R650C37</v>
      </c>
      <c r="Q195" s="1" t="str">
        <f ca="1">$AT$8&amp;"!R"&amp;2+$D$16+3*A195+1&amp;"C"&amp;F$3</f>
        <v>data1!R651C37</v>
      </c>
      <c r="R195" s="1" t="str">
        <f ca="1">$AT$8&amp;"!R"&amp;2+$D$16+3*A195+2&amp;"C"&amp;F$3</f>
        <v>data1!R652C37</v>
      </c>
      <c r="S195" s="2">
        <f t="shared" ca="1" si="71"/>
        <v>179</v>
      </c>
      <c r="T195" s="63">
        <f t="shared" ca="1" si="72"/>
        <v>179</v>
      </c>
      <c r="U195" s="2">
        <f t="shared" ca="1" si="73"/>
        <v>179</v>
      </c>
      <c r="V195" s="2">
        <f t="shared" ca="1" si="67"/>
        <v>84.261853406344613</v>
      </c>
      <c r="W195" s="2">
        <f t="shared" ca="1" si="68"/>
        <v>80.893957138061523</v>
      </c>
      <c r="X195" s="2">
        <f t="shared" ca="1" si="74"/>
        <v>77.774281183878585</v>
      </c>
      <c r="Y195" s="2">
        <f t="shared" ca="1" si="74"/>
        <v>83.854661146799728</v>
      </c>
      <c r="AA195" s="63">
        <f t="shared" ca="1" si="75"/>
        <v>420.99342647802041</v>
      </c>
      <c r="AB195" s="63">
        <f t="shared" ca="1" si="76"/>
        <v>408.45810953776044</v>
      </c>
      <c r="AC195" s="1">
        <f ca="1">IF(AB195&lt;&gt;"",AA195/AC$16,"")</f>
        <v>4.1072529412489796E-2</v>
      </c>
      <c r="AD195" s="63">
        <f t="shared" ca="1" si="77"/>
        <v>0.97022443546178638</v>
      </c>
      <c r="AE195" s="1">
        <f t="shared" ca="1" si="69"/>
        <v>6.8184332232323897E-5</v>
      </c>
      <c r="AF195" s="63" t="str">
        <f t="shared" ca="1" si="78"/>
        <v/>
      </c>
      <c r="AG195" s="1" t="str">
        <f t="shared" ca="1" si="79"/>
        <v/>
      </c>
      <c r="AH195" s="63" t="str">
        <f t="shared" ca="1" si="80"/>
        <v/>
      </c>
      <c r="AI195" s="1" t="str">
        <f t="shared" ca="1" si="81"/>
        <v/>
      </c>
      <c r="AJ195" s="63" t="str">
        <f ca="1">IF(AF195&lt;&gt;"",AF195/AB195,"")</f>
        <v/>
      </c>
      <c r="AK195" s="1" t="str">
        <f t="shared" ca="1" si="82"/>
        <v/>
      </c>
      <c r="AL195" s="2" t="str">
        <f t="shared" ca="1" si="83"/>
        <v/>
      </c>
      <c r="AM195" s="1" t="str">
        <f t="shared" ca="1" si="84"/>
        <v/>
      </c>
      <c r="AN195" s="63" t="str">
        <f t="shared" ca="1" si="85"/>
        <v/>
      </c>
      <c r="AO195" s="1" t="str">
        <f t="shared" ca="1" si="86"/>
        <v/>
      </c>
      <c r="AP195" s="63" t="str">
        <f t="shared" ca="1" si="87"/>
        <v/>
      </c>
      <c r="AQ195" s="1" t="str">
        <f t="shared" ca="1" si="88"/>
        <v/>
      </c>
      <c r="AR195" s="1"/>
      <c r="AS195" s="1"/>
      <c r="AT195" s="1"/>
      <c r="AU195" s="1"/>
      <c r="AZ195" s="118"/>
      <c r="BA195" s="118"/>
      <c r="BD195" s="121"/>
      <c r="BE195" s="121"/>
      <c r="BF195" s="121"/>
      <c r="BG195" s="121"/>
      <c r="BH195" s="121"/>
      <c r="BI195" s="121"/>
    </row>
    <row r="196" spans="1:61">
      <c r="A196" s="62">
        <f t="shared" si="89"/>
        <v>179</v>
      </c>
      <c r="H196" s="63"/>
      <c r="O196" s="1" t="str">
        <f t="shared" ca="1" si="70"/>
        <v>data3!R653C37</v>
      </c>
      <c r="P196" s="1" t="str">
        <f ca="1">$AT$8&amp;"!R"&amp;2+$D$16+3*A196&amp;"C"&amp;F$3</f>
        <v>data1!R653C37</v>
      </c>
      <c r="Q196" s="1" t="str">
        <f ca="1">$AT$8&amp;"!R"&amp;2+$D$16+3*A196+1&amp;"C"&amp;F$3</f>
        <v>data1!R654C37</v>
      </c>
      <c r="R196" s="1" t="str">
        <f ca="1">$AT$8&amp;"!R"&amp;2+$D$16+3*A196+2&amp;"C"&amp;F$3</f>
        <v>data1!R655C37</v>
      </c>
      <c r="S196" s="2">
        <f t="shared" ca="1" si="71"/>
        <v>180</v>
      </c>
      <c r="T196" s="63">
        <f t="shared" ca="1" si="72"/>
        <v>180</v>
      </c>
      <c r="U196" s="2">
        <f t="shared" ca="1" si="73"/>
        <v>180</v>
      </c>
      <c r="V196" s="2">
        <f t="shared" ref="V196:V244" ca="1" si="90">$K$4*INDIRECT(O196,FALSE)</f>
        <v>83.029014567862646</v>
      </c>
      <c r="W196" s="2">
        <f t="shared" ref="W196:W244" ca="1" si="91">INDIRECT(P196,FALSE)</f>
        <v>79.779570897420243</v>
      </c>
      <c r="X196" s="2">
        <f t="shared" ca="1" si="74"/>
        <v>76.669194221496582</v>
      </c>
      <c r="Y196" s="2">
        <f t="shared" ca="1" si="74"/>
        <v>82.090062936147049</v>
      </c>
      <c r="AA196" s="63">
        <f t="shared" ca="1" si="75"/>
        <v>425.25455109908398</v>
      </c>
      <c r="AB196" s="63">
        <f t="shared" ca="1" si="76"/>
        <v>412.51160685221356</v>
      </c>
      <c r="AC196" s="1">
        <f ca="1">IF(AB196&lt;&gt;"",AA196/AC$16,"")</f>
        <v>4.1488248887715511E-2</v>
      </c>
      <c r="AD196" s="63">
        <f t="shared" ca="1" si="77"/>
        <v>0.97003454939180334</v>
      </c>
      <c r="AE196" s="1">
        <f t="shared" ca="1" si="69"/>
        <v>-1.2754256383118445E-4</v>
      </c>
      <c r="AF196" s="63" t="str">
        <f t="shared" ca="1" si="78"/>
        <v/>
      </c>
      <c r="AG196" s="1" t="str">
        <f t="shared" ca="1" si="79"/>
        <v/>
      </c>
      <c r="AH196" s="63" t="str">
        <f t="shared" ca="1" si="80"/>
        <v/>
      </c>
      <c r="AI196" s="1" t="str">
        <f t="shared" ca="1" si="81"/>
        <v/>
      </c>
      <c r="AJ196" s="63" t="str">
        <f ca="1">IF(AF196&lt;&gt;"",AF196/AB196,"")</f>
        <v/>
      </c>
      <c r="AK196" s="1" t="str">
        <f t="shared" ca="1" si="82"/>
        <v/>
      </c>
      <c r="AL196" s="2" t="str">
        <f t="shared" ca="1" si="83"/>
        <v/>
      </c>
      <c r="AM196" s="1" t="str">
        <f t="shared" ca="1" si="84"/>
        <v/>
      </c>
      <c r="AN196" s="63" t="str">
        <f t="shared" ca="1" si="85"/>
        <v/>
      </c>
      <c r="AO196" s="1" t="str">
        <f t="shared" ca="1" si="86"/>
        <v/>
      </c>
      <c r="AP196" s="63" t="str">
        <f t="shared" ca="1" si="87"/>
        <v/>
      </c>
      <c r="AQ196" s="1" t="str">
        <f t="shared" ca="1" si="88"/>
        <v/>
      </c>
      <c r="AR196" s="1"/>
      <c r="AS196" s="1"/>
      <c r="AT196" s="1"/>
      <c r="AU196" s="1"/>
      <c r="AZ196" s="118"/>
      <c r="BA196" s="118"/>
      <c r="BD196" s="121"/>
      <c r="BE196" s="121"/>
      <c r="BF196" s="121"/>
      <c r="BG196" s="121"/>
      <c r="BH196" s="121"/>
      <c r="BI196" s="121"/>
    </row>
    <row r="197" spans="1:61">
      <c r="A197" s="62">
        <f t="shared" si="89"/>
        <v>180</v>
      </c>
      <c r="H197" s="63"/>
      <c r="O197" s="1" t="str">
        <f t="shared" ca="1" si="70"/>
        <v>data3!R656C37</v>
      </c>
      <c r="P197" s="1" t="str">
        <f ca="1">$AT$8&amp;"!R"&amp;2+$D$16+3*A197&amp;"C"&amp;F$3</f>
        <v>data1!R656C37</v>
      </c>
      <c r="Q197" s="1" t="str">
        <f ca="1">$AT$8&amp;"!R"&amp;2+$D$16+3*A197+1&amp;"C"&amp;F$3</f>
        <v>data1!R657C37</v>
      </c>
      <c r="R197" s="1" t="str">
        <f ca="1">$AT$8&amp;"!R"&amp;2+$D$16+3*A197+2&amp;"C"&amp;F$3</f>
        <v>data1!R658C37</v>
      </c>
      <c r="S197" s="2">
        <f t="shared" ca="1" si="71"/>
        <v>181</v>
      </c>
      <c r="T197" s="63">
        <f t="shared" ca="1" si="72"/>
        <v>181</v>
      </c>
      <c r="U197" s="2">
        <f t="shared" ca="1" si="73"/>
        <v>181</v>
      </c>
      <c r="V197" s="2">
        <f t="shared" ca="1" si="90"/>
        <v>81.896140341034283</v>
      </c>
      <c r="W197" s="2">
        <f t="shared" ca="1" si="91"/>
        <v>78.626083056132003</v>
      </c>
      <c r="X197" s="2">
        <f t="shared" ca="1" si="74"/>
        <v>75.490195751190186</v>
      </c>
      <c r="Y197" s="2">
        <f t="shared" ca="1" si="74"/>
        <v>80.455056031544999</v>
      </c>
      <c r="AA197" s="63">
        <f t="shared" ca="1" si="75"/>
        <v>429.35238043161934</v>
      </c>
      <c r="AB197" s="63">
        <f t="shared" ca="1" si="76"/>
        <v>416.57161585489911</v>
      </c>
      <c r="AC197" s="1">
        <f ca="1">IF(AB197&lt;&gt;"",AA197/AC$16,"")</f>
        <v>4.1888037115279934E-2</v>
      </c>
      <c r="AD197" s="63">
        <f t="shared" ca="1" si="77"/>
        <v>0.97023245902614541</v>
      </c>
      <c r="AE197" s="1">
        <f t="shared" ca="1" si="69"/>
        <v>7.6454698497263607E-5</v>
      </c>
      <c r="AF197" s="63" t="str">
        <f t="shared" ca="1" si="78"/>
        <v/>
      </c>
      <c r="AG197" s="1" t="str">
        <f t="shared" ca="1" si="79"/>
        <v/>
      </c>
      <c r="AH197" s="63" t="str">
        <f t="shared" ca="1" si="80"/>
        <v/>
      </c>
      <c r="AI197" s="1" t="str">
        <f t="shared" ca="1" si="81"/>
        <v/>
      </c>
      <c r="AJ197" s="63" t="str">
        <f ca="1">IF(AF197&lt;&gt;"",AF197/AB197,"")</f>
        <v/>
      </c>
      <c r="AK197" s="1" t="str">
        <f t="shared" ca="1" si="82"/>
        <v/>
      </c>
      <c r="AL197" s="2" t="str">
        <f t="shared" ca="1" si="83"/>
        <v/>
      </c>
      <c r="AM197" s="1" t="str">
        <f t="shared" ca="1" si="84"/>
        <v/>
      </c>
      <c r="AN197" s="63" t="str">
        <f t="shared" ca="1" si="85"/>
        <v/>
      </c>
      <c r="AO197" s="1" t="str">
        <f t="shared" ca="1" si="86"/>
        <v/>
      </c>
      <c r="AP197" s="63" t="str">
        <f t="shared" ca="1" si="87"/>
        <v/>
      </c>
      <c r="AQ197" s="1" t="str">
        <f t="shared" ca="1" si="88"/>
        <v/>
      </c>
      <c r="AR197" s="1"/>
      <c r="AS197" s="1"/>
      <c r="AT197" s="1"/>
      <c r="AU197" s="1"/>
      <c r="AZ197" s="118"/>
      <c r="BA197" s="118"/>
      <c r="BD197" s="121"/>
      <c r="BE197" s="121"/>
      <c r="BF197" s="121"/>
      <c r="BG197" s="121"/>
      <c r="BH197" s="121"/>
      <c r="BI197" s="121"/>
    </row>
    <row r="198" spans="1:61">
      <c r="A198" s="62">
        <f t="shared" si="89"/>
        <v>181</v>
      </c>
      <c r="H198" s="63"/>
      <c r="O198" s="1" t="str">
        <f t="shared" ca="1" si="70"/>
        <v>data3!R659C37</v>
      </c>
      <c r="P198" s="1" t="str">
        <f ca="1">$AT$8&amp;"!R"&amp;2+$D$16+3*A198&amp;"C"&amp;F$3</f>
        <v>data1!R659C37</v>
      </c>
      <c r="Q198" s="1" t="str">
        <f ca="1">$AT$8&amp;"!R"&amp;2+$D$16+3*A198+1&amp;"C"&amp;F$3</f>
        <v>data1!R660C37</v>
      </c>
      <c r="R198" s="1" t="str">
        <f ca="1">$AT$8&amp;"!R"&amp;2+$D$16+3*A198+2&amp;"C"&amp;F$3</f>
        <v>data1!R661C37</v>
      </c>
      <c r="S198" s="2">
        <f t="shared" ca="1" si="71"/>
        <v>182</v>
      </c>
      <c r="T198" s="63">
        <f t="shared" ca="1" si="72"/>
        <v>182</v>
      </c>
      <c r="U198" s="2">
        <f t="shared" ca="1" si="73"/>
        <v>182</v>
      </c>
      <c r="V198" s="2">
        <f t="shared" ca="1" si="90"/>
        <v>80.60128188498534</v>
      </c>
      <c r="W198" s="2">
        <f t="shared" ca="1" si="91"/>
        <v>77.426979064941406</v>
      </c>
      <c r="X198" s="2">
        <f t="shared" ca="1" si="74"/>
        <v>74.295938332875565</v>
      </c>
      <c r="Y198" s="2">
        <f t="shared" ca="1" si="74"/>
        <v>78.737267971038818</v>
      </c>
      <c r="AA198" s="63">
        <f t="shared" ca="1" si="75"/>
        <v>433.49598912434908</v>
      </c>
      <c r="AB198" s="63">
        <f t="shared" ca="1" si="76"/>
        <v>420.57949193318683</v>
      </c>
      <c r="AC198" s="1">
        <f ca="1">IF(AB198&lt;&gt;"",AA198/AC$16,"")</f>
        <v>4.2292291621887718E-2</v>
      </c>
      <c r="AD198" s="63">
        <f t="shared" ca="1" si="77"/>
        <v>0.9702038830457157</v>
      </c>
      <c r="AE198" s="1">
        <f t="shared" ca="1" si="69"/>
        <v>4.6999731358354779E-5</v>
      </c>
      <c r="AF198" s="63" t="str">
        <f t="shared" ca="1" si="78"/>
        <v/>
      </c>
      <c r="AG198" s="1" t="str">
        <f t="shared" ca="1" si="79"/>
        <v/>
      </c>
      <c r="AH198" s="63" t="str">
        <f t="shared" ca="1" si="80"/>
        <v/>
      </c>
      <c r="AI198" s="1" t="str">
        <f t="shared" ca="1" si="81"/>
        <v/>
      </c>
      <c r="AL198" s="2" t="str">
        <f t="shared" ca="1" si="83"/>
        <v/>
      </c>
      <c r="AM198" s="1" t="str">
        <f t="shared" ca="1" si="84"/>
        <v/>
      </c>
      <c r="AN198" s="63" t="str">
        <f t="shared" ca="1" si="85"/>
        <v/>
      </c>
      <c r="AP198" s="63" t="str">
        <f t="shared" ca="1" si="87"/>
        <v/>
      </c>
      <c r="AQ198" s="1" t="str">
        <f t="shared" ca="1" si="88"/>
        <v/>
      </c>
      <c r="AZ198" s="118"/>
      <c r="BA198" s="118"/>
      <c r="BD198" s="121"/>
      <c r="BE198" s="121"/>
      <c r="BF198" s="121"/>
      <c r="BG198" s="121"/>
      <c r="BH198" s="121"/>
      <c r="BI198" s="121"/>
    </row>
    <row r="199" spans="1:61">
      <c r="A199" s="62">
        <f t="shared" si="89"/>
        <v>182</v>
      </c>
      <c r="H199" s="63"/>
      <c r="O199" s="1" t="str">
        <f t="shared" ca="1" si="70"/>
        <v>data3!R662C37</v>
      </c>
      <c r="P199" s="1" t="str">
        <f ca="1">$AT$8&amp;"!R"&amp;2+$D$16+3*A199&amp;"C"&amp;F$3</f>
        <v>data1!R662C37</v>
      </c>
      <c r="Q199" s="1" t="str">
        <f ca="1">$AT$8&amp;"!R"&amp;2+$D$16+3*A199+1&amp;"C"&amp;F$3</f>
        <v>data1!R663C37</v>
      </c>
      <c r="R199" s="1" t="str">
        <f ca="1">$AT$8&amp;"!R"&amp;2+$D$16+3*A199+2&amp;"C"&amp;F$3</f>
        <v>data1!R664C37</v>
      </c>
      <c r="S199" s="2">
        <f t="shared" ca="1" si="71"/>
        <v>183</v>
      </c>
      <c r="T199" s="63">
        <f t="shared" ca="1" si="72"/>
        <v>183</v>
      </c>
      <c r="U199" s="2">
        <f t="shared" ca="1" si="73"/>
        <v>183</v>
      </c>
      <c r="V199" s="2">
        <f t="shared" ca="1" si="90"/>
        <v>79.311766717140699</v>
      </c>
      <c r="W199" s="2">
        <f t="shared" ca="1" si="91"/>
        <v>76.18877236048381</v>
      </c>
      <c r="X199" s="2">
        <f t="shared" ca="1" si="74"/>
        <v>73.085945924123124</v>
      </c>
      <c r="Y199" s="2">
        <f t="shared" ca="1" si="74"/>
        <v>77.477335135142013</v>
      </c>
      <c r="AA199" s="63">
        <f t="shared" ca="1" si="75"/>
        <v>437.63098851135464</v>
      </c>
      <c r="AB199" s="63">
        <f t="shared" ca="1" si="76"/>
        <v>424.59389114379883</v>
      </c>
      <c r="AC199" s="1">
        <f ca="1">IF(AB199&lt;&gt;"",AA199/AC$16,"")</f>
        <v>4.269570619622972E-2</v>
      </c>
      <c r="AD199" s="63">
        <f t="shared" ca="1" si="77"/>
        <v>0.97020983954563456</v>
      </c>
      <c r="AE199" s="1">
        <f t="shared" ca="1" si="69"/>
        <v>5.3139451036798846E-5</v>
      </c>
      <c r="AF199" s="63" t="str">
        <f t="shared" ca="1" si="78"/>
        <v/>
      </c>
      <c r="AG199" s="1" t="str">
        <f t="shared" ca="1" si="79"/>
        <v/>
      </c>
      <c r="AH199" s="63" t="str">
        <f t="shared" ca="1" si="80"/>
        <v/>
      </c>
      <c r="AI199" s="1" t="str">
        <f t="shared" ca="1" si="81"/>
        <v/>
      </c>
      <c r="AL199" s="2" t="str">
        <f t="shared" ca="1" si="83"/>
        <v/>
      </c>
      <c r="AM199" s="1" t="str">
        <f t="shared" ca="1" si="84"/>
        <v/>
      </c>
      <c r="AN199" s="63" t="str">
        <f t="shared" ca="1" si="85"/>
        <v/>
      </c>
      <c r="AP199" s="63" t="str">
        <f t="shared" ca="1" si="87"/>
        <v/>
      </c>
      <c r="AQ199" s="1" t="str">
        <f t="shared" ca="1" si="88"/>
        <v/>
      </c>
      <c r="AZ199" s="118"/>
      <c r="BA199" s="118"/>
      <c r="BD199" s="121"/>
      <c r="BE199" s="121"/>
      <c r="BF199" s="121"/>
      <c r="BG199" s="121"/>
      <c r="BH199" s="121"/>
      <c r="BI199" s="121"/>
    </row>
    <row r="200" spans="1:61">
      <c r="A200" s="62">
        <f t="shared" si="89"/>
        <v>183</v>
      </c>
      <c r="H200" s="63"/>
      <c r="O200" s="1" t="str">
        <f t="shared" ca="1" si="70"/>
        <v>data3!R665C37</v>
      </c>
      <c r="P200" s="1" t="str">
        <f ca="1">$AT$8&amp;"!R"&amp;2+$D$16+3*A200&amp;"C"&amp;F$3</f>
        <v>data1!R665C37</v>
      </c>
      <c r="Q200" s="1" t="str">
        <f ca="1">$AT$8&amp;"!R"&amp;2+$D$16+3*A200+1&amp;"C"&amp;F$3</f>
        <v>data1!R666C37</v>
      </c>
      <c r="R200" s="1" t="str">
        <f ca="1">$AT$8&amp;"!R"&amp;2+$D$16+3*A200+2&amp;"C"&amp;F$3</f>
        <v>data1!R667C37</v>
      </c>
      <c r="S200" s="2">
        <f t="shared" ca="1" si="71"/>
        <v>184</v>
      </c>
      <c r="T200" s="63">
        <f t="shared" ca="1" si="72"/>
        <v>184</v>
      </c>
      <c r="U200" s="2">
        <f t="shared" ca="1" si="73"/>
        <v>184</v>
      </c>
      <c r="V200" s="2">
        <f t="shared" ca="1" si="90"/>
        <v>78.17249762463463</v>
      </c>
      <c r="W200" s="2">
        <f t="shared" ca="1" si="91"/>
        <v>75.035285949707031</v>
      </c>
      <c r="X200" s="2">
        <f t="shared" ca="1" si="74"/>
        <v>71.940089225769043</v>
      </c>
      <c r="Y200" s="2">
        <f t="shared" ca="1" si="74"/>
        <v>76.375470002492264</v>
      </c>
      <c r="AA200" s="63">
        <f t="shared" ca="1" si="75"/>
        <v>441.74453188610494</v>
      </c>
      <c r="AB200" s="63">
        <f t="shared" ca="1" si="76"/>
        <v>428.56266530354816</v>
      </c>
      <c r="AC200" s="1">
        <f ca="1">IF(AB200&lt;&gt;"",AA200/AC$16,"")</f>
        <v>4.3097027501083407E-2</v>
      </c>
      <c r="AD200" s="63">
        <f t="shared" ca="1" si="77"/>
        <v>0.97015952517561566</v>
      </c>
      <c r="AE200" s="1">
        <f t="shared" ca="1" si="69"/>
        <v>1.2774293935979841E-6</v>
      </c>
      <c r="AF200" s="63" t="str">
        <f t="shared" ca="1" si="78"/>
        <v/>
      </c>
      <c r="AG200" s="1" t="str">
        <f t="shared" ca="1" si="79"/>
        <v/>
      </c>
      <c r="AH200" s="63" t="str">
        <f t="shared" ca="1" si="80"/>
        <v/>
      </c>
      <c r="AI200" s="1" t="str">
        <f t="shared" ca="1" si="81"/>
        <v/>
      </c>
      <c r="AL200" s="2" t="str">
        <f t="shared" ca="1" si="83"/>
        <v/>
      </c>
      <c r="AM200" s="1" t="str">
        <f t="shared" ca="1" si="84"/>
        <v/>
      </c>
      <c r="AN200" s="63" t="str">
        <f t="shared" ca="1" si="85"/>
        <v/>
      </c>
      <c r="AP200" s="63" t="str">
        <f t="shared" ca="1" si="87"/>
        <v/>
      </c>
      <c r="AQ200" s="1" t="str">
        <f t="shared" ca="1" si="88"/>
        <v/>
      </c>
      <c r="AZ200" s="118"/>
      <c r="BA200" s="118"/>
      <c r="BD200" s="121"/>
      <c r="BE200" s="121"/>
      <c r="BF200" s="121"/>
      <c r="BG200" s="121"/>
      <c r="BH200" s="121"/>
      <c r="BI200" s="121"/>
    </row>
    <row r="201" spans="1:61">
      <c r="A201" s="62">
        <f t="shared" si="89"/>
        <v>184</v>
      </c>
      <c r="H201" s="63"/>
      <c r="O201" s="1" t="str">
        <f t="shared" ca="1" si="70"/>
        <v>data3!R668C37</v>
      </c>
      <c r="P201" s="1" t="str">
        <f ca="1">$AT$8&amp;"!R"&amp;2+$D$16+3*A201&amp;"C"&amp;F$3</f>
        <v>data1!R668C37</v>
      </c>
      <c r="Q201" s="1" t="str">
        <f ca="1">$AT$8&amp;"!R"&amp;2+$D$16+3*A201+1&amp;"C"&amp;F$3</f>
        <v>data1!R669C37</v>
      </c>
      <c r="R201" s="1" t="str">
        <f ca="1">$AT$8&amp;"!R"&amp;2+$D$16+3*A201+2&amp;"C"&amp;F$3</f>
        <v>data1!R670C37</v>
      </c>
      <c r="S201" s="2">
        <f t="shared" ca="1" si="71"/>
        <v>185</v>
      </c>
      <c r="T201" s="63">
        <f t="shared" ca="1" si="72"/>
        <v>185</v>
      </c>
      <c r="U201" s="2">
        <f t="shared" ca="1" si="73"/>
        <v>185</v>
      </c>
      <c r="V201" s="2">
        <f t="shared" ca="1" si="90"/>
        <v>76.970663113986902</v>
      </c>
      <c r="W201" s="2">
        <f t="shared" ca="1" si="91"/>
        <v>73.927418073018387</v>
      </c>
      <c r="X201" s="2">
        <f t="shared" ca="1" si="74"/>
        <v>70.875533898671463</v>
      </c>
      <c r="Y201" s="2">
        <f t="shared" ca="1" si="74"/>
        <v>75.398368358612061</v>
      </c>
      <c r="AA201" s="63">
        <f t="shared" ca="1" si="75"/>
        <v>445.83195122610664</v>
      </c>
      <c r="AB201" s="63">
        <f t="shared" ca="1" si="76"/>
        <v>432.54447301228839</v>
      </c>
      <c r="AC201" s="1">
        <f ca="1">IF(AB201&lt;&gt;"",AA201/AC$16,"")</f>
        <v>4.3495800119620162E-2</v>
      </c>
      <c r="AD201" s="63">
        <f t="shared" ca="1" si="77"/>
        <v>0.97019621815512402</v>
      </c>
      <c r="AE201" s="1">
        <f t="shared" ca="1" si="69"/>
        <v>3.9099071534653973E-5</v>
      </c>
      <c r="AF201" s="63" t="str">
        <f t="shared" ca="1" si="78"/>
        <v/>
      </c>
      <c r="AG201" s="1" t="str">
        <f t="shared" ca="1" si="79"/>
        <v/>
      </c>
      <c r="AH201" s="63" t="str">
        <f t="shared" ca="1" si="80"/>
        <v/>
      </c>
      <c r="AI201" s="1" t="str">
        <f t="shared" ca="1" si="81"/>
        <v/>
      </c>
      <c r="AL201" s="2" t="str">
        <f t="shared" ca="1" si="83"/>
        <v/>
      </c>
      <c r="AM201" s="1" t="str">
        <f t="shared" ca="1" si="84"/>
        <v/>
      </c>
      <c r="AN201" s="63" t="str">
        <f t="shared" ca="1" si="85"/>
        <v/>
      </c>
      <c r="AP201" s="63" t="str">
        <f t="shared" ca="1" si="87"/>
        <v/>
      </c>
      <c r="AQ201" s="1" t="str">
        <f t="shared" ca="1" si="88"/>
        <v/>
      </c>
      <c r="AZ201" s="118"/>
      <c r="BA201" s="118"/>
      <c r="BD201" s="121"/>
      <c r="BE201" s="121"/>
      <c r="BF201" s="121"/>
      <c r="BG201" s="121"/>
      <c r="BH201" s="121"/>
      <c r="BI201" s="121"/>
    </row>
    <row r="202" spans="1:61">
      <c r="A202" s="62">
        <f t="shared" si="89"/>
        <v>185</v>
      </c>
      <c r="H202" s="63"/>
      <c r="O202" s="1" t="str">
        <f t="shared" ca="1" si="70"/>
        <v>data3!R671C37</v>
      </c>
      <c r="P202" s="1" t="str">
        <f ca="1">$AT$8&amp;"!R"&amp;2+$D$16+3*A202&amp;"C"&amp;F$3</f>
        <v>data1!R671C37</v>
      </c>
      <c r="Q202" s="1" t="str">
        <f ca="1">$AT$8&amp;"!R"&amp;2+$D$16+3*A202+1&amp;"C"&amp;F$3</f>
        <v>data1!R672C37</v>
      </c>
      <c r="R202" s="1" t="str">
        <f ca="1">$AT$8&amp;"!R"&amp;2+$D$16+3*A202+2&amp;"C"&amp;F$3</f>
        <v>data1!R673C37</v>
      </c>
      <c r="S202" s="2">
        <f t="shared" ca="1" si="71"/>
        <v>186</v>
      </c>
      <c r="T202" s="63">
        <f t="shared" ca="1" si="72"/>
        <v>186</v>
      </c>
      <c r="U202" s="2">
        <f t="shared" ca="1" si="73"/>
        <v>186</v>
      </c>
      <c r="V202" s="2">
        <f t="shared" ca="1" si="90"/>
        <v>75.923881088782892</v>
      </c>
      <c r="W202" s="2">
        <f t="shared" ca="1" si="91"/>
        <v>72.865167458852127</v>
      </c>
      <c r="X202" s="2">
        <f t="shared" ca="1" si="74"/>
        <v>69.863431612650558</v>
      </c>
      <c r="Y202" s="2">
        <f t="shared" ca="1" si="74"/>
        <v>74.449451923370361</v>
      </c>
      <c r="AA202" s="63">
        <f t="shared" ca="1" si="75"/>
        <v>449.8536241228793</v>
      </c>
      <c r="AB202" s="63">
        <f t="shared" ca="1" si="76"/>
        <v>436.46111424763996</v>
      </c>
      <c r="AC202" s="1">
        <f ca="1">IF(AB202&lt;&gt;"",AA202/AC$16,"")</f>
        <v>4.3888158451012613E-2</v>
      </c>
      <c r="AD202" s="63">
        <f t="shared" ca="1" si="77"/>
        <v>0.97022918310072093</v>
      </c>
      <c r="AE202" s="1">
        <f t="shared" ca="1" si="69"/>
        <v>7.3078006804561113E-5</v>
      </c>
      <c r="AF202" s="63" t="str">
        <f t="shared" ca="1" si="78"/>
        <v/>
      </c>
      <c r="AG202" s="1" t="str">
        <f t="shared" ca="1" si="79"/>
        <v/>
      </c>
      <c r="AH202" s="63" t="str">
        <f t="shared" ca="1" si="80"/>
        <v/>
      </c>
      <c r="AI202" s="1" t="str">
        <f t="shared" ca="1" si="81"/>
        <v/>
      </c>
      <c r="AL202" s="2" t="str">
        <f t="shared" ca="1" si="83"/>
        <v/>
      </c>
      <c r="AM202" s="1" t="str">
        <f t="shared" ca="1" si="84"/>
        <v/>
      </c>
      <c r="AN202" s="63" t="str">
        <f t="shared" ca="1" si="85"/>
        <v/>
      </c>
      <c r="AP202" s="63" t="str">
        <f t="shared" ca="1" si="87"/>
        <v/>
      </c>
      <c r="AQ202" s="1" t="str">
        <f t="shared" ca="1" si="88"/>
        <v/>
      </c>
      <c r="AZ202" s="118"/>
      <c r="BA202" s="118"/>
      <c r="BD202" s="121"/>
      <c r="BE202" s="121"/>
      <c r="BF202" s="121"/>
      <c r="BG202" s="121"/>
      <c r="BH202" s="121"/>
      <c r="BI202" s="121"/>
    </row>
    <row r="203" spans="1:61">
      <c r="A203" s="62">
        <f t="shared" si="89"/>
        <v>186</v>
      </c>
      <c r="H203" s="63"/>
      <c r="O203" s="1" t="str">
        <f t="shared" ca="1" si="70"/>
        <v>data3!R674C37</v>
      </c>
      <c r="P203" s="1" t="str">
        <f ca="1">$AT$8&amp;"!R"&amp;2+$D$16+3*A203&amp;"C"&amp;F$3</f>
        <v>data1!R674C37</v>
      </c>
      <c r="Q203" s="1" t="str">
        <f ca="1">$AT$8&amp;"!R"&amp;2+$D$16+3*A203+1&amp;"C"&amp;F$3</f>
        <v>data1!R675C37</v>
      </c>
      <c r="R203" s="1" t="str">
        <f ca="1">$AT$8&amp;"!R"&amp;2+$D$16+3*A203+2&amp;"C"&amp;F$3</f>
        <v>data1!R676C37</v>
      </c>
      <c r="S203" s="2">
        <f t="shared" ca="1" si="71"/>
        <v>187</v>
      </c>
      <c r="T203" s="63">
        <f t="shared" ca="1" si="72"/>
        <v>187</v>
      </c>
      <c r="U203" s="2">
        <f t="shared" ca="1" si="73"/>
        <v>187</v>
      </c>
      <c r="V203" s="2">
        <f t="shared" ca="1" si="90"/>
        <v>74.738628361591637</v>
      </c>
      <c r="W203" s="2">
        <f t="shared" ca="1" si="91"/>
        <v>71.828983783721924</v>
      </c>
      <c r="X203" s="2">
        <f t="shared" ca="1" si="74"/>
        <v>68.805791060129806</v>
      </c>
      <c r="Y203" s="2">
        <f t="shared" ca="1" si="74"/>
        <v>73.470081965128585</v>
      </c>
      <c r="AA203" s="63">
        <f t="shared" ca="1" si="75"/>
        <v>453.89570619371574</v>
      </c>
      <c r="AB203" s="63">
        <f t="shared" ca="1" si="76"/>
        <v>440.37775421142578</v>
      </c>
      <c r="AC203" s="1">
        <f ca="1">IF(AB203&lt;&gt;"",AA203/AC$16,"")</f>
        <v>4.4282507921338123E-2</v>
      </c>
      <c r="AD203" s="63">
        <f t="shared" ca="1" si="77"/>
        <v>0.97021793377238796</v>
      </c>
      <c r="AE203" s="1">
        <f t="shared" ca="1" si="69"/>
        <v>6.1482653245459318E-5</v>
      </c>
      <c r="AF203" s="63" t="str">
        <f t="shared" ca="1" si="78"/>
        <v/>
      </c>
      <c r="AG203" s="1" t="str">
        <f t="shared" ca="1" si="79"/>
        <v/>
      </c>
      <c r="AH203" s="63" t="str">
        <f t="shared" ca="1" si="80"/>
        <v/>
      </c>
      <c r="AI203" s="1" t="str">
        <f t="shared" ca="1" si="81"/>
        <v/>
      </c>
      <c r="AL203" s="2" t="str">
        <f t="shared" ca="1" si="83"/>
        <v/>
      </c>
      <c r="AM203" s="1" t="str">
        <f t="shared" ca="1" si="84"/>
        <v/>
      </c>
      <c r="AN203" s="63" t="str">
        <f t="shared" ca="1" si="85"/>
        <v/>
      </c>
      <c r="AP203" s="63" t="str">
        <f t="shared" ca="1" si="87"/>
        <v/>
      </c>
      <c r="AQ203" s="1" t="str">
        <f t="shared" ca="1" si="88"/>
        <v/>
      </c>
      <c r="AZ203" s="118"/>
      <c r="BA203" s="118"/>
      <c r="BD203" s="121"/>
      <c r="BE203" s="121"/>
      <c r="BF203" s="121"/>
      <c r="BG203" s="121"/>
      <c r="BH203" s="121"/>
      <c r="BI203" s="121"/>
    </row>
    <row r="204" spans="1:61">
      <c r="A204" s="62">
        <f t="shared" si="89"/>
        <v>187</v>
      </c>
      <c r="H204" s="63"/>
      <c r="O204" s="1" t="str">
        <f t="shared" ca="1" si="70"/>
        <v>data3!R677C37</v>
      </c>
      <c r="P204" s="1" t="str">
        <f ca="1">$AT$8&amp;"!R"&amp;2+$D$16+3*A204&amp;"C"&amp;F$3</f>
        <v>data1!R677C37</v>
      </c>
      <c r="Q204" s="1" t="str">
        <f ca="1">$AT$8&amp;"!R"&amp;2+$D$16+3*A204+1&amp;"C"&amp;F$3</f>
        <v>data1!R678C37</v>
      </c>
      <c r="R204" s="1" t="str">
        <f ca="1">$AT$8&amp;"!R"&amp;2+$D$16+3*A204+2&amp;"C"&amp;F$3</f>
        <v>data1!R679C37</v>
      </c>
      <c r="S204" s="2">
        <f t="shared" ca="1" si="71"/>
        <v>188</v>
      </c>
      <c r="T204" s="63">
        <f t="shared" ca="1" si="72"/>
        <v>188</v>
      </c>
      <c r="U204" s="2">
        <f t="shared" ca="1" si="73"/>
        <v>188</v>
      </c>
      <c r="V204" s="2">
        <f t="shared" ca="1" si="90"/>
        <v>73.662956890182329</v>
      </c>
      <c r="W204" s="2">
        <f t="shared" ca="1" si="91"/>
        <v>70.75370041529338</v>
      </c>
      <c r="X204" s="2">
        <f t="shared" ca="1" si="74"/>
        <v>67.75482575098674</v>
      </c>
      <c r="Y204" s="2">
        <f t="shared" ca="1" si="74"/>
        <v>72.518209616343185</v>
      </c>
      <c r="AA204" s="63">
        <f t="shared" ca="1" si="75"/>
        <v>457.90647487354966</v>
      </c>
      <c r="AB204" s="63">
        <f t="shared" ca="1" si="76"/>
        <v>444.2683270772298</v>
      </c>
      <c r="AC204" s="1">
        <f ca="1">IF(AB204&lt;&gt;"",AA204/AC$16,"")</f>
        <v>4.4673802426687774E-2</v>
      </c>
      <c r="AD204" s="63">
        <f t="shared" ca="1" si="77"/>
        <v>0.9702163027939581</v>
      </c>
      <c r="AE204" s="1">
        <f t="shared" ca="1" si="69"/>
        <v>5.9801506515411162E-5</v>
      </c>
      <c r="AF204" s="63" t="str">
        <f t="shared" ca="1" si="78"/>
        <v/>
      </c>
      <c r="AG204" s="1" t="str">
        <f t="shared" ca="1" si="79"/>
        <v/>
      </c>
      <c r="AH204" s="63" t="str">
        <f t="shared" ca="1" si="80"/>
        <v/>
      </c>
      <c r="AI204" s="1" t="str">
        <f t="shared" ca="1" si="81"/>
        <v/>
      </c>
      <c r="AL204" s="2" t="str">
        <f t="shared" ca="1" si="83"/>
        <v/>
      </c>
      <c r="AM204" s="1" t="str">
        <f t="shared" ca="1" si="84"/>
        <v/>
      </c>
      <c r="AN204" s="63" t="str">
        <f t="shared" ca="1" si="85"/>
        <v/>
      </c>
      <c r="AP204" s="63" t="str">
        <f t="shared" ca="1" si="87"/>
        <v/>
      </c>
      <c r="AQ204" s="1" t="str">
        <f t="shared" ca="1" si="88"/>
        <v/>
      </c>
      <c r="AZ204" s="118"/>
      <c r="BA204" s="118"/>
      <c r="BD204" s="121"/>
      <c r="BE204" s="121"/>
      <c r="BF204" s="121"/>
      <c r="BG204" s="121"/>
      <c r="BH204" s="121"/>
      <c r="BI204" s="121"/>
    </row>
    <row r="205" spans="1:61">
      <c r="A205" s="62">
        <f t="shared" si="89"/>
        <v>188</v>
      </c>
      <c r="H205" s="63"/>
      <c r="O205" s="1" t="str">
        <f t="shared" ca="1" si="70"/>
        <v>data3!R680C37</v>
      </c>
      <c r="P205" s="1" t="str">
        <f ca="1">$AT$8&amp;"!R"&amp;2+$D$16+3*A205&amp;"C"&amp;F$3</f>
        <v>data1!R680C37</v>
      </c>
      <c r="Q205" s="1" t="str">
        <f ca="1">$AT$8&amp;"!R"&amp;2+$D$16+3*A205+1&amp;"C"&amp;F$3</f>
        <v>data1!R681C37</v>
      </c>
      <c r="R205" s="1" t="str">
        <f ca="1">$AT$8&amp;"!R"&amp;2+$D$16+3*A205+2&amp;"C"&amp;F$3</f>
        <v>data1!R682C37</v>
      </c>
      <c r="S205" s="2">
        <f t="shared" ca="1" si="71"/>
        <v>189</v>
      </c>
      <c r="T205" s="63">
        <f t="shared" ca="1" si="72"/>
        <v>189</v>
      </c>
      <c r="U205" s="2">
        <f t="shared" ca="1" si="73"/>
        <v>189</v>
      </c>
      <c r="V205" s="2">
        <f t="shared" ca="1" si="90"/>
        <v>72.651986622629167</v>
      </c>
      <c r="W205" s="2">
        <f t="shared" ca="1" si="91"/>
        <v>69.704484144846603</v>
      </c>
      <c r="X205" s="2">
        <f t="shared" ca="1" si="74"/>
        <v>66.693846543629959</v>
      </c>
      <c r="Y205" s="2">
        <f t="shared" ca="1" si="74"/>
        <v>71.482372442881271</v>
      </c>
      <c r="AA205" s="63">
        <f t="shared" ca="1" si="75"/>
        <v>461.89546535686418</v>
      </c>
      <c r="AB205" s="63">
        <f t="shared" ca="1" si="76"/>
        <v>448.14587020874023</v>
      </c>
      <c r="AC205" s="1">
        <f ca="1">IF(AB205&lt;&gt;"",AA205/AC$16,"")</f>
        <v>4.5062972229937971E-2</v>
      </c>
      <c r="AD205" s="63">
        <f t="shared" ca="1" si="77"/>
        <v>0.97023223612403098</v>
      </c>
      <c r="AE205" s="1">
        <f t="shared" ca="1" si="69"/>
        <v>7.622493999526192E-5</v>
      </c>
      <c r="AF205" s="63" t="str">
        <f t="shared" ca="1" si="78"/>
        <v/>
      </c>
      <c r="AG205" s="1" t="str">
        <f t="shared" ca="1" si="79"/>
        <v/>
      </c>
      <c r="AH205" s="63" t="str">
        <f t="shared" ca="1" si="80"/>
        <v/>
      </c>
      <c r="AI205" s="1" t="str">
        <f t="shared" ca="1" si="81"/>
        <v/>
      </c>
      <c r="AL205" s="2" t="str">
        <f t="shared" ca="1" si="83"/>
        <v/>
      </c>
      <c r="AM205" s="1" t="str">
        <f t="shared" ca="1" si="84"/>
        <v/>
      </c>
      <c r="AN205" s="63" t="str">
        <f t="shared" ca="1" si="85"/>
        <v/>
      </c>
      <c r="AP205" s="63" t="str">
        <f t="shared" ca="1" si="87"/>
        <v/>
      </c>
      <c r="AQ205" s="1" t="str">
        <f t="shared" ca="1" si="88"/>
        <v/>
      </c>
      <c r="AZ205" s="118"/>
      <c r="BA205" s="118"/>
      <c r="BD205" s="121"/>
      <c r="BE205" s="121"/>
      <c r="BF205" s="121"/>
      <c r="BG205" s="121"/>
      <c r="BH205" s="121"/>
      <c r="BI205" s="121"/>
    </row>
    <row r="206" spans="1:61">
      <c r="A206" s="62">
        <f t="shared" si="89"/>
        <v>189</v>
      </c>
      <c r="H206" s="63"/>
      <c r="O206" s="1" t="str">
        <f t="shared" ca="1" si="70"/>
        <v>data3!R683C37</v>
      </c>
      <c r="P206" s="1" t="str">
        <f ca="1">$AT$8&amp;"!R"&amp;2+$D$16+3*A206&amp;"C"&amp;F$3</f>
        <v>data1!R683C37</v>
      </c>
      <c r="Q206" s="1" t="str">
        <f ca="1">$AT$8&amp;"!R"&amp;2+$D$16+3*A206+1&amp;"C"&amp;F$3</f>
        <v>data1!R684C37</v>
      </c>
      <c r="R206" s="1" t="str">
        <f ca="1">$AT$8&amp;"!R"&amp;2+$D$16+3*A206+2&amp;"C"&amp;F$3</f>
        <v>data1!R685C37</v>
      </c>
      <c r="S206" s="2">
        <f t="shared" ca="1" si="71"/>
        <v>190</v>
      </c>
      <c r="T206" s="63">
        <f t="shared" ca="1" si="72"/>
        <v>190</v>
      </c>
      <c r="U206" s="2">
        <f t="shared" ca="1" si="73"/>
        <v>190</v>
      </c>
      <c r="V206" s="2">
        <f t="shared" ca="1" si="90"/>
        <v>71.551736280408008</v>
      </c>
      <c r="W206" s="2">
        <f t="shared" ca="1" si="91"/>
        <v>68.648750146230057</v>
      </c>
      <c r="X206" s="2">
        <f t="shared" ca="1" si="74"/>
        <v>65.632152557373047</v>
      </c>
      <c r="Y206" s="2">
        <f t="shared" ca="1" si="74"/>
        <v>70.116499106089279</v>
      </c>
      <c r="AA206" s="63">
        <f t="shared" ca="1" si="75"/>
        <v>465.85598684617452</v>
      </c>
      <c r="AB206" s="63">
        <f t="shared" ca="1" si="76"/>
        <v>451.9777946472168</v>
      </c>
      <c r="AC206" s="1">
        <f ca="1">IF(AB206&lt;&gt;"",AA206/AC$16,"")</f>
        <v>4.5449364570358489E-2</v>
      </c>
      <c r="AD206" s="63">
        <f t="shared" ca="1" si="77"/>
        <v>0.97020926511449923</v>
      </c>
      <c r="AE206" s="1">
        <f t="shared" ca="1" si="69"/>
        <v>5.254735060966631E-5</v>
      </c>
      <c r="AF206" s="63" t="str">
        <f t="shared" ca="1" si="78"/>
        <v/>
      </c>
      <c r="AG206" s="1" t="str">
        <f t="shared" ca="1" si="79"/>
        <v/>
      </c>
      <c r="AH206" s="63" t="str">
        <f t="shared" ca="1" si="80"/>
        <v/>
      </c>
      <c r="AI206" s="1" t="str">
        <f t="shared" ca="1" si="81"/>
        <v/>
      </c>
      <c r="AL206" s="2" t="str">
        <f t="shared" ca="1" si="83"/>
        <v/>
      </c>
      <c r="AM206" s="1" t="str">
        <f t="shared" ca="1" si="84"/>
        <v/>
      </c>
      <c r="AN206" s="63" t="str">
        <f t="shared" ca="1" si="85"/>
        <v/>
      </c>
      <c r="AP206" s="63" t="str">
        <f t="shared" ca="1" si="87"/>
        <v/>
      </c>
      <c r="AQ206" s="1" t="str">
        <f t="shared" ca="1" si="88"/>
        <v/>
      </c>
      <c r="AZ206" s="118"/>
      <c r="BA206" s="118"/>
      <c r="BD206" s="121"/>
      <c r="BE206" s="121"/>
      <c r="BF206" s="121"/>
      <c r="BG206" s="121"/>
      <c r="BH206" s="121"/>
      <c r="BI206" s="121"/>
    </row>
    <row r="207" spans="1:61">
      <c r="A207" s="62">
        <f t="shared" si="89"/>
        <v>190</v>
      </c>
      <c r="H207" s="63"/>
      <c r="O207" s="1" t="str">
        <f t="shared" ca="1" si="70"/>
        <v>data3!R686C37</v>
      </c>
      <c r="P207" s="1" t="str">
        <f ca="1">$AT$8&amp;"!R"&amp;2+$D$16+3*A207&amp;"C"&amp;F$3</f>
        <v>data1!R686C37</v>
      </c>
      <c r="Q207" s="1" t="str">
        <f ca="1">$AT$8&amp;"!R"&amp;2+$D$16+3*A207+1&amp;"C"&amp;F$3</f>
        <v>data1!R687C37</v>
      </c>
      <c r="R207" s="1" t="str">
        <f ca="1">$AT$8&amp;"!R"&amp;2+$D$16+3*A207+2&amp;"C"&amp;F$3</f>
        <v>data1!R688C37</v>
      </c>
      <c r="S207" s="2">
        <f t="shared" ca="1" si="71"/>
        <v>191</v>
      </c>
      <c r="T207" s="63">
        <f t="shared" ca="1" si="72"/>
        <v>191</v>
      </c>
      <c r="U207" s="2">
        <f t="shared" ca="1" si="73"/>
        <v>191</v>
      </c>
      <c r="V207" s="2">
        <f t="shared" ca="1" si="90"/>
        <v>70.407649815898296</v>
      </c>
      <c r="W207" s="2">
        <f t="shared" ca="1" si="91"/>
        <v>67.60605001449585</v>
      </c>
      <c r="X207" s="2">
        <f t="shared" ca="1" si="74"/>
        <v>64.579041957855225</v>
      </c>
      <c r="Y207" s="2">
        <f t="shared" ca="1" si="74"/>
        <v>68.523078918457031</v>
      </c>
      <c r="AA207" s="63">
        <f t="shared" ca="1" si="75"/>
        <v>469.79522853404075</v>
      </c>
      <c r="AB207" s="63">
        <f t="shared" ca="1" si="76"/>
        <v>455.822748819987</v>
      </c>
      <c r="AC207" s="1">
        <f ca="1">IF(AB207&lt;&gt;"",AA207/AC$16,"")</f>
        <v>4.5833680832589339E-2</v>
      </c>
      <c r="AD207" s="63">
        <f t="shared" ca="1" si="77"/>
        <v>0.97025836180232439</v>
      </c>
      <c r="AE207" s="1">
        <f t="shared" ca="1" si="69"/>
        <v>1.0315423459994477E-4</v>
      </c>
      <c r="AF207" s="63" t="str">
        <f t="shared" ca="1" si="78"/>
        <v/>
      </c>
      <c r="AG207" s="1" t="str">
        <f t="shared" ca="1" si="79"/>
        <v/>
      </c>
      <c r="AH207" s="63" t="str">
        <f t="shared" ca="1" si="80"/>
        <v/>
      </c>
      <c r="AI207" s="1" t="str">
        <f t="shared" ca="1" si="81"/>
        <v/>
      </c>
      <c r="AL207" s="2" t="str">
        <f t="shared" ca="1" si="83"/>
        <v/>
      </c>
      <c r="AM207" s="1" t="str">
        <f t="shared" ca="1" si="84"/>
        <v/>
      </c>
      <c r="AN207" s="63" t="str">
        <f t="shared" ca="1" si="85"/>
        <v/>
      </c>
      <c r="AP207" s="63" t="str">
        <f t="shared" ca="1" si="87"/>
        <v/>
      </c>
      <c r="AQ207" s="1" t="str">
        <f t="shared" ca="1" si="88"/>
        <v/>
      </c>
      <c r="AZ207" s="118"/>
      <c r="BA207" s="118"/>
      <c r="BD207" s="121"/>
      <c r="BE207" s="121"/>
      <c r="BF207" s="121"/>
      <c r="BG207" s="121"/>
      <c r="BH207" s="121"/>
      <c r="BI207" s="121"/>
    </row>
    <row r="208" spans="1:61">
      <c r="A208" s="62">
        <f t="shared" si="89"/>
        <v>191</v>
      </c>
      <c r="H208" s="63"/>
      <c r="O208" s="1" t="str">
        <f t="shared" ca="1" si="70"/>
        <v>data3!R689C37</v>
      </c>
      <c r="P208" s="1" t="str">
        <f ca="1">$AT$8&amp;"!R"&amp;2+$D$16+3*A208&amp;"C"&amp;F$3</f>
        <v>data1!R689C37</v>
      </c>
      <c r="Q208" s="1" t="str">
        <f ca="1">$AT$8&amp;"!R"&amp;2+$D$16+3*A208+1&amp;"C"&amp;F$3</f>
        <v>data1!R690C37</v>
      </c>
      <c r="R208" s="1" t="str">
        <f ca="1">$AT$8&amp;"!R"&amp;2+$D$16+3*A208+2&amp;"C"&amp;F$3</f>
        <v>data1!R691C37</v>
      </c>
      <c r="S208" s="2">
        <f t="shared" ca="1" si="71"/>
        <v>192</v>
      </c>
      <c r="T208" s="63">
        <f t="shared" ca="1" si="72"/>
        <v>192</v>
      </c>
      <c r="U208" s="2">
        <f t="shared" ca="1" si="73"/>
        <v>192</v>
      </c>
      <c r="V208" s="2">
        <f t="shared" ca="1" si="90"/>
        <v>69.344799177044806</v>
      </c>
      <c r="W208" s="2">
        <f t="shared" ca="1" si="91"/>
        <v>66.582900842030838</v>
      </c>
      <c r="X208" s="2">
        <f t="shared" ca="1" si="74"/>
        <v>63.520208040873207</v>
      </c>
      <c r="Y208" s="2">
        <f t="shared" ca="1" si="74"/>
        <v>66.844808737436935</v>
      </c>
      <c r="AA208" s="63">
        <f t="shared" ca="1" si="75"/>
        <v>473.76066307271191</v>
      </c>
      <c r="AB208" s="63">
        <f t="shared" ca="1" si="76"/>
        <v>459.63511784871417</v>
      </c>
      <c r="AC208" s="1">
        <f ca="1">IF(AB208&lt;&gt;"",AA208/AC$16,"")</f>
        <v>4.6220552494898724E-2</v>
      </c>
      <c r="AD208" s="63">
        <f t="shared" ca="1" si="77"/>
        <v>0.97018421678916433</v>
      </c>
      <c r="AE208" s="1">
        <f t="shared" ca="1" si="69"/>
        <v>2.6728547946497372E-5</v>
      </c>
      <c r="AF208" s="63" t="str">
        <f t="shared" ca="1" si="78"/>
        <v/>
      </c>
      <c r="AG208" s="1" t="str">
        <f t="shared" ca="1" si="79"/>
        <v/>
      </c>
      <c r="AH208" s="63" t="str">
        <f t="shared" ca="1" si="80"/>
        <v/>
      </c>
      <c r="AI208" s="1" t="str">
        <f t="shared" ca="1" si="81"/>
        <v/>
      </c>
      <c r="AL208" s="2" t="str">
        <f t="shared" ca="1" si="83"/>
        <v/>
      </c>
      <c r="AM208" s="1" t="str">
        <f t="shared" ca="1" si="84"/>
        <v/>
      </c>
      <c r="AN208" s="63" t="str">
        <f t="shared" ca="1" si="85"/>
        <v/>
      </c>
      <c r="AP208" s="63" t="str">
        <f t="shared" ca="1" si="87"/>
        <v/>
      </c>
      <c r="AQ208" s="1" t="str">
        <f t="shared" ca="1" si="88"/>
        <v/>
      </c>
      <c r="AZ208" s="118"/>
      <c r="BA208" s="118"/>
      <c r="BD208" s="121"/>
      <c r="BE208" s="121"/>
      <c r="BF208" s="121"/>
      <c r="BG208" s="121"/>
      <c r="BH208" s="121"/>
      <c r="BI208" s="121"/>
    </row>
    <row r="209" spans="1:61">
      <c r="A209" s="62">
        <f t="shared" si="89"/>
        <v>192</v>
      </c>
      <c r="H209" s="63"/>
      <c r="O209" s="1" t="str">
        <f t="shared" ca="1" si="70"/>
        <v>data3!R692C37</v>
      </c>
      <c r="P209" s="1" t="str">
        <f ca="1">$AT$8&amp;"!R"&amp;2+$D$16+3*A209&amp;"C"&amp;F$3</f>
        <v>data1!R692C37</v>
      </c>
      <c r="Q209" s="1" t="str">
        <f ca="1">$AT$8&amp;"!R"&amp;2+$D$16+3*A209+1&amp;"C"&amp;F$3</f>
        <v>data1!R693C37</v>
      </c>
      <c r="R209" s="1" t="str">
        <f ca="1">$AT$8&amp;"!R"&amp;2+$D$16+3*A209+2&amp;"C"&amp;F$3</f>
        <v>data1!R694C37</v>
      </c>
      <c r="S209" s="2">
        <f t="shared" ca="1" si="71"/>
        <v>193</v>
      </c>
      <c r="T209" s="63">
        <f t="shared" ca="1" si="72"/>
        <v>193</v>
      </c>
      <c r="U209" s="2">
        <f t="shared" ca="1" si="73"/>
        <v>193</v>
      </c>
      <c r="V209" s="2">
        <f t="shared" ca="1" si="90"/>
        <v>68.249914811608591</v>
      </c>
      <c r="W209" s="2">
        <f t="shared" ca="1" si="91"/>
        <v>65.507616996765137</v>
      </c>
      <c r="X209" s="2">
        <f t="shared" ca="1" si="74"/>
        <v>62.487125555674233</v>
      </c>
      <c r="Y209" s="2">
        <f t="shared" ca="1" si="74"/>
        <v>65.361565589904785</v>
      </c>
      <c r="AA209" s="63">
        <f t="shared" ca="1" si="75"/>
        <v>477.61897082223237</v>
      </c>
      <c r="AB209" s="63">
        <f t="shared" ca="1" si="76"/>
        <v>463.43445841471356</v>
      </c>
      <c r="AC209" s="1">
        <f ca="1">IF(AB209&lt;&gt;"",AA209/AC$16,"")</f>
        <v>4.6596972763144624E-2</v>
      </c>
      <c r="AD209" s="63">
        <f t="shared" ca="1" si="77"/>
        <v>0.97030161431171835</v>
      </c>
      <c r="AE209" s="1">
        <f ca="1">IF(AD209&lt;&gt;"",AD209/AD$16-1,"")</f>
        <v>1.4773717536753495E-4</v>
      </c>
      <c r="AF209" s="63" t="str">
        <f t="shared" ca="1" si="78"/>
        <v/>
      </c>
      <c r="AG209" s="1" t="str">
        <f t="shared" ca="1" si="79"/>
        <v/>
      </c>
      <c r="AH209" s="63" t="str">
        <f t="shared" ca="1" si="80"/>
        <v/>
      </c>
      <c r="AI209" s="1" t="str">
        <f t="shared" ca="1" si="81"/>
        <v/>
      </c>
      <c r="AL209" s="2" t="str">
        <f t="shared" ca="1" si="83"/>
        <v/>
      </c>
      <c r="AM209" s="1" t="str">
        <f t="shared" ca="1" si="84"/>
        <v/>
      </c>
      <c r="AN209" s="63" t="str">
        <f t="shared" ca="1" si="85"/>
        <v/>
      </c>
      <c r="AP209" s="63" t="str">
        <f t="shared" ca="1" si="87"/>
        <v/>
      </c>
      <c r="AQ209" s="1" t="str">
        <f t="shared" ca="1" si="88"/>
        <v/>
      </c>
      <c r="AZ209" s="118"/>
      <c r="BA209" s="118"/>
      <c r="BD209" s="121"/>
      <c r="BE209" s="121"/>
      <c r="BF209" s="121"/>
      <c r="BG209" s="121"/>
      <c r="BH209" s="121"/>
      <c r="BI209" s="121"/>
    </row>
    <row r="210" spans="1:61">
      <c r="A210" s="62">
        <f t="shared" si="89"/>
        <v>193</v>
      </c>
      <c r="H210" s="63"/>
      <c r="O210" s="1" t="str">
        <f t="shared" ref="O210:O244" ca="1" si="92">"data3!R"&amp;2+$D$16+3*A210&amp;"C"&amp;F$4</f>
        <v>data3!R695C37</v>
      </c>
      <c r="P210" s="1" t="str">
        <f ca="1">$AT$8&amp;"!R"&amp;2+$D$16+3*A210&amp;"C"&amp;F$3</f>
        <v>data1!R695C37</v>
      </c>
      <c r="Q210" s="1" t="str">
        <f ca="1">$AT$8&amp;"!R"&amp;2+$D$16+3*A210+1&amp;"C"&amp;F$3</f>
        <v>data1!R696C37</v>
      </c>
      <c r="R210" s="1" t="str">
        <f ca="1">$AT$8&amp;"!R"&amp;2+$D$16+3*A210+2&amp;"C"&amp;F$3</f>
        <v>data1!R697C37</v>
      </c>
      <c r="S210" s="2">
        <f t="shared" ref="S210:S244" ca="1" si="93">RANK(V210,V$17:V$244)</f>
        <v>194</v>
      </c>
      <c r="T210" s="63">
        <f t="shared" ref="T210:T244" ca="1" si="94">IF(X210&lt;&gt;$X$16,S210,"")</f>
        <v>194</v>
      </c>
      <c r="U210" s="2">
        <f t="shared" ref="U210:U244" ca="1" si="95">IF(Y210&lt;&gt;$Y$16,S210,"")</f>
        <v>194</v>
      </c>
      <c r="V210" s="2">
        <f t="shared" ca="1" si="90"/>
        <v>67.103673696721842</v>
      </c>
      <c r="W210" s="2">
        <f t="shared" ca="1" si="91"/>
        <v>64.471433798472091</v>
      </c>
      <c r="X210" s="2">
        <f t="shared" ref="X210:Y244" ca="1" si="96">IF(INDIRECT(Q210,FALSE)&lt;X$15,INDIRECT(Q210,FALSE),X$16)</f>
        <v>61.449035008748375</v>
      </c>
      <c r="Y210" s="2">
        <f t="shared" ca="1" si="96"/>
        <v>64.042305787404374</v>
      </c>
      <c r="AA210" s="63">
        <f t="shared" ref="AA210:AA244" ca="1" si="97">VLOOKUP($S$16-$A210,$S$17:$W$244,4,FALSE)</f>
        <v>481.48055671844014</v>
      </c>
      <c r="AB210" s="63">
        <f t="shared" ref="AB210:AB244" ca="1" si="98">VLOOKUP($S$16-$A210,$S$17:$W$244,5,FALSE)</f>
        <v>467.20772679646808</v>
      </c>
      <c r="AC210" s="1">
        <f ca="1">IF(AB210&lt;&gt;"",AA210/AC$16,"")</f>
        <v>4.6973712850579524E-2</v>
      </c>
      <c r="AD210" s="63">
        <f t="shared" ref="AD210:AD244" ca="1" si="99">AB210/AA210</f>
        <v>0.97035637322667945</v>
      </c>
      <c r="AE210" s="1">
        <f ca="1">IF(AD210&lt;&gt;"",AD210/AD$16-1,"")</f>
        <v>2.0418045453030054E-4</v>
      </c>
      <c r="AF210" s="63" t="str">
        <f t="shared" ref="AF210:AF244" ca="1" si="100">IF(T$16-$A210&gt;=T$15,VLOOKUP(T$16-$A210,$T$17:$X$244,5,FALSE),"")</f>
        <v/>
      </c>
      <c r="AG210" s="1" t="str">
        <f t="shared" ref="AG210:AG244" ca="1" si="101">IF(AF210&lt;&gt;"",$AA210/AG$16,"")</f>
        <v/>
      </c>
      <c r="AH210" s="63" t="str">
        <f t="shared" ref="AH210:AH244" ca="1" si="102">IF(AF210&lt;&gt;"",AF210/$AA210,"")</f>
        <v/>
      </c>
      <c r="AI210" s="1" t="str">
        <f t="shared" ref="AI210:AI244" ca="1" si="103">IF(AH210&lt;&gt;"",AH210/AH$16-1,"")</f>
        <v/>
      </c>
      <c r="AL210" s="2" t="str">
        <f t="shared" ref="AL210:AL244" ca="1" si="104">IF(U$16-$A210&gt;=U$15,VLOOKUP(T$16-$A210,$U$17:$Y$244,5,FALSE),"")</f>
        <v/>
      </c>
      <c r="AM210" s="1" t="str">
        <f t="shared" ref="AM210:AM244" ca="1" si="105">IF(AL210&lt;&gt;"",$AA210/AM$16,"")</f>
        <v/>
      </c>
      <c r="AN210" s="63" t="str">
        <f t="shared" ref="AN210:AN244" ca="1" si="106">IF(AL210&lt;&gt;"",AL210/$AA210,"")</f>
        <v/>
      </c>
      <c r="AP210" s="63" t="str">
        <f t="shared" ref="AP210:AP244" ca="1" si="107">IF(AL210&lt;&gt;"",AL210/AF210,"")</f>
        <v/>
      </c>
      <c r="AQ210" s="1" t="str">
        <f t="shared" ref="AQ210:AQ244" ca="1" si="108">IF(AP210&lt;&gt;"",AP210/AP$16-1,"")</f>
        <v/>
      </c>
      <c r="AZ210" s="118"/>
      <c r="BA210" s="118"/>
      <c r="BD210" s="121"/>
      <c r="BE210" s="121"/>
      <c r="BF210" s="121"/>
      <c r="BG210" s="121"/>
      <c r="BH210" s="121"/>
      <c r="BI210" s="121"/>
    </row>
    <row r="211" spans="1:61">
      <c r="A211" s="62">
        <f t="shared" ref="A211:A274" si="109">A210+1</f>
        <v>194</v>
      </c>
      <c r="H211" s="63"/>
      <c r="O211" s="1" t="str">
        <f t="shared" ca="1" si="92"/>
        <v>data3!R698C37</v>
      </c>
      <c r="P211" s="1" t="str">
        <f ca="1">$AT$8&amp;"!R"&amp;2+$D$16+3*A211&amp;"C"&amp;F$3</f>
        <v>data1!R698C37</v>
      </c>
      <c r="Q211" s="1" t="str">
        <f ca="1">$AT$8&amp;"!R"&amp;2+$D$16+3*A211+1&amp;"C"&amp;F$3</f>
        <v>data1!R699C37</v>
      </c>
      <c r="R211" s="1" t="str">
        <f ca="1">$AT$8&amp;"!R"&amp;2+$D$16+3*A211+2&amp;"C"&amp;F$3</f>
        <v>data1!R700C37</v>
      </c>
      <c r="S211" s="2">
        <f t="shared" ca="1" si="93"/>
        <v>195</v>
      </c>
      <c r="T211" s="63">
        <f t="shared" ca="1" si="94"/>
        <v>195</v>
      </c>
      <c r="U211" s="2">
        <f t="shared" ca="1" si="95"/>
        <v>195</v>
      </c>
      <c r="V211" s="2">
        <f t="shared" ca="1" si="90"/>
        <v>66.034439791408843</v>
      </c>
      <c r="W211" s="2">
        <f t="shared" ca="1" si="91"/>
        <v>63.409183184305824</v>
      </c>
      <c r="X211" s="2">
        <f t="shared" ca="1" si="96"/>
        <v>60.383287111918129</v>
      </c>
      <c r="Y211" s="2">
        <f t="shared" ca="1" si="96"/>
        <v>62.634253025054932</v>
      </c>
      <c r="AA211" s="63">
        <f t="shared" ca="1" si="97"/>
        <v>485.33233632660921</v>
      </c>
      <c r="AB211" s="63">
        <f t="shared" ca="1" si="98"/>
        <v>470.89627710978192</v>
      </c>
      <c r="AC211" s="1">
        <f ca="1">IF(AB211&lt;&gt;"",AA211/AC$16,"")</f>
        <v>4.7349496226986261E-2</v>
      </c>
      <c r="AD211" s="63">
        <f t="shared" ca="1" si="99"/>
        <v>0.97025531138911714</v>
      </c>
      <c r="AE211" s="1">
        <f ca="1">IF(AD211&lt;&gt;"",AD211/AD$16-1,"")</f>
        <v>1.0000999179782255E-4</v>
      </c>
      <c r="AF211" s="63" t="str">
        <f t="shared" ca="1" si="100"/>
        <v/>
      </c>
      <c r="AG211" s="1" t="str">
        <f t="shared" ca="1" si="101"/>
        <v/>
      </c>
      <c r="AH211" s="63" t="str">
        <f t="shared" ca="1" si="102"/>
        <v/>
      </c>
      <c r="AI211" s="1" t="str">
        <f t="shared" ca="1" si="103"/>
        <v/>
      </c>
      <c r="AL211" s="2" t="str">
        <f t="shared" ca="1" si="104"/>
        <v/>
      </c>
      <c r="AM211" s="1" t="str">
        <f t="shared" ca="1" si="105"/>
        <v/>
      </c>
      <c r="AN211" s="63" t="str">
        <f t="shared" ca="1" si="106"/>
        <v/>
      </c>
      <c r="AP211" s="63" t="str">
        <f t="shared" ca="1" si="107"/>
        <v/>
      </c>
      <c r="AQ211" s="1" t="str">
        <f t="shared" ca="1" si="108"/>
        <v/>
      </c>
      <c r="AZ211" s="118"/>
      <c r="BA211" s="118"/>
      <c r="BD211" s="121"/>
      <c r="BE211" s="121"/>
      <c r="BF211" s="121"/>
      <c r="BG211" s="121"/>
      <c r="BH211" s="121"/>
      <c r="BI211" s="121"/>
    </row>
    <row r="212" spans="1:61">
      <c r="A212" s="62">
        <f t="shared" si="109"/>
        <v>195</v>
      </c>
      <c r="H212" s="63"/>
      <c r="O212" s="1" t="str">
        <f t="shared" ca="1" si="92"/>
        <v>data3!R701C37</v>
      </c>
      <c r="P212" s="1" t="str">
        <f ca="1">$AT$8&amp;"!R"&amp;2+$D$16+3*A212&amp;"C"&amp;F$3</f>
        <v>data1!R701C37</v>
      </c>
      <c r="Q212" s="1" t="str">
        <f ca="1">$AT$8&amp;"!R"&amp;2+$D$16+3*A212+1&amp;"C"&amp;F$3</f>
        <v>data1!R702C37</v>
      </c>
      <c r="R212" s="1" t="str">
        <f ca="1">$AT$8&amp;"!R"&amp;2+$D$16+3*A212+2&amp;"C"&amp;F$3</f>
        <v>data1!R703C37</v>
      </c>
      <c r="S212" s="2">
        <f t="shared" ca="1" si="93"/>
        <v>196</v>
      </c>
      <c r="T212" s="63">
        <f t="shared" ca="1" si="94"/>
        <v>196</v>
      </c>
      <c r="U212" s="2">
        <f t="shared" ca="1" si="95"/>
        <v>196</v>
      </c>
      <c r="V212" s="2">
        <f t="shared" ca="1" si="90"/>
        <v>65.005826348202703</v>
      </c>
      <c r="W212" s="2">
        <f t="shared" ca="1" si="91"/>
        <v>62.359966595967613</v>
      </c>
      <c r="X212" s="2">
        <f t="shared" ca="1" si="96"/>
        <v>59.339475154876709</v>
      </c>
      <c r="Y212" s="2">
        <f t="shared" ca="1" si="96"/>
        <v>61.604330380757652</v>
      </c>
      <c r="AA212" s="63">
        <f t="shared" ca="1" si="97"/>
        <v>489.13817287578297</v>
      </c>
      <c r="AB212" s="63">
        <f t="shared" ca="1" si="98"/>
        <v>474.61741002400714</v>
      </c>
      <c r="AC212" s="1">
        <f ca="1">IF(AB212&lt;&gt;"",AA212/AC$16,"")</f>
        <v>4.7720797353734926E-2</v>
      </c>
      <c r="AD212" s="63">
        <f t="shared" ca="1" si="99"/>
        <v>0.97031357670082441</v>
      </c>
      <c r="AE212" s="1">
        <f ca="1">IF(AD212&lt;&gt;"",AD212/AD$16-1,"")</f>
        <v>1.6006752318853401E-4</v>
      </c>
      <c r="AF212" s="63" t="str">
        <f t="shared" ca="1" si="100"/>
        <v/>
      </c>
      <c r="AG212" s="1" t="str">
        <f t="shared" ca="1" si="101"/>
        <v/>
      </c>
      <c r="AH212" s="63" t="str">
        <f t="shared" ca="1" si="102"/>
        <v/>
      </c>
      <c r="AI212" s="1" t="str">
        <f t="shared" ca="1" si="103"/>
        <v/>
      </c>
      <c r="AL212" s="2" t="str">
        <f t="shared" ca="1" si="104"/>
        <v/>
      </c>
      <c r="AM212" s="1" t="str">
        <f t="shared" ca="1" si="105"/>
        <v/>
      </c>
      <c r="AN212" s="63" t="str">
        <f t="shared" ca="1" si="106"/>
        <v/>
      </c>
      <c r="AP212" s="63" t="str">
        <f t="shared" ca="1" si="107"/>
        <v/>
      </c>
      <c r="AQ212" s="1" t="str">
        <f t="shared" ca="1" si="108"/>
        <v/>
      </c>
      <c r="AZ212" s="118"/>
      <c r="BA212" s="118"/>
      <c r="BD212" s="121"/>
      <c r="BE212" s="121"/>
      <c r="BF212" s="121"/>
      <c r="BG212" s="121"/>
      <c r="BH212" s="121"/>
      <c r="BI212" s="121"/>
    </row>
    <row r="213" spans="1:61">
      <c r="A213" s="62">
        <f t="shared" si="109"/>
        <v>196</v>
      </c>
      <c r="H213" s="63"/>
      <c r="O213" s="1" t="str">
        <f t="shared" ca="1" si="92"/>
        <v>data3!R704C37</v>
      </c>
      <c r="P213" s="1" t="str">
        <f ca="1">$AT$8&amp;"!R"&amp;2+$D$16+3*A213&amp;"C"&amp;F$3</f>
        <v>data1!R704C37</v>
      </c>
      <c r="Q213" s="1" t="str">
        <f ca="1">$AT$8&amp;"!R"&amp;2+$D$16+3*A213+1&amp;"C"&amp;F$3</f>
        <v>data1!R705C37</v>
      </c>
      <c r="R213" s="1" t="str">
        <f ca="1">$AT$8&amp;"!R"&amp;2+$D$16+3*A213+2&amp;"C"&amp;F$3</f>
        <v>data1!R706C37</v>
      </c>
      <c r="S213" s="2">
        <f t="shared" ca="1" si="93"/>
        <v>197</v>
      </c>
      <c r="T213" s="63">
        <f t="shared" ca="1" si="94"/>
        <v>197</v>
      </c>
      <c r="U213" s="2">
        <f t="shared" ca="1" si="95"/>
        <v>197</v>
      </c>
      <c r="V213" s="2">
        <f t="shared" ca="1" si="90"/>
        <v>63.82430971644456</v>
      </c>
      <c r="W213" s="2">
        <f t="shared" ca="1" si="91"/>
        <v>61.291198889414467</v>
      </c>
      <c r="X213" s="2">
        <f t="shared" ca="1" si="96"/>
        <v>58.314975102742515</v>
      </c>
      <c r="Y213" s="2">
        <f t="shared" ca="1" si="96"/>
        <v>60.219831784566246</v>
      </c>
      <c r="AA213" s="63">
        <f t="shared" ca="1" si="97"/>
        <v>492.96965487531304</v>
      </c>
      <c r="AB213" s="63">
        <f t="shared" ca="1" si="98"/>
        <v>478.30596288045246</v>
      </c>
      <c r="AC213" s="1">
        <f ca="1">IF(AB213&lt;&gt;"",AA213/AC$16,"")</f>
        <v>4.8094600475640299E-2</v>
      </c>
      <c r="AD213" s="63">
        <f t="shared" ca="1" si="99"/>
        <v>0.97025437194796604</v>
      </c>
      <c r="AE213" s="1">
        <f ca="1">IF(AD213&lt;&gt;"",AD213/AD$16-1,"")</f>
        <v>9.9041653780496119E-5</v>
      </c>
      <c r="AF213" s="63" t="str">
        <f t="shared" ca="1" si="100"/>
        <v/>
      </c>
      <c r="AG213" s="1" t="str">
        <f t="shared" ca="1" si="101"/>
        <v/>
      </c>
      <c r="AH213" s="63" t="str">
        <f t="shared" ca="1" si="102"/>
        <v/>
      </c>
      <c r="AI213" s="1" t="str">
        <f t="shared" ca="1" si="103"/>
        <v/>
      </c>
      <c r="AL213" s="2" t="str">
        <f t="shared" ca="1" si="104"/>
        <v/>
      </c>
      <c r="AM213" s="1" t="str">
        <f t="shared" ca="1" si="105"/>
        <v/>
      </c>
      <c r="AN213" s="63" t="str">
        <f t="shared" ca="1" si="106"/>
        <v/>
      </c>
      <c r="AP213" s="63" t="str">
        <f t="shared" ca="1" si="107"/>
        <v/>
      </c>
      <c r="AQ213" s="1" t="str">
        <f t="shared" ca="1" si="108"/>
        <v/>
      </c>
      <c r="AZ213" s="118"/>
      <c r="BA213" s="118"/>
      <c r="BD213" s="121"/>
      <c r="BE213" s="121"/>
      <c r="BF213" s="121"/>
      <c r="BG213" s="121"/>
      <c r="BH213" s="121"/>
      <c r="BI213" s="121"/>
    </row>
    <row r="214" spans="1:61">
      <c r="A214" s="62">
        <f t="shared" si="109"/>
        <v>197</v>
      </c>
      <c r="H214" s="63"/>
      <c r="O214" s="1" t="str">
        <f t="shared" ca="1" si="92"/>
        <v>data3!R707C37</v>
      </c>
      <c r="P214" s="1" t="str">
        <f ca="1">$AT$8&amp;"!R"&amp;2+$D$16+3*A214&amp;"C"&amp;F$3</f>
        <v>data1!R707C37</v>
      </c>
      <c r="Q214" s="1" t="str">
        <f ca="1">$AT$8&amp;"!R"&amp;2+$D$16+3*A214+1&amp;"C"&amp;F$3</f>
        <v>data1!R708C37</v>
      </c>
      <c r="R214" s="1" t="str">
        <f ca="1">$AT$8&amp;"!R"&amp;2+$D$16+3*A214+2&amp;"C"&amp;F$3</f>
        <v>data1!R709C37</v>
      </c>
      <c r="S214" s="2">
        <f t="shared" ca="1" si="93"/>
        <v>198</v>
      </c>
      <c r="T214" s="63">
        <f t="shared" ca="1" si="94"/>
        <v>198</v>
      </c>
      <c r="U214" s="2">
        <f t="shared" ca="1" si="95"/>
        <v>198</v>
      </c>
      <c r="V214" s="2">
        <f t="shared" ca="1" si="90"/>
        <v>62.719767408564664</v>
      </c>
      <c r="W214" s="2">
        <f t="shared" ca="1" si="91"/>
        <v>60.24198261896769</v>
      </c>
      <c r="X214" s="2">
        <f t="shared" ca="1" si="96"/>
        <v>57.247081915537514</v>
      </c>
      <c r="Y214" s="2">
        <f t="shared" ca="1" si="96"/>
        <v>59.01005824406942</v>
      </c>
      <c r="AA214" s="63">
        <f t="shared" ca="1" si="97"/>
        <v>496.69412269378466</v>
      </c>
      <c r="AB214" s="63">
        <f t="shared" ca="1" si="98"/>
        <v>482.00103251139325</v>
      </c>
      <c r="AC214" s="1">
        <f ca="1">IF(AB214&lt;&gt;"",AA214/AC$16,"")</f>
        <v>4.8457963189637528E-2</v>
      </c>
      <c r="AD214" s="63">
        <f t="shared" ca="1" si="99"/>
        <v>0.97041823224582469</v>
      </c>
      <c r="AE214" s="1">
        <f ca="1">IF(AD214&lt;&gt;"",AD214/AD$16-1,"")</f>
        <v>2.6794223448556309E-4</v>
      </c>
      <c r="AF214" s="63" t="str">
        <f t="shared" ca="1" si="100"/>
        <v/>
      </c>
      <c r="AG214" s="1" t="str">
        <f t="shared" ca="1" si="101"/>
        <v/>
      </c>
      <c r="AH214" s="63" t="str">
        <f t="shared" ca="1" si="102"/>
        <v/>
      </c>
      <c r="AI214" s="1" t="str">
        <f t="shared" ca="1" si="103"/>
        <v/>
      </c>
      <c r="AL214" s="2" t="str">
        <f t="shared" ca="1" si="104"/>
        <v/>
      </c>
      <c r="AM214" s="1" t="str">
        <f t="shared" ca="1" si="105"/>
        <v/>
      </c>
      <c r="AN214" s="63" t="str">
        <f t="shared" ca="1" si="106"/>
        <v/>
      </c>
      <c r="AP214" s="63" t="str">
        <f t="shared" ca="1" si="107"/>
        <v/>
      </c>
      <c r="AQ214" s="1" t="str">
        <f t="shared" ca="1" si="108"/>
        <v/>
      </c>
      <c r="AZ214" s="118"/>
      <c r="BA214" s="118"/>
      <c r="BD214" s="121"/>
      <c r="BE214" s="121"/>
      <c r="BF214" s="121"/>
      <c r="BG214" s="121"/>
      <c r="BH214" s="121"/>
      <c r="BI214" s="121"/>
    </row>
    <row r="215" spans="1:61">
      <c r="A215" s="62">
        <f t="shared" si="109"/>
        <v>198</v>
      </c>
      <c r="H215" s="63"/>
      <c r="O215" s="1" t="str">
        <f t="shared" ca="1" si="92"/>
        <v>data3!R710C37</v>
      </c>
      <c r="P215" s="1" t="str">
        <f ca="1">$AT$8&amp;"!R"&amp;2+$D$16+3*A215&amp;"C"&amp;F$3</f>
        <v>data1!R710C37</v>
      </c>
      <c r="Q215" s="1" t="str">
        <f ca="1">$AT$8&amp;"!R"&amp;2+$D$16+3*A215+1&amp;"C"&amp;F$3</f>
        <v>data1!R711C37</v>
      </c>
      <c r="R215" s="1" t="str">
        <f ca="1">$AT$8&amp;"!R"&amp;2+$D$16+3*A215+2&amp;"C"&amp;F$3</f>
        <v>data1!R712C37</v>
      </c>
      <c r="S215" s="2">
        <f t="shared" ca="1" si="93"/>
        <v>199</v>
      </c>
      <c r="T215" s="63">
        <f t="shared" ca="1" si="94"/>
        <v>199</v>
      </c>
      <c r="U215" s="2">
        <f t="shared" ca="1" si="95"/>
        <v>199</v>
      </c>
      <c r="V215" s="2">
        <f t="shared" ca="1" si="90"/>
        <v>61.695428595921946</v>
      </c>
      <c r="W215" s="2">
        <f t="shared" ca="1" si="91"/>
        <v>59.186248938242592</v>
      </c>
      <c r="X215" s="2">
        <f t="shared" ca="1" si="96"/>
        <v>56.195877552032471</v>
      </c>
      <c r="Y215" s="2">
        <f t="shared" ca="1" si="96"/>
        <v>57.910165945688881</v>
      </c>
      <c r="AA215" s="63">
        <f t="shared" ca="1" si="97"/>
        <v>500.47146418226629</v>
      </c>
      <c r="AB215" s="63">
        <f t="shared" ca="1" si="98"/>
        <v>485.63093185424805</v>
      </c>
      <c r="AC215" s="1">
        <f ca="1">IF(AB215&lt;&gt;"",AA215/AC$16,"")</f>
        <v>4.8826484310465004E-2</v>
      </c>
      <c r="AD215" s="63">
        <f t="shared" ca="1" si="99"/>
        <v>0.9703468960967303</v>
      </c>
      <c r="AE215" s="1">
        <f ca="1">IF(AD215&lt;&gt;"",AD215/AD$16-1,"")</f>
        <v>1.9441181152912712E-4</v>
      </c>
      <c r="AF215" s="63" t="str">
        <f t="shared" ca="1" si="100"/>
        <v/>
      </c>
      <c r="AG215" s="1" t="str">
        <f t="shared" ca="1" si="101"/>
        <v/>
      </c>
      <c r="AH215" s="63" t="str">
        <f t="shared" ca="1" si="102"/>
        <v/>
      </c>
      <c r="AI215" s="1" t="str">
        <f t="shared" ca="1" si="103"/>
        <v/>
      </c>
      <c r="AL215" s="2" t="str">
        <f t="shared" ca="1" si="104"/>
        <v/>
      </c>
      <c r="AM215" s="1" t="str">
        <f t="shared" ca="1" si="105"/>
        <v/>
      </c>
      <c r="AN215" s="63" t="str">
        <f t="shared" ca="1" si="106"/>
        <v/>
      </c>
      <c r="AP215" s="63" t="str">
        <f t="shared" ca="1" si="107"/>
        <v/>
      </c>
      <c r="AQ215" s="1" t="str">
        <f t="shared" ca="1" si="108"/>
        <v/>
      </c>
      <c r="AZ215" s="118"/>
      <c r="BA215" s="118"/>
      <c r="BD215" s="121"/>
      <c r="BE215" s="121"/>
      <c r="BF215" s="121"/>
      <c r="BG215" s="121"/>
      <c r="BH215" s="121"/>
      <c r="BI215" s="121"/>
    </row>
    <row r="216" spans="1:61">
      <c r="A216" s="62">
        <f t="shared" si="109"/>
        <v>199</v>
      </c>
      <c r="H216" s="63"/>
      <c r="O216" s="1" t="str">
        <f t="shared" ca="1" si="92"/>
        <v>data3!R713C37</v>
      </c>
      <c r="P216" s="1" t="str">
        <f ca="1">$AT$8&amp;"!R"&amp;2+$D$16+3*A216&amp;"C"&amp;F$3</f>
        <v>data1!R713C37</v>
      </c>
      <c r="Q216" s="1" t="str">
        <f ca="1">$AT$8&amp;"!R"&amp;2+$D$16+3*A216+1&amp;"C"&amp;F$3</f>
        <v>data1!R714C37</v>
      </c>
      <c r="R216" s="1" t="str">
        <f ca="1">$AT$8&amp;"!R"&amp;2+$D$16+3*A216+2&amp;"C"&amp;F$3</f>
        <v>data1!R715C37</v>
      </c>
      <c r="S216" s="2">
        <f t="shared" ca="1" si="93"/>
        <v>200</v>
      </c>
      <c r="T216" s="63">
        <f t="shared" ca="1" si="94"/>
        <v>200</v>
      </c>
      <c r="U216" s="2">
        <f t="shared" ca="1" si="95"/>
        <v>200</v>
      </c>
      <c r="V216" s="2">
        <f t="shared" ca="1" si="90"/>
        <v>60.497889110067433</v>
      </c>
      <c r="W216" s="2">
        <f t="shared" ca="1" si="91"/>
        <v>58.14354944229126</v>
      </c>
      <c r="X216" s="2">
        <f t="shared" ca="1" si="96"/>
        <v>55.147296905517578</v>
      </c>
      <c r="Y216" s="2">
        <f t="shared" ca="1" si="96"/>
        <v>56.852845827738442</v>
      </c>
      <c r="AA216" s="63">
        <f t="shared" ca="1" si="97"/>
        <v>504.19640537179265</v>
      </c>
      <c r="AB216" s="63">
        <f t="shared" ca="1" si="98"/>
        <v>489.25431187947589</v>
      </c>
      <c r="AC216" s="1">
        <f ca="1">IF(AB216&lt;&gt;"",AA216/AC$16,"")</f>
        <v>4.9189893207004162E-2</v>
      </c>
      <c r="AD216" s="63">
        <f t="shared" ca="1" si="99"/>
        <v>0.97036453784056931</v>
      </c>
      <c r="AE216" s="1">
        <f ca="1">IF(AD216&lt;&gt;"",AD216/AD$16-1,"")</f>
        <v>2.1259620895786036E-4</v>
      </c>
      <c r="AF216" s="63" t="str">
        <f t="shared" ca="1" si="100"/>
        <v/>
      </c>
      <c r="AG216" s="1" t="str">
        <f t="shared" ca="1" si="101"/>
        <v/>
      </c>
      <c r="AH216" s="63" t="str">
        <f t="shared" ca="1" si="102"/>
        <v/>
      </c>
      <c r="AI216" s="1" t="str">
        <f t="shared" ca="1" si="103"/>
        <v/>
      </c>
      <c r="AL216" s="2" t="str">
        <f t="shared" ca="1" si="104"/>
        <v/>
      </c>
      <c r="AM216" s="1" t="str">
        <f t="shared" ca="1" si="105"/>
        <v/>
      </c>
      <c r="AN216" s="63" t="str">
        <f t="shared" ca="1" si="106"/>
        <v/>
      </c>
      <c r="AP216" s="63" t="str">
        <f t="shared" ca="1" si="107"/>
        <v/>
      </c>
      <c r="AQ216" s="1" t="str">
        <f t="shared" ca="1" si="108"/>
        <v/>
      </c>
      <c r="AZ216" s="118"/>
      <c r="BA216" s="118"/>
      <c r="BD216" s="121"/>
      <c r="BE216" s="121"/>
      <c r="BF216" s="121"/>
      <c r="BG216" s="121"/>
      <c r="BH216" s="121"/>
      <c r="BI216" s="121"/>
    </row>
    <row r="217" spans="1:61">
      <c r="A217" s="62">
        <f t="shared" si="109"/>
        <v>200</v>
      </c>
      <c r="H217" s="63"/>
      <c r="O217" s="1" t="str">
        <f t="shared" ca="1" si="92"/>
        <v>data3!R716C37</v>
      </c>
      <c r="P217" s="1" t="str">
        <f ca="1">$AT$8&amp;"!R"&amp;2+$D$16+3*A217&amp;"C"&amp;F$3</f>
        <v>data1!R716C37</v>
      </c>
      <c r="Q217" s="1" t="str">
        <f ca="1">$AT$8&amp;"!R"&amp;2+$D$16+3*A217+1&amp;"C"&amp;F$3</f>
        <v>data1!R717C37</v>
      </c>
      <c r="R217" s="1" t="str">
        <f ca="1">$AT$8&amp;"!R"&amp;2+$D$16+3*A217+2&amp;"C"&amp;F$3</f>
        <v>data1!R718C37</v>
      </c>
      <c r="S217" s="2">
        <f t="shared" ca="1" si="93"/>
        <v>201</v>
      </c>
      <c r="T217" s="63">
        <f t="shared" ca="1" si="94"/>
        <v>201</v>
      </c>
      <c r="U217" s="2">
        <f t="shared" ca="1" si="95"/>
        <v>201</v>
      </c>
      <c r="V217" s="2">
        <f t="shared" ca="1" si="90"/>
        <v>59.405114910094518</v>
      </c>
      <c r="W217" s="2">
        <f t="shared" ca="1" si="91"/>
        <v>57.055230617523193</v>
      </c>
      <c r="X217" s="2">
        <f t="shared" ca="1" si="96"/>
        <v>54.114213784535728</v>
      </c>
      <c r="Y217" s="2">
        <f t="shared" ca="1" si="96"/>
        <v>55.982175509134926</v>
      </c>
      <c r="AA217" s="63">
        <f t="shared" ca="1" si="97"/>
        <v>507.89780938469102</v>
      </c>
      <c r="AB217" s="63">
        <f t="shared" ca="1" si="98"/>
        <v>492.87117767333984</v>
      </c>
      <c r="AC217" s="1">
        <f ca="1">IF(AB217&lt;&gt;"",AA217/AC$16,"")</f>
        <v>4.9551005793628394E-2</v>
      </c>
      <c r="AD217" s="63">
        <f t="shared" ca="1" si="99"/>
        <v>0.97041406473173086</v>
      </c>
      <c r="AE217" s="1">
        <f ca="1">IF(AD217&lt;&gt;"",AD217/AD$16-1,"")</f>
        <v>2.636465291820933E-4</v>
      </c>
      <c r="AF217" s="63" t="str">
        <f t="shared" ca="1" si="100"/>
        <v/>
      </c>
      <c r="AG217" s="1" t="str">
        <f t="shared" ca="1" si="101"/>
        <v/>
      </c>
      <c r="AH217" s="63" t="str">
        <f t="shared" ca="1" si="102"/>
        <v/>
      </c>
      <c r="AI217" s="1" t="str">
        <f t="shared" ca="1" si="103"/>
        <v/>
      </c>
      <c r="AL217" s="2" t="str">
        <f t="shared" ca="1" si="104"/>
        <v/>
      </c>
      <c r="AM217" s="1" t="str">
        <f t="shared" ca="1" si="105"/>
        <v/>
      </c>
      <c r="AN217" s="63" t="str">
        <f t="shared" ca="1" si="106"/>
        <v/>
      </c>
      <c r="AP217" s="63" t="str">
        <f t="shared" ca="1" si="107"/>
        <v/>
      </c>
      <c r="AQ217" s="1" t="str">
        <f t="shared" ca="1" si="108"/>
        <v/>
      </c>
      <c r="AZ217" s="118"/>
      <c r="BA217" s="118"/>
      <c r="BD217" s="121"/>
      <c r="BE217" s="121"/>
      <c r="BF217" s="121"/>
      <c r="BG217" s="121"/>
      <c r="BH217" s="121"/>
      <c r="BI217" s="121"/>
    </row>
    <row r="218" spans="1:61">
      <c r="A218" s="62">
        <f t="shared" si="109"/>
        <v>201</v>
      </c>
      <c r="H218" s="63"/>
      <c r="O218" s="1" t="str">
        <f t="shared" ca="1" si="92"/>
        <v>data3!R719C37</v>
      </c>
      <c r="P218" s="1" t="str">
        <f ca="1">$AT$8&amp;"!R"&amp;2+$D$16+3*A218&amp;"C"&amp;F$3</f>
        <v>data1!R719C37</v>
      </c>
      <c r="Q218" s="1" t="str">
        <f ca="1">$AT$8&amp;"!R"&amp;2+$D$16+3*A218+1&amp;"C"&amp;F$3</f>
        <v>data1!R720C37</v>
      </c>
      <c r="R218" s="1" t="str">
        <f ca="1">$AT$8&amp;"!R"&amp;2+$D$16+3*A218+2&amp;"C"&amp;F$3</f>
        <v>data1!R721C37</v>
      </c>
      <c r="S218" s="2">
        <f t="shared" ca="1" si="93"/>
        <v>202</v>
      </c>
      <c r="T218" s="63">
        <f t="shared" ca="1" si="94"/>
        <v>202</v>
      </c>
      <c r="U218" s="2">
        <f t="shared" ca="1" si="95"/>
        <v>202</v>
      </c>
      <c r="V218" s="2">
        <f t="shared" ca="1" si="90"/>
        <v>58.402152436867354</v>
      </c>
      <c r="W218" s="2">
        <f t="shared" ca="1" si="91"/>
        <v>56.025564988454185</v>
      </c>
      <c r="X218" s="2">
        <f t="shared" ca="1" si="96"/>
        <v>53.054903666178383</v>
      </c>
      <c r="Y218" s="2">
        <f t="shared" ca="1" si="96"/>
        <v>55.235182603200279</v>
      </c>
      <c r="AA218" s="63">
        <f t="shared" ca="1" si="97"/>
        <v>511.59268525623798</v>
      </c>
      <c r="AB218" s="63">
        <f t="shared" ca="1" si="98"/>
        <v>496.40331776936847</v>
      </c>
      <c r="AC218" s="1">
        <f ca="1">IF(AB218&lt;&gt;"",AA218/AC$16,"")</f>
        <v>4.9911481488413463E-2</v>
      </c>
      <c r="AD218" s="63">
        <f t="shared" ca="1" si="99"/>
        <v>0.97030964686435706</v>
      </c>
      <c r="AE218" s="1">
        <f ca="1">IF(AD218&lt;&gt;"",AD218/AD$16-1,"")</f>
        <v>1.5601680638832605E-4</v>
      </c>
      <c r="AF218" s="63" t="str">
        <f t="shared" ca="1" si="100"/>
        <v/>
      </c>
      <c r="AG218" s="1" t="str">
        <f t="shared" ca="1" si="101"/>
        <v/>
      </c>
      <c r="AH218" s="63" t="str">
        <f t="shared" ca="1" si="102"/>
        <v/>
      </c>
      <c r="AI218" s="1" t="str">
        <f t="shared" ca="1" si="103"/>
        <v/>
      </c>
      <c r="AL218" s="2" t="str">
        <f t="shared" ca="1" si="104"/>
        <v/>
      </c>
      <c r="AM218" s="1" t="str">
        <f t="shared" ca="1" si="105"/>
        <v/>
      </c>
      <c r="AN218" s="63" t="str">
        <f t="shared" ca="1" si="106"/>
        <v/>
      </c>
      <c r="AP218" s="63" t="str">
        <f t="shared" ca="1" si="107"/>
        <v/>
      </c>
      <c r="AQ218" s="1" t="str">
        <f t="shared" ca="1" si="108"/>
        <v/>
      </c>
      <c r="AZ218" s="118"/>
      <c r="BA218" s="118"/>
      <c r="BD218" s="121"/>
      <c r="BE218" s="121"/>
      <c r="BF218" s="121"/>
      <c r="BG218" s="121"/>
      <c r="BH218" s="121"/>
      <c r="BI218" s="121"/>
    </row>
    <row r="219" spans="1:61">
      <c r="A219" s="62">
        <f t="shared" si="109"/>
        <v>202</v>
      </c>
      <c r="H219" s="63"/>
      <c r="O219" s="1" t="str">
        <f t="shared" ca="1" si="92"/>
        <v>data3!R722C37</v>
      </c>
      <c r="P219" s="1" t="str">
        <f ca="1">$AT$8&amp;"!R"&amp;2+$D$16+3*A219&amp;"C"&amp;F$3</f>
        <v>data1!R722C37</v>
      </c>
      <c r="Q219" s="1" t="str">
        <f ca="1">$AT$8&amp;"!R"&amp;2+$D$16+3*A219+1&amp;"C"&amp;F$3</f>
        <v>data1!R723C37</v>
      </c>
      <c r="R219" s="1" t="str">
        <f ca="1">$AT$8&amp;"!R"&amp;2+$D$16+3*A219+2&amp;"C"&amp;F$3</f>
        <v>data1!R724C37</v>
      </c>
      <c r="S219" s="2">
        <f t="shared" ca="1" si="93"/>
        <v>203</v>
      </c>
      <c r="T219" s="63">
        <f t="shared" ca="1" si="94"/>
        <v>203</v>
      </c>
      <c r="U219" s="2">
        <f t="shared" ca="1" si="95"/>
        <v>203</v>
      </c>
      <c r="V219" s="2">
        <f t="shared" ca="1" si="90"/>
        <v>57.209953180082671</v>
      </c>
      <c r="W219" s="2">
        <f t="shared" ca="1" si="91"/>
        <v>54.943764209747314</v>
      </c>
      <c r="X219" s="2">
        <f t="shared" ca="1" si="96"/>
        <v>52.006561597188316</v>
      </c>
      <c r="Y219" s="2">
        <f t="shared" ca="1" si="96"/>
        <v>54.585949579874672</v>
      </c>
      <c r="AA219" s="63">
        <f t="shared" ca="1" si="97"/>
        <v>515.23014038471422</v>
      </c>
      <c r="AB219" s="63">
        <f t="shared" ca="1" si="98"/>
        <v>499.9615364074707</v>
      </c>
      <c r="AC219" s="1">
        <f ca="1">IF(AB219&lt;&gt;"",AA219/AC$16,"")</f>
        <v>5.0266355159484313E-2</v>
      </c>
      <c r="AD219" s="63">
        <f t="shared" ca="1" si="99"/>
        <v>0.97036546820447522</v>
      </c>
      <c r="AE219" s="1">
        <f ca="1">IF(AD219&lt;&gt;"",AD219/AD$16-1,"")</f>
        <v>2.1355519051735605E-4</v>
      </c>
      <c r="AF219" s="63" t="str">
        <f t="shared" ca="1" si="100"/>
        <v/>
      </c>
      <c r="AG219" s="1" t="str">
        <f t="shared" ca="1" si="101"/>
        <v/>
      </c>
      <c r="AH219" s="63" t="str">
        <f t="shared" ca="1" si="102"/>
        <v/>
      </c>
      <c r="AI219" s="1" t="str">
        <f t="shared" ca="1" si="103"/>
        <v/>
      </c>
      <c r="AL219" s="2" t="str">
        <f t="shared" ca="1" si="104"/>
        <v/>
      </c>
      <c r="AM219" s="1" t="str">
        <f t="shared" ca="1" si="105"/>
        <v/>
      </c>
      <c r="AN219" s="63" t="str">
        <f t="shared" ca="1" si="106"/>
        <v/>
      </c>
      <c r="AP219" s="63" t="str">
        <f t="shared" ca="1" si="107"/>
        <v/>
      </c>
      <c r="AQ219" s="1" t="str">
        <f t="shared" ca="1" si="108"/>
        <v/>
      </c>
      <c r="AZ219" s="118"/>
      <c r="BA219" s="118"/>
      <c r="BD219" s="121"/>
      <c r="BE219" s="121"/>
      <c r="BF219" s="121"/>
      <c r="BG219" s="121"/>
      <c r="BH219" s="121"/>
      <c r="BI219" s="121"/>
    </row>
    <row r="220" spans="1:61">
      <c r="A220" s="62">
        <f t="shared" si="109"/>
        <v>203</v>
      </c>
      <c r="H220" s="63"/>
      <c r="O220" s="1" t="str">
        <f t="shared" ca="1" si="92"/>
        <v>data3!R725C37</v>
      </c>
      <c r="P220" s="1" t="str">
        <f ca="1">$AT$8&amp;"!R"&amp;2+$D$16+3*A220&amp;"C"&amp;F$3</f>
        <v>data1!R725C37</v>
      </c>
      <c r="Q220" s="1" t="str">
        <f ca="1">$AT$8&amp;"!R"&amp;2+$D$16+3*A220+1&amp;"C"&amp;F$3</f>
        <v>data1!R726C37</v>
      </c>
      <c r="R220" s="1" t="str">
        <f ca="1">$AT$8&amp;"!R"&amp;2+$D$16+3*A220+2&amp;"C"&amp;F$3</f>
        <v>data1!R727C37</v>
      </c>
      <c r="S220" s="2">
        <f t="shared" ca="1" si="93"/>
        <v>204</v>
      </c>
      <c r="T220" s="63">
        <f t="shared" ca="1" si="94"/>
        <v>204</v>
      </c>
      <c r="U220" s="2">
        <f t="shared" ca="1" si="95"/>
        <v>204</v>
      </c>
      <c r="V220" s="2">
        <f t="shared" ca="1" si="90"/>
        <v>56.084039503880717</v>
      </c>
      <c r="W220" s="2">
        <f t="shared" ca="1" si="91"/>
        <v>53.888030529022217</v>
      </c>
      <c r="X220" s="2">
        <f t="shared" ca="1" si="96"/>
        <v>50.979915142059326</v>
      </c>
      <c r="Y220" s="2">
        <f t="shared" ca="1" si="96"/>
        <v>53.801903088887535</v>
      </c>
      <c r="AA220" s="63">
        <f t="shared" ca="1" si="97"/>
        <v>518.82767594446625</v>
      </c>
      <c r="AB220" s="63">
        <f t="shared" ca="1" si="98"/>
        <v>503.4545783996582</v>
      </c>
      <c r="AC220" s="1">
        <f ca="1">IF(AB220&lt;&gt;"",AA220/AC$16,"")</f>
        <v>5.061733423848451E-2</v>
      </c>
      <c r="AD220" s="63">
        <f t="shared" ca="1" si="99"/>
        <v>0.97036954993423763</v>
      </c>
      <c r="AE220" s="1">
        <f ca="1">IF(AD220&lt;&gt;"",AD220/AD$16-1,"")</f>
        <v>2.1776247279481353E-4</v>
      </c>
      <c r="AF220" s="63" t="str">
        <f t="shared" ca="1" si="100"/>
        <v/>
      </c>
      <c r="AG220" s="1" t="str">
        <f t="shared" ca="1" si="101"/>
        <v/>
      </c>
      <c r="AH220" s="63" t="str">
        <f t="shared" ca="1" si="102"/>
        <v/>
      </c>
      <c r="AI220" s="1" t="str">
        <f t="shared" ca="1" si="103"/>
        <v/>
      </c>
      <c r="AL220" s="2" t="str">
        <f t="shared" ca="1" si="104"/>
        <v/>
      </c>
      <c r="AM220" s="1" t="str">
        <f t="shared" ca="1" si="105"/>
        <v/>
      </c>
      <c r="AN220" s="63" t="str">
        <f t="shared" ca="1" si="106"/>
        <v/>
      </c>
      <c r="AP220" s="63" t="str">
        <f t="shared" ca="1" si="107"/>
        <v/>
      </c>
      <c r="AQ220" s="1" t="str">
        <f t="shared" ca="1" si="108"/>
        <v/>
      </c>
      <c r="AZ220" s="118"/>
      <c r="BA220" s="118"/>
      <c r="BD220" s="121"/>
      <c r="BE220" s="121"/>
      <c r="BF220" s="121"/>
      <c r="BG220" s="121"/>
      <c r="BH220" s="121"/>
      <c r="BI220" s="121"/>
    </row>
    <row r="221" spans="1:61">
      <c r="A221" s="62">
        <f t="shared" si="109"/>
        <v>204</v>
      </c>
      <c r="H221" s="63"/>
      <c r="O221" s="1" t="str">
        <f t="shared" ca="1" si="92"/>
        <v>data3!R728C37</v>
      </c>
      <c r="P221" s="1" t="str">
        <f ca="1">$AT$8&amp;"!R"&amp;2+$D$16+3*A221&amp;"C"&amp;F$3</f>
        <v>data1!R728C37</v>
      </c>
      <c r="Q221" s="1" t="str">
        <f ca="1">$AT$8&amp;"!R"&amp;2+$D$16+3*A221+1&amp;"C"&amp;F$3</f>
        <v>data1!R729C37</v>
      </c>
      <c r="R221" s="1" t="str">
        <f ca="1">$AT$8&amp;"!R"&amp;2+$D$16+3*A221+2&amp;"C"&amp;F$3</f>
        <v>data1!R730C37</v>
      </c>
      <c r="S221" s="2">
        <f t="shared" ca="1" si="93"/>
        <v>205</v>
      </c>
      <c r="T221" s="63">
        <f t="shared" ca="1" si="94"/>
        <v>205</v>
      </c>
      <c r="U221" s="2">
        <f t="shared" ca="1" si="95"/>
        <v>205</v>
      </c>
      <c r="V221" s="2">
        <f t="shared" ca="1" si="90"/>
        <v>55.070938294242644</v>
      </c>
      <c r="W221" s="2">
        <f t="shared" ca="1" si="91"/>
        <v>52.825779914855957</v>
      </c>
      <c r="X221" s="2">
        <f t="shared" ca="1" si="96"/>
        <v>49.95446173350016</v>
      </c>
      <c r="Y221" s="2">
        <f t="shared" ca="1" si="96"/>
        <v>53.003468354543052</v>
      </c>
      <c r="AA221" s="63">
        <f t="shared" ca="1" si="97"/>
        <v>522.38978791784643</v>
      </c>
      <c r="AB221" s="63">
        <f t="shared" ca="1" si="98"/>
        <v>506.92807642618817</v>
      </c>
      <c r="AC221" s="1">
        <f ca="1">IF(AB221&lt;&gt;"",AA221/AC$16,"")</f>
        <v>5.0964857357838678E-2</v>
      </c>
      <c r="AD221" s="63">
        <f t="shared" ca="1" si="99"/>
        <v>0.97040196449228855</v>
      </c>
      <c r="AE221" s="1">
        <f ca="1">IF(AD221&lt;&gt;"",AD221/AD$16-1,"")</f>
        <v>2.5117409079888908E-4</v>
      </c>
      <c r="AF221" s="63" t="str">
        <f t="shared" ca="1" si="100"/>
        <v/>
      </c>
      <c r="AG221" s="1" t="str">
        <f t="shared" ca="1" si="101"/>
        <v/>
      </c>
      <c r="AH221" s="63" t="str">
        <f t="shared" ca="1" si="102"/>
        <v/>
      </c>
      <c r="AI221" s="1" t="str">
        <f t="shared" ca="1" si="103"/>
        <v/>
      </c>
      <c r="AL221" s="2" t="str">
        <f t="shared" ca="1" si="104"/>
        <v/>
      </c>
      <c r="AM221" s="1" t="str">
        <f t="shared" ca="1" si="105"/>
        <v/>
      </c>
      <c r="AN221" s="63" t="str">
        <f t="shared" ca="1" si="106"/>
        <v/>
      </c>
      <c r="AP221" s="63" t="str">
        <f t="shared" ca="1" si="107"/>
        <v/>
      </c>
      <c r="AQ221" s="1" t="str">
        <f t="shared" ca="1" si="108"/>
        <v/>
      </c>
      <c r="AZ221" s="118"/>
      <c r="BA221" s="118"/>
      <c r="BD221" s="121"/>
      <c r="BE221" s="121"/>
      <c r="BF221" s="121"/>
      <c r="BG221" s="121"/>
      <c r="BH221" s="121"/>
      <c r="BI221" s="121"/>
    </row>
    <row r="222" spans="1:61">
      <c r="A222" s="62">
        <f t="shared" si="109"/>
        <v>205</v>
      </c>
      <c r="H222" s="63"/>
      <c r="O222" s="1" t="str">
        <f t="shared" ca="1" si="92"/>
        <v>data3!R731C37</v>
      </c>
      <c r="P222" s="1" t="str">
        <f ca="1">$AT$8&amp;"!R"&amp;2+$D$16+3*A222&amp;"C"&amp;F$3</f>
        <v>data1!R731C37</v>
      </c>
      <c r="Q222" s="1" t="str">
        <f ca="1">$AT$8&amp;"!R"&amp;2+$D$16+3*A222+1&amp;"C"&amp;F$3</f>
        <v>data1!R732C37</v>
      </c>
      <c r="R222" s="1" t="str">
        <f ca="1">$AT$8&amp;"!R"&amp;2+$D$16+3*A222+2&amp;"C"&amp;F$3</f>
        <v>data1!R733C37</v>
      </c>
      <c r="S222" s="2">
        <f t="shared" ca="1" si="93"/>
        <v>206</v>
      </c>
      <c r="T222" s="63">
        <f t="shared" ca="1" si="94"/>
        <v>206</v>
      </c>
      <c r="U222" s="2">
        <f t="shared" ca="1" si="95"/>
        <v>206</v>
      </c>
      <c r="V222" s="2">
        <f t="shared" ca="1" si="90"/>
        <v>53.843434203881252</v>
      </c>
      <c r="W222" s="2">
        <f t="shared" ca="1" si="91"/>
        <v>51.763529618581138</v>
      </c>
      <c r="X222" s="2">
        <f t="shared" ca="1" si="96"/>
        <v>48.916609605153404</v>
      </c>
      <c r="Y222" s="2">
        <f t="shared" ca="1" si="96"/>
        <v>52.25401178995768</v>
      </c>
      <c r="AA222" s="63">
        <f t="shared" ca="1" si="97"/>
        <v>525.92440683402253</v>
      </c>
      <c r="AB222" s="63">
        <f t="shared" ca="1" si="98"/>
        <v>510.36898295084637</v>
      </c>
      <c r="AC222" s="1">
        <f ca="1">IF(AB222&lt;&gt;"",AA222/AC$16,"")</f>
        <v>5.1309698227709519E-2</v>
      </c>
      <c r="AD222" s="63">
        <f t="shared" ca="1" si="99"/>
        <v>0.97042270014275012</v>
      </c>
      <c r="AE222" s="1">
        <f ca="1">IF(AD222&lt;&gt;"",AD222/AD$16-1,"")</f>
        <v>2.7254756228667354E-4</v>
      </c>
      <c r="AF222" s="63" t="str">
        <f t="shared" ca="1" si="100"/>
        <v/>
      </c>
      <c r="AG222" s="1" t="str">
        <f t="shared" ca="1" si="101"/>
        <v/>
      </c>
      <c r="AH222" s="63" t="str">
        <f t="shared" ca="1" si="102"/>
        <v/>
      </c>
      <c r="AI222" s="1" t="str">
        <f t="shared" ca="1" si="103"/>
        <v/>
      </c>
      <c r="AL222" s="2" t="str">
        <f t="shared" ca="1" si="104"/>
        <v/>
      </c>
      <c r="AM222" s="1" t="str">
        <f t="shared" ca="1" si="105"/>
        <v/>
      </c>
      <c r="AN222" s="63" t="str">
        <f t="shared" ca="1" si="106"/>
        <v/>
      </c>
      <c r="AP222" s="63" t="str">
        <f t="shared" ca="1" si="107"/>
        <v/>
      </c>
      <c r="AQ222" s="1" t="str">
        <f t="shared" ca="1" si="108"/>
        <v/>
      </c>
      <c r="AZ222" s="118"/>
      <c r="BA222" s="118"/>
      <c r="BD222" s="121"/>
      <c r="BE222" s="121"/>
      <c r="BF222" s="121"/>
      <c r="BG222" s="121"/>
      <c r="BH222" s="121"/>
      <c r="BI222" s="121"/>
    </row>
    <row r="223" spans="1:61">
      <c r="A223" s="62">
        <f t="shared" si="109"/>
        <v>206</v>
      </c>
      <c r="H223" s="63"/>
      <c r="O223" s="1" t="str">
        <f t="shared" ca="1" si="92"/>
        <v>data3!R734C37</v>
      </c>
      <c r="P223" s="1" t="str">
        <f ca="1">$AT$8&amp;"!R"&amp;2+$D$16+3*A223&amp;"C"&amp;F$3</f>
        <v>data1!R734C37</v>
      </c>
      <c r="Q223" s="1" t="str">
        <f ca="1">$AT$8&amp;"!R"&amp;2+$D$16+3*A223+1&amp;"C"&amp;F$3</f>
        <v>data1!R735C37</v>
      </c>
      <c r="R223" s="1" t="str">
        <f ca="1">$AT$8&amp;"!R"&amp;2+$D$16+3*A223+2&amp;"C"&amp;F$3</f>
        <v>data1!R736C37</v>
      </c>
      <c r="S223" s="2">
        <f t="shared" ca="1" si="93"/>
        <v>207</v>
      </c>
      <c r="T223" s="63">
        <f t="shared" ca="1" si="94"/>
        <v>207</v>
      </c>
      <c r="U223" s="2">
        <f t="shared" ca="1" si="95"/>
        <v>207</v>
      </c>
      <c r="V223" s="2">
        <f t="shared" ca="1" si="90"/>
        <v>52.769367375964407</v>
      </c>
      <c r="W223" s="2">
        <f t="shared" ca="1" si="91"/>
        <v>50.720829963684082</v>
      </c>
      <c r="X223" s="2">
        <f t="shared" ca="1" si="96"/>
        <v>47.898307959238686</v>
      </c>
      <c r="Y223" s="2">
        <f t="shared" ca="1" si="96"/>
        <v>51.499332427978516</v>
      </c>
      <c r="AA223" s="63">
        <f t="shared" ca="1" si="97"/>
        <v>529.48264425489322</v>
      </c>
      <c r="AB223" s="63">
        <f t="shared" ca="1" si="98"/>
        <v>513.7773106892904</v>
      </c>
      <c r="AC223" s="1">
        <f ca="1">IF(AB223&lt;&gt;"",AA223/AC$16,"")</f>
        <v>5.1656843341940803E-2</v>
      </c>
      <c r="AD223" s="63">
        <f t="shared" ca="1" si="99"/>
        <v>0.97033834114108897</v>
      </c>
      <c r="AE223" s="1">
        <f ca="1">IF(AD223&lt;&gt;"",AD223/AD$16-1,"")</f>
        <v>1.8559370858040047E-4</v>
      </c>
      <c r="AF223" s="63" t="str">
        <f t="shared" ca="1" si="100"/>
        <v/>
      </c>
      <c r="AG223" s="1" t="str">
        <f t="shared" ca="1" si="101"/>
        <v/>
      </c>
      <c r="AH223" s="63" t="str">
        <f t="shared" ca="1" si="102"/>
        <v/>
      </c>
      <c r="AI223" s="1" t="str">
        <f t="shared" ca="1" si="103"/>
        <v/>
      </c>
      <c r="AL223" s="2" t="str">
        <f t="shared" ca="1" si="104"/>
        <v/>
      </c>
      <c r="AM223" s="1" t="str">
        <f t="shared" ca="1" si="105"/>
        <v/>
      </c>
      <c r="AN223" s="63" t="str">
        <f t="shared" ca="1" si="106"/>
        <v/>
      </c>
      <c r="AP223" s="63" t="str">
        <f t="shared" ca="1" si="107"/>
        <v/>
      </c>
      <c r="AQ223" s="1" t="str">
        <f t="shared" ca="1" si="108"/>
        <v/>
      </c>
      <c r="AZ223" s="118"/>
      <c r="BA223" s="118"/>
      <c r="BD223" s="121"/>
      <c r="BE223" s="121"/>
      <c r="BF223" s="121"/>
      <c r="BG223" s="121"/>
      <c r="BH223" s="121"/>
      <c r="BI223" s="121"/>
    </row>
    <row r="224" spans="1:61">
      <c r="A224" s="62">
        <f t="shared" si="109"/>
        <v>207</v>
      </c>
      <c r="H224" s="63"/>
      <c r="O224" s="1" t="str">
        <f t="shared" ca="1" si="92"/>
        <v>data3!R737C37</v>
      </c>
      <c r="P224" s="1" t="str">
        <f ca="1">$AT$8&amp;"!R"&amp;2+$D$16+3*A224&amp;"C"&amp;F$3</f>
        <v>data1!R737C37</v>
      </c>
      <c r="Q224" s="1" t="str">
        <f ca="1">$AT$8&amp;"!R"&amp;2+$D$16+3*A224+1&amp;"C"&amp;F$3</f>
        <v>data1!R738C37</v>
      </c>
      <c r="R224" s="1" t="str">
        <f ca="1">$AT$8&amp;"!R"&amp;2+$D$16+3*A224+2&amp;"C"&amp;F$3</f>
        <v>data1!R739C37</v>
      </c>
      <c r="S224" s="2">
        <f t="shared" ca="1" si="93"/>
        <v>208</v>
      </c>
      <c r="T224" s="63">
        <f t="shared" ca="1" si="94"/>
        <v>208</v>
      </c>
      <c r="U224" s="2">
        <f t="shared" ca="1" si="95"/>
        <v>208</v>
      </c>
      <c r="V224" s="2">
        <f t="shared" ca="1" si="90"/>
        <v>51.78193651082362</v>
      </c>
      <c r="W224" s="2">
        <f t="shared" ca="1" si="91"/>
        <v>49.691163857777916</v>
      </c>
      <c r="X224" s="2">
        <f t="shared" ca="1" si="96"/>
        <v>46.903849124908447</v>
      </c>
      <c r="Y224" s="2">
        <f t="shared" ca="1" si="96"/>
        <v>50.700996398925781</v>
      </c>
      <c r="AA224" s="63">
        <f t="shared" ca="1" si="97"/>
        <v>532.87133246744236</v>
      </c>
      <c r="AB224" s="63">
        <f t="shared" ca="1" si="98"/>
        <v>517.14001719156897</v>
      </c>
      <c r="AC224" s="1">
        <f ca="1">IF(AB224&lt;&gt;"",AA224/AC$16,"")</f>
        <v>5.1987447069994377E-2</v>
      </c>
      <c r="AD224" s="63">
        <f t="shared" ca="1" si="99"/>
        <v>0.97047821055970473</v>
      </c>
      <c r="AE224" s="1">
        <f ca="1">IF(AD224&lt;&gt;"",AD224/AD$16-1,"")</f>
        <v>3.2976545936924673E-4</v>
      </c>
      <c r="AF224" s="63" t="str">
        <f t="shared" ca="1" si="100"/>
        <v/>
      </c>
      <c r="AG224" s="1" t="str">
        <f t="shared" ca="1" si="101"/>
        <v/>
      </c>
      <c r="AH224" s="63" t="str">
        <f t="shared" ca="1" si="102"/>
        <v/>
      </c>
      <c r="AI224" s="1" t="str">
        <f t="shared" ca="1" si="103"/>
        <v/>
      </c>
      <c r="AL224" s="2" t="str">
        <f t="shared" ca="1" si="104"/>
        <v/>
      </c>
      <c r="AM224" s="1" t="str">
        <f t="shared" ca="1" si="105"/>
        <v/>
      </c>
      <c r="AN224" s="63" t="str">
        <f t="shared" ca="1" si="106"/>
        <v/>
      </c>
      <c r="AP224" s="63" t="str">
        <f t="shared" ca="1" si="107"/>
        <v/>
      </c>
      <c r="AQ224" s="1" t="str">
        <f t="shared" ca="1" si="108"/>
        <v/>
      </c>
      <c r="AZ224" s="118"/>
      <c r="BA224" s="118"/>
      <c r="BD224" s="121"/>
      <c r="BE224" s="121"/>
      <c r="BF224" s="121"/>
      <c r="BG224" s="121"/>
      <c r="BH224" s="121"/>
      <c r="BI224" s="121"/>
    </row>
    <row r="225" spans="1:61">
      <c r="A225" s="62">
        <f t="shared" si="109"/>
        <v>208</v>
      </c>
      <c r="H225" s="63"/>
      <c r="O225" s="1" t="str">
        <f t="shared" ca="1" si="92"/>
        <v>data3!R740C37</v>
      </c>
      <c r="P225" s="1" t="str">
        <f ca="1">$AT$8&amp;"!R"&amp;2+$D$16+3*A225&amp;"C"&amp;F$3</f>
        <v>data1!R740C37</v>
      </c>
      <c r="Q225" s="1" t="str">
        <f ca="1">$AT$8&amp;"!R"&amp;2+$D$16+3*A225+1&amp;"C"&amp;F$3</f>
        <v>data1!R741C37</v>
      </c>
      <c r="R225" s="1" t="str">
        <f ca="1">$AT$8&amp;"!R"&amp;2+$D$16+3*A225+2&amp;"C"&amp;F$3</f>
        <v>data1!R742C37</v>
      </c>
      <c r="S225" s="2">
        <f t="shared" ca="1" si="93"/>
        <v>209</v>
      </c>
      <c r="T225" s="63">
        <f t="shared" ca="1" si="94"/>
        <v>209</v>
      </c>
      <c r="U225" s="2">
        <f t="shared" ca="1" si="95"/>
        <v>209</v>
      </c>
      <c r="V225" s="2">
        <f t="shared" ca="1" si="90"/>
        <v>50.77736582511379</v>
      </c>
      <c r="W225" s="2">
        <f t="shared" ca="1" si="91"/>
        <v>48.674530982971191</v>
      </c>
      <c r="X225" s="2">
        <f t="shared" ca="1" si="96"/>
        <v>45.932278315226235</v>
      </c>
      <c r="Y225" s="2">
        <f t="shared" ca="1" si="96"/>
        <v>49.888075033823647</v>
      </c>
      <c r="AA225" s="63">
        <f t="shared" ca="1" si="97"/>
        <v>536.3185664613178</v>
      </c>
      <c r="AB225" s="63">
        <f t="shared" ca="1" si="98"/>
        <v>520.4766515096029</v>
      </c>
      <c r="AC225" s="1">
        <f ca="1">IF(AB225&lt;&gt;"",AA225/AC$16,"")</f>
        <v>5.2323762581591979E-2</v>
      </c>
      <c r="AD225" s="63">
        <f t="shared" ca="1" si="99"/>
        <v>0.97046174430200804</v>
      </c>
      <c r="AE225" s="1">
        <f ca="1">IF(AD225&lt;&gt;"",AD225/AD$16-1,"")</f>
        <v>3.1279270560680139E-4</v>
      </c>
      <c r="AF225" s="63" t="str">
        <f t="shared" ca="1" si="100"/>
        <v/>
      </c>
      <c r="AG225" s="1" t="str">
        <f t="shared" ca="1" si="101"/>
        <v/>
      </c>
      <c r="AH225" s="63" t="str">
        <f t="shared" ca="1" si="102"/>
        <v/>
      </c>
      <c r="AI225" s="1" t="str">
        <f t="shared" ca="1" si="103"/>
        <v/>
      </c>
      <c r="AL225" s="2" t="str">
        <f t="shared" ca="1" si="104"/>
        <v/>
      </c>
      <c r="AM225" s="1" t="str">
        <f t="shared" ca="1" si="105"/>
        <v/>
      </c>
      <c r="AN225" s="63" t="str">
        <f t="shared" ca="1" si="106"/>
        <v/>
      </c>
      <c r="AP225" s="63" t="str">
        <f t="shared" ca="1" si="107"/>
        <v/>
      </c>
      <c r="AQ225" s="1" t="str">
        <f t="shared" ca="1" si="108"/>
        <v/>
      </c>
      <c r="AZ225" s="118"/>
      <c r="BA225" s="118"/>
      <c r="BD225" s="121"/>
      <c r="BE225" s="121"/>
      <c r="BF225" s="121"/>
      <c r="BG225" s="121"/>
      <c r="BH225" s="121"/>
      <c r="BI225" s="121"/>
    </row>
    <row r="226" spans="1:61">
      <c r="A226" s="62">
        <f t="shared" si="109"/>
        <v>209</v>
      </c>
      <c r="H226" s="63"/>
      <c r="O226" s="1" t="str">
        <f t="shared" ca="1" si="92"/>
        <v>data3!R743C37</v>
      </c>
      <c r="P226" s="1" t="str">
        <f ca="1">$AT$8&amp;"!R"&amp;2+$D$16+3*A226&amp;"C"&amp;F$3</f>
        <v>data1!R743C37</v>
      </c>
      <c r="Q226" s="1" t="str">
        <f ca="1">$AT$8&amp;"!R"&amp;2+$D$16+3*A226+1&amp;"C"&amp;F$3</f>
        <v>data1!R744C37</v>
      </c>
      <c r="R226" s="1" t="str">
        <f ca="1">$AT$8&amp;"!R"&amp;2+$D$16+3*A226+2&amp;"C"&amp;F$3</f>
        <v>data1!R745C37</v>
      </c>
      <c r="S226" s="2">
        <f t="shared" ca="1" si="93"/>
        <v>210</v>
      </c>
      <c r="T226" s="63">
        <f t="shared" ca="1" si="94"/>
        <v>210</v>
      </c>
      <c r="U226" s="2">
        <f t="shared" ca="1" si="95"/>
        <v>210</v>
      </c>
      <c r="V226" s="2">
        <f t="shared" ca="1" si="90"/>
        <v>49.734872196578301</v>
      </c>
      <c r="W226" s="2">
        <f t="shared" ca="1" si="91"/>
        <v>47.683966636657715</v>
      </c>
      <c r="X226" s="2">
        <f t="shared" ca="1" si="96"/>
        <v>44.985265096028648</v>
      </c>
      <c r="Y226" s="2">
        <f t="shared" ca="1" si="96"/>
        <v>48.985771179199219</v>
      </c>
      <c r="AA226" s="63">
        <f t="shared" ca="1" si="97"/>
        <v>539.6805540439791</v>
      </c>
      <c r="AB226" s="63">
        <f t="shared" ca="1" si="98"/>
        <v>523.74160512288415</v>
      </c>
      <c r="AC226" s="1">
        <f ca="1">IF(AB226&lt;&gt;"",AA226/AC$16,"")</f>
        <v>5.2651761370144302E-2</v>
      </c>
      <c r="AD226" s="63">
        <f t="shared" ca="1" si="99"/>
        <v>0.97046595657067891</v>
      </c>
      <c r="AE226" s="1">
        <f ca="1">IF(AD226&lt;&gt;"",AD226/AD$16-1,"")</f>
        <v>3.171345421217886E-4</v>
      </c>
      <c r="AF226" s="63" t="str">
        <f t="shared" ca="1" si="100"/>
        <v/>
      </c>
      <c r="AG226" s="1" t="str">
        <f t="shared" ca="1" si="101"/>
        <v/>
      </c>
      <c r="AH226" s="63" t="str">
        <f t="shared" ca="1" si="102"/>
        <v/>
      </c>
      <c r="AI226" s="1" t="str">
        <f t="shared" ca="1" si="103"/>
        <v/>
      </c>
      <c r="AL226" s="2" t="str">
        <f t="shared" ca="1" si="104"/>
        <v/>
      </c>
      <c r="AM226" s="1" t="str">
        <f t="shared" ca="1" si="105"/>
        <v/>
      </c>
      <c r="AN226" s="63" t="str">
        <f t="shared" ca="1" si="106"/>
        <v/>
      </c>
      <c r="AP226" s="63" t="str">
        <f t="shared" ca="1" si="107"/>
        <v/>
      </c>
      <c r="AQ226" s="1" t="str">
        <f t="shared" ca="1" si="108"/>
        <v/>
      </c>
      <c r="AZ226" s="118"/>
      <c r="BA226" s="118"/>
      <c r="BD226" s="121"/>
      <c r="BE226" s="121"/>
      <c r="BF226" s="121"/>
      <c r="BG226" s="121"/>
      <c r="BH226" s="121"/>
      <c r="BI226" s="121"/>
    </row>
    <row r="227" spans="1:61">
      <c r="A227" s="62">
        <f t="shared" si="109"/>
        <v>210</v>
      </c>
      <c r="H227" s="63"/>
      <c r="O227" s="1" t="str">
        <f t="shared" ca="1" si="92"/>
        <v>data3!R746C37</v>
      </c>
      <c r="P227" s="1" t="str">
        <f ca="1">$AT$8&amp;"!R"&amp;2+$D$16+3*A227&amp;"C"&amp;F$3</f>
        <v>data1!R746C37</v>
      </c>
      <c r="Q227" s="1" t="str">
        <f ca="1">$AT$8&amp;"!R"&amp;2+$D$16+3*A227+1&amp;"C"&amp;F$3</f>
        <v>data1!R747C37</v>
      </c>
      <c r="R227" s="1" t="str">
        <f ca="1">$AT$8&amp;"!R"&amp;2+$D$16+3*A227+2&amp;"C"&amp;F$3</f>
        <v>data1!R748C37</v>
      </c>
      <c r="S227" s="2">
        <f t="shared" ca="1" si="93"/>
        <v>211</v>
      </c>
      <c r="T227" s="63">
        <f t="shared" ca="1" si="94"/>
        <v>211</v>
      </c>
      <c r="U227" s="2">
        <f t="shared" ca="1" si="95"/>
        <v>211</v>
      </c>
      <c r="V227" s="2">
        <f t="shared" ca="1" si="90"/>
        <v>48.722286706025976</v>
      </c>
      <c r="W227" s="2">
        <f t="shared" ca="1" si="91"/>
        <v>46.732502778371177</v>
      </c>
      <c r="X227" s="2">
        <f t="shared" ca="1" si="96"/>
        <v>44.064479192097984</v>
      </c>
      <c r="Y227" s="2">
        <f t="shared" ca="1" si="96"/>
        <v>48.161812464396156</v>
      </c>
      <c r="AA227" s="63">
        <f t="shared" ca="1" si="97"/>
        <v>543.03262690117936</v>
      </c>
      <c r="AB227" s="63">
        <f t="shared" ca="1" si="98"/>
        <v>526.95442708333337</v>
      </c>
      <c r="AC227" s="1">
        <f ca="1">IF(AB227&lt;&gt;"",AA227/AC$16,"")</f>
        <v>5.2978792868407745E-2</v>
      </c>
      <c r="AD227" s="63">
        <f t="shared" ca="1" si="99"/>
        <v>0.97039183463138046</v>
      </c>
      <c r="AE227" s="1">
        <f ca="1">IF(AD227&lt;&gt;"",AD227/AD$16-1,"")</f>
        <v>2.4073263907320452E-4</v>
      </c>
      <c r="AF227" s="63" t="str">
        <f t="shared" ca="1" si="100"/>
        <v/>
      </c>
      <c r="AG227" s="1" t="str">
        <f t="shared" ca="1" si="101"/>
        <v/>
      </c>
      <c r="AH227" s="63" t="str">
        <f t="shared" ca="1" si="102"/>
        <v/>
      </c>
      <c r="AI227" s="1" t="str">
        <f t="shared" ca="1" si="103"/>
        <v/>
      </c>
      <c r="AL227" s="2" t="str">
        <f t="shared" ca="1" si="104"/>
        <v/>
      </c>
      <c r="AM227" s="1" t="str">
        <f t="shared" ca="1" si="105"/>
        <v/>
      </c>
      <c r="AN227" s="63" t="str">
        <f t="shared" ca="1" si="106"/>
        <v/>
      </c>
      <c r="AP227" s="63" t="str">
        <f t="shared" ca="1" si="107"/>
        <v/>
      </c>
      <c r="AQ227" s="1" t="str">
        <f t="shared" ca="1" si="108"/>
        <v/>
      </c>
      <c r="AZ227" s="118"/>
      <c r="BA227" s="118"/>
      <c r="BD227" s="121"/>
      <c r="BE227" s="121"/>
      <c r="BF227" s="121"/>
      <c r="BG227" s="121"/>
      <c r="BH227" s="121"/>
      <c r="BI227" s="121"/>
    </row>
    <row r="228" spans="1:61">
      <c r="A228" s="62">
        <f t="shared" si="109"/>
        <v>211</v>
      </c>
      <c r="H228" s="63"/>
      <c r="O228" s="1" t="str">
        <f t="shared" ca="1" si="92"/>
        <v>data3!R749C37</v>
      </c>
      <c r="P228" s="1" t="str">
        <f ca="1">$AT$8&amp;"!R"&amp;2+$D$16+3*A228&amp;"C"&amp;F$3</f>
        <v>data1!R749C37</v>
      </c>
      <c r="Q228" s="1" t="str">
        <f ca="1">$AT$8&amp;"!R"&amp;2+$D$16+3*A228+1&amp;"C"&amp;F$3</f>
        <v>data1!R750C37</v>
      </c>
      <c r="R228" s="1" t="str">
        <f ca="1">$AT$8&amp;"!R"&amp;2+$D$16+3*A228+2&amp;"C"&amp;F$3</f>
        <v>data1!R751C37</v>
      </c>
      <c r="S228" s="2">
        <f t="shared" ca="1" si="93"/>
        <v>212</v>
      </c>
      <c r="T228" s="63">
        <f t="shared" ca="1" si="94"/>
        <v>212</v>
      </c>
      <c r="U228" s="2">
        <f t="shared" ca="1" si="95"/>
        <v>212</v>
      </c>
      <c r="V228" s="2">
        <f t="shared" ca="1" si="90"/>
        <v>47.791505657749155</v>
      </c>
      <c r="W228" s="2">
        <f t="shared" ca="1" si="91"/>
        <v>45.80710713068644</v>
      </c>
      <c r="X228" s="2">
        <f t="shared" ca="1" si="96"/>
        <v>43.188516298929848</v>
      </c>
      <c r="Y228" s="2">
        <f t="shared" ca="1" si="96"/>
        <v>47.244627634684242</v>
      </c>
      <c r="AA228" s="63">
        <f t="shared" ca="1" si="97"/>
        <v>546.31748836728309</v>
      </c>
      <c r="AB228" s="63">
        <f t="shared" ca="1" si="98"/>
        <v>530.15421168009436</v>
      </c>
      <c r="AC228" s="1">
        <f ca="1">IF(AB228&lt;&gt;"",AA228/AC$16,"")</f>
        <v>5.3299267157783714E-2</v>
      </c>
      <c r="AD228" s="63">
        <f t="shared" ca="1" si="99"/>
        <v>0.97041413274999844</v>
      </c>
      <c r="AE228" s="1">
        <f ca="1">IF(AD228&lt;&gt;"",AD228/AD$16-1,"")</f>
        <v>2.637166396666224E-4</v>
      </c>
      <c r="AF228" s="63" t="str">
        <f t="shared" ca="1" si="100"/>
        <v/>
      </c>
      <c r="AG228" s="1" t="str">
        <f t="shared" ca="1" si="101"/>
        <v/>
      </c>
      <c r="AH228" s="63" t="str">
        <f t="shared" ca="1" si="102"/>
        <v/>
      </c>
      <c r="AI228" s="1" t="str">
        <f t="shared" ca="1" si="103"/>
        <v/>
      </c>
      <c r="AL228" s="2" t="str">
        <f t="shared" ca="1" si="104"/>
        <v/>
      </c>
      <c r="AM228" s="1" t="str">
        <f t="shared" ca="1" si="105"/>
        <v/>
      </c>
      <c r="AN228" s="63" t="str">
        <f t="shared" ca="1" si="106"/>
        <v/>
      </c>
      <c r="AP228" s="63" t="str">
        <f t="shared" ca="1" si="107"/>
        <v/>
      </c>
      <c r="AQ228" s="1" t="str">
        <f t="shared" ca="1" si="108"/>
        <v/>
      </c>
      <c r="AZ228" s="118"/>
      <c r="BA228" s="118"/>
      <c r="BD228" s="121"/>
      <c r="BE228" s="121"/>
      <c r="BF228" s="121"/>
      <c r="BG228" s="121"/>
      <c r="BH228" s="121"/>
      <c r="BI228" s="121"/>
    </row>
    <row r="229" spans="1:61">
      <c r="A229" s="62">
        <f t="shared" si="109"/>
        <v>212</v>
      </c>
      <c r="H229" s="63"/>
      <c r="O229" s="1" t="str">
        <f t="shared" ca="1" si="92"/>
        <v>data3!R752C37</v>
      </c>
      <c r="P229" s="1" t="str">
        <f ca="1">$AT$8&amp;"!R"&amp;2+$D$16+3*A229&amp;"C"&amp;F$3</f>
        <v>data1!R752C37</v>
      </c>
      <c r="Q229" s="1" t="str">
        <f ca="1">$AT$8&amp;"!R"&amp;2+$D$16+3*A229+1&amp;"C"&amp;F$3</f>
        <v>data1!R753C37</v>
      </c>
      <c r="R229" s="1" t="str">
        <f ca="1">$AT$8&amp;"!R"&amp;2+$D$16+3*A229+2&amp;"C"&amp;F$3</f>
        <v>data1!R754C37</v>
      </c>
      <c r="S229" s="2">
        <f t="shared" ca="1" si="93"/>
        <v>213</v>
      </c>
      <c r="T229" s="63">
        <f t="shared" ca="1" si="94"/>
        <v>213</v>
      </c>
      <c r="U229" s="2">
        <f t="shared" ca="1" si="95"/>
        <v>213</v>
      </c>
      <c r="V229" s="2">
        <f t="shared" ca="1" si="90"/>
        <v>46.802997849811661</v>
      </c>
      <c r="W229" s="2">
        <f t="shared" ca="1" si="91"/>
        <v>44.914295196533203</v>
      </c>
      <c r="X229" s="2">
        <f t="shared" ca="1" si="96"/>
        <v>42.346170107523598</v>
      </c>
      <c r="Y229" s="2">
        <f t="shared" ca="1" si="96"/>
        <v>46.500591437021889</v>
      </c>
      <c r="AA229" s="63">
        <f t="shared" ca="1" si="97"/>
        <v>549.49136413173926</v>
      </c>
      <c r="AB229" s="63">
        <f t="shared" ca="1" si="98"/>
        <v>533.25623957316077</v>
      </c>
      <c r="AC229" s="1">
        <f ca="1">IF(AB229&lt;&gt;"",AA229/AC$16,"")</f>
        <v>5.3608913573828222E-2</v>
      </c>
      <c r="AD229" s="63">
        <f t="shared" ca="1" si="99"/>
        <v>0.97045426804071455</v>
      </c>
      <c r="AE229" s="1">
        <f ca="1">IF(AD229&lt;&gt;"",AD229/AD$16-1,"")</f>
        <v>3.0508647724958315E-4</v>
      </c>
      <c r="AF229" s="63" t="str">
        <f t="shared" ca="1" si="100"/>
        <v/>
      </c>
      <c r="AG229" s="1" t="str">
        <f t="shared" ca="1" si="101"/>
        <v/>
      </c>
      <c r="AH229" s="63" t="str">
        <f t="shared" ca="1" si="102"/>
        <v/>
      </c>
      <c r="AI229" s="1" t="str">
        <f t="shared" ca="1" si="103"/>
        <v/>
      </c>
      <c r="AL229" s="2" t="str">
        <f t="shared" ca="1" si="104"/>
        <v/>
      </c>
      <c r="AM229" s="1" t="str">
        <f t="shared" ca="1" si="105"/>
        <v/>
      </c>
      <c r="AN229" s="63" t="str">
        <f t="shared" ca="1" si="106"/>
        <v/>
      </c>
      <c r="AP229" s="63" t="str">
        <f t="shared" ca="1" si="107"/>
        <v/>
      </c>
      <c r="AQ229" s="1" t="str">
        <f t="shared" ca="1" si="108"/>
        <v/>
      </c>
      <c r="AZ229" s="118"/>
      <c r="BA229" s="118"/>
      <c r="BD229" s="121"/>
      <c r="BE229" s="121"/>
      <c r="BF229" s="121"/>
      <c r="BG229" s="121"/>
      <c r="BH229" s="121"/>
      <c r="BI229" s="121"/>
    </row>
    <row r="230" spans="1:61">
      <c r="A230" s="62">
        <f t="shared" si="109"/>
        <v>213</v>
      </c>
      <c r="H230" s="63"/>
      <c r="O230" s="1" t="str">
        <f t="shared" ca="1" si="92"/>
        <v>data3!R755C37</v>
      </c>
      <c r="P230" s="1" t="str">
        <f ca="1">$AT$8&amp;"!R"&amp;2+$D$16+3*A230&amp;"C"&amp;F$3</f>
        <v>data1!R755C37</v>
      </c>
      <c r="Q230" s="1" t="str">
        <f ca="1">$AT$8&amp;"!R"&amp;2+$D$16+3*A230+1&amp;"C"&amp;F$3</f>
        <v>data1!R756C37</v>
      </c>
      <c r="R230" s="1" t="str">
        <f ca="1">$AT$8&amp;"!R"&amp;2+$D$16+3*A230+2&amp;"C"&amp;F$3</f>
        <v>data1!R757C37</v>
      </c>
      <c r="S230" s="2">
        <f t="shared" ca="1" si="93"/>
        <v>214</v>
      </c>
      <c r="T230" s="63">
        <f t="shared" ca="1" si="94"/>
        <v>214</v>
      </c>
      <c r="U230" s="2">
        <f t="shared" ca="1" si="95"/>
        <v>214</v>
      </c>
      <c r="V230" s="2">
        <f t="shared" ca="1" si="90"/>
        <v>45.808593050331147</v>
      </c>
      <c r="W230" s="2">
        <f t="shared" ca="1" si="91"/>
        <v>43.982382297515869</v>
      </c>
      <c r="X230" s="2">
        <f t="shared" ca="1" si="96"/>
        <v>41.464723110198975</v>
      </c>
      <c r="Y230" s="2">
        <f t="shared" ca="1" si="96"/>
        <v>45.578873475392662</v>
      </c>
      <c r="AA230" s="63">
        <f t="shared" ca="1" si="97"/>
        <v>552.64941637389086</v>
      </c>
      <c r="AB230" s="63">
        <f t="shared" ca="1" si="98"/>
        <v>536.33220799764001</v>
      </c>
      <c r="AC230" s="1">
        <f ca="1">IF(AB230&lt;&gt;"",AA230/AC$16,"")</f>
        <v>5.3917016231599106E-2</v>
      </c>
      <c r="AD230" s="63">
        <f t="shared" ca="1" si="99"/>
        <v>0.9704745759376473</v>
      </c>
      <c r="AE230" s="1">
        <f ca="1">IF(AD230&lt;&gt;"",AD230/AD$16-1,"")</f>
        <v>3.2601903766638074E-4</v>
      </c>
      <c r="AF230" s="63" t="str">
        <f t="shared" ca="1" si="100"/>
        <v/>
      </c>
      <c r="AG230" s="1" t="str">
        <f t="shared" ca="1" si="101"/>
        <v/>
      </c>
      <c r="AH230" s="63" t="str">
        <f t="shared" ca="1" si="102"/>
        <v/>
      </c>
      <c r="AI230" s="1" t="str">
        <f t="shared" ca="1" si="103"/>
        <v/>
      </c>
      <c r="AL230" s="2" t="str">
        <f t="shared" ca="1" si="104"/>
        <v/>
      </c>
      <c r="AM230" s="1" t="str">
        <f t="shared" ca="1" si="105"/>
        <v/>
      </c>
      <c r="AN230" s="63" t="str">
        <f t="shared" ca="1" si="106"/>
        <v/>
      </c>
      <c r="AP230" s="63" t="str">
        <f t="shared" ca="1" si="107"/>
        <v/>
      </c>
      <c r="AQ230" s="1" t="str">
        <f t="shared" ca="1" si="108"/>
        <v/>
      </c>
      <c r="AZ230" s="118"/>
      <c r="BA230" s="118"/>
      <c r="BD230" s="121"/>
      <c r="BE230" s="121"/>
      <c r="BF230" s="121"/>
      <c r="BG230" s="121"/>
      <c r="BH230" s="121"/>
      <c r="BI230" s="121"/>
    </row>
    <row r="231" spans="1:61">
      <c r="A231" s="62">
        <f t="shared" si="109"/>
        <v>214</v>
      </c>
      <c r="H231" s="63"/>
      <c r="O231" s="1" t="str">
        <f t="shared" ca="1" si="92"/>
        <v>data3!R758C37</v>
      </c>
      <c r="P231" s="1" t="str">
        <f ca="1">$AT$8&amp;"!R"&amp;2+$D$16+3*A231&amp;"C"&amp;F$3</f>
        <v>data1!R758C37</v>
      </c>
      <c r="Q231" s="1" t="str">
        <f ca="1">$AT$8&amp;"!R"&amp;2+$D$16+3*A231+1&amp;"C"&amp;F$3</f>
        <v>data1!R759C37</v>
      </c>
      <c r="R231" s="1" t="str">
        <f ca="1">$AT$8&amp;"!R"&amp;2+$D$16+3*A231+2&amp;"C"&amp;F$3</f>
        <v>data1!R760C37</v>
      </c>
      <c r="S231" s="2">
        <f t="shared" ca="1" si="93"/>
        <v>215</v>
      </c>
      <c r="T231" s="63">
        <f t="shared" ca="1" si="94"/>
        <v>215</v>
      </c>
      <c r="U231" s="2">
        <f t="shared" ca="1" si="95"/>
        <v>215</v>
      </c>
      <c r="V231" s="2">
        <f t="shared" ca="1" si="90"/>
        <v>44.53992409939152</v>
      </c>
      <c r="W231" s="2">
        <f t="shared" ca="1" si="91"/>
        <v>42.881030559539795</v>
      </c>
      <c r="X231" s="2">
        <f t="shared" ca="1" si="96"/>
        <v>40.415665467580162</v>
      </c>
      <c r="Y231" s="2">
        <f t="shared" ca="1" si="96"/>
        <v>44.362694263458252</v>
      </c>
      <c r="AA231" s="63">
        <f t="shared" ca="1" si="97"/>
        <v>555.69599703133019</v>
      </c>
      <c r="AB231" s="63">
        <f t="shared" ca="1" si="98"/>
        <v>539.29086812337243</v>
      </c>
      <c r="AC231" s="1">
        <f ca="1">IF(AB231&lt;&gt;"",AA231/AC$16,"")</f>
        <v>5.4214243612812699E-2</v>
      </c>
      <c r="AD231" s="63">
        <f t="shared" ca="1" si="99"/>
        <v>0.97047823091114904</v>
      </c>
      <c r="AE231" s="1">
        <f ca="1">IF(AD231&lt;&gt;"",AD231/AD$16-1,"")</f>
        <v>3.2978643681658149E-4</v>
      </c>
      <c r="AF231" s="63" t="str">
        <f t="shared" ca="1" si="100"/>
        <v/>
      </c>
      <c r="AG231" s="1" t="str">
        <f t="shared" ca="1" si="101"/>
        <v/>
      </c>
      <c r="AH231" s="63" t="str">
        <f t="shared" ca="1" si="102"/>
        <v/>
      </c>
      <c r="AI231" s="1" t="str">
        <f t="shared" ca="1" si="103"/>
        <v/>
      </c>
      <c r="AL231" s="2" t="str">
        <f t="shared" ca="1" si="104"/>
        <v/>
      </c>
      <c r="AM231" s="1" t="str">
        <f t="shared" ca="1" si="105"/>
        <v/>
      </c>
      <c r="AN231" s="63" t="str">
        <f t="shared" ca="1" si="106"/>
        <v/>
      </c>
      <c r="AP231" s="63" t="str">
        <f t="shared" ca="1" si="107"/>
        <v/>
      </c>
      <c r="AQ231" s="1" t="str">
        <f t="shared" ca="1" si="108"/>
        <v/>
      </c>
      <c r="AZ231" s="118"/>
      <c r="BA231" s="118"/>
      <c r="BD231" s="121"/>
      <c r="BE231" s="121"/>
      <c r="BF231" s="121"/>
      <c r="BG231" s="121"/>
      <c r="BH231" s="121"/>
      <c r="BI231" s="121"/>
    </row>
    <row r="232" spans="1:61">
      <c r="A232" s="62">
        <f t="shared" si="109"/>
        <v>215</v>
      </c>
      <c r="H232" s="63"/>
      <c r="O232" s="1" t="str">
        <f t="shared" ca="1" si="92"/>
        <v>data3!R761C37</v>
      </c>
      <c r="P232" s="1" t="str">
        <f ca="1">$AT$8&amp;"!R"&amp;2+$D$16+3*A232&amp;"C"&amp;F$3</f>
        <v>data1!R761C37</v>
      </c>
      <c r="Q232" s="1" t="str">
        <f ca="1">$AT$8&amp;"!R"&amp;2+$D$16+3*A232+1&amp;"C"&amp;F$3</f>
        <v>data1!R762C37</v>
      </c>
      <c r="R232" s="1" t="str">
        <f ca="1">$AT$8&amp;"!R"&amp;2+$D$16+3*A232+2&amp;"C"&amp;F$3</f>
        <v>data1!R763C37</v>
      </c>
      <c r="S232" s="2">
        <f t="shared" ca="1" si="93"/>
        <v>216</v>
      </c>
      <c r="T232" s="63">
        <f t="shared" ca="1" si="94"/>
        <v>216</v>
      </c>
      <c r="U232" s="2">
        <f t="shared" ca="1" si="95"/>
        <v>216</v>
      </c>
      <c r="V232" s="2">
        <f t="shared" ca="1" si="90"/>
        <v>43.456259874400679</v>
      </c>
      <c r="W232" s="2">
        <f t="shared" ca="1" si="91"/>
        <v>41.694959958394371</v>
      </c>
      <c r="X232" s="2">
        <f t="shared" ca="1" si="96"/>
        <v>39.274576187133789</v>
      </c>
      <c r="Y232" s="2">
        <f t="shared" ca="1" si="96"/>
        <v>43.080882390340172</v>
      </c>
      <c r="AA232" s="63">
        <f t="shared" ca="1" si="97"/>
        <v>558.66975778907522</v>
      </c>
      <c r="AB232" s="63">
        <f t="shared" ca="1" si="98"/>
        <v>542.19739532470703</v>
      </c>
      <c r="AC232" s="1">
        <f ca="1">IF(AB232&lt;&gt;"",AA232/AC$16,"")</f>
        <v>5.4504366613568313E-2</v>
      </c>
      <c r="AD232" s="63">
        <f t="shared" ca="1" si="99"/>
        <v>0.97051502746531826</v>
      </c>
      <c r="AE232" s="1">
        <f ca="1">IF(AD232&lt;&gt;"",AD232/AD$16-1,"")</f>
        <v>3.6771483953734752E-4</v>
      </c>
      <c r="AF232" s="63" t="str">
        <f t="shared" ca="1" si="100"/>
        <v/>
      </c>
      <c r="AG232" s="1" t="str">
        <f t="shared" ca="1" si="101"/>
        <v/>
      </c>
      <c r="AH232" s="63" t="str">
        <f t="shared" ca="1" si="102"/>
        <v/>
      </c>
      <c r="AI232" s="1" t="str">
        <f t="shared" ca="1" si="103"/>
        <v/>
      </c>
      <c r="AL232" s="2" t="str">
        <f t="shared" ca="1" si="104"/>
        <v/>
      </c>
      <c r="AM232" s="1" t="str">
        <f t="shared" ca="1" si="105"/>
        <v/>
      </c>
      <c r="AN232" s="63" t="str">
        <f t="shared" ca="1" si="106"/>
        <v/>
      </c>
      <c r="AP232" s="63" t="str">
        <f t="shared" ca="1" si="107"/>
        <v/>
      </c>
      <c r="AQ232" s="1" t="str">
        <f t="shared" ca="1" si="108"/>
        <v/>
      </c>
      <c r="AZ232" s="118"/>
      <c r="BA232" s="118"/>
      <c r="BD232" s="121"/>
      <c r="BE232" s="121"/>
      <c r="BF232" s="121"/>
      <c r="BG232" s="121"/>
      <c r="BH232" s="121"/>
      <c r="BI232" s="121"/>
    </row>
    <row r="233" spans="1:61">
      <c r="A233" s="62">
        <f t="shared" si="109"/>
        <v>216</v>
      </c>
      <c r="H233" s="63"/>
      <c r="O233" s="1" t="str">
        <f t="shared" ca="1" si="92"/>
        <v>data3!R764C37</v>
      </c>
      <c r="P233" s="1" t="str">
        <f ca="1">$AT$8&amp;"!R"&amp;2+$D$16+3*A233&amp;"C"&amp;F$3</f>
        <v>data1!R764C37</v>
      </c>
      <c r="Q233" s="1" t="str">
        <f ca="1">$AT$8&amp;"!R"&amp;2+$D$16+3*A233+1&amp;"C"&amp;F$3</f>
        <v>data1!R765C37</v>
      </c>
      <c r="R233" s="1" t="str">
        <f ca="1">$AT$8&amp;"!R"&amp;2+$D$16+3*A233+2&amp;"C"&amp;F$3</f>
        <v>data1!R766C37</v>
      </c>
      <c r="S233" s="2">
        <f t="shared" ca="1" si="93"/>
        <v>217</v>
      </c>
      <c r="T233" s="63">
        <f t="shared" ca="1" si="94"/>
        <v>217</v>
      </c>
      <c r="U233" s="2">
        <f t="shared" ca="1" si="95"/>
        <v>217</v>
      </c>
      <c r="V233" s="2">
        <f t="shared" ca="1" si="90"/>
        <v>42.170482459020313</v>
      </c>
      <c r="W233" s="2">
        <f t="shared" ca="1" si="91"/>
        <v>40.534955978393555</v>
      </c>
      <c r="X233" s="2">
        <f t="shared" ca="1" si="96"/>
        <v>38.173781236012779</v>
      </c>
      <c r="Y233" s="2">
        <f t="shared" ca="1" si="96"/>
        <v>41.768323421478271</v>
      </c>
      <c r="AC233" s="1"/>
      <c r="AE233" s="1"/>
      <c r="AF233" s="63" t="str">
        <f t="shared" ca="1" si="100"/>
        <v/>
      </c>
      <c r="AG233" s="1" t="str">
        <f t="shared" ca="1" si="101"/>
        <v/>
      </c>
      <c r="AH233" s="63" t="str">
        <f t="shared" ca="1" si="102"/>
        <v/>
      </c>
      <c r="AI233" s="1" t="str">
        <f t="shared" ca="1" si="103"/>
        <v/>
      </c>
      <c r="AL233" s="2" t="str">
        <f t="shared" ca="1" si="104"/>
        <v/>
      </c>
      <c r="AM233" s="1" t="str">
        <f t="shared" ca="1" si="105"/>
        <v/>
      </c>
      <c r="AN233" s="63" t="str">
        <f t="shared" ca="1" si="106"/>
        <v/>
      </c>
      <c r="AP233" s="63" t="str">
        <f t="shared" ca="1" si="107"/>
        <v/>
      </c>
      <c r="AQ233" s="1" t="str">
        <f t="shared" ca="1" si="108"/>
        <v/>
      </c>
      <c r="AZ233" s="118"/>
      <c r="BA233" s="118"/>
      <c r="BD233" s="121"/>
      <c r="BE233" s="121"/>
      <c r="BF233" s="121"/>
      <c r="BG233" s="121"/>
      <c r="BH233" s="121"/>
      <c r="BI233" s="121"/>
    </row>
    <row r="234" spans="1:61">
      <c r="A234" s="62">
        <f t="shared" si="109"/>
        <v>217</v>
      </c>
      <c r="H234" s="63"/>
      <c r="O234" s="1" t="str">
        <f t="shared" ca="1" si="92"/>
        <v>data3!R767C37</v>
      </c>
      <c r="P234" s="1" t="str">
        <f ca="1">$AT$8&amp;"!R"&amp;2+$D$16+3*A234&amp;"C"&amp;F$3</f>
        <v>data1!R767C37</v>
      </c>
      <c r="Q234" s="1" t="str">
        <f ca="1">$AT$8&amp;"!R"&amp;2+$D$16+3*A234+1&amp;"C"&amp;F$3</f>
        <v>data1!R768C37</v>
      </c>
      <c r="R234" s="1" t="str">
        <f ca="1">$AT$8&amp;"!R"&amp;2+$D$16+3*A234+2&amp;"C"&amp;F$3</f>
        <v>data1!R769C37</v>
      </c>
      <c r="S234" s="2">
        <f t="shared" ca="1" si="93"/>
        <v>218</v>
      </c>
      <c r="T234" s="63">
        <f t="shared" ca="1" si="94"/>
        <v>218</v>
      </c>
      <c r="U234" s="2">
        <f t="shared" ca="1" si="95"/>
        <v>218</v>
      </c>
      <c r="V234" s="2">
        <f t="shared" ca="1" si="90"/>
        <v>41.129047036082923</v>
      </c>
      <c r="W234" s="2">
        <f t="shared" ca="1" si="91"/>
        <v>39.387986342112221</v>
      </c>
      <c r="X234" s="2">
        <f t="shared" ca="1" si="96"/>
        <v>37.107079664866127</v>
      </c>
      <c r="Y234" s="2">
        <f t="shared" ca="1" si="96"/>
        <v>40.413881937662758</v>
      </c>
      <c r="AA234" s="63">
        <f t="shared" ca="1" si="97"/>
        <v>559.86806637672396</v>
      </c>
      <c r="AB234" s="63">
        <f t="shared" ca="1" si="98"/>
        <v>542.69919586181641</v>
      </c>
      <c r="AC234" s="1">
        <f t="shared" ref="AC233:AC240" ca="1" si="110">IF(AB234&lt;&gt;"",AA234/AC$16,"")</f>
        <v>5.4621274768460876E-2</v>
      </c>
      <c r="AD234" s="63">
        <f t="shared" ref="AD233:AD240" ca="1" si="111">AB234/AA234</f>
        <v>0.96933407789085269</v>
      </c>
      <c r="AE234" s="1">
        <f t="shared" ref="AE233:AE240" ca="1" si="112">IF(AD234&lt;&gt;"",AD234/AD$16-1,"")</f>
        <v>-8.4956031202243487E-4</v>
      </c>
      <c r="AF234" s="63" t="str">
        <f t="shared" ca="1" si="100"/>
        <v/>
      </c>
      <c r="AG234" s="1" t="str">
        <f t="shared" ca="1" si="101"/>
        <v/>
      </c>
      <c r="AH234" s="63" t="str">
        <f t="shared" ca="1" si="102"/>
        <v/>
      </c>
      <c r="AI234" s="1" t="str">
        <f t="shared" ca="1" si="103"/>
        <v/>
      </c>
      <c r="AL234" s="2" t="str">
        <f t="shared" ca="1" si="104"/>
        <v/>
      </c>
      <c r="AM234" s="1" t="str">
        <f t="shared" ca="1" si="105"/>
        <v/>
      </c>
      <c r="AN234" s="63" t="str">
        <f t="shared" ca="1" si="106"/>
        <v/>
      </c>
      <c r="AP234" s="63" t="str">
        <f t="shared" ca="1" si="107"/>
        <v/>
      </c>
      <c r="AQ234" s="1" t="str">
        <f t="shared" ca="1" si="108"/>
        <v/>
      </c>
      <c r="AZ234" s="118"/>
      <c r="BA234" s="118"/>
      <c r="BD234" s="121"/>
      <c r="BE234" s="121"/>
      <c r="BF234" s="121"/>
      <c r="BG234" s="121"/>
      <c r="BH234" s="121"/>
      <c r="BI234" s="121"/>
    </row>
    <row r="235" spans="1:61">
      <c r="A235" s="62">
        <f t="shared" si="109"/>
        <v>218</v>
      </c>
      <c r="H235" s="63"/>
      <c r="O235" s="1" t="str">
        <f t="shared" ca="1" si="92"/>
        <v>data3!R770C37</v>
      </c>
      <c r="P235" s="1" t="str">
        <f ca="1">$AT$8&amp;"!R"&amp;2+$D$16+3*A235&amp;"C"&amp;F$3</f>
        <v>data1!R770C37</v>
      </c>
      <c r="Q235" s="1" t="str">
        <f ca="1">$AT$8&amp;"!R"&amp;2+$D$16+3*A235+1&amp;"C"&amp;F$3</f>
        <v>data1!R771C37</v>
      </c>
      <c r="R235" s="1" t="str">
        <f ca="1">$AT$8&amp;"!R"&amp;2+$D$16+3*A235+2&amp;"C"&amp;F$3</f>
        <v>data1!R772C37</v>
      </c>
      <c r="S235" s="2">
        <f t="shared" ca="1" si="93"/>
        <v>219</v>
      </c>
      <c r="T235" s="63">
        <f t="shared" ca="1" si="94"/>
        <v>219</v>
      </c>
      <c r="U235" s="2">
        <f t="shared" ca="1" si="95"/>
        <v>219</v>
      </c>
      <c r="V235" s="2">
        <f t="shared" ca="1" si="90"/>
        <v>39.825095812683294</v>
      </c>
      <c r="W235" s="2">
        <f t="shared" ca="1" si="91"/>
        <v>38.267083326975502</v>
      </c>
      <c r="X235" s="2">
        <f t="shared" ca="1" si="96"/>
        <v>36.035849332809448</v>
      </c>
      <c r="Y235" s="2">
        <f t="shared" ca="1" si="96"/>
        <v>39.025244474411011</v>
      </c>
      <c r="AA235" s="63">
        <f t="shared" ca="1" si="97"/>
        <v>562.44884366032011</v>
      </c>
      <c r="AB235" s="63">
        <f t="shared" ca="1" si="98"/>
        <v>545.43628056844079</v>
      </c>
      <c r="AC235" s="1">
        <f t="shared" ca="1" si="110"/>
        <v>5.4873057918080011E-2</v>
      </c>
      <c r="AD235" s="63">
        <f t="shared" ca="1" si="111"/>
        <v>0.96975269256282137</v>
      </c>
      <c r="AE235" s="1">
        <f t="shared" ca="1" si="112"/>
        <v>-4.1806920581122231E-4</v>
      </c>
      <c r="AF235" s="63" t="str">
        <f t="shared" ca="1" si="100"/>
        <v/>
      </c>
      <c r="AG235" s="1" t="str">
        <f t="shared" ca="1" si="101"/>
        <v/>
      </c>
      <c r="AH235" s="63" t="str">
        <f t="shared" ca="1" si="102"/>
        <v/>
      </c>
      <c r="AI235" s="1" t="str">
        <f t="shared" ca="1" si="103"/>
        <v/>
      </c>
      <c r="AL235" s="2" t="str">
        <f t="shared" ca="1" si="104"/>
        <v/>
      </c>
      <c r="AM235" s="1" t="str">
        <f t="shared" ca="1" si="105"/>
        <v/>
      </c>
      <c r="AN235" s="63" t="str">
        <f t="shared" ca="1" si="106"/>
        <v/>
      </c>
      <c r="AP235" s="63" t="str">
        <f t="shared" ca="1" si="107"/>
        <v/>
      </c>
      <c r="AQ235" s="1" t="str">
        <f t="shared" ca="1" si="108"/>
        <v/>
      </c>
      <c r="AZ235" s="118"/>
      <c r="BA235" s="118"/>
      <c r="BD235" s="121"/>
      <c r="BE235" s="121"/>
      <c r="BF235" s="121"/>
      <c r="BG235" s="121"/>
      <c r="BH235" s="121"/>
      <c r="BI235" s="121"/>
    </row>
    <row r="236" spans="1:61">
      <c r="A236" s="62">
        <f t="shared" si="109"/>
        <v>219</v>
      </c>
      <c r="H236" s="63"/>
      <c r="O236" s="1" t="str">
        <f t="shared" ca="1" si="92"/>
        <v>data3!R773C37</v>
      </c>
      <c r="P236" s="1" t="str">
        <f ca="1">$AT$8&amp;"!R"&amp;2+$D$16+3*A236&amp;"C"&amp;F$3</f>
        <v>data1!R773C37</v>
      </c>
      <c r="Q236" s="1" t="str">
        <f ca="1">$AT$8&amp;"!R"&amp;2+$D$16+3*A236+1&amp;"C"&amp;F$3</f>
        <v>data1!R774C37</v>
      </c>
      <c r="R236" s="1" t="str">
        <f ca="1">$AT$8&amp;"!R"&amp;2+$D$16+3*A236+2&amp;"C"&amp;F$3</f>
        <v>data1!R775C37</v>
      </c>
      <c r="S236" s="2">
        <f t="shared" ca="1" si="93"/>
        <v>220</v>
      </c>
      <c r="T236" s="63">
        <f t="shared" ca="1" si="94"/>
        <v>220</v>
      </c>
      <c r="U236" s="2">
        <f t="shared" ca="1" si="95"/>
        <v>220</v>
      </c>
      <c r="V236" s="2">
        <f t="shared" ca="1" si="90"/>
        <v>38.659092689132592</v>
      </c>
      <c r="W236" s="2">
        <f t="shared" ca="1" si="91"/>
        <v>37.126631021499634</v>
      </c>
      <c r="X236" s="2">
        <f t="shared" ca="1" si="96"/>
        <v>34.95126668612162</v>
      </c>
      <c r="Y236" s="2">
        <f t="shared" ca="1" si="96"/>
        <v>37.643800179163613</v>
      </c>
      <c r="AA236" s="63">
        <f t="shared" ca="1" si="97"/>
        <v>564.79404272946738</v>
      </c>
      <c r="AB236" s="63">
        <f t="shared" ca="1" si="98"/>
        <v>547.92572402954102</v>
      </c>
      <c r="AC236" s="1">
        <f t="shared" ca="1" si="110"/>
        <v>5.5101857827265108E-2</v>
      </c>
      <c r="AD236" s="63">
        <f t="shared" ca="1" si="111"/>
        <v>0.97013368161886548</v>
      </c>
      <c r="AE236" s="1">
        <f t="shared" ca="1" si="112"/>
        <v>-2.5361065712492525E-5</v>
      </c>
      <c r="AF236" s="63" t="str">
        <f t="shared" ca="1" si="100"/>
        <v/>
      </c>
      <c r="AG236" s="1" t="str">
        <f t="shared" ca="1" si="101"/>
        <v/>
      </c>
      <c r="AH236" s="63" t="str">
        <f t="shared" ca="1" si="102"/>
        <v/>
      </c>
      <c r="AI236" s="1" t="str">
        <f t="shared" ca="1" si="103"/>
        <v/>
      </c>
      <c r="AL236" s="2" t="str">
        <f t="shared" ca="1" si="104"/>
        <v/>
      </c>
      <c r="AM236" s="1" t="str">
        <f t="shared" ca="1" si="105"/>
        <v/>
      </c>
      <c r="AN236" s="63" t="str">
        <f t="shared" ca="1" si="106"/>
        <v/>
      </c>
      <c r="AP236" s="63" t="str">
        <f t="shared" ca="1" si="107"/>
        <v/>
      </c>
      <c r="AQ236" s="1" t="str">
        <f t="shared" ca="1" si="108"/>
        <v/>
      </c>
      <c r="AZ236" s="118"/>
      <c r="BA236" s="118"/>
      <c r="BD236" s="121"/>
      <c r="BE236" s="121"/>
      <c r="BF236" s="121"/>
      <c r="BG236" s="121"/>
      <c r="BH236" s="121"/>
      <c r="BI236" s="121"/>
    </row>
    <row r="237" spans="1:61">
      <c r="A237" s="62">
        <f t="shared" si="109"/>
        <v>220</v>
      </c>
      <c r="H237" s="63"/>
      <c r="O237" s="1" t="str">
        <f t="shared" ca="1" si="92"/>
        <v>data3!R776C37</v>
      </c>
      <c r="P237" s="1" t="str">
        <f ca="1">$AT$8&amp;"!R"&amp;2+$D$16+3*A237&amp;"C"&amp;F$3</f>
        <v>data1!R776C37</v>
      </c>
      <c r="Q237" s="1" t="str">
        <f ca="1">$AT$8&amp;"!R"&amp;2+$D$16+3*A237+1&amp;"C"&amp;F$3</f>
        <v>data1!R777C37</v>
      </c>
      <c r="R237" s="1" t="str">
        <f ca="1">$AT$8&amp;"!R"&amp;2+$D$16+3*A237+2&amp;"C"&amp;F$3</f>
        <v>data1!R778C37</v>
      </c>
      <c r="S237" s="2">
        <f t="shared" ca="1" si="93"/>
        <v>221</v>
      </c>
      <c r="T237" s="63">
        <f t="shared" ca="1" si="94"/>
        <v>221</v>
      </c>
      <c r="U237" s="2">
        <f t="shared" ca="1" si="95"/>
        <v>221</v>
      </c>
      <c r="V237" s="2">
        <f t="shared" ca="1" si="90"/>
        <v>37.491470391200707</v>
      </c>
      <c r="W237" s="2">
        <f t="shared" ca="1" si="91"/>
        <v>35.9796613852183</v>
      </c>
      <c r="X237" s="2">
        <f t="shared" ca="1" si="96"/>
        <v>33.843318462371826</v>
      </c>
      <c r="Y237" s="2">
        <f t="shared" ca="1" si="96"/>
        <v>36.311531941095986</v>
      </c>
      <c r="AA237" s="63">
        <f t="shared" ca="1" si="97"/>
        <v>567.38349917751168</v>
      </c>
      <c r="AB237" s="63">
        <f t="shared" ca="1" si="98"/>
        <v>550.55202611287439</v>
      </c>
      <c r="AC237" s="1">
        <f t="shared" ca="1" si="110"/>
        <v>5.5354487724635283E-2</v>
      </c>
      <c r="AD237" s="63">
        <f t="shared" ca="1" si="111"/>
        <v>0.97033492674877486</v>
      </c>
      <c r="AE237" s="1">
        <f t="shared" ca="1" si="112"/>
        <v>1.8207429080718818E-4</v>
      </c>
      <c r="AF237" s="63" t="str">
        <f t="shared" ca="1" si="100"/>
        <v/>
      </c>
      <c r="AG237" s="1" t="str">
        <f t="shared" ca="1" si="101"/>
        <v/>
      </c>
      <c r="AH237" s="63" t="str">
        <f t="shared" ca="1" si="102"/>
        <v/>
      </c>
      <c r="AI237" s="1" t="str">
        <f t="shared" ca="1" si="103"/>
        <v/>
      </c>
      <c r="AL237" s="2" t="str">
        <f t="shared" ca="1" si="104"/>
        <v/>
      </c>
      <c r="AM237" s="1" t="str">
        <f t="shared" ca="1" si="105"/>
        <v/>
      </c>
      <c r="AN237" s="63" t="str">
        <f t="shared" ca="1" si="106"/>
        <v/>
      </c>
      <c r="AP237" s="63" t="str">
        <f t="shared" ca="1" si="107"/>
        <v/>
      </c>
      <c r="AQ237" s="1" t="str">
        <f t="shared" ca="1" si="108"/>
        <v/>
      </c>
      <c r="AZ237" s="118"/>
      <c r="BA237" s="118"/>
      <c r="BD237" s="121"/>
      <c r="BE237" s="121"/>
      <c r="BF237" s="121"/>
      <c r="BG237" s="121"/>
      <c r="BH237" s="121"/>
      <c r="BI237" s="121"/>
    </row>
    <row r="238" spans="1:61">
      <c r="A238" s="62">
        <f t="shared" si="109"/>
        <v>221</v>
      </c>
      <c r="H238" s="63"/>
      <c r="O238" s="1" t="str">
        <f t="shared" ca="1" si="92"/>
        <v>data3!R779C37</v>
      </c>
      <c r="P238" s="1" t="str">
        <f ca="1">$AT$8&amp;"!R"&amp;2+$D$16+3*A238&amp;"C"&amp;F$3</f>
        <v>data1!R779C37</v>
      </c>
      <c r="Q238" s="1" t="str">
        <f ca="1">$AT$8&amp;"!R"&amp;2+$D$16+3*A238+1&amp;"C"&amp;F$3</f>
        <v>data1!R780C37</v>
      </c>
      <c r="R238" s="1" t="str">
        <f ca="1">$AT$8&amp;"!R"&amp;2+$D$16+3*A238+2&amp;"C"&amp;F$3</f>
        <v>data1!R781C37</v>
      </c>
      <c r="S238" s="2">
        <f t="shared" ca="1" si="93"/>
        <v>222</v>
      </c>
      <c r="T238" s="63">
        <f t="shared" ca="1" si="94"/>
        <v>222</v>
      </c>
      <c r="U238" s="2">
        <f t="shared" ca="1" si="95"/>
        <v>222</v>
      </c>
      <c r="V238" s="2">
        <f t="shared" ca="1" si="90"/>
        <v>36.170412997711189</v>
      </c>
      <c r="W238" s="2">
        <f t="shared" ca="1" si="91"/>
        <v>34.806623538335167</v>
      </c>
      <c r="X238" s="2">
        <f t="shared" ca="1" si="96"/>
        <v>32.714865843454994</v>
      </c>
      <c r="Y238" s="2">
        <f t="shared" ca="1" si="96"/>
        <v>34.971478382746376</v>
      </c>
      <c r="AA238" s="63">
        <f t="shared" ca="1" si="97"/>
        <v>570.04355672876477</v>
      </c>
      <c r="AB238" s="63">
        <f t="shared" ca="1" si="98"/>
        <v>553.15225728352868</v>
      </c>
      <c r="AC238" s="1">
        <f t="shared" ca="1" si="110"/>
        <v>5.5614005534513636E-2</v>
      </c>
      <c r="AD238" s="63">
        <f t="shared" ca="1" si="111"/>
        <v>0.970368405631724</v>
      </c>
      <c r="AE238" s="1">
        <f t="shared" ca="1" si="112"/>
        <v>2.1658297195426002E-4</v>
      </c>
      <c r="AF238" s="63" t="str">
        <f t="shared" ca="1" si="100"/>
        <v/>
      </c>
      <c r="AG238" s="1" t="str">
        <f t="shared" ca="1" si="101"/>
        <v/>
      </c>
      <c r="AH238" s="63" t="str">
        <f t="shared" ca="1" si="102"/>
        <v/>
      </c>
      <c r="AI238" s="1" t="str">
        <f t="shared" ca="1" si="103"/>
        <v/>
      </c>
      <c r="AL238" s="2" t="str">
        <f t="shared" ca="1" si="104"/>
        <v/>
      </c>
      <c r="AM238" s="1" t="str">
        <f t="shared" ca="1" si="105"/>
        <v/>
      </c>
      <c r="AN238" s="63" t="str">
        <f t="shared" ca="1" si="106"/>
        <v/>
      </c>
      <c r="AP238" s="63" t="str">
        <f t="shared" ca="1" si="107"/>
        <v/>
      </c>
      <c r="AQ238" s="1" t="str">
        <f t="shared" ca="1" si="108"/>
        <v/>
      </c>
      <c r="AZ238" s="118"/>
      <c r="BA238" s="118"/>
      <c r="BD238" s="121"/>
      <c r="BE238" s="121"/>
      <c r="BF238" s="121"/>
      <c r="BG238" s="121"/>
      <c r="BH238" s="121"/>
      <c r="BI238" s="121"/>
    </row>
    <row r="239" spans="1:61">
      <c r="A239" s="62">
        <f t="shared" si="109"/>
        <v>222</v>
      </c>
      <c r="H239" s="63"/>
      <c r="O239" s="1" t="str">
        <f t="shared" ca="1" si="92"/>
        <v>data3!R782C37</v>
      </c>
      <c r="P239" s="1" t="str">
        <f ca="1">$AT$8&amp;"!R"&amp;2+$D$16+3*A239&amp;"C"&amp;F$3</f>
        <v>data1!R782C37</v>
      </c>
      <c r="Q239" s="1" t="str">
        <f ca="1">$AT$8&amp;"!R"&amp;2+$D$16+3*A239+1&amp;"C"&amp;F$3</f>
        <v>data1!R783C37</v>
      </c>
      <c r="R239" s="1" t="str">
        <f ca="1">$AT$8&amp;"!R"&amp;2+$D$16+3*A239+2&amp;"C"&amp;F$3</f>
        <v>data1!R784C37</v>
      </c>
      <c r="S239" s="2">
        <f t="shared" ca="1" si="93"/>
        <v>223</v>
      </c>
      <c r="T239" s="63">
        <f t="shared" ca="1" si="94"/>
        <v>223</v>
      </c>
      <c r="U239" s="2">
        <f t="shared" ca="1" si="95"/>
        <v>223</v>
      </c>
      <c r="V239" s="2">
        <f t="shared" ca="1" si="90"/>
        <v>34.859526716472374</v>
      </c>
      <c r="W239" s="2">
        <f t="shared" ca="1" si="91"/>
        <v>33.561900854110718</v>
      </c>
      <c r="X239" s="2">
        <f t="shared" ca="1" si="96"/>
        <v>31.552080949147541</v>
      </c>
      <c r="Y239" s="2">
        <f t="shared" ca="1" si="96"/>
        <v>33.473452250162758</v>
      </c>
      <c r="AC239" s="1"/>
      <c r="AE239" s="1"/>
      <c r="AF239" s="63" t="str">
        <f t="shared" ca="1" si="100"/>
        <v/>
      </c>
      <c r="AG239" s="1" t="str">
        <f t="shared" ca="1" si="101"/>
        <v/>
      </c>
      <c r="AH239" s="63" t="str">
        <f t="shared" ca="1" si="102"/>
        <v/>
      </c>
      <c r="AI239" s="1" t="str">
        <f t="shared" ca="1" si="103"/>
        <v/>
      </c>
      <c r="AL239" s="2" t="str">
        <f t="shared" ca="1" si="104"/>
        <v/>
      </c>
      <c r="AM239" s="1" t="str">
        <f t="shared" ca="1" si="105"/>
        <v/>
      </c>
      <c r="AN239" s="63" t="str">
        <f t="shared" ca="1" si="106"/>
        <v/>
      </c>
      <c r="AP239" s="63" t="str">
        <f t="shared" ca="1" si="107"/>
        <v/>
      </c>
      <c r="AQ239" s="1" t="str">
        <f t="shared" ca="1" si="108"/>
        <v/>
      </c>
      <c r="AZ239" s="118"/>
      <c r="BA239" s="118"/>
      <c r="BD239" s="121"/>
      <c r="BE239" s="121"/>
      <c r="BF239" s="121"/>
      <c r="BG239" s="121"/>
      <c r="BH239" s="121"/>
      <c r="BI239" s="121"/>
    </row>
    <row r="240" spans="1:61">
      <c r="A240" s="62">
        <f t="shared" si="109"/>
        <v>223</v>
      </c>
      <c r="H240" s="63"/>
      <c r="O240" s="1" t="str">
        <f t="shared" ca="1" si="92"/>
        <v>data3!R785C37</v>
      </c>
      <c r="P240" s="1" t="str">
        <f ca="1">$AT$8&amp;"!R"&amp;2+$D$16+3*A240&amp;"C"&amp;F$3</f>
        <v>data1!R785C37</v>
      </c>
      <c r="Q240" s="1" t="str">
        <f ca="1">$AT$8&amp;"!R"&amp;2+$D$16+3*A240+1&amp;"C"&amp;F$3</f>
        <v>data1!R786C37</v>
      </c>
      <c r="R240" s="1" t="str">
        <f ca="1">$AT$8&amp;"!R"&amp;2+$D$16+3*A240+2&amp;"C"&amp;F$3</f>
        <v>data1!R787C37</v>
      </c>
      <c r="S240" s="2">
        <f t="shared" ca="1" si="93"/>
        <v>224</v>
      </c>
      <c r="T240" s="63">
        <f t="shared" ca="1" si="94"/>
        <v>224</v>
      </c>
      <c r="U240" s="2">
        <f t="shared" ca="1" si="95"/>
        <v>224</v>
      </c>
      <c r="V240" s="2">
        <f t="shared" ca="1" si="90"/>
        <v>33.571080716124328</v>
      </c>
      <c r="W240" s="2">
        <f t="shared" ca="1" si="91"/>
        <v>32.291110197703041</v>
      </c>
      <c r="X240" s="2">
        <f t="shared" ca="1" si="96"/>
        <v>30.362115701039631</v>
      </c>
      <c r="Y240" s="2">
        <f t="shared" ca="1" si="96"/>
        <v>32.012973308563232</v>
      </c>
      <c r="AA240" s="63">
        <f t="shared" ca="1" si="97"/>
        <v>572.59646976551915</v>
      </c>
      <c r="AB240" s="63">
        <f t="shared" ca="1" si="98"/>
        <v>555.64170710245764</v>
      </c>
      <c r="AC240" s="1">
        <f t="shared" ca="1" si="110"/>
        <v>5.5863070221026261E-2</v>
      </c>
      <c r="AD240" s="63">
        <f t="shared" ca="1" si="111"/>
        <v>0.97038968355846733</v>
      </c>
      <c r="AE240" s="1">
        <f t="shared" ca="1" si="112"/>
        <v>2.3851539994401705E-4</v>
      </c>
      <c r="AF240" s="63" t="str">
        <f t="shared" ca="1" si="100"/>
        <v/>
      </c>
      <c r="AG240" s="1" t="str">
        <f t="shared" ca="1" si="101"/>
        <v/>
      </c>
      <c r="AH240" s="63" t="str">
        <f t="shared" ca="1" si="102"/>
        <v/>
      </c>
      <c r="AI240" s="1" t="str">
        <f t="shared" ca="1" si="103"/>
        <v/>
      </c>
      <c r="AL240" s="2" t="str">
        <f t="shared" ca="1" si="104"/>
        <v/>
      </c>
      <c r="AM240" s="1" t="str">
        <f t="shared" ca="1" si="105"/>
        <v/>
      </c>
      <c r="AN240" s="63" t="str">
        <f t="shared" ca="1" si="106"/>
        <v/>
      </c>
      <c r="AP240" s="63" t="str">
        <f t="shared" ca="1" si="107"/>
        <v/>
      </c>
      <c r="AQ240" s="1" t="str">
        <f t="shared" ca="1" si="108"/>
        <v/>
      </c>
      <c r="AZ240" s="118"/>
      <c r="BA240" s="118"/>
      <c r="BD240" s="121"/>
      <c r="BE240" s="121"/>
      <c r="BF240" s="121"/>
      <c r="BG240" s="121"/>
      <c r="BH240" s="121"/>
      <c r="BI240" s="121"/>
    </row>
    <row r="241" spans="1:71">
      <c r="A241" s="62">
        <f t="shared" si="109"/>
        <v>224</v>
      </c>
      <c r="H241" s="63"/>
      <c r="O241" s="1" t="str">
        <f t="shared" ca="1" si="92"/>
        <v>data3!R788C37</v>
      </c>
      <c r="P241" s="1" t="str">
        <f ca="1">$AT$8&amp;"!R"&amp;2+$D$16+3*A241&amp;"C"&amp;F$3</f>
        <v>data1!R788C37</v>
      </c>
      <c r="Q241" s="1" t="str">
        <f ca="1">$AT$8&amp;"!R"&amp;2+$D$16+3*A241+1&amp;"C"&amp;F$3</f>
        <v>data1!R789C37</v>
      </c>
      <c r="R241" s="1" t="str">
        <f ca="1">$AT$8&amp;"!R"&amp;2+$D$16+3*A241+2&amp;"C"&amp;F$3</f>
        <v>data1!R790C37</v>
      </c>
      <c r="S241" s="2">
        <f t="shared" ca="1" si="93"/>
        <v>225</v>
      </c>
      <c r="T241" s="63">
        <f t="shared" ca="1" si="94"/>
        <v>225</v>
      </c>
      <c r="U241" s="2">
        <f t="shared" ca="1" si="95"/>
        <v>225</v>
      </c>
      <c r="V241" s="2">
        <f t="shared" ca="1" si="90"/>
        <v>32.196570874877736</v>
      </c>
      <c r="W241" s="2">
        <f t="shared" ca="1" si="91"/>
        <v>31.000768899917603</v>
      </c>
      <c r="X241" s="2">
        <f t="shared" ca="1" si="96"/>
        <v>29.115405797958374</v>
      </c>
      <c r="Y241" s="2">
        <f t="shared" ca="1" si="96"/>
        <v>30.541653871536255</v>
      </c>
      <c r="AA241" s="63">
        <f t="shared" ca="1" si="97"/>
        <v>575.14003215994171</v>
      </c>
      <c r="AB241" s="63">
        <f t="shared" ca="1" si="98"/>
        <v>558.0790125528971</v>
      </c>
      <c r="AC241" s="1">
        <f ca="1">IF(AB241&lt;&gt;"",AA241/AC$16,"")</f>
        <v>5.6111222649750409E-2</v>
      </c>
      <c r="AD241" s="63">
        <f t="shared" ca="1" si="99"/>
        <v>0.9703358857790304</v>
      </c>
      <c r="AE241" s="1">
        <f ca="1">IF(AD241&lt;&gt;"",AD241/AD$16-1,"")</f>
        <v>1.8306282048285993E-4</v>
      </c>
      <c r="AF241" s="63" t="str">
        <f t="shared" ca="1" si="100"/>
        <v/>
      </c>
      <c r="AG241" s="1" t="str">
        <f t="shared" ca="1" si="101"/>
        <v/>
      </c>
      <c r="AH241" s="63" t="str">
        <f t="shared" ca="1" si="102"/>
        <v/>
      </c>
      <c r="AI241" s="1" t="str">
        <f t="shared" ca="1" si="103"/>
        <v/>
      </c>
      <c r="AL241" s="2" t="str">
        <f t="shared" ca="1" si="104"/>
        <v/>
      </c>
      <c r="AM241" s="1" t="str">
        <f t="shared" ca="1" si="105"/>
        <v/>
      </c>
      <c r="AN241" s="63" t="str">
        <f t="shared" ca="1" si="106"/>
        <v/>
      </c>
      <c r="AP241" s="63" t="str">
        <f t="shared" ca="1" si="107"/>
        <v/>
      </c>
      <c r="AQ241" s="1" t="str">
        <f t="shared" ca="1" si="108"/>
        <v/>
      </c>
      <c r="AZ241" s="118"/>
      <c r="BA241" s="118"/>
      <c r="BD241" s="121"/>
      <c r="BE241" s="121"/>
      <c r="BF241" s="121"/>
      <c r="BG241" s="121"/>
      <c r="BH241" s="121"/>
      <c r="BI241" s="121"/>
    </row>
    <row r="242" spans="1:71">
      <c r="A242" s="62">
        <f t="shared" si="109"/>
        <v>225</v>
      </c>
      <c r="H242" s="63"/>
      <c r="O242" s="1" t="str">
        <f t="shared" ca="1" si="92"/>
        <v>data3!R791C37</v>
      </c>
      <c r="P242" s="1" t="str">
        <f ca="1">$AT$8&amp;"!R"&amp;2+$D$16+3*A242&amp;"C"&amp;F$3</f>
        <v>data1!R791C37</v>
      </c>
      <c r="Q242" s="1" t="str">
        <f ca="1">$AT$8&amp;"!R"&amp;2+$D$16+3*A242+1&amp;"C"&amp;F$3</f>
        <v>data1!R792C37</v>
      </c>
      <c r="R242" s="1" t="str">
        <f ca="1">$AT$8&amp;"!R"&amp;2+$D$16+3*A242+2&amp;"C"&amp;F$3</f>
        <v>data1!R793C37</v>
      </c>
      <c r="S242" s="2">
        <f t="shared" ca="1" si="93"/>
        <v>226</v>
      </c>
      <c r="T242" s="63">
        <f t="shared" ca="1" si="94"/>
        <v>226</v>
      </c>
      <c r="U242" s="2">
        <f t="shared" ca="1" si="95"/>
        <v>226</v>
      </c>
      <c r="V242" s="2">
        <f t="shared" ca="1" si="90"/>
        <v>30.868033515221892</v>
      </c>
      <c r="W242" s="2">
        <f t="shared" ca="1" si="91"/>
        <v>29.632225513458252</v>
      </c>
      <c r="X242" s="2">
        <f t="shared" ca="1" si="96"/>
        <v>27.821011622746784</v>
      </c>
      <c r="Y242" s="2">
        <f t="shared" ca="1" si="96"/>
        <v>29.011205514272053</v>
      </c>
      <c r="AA242" s="63">
        <f t="shared" ca="1" si="97"/>
        <v>577.53495812851941</v>
      </c>
      <c r="AB242" s="63">
        <f t="shared" ca="1" si="98"/>
        <v>560.45115407307946</v>
      </c>
      <c r="AC242" s="1">
        <f ca="1">IF(AB242&lt;&gt;"",AA242/AC$16,"")</f>
        <v>5.6344873963757994E-2</v>
      </c>
      <c r="AD242" s="63">
        <f t="shared" ca="1" si="99"/>
        <v>0.97041944593137808</v>
      </c>
      <c r="AE242" s="1">
        <f ca="1">IF(AD242&lt;&gt;"",AD242/AD$16-1,"")</f>
        <v>2.6919325256269389E-4</v>
      </c>
      <c r="AF242" s="63" t="str">
        <f t="shared" ca="1" si="100"/>
        <v/>
      </c>
      <c r="AG242" s="1" t="str">
        <f t="shared" ca="1" si="101"/>
        <v/>
      </c>
      <c r="AH242" s="63" t="str">
        <f t="shared" ca="1" si="102"/>
        <v/>
      </c>
      <c r="AI242" s="1" t="str">
        <f t="shared" ca="1" si="103"/>
        <v/>
      </c>
      <c r="AL242" s="2" t="str">
        <f t="shared" ca="1" si="104"/>
        <v/>
      </c>
      <c r="AM242" s="1" t="str">
        <f t="shared" ca="1" si="105"/>
        <v/>
      </c>
      <c r="AN242" s="63" t="str">
        <f t="shared" ca="1" si="106"/>
        <v/>
      </c>
      <c r="AP242" s="63" t="str">
        <f t="shared" ca="1" si="107"/>
        <v/>
      </c>
      <c r="AQ242" s="1" t="str">
        <f t="shared" ca="1" si="108"/>
        <v/>
      </c>
      <c r="AZ242" s="118"/>
      <c r="BA242" s="118"/>
      <c r="BD242" s="121"/>
      <c r="BE242" s="121"/>
      <c r="BF242" s="121"/>
      <c r="BG242" s="121"/>
      <c r="BH242" s="121"/>
      <c r="BI242" s="121"/>
    </row>
    <row r="243" spans="1:71">
      <c r="A243" s="62">
        <f t="shared" si="109"/>
        <v>226</v>
      </c>
      <c r="H243" s="63"/>
      <c r="O243" s="1" t="str">
        <f t="shared" ca="1" si="92"/>
        <v>data3!R794C37</v>
      </c>
      <c r="P243" s="1" t="str">
        <f ca="1">$AT$8&amp;"!R"&amp;2+$D$16+3*A243&amp;"C"&amp;F$3</f>
        <v>data1!R794C37</v>
      </c>
      <c r="Q243" s="1" t="str">
        <f ca="1">$AT$8&amp;"!R"&amp;2+$D$16+3*A243+1&amp;"C"&amp;F$3</f>
        <v>data1!R795C37</v>
      </c>
      <c r="R243" s="1" t="str">
        <f ca="1">$AT$8&amp;"!R"&amp;2+$D$16+3*A243+2&amp;"C"&amp;F$3</f>
        <v>data1!R796C37</v>
      </c>
      <c r="S243" s="2">
        <f t="shared" ca="1" si="93"/>
        <v>227</v>
      </c>
      <c r="T243" s="63">
        <f t="shared" ca="1" si="94"/>
        <v>227</v>
      </c>
      <c r="U243" s="2">
        <f t="shared" ca="1" si="95"/>
        <v>227</v>
      </c>
      <c r="V243" s="2">
        <f t="shared" ca="1" si="90"/>
        <v>29.310145897707802</v>
      </c>
      <c r="W243" s="2">
        <f t="shared" ca="1" si="91"/>
        <v>28.218064069747925</v>
      </c>
      <c r="X243" s="2">
        <f t="shared" ca="1" si="96"/>
        <v>26.486562490463257</v>
      </c>
      <c r="Y243" s="2">
        <f t="shared" ca="1" si="96"/>
        <v>27.433454751968384</v>
      </c>
      <c r="AA243" s="63">
        <f t="shared" ca="1" si="97"/>
        <v>579.88065976341193</v>
      </c>
      <c r="AB243" s="63">
        <f t="shared" ca="1" si="98"/>
        <v>562.69296137491858</v>
      </c>
      <c r="AC243" s="1">
        <f ca="1">IF(AB243&lt;&gt;"",AA243/AC$16,"")</f>
        <v>5.6573722903747507E-2</v>
      </c>
      <c r="AD243" s="63">
        <f t="shared" ca="1" si="99"/>
        <v>0.97035993855096692</v>
      </c>
      <c r="AE243" s="1">
        <f ca="1">IF(AD243&lt;&gt;"",AD243/AD$16-1,"")</f>
        <v>2.0785544688917135E-4</v>
      </c>
      <c r="AF243" s="63" t="str">
        <f t="shared" ca="1" si="100"/>
        <v/>
      </c>
      <c r="AG243" s="1" t="str">
        <f t="shared" ca="1" si="101"/>
        <v/>
      </c>
      <c r="AH243" s="63" t="str">
        <f t="shared" ca="1" si="102"/>
        <v/>
      </c>
      <c r="AI243" s="1" t="str">
        <f t="shared" ca="1" si="103"/>
        <v/>
      </c>
      <c r="AL243" s="2" t="str">
        <f t="shared" ca="1" si="104"/>
        <v/>
      </c>
      <c r="AM243" s="1" t="str">
        <f t="shared" ca="1" si="105"/>
        <v/>
      </c>
      <c r="AN243" s="63" t="str">
        <f t="shared" ca="1" si="106"/>
        <v/>
      </c>
      <c r="AP243" s="63" t="str">
        <f t="shared" ca="1" si="107"/>
        <v/>
      </c>
      <c r="AQ243" s="1" t="str">
        <f t="shared" ca="1" si="108"/>
        <v/>
      </c>
      <c r="AZ243" s="118"/>
      <c r="BA243" s="118"/>
      <c r="BD243" s="121"/>
      <c r="BE243" s="121"/>
      <c r="BF243" s="121"/>
      <c r="BG243" s="121"/>
      <c r="BH243" s="121"/>
      <c r="BI243" s="121"/>
    </row>
    <row r="244" spans="1:71" s="55" customFormat="1">
      <c r="A244" s="68">
        <f t="shared" si="109"/>
        <v>227</v>
      </c>
      <c r="B244" s="68"/>
      <c r="C244" s="68"/>
      <c r="E244" s="68"/>
      <c r="O244" s="54" t="str">
        <f t="shared" ca="1" si="92"/>
        <v>data3!R797C37</v>
      </c>
      <c r="P244" s="54" t="str">
        <f ca="1">$AT$8&amp;"!R"&amp;2+$D$16+3*A244&amp;"C"&amp;F$3</f>
        <v>data1!R797C37</v>
      </c>
      <c r="Q244" s="54" t="str">
        <f ca="1">$AT$8&amp;"!R"&amp;2+$D$16+3*A244+1&amp;"C"&amp;F$3</f>
        <v>data1!R798C37</v>
      </c>
      <c r="R244" s="54" t="str">
        <f ca="1">$AT$8&amp;"!R"&amp;2+$D$16+3*A244+2&amp;"C"&amp;F$3</f>
        <v>data1!R799C37</v>
      </c>
      <c r="S244" s="38">
        <f t="shared" ca="1" si="93"/>
        <v>228</v>
      </c>
      <c r="T244" s="55">
        <f t="shared" ca="1" si="94"/>
        <v>228</v>
      </c>
      <c r="U244" s="38">
        <f t="shared" ca="1" si="95"/>
        <v>228</v>
      </c>
      <c r="V244" s="38">
        <f t="shared" ca="1" si="90"/>
        <v>27.877355402265902</v>
      </c>
      <c r="W244" s="38">
        <f t="shared" ca="1" si="91"/>
        <v>26.75176739692688</v>
      </c>
      <c r="X244" s="38">
        <f t="shared" ca="1" si="96"/>
        <v>25.090839147567749</v>
      </c>
      <c r="Y244" s="38">
        <f t="shared" ca="1" si="96"/>
        <v>25.817959944407146</v>
      </c>
      <c r="AA244" s="55">
        <f t="shared" ca="1" si="97"/>
        <v>582.09352347074378</v>
      </c>
      <c r="AB244" s="55">
        <f t="shared" ca="1" si="98"/>
        <v>564.88263066609704</v>
      </c>
      <c r="AC244" s="54">
        <f ca="1">IF(AB244&lt;&gt;"",AA244/AC$16,"")</f>
        <v>5.6789612045926224E-2</v>
      </c>
      <c r="AD244" s="55">
        <f t="shared" ca="1" si="99"/>
        <v>0.97043277049016718</v>
      </c>
      <c r="AE244" s="54">
        <f ca="1">IF(AD244&lt;&gt;"",AD244/AD$16-1,"")</f>
        <v>2.8292766990811735E-4</v>
      </c>
      <c r="AF244" s="55" t="str">
        <f t="shared" ca="1" si="100"/>
        <v/>
      </c>
      <c r="AG244" s="54" t="str">
        <f t="shared" ca="1" si="101"/>
        <v/>
      </c>
      <c r="AH244" s="55" t="str">
        <f t="shared" ca="1" si="102"/>
        <v/>
      </c>
      <c r="AI244" s="54" t="str">
        <f t="shared" ca="1" si="103"/>
        <v/>
      </c>
      <c r="AL244" s="38" t="str">
        <f t="shared" ca="1" si="104"/>
        <v/>
      </c>
      <c r="AM244" s="54" t="str">
        <f t="shared" ca="1" si="105"/>
        <v/>
      </c>
      <c r="AN244" s="55" t="str">
        <f t="shared" ca="1" si="106"/>
        <v/>
      </c>
      <c r="AP244" s="55" t="str">
        <f t="shared" ca="1" si="107"/>
        <v/>
      </c>
      <c r="AQ244" s="54" t="str">
        <f t="shared" ca="1" si="108"/>
        <v/>
      </c>
      <c r="AX244" s="125"/>
      <c r="AY244" s="125"/>
      <c r="AZ244" s="126"/>
      <c r="BA244" s="126"/>
      <c r="BB244" s="125"/>
      <c r="BC244" s="125"/>
      <c r="BD244" s="127"/>
      <c r="BE244" s="127"/>
      <c r="BF244" s="127"/>
      <c r="BG244" s="127"/>
      <c r="BH244" s="127"/>
      <c r="BI244" s="127"/>
      <c r="BJ244" s="125"/>
      <c r="BK244" s="125"/>
      <c r="BL244" s="125"/>
      <c r="BM244" s="125"/>
      <c r="BN244" s="125"/>
      <c r="BO244" s="125"/>
      <c r="BP244" s="125"/>
      <c r="BQ244" s="125"/>
      <c r="BR244" s="125"/>
      <c r="BS244" s="125"/>
    </row>
    <row r="245" spans="1:71">
      <c r="A245" s="62">
        <f t="shared" si="109"/>
        <v>228</v>
      </c>
      <c r="H245" s="63"/>
      <c r="AZ245" s="118"/>
      <c r="BA245" s="118"/>
      <c r="BD245" s="121"/>
      <c r="BE245" s="121"/>
      <c r="BF245" s="121"/>
      <c r="BG245" s="121"/>
      <c r="BH245" s="121"/>
      <c r="BI245" s="121"/>
    </row>
    <row r="246" spans="1:71">
      <c r="A246" s="62">
        <f t="shared" si="109"/>
        <v>229</v>
      </c>
      <c r="H246" s="63"/>
      <c r="AZ246" s="118"/>
      <c r="BA246" s="118"/>
      <c r="BD246" s="121"/>
      <c r="BE246" s="121"/>
      <c r="BF246" s="121"/>
      <c r="BG246" s="121"/>
      <c r="BH246" s="121"/>
      <c r="BI246" s="121"/>
    </row>
    <row r="247" spans="1:71">
      <c r="A247" s="62">
        <f t="shared" si="109"/>
        <v>230</v>
      </c>
      <c r="H247" s="63"/>
      <c r="AZ247" s="118"/>
      <c r="BA247" s="118"/>
      <c r="BD247" s="121"/>
      <c r="BE247" s="121"/>
      <c r="BF247" s="121"/>
      <c r="BG247" s="121"/>
      <c r="BH247" s="121"/>
      <c r="BI247" s="121"/>
    </row>
    <row r="248" spans="1:71">
      <c r="A248" s="62">
        <f t="shared" si="109"/>
        <v>231</v>
      </c>
      <c r="H248" s="63"/>
      <c r="AZ248" s="118"/>
      <c r="BA248" s="118"/>
      <c r="BD248" s="121"/>
      <c r="BE248" s="121"/>
      <c r="BF248" s="121"/>
      <c r="BG248" s="121"/>
      <c r="BH248" s="121"/>
      <c r="BI248" s="121"/>
    </row>
    <row r="249" spans="1:71">
      <c r="A249" s="62">
        <f t="shared" si="109"/>
        <v>232</v>
      </c>
      <c r="H249" s="63"/>
      <c r="AZ249" s="118"/>
      <c r="BA249" s="118"/>
      <c r="BD249" s="121"/>
      <c r="BE249" s="121"/>
      <c r="BF249" s="121"/>
      <c r="BG249" s="121"/>
      <c r="BH249" s="121"/>
      <c r="BI249" s="121"/>
    </row>
    <row r="250" spans="1:71">
      <c r="A250" s="62">
        <f t="shared" si="109"/>
        <v>233</v>
      </c>
      <c r="H250" s="63"/>
      <c r="AZ250" s="118"/>
      <c r="BA250" s="118"/>
      <c r="BD250" s="121"/>
      <c r="BE250" s="121"/>
      <c r="BF250" s="121"/>
      <c r="BG250" s="121"/>
      <c r="BH250" s="121"/>
      <c r="BI250" s="121"/>
    </row>
    <row r="251" spans="1:71">
      <c r="A251" s="62">
        <f t="shared" si="109"/>
        <v>234</v>
      </c>
      <c r="H251" s="63"/>
      <c r="AZ251" s="118"/>
      <c r="BA251" s="118"/>
      <c r="BD251" s="121"/>
      <c r="BE251" s="121"/>
      <c r="BF251" s="121"/>
      <c r="BG251" s="121"/>
      <c r="BH251" s="121"/>
      <c r="BI251" s="121"/>
    </row>
    <row r="252" spans="1:71">
      <c r="A252" s="62">
        <f t="shared" si="109"/>
        <v>235</v>
      </c>
      <c r="H252" s="63"/>
      <c r="AZ252" s="118"/>
      <c r="BA252" s="118"/>
      <c r="BD252" s="121"/>
      <c r="BE252" s="121"/>
      <c r="BF252" s="121"/>
      <c r="BG252" s="121"/>
      <c r="BH252" s="121"/>
      <c r="BI252" s="121"/>
    </row>
    <row r="253" spans="1:71">
      <c r="A253" s="62">
        <f t="shared" si="109"/>
        <v>236</v>
      </c>
      <c r="H253" s="63"/>
      <c r="AZ253" s="118"/>
      <c r="BA253" s="118"/>
      <c r="BD253" s="121"/>
      <c r="BE253" s="121"/>
      <c r="BF253" s="121"/>
      <c r="BG253" s="121"/>
      <c r="BH253" s="121"/>
      <c r="BI253" s="121"/>
    </row>
    <row r="254" spans="1:71">
      <c r="A254" s="62">
        <f t="shared" si="109"/>
        <v>237</v>
      </c>
      <c r="H254" s="63"/>
      <c r="AZ254" s="118"/>
      <c r="BA254" s="118"/>
      <c r="BD254" s="121"/>
      <c r="BE254" s="121"/>
      <c r="BF254" s="121"/>
      <c r="BG254" s="121"/>
      <c r="BH254" s="121"/>
      <c r="BI254" s="121"/>
    </row>
    <row r="255" spans="1:71">
      <c r="A255" s="62">
        <f t="shared" si="109"/>
        <v>238</v>
      </c>
      <c r="H255" s="63"/>
      <c r="AZ255" s="118"/>
      <c r="BA255" s="118"/>
      <c r="BD255" s="121"/>
      <c r="BE255" s="121"/>
      <c r="BF255" s="121"/>
      <c r="BG255" s="121"/>
      <c r="BH255" s="121"/>
      <c r="BI255" s="121"/>
    </row>
    <row r="256" spans="1:71">
      <c r="A256" s="62">
        <f t="shared" si="109"/>
        <v>239</v>
      </c>
      <c r="H256" s="63"/>
      <c r="AZ256" s="118"/>
      <c r="BA256" s="118"/>
      <c r="BD256" s="121"/>
      <c r="BE256" s="121"/>
      <c r="BF256" s="121"/>
      <c r="BG256" s="121"/>
      <c r="BH256" s="121"/>
      <c r="BI256" s="121"/>
    </row>
    <row r="257" spans="1:61">
      <c r="A257" s="62">
        <f t="shared" si="109"/>
        <v>240</v>
      </c>
      <c r="H257" s="63"/>
      <c r="AZ257" s="118"/>
      <c r="BA257" s="118"/>
      <c r="BD257" s="121"/>
      <c r="BE257" s="121"/>
      <c r="BF257" s="121"/>
      <c r="BG257" s="121"/>
      <c r="BH257" s="121"/>
      <c r="BI257" s="121"/>
    </row>
    <row r="258" spans="1:61">
      <c r="A258" s="62">
        <f t="shared" si="109"/>
        <v>241</v>
      </c>
      <c r="H258" s="63"/>
      <c r="AZ258" s="118"/>
      <c r="BA258" s="118"/>
      <c r="BD258" s="121"/>
      <c r="BE258" s="121"/>
      <c r="BF258" s="121"/>
      <c r="BG258" s="121"/>
      <c r="BH258" s="121"/>
      <c r="BI258" s="121"/>
    </row>
    <row r="259" spans="1:61">
      <c r="A259" s="62">
        <f t="shared" si="109"/>
        <v>242</v>
      </c>
      <c r="H259" s="63"/>
      <c r="AZ259" s="118"/>
      <c r="BA259" s="118"/>
      <c r="BD259" s="121"/>
      <c r="BE259" s="121"/>
      <c r="BF259" s="121"/>
      <c r="BG259" s="121"/>
      <c r="BH259" s="121"/>
      <c r="BI259" s="121"/>
    </row>
    <row r="260" spans="1:61">
      <c r="A260" s="62">
        <f t="shared" si="109"/>
        <v>243</v>
      </c>
      <c r="H260" s="63"/>
      <c r="AZ260" s="118"/>
      <c r="BA260" s="118"/>
      <c r="BD260" s="121"/>
      <c r="BE260" s="121"/>
      <c r="BF260" s="121"/>
      <c r="BG260" s="121"/>
      <c r="BH260" s="121"/>
      <c r="BI260" s="121"/>
    </row>
    <row r="261" spans="1:61">
      <c r="A261" s="62">
        <f t="shared" si="109"/>
        <v>244</v>
      </c>
      <c r="H261" s="63"/>
      <c r="AZ261" s="118"/>
      <c r="BA261" s="118"/>
      <c r="BD261" s="121"/>
      <c r="BE261" s="121"/>
      <c r="BF261" s="121"/>
      <c r="BG261" s="121"/>
      <c r="BH261" s="121"/>
      <c r="BI261" s="121"/>
    </row>
    <row r="262" spans="1:61">
      <c r="A262" s="62">
        <f t="shared" si="109"/>
        <v>245</v>
      </c>
      <c r="H262" s="63"/>
      <c r="AZ262" s="118"/>
      <c r="BA262" s="118"/>
      <c r="BD262" s="121"/>
      <c r="BE262" s="121"/>
      <c r="BF262" s="121"/>
      <c r="BG262" s="121"/>
      <c r="BH262" s="121"/>
      <c r="BI262" s="121"/>
    </row>
    <row r="263" spans="1:61">
      <c r="A263" s="62">
        <f t="shared" si="109"/>
        <v>246</v>
      </c>
      <c r="H263" s="63"/>
      <c r="AZ263" s="118"/>
      <c r="BA263" s="118"/>
      <c r="BD263" s="121"/>
      <c r="BE263" s="121"/>
      <c r="BF263" s="121"/>
      <c r="BG263" s="121"/>
      <c r="BH263" s="121"/>
      <c r="BI263" s="121"/>
    </row>
    <row r="264" spans="1:61">
      <c r="A264" s="62">
        <f t="shared" si="109"/>
        <v>247</v>
      </c>
      <c r="H264" s="63"/>
      <c r="AZ264" s="118"/>
      <c r="BA264" s="118"/>
      <c r="BD264" s="121"/>
      <c r="BE264" s="121"/>
      <c r="BF264" s="121"/>
      <c r="BG264" s="121"/>
      <c r="BH264" s="121"/>
      <c r="BI264" s="121"/>
    </row>
    <row r="265" spans="1:61">
      <c r="A265" s="62">
        <f t="shared" si="109"/>
        <v>248</v>
      </c>
      <c r="H265" s="63"/>
      <c r="AZ265" s="118"/>
      <c r="BA265" s="118"/>
      <c r="BD265" s="121"/>
      <c r="BE265" s="121"/>
      <c r="BF265" s="121"/>
      <c r="BG265" s="121"/>
      <c r="BH265" s="121"/>
      <c r="BI265" s="121"/>
    </row>
    <row r="266" spans="1:61">
      <c r="A266" s="62">
        <f t="shared" si="109"/>
        <v>249</v>
      </c>
      <c r="H266" s="63"/>
      <c r="AZ266" s="118"/>
      <c r="BA266" s="118"/>
      <c r="BD266" s="121"/>
      <c r="BE266" s="121"/>
      <c r="BF266" s="121"/>
      <c r="BG266" s="121"/>
      <c r="BH266" s="121"/>
      <c r="BI266" s="121"/>
    </row>
    <row r="267" spans="1:61">
      <c r="A267" s="62">
        <f t="shared" si="109"/>
        <v>250</v>
      </c>
      <c r="H267" s="63"/>
      <c r="AZ267" s="118"/>
      <c r="BA267" s="118"/>
      <c r="BD267" s="121"/>
      <c r="BE267" s="121"/>
      <c r="BF267" s="121"/>
      <c r="BG267" s="121"/>
      <c r="BH267" s="121"/>
      <c r="BI267" s="121"/>
    </row>
    <row r="268" spans="1:61">
      <c r="A268" s="62">
        <f t="shared" si="109"/>
        <v>251</v>
      </c>
      <c r="H268" s="63"/>
      <c r="AZ268" s="118"/>
      <c r="BA268" s="118"/>
      <c r="BD268" s="121"/>
      <c r="BE268" s="121"/>
      <c r="BF268" s="121"/>
      <c r="BG268" s="121"/>
      <c r="BH268" s="121"/>
      <c r="BI268" s="121"/>
    </row>
    <row r="269" spans="1:61">
      <c r="A269" s="62">
        <f t="shared" si="109"/>
        <v>252</v>
      </c>
      <c r="H269" s="63"/>
      <c r="AZ269" s="118"/>
      <c r="BA269" s="118"/>
      <c r="BD269" s="121"/>
      <c r="BE269" s="121"/>
      <c r="BF269" s="121"/>
      <c r="BG269" s="121"/>
      <c r="BH269" s="121"/>
      <c r="BI269" s="121"/>
    </row>
    <row r="270" spans="1:61">
      <c r="A270" s="62">
        <f t="shared" si="109"/>
        <v>253</v>
      </c>
      <c r="H270" s="63"/>
      <c r="AZ270" s="118"/>
      <c r="BA270" s="118"/>
      <c r="BD270" s="121"/>
      <c r="BE270" s="121"/>
      <c r="BF270" s="121"/>
      <c r="BG270" s="121"/>
      <c r="BH270" s="121"/>
      <c r="BI270" s="121"/>
    </row>
    <row r="271" spans="1:61">
      <c r="A271" s="62">
        <f t="shared" si="109"/>
        <v>254</v>
      </c>
      <c r="H271" s="63"/>
      <c r="AZ271" s="118"/>
      <c r="BA271" s="118"/>
      <c r="BD271" s="121"/>
      <c r="BE271" s="121"/>
      <c r="BF271" s="121"/>
      <c r="BG271" s="121"/>
      <c r="BH271" s="121"/>
      <c r="BI271" s="121"/>
    </row>
    <row r="272" spans="1:61">
      <c r="A272" s="62">
        <f t="shared" si="109"/>
        <v>255</v>
      </c>
      <c r="H272" s="63"/>
      <c r="AZ272" s="118"/>
      <c r="BA272" s="118"/>
      <c r="BD272" s="121"/>
      <c r="BE272" s="121"/>
      <c r="BF272" s="121"/>
      <c r="BG272" s="121"/>
      <c r="BH272" s="121"/>
      <c r="BI272" s="121"/>
    </row>
    <row r="273" spans="1:61">
      <c r="A273" s="62">
        <f t="shared" si="109"/>
        <v>256</v>
      </c>
      <c r="H273" s="63"/>
      <c r="AZ273" s="118"/>
      <c r="BA273" s="118"/>
      <c r="BD273" s="121"/>
      <c r="BE273" s="121"/>
      <c r="BF273" s="121"/>
      <c r="BG273" s="121"/>
      <c r="BH273" s="121"/>
      <c r="BI273" s="121"/>
    </row>
    <row r="274" spans="1:61">
      <c r="A274" s="62">
        <f t="shared" si="109"/>
        <v>257</v>
      </c>
      <c r="H274" s="63"/>
      <c r="AZ274" s="118"/>
      <c r="BA274" s="118"/>
      <c r="BD274" s="121"/>
      <c r="BE274" s="121"/>
      <c r="BF274" s="121"/>
      <c r="BG274" s="121"/>
      <c r="BH274" s="121"/>
      <c r="BI274" s="121"/>
    </row>
    <row r="275" spans="1:61">
      <c r="A275" s="62">
        <f t="shared" ref="A275:A338" si="113">A274+1</f>
        <v>258</v>
      </c>
      <c r="H275" s="63"/>
      <c r="AZ275" s="118"/>
      <c r="BA275" s="118"/>
      <c r="BD275" s="121"/>
      <c r="BE275" s="121"/>
      <c r="BF275" s="121"/>
      <c r="BG275" s="121"/>
      <c r="BH275" s="121"/>
      <c r="BI275" s="121"/>
    </row>
    <row r="276" spans="1:61">
      <c r="A276" s="62">
        <f t="shared" si="113"/>
        <v>259</v>
      </c>
      <c r="H276" s="63"/>
      <c r="AZ276" s="118"/>
      <c r="BA276" s="118"/>
      <c r="BD276" s="121"/>
      <c r="BE276" s="121"/>
      <c r="BF276" s="121"/>
      <c r="BG276" s="121"/>
      <c r="BH276" s="121"/>
      <c r="BI276" s="121"/>
    </row>
    <row r="277" spans="1:61">
      <c r="A277" s="62">
        <f t="shared" si="113"/>
        <v>260</v>
      </c>
      <c r="H277" s="63"/>
      <c r="AZ277" s="118"/>
      <c r="BA277" s="118"/>
      <c r="BD277" s="121"/>
      <c r="BE277" s="121"/>
      <c r="BF277" s="121"/>
      <c r="BG277" s="121"/>
      <c r="BH277" s="121"/>
      <c r="BI277" s="121"/>
    </row>
    <row r="278" spans="1:61">
      <c r="A278" s="62">
        <f t="shared" si="113"/>
        <v>261</v>
      </c>
      <c r="H278" s="63"/>
      <c r="AZ278" s="118"/>
      <c r="BA278" s="118"/>
      <c r="BD278" s="121"/>
      <c r="BE278" s="121"/>
      <c r="BF278" s="121"/>
      <c r="BG278" s="121"/>
      <c r="BH278" s="121"/>
      <c r="BI278" s="121"/>
    </row>
    <row r="279" spans="1:61">
      <c r="A279" s="62">
        <f t="shared" si="113"/>
        <v>262</v>
      </c>
      <c r="H279" s="63"/>
      <c r="AZ279" s="118"/>
      <c r="BA279" s="118"/>
      <c r="BD279" s="121"/>
      <c r="BE279" s="121"/>
      <c r="BF279" s="121"/>
      <c r="BG279" s="121"/>
      <c r="BH279" s="121"/>
      <c r="BI279" s="121"/>
    </row>
    <row r="280" spans="1:61">
      <c r="A280" s="62">
        <f t="shared" si="113"/>
        <v>263</v>
      </c>
      <c r="H280" s="63"/>
      <c r="AZ280" s="118"/>
      <c r="BA280" s="118"/>
      <c r="BD280" s="121"/>
      <c r="BE280" s="121"/>
      <c r="BF280" s="121"/>
      <c r="BG280" s="121"/>
      <c r="BH280" s="121"/>
      <c r="BI280" s="121"/>
    </row>
    <row r="281" spans="1:61">
      <c r="A281" s="62">
        <f t="shared" si="113"/>
        <v>264</v>
      </c>
      <c r="H281" s="63"/>
      <c r="AZ281" s="118"/>
      <c r="BA281" s="118"/>
      <c r="BD281" s="121"/>
      <c r="BE281" s="121"/>
      <c r="BF281" s="121"/>
      <c r="BG281" s="121"/>
      <c r="BH281" s="121"/>
      <c r="BI281" s="121"/>
    </row>
    <row r="282" spans="1:61">
      <c r="A282" s="62">
        <f t="shared" si="113"/>
        <v>265</v>
      </c>
      <c r="H282" s="63"/>
      <c r="AZ282" s="118"/>
      <c r="BA282" s="118"/>
      <c r="BD282" s="121"/>
      <c r="BE282" s="121"/>
      <c r="BF282" s="121"/>
      <c r="BG282" s="121"/>
      <c r="BH282" s="121"/>
      <c r="BI282" s="121"/>
    </row>
    <row r="283" spans="1:61">
      <c r="A283" s="62">
        <f t="shared" si="113"/>
        <v>266</v>
      </c>
      <c r="H283" s="63"/>
      <c r="AZ283" s="118"/>
      <c r="BA283" s="118"/>
      <c r="BD283" s="121"/>
      <c r="BE283" s="121"/>
      <c r="BF283" s="121"/>
      <c r="BG283" s="121"/>
      <c r="BH283" s="121"/>
      <c r="BI283" s="121"/>
    </row>
    <row r="284" spans="1:61">
      <c r="A284" s="62">
        <f t="shared" si="113"/>
        <v>267</v>
      </c>
      <c r="H284" s="63"/>
      <c r="AZ284" s="118"/>
      <c r="BA284" s="118"/>
      <c r="BD284" s="121"/>
      <c r="BE284" s="121"/>
      <c r="BF284" s="121"/>
      <c r="BG284" s="121"/>
      <c r="BH284" s="121"/>
      <c r="BI284" s="121"/>
    </row>
    <row r="285" spans="1:61">
      <c r="A285" s="62">
        <f t="shared" si="113"/>
        <v>268</v>
      </c>
      <c r="H285" s="63"/>
      <c r="AZ285" s="118"/>
      <c r="BA285" s="118"/>
      <c r="BD285" s="121"/>
      <c r="BE285" s="121"/>
      <c r="BF285" s="121"/>
      <c r="BG285" s="121"/>
      <c r="BH285" s="121"/>
      <c r="BI285" s="121"/>
    </row>
    <row r="286" spans="1:61">
      <c r="A286" s="62">
        <f t="shared" si="113"/>
        <v>269</v>
      </c>
      <c r="H286" s="63"/>
      <c r="AZ286" s="118"/>
      <c r="BA286" s="118"/>
      <c r="BD286" s="121"/>
      <c r="BE286" s="121"/>
      <c r="BF286" s="121"/>
      <c r="BG286" s="121"/>
      <c r="BH286" s="121"/>
      <c r="BI286" s="121"/>
    </row>
    <row r="287" spans="1:61">
      <c r="A287" s="62">
        <f t="shared" si="113"/>
        <v>270</v>
      </c>
      <c r="H287" s="63"/>
      <c r="AZ287" s="118"/>
      <c r="BA287" s="118"/>
      <c r="BD287" s="121"/>
      <c r="BE287" s="121"/>
      <c r="BF287" s="121"/>
      <c r="BG287" s="121"/>
      <c r="BH287" s="121"/>
      <c r="BI287" s="121"/>
    </row>
    <row r="288" spans="1:61">
      <c r="A288" s="62">
        <f t="shared" si="113"/>
        <v>271</v>
      </c>
      <c r="H288" s="63"/>
      <c r="AZ288" s="118"/>
      <c r="BA288" s="118"/>
      <c r="BD288" s="121"/>
      <c r="BE288" s="121"/>
      <c r="BF288" s="121"/>
      <c r="BG288" s="121"/>
      <c r="BH288" s="121"/>
      <c r="BI288" s="121"/>
    </row>
    <row r="289" spans="1:61">
      <c r="A289" s="62">
        <f t="shared" si="113"/>
        <v>272</v>
      </c>
      <c r="H289" s="63"/>
      <c r="AZ289" s="118"/>
      <c r="BA289" s="118"/>
      <c r="BD289" s="121"/>
      <c r="BE289" s="121"/>
      <c r="BF289" s="121"/>
      <c r="BG289" s="121"/>
      <c r="BH289" s="121"/>
      <c r="BI289" s="121"/>
    </row>
    <row r="290" spans="1:61">
      <c r="A290" s="62">
        <f t="shared" si="113"/>
        <v>273</v>
      </c>
      <c r="H290" s="63"/>
      <c r="AZ290" s="118"/>
      <c r="BA290" s="118"/>
      <c r="BD290" s="121"/>
      <c r="BE290" s="121"/>
      <c r="BF290" s="121"/>
      <c r="BG290" s="121"/>
      <c r="BH290" s="121"/>
      <c r="BI290" s="121"/>
    </row>
    <row r="291" spans="1:61">
      <c r="A291" s="62">
        <f t="shared" si="113"/>
        <v>274</v>
      </c>
      <c r="H291" s="63"/>
      <c r="AZ291" s="118"/>
      <c r="BA291" s="118"/>
      <c r="BD291" s="121"/>
      <c r="BE291" s="121"/>
      <c r="BF291" s="121"/>
      <c r="BG291" s="121"/>
      <c r="BH291" s="121"/>
      <c r="BI291" s="121"/>
    </row>
    <row r="292" spans="1:61">
      <c r="A292" s="62">
        <f t="shared" si="113"/>
        <v>275</v>
      </c>
      <c r="H292" s="63"/>
      <c r="AZ292" s="118"/>
      <c r="BA292" s="118"/>
      <c r="BD292" s="121"/>
      <c r="BE292" s="121"/>
      <c r="BF292" s="121"/>
      <c r="BG292" s="121"/>
      <c r="BH292" s="121"/>
      <c r="BI292" s="121"/>
    </row>
    <row r="293" spans="1:61">
      <c r="A293" s="62">
        <f t="shared" si="113"/>
        <v>276</v>
      </c>
      <c r="H293" s="63"/>
      <c r="AZ293" s="118"/>
      <c r="BA293" s="118"/>
      <c r="BD293" s="121"/>
      <c r="BE293" s="121"/>
      <c r="BF293" s="121"/>
      <c r="BG293" s="121"/>
      <c r="BH293" s="121"/>
      <c r="BI293" s="121"/>
    </row>
    <row r="294" spans="1:61">
      <c r="A294" s="62">
        <f t="shared" si="113"/>
        <v>277</v>
      </c>
      <c r="H294" s="63"/>
      <c r="AZ294" s="118"/>
      <c r="BA294" s="118"/>
      <c r="BD294" s="121"/>
      <c r="BE294" s="121"/>
      <c r="BF294" s="121"/>
      <c r="BG294" s="121"/>
      <c r="BH294" s="121"/>
      <c r="BI294" s="121"/>
    </row>
    <row r="295" spans="1:61">
      <c r="A295" s="62">
        <f t="shared" si="113"/>
        <v>278</v>
      </c>
      <c r="H295" s="63"/>
      <c r="AZ295" s="118"/>
      <c r="BA295" s="118"/>
      <c r="BD295" s="121"/>
      <c r="BE295" s="121"/>
      <c r="BF295" s="121"/>
      <c r="BG295" s="121"/>
      <c r="BH295" s="121"/>
      <c r="BI295" s="121"/>
    </row>
    <row r="296" spans="1:61">
      <c r="A296" s="62">
        <f t="shared" si="113"/>
        <v>279</v>
      </c>
      <c r="H296" s="63"/>
      <c r="AZ296" s="118"/>
      <c r="BA296" s="118"/>
      <c r="BD296" s="121"/>
      <c r="BE296" s="121"/>
      <c r="BF296" s="121"/>
      <c r="BG296" s="121"/>
      <c r="BH296" s="121"/>
      <c r="BI296" s="121"/>
    </row>
    <row r="297" spans="1:61">
      <c r="A297" s="62">
        <f t="shared" si="113"/>
        <v>280</v>
      </c>
      <c r="H297" s="63"/>
      <c r="AZ297" s="118"/>
      <c r="BA297" s="118"/>
      <c r="BD297" s="121"/>
      <c r="BE297" s="121"/>
      <c r="BF297" s="121"/>
      <c r="BG297" s="121"/>
      <c r="BH297" s="121"/>
      <c r="BI297" s="121"/>
    </row>
    <row r="298" spans="1:61">
      <c r="A298" s="62">
        <f t="shared" si="113"/>
        <v>281</v>
      </c>
      <c r="H298" s="63"/>
      <c r="AZ298" s="118"/>
      <c r="BA298" s="118"/>
      <c r="BD298" s="121"/>
      <c r="BE298" s="121"/>
      <c r="BF298" s="121"/>
      <c r="BG298" s="121"/>
      <c r="BH298" s="121"/>
      <c r="BI298" s="121"/>
    </row>
    <row r="299" spans="1:61">
      <c r="A299" s="62">
        <f t="shared" si="113"/>
        <v>282</v>
      </c>
      <c r="H299" s="63"/>
      <c r="AZ299" s="118"/>
      <c r="BA299" s="118"/>
      <c r="BD299" s="121"/>
      <c r="BE299" s="121"/>
      <c r="BF299" s="121"/>
      <c r="BG299" s="121"/>
      <c r="BH299" s="121"/>
      <c r="BI299" s="121"/>
    </row>
    <row r="300" spans="1:61">
      <c r="A300" s="62">
        <f t="shared" si="113"/>
        <v>283</v>
      </c>
      <c r="H300" s="63"/>
      <c r="AZ300" s="118"/>
      <c r="BA300" s="118"/>
      <c r="BD300" s="121"/>
      <c r="BE300" s="121"/>
      <c r="BF300" s="121"/>
      <c r="BG300" s="121"/>
      <c r="BH300" s="121"/>
      <c r="BI300" s="121"/>
    </row>
    <row r="301" spans="1:61">
      <c r="A301" s="62">
        <f t="shared" si="113"/>
        <v>284</v>
      </c>
      <c r="H301" s="63"/>
      <c r="AZ301" s="118"/>
      <c r="BA301" s="118"/>
      <c r="BD301" s="121"/>
      <c r="BE301" s="121"/>
      <c r="BF301" s="121"/>
      <c r="BG301" s="121"/>
      <c r="BH301" s="121"/>
      <c r="BI301" s="121"/>
    </row>
    <row r="302" spans="1:61">
      <c r="A302" s="62">
        <f t="shared" si="113"/>
        <v>285</v>
      </c>
      <c r="H302" s="63"/>
      <c r="AZ302" s="118"/>
      <c r="BA302" s="118"/>
      <c r="BD302" s="121"/>
      <c r="BE302" s="121"/>
      <c r="BF302" s="121"/>
      <c r="BG302" s="121"/>
      <c r="BH302" s="121"/>
      <c r="BI302" s="121"/>
    </row>
    <row r="303" spans="1:61">
      <c r="A303" s="62">
        <f t="shared" si="113"/>
        <v>286</v>
      </c>
      <c r="H303" s="63"/>
      <c r="AZ303" s="118"/>
      <c r="BA303" s="118"/>
      <c r="BD303" s="121"/>
      <c r="BE303" s="121"/>
      <c r="BF303" s="121"/>
      <c r="BG303" s="121"/>
      <c r="BH303" s="121"/>
      <c r="BI303" s="121"/>
    </row>
    <row r="304" spans="1:61">
      <c r="A304" s="62">
        <f t="shared" si="113"/>
        <v>287</v>
      </c>
      <c r="H304" s="63"/>
      <c r="AZ304" s="118"/>
      <c r="BA304" s="118"/>
      <c r="BD304" s="121"/>
      <c r="BE304" s="121"/>
      <c r="BF304" s="121"/>
      <c r="BG304" s="121"/>
      <c r="BH304" s="121"/>
      <c r="BI304" s="121"/>
    </row>
    <row r="305" spans="1:51">
      <c r="A305" s="62">
        <f t="shared" si="113"/>
        <v>288</v>
      </c>
      <c r="H305" s="63"/>
      <c r="AX305" s="118"/>
      <c r="AY305" s="118"/>
    </row>
    <row r="306" spans="1:51">
      <c r="A306" s="62">
        <f t="shared" si="113"/>
        <v>289</v>
      </c>
      <c r="H306" s="63"/>
      <c r="AX306" s="118"/>
      <c r="AY306" s="118"/>
    </row>
    <row r="307" spans="1:51">
      <c r="A307" s="62">
        <f t="shared" si="113"/>
        <v>290</v>
      </c>
      <c r="H307" s="63"/>
    </row>
    <row r="308" spans="1:51">
      <c r="A308" s="62">
        <f t="shared" si="113"/>
        <v>291</v>
      </c>
      <c r="H308" s="63"/>
    </row>
    <row r="309" spans="1:51">
      <c r="A309" s="62">
        <f t="shared" si="113"/>
        <v>292</v>
      </c>
      <c r="H309" s="63"/>
    </row>
    <row r="310" spans="1:51">
      <c r="A310" s="62">
        <f t="shared" si="113"/>
        <v>293</v>
      </c>
      <c r="H310" s="63"/>
    </row>
    <row r="311" spans="1:51">
      <c r="A311" s="62">
        <f t="shared" si="113"/>
        <v>294</v>
      </c>
      <c r="H311" s="63"/>
    </row>
    <row r="312" spans="1:51">
      <c r="A312" s="62">
        <f t="shared" si="113"/>
        <v>295</v>
      </c>
      <c r="H312" s="63"/>
    </row>
    <row r="313" spans="1:51">
      <c r="A313" s="62">
        <f t="shared" si="113"/>
        <v>296</v>
      </c>
      <c r="H313" s="63"/>
    </row>
    <row r="314" spans="1:51">
      <c r="A314" s="62">
        <f t="shared" si="113"/>
        <v>297</v>
      </c>
      <c r="H314" s="63"/>
    </row>
    <row r="315" spans="1:51">
      <c r="A315" s="62">
        <f t="shared" si="113"/>
        <v>298</v>
      </c>
      <c r="H315" s="63"/>
    </row>
    <row r="316" spans="1:51">
      <c r="A316" s="62">
        <f t="shared" si="113"/>
        <v>299</v>
      </c>
      <c r="H316" s="63"/>
    </row>
    <row r="317" spans="1:51">
      <c r="A317" s="62">
        <f t="shared" si="113"/>
        <v>300</v>
      </c>
      <c r="H317" s="63"/>
    </row>
    <row r="318" spans="1:51">
      <c r="A318" s="62">
        <f t="shared" si="113"/>
        <v>301</v>
      </c>
      <c r="H318" s="63"/>
    </row>
    <row r="319" spans="1:51">
      <c r="A319" s="62">
        <f t="shared" si="113"/>
        <v>302</v>
      </c>
      <c r="H319" s="63"/>
    </row>
    <row r="320" spans="1:51">
      <c r="A320" s="62">
        <f t="shared" si="113"/>
        <v>303</v>
      </c>
      <c r="H320" s="63"/>
    </row>
    <row r="321" spans="1:8">
      <c r="A321" s="62">
        <f t="shared" si="113"/>
        <v>304</v>
      </c>
      <c r="H321" s="63"/>
    </row>
    <row r="322" spans="1:8">
      <c r="A322" s="62">
        <f t="shared" si="113"/>
        <v>305</v>
      </c>
      <c r="H322" s="63"/>
    </row>
    <row r="323" spans="1:8">
      <c r="A323" s="62">
        <f t="shared" si="113"/>
        <v>306</v>
      </c>
      <c r="H323" s="63"/>
    </row>
    <row r="324" spans="1:8">
      <c r="A324" s="62">
        <f t="shared" si="113"/>
        <v>307</v>
      </c>
      <c r="H324" s="63"/>
    </row>
    <row r="325" spans="1:8">
      <c r="A325" s="62">
        <f t="shared" si="113"/>
        <v>308</v>
      </c>
      <c r="H325" s="63"/>
    </row>
    <row r="326" spans="1:8">
      <c r="A326" s="62">
        <f t="shared" si="113"/>
        <v>309</v>
      </c>
      <c r="H326" s="63"/>
    </row>
    <row r="327" spans="1:8">
      <c r="A327" s="62">
        <f t="shared" si="113"/>
        <v>310</v>
      </c>
      <c r="H327" s="63"/>
    </row>
    <row r="328" spans="1:8">
      <c r="A328" s="62">
        <f t="shared" si="113"/>
        <v>311</v>
      </c>
      <c r="H328" s="63"/>
    </row>
    <row r="329" spans="1:8">
      <c r="A329" s="62">
        <f t="shared" si="113"/>
        <v>312</v>
      </c>
      <c r="H329" s="63"/>
    </row>
    <row r="330" spans="1:8">
      <c r="A330" s="62">
        <f t="shared" si="113"/>
        <v>313</v>
      </c>
      <c r="H330" s="63"/>
    </row>
    <row r="331" spans="1:8">
      <c r="A331" s="62">
        <f t="shared" si="113"/>
        <v>314</v>
      </c>
      <c r="H331" s="63"/>
    </row>
    <row r="332" spans="1:8">
      <c r="A332" s="62">
        <f t="shared" si="113"/>
        <v>315</v>
      </c>
      <c r="H332" s="63"/>
    </row>
    <row r="333" spans="1:8">
      <c r="A333" s="62">
        <f t="shared" si="113"/>
        <v>316</v>
      </c>
      <c r="H333" s="63"/>
    </row>
    <row r="334" spans="1:8">
      <c r="A334" s="62">
        <f t="shared" si="113"/>
        <v>317</v>
      </c>
      <c r="H334" s="63"/>
    </row>
    <row r="335" spans="1:8">
      <c r="A335" s="62">
        <f t="shared" si="113"/>
        <v>318</v>
      </c>
      <c r="H335" s="63"/>
    </row>
    <row r="336" spans="1:8">
      <c r="A336" s="62">
        <f t="shared" si="113"/>
        <v>319</v>
      </c>
      <c r="H336" s="63"/>
    </row>
    <row r="337" spans="1:8">
      <c r="A337" s="62">
        <f t="shared" si="113"/>
        <v>320</v>
      </c>
      <c r="H337" s="63"/>
    </row>
    <row r="338" spans="1:8">
      <c r="A338" s="62">
        <f t="shared" si="113"/>
        <v>321</v>
      </c>
      <c r="H338" s="63"/>
    </row>
    <row r="339" spans="1:8">
      <c r="A339" s="62">
        <f t="shared" ref="A339:A402" si="114">A338+1</f>
        <v>322</v>
      </c>
      <c r="H339" s="63"/>
    </row>
    <row r="340" spans="1:8">
      <c r="A340" s="62">
        <f t="shared" si="114"/>
        <v>323</v>
      </c>
      <c r="H340" s="63"/>
    </row>
    <row r="341" spans="1:8">
      <c r="A341" s="62">
        <f t="shared" si="114"/>
        <v>324</v>
      </c>
      <c r="H341" s="63"/>
    </row>
    <row r="342" spans="1:8">
      <c r="A342" s="62">
        <f t="shared" si="114"/>
        <v>325</v>
      </c>
      <c r="H342" s="63"/>
    </row>
    <row r="343" spans="1:8">
      <c r="A343" s="62">
        <f t="shared" si="114"/>
        <v>326</v>
      </c>
      <c r="H343" s="63"/>
    </row>
    <row r="344" spans="1:8">
      <c r="A344" s="62">
        <f t="shared" si="114"/>
        <v>327</v>
      </c>
      <c r="H344" s="63"/>
    </row>
    <row r="345" spans="1:8">
      <c r="A345" s="62">
        <f t="shared" si="114"/>
        <v>328</v>
      </c>
      <c r="H345" s="63"/>
    </row>
    <row r="346" spans="1:8">
      <c r="A346" s="62">
        <f t="shared" si="114"/>
        <v>329</v>
      </c>
      <c r="H346" s="63"/>
    </row>
    <row r="347" spans="1:8">
      <c r="A347" s="62">
        <f t="shared" si="114"/>
        <v>330</v>
      </c>
      <c r="H347" s="63"/>
    </row>
    <row r="348" spans="1:8">
      <c r="A348" s="62">
        <f t="shared" si="114"/>
        <v>331</v>
      </c>
      <c r="H348" s="63"/>
    </row>
    <row r="349" spans="1:8">
      <c r="A349" s="62">
        <f t="shared" si="114"/>
        <v>332</v>
      </c>
      <c r="H349" s="63"/>
    </row>
    <row r="350" spans="1:8">
      <c r="A350" s="62">
        <f t="shared" si="114"/>
        <v>333</v>
      </c>
      <c r="H350" s="63"/>
    </row>
    <row r="351" spans="1:8">
      <c r="A351" s="62">
        <f t="shared" si="114"/>
        <v>334</v>
      </c>
      <c r="H351" s="63"/>
    </row>
    <row r="352" spans="1:8">
      <c r="A352" s="62">
        <f t="shared" si="114"/>
        <v>335</v>
      </c>
      <c r="H352" s="63"/>
    </row>
    <row r="353" spans="1:8">
      <c r="A353" s="62">
        <f t="shared" si="114"/>
        <v>336</v>
      </c>
      <c r="H353" s="63"/>
    </row>
    <row r="354" spans="1:8">
      <c r="A354" s="62">
        <f t="shared" si="114"/>
        <v>337</v>
      </c>
      <c r="H354" s="63"/>
    </row>
    <row r="355" spans="1:8">
      <c r="A355" s="62">
        <f t="shared" si="114"/>
        <v>338</v>
      </c>
      <c r="H355" s="63"/>
    </row>
    <row r="356" spans="1:8">
      <c r="A356" s="62">
        <f t="shared" si="114"/>
        <v>339</v>
      </c>
      <c r="H356" s="63"/>
    </row>
    <row r="357" spans="1:8">
      <c r="A357" s="62">
        <f t="shared" si="114"/>
        <v>340</v>
      </c>
      <c r="H357" s="63"/>
    </row>
    <row r="358" spans="1:8">
      <c r="A358" s="62">
        <f t="shared" si="114"/>
        <v>341</v>
      </c>
      <c r="H358" s="63"/>
    </row>
    <row r="359" spans="1:8">
      <c r="A359" s="62">
        <f t="shared" si="114"/>
        <v>342</v>
      </c>
      <c r="H359" s="63"/>
    </row>
    <row r="360" spans="1:8">
      <c r="A360" s="62">
        <f t="shared" si="114"/>
        <v>343</v>
      </c>
      <c r="H360" s="63"/>
    </row>
    <row r="361" spans="1:8">
      <c r="A361" s="62">
        <f t="shared" si="114"/>
        <v>344</v>
      </c>
      <c r="H361" s="63"/>
    </row>
    <row r="362" spans="1:8">
      <c r="A362" s="62">
        <f t="shared" si="114"/>
        <v>345</v>
      </c>
      <c r="H362" s="63"/>
    </row>
    <row r="363" spans="1:8">
      <c r="A363" s="62">
        <f t="shared" si="114"/>
        <v>346</v>
      </c>
      <c r="H363" s="63"/>
    </row>
    <row r="364" spans="1:8">
      <c r="A364" s="62">
        <f t="shared" si="114"/>
        <v>347</v>
      </c>
      <c r="H364" s="63"/>
    </row>
    <row r="365" spans="1:8">
      <c r="A365" s="62">
        <f t="shared" si="114"/>
        <v>348</v>
      </c>
      <c r="H365" s="63"/>
    </row>
    <row r="366" spans="1:8">
      <c r="A366" s="62">
        <f t="shared" si="114"/>
        <v>349</v>
      </c>
      <c r="H366" s="63"/>
    </row>
    <row r="367" spans="1:8">
      <c r="A367" s="62">
        <f t="shared" si="114"/>
        <v>350</v>
      </c>
      <c r="H367" s="63"/>
    </row>
    <row r="368" spans="1:8">
      <c r="A368" s="62">
        <f t="shared" si="114"/>
        <v>351</v>
      </c>
      <c r="H368" s="63"/>
    </row>
    <row r="369" spans="1:8">
      <c r="A369" s="62">
        <f t="shared" si="114"/>
        <v>352</v>
      </c>
      <c r="H369" s="63"/>
    </row>
    <row r="370" spans="1:8">
      <c r="A370" s="62">
        <f t="shared" si="114"/>
        <v>353</v>
      </c>
      <c r="H370" s="63"/>
    </row>
    <row r="371" spans="1:8">
      <c r="A371" s="62">
        <f t="shared" si="114"/>
        <v>354</v>
      </c>
      <c r="H371" s="63"/>
    </row>
    <row r="372" spans="1:8">
      <c r="A372" s="62">
        <f t="shared" si="114"/>
        <v>355</v>
      </c>
      <c r="H372" s="63"/>
    </row>
    <row r="373" spans="1:8">
      <c r="A373" s="62">
        <f t="shared" si="114"/>
        <v>356</v>
      </c>
      <c r="H373" s="63"/>
    </row>
    <row r="374" spans="1:8">
      <c r="A374" s="62">
        <f t="shared" si="114"/>
        <v>357</v>
      </c>
      <c r="H374" s="63"/>
    </row>
    <row r="375" spans="1:8">
      <c r="A375" s="62">
        <f t="shared" si="114"/>
        <v>358</v>
      </c>
      <c r="H375" s="63"/>
    </row>
    <row r="376" spans="1:8">
      <c r="A376" s="62">
        <f t="shared" si="114"/>
        <v>359</v>
      </c>
      <c r="H376" s="63"/>
    </row>
    <row r="377" spans="1:8">
      <c r="A377" s="62">
        <f t="shared" si="114"/>
        <v>360</v>
      </c>
      <c r="H377" s="63"/>
    </row>
    <row r="378" spans="1:8">
      <c r="A378" s="62">
        <f t="shared" si="114"/>
        <v>361</v>
      </c>
      <c r="H378" s="63"/>
    </row>
    <row r="379" spans="1:8">
      <c r="A379" s="62">
        <f t="shared" si="114"/>
        <v>362</v>
      </c>
      <c r="H379" s="63"/>
    </row>
    <row r="380" spans="1:8">
      <c r="A380" s="62">
        <f t="shared" si="114"/>
        <v>363</v>
      </c>
      <c r="H380" s="63"/>
    </row>
    <row r="381" spans="1:8">
      <c r="A381" s="62">
        <f t="shared" si="114"/>
        <v>364</v>
      </c>
      <c r="H381" s="63"/>
    </row>
    <row r="382" spans="1:8">
      <c r="A382" s="62">
        <f t="shared" si="114"/>
        <v>365</v>
      </c>
      <c r="H382" s="63"/>
    </row>
    <row r="383" spans="1:8">
      <c r="A383" s="62">
        <f t="shared" si="114"/>
        <v>366</v>
      </c>
      <c r="H383" s="63"/>
    </row>
    <row r="384" spans="1:8">
      <c r="A384" s="62">
        <f t="shared" si="114"/>
        <v>367</v>
      </c>
      <c r="H384" s="63"/>
    </row>
    <row r="385" spans="1:8">
      <c r="A385" s="62">
        <f t="shared" si="114"/>
        <v>368</v>
      </c>
      <c r="H385" s="63"/>
    </row>
    <row r="386" spans="1:8">
      <c r="A386" s="62">
        <f t="shared" si="114"/>
        <v>369</v>
      </c>
      <c r="H386" s="63"/>
    </row>
    <row r="387" spans="1:8">
      <c r="A387" s="62">
        <f t="shared" si="114"/>
        <v>370</v>
      </c>
      <c r="H387" s="63"/>
    </row>
    <row r="388" spans="1:8">
      <c r="A388" s="62">
        <f t="shared" si="114"/>
        <v>371</v>
      </c>
      <c r="H388" s="63"/>
    </row>
    <row r="389" spans="1:8">
      <c r="A389" s="62">
        <f t="shared" si="114"/>
        <v>372</v>
      </c>
      <c r="H389" s="63"/>
    </row>
    <row r="390" spans="1:8">
      <c r="A390" s="62">
        <f t="shared" si="114"/>
        <v>373</v>
      </c>
      <c r="H390" s="63"/>
    </row>
    <row r="391" spans="1:8">
      <c r="A391" s="62">
        <f t="shared" si="114"/>
        <v>374</v>
      </c>
      <c r="H391" s="63"/>
    </row>
    <row r="392" spans="1:8">
      <c r="A392" s="62">
        <f t="shared" si="114"/>
        <v>375</v>
      </c>
      <c r="H392" s="63"/>
    </row>
    <row r="393" spans="1:8">
      <c r="A393" s="62">
        <f t="shared" si="114"/>
        <v>376</v>
      </c>
      <c r="H393" s="63"/>
    </row>
    <row r="394" spans="1:8">
      <c r="A394" s="62">
        <f t="shared" si="114"/>
        <v>377</v>
      </c>
      <c r="H394" s="63"/>
    </row>
    <row r="395" spans="1:8">
      <c r="A395" s="62">
        <f t="shared" si="114"/>
        <v>378</v>
      </c>
      <c r="H395" s="63"/>
    </row>
    <row r="396" spans="1:8">
      <c r="A396" s="62">
        <f t="shared" si="114"/>
        <v>379</v>
      </c>
      <c r="H396" s="63"/>
    </row>
    <row r="397" spans="1:8">
      <c r="A397" s="62">
        <f t="shared" si="114"/>
        <v>380</v>
      </c>
      <c r="H397" s="63"/>
    </row>
    <row r="398" spans="1:8">
      <c r="A398" s="62">
        <f t="shared" si="114"/>
        <v>381</v>
      </c>
      <c r="H398" s="63"/>
    </row>
    <row r="399" spans="1:8">
      <c r="A399" s="62">
        <f t="shared" si="114"/>
        <v>382</v>
      </c>
      <c r="H399" s="63"/>
    </row>
    <row r="400" spans="1:8">
      <c r="A400" s="62">
        <f t="shared" si="114"/>
        <v>383</v>
      </c>
      <c r="H400" s="63"/>
    </row>
    <row r="401" spans="1:8">
      <c r="A401" s="62">
        <f t="shared" si="114"/>
        <v>384</v>
      </c>
      <c r="H401" s="63"/>
    </row>
    <row r="402" spans="1:8">
      <c r="A402" s="62">
        <f t="shared" si="114"/>
        <v>385</v>
      </c>
      <c r="H402" s="63"/>
    </row>
    <row r="403" spans="1:8">
      <c r="A403" s="62">
        <f t="shared" ref="A403:A466" si="115">A402+1</f>
        <v>386</v>
      </c>
      <c r="H403" s="63"/>
    </row>
    <row r="404" spans="1:8">
      <c r="A404" s="62">
        <f t="shared" si="115"/>
        <v>387</v>
      </c>
      <c r="H404" s="63"/>
    </row>
    <row r="405" spans="1:8">
      <c r="A405" s="62">
        <f t="shared" si="115"/>
        <v>388</v>
      </c>
      <c r="H405" s="63"/>
    </row>
    <row r="406" spans="1:8">
      <c r="A406" s="62">
        <f t="shared" si="115"/>
        <v>389</v>
      </c>
      <c r="H406" s="63"/>
    </row>
    <row r="407" spans="1:8">
      <c r="A407" s="62">
        <f t="shared" si="115"/>
        <v>390</v>
      </c>
      <c r="H407" s="63"/>
    </row>
    <row r="408" spans="1:8">
      <c r="A408" s="62">
        <f t="shared" si="115"/>
        <v>391</v>
      </c>
      <c r="H408" s="63"/>
    </row>
    <row r="409" spans="1:8">
      <c r="A409" s="62">
        <f t="shared" si="115"/>
        <v>392</v>
      </c>
      <c r="H409" s="63"/>
    </row>
    <row r="410" spans="1:8">
      <c r="A410" s="62">
        <f t="shared" si="115"/>
        <v>393</v>
      </c>
      <c r="H410" s="63"/>
    </row>
    <row r="411" spans="1:8">
      <c r="A411" s="62">
        <f t="shared" si="115"/>
        <v>394</v>
      </c>
      <c r="H411" s="63"/>
    </row>
    <row r="412" spans="1:8">
      <c r="A412" s="62">
        <f t="shared" si="115"/>
        <v>395</v>
      </c>
      <c r="H412" s="63"/>
    </row>
    <row r="413" spans="1:8">
      <c r="A413" s="62">
        <f t="shared" si="115"/>
        <v>396</v>
      </c>
      <c r="H413" s="63"/>
    </row>
    <row r="414" spans="1:8">
      <c r="A414" s="62">
        <f t="shared" si="115"/>
        <v>397</v>
      </c>
      <c r="H414" s="63"/>
    </row>
    <row r="415" spans="1:8">
      <c r="A415" s="62">
        <f t="shared" si="115"/>
        <v>398</v>
      </c>
      <c r="H415" s="63"/>
    </row>
    <row r="416" spans="1:8">
      <c r="A416" s="62">
        <f t="shared" si="115"/>
        <v>399</v>
      </c>
      <c r="H416" s="63"/>
    </row>
    <row r="417" spans="1:8">
      <c r="A417" s="62">
        <f t="shared" si="115"/>
        <v>400</v>
      </c>
      <c r="H417" s="63"/>
    </row>
    <row r="418" spans="1:8">
      <c r="A418" s="62">
        <f t="shared" si="115"/>
        <v>401</v>
      </c>
      <c r="H418" s="63"/>
    </row>
    <row r="419" spans="1:8">
      <c r="A419" s="62">
        <f t="shared" si="115"/>
        <v>402</v>
      </c>
      <c r="H419" s="63"/>
    </row>
    <row r="420" spans="1:8">
      <c r="A420" s="62">
        <f t="shared" si="115"/>
        <v>403</v>
      </c>
      <c r="H420" s="63"/>
    </row>
    <row r="421" spans="1:8">
      <c r="A421" s="62">
        <f t="shared" si="115"/>
        <v>404</v>
      </c>
      <c r="H421" s="63"/>
    </row>
    <row r="422" spans="1:8">
      <c r="A422" s="62">
        <f t="shared" si="115"/>
        <v>405</v>
      </c>
      <c r="H422" s="63"/>
    </row>
    <row r="423" spans="1:8">
      <c r="A423" s="62">
        <f t="shared" si="115"/>
        <v>406</v>
      </c>
      <c r="H423" s="63"/>
    </row>
    <row r="424" spans="1:8">
      <c r="A424" s="62">
        <f t="shared" si="115"/>
        <v>407</v>
      </c>
      <c r="H424" s="63"/>
    </row>
    <row r="425" spans="1:8">
      <c r="A425" s="62">
        <f t="shared" si="115"/>
        <v>408</v>
      </c>
      <c r="H425" s="63"/>
    </row>
    <row r="426" spans="1:8">
      <c r="A426" s="62">
        <f t="shared" si="115"/>
        <v>409</v>
      </c>
      <c r="H426" s="63"/>
    </row>
    <row r="427" spans="1:8">
      <c r="A427" s="62">
        <f t="shared" si="115"/>
        <v>410</v>
      </c>
      <c r="H427" s="63"/>
    </row>
    <row r="428" spans="1:8">
      <c r="A428" s="62">
        <f t="shared" si="115"/>
        <v>411</v>
      </c>
      <c r="H428" s="63"/>
    </row>
    <row r="429" spans="1:8">
      <c r="A429" s="62">
        <f t="shared" si="115"/>
        <v>412</v>
      </c>
      <c r="H429" s="63"/>
    </row>
    <row r="430" spans="1:8">
      <c r="A430" s="62">
        <f t="shared" si="115"/>
        <v>413</v>
      </c>
      <c r="H430" s="63"/>
    </row>
    <row r="431" spans="1:8">
      <c r="A431" s="62">
        <f t="shared" si="115"/>
        <v>414</v>
      </c>
      <c r="H431" s="63"/>
    </row>
    <row r="432" spans="1:8">
      <c r="A432" s="62">
        <f t="shared" si="115"/>
        <v>415</v>
      </c>
      <c r="H432" s="63"/>
    </row>
    <row r="433" spans="1:8">
      <c r="A433" s="62">
        <f t="shared" si="115"/>
        <v>416</v>
      </c>
      <c r="H433" s="63"/>
    </row>
    <row r="434" spans="1:8">
      <c r="A434" s="62">
        <f t="shared" si="115"/>
        <v>417</v>
      </c>
      <c r="H434" s="63"/>
    </row>
    <row r="435" spans="1:8">
      <c r="A435" s="62">
        <f t="shared" si="115"/>
        <v>418</v>
      </c>
      <c r="H435" s="63"/>
    </row>
    <row r="436" spans="1:8">
      <c r="A436" s="62">
        <f t="shared" si="115"/>
        <v>419</v>
      </c>
      <c r="H436" s="63"/>
    </row>
    <row r="437" spans="1:8">
      <c r="A437" s="62">
        <f t="shared" si="115"/>
        <v>420</v>
      </c>
      <c r="H437" s="63"/>
    </row>
    <row r="438" spans="1:8">
      <c r="A438" s="62">
        <f t="shared" si="115"/>
        <v>421</v>
      </c>
      <c r="H438" s="63"/>
    </row>
    <row r="439" spans="1:8">
      <c r="A439" s="62">
        <f t="shared" si="115"/>
        <v>422</v>
      </c>
      <c r="H439" s="63"/>
    </row>
    <row r="440" spans="1:8">
      <c r="A440" s="62">
        <f t="shared" si="115"/>
        <v>423</v>
      </c>
      <c r="H440" s="63"/>
    </row>
    <row r="441" spans="1:8">
      <c r="A441" s="62">
        <f t="shared" si="115"/>
        <v>424</v>
      </c>
      <c r="H441" s="63"/>
    </row>
    <row r="442" spans="1:8">
      <c r="A442" s="62">
        <f t="shared" si="115"/>
        <v>425</v>
      </c>
      <c r="H442" s="63"/>
    </row>
    <row r="443" spans="1:8">
      <c r="A443" s="62">
        <f t="shared" si="115"/>
        <v>426</v>
      </c>
      <c r="H443" s="63"/>
    </row>
    <row r="444" spans="1:8">
      <c r="A444" s="62">
        <f t="shared" si="115"/>
        <v>427</v>
      </c>
      <c r="H444" s="63"/>
    </row>
    <row r="445" spans="1:8">
      <c r="A445" s="62">
        <f t="shared" si="115"/>
        <v>428</v>
      </c>
      <c r="H445" s="63"/>
    </row>
    <row r="446" spans="1:8">
      <c r="A446" s="62">
        <f t="shared" si="115"/>
        <v>429</v>
      </c>
      <c r="H446" s="63"/>
    </row>
    <row r="447" spans="1:8">
      <c r="A447" s="62">
        <f t="shared" si="115"/>
        <v>430</v>
      </c>
      <c r="H447" s="63"/>
    </row>
    <row r="448" spans="1:8">
      <c r="A448" s="62">
        <f t="shared" si="115"/>
        <v>431</v>
      </c>
      <c r="H448" s="63"/>
    </row>
    <row r="449" spans="1:8">
      <c r="A449" s="62">
        <f t="shared" si="115"/>
        <v>432</v>
      </c>
      <c r="H449" s="63"/>
    </row>
    <row r="450" spans="1:8">
      <c r="A450" s="62">
        <f t="shared" si="115"/>
        <v>433</v>
      </c>
      <c r="H450" s="63"/>
    </row>
    <row r="451" spans="1:8">
      <c r="A451" s="62">
        <f t="shared" si="115"/>
        <v>434</v>
      </c>
      <c r="H451" s="63"/>
    </row>
    <row r="452" spans="1:8">
      <c r="A452" s="62">
        <f t="shared" si="115"/>
        <v>435</v>
      </c>
      <c r="H452" s="63"/>
    </row>
    <row r="453" spans="1:8">
      <c r="A453" s="62">
        <f t="shared" si="115"/>
        <v>436</v>
      </c>
      <c r="H453" s="63"/>
    </row>
    <row r="454" spans="1:8">
      <c r="A454" s="62">
        <f t="shared" si="115"/>
        <v>437</v>
      </c>
      <c r="H454" s="63"/>
    </row>
    <row r="455" spans="1:8">
      <c r="A455" s="62">
        <f t="shared" si="115"/>
        <v>438</v>
      </c>
      <c r="H455" s="63"/>
    </row>
    <row r="456" spans="1:8">
      <c r="A456" s="62">
        <f t="shared" si="115"/>
        <v>439</v>
      </c>
      <c r="H456" s="63"/>
    </row>
    <row r="457" spans="1:8">
      <c r="A457" s="62">
        <f t="shared" si="115"/>
        <v>440</v>
      </c>
      <c r="H457" s="63"/>
    </row>
    <row r="458" spans="1:8">
      <c r="A458" s="62">
        <f t="shared" si="115"/>
        <v>441</v>
      </c>
      <c r="H458" s="63"/>
    </row>
    <row r="459" spans="1:8">
      <c r="A459" s="62">
        <f t="shared" si="115"/>
        <v>442</v>
      </c>
      <c r="H459" s="63"/>
    </row>
    <row r="460" spans="1:8">
      <c r="A460" s="62">
        <f t="shared" si="115"/>
        <v>443</v>
      </c>
      <c r="H460" s="63"/>
    </row>
    <row r="461" spans="1:8">
      <c r="A461" s="62">
        <f t="shared" si="115"/>
        <v>444</v>
      </c>
      <c r="H461" s="63"/>
    </row>
    <row r="462" spans="1:8">
      <c r="A462" s="62">
        <f t="shared" si="115"/>
        <v>445</v>
      </c>
      <c r="H462" s="63"/>
    </row>
    <row r="463" spans="1:8">
      <c r="A463" s="62">
        <f t="shared" si="115"/>
        <v>446</v>
      </c>
      <c r="H463" s="63"/>
    </row>
    <row r="464" spans="1:8">
      <c r="A464" s="62">
        <f t="shared" si="115"/>
        <v>447</v>
      </c>
      <c r="H464" s="63"/>
    </row>
    <row r="465" spans="1:8">
      <c r="A465" s="62">
        <f t="shared" si="115"/>
        <v>448</v>
      </c>
      <c r="H465" s="63"/>
    </row>
    <row r="466" spans="1:8">
      <c r="A466" s="62">
        <f t="shared" si="115"/>
        <v>449</v>
      </c>
      <c r="H466" s="63"/>
    </row>
    <row r="467" spans="1:8">
      <c r="A467" s="62">
        <f t="shared" ref="A467:A530" si="116">A466+1</f>
        <v>450</v>
      </c>
      <c r="H467" s="63"/>
    </row>
    <row r="468" spans="1:8">
      <c r="A468" s="62">
        <f t="shared" si="116"/>
        <v>451</v>
      </c>
      <c r="H468" s="63"/>
    </row>
    <row r="469" spans="1:8">
      <c r="A469" s="62">
        <f t="shared" si="116"/>
        <v>452</v>
      </c>
      <c r="H469" s="63"/>
    </row>
    <row r="470" spans="1:8">
      <c r="A470" s="62">
        <f t="shared" si="116"/>
        <v>453</v>
      </c>
      <c r="H470" s="63"/>
    </row>
    <row r="471" spans="1:8">
      <c r="A471" s="62">
        <f t="shared" si="116"/>
        <v>454</v>
      </c>
      <c r="H471" s="63"/>
    </row>
    <row r="472" spans="1:8">
      <c r="A472" s="62">
        <f t="shared" si="116"/>
        <v>455</v>
      </c>
      <c r="H472" s="63"/>
    </row>
    <row r="473" spans="1:8">
      <c r="A473" s="62">
        <f t="shared" si="116"/>
        <v>456</v>
      </c>
      <c r="H473" s="63"/>
    </row>
    <row r="474" spans="1:8">
      <c r="A474" s="62">
        <f t="shared" si="116"/>
        <v>457</v>
      </c>
      <c r="H474" s="63"/>
    </row>
    <row r="475" spans="1:8">
      <c r="A475" s="62">
        <f t="shared" si="116"/>
        <v>458</v>
      </c>
      <c r="H475" s="63"/>
    </row>
    <row r="476" spans="1:8">
      <c r="A476" s="62">
        <f t="shared" si="116"/>
        <v>459</v>
      </c>
      <c r="H476" s="63"/>
    </row>
    <row r="477" spans="1:8">
      <c r="A477" s="62">
        <f t="shared" si="116"/>
        <v>460</v>
      </c>
      <c r="H477" s="63"/>
    </row>
    <row r="478" spans="1:8">
      <c r="A478" s="62">
        <f t="shared" si="116"/>
        <v>461</v>
      </c>
      <c r="H478" s="63"/>
    </row>
    <row r="479" spans="1:8">
      <c r="A479" s="62">
        <f t="shared" si="116"/>
        <v>462</v>
      </c>
      <c r="H479" s="63"/>
    </row>
    <row r="480" spans="1:8">
      <c r="A480" s="62">
        <f t="shared" si="116"/>
        <v>463</v>
      </c>
      <c r="H480" s="63"/>
    </row>
    <row r="481" spans="1:8">
      <c r="A481" s="62">
        <f t="shared" si="116"/>
        <v>464</v>
      </c>
      <c r="H481" s="63"/>
    </row>
    <row r="482" spans="1:8">
      <c r="A482" s="62">
        <f t="shared" si="116"/>
        <v>465</v>
      </c>
      <c r="H482" s="63"/>
    </row>
    <row r="483" spans="1:8">
      <c r="A483" s="62">
        <f t="shared" si="116"/>
        <v>466</v>
      </c>
      <c r="H483" s="63"/>
    </row>
    <row r="484" spans="1:8">
      <c r="A484" s="62">
        <f t="shared" si="116"/>
        <v>467</v>
      </c>
      <c r="H484" s="63"/>
    </row>
    <row r="485" spans="1:8">
      <c r="A485" s="62">
        <f t="shared" si="116"/>
        <v>468</v>
      </c>
      <c r="H485" s="63"/>
    </row>
    <row r="486" spans="1:8">
      <c r="A486" s="62">
        <f t="shared" si="116"/>
        <v>469</v>
      </c>
      <c r="H486" s="63"/>
    </row>
    <row r="487" spans="1:8">
      <c r="A487" s="62">
        <f t="shared" si="116"/>
        <v>470</v>
      </c>
      <c r="H487" s="63"/>
    </row>
    <row r="488" spans="1:8">
      <c r="A488" s="62">
        <f t="shared" si="116"/>
        <v>471</v>
      </c>
      <c r="H488" s="63"/>
    </row>
    <row r="489" spans="1:8">
      <c r="A489" s="62">
        <f t="shared" si="116"/>
        <v>472</v>
      </c>
      <c r="H489" s="63"/>
    </row>
    <row r="490" spans="1:8">
      <c r="A490" s="62">
        <f t="shared" si="116"/>
        <v>473</v>
      </c>
      <c r="H490" s="63"/>
    </row>
    <row r="491" spans="1:8">
      <c r="A491" s="62">
        <f t="shared" si="116"/>
        <v>474</v>
      </c>
      <c r="H491" s="63"/>
    </row>
    <row r="492" spans="1:8">
      <c r="A492" s="62">
        <f t="shared" si="116"/>
        <v>475</v>
      </c>
      <c r="H492" s="63"/>
    </row>
    <row r="493" spans="1:8">
      <c r="A493" s="62">
        <f t="shared" si="116"/>
        <v>476</v>
      </c>
      <c r="H493" s="63"/>
    </row>
    <row r="494" spans="1:8">
      <c r="A494" s="62">
        <f t="shared" si="116"/>
        <v>477</v>
      </c>
      <c r="H494" s="63"/>
    </row>
    <row r="495" spans="1:8">
      <c r="A495" s="62">
        <f t="shared" si="116"/>
        <v>478</v>
      </c>
      <c r="H495" s="63"/>
    </row>
    <row r="496" spans="1:8">
      <c r="A496" s="62">
        <f t="shared" si="116"/>
        <v>479</v>
      </c>
      <c r="H496" s="63"/>
    </row>
    <row r="497" spans="1:8">
      <c r="A497" s="62">
        <f t="shared" si="116"/>
        <v>480</v>
      </c>
      <c r="H497" s="63"/>
    </row>
    <row r="498" spans="1:8">
      <c r="A498" s="62">
        <f t="shared" si="116"/>
        <v>481</v>
      </c>
      <c r="H498" s="63"/>
    </row>
    <row r="499" spans="1:8">
      <c r="A499" s="62">
        <f t="shared" si="116"/>
        <v>482</v>
      </c>
      <c r="H499" s="63"/>
    </row>
    <row r="500" spans="1:8">
      <c r="A500" s="62">
        <f t="shared" si="116"/>
        <v>483</v>
      </c>
      <c r="H500" s="63"/>
    </row>
    <row r="501" spans="1:8">
      <c r="A501" s="62">
        <f t="shared" si="116"/>
        <v>484</v>
      </c>
      <c r="H501" s="63"/>
    </row>
    <row r="502" spans="1:8">
      <c r="A502" s="62">
        <f t="shared" si="116"/>
        <v>485</v>
      </c>
      <c r="H502" s="63"/>
    </row>
    <row r="503" spans="1:8">
      <c r="A503" s="62">
        <f t="shared" si="116"/>
        <v>486</v>
      </c>
      <c r="H503" s="63"/>
    </row>
    <row r="504" spans="1:8">
      <c r="A504" s="62">
        <f t="shared" si="116"/>
        <v>487</v>
      </c>
      <c r="H504" s="63"/>
    </row>
    <row r="505" spans="1:8">
      <c r="A505" s="62">
        <f t="shared" si="116"/>
        <v>488</v>
      </c>
      <c r="H505" s="63"/>
    </row>
    <row r="506" spans="1:8">
      <c r="A506" s="62">
        <f t="shared" si="116"/>
        <v>489</v>
      </c>
      <c r="H506" s="63"/>
    </row>
    <row r="507" spans="1:8">
      <c r="A507" s="62">
        <f t="shared" si="116"/>
        <v>490</v>
      </c>
      <c r="H507" s="63"/>
    </row>
    <row r="508" spans="1:8">
      <c r="A508" s="62">
        <f t="shared" si="116"/>
        <v>491</v>
      </c>
      <c r="H508" s="63"/>
    </row>
    <row r="509" spans="1:8">
      <c r="A509" s="62">
        <f t="shared" si="116"/>
        <v>492</v>
      </c>
      <c r="H509" s="63"/>
    </row>
    <row r="510" spans="1:8">
      <c r="A510" s="62">
        <f t="shared" si="116"/>
        <v>493</v>
      </c>
      <c r="H510" s="63"/>
    </row>
    <row r="511" spans="1:8">
      <c r="A511" s="62">
        <f t="shared" si="116"/>
        <v>494</v>
      </c>
      <c r="H511" s="63"/>
    </row>
    <row r="512" spans="1:8">
      <c r="A512" s="62">
        <f t="shared" si="116"/>
        <v>495</v>
      </c>
      <c r="H512" s="63"/>
    </row>
    <row r="513" spans="1:8">
      <c r="A513" s="62">
        <f t="shared" si="116"/>
        <v>496</v>
      </c>
      <c r="H513" s="63"/>
    </row>
    <row r="514" spans="1:8">
      <c r="A514" s="62">
        <f t="shared" si="116"/>
        <v>497</v>
      </c>
      <c r="H514" s="63"/>
    </row>
    <row r="515" spans="1:8">
      <c r="A515" s="62">
        <f t="shared" si="116"/>
        <v>498</v>
      </c>
      <c r="H515" s="63"/>
    </row>
    <row r="516" spans="1:8">
      <c r="A516" s="62">
        <f t="shared" si="116"/>
        <v>499</v>
      </c>
      <c r="H516" s="63"/>
    </row>
    <row r="517" spans="1:8">
      <c r="A517" s="62">
        <f t="shared" si="116"/>
        <v>500</v>
      </c>
      <c r="H517" s="63"/>
    </row>
    <row r="518" spans="1:8">
      <c r="A518" s="62">
        <f t="shared" si="116"/>
        <v>501</v>
      </c>
      <c r="H518" s="63"/>
    </row>
    <row r="519" spans="1:8">
      <c r="A519" s="62">
        <f t="shared" si="116"/>
        <v>502</v>
      </c>
      <c r="H519" s="63"/>
    </row>
    <row r="520" spans="1:8">
      <c r="A520" s="62">
        <f t="shared" si="116"/>
        <v>503</v>
      </c>
      <c r="H520" s="63"/>
    </row>
    <row r="521" spans="1:8">
      <c r="A521" s="62">
        <f t="shared" si="116"/>
        <v>504</v>
      </c>
      <c r="H521" s="63"/>
    </row>
    <row r="522" spans="1:8">
      <c r="A522" s="62">
        <f t="shared" si="116"/>
        <v>505</v>
      </c>
      <c r="H522" s="63"/>
    </row>
    <row r="523" spans="1:8">
      <c r="A523" s="62">
        <f t="shared" si="116"/>
        <v>506</v>
      </c>
      <c r="H523" s="63"/>
    </row>
    <row r="524" spans="1:8">
      <c r="A524" s="62">
        <f t="shared" si="116"/>
        <v>507</v>
      </c>
      <c r="H524" s="63"/>
    </row>
    <row r="525" spans="1:8">
      <c r="A525" s="62">
        <f t="shared" si="116"/>
        <v>508</v>
      </c>
      <c r="H525" s="63"/>
    </row>
    <row r="526" spans="1:8">
      <c r="A526" s="62">
        <f t="shared" si="116"/>
        <v>509</v>
      </c>
      <c r="H526" s="63"/>
    </row>
    <row r="527" spans="1:8">
      <c r="A527" s="62">
        <f t="shared" si="116"/>
        <v>510</v>
      </c>
      <c r="H527" s="63"/>
    </row>
    <row r="528" spans="1:8">
      <c r="A528" s="62">
        <f t="shared" si="116"/>
        <v>511</v>
      </c>
      <c r="H528" s="63"/>
    </row>
    <row r="529" spans="1:8">
      <c r="A529" s="62">
        <f t="shared" si="116"/>
        <v>512</v>
      </c>
      <c r="H529" s="63"/>
    </row>
    <row r="530" spans="1:8">
      <c r="A530" s="62">
        <f t="shared" si="116"/>
        <v>513</v>
      </c>
      <c r="H530" s="63"/>
    </row>
    <row r="531" spans="1:8">
      <c r="A531" s="62">
        <f t="shared" ref="A531:A592" si="117">A530+1</f>
        <v>514</v>
      </c>
      <c r="H531" s="63"/>
    </row>
    <row r="532" spans="1:8">
      <c r="A532" s="62">
        <f t="shared" si="117"/>
        <v>515</v>
      </c>
      <c r="H532" s="63"/>
    </row>
    <row r="533" spans="1:8">
      <c r="A533" s="62">
        <f t="shared" si="117"/>
        <v>516</v>
      </c>
      <c r="H533" s="63"/>
    </row>
    <row r="534" spans="1:8">
      <c r="A534" s="62">
        <f t="shared" si="117"/>
        <v>517</v>
      </c>
      <c r="H534" s="63"/>
    </row>
    <row r="535" spans="1:8">
      <c r="A535" s="62">
        <f t="shared" si="117"/>
        <v>518</v>
      </c>
      <c r="H535" s="63"/>
    </row>
    <row r="536" spans="1:8">
      <c r="A536" s="62">
        <f t="shared" si="117"/>
        <v>519</v>
      </c>
      <c r="H536" s="63"/>
    </row>
    <row r="537" spans="1:8">
      <c r="A537" s="62">
        <f t="shared" si="117"/>
        <v>520</v>
      </c>
      <c r="H537" s="63"/>
    </row>
    <row r="538" spans="1:8">
      <c r="A538" s="62">
        <f t="shared" si="117"/>
        <v>521</v>
      </c>
      <c r="H538" s="63"/>
    </row>
    <row r="539" spans="1:8">
      <c r="A539" s="62">
        <f t="shared" si="117"/>
        <v>522</v>
      </c>
      <c r="H539" s="63"/>
    </row>
    <row r="540" spans="1:8">
      <c r="A540" s="62">
        <f t="shared" si="117"/>
        <v>523</v>
      </c>
      <c r="H540" s="63"/>
    </row>
    <row r="541" spans="1:8">
      <c r="A541" s="62">
        <f t="shared" si="117"/>
        <v>524</v>
      </c>
      <c r="H541" s="63"/>
    </row>
    <row r="542" spans="1:8">
      <c r="A542" s="62">
        <f t="shared" si="117"/>
        <v>525</v>
      </c>
      <c r="H542" s="63"/>
    </row>
    <row r="543" spans="1:8">
      <c r="A543" s="62">
        <f t="shared" si="117"/>
        <v>526</v>
      </c>
      <c r="H543" s="63"/>
    </row>
    <row r="544" spans="1:8">
      <c r="A544" s="62">
        <f t="shared" si="117"/>
        <v>527</v>
      </c>
      <c r="H544" s="63"/>
    </row>
    <row r="545" spans="1:8">
      <c r="A545" s="62">
        <f t="shared" si="117"/>
        <v>528</v>
      </c>
      <c r="H545" s="63"/>
    </row>
    <row r="546" spans="1:8">
      <c r="A546" s="62">
        <f t="shared" si="117"/>
        <v>529</v>
      </c>
      <c r="H546" s="63"/>
    </row>
    <row r="547" spans="1:8">
      <c r="A547" s="62">
        <f t="shared" si="117"/>
        <v>530</v>
      </c>
      <c r="H547" s="63"/>
    </row>
    <row r="548" spans="1:8">
      <c r="A548" s="62">
        <f t="shared" si="117"/>
        <v>531</v>
      </c>
      <c r="H548" s="63"/>
    </row>
    <row r="549" spans="1:8">
      <c r="A549" s="62">
        <f t="shared" si="117"/>
        <v>532</v>
      </c>
      <c r="H549" s="63"/>
    </row>
    <row r="550" spans="1:8">
      <c r="A550" s="62">
        <f t="shared" si="117"/>
        <v>533</v>
      </c>
      <c r="H550" s="63"/>
    </row>
    <row r="551" spans="1:8">
      <c r="A551" s="62">
        <f t="shared" si="117"/>
        <v>534</v>
      </c>
      <c r="H551" s="63"/>
    </row>
    <row r="552" spans="1:8">
      <c r="A552" s="62">
        <f t="shared" si="117"/>
        <v>535</v>
      </c>
      <c r="H552" s="63"/>
    </row>
    <row r="553" spans="1:8">
      <c r="A553" s="62">
        <f t="shared" si="117"/>
        <v>536</v>
      </c>
      <c r="H553" s="63"/>
    </row>
    <row r="554" spans="1:8">
      <c r="A554" s="62">
        <f t="shared" si="117"/>
        <v>537</v>
      </c>
      <c r="H554" s="63"/>
    </row>
    <row r="555" spans="1:8">
      <c r="A555" s="62">
        <f t="shared" si="117"/>
        <v>538</v>
      </c>
      <c r="H555" s="63"/>
    </row>
    <row r="556" spans="1:8">
      <c r="A556" s="62">
        <f t="shared" si="117"/>
        <v>539</v>
      </c>
      <c r="H556" s="63"/>
    </row>
    <row r="557" spans="1:8">
      <c r="A557" s="62">
        <f t="shared" si="117"/>
        <v>540</v>
      </c>
      <c r="H557" s="63"/>
    </row>
    <row r="558" spans="1:8">
      <c r="A558" s="62">
        <f t="shared" si="117"/>
        <v>541</v>
      </c>
      <c r="H558" s="63"/>
    </row>
    <row r="559" spans="1:8">
      <c r="A559" s="62">
        <f t="shared" si="117"/>
        <v>542</v>
      </c>
      <c r="H559" s="63"/>
    </row>
    <row r="560" spans="1:8">
      <c r="A560" s="62">
        <f t="shared" si="117"/>
        <v>543</v>
      </c>
      <c r="H560" s="63"/>
    </row>
    <row r="561" spans="1:8">
      <c r="A561" s="62">
        <f t="shared" si="117"/>
        <v>544</v>
      </c>
      <c r="H561" s="63"/>
    </row>
    <row r="562" spans="1:8">
      <c r="A562" s="62">
        <f t="shared" si="117"/>
        <v>545</v>
      </c>
      <c r="H562" s="63"/>
    </row>
    <row r="563" spans="1:8">
      <c r="A563" s="62">
        <f t="shared" si="117"/>
        <v>546</v>
      </c>
      <c r="H563" s="63"/>
    </row>
    <row r="564" spans="1:8">
      <c r="A564" s="62">
        <f t="shared" si="117"/>
        <v>547</v>
      </c>
      <c r="H564" s="63"/>
    </row>
    <row r="565" spans="1:8">
      <c r="A565" s="62">
        <f t="shared" si="117"/>
        <v>548</v>
      </c>
      <c r="H565" s="63"/>
    </row>
    <row r="566" spans="1:8">
      <c r="A566" s="62">
        <f t="shared" si="117"/>
        <v>549</v>
      </c>
      <c r="H566" s="63"/>
    </row>
    <row r="567" spans="1:8">
      <c r="A567" s="62">
        <f t="shared" si="117"/>
        <v>550</v>
      </c>
      <c r="H567" s="63"/>
    </row>
    <row r="568" spans="1:8">
      <c r="A568" s="62">
        <f t="shared" si="117"/>
        <v>551</v>
      </c>
      <c r="H568" s="63"/>
    </row>
    <row r="569" spans="1:8">
      <c r="A569" s="62">
        <f t="shared" si="117"/>
        <v>552</v>
      </c>
      <c r="H569" s="63"/>
    </row>
    <row r="570" spans="1:8">
      <c r="A570" s="62">
        <f t="shared" si="117"/>
        <v>553</v>
      </c>
      <c r="H570" s="63"/>
    </row>
    <row r="571" spans="1:8">
      <c r="A571" s="62">
        <f t="shared" si="117"/>
        <v>554</v>
      </c>
      <c r="H571" s="63"/>
    </row>
    <row r="572" spans="1:8">
      <c r="A572" s="62">
        <f t="shared" si="117"/>
        <v>555</v>
      </c>
      <c r="H572" s="63"/>
    </row>
    <row r="573" spans="1:8">
      <c r="A573" s="62">
        <f t="shared" si="117"/>
        <v>556</v>
      </c>
      <c r="H573" s="63"/>
    </row>
    <row r="574" spans="1:8">
      <c r="A574" s="62">
        <f t="shared" si="117"/>
        <v>557</v>
      </c>
      <c r="H574" s="63"/>
    </row>
    <row r="575" spans="1:8">
      <c r="A575" s="62">
        <f t="shared" si="117"/>
        <v>558</v>
      </c>
      <c r="H575" s="63"/>
    </row>
    <row r="576" spans="1:8">
      <c r="A576" s="62">
        <f t="shared" si="117"/>
        <v>559</v>
      </c>
      <c r="H576" s="63"/>
    </row>
    <row r="577" spans="1:8">
      <c r="A577" s="62">
        <f t="shared" si="117"/>
        <v>560</v>
      </c>
      <c r="H577" s="63"/>
    </row>
    <row r="578" spans="1:8">
      <c r="A578" s="62">
        <f t="shared" si="117"/>
        <v>561</v>
      </c>
      <c r="H578" s="63"/>
    </row>
    <row r="579" spans="1:8">
      <c r="A579" s="62">
        <f t="shared" si="117"/>
        <v>562</v>
      </c>
      <c r="H579" s="63"/>
    </row>
    <row r="580" spans="1:8">
      <c r="A580" s="62">
        <f t="shared" si="117"/>
        <v>563</v>
      </c>
      <c r="H580" s="63"/>
    </row>
    <row r="581" spans="1:8">
      <c r="A581" s="62">
        <f t="shared" si="117"/>
        <v>564</v>
      </c>
      <c r="H581" s="63"/>
    </row>
    <row r="582" spans="1:8">
      <c r="A582" s="62">
        <f t="shared" si="117"/>
        <v>565</v>
      </c>
      <c r="H582" s="63"/>
    </row>
    <row r="583" spans="1:8">
      <c r="A583" s="62">
        <f t="shared" si="117"/>
        <v>566</v>
      </c>
      <c r="H583" s="63"/>
    </row>
    <row r="584" spans="1:8">
      <c r="A584" s="62">
        <f t="shared" si="117"/>
        <v>567</v>
      </c>
      <c r="H584" s="63"/>
    </row>
    <row r="585" spans="1:8">
      <c r="A585" s="62">
        <f t="shared" si="117"/>
        <v>568</v>
      </c>
      <c r="H585" s="63"/>
    </row>
    <row r="586" spans="1:8">
      <c r="A586" s="62">
        <f t="shared" si="117"/>
        <v>569</v>
      </c>
      <c r="H586" s="63"/>
    </row>
    <row r="587" spans="1:8">
      <c r="A587" s="62">
        <f t="shared" si="117"/>
        <v>570</v>
      </c>
      <c r="H587" s="63"/>
    </row>
    <row r="588" spans="1:8">
      <c r="A588" s="62">
        <f t="shared" si="117"/>
        <v>571</v>
      </c>
      <c r="H588" s="63"/>
    </row>
    <row r="589" spans="1:8">
      <c r="A589" s="62">
        <f t="shared" si="117"/>
        <v>572</v>
      </c>
      <c r="H589" s="63"/>
    </row>
    <row r="590" spans="1:8">
      <c r="A590" s="62">
        <f t="shared" si="117"/>
        <v>573</v>
      </c>
      <c r="H590" s="63"/>
    </row>
    <row r="591" spans="1:8">
      <c r="A591" s="62">
        <f t="shared" si="117"/>
        <v>574</v>
      </c>
      <c r="H591" s="63"/>
    </row>
    <row r="592" spans="1:8">
      <c r="A592" s="62">
        <f t="shared" si="117"/>
        <v>575</v>
      </c>
      <c r="H592" s="63"/>
    </row>
  </sheetData>
  <mergeCells count="17">
    <mergeCell ref="AS79:AY79"/>
    <mergeCell ref="AP13:AQ13"/>
    <mergeCell ref="F14:G14"/>
    <mergeCell ref="AS15:AY15"/>
    <mergeCell ref="AS31:AY31"/>
    <mergeCell ref="AS47:AY47"/>
    <mergeCell ref="AS63:AY63"/>
    <mergeCell ref="J1:L1"/>
    <mergeCell ref="AT7:AV7"/>
    <mergeCell ref="AW7:AX7"/>
    <mergeCell ref="B11:M11"/>
    <mergeCell ref="I12:M12"/>
    <mergeCell ref="S13:U13"/>
    <mergeCell ref="AA13:AE13"/>
    <mergeCell ref="AH13:AI13"/>
    <mergeCell ref="AJ13:AK13"/>
    <mergeCell ref="AN13:AO13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S592"/>
  <sheetViews>
    <sheetView topLeftCell="Z1" zoomScale="70" zoomScaleNormal="70" workbookViewId="0"/>
  </sheetViews>
  <sheetFormatPr defaultRowHeight="15"/>
  <cols>
    <col min="1" max="1" width="9.140625" style="62"/>
    <col min="2" max="3" width="14.28515625" style="62" bestFit="1" customWidth="1"/>
    <col min="4" max="4" width="11.140625" style="63" customWidth="1"/>
    <col min="5" max="5" width="12.42578125" style="62" customWidth="1"/>
    <col min="6" max="6" width="11.140625" style="63" bestFit="1" customWidth="1"/>
    <col min="7" max="7" width="11.140625" style="63" customWidth="1"/>
    <col min="9" max="14" width="11.140625" style="63" customWidth="1"/>
    <col min="15" max="16" width="14.5703125" style="63" customWidth="1"/>
    <col min="17" max="17" width="14.5703125" style="63" bestFit="1" customWidth="1"/>
    <col min="18" max="18" width="14.5703125" style="63" customWidth="1"/>
    <col min="19" max="49" width="11.140625" style="63" customWidth="1"/>
    <col min="50" max="50" width="11.28515625" style="116" bestFit="1" customWidth="1"/>
    <col min="51" max="54" width="9.140625" style="116"/>
    <col min="55" max="58" width="9.140625" style="116" customWidth="1"/>
    <col min="59" max="62" width="9.140625" style="116"/>
    <col min="63" max="66" width="9.140625" style="116" customWidth="1"/>
    <col min="67" max="71" width="9.140625" style="116"/>
    <col min="72" max="16384" width="9.140625" style="63"/>
  </cols>
  <sheetData>
    <row r="1" spans="1:69">
      <c r="A1" s="62">
        <v>1</v>
      </c>
      <c r="H1" s="63"/>
      <c r="J1" s="146" t="s">
        <v>74</v>
      </c>
      <c r="K1" s="147"/>
      <c r="L1" s="148"/>
    </row>
    <row r="2" spans="1:69">
      <c r="C2" s="62" t="s">
        <v>54</v>
      </c>
      <c r="F2" s="63">
        <f>COLUMN(data0!AI1)</f>
        <v>35</v>
      </c>
      <c r="H2" s="63"/>
      <c r="J2" s="149" t="s">
        <v>71</v>
      </c>
      <c r="K2" s="104">
        <v>40.436521176118646</v>
      </c>
      <c r="L2" s="150">
        <f ca="1">K16</f>
        <v>0.99999968498496028</v>
      </c>
      <c r="M2" s="63" t="s">
        <v>2</v>
      </c>
      <c r="N2" s="63" t="s">
        <v>75</v>
      </c>
    </row>
    <row r="3" spans="1:69">
      <c r="C3" s="62" t="s">
        <v>52</v>
      </c>
      <c r="F3" s="63">
        <f>COLUMN(data0!AK1)</f>
        <v>37</v>
      </c>
      <c r="G3" s="63" t="s">
        <v>76</v>
      </c>
      <c r="H3" s="110">
        <v>0.01</v>
      </c>
      <c r="J3" s="149" t="s">
        <v>72</v>
      </c>
      <c r="K3" s="58">
        <f>K2</f>
        <v>40.436521176118646</v>
      </c>
      <c r="L3" s="151"/>
    </row>
    <row r="4" spans="1:69">
      <c r="C4" s="62" t="s">
        <v>53</v>
      </c>
      <c r="F4" s="63">
        <f>COLUMN(data3!AK1)</f>
        <v>37</v>
      </c>
      <c r="G4" s="63" t="s">
        <v>66</v>
      </c>
      <c r="H4" s="63" t="s">
        <v>67</v>
      </c>
      <c r="J4" s="152" t="s">
        <v>73</v>
      </c>
      <c r="K4" s="153">
        <v>33.146594834938455</v>
      </c>
      <c r="L4" s="154">
        <f ca="1">AD16</f>
        <v>1.011765625083918</v>
      </c>
      <c r="M4" s="63" t="s">
        <v>2</v>
      </c>
      <c r="N4" s="63" t="s">
        <v>87</v>
      </c>
    </row>
    <row r="5" spans="1:69">
      <c r="C5" s="62" t="s">
        <v>63</v>
      </c>
      <c r="D5" s="2"/>
      <c r="F5" s="2">
        <f ca="1">INDIRECT($AT$8&amp;"!R"&amp;G5&amp;"C"&amp;H5,FALSE)*(1-H3)</f>
        <v>10147.5</v>
      </c>
      <c r="G5" s="2">
        <f>ROW(data0!AI2)</f>
        <v>2</v>
      </c>
      <c r="H5" s="63">
        <f>COLUMN(data0!AI2)</f>
        <v>35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69" ht="15.75" thickBot="1">
      <c r="C6" s="62" t="s">
        <v>64</v>
      </c>
      <c r="F6" s="2">
        <f ca="1">INDIRECT($AT$8&amp;"!R"&amp;G6&amp;"C"&amp;H6,FALSE)*(1-H3)</f>
        <v>371.22166076660159</v>
      </c>
      <c r="G6" s="2">
        <f>ROW(data0!AI117)</f>
        <v>117</v>
      </c>
      <c r="H6" s="63">
        <f>COLUMN(data0!AI117)</f>
        <v>35</v>
      </c>
    </row>
    <row r="7" spans="1:69" ht="15.75" thickBot="1">
      <c r="C7" s="62" t="s">
        <v>65</v>
      </c>
      <c r="F7" s="2">
        <f ca="1">INDIRECT($AT$8&amp;"!R"&amp;G7&amp;"C"&amp;H7,FALSE)*(1-H3)</f>
        <v>153.43595123291016</v>
      </c>
      <c r="G7" s="2">
        <f>ROW(data0!AI118)</f>
        <v>118</v>
      </c>
      <c r="H7" s="63">
        <f>COLUMN(data0!AI118)</f>
        <v>35</v>
      </c>
      <c r="AT7" s="139" t="s">
        <v>83</v>
      </c>
      <c r="AU7" s="140"/>
      <c r="AV7" s="141"/>
      <c r="AW7" s="145" t="s">
        <v>84</v>
      </c>
      <c r="AX7" s="81"/>
    </row>
    <row r="8" spans="1:69">
      <c r="H8" s="63"/>
      <c r="AT8" s="136" t="str">
        <f ca="1">VLOOKUP(AX9,AU8:AV10,2)</f>
        <v>data2</v>
      </c>
      <c r="AU8" s="137" t="s">
        <v>17</v>
      </c>
      <c r="AV8" s="138" t="s">
        <v>14</v>
      </c>
      <c r="AW8" s="116" t="s">
        <v>19</v>
      </c>
      <c r="AX8" s="70" t="str">
        <f ca="1">MID(CELL("Filename",AW7),SEARCH("]",CELL("Filename",AW7),1)+1,100)</f>
        <v>calcBLUE(2)</v>
      </c>
      <c r="AY8" s="63"/>
    </row>
    <row r="9" spans="1:69">
      <c r="H9" s="63"/>
      <c r="AT9" s="131"/>
      <c r="AU9" s="130" t="s">
        <v>16</v>
      </c>
      <c r="AV9" s="132" t="s">
        <v>13</v>
      </c>
      <c r="AW9" s="116" t="s">
        <v>86</v>
      </c>
      <c r="AX9" s="63" t="str">
        <f ca="1">LEFT(RIGHT(AX8,LEN(AX8)-4),LEN(RIGHT(AX8,LEN(AX8)-4))-3)</f>
        <v>BLUE</v>
      </c>
      <c r="AY9" s="63"/>
    </row>
    <row r="10" spans="1:69" ht="15.75" thickBot="1">
      <c r="H10" s="63"/>
      <c r="AT10" s="133"/>
      <c r="AU10" s="134" t="s">
        <v>15</v>
      </c>
      <c r="AV10" s="135" t="s">
        <v>12</v>
      </c>
      <c r="AX10" s="63"/>
    </row>
    <row r="11" spans="1:69">
      <c r="B11" s="85" t="s">
        <v>62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7"/>
    </row>
    <row r="12" spans="1:69">
      <c r="H12" s="63"/>
      <c r="I12" s="82" t="s">
        <v>61</v>
      </c>
      <c r="J12" s="83"/>
      <c r="K12" s="83"/>
      <c r="L12" s="83"/>
      <c r="M12" s="84"/>
    </row>
    <row r="13" spans="1:69">
      <c r="B13" s="63"/>
      <c r="C13" s="63"/>
      <c r="E13" s="63"/>
      <c r="H13" s="63"/>
      <c r="S13" s="81" t="s">
        <v>18</v>
      </c>
      <c r="T13" s="81"/>
      <c r="U13" s="81"/>
      <c r="X13" s="63" t="s">
        <v>76</v>
      </c>
      <c r="Y13" s="110">
        <v>0.01</v>
      </c>
      <c r="AA13" s="82" t="s">
        <v>61</v>
      </c>
      <c r="AB13" s="83"/>
      <c r="AC13" s="83"/>
      <c r="AD13" s="83"/>
      <c r="AE13" s="84"/>
      <c r="AF13" s="105"/>
      <c r="AH13" s="81" t="s">
        <v>0</v>
      </c>
      <c r="AI13" s="81"/>
      <c r="AJ13" s="81" t="s">
        <v>2</v>
      </c>
      <c r="AK13" s="81"/>
      <c r="AN13" s="81" t="s">
        <v>0</v>
      </c>
      <c r="AO13" s="81"/>
      <c r="AP13" s="81" t="s">
        <v>1</v>
      </c>
      <c r="AQ13" s="81"/>
      <c r="AS13" s="71"/>
      <c r="AT13" s="112"/>
      <c r="AU13" s="112"/>
      <c r="AV13"/>
      <c r="AW13"/>
      <c r="AX13"/>
      <c r="AY13"/>
      <c r="AZ13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</row>
    <row r="14" spans="1:69">
      <c r="A14" s="63">
        <f>(MAX(A$17:A$1048576)+1)/2</f>
        <v>288</v>
      </c>
      <c r="B14" s="63" t="s">
        <v>0</v>
      </c>
      <c r="C14" s="63" t="s">
        <v>2</v>
      </c>
      <c r="D14" s="63" t="s">
        <v>18</v>
      </c>
      <c r="E14" s="63" t="s">
        <v>0</v>
      </c>
      <c r="F14" s="81" t="s">
        <v>2</v>
      </c>
      <c r="G14" s="81"/>
      <c r="H14" s="63"/>
      <c r="I14" s="63" t="s">
        <v>0</v>
      </c>
      <c r="J14" s="63" t="s">
        <v>2</v>
      </c>
      <c r="K14" s="63" t="s">
        <v>56</v>
      </c>
      <c r="L14" s="63" t="s">
        <v>58</v>
      </c>
      <c r="M14" s="63" t="s">
        <v>59</v>
      </c>
      <c r="O14" s="63" t="s">
        <v>0</v>
      </c>
      <c r="P14" s="63" t="s">
        <v>2</v>
      </c>
      <c r="Q14" s="63" t="s">
        <v>1</v>
      </c>
      <c r="R14" s="63" t="s">
        <v>3</v>
      </c>
      <c r="S14" s="63" t="s">
        <v>2</v>
      </c>
      <c r="T14" s="63" t="s">
        <v>1</v>
      </c>
      <c r="U14" s="63" t="s">
        <v>3</v>
      </c>
      <c r="V14" s="63" t="s">
        <v>0</v>
      </c>
      <c r="W14" s="63" t="s">
        <v>2</v>
      </c>
      <c r="X14" s="63" t="s">
        <v>1</v>
      </c>
      <c r="Y14" s="63" t="s">
        <v>3</v>
      </c>
      <c r="AA14" s="63" t="s">
        <v>0</v>
      </c>
      <c r="AB14" s="63" t="s">
        <v>2</v>
      </c>
      <c r="AC14" s="63" t="s">
        <v>58</v>
      </c>
      <c r="AD14" s="63" t="s">
        <v>56</v>
      </c>
      <c r="AE14" s="63" t="s">
        <v>59</v>
      </c>
      <c r="AF14" s="63" t="s">
        <v>1</v>
      </c>
      <c r="AG14" s="63" t="s">
        <v>58</v>
      </c>
      <c r="AH14" s="63" t="s">
        <v>56</v>
      </c>
      <c r="AI14" s="63" t="s">
        <v>59</v>
      </c>
      <c r="AJ14" s="63" t="s">
        <v>56</v>
      </c>
      <c r="AK14" s="63" t="s">
        <v>59</v>
      </c>
      <c r="AL14" s="63" t="s">
        <v>3</v>
      </c>
      <c r="AM14" s="63" t="s">
        <v>58</v>
      </c>
      <c r="AN14" s="63" t="s">
        <v>56</v>
      </c>
      <c r="AO14" s="63" t="s">
        <v>59</v>
      </c>
      <c r="AP14" s="63" t="s">
        <v>56</v>
      </c>
      <c r="AQ14" s="63" t="s">
        <v>59</v>
      </c>
      <c r="AS14" s="71"/>
      <c r="AT14" s="70"/>
      <c r="AU14" s="70"/>
      <c r="AV14"/>
      <c r="AW14"/>
      <c r="AX14"/>
      <c r="AY14"/>
      <c r="AZ14"/>
      <c r="BC14" s="118"/>
      <c r="BD14" s="119"/>
      <c r="BE14" s="119"/>
      <c r="BF14" s="119"/>
      <c r="BG14" s="119"/>
      <c r="BI14" s="120"/>
      <c r="BK14" s="118"/>
      <c r="BL14" s="119"/>
      <c r="BM14" s="119"/>
      <c r="BN14" s="119"/>
      <c r="BO14" s="119"/>
      <c r="BP14" s="121"/>
      <c r="BQ14" s="120"/>
    </row>
    <row r="15" spans="1:69">
      <c r="A15" s="63"/>
      <c r="B15" s="63"/>
      <c r="C15" s="63"/>
      <c r="D15" s="63">
        <f ca="1">MIN(D17:D130)</f>
        <v>51</v>
      </c>
      <c r="E15" s="63"/>
      <c r="H15" s="63"/>
      <c r="K15" s="56" t="s">
        <v>57</v>
      </c>
      <c r="L15" s="63" t="s">
        <v>60</v>
      </c>
      <c r="S15" s="63">
        <f ca="1">MIN(S17:S244)</f>
        <v>1</v>
      </c>
      <c r="T15" s="63">
        <f ca="1">MIN(T17:T244)</f>
        <v>75</v>
      </c>
      <c r="U15" s="63">
        <f ca="1">MIN(U17:U244)</f>
        <v>146</v>
      </c>
      <c r="X15" s="111">
        <f ca="1">F6*(1-Y13)</f>
        <v>367.50944415893559</v>
      </c>
      <c r="Y15" s="111">
        <f ca="1">F7*(1-Y13)</f>
        <v>151.90159172058105</v>
      </c>
      <c r="AC15" s="63" t="s">
        <v>60</v>
      </c>
      <c r="AD15" s="56" t="s">
        <v>57</v>
      </c>
      <c r="AG15" s="63" t="s">
        <v>60</v>
      </c>
      <c r="AH15" s="56" t="s">
        <v>57</v>
      </c>
      <c r="AM15" s="63" t="s">
        <v>60</v>
      </c>
      <c r="AN15" s="56" t="s">
        <v>57</v>
      </c>
      <c r="AS15" s="103" t="str">
        <f ca="1">"Gain Compression; Range=HI: "&amp;AX9&amp; " channel"</f>
        <v>Gain Compression; Range=HI: BLUE channel</v>
      </c>
      <c r="AT15" s="103"/>
      <c r="AU15" s="103"/>
      <c r="AV15" s="103"/>
      <c r="AW15" s="103"/>
      <c r="AX15" s="103"/>
      <c r="AY15" s="103"/>
      <c r="AZ15"/>
      <c r="BC15" s="118"/>
      <c r="BD15" s="119"/>
      <c r="BE15" s="119"/>
      <c r="BF15" s="119"/>
      <c r="BG15" s="119"/>
      <c r="BI15" s="120"/>
      <c r="BK15" s="118"/>
      <c r="BL15" s="119"/>
      <c r="BM15" s="119"/>
      <c r="BN15" s="119"/>
      <c r="BO15" s="119"/>
      <c r="BQ15" s="120"/>
    </row>
    <row r="16" spans="1:69">
      <c r="A16" s="1"/>
      <c r="B16" s="1"/>
      <c r="C16" s="1"/>
      <c r="D16" s="63">
        <f ca="1">MAX(D17:D130)</f>
        <v>114</v>
      </c>
      <c r="E16" s="1"/>
      <c r="G16" s="63" t="s">
        <v>55</v>
      </c>
      <c r="H16" s="63"/>
      <c r="K16" s="57">
        <f ca="1">AVERAGE(K17:K53)</f>
        <v>0.99999968498496028</v>
      </c>
      <c r="L16" s="63">
        <v>10250</v>
      </c>
      <c r="S16" s="63">
        <f ca="1">MAX(S17:S244)</f>
        <v>228</v>
      </c>
      <c r="T16" s="63">
        <f ca="1">MAX(T17:T244)</f>
        <v>228</v>
      </c>
      <c r="U16" s="63">
        <f ca="1">MAX(U17:U244)</f>
        <v>228</v>
      </c>
      <c r="X16" s="63" t="str">
        <f>G16</f>
        <v>OVR</v>
      </c>
      <c r="Y16" s="63" t="str">
        <f>X16</f>
        <v>OVR</v>
      </c>
      <c r="AC16" s="63">
        <v>10250</v>
      </c>
      <c r="AD16" s="57">
        <f ca="1">AVERAGE(AD134:AD244)</f>
        <v>1.011765625083918</v>
      </c>
      <c r="AG16" s="63">
        <v>375</v>
      </c>
      <c r="AH16" s="57">
        <f ca="1">AVERAGE(AH17:AH144)</f>
        <v>0.95839852975723283</v>
      </c>
      <c r="AJ16" s="63">
        <f ca="1">AVERAGE(AJ17:AJ180)</f>
        <v>0.98281807573027058</v>
      </c>
      <c r="AM16" s="63">
        <v>155</v>
      </c>
      <c r="AN16" s="57">
        <f ca="1">AVERAGE(AN17:AN46)</f>
        <v>0.98661599368031072</v>
      </c>
      <c r="AP16" s="63">
        <f ca="1">AVERAGE(AP17:AP60)</f>
        <v>1.0634532088663693</v>
      </c>
      <c r="AS16" s="71"/>
      <c r="AT16" s="70"/>
      <c r="AU16" s="70"/>
      <c r="AV16"/>
      <c r="AW16"/>
      <c r="AX16"/>
      <c r="AY16"/>
      <c r="AZ16"/>
      <c r="BC16" s="118"/>
      <c r="BD16" s="118"/>
      <c r="BE16" s="118"/>
      <c r="BF16" s="118"/>
      <c r="BG16" s="118"/>
      <c r="BI16" s="122"/>
      <c r="BK16" s="118"/>
      <c r="BL16" s="118"/>
      <c r="BM16" s="118"/>
      <c r="BN16" s="118"/>
      <c r="BO16" s="118"/>
      <c r="BQ16" s="122"/>
    </row>
    <row r="17" spans="1:69">
      <c r="A17" s="62">
        <v>0</v>
      </c>
      <c r="B17" s="62" t="str">
        <f>"data3!R"&amp;2+A17&amp;"C"&amp;F$4</f>
        <v>data3!R2C37</v>
      </c>
      <c r="C17" s="62" t="str">
        <f ca="1">$AT$8&amp;"!R"&amp;2+A17&amp;"C"&amp;F$3</f>
        <v>data2!R2C37</v>
      </c>
      <c r="D17" s="63" t="str">
        <f t="shared" ref="D17:D80" ca="1" si="0">IF(G17&lt;&gt;$G$16,RANK(E17,E$17:E$130),"")</f>
        <v/>
      </c>
      <c r="E17" s="62">
        <f ca="1">$K$2*INDIRECT(B17,FALSE)</f>
        <v>16113.885737710609</v>
      </c>
      <c r="F17" s="63">
        <f ca="1">INDIRECT(C17,FALSE)</f>
        <v>10250</v>
      </c>
      <c r="G17" s="63" t="str">
        <f ca="1">IF(F17&gt;=$F$5,$G$16,F17)</f>
        <v>OVR</v>
      </c>
      <c r="H17" s="63"/>
      <c r="I17" s="63">
        <f ca="1">IF($D$16-A17&gt;=$D$15,VLOOKUP($D$16-A17,$D$17:$F$130,2,FALSE),"")</f>
        <v>3207.4121786927453</v>
      </c>
      <c r="J17" s="63">
        <f ca="1">IF($D$16-A17&gt;=$D$15,VLOOKUP($D$16-A17,$D$17:$F$130,3,FALSE),"")</f>
        <v>3185.148202078683</v>
      </c>
      <c r="K17" s="63">
        <f ca="1">IF(I17&lt;&gt;"",J17/I17,"")</f>
        <v>0.99305858574648909</v>
      </c>
      <c r="L17" s="1">
        <f ca="1">IF(J17&lt;&gt;"",J17/L$16,"")</f>
        <v>0.31074616605645689</v>
      </c>
      <c r="M17" s="1">
        <f ca="1">IF(K17&lt;&gt;"",K17/K$16-1,"")</f>
        <v>-6.9411014250225778E-3</v>
      </c>
      <c r="N17" s="1"/>
      <c r="O17" s="1" t="str">
        <f ca="1">"data3!R"&amp;2+$D$16+3*A17&amp;"C"&amp;F$4</f>
        <v>data3!R116C37</v>
      </c>
      <c r="P17" s="1" t="str">
        <f ca="1">$AT$8&amp;"!R"&amp;2+$D$16+3*A17&amp;"C"&amp;F$3</f>
        <v>data2!R116C37</v>
      </c>
      <c r="Q17" s="1" t="str">
        <f ca="1">$AT$8&amp;"!R"&amp;2+$D$16+3*A17+1&amp;"C"&amp;F$3</f>
        <v>data2!R117C37</v>
      </c>
      <c r="R17" s="1" t="str">
        <f ca="1">$AT$8&amp;"!R"&amp;2+$D$16+3*A17+2&amp;"C"&amp;F$3</f>
        <v>data2!R118C37</v>
      </c>
      <c r="S17" s="2">
        <f ca="1">RANK(V17,V$17:V$244)</f>
        <v>6</v>
      </c>
      <c r="T17" s="63" t="str">
        <f ca="1">IF(X17&lt;&gt;$X$16,S17,"")</f>
        <v/>
      </c>
      <c r="U17" s="2" t="str">
        <f ca="1">IF(Y17&lt;&gt;$Y$16,S17,"")</f>
        <v/>
      </c>
      <c r="V17" s="2">
        <f ca="1">$K$3*INDIRECT(O17,FALSE)</f>
        <v>680.19253204788754</v>
      </c>
      <c r="W17" s="2">
        <f ca="1">INDIRECT(P17,FALSE)</f>
        <v>711.59795052664617</v>
      </c>
      <c r="X17" s="2" t="str">
        <f ca="1">IF(INDIRECT(Q17,FALSE)&lt;X$15,INDIRECT(Q17,FALSE),X$16)</f>
        <v>OVR</v>
      </c>
      <c r="Y17" s="2" t="str">
        <f t="shared" ref="Y17:Y80" ca="1" si="1">IF(INDIRECT(R17,FALSE)&lt;Y$15,INDIRECT(R17,FALSE),Y$16)</f>
        <v>OVR</v>
      </c>
      <c r="AA17" s="63">
        <f ca="1">VLOOKUP($S$16-$A17,$S$17:$W$244,4,FALSE)</f>
        <v>27.877355402265902</v>
      </c>
      <c r="AB17" s="63">
        <f ca="1">VLOOKUP($S$16-$A17,$S$17:$W$244,5,FALSE)</f>
        <v>26.97427225112915</v>
      </c>
      <c r="AC17" s="1">
        <f ca="1">IF(AB17&lt;&gt;"",AA17/AC$16,"")</f>
        <v>2.719741990464966E-3</v>
      </c>
      <c r="AD17" s="63">
        <f ca="1">AB17/AA17</f>
        <v>0.96760513549060156</v>
      </c>
      <c r="AE17" s="1">
        <f t="shared" ref="AE17:AE80" ca="1" si="2">IF(AD17&lt;&gt;"",AD17/AD$16-1,"")</f>
        <v>-4.3646955874443449E-2</v>
      </c>
      <c r="AF17" s="63">
        <f ca="1">IF(T$16-$A17&gt;=T$15,VLOOKUP(T$16-$A17,$T$17:$X$244,5,FALSE),"")</f>
        <v>25.356202670506068</v>
      </c>
      <c r="AG17" s="1">
        <f ca="1">IF(AF17&lt;&gt;"",$AA17/AG$16,"")</f>
        <v>7.4339614406042406E-2</v>
      </c>
      <c r="AH17" s="63">
        <f ca="1">IF(AF17&lt;&gt;"",AF17/$AA17,"")</f>
        <v>0.90956270078779022</v>
      </c>
      <c r="AI17" s="1">
        <f ca="1">IF(AH17&lt;&gt;"",AH17/AH$16-1,"")</f>
        <v>-5.0955659314098622E-2</v>
      </c>
      <c r="AJ17" s="63">
        <f ca="1">IF(AF17&lt;&gt;"",AF17/AB17,"")</f>
        <v>0.94001433790098454</v>
      </c>
      <c r="AK17" s="1">
        <f ca="1">IF(AJ17&lt;&gt;"",AJ17/AJ$16-1,"")</f>
        <v>-4.3552045781699023E-2</v>
      </c>
      <c r="AL17" s="2">
        <f ca="1">IF(U$16-$A17&gt;=U$15,VLOOKUP(T$16-$A17,$U$17:$Y$244,5,FALSE),"")</f>
        <v>26.177209104810441</v>
      </c>
      <c r="AM17" s="1">
        <f ca="1">IF(AL17&lt;&gt;"",$AA17/AM$16,"")</f>
        <v>0.17985390582107033</v>
      </c>
      <c r="AN17" s="63">
        <f ca="1">IF(AL17&lt;&gt;"",AL17/$AA17,"")</f>
        <v>0.93901335786976148</v>
      </c>
      <c r="AO17" s="1">
        <f ca="1">IF(AN17&lt;&gt;"",AN17/AN$16-1,"")</f>
        <v>-4.8248392602049939E-2</v>
      </c>
      <c r="AP17" s="63">
        <f ca="1">IF(AL17&lt;&gt;"",AL17/AF17,"")</f>
        <v>1.0323789190744777</v>
      </c>
      <c r="AQ17" s="1">
        <f ca="1">IF(AP17&lt;&gt;"",AP17/AP$16-1,"")</f>
        <v>-2.9220175869342224E-2</v>
      </c>
      <c r="AR17" s="1"/>
      <c r="AS17" s="71"/>
      <c r="AT17" s="70"/>
      <c r="AU17" s="70"/>
      <c r="AV17"/>
      <c r="AW17"/>
      <c r="AX17"/>
      <c r="AY17"/>
      <c r="AZ17"/>
      <c r="BA17" s="118"/>
      <c r="BD17" s="121"/>
      <c r="BE17" s="123"/>
      <c r="BF17" s="121"/>
      <c r="BG17" s="117"/>
      <c r="BH17" s="117"/>
      <c r="BI17" s="124"/>
      <c r="BL17" s="121"/>
      <c r="BM17" s="123"/>
      <c r="BN17" s="121"/>
      <c r="BO17" s="117"/>
      <c r="BP17" s="117"/>
      <c r="BQ17" s="124"/>
    </row>
    <row r="18" spans="1:69">
      <c r="A18" s="62">
        <f>A17+1</f>
        <v>1</v>
      </c>
      <c r="B18" s="62" t="str">
        <f t="shared" ref="B18:B81" si="3">"data3!R"&amp;2+A18&amp;"C"&amp;F$4</f>
        <v>data3!R3C37</v>
      </c>
      <c r="C18" s="62" t="str">
        <f ca="1">$AT$8&amp;"!R"&amp;2+A18&amp;"C"&amp;F$3</f>
        <v>data2!R3C37</v>
      </c>
      <c r="D18" s="63" t="str">
        <f t="shared" ca="1" si="0"/>
        <v/>
      </c>
      <c r="E18" s="62">
        <f t="shared" ref="E18:E81" ca="1" si="4">$K$2*INDIRECT(B18,FALSE)</f>
        <v>16066.470687467636</v>
      </c>
      <c r="F18" s="63">
        <f t="shared" ref="F18:F81" ca="1" si="5">INDIRECT(C18,FALSE)</f>
        <v>10250</v>
      </c>
      <c r="G18" s="63" t="str">
        <f t="shared" ref="G18:G81" ca="1" si="6">IF(F18&gt;=$F$5,$G$16,F18)</f>
        <v>OVR</v>
      </c>
      <c r="H18" s="63"/>
      <c r="I18" s="63">
        <f t="shared" ref="I18:I81" ca="1" si="7">IF($D$16-A18&gt;=$D$15,VLOOKUP($D$16-A18,$D$17:$F$130,2,FALSE),"")</f>
        <v>3385.3783536390947</v>
      </c>
      <c r="J18" s="63">
        <f t="shared" ref="J18:J81" ca="1" si="8">IF($D$16-A18&gt;=$D$15,VLOOKUP($D$16-A18,$D$17:$F$130,3,FALSE),"")</f>
        <v>3363.388419015067</v>
      </c>
      <c r="K18" s="63">
        <f t="shared" ref="K18:K81" ca="1" si="9">IF(I18&lt;&gt;"",J18/I18,"")</f>
        <v>0.99350443810796218</v>
      </c>
      <c r="L18" s="1">
        <f t="shared" ref="L18:L81" ca="1" si="10">IF(J18&lt;&gt;"",J18/L$16,"")</f>
        <v>0.32813545551366508</v>
      </c>
      <c r="M18" s="1">
        <f t="shared" ref="M18:M81" ca="1" si="11">IF(K18&lt;&gt;"",K18/K$16-1,"")</f>
        <v>-6.4952489230991617E-3</v>
      </c>
      <c r="N18" s="1"/>
      <c r="O18" s="1" t="str">
        <f t="shared" ref="O18:O81" ca="1" si="12">"data3!R"&amp;2+$D$16+3*A18&amp;"C"&amp;F$4</f>
        <v>data3!R119C37</v>
      </c>
      <c r="P18" s="1" t="str">
        <f ca="1">$AT$8&amp;"!R"&amp;2+$D$16+3*A18&amp;"C"&amp;F$3</f>
        <v>data2!R119C37</v>
      </c>
      <c r="Q18" s="1" t="str">
        <f ca="1">$AT$8&amp;"!R"&amp;2+$D$16+3*A18+1&amp;"C"&amp;F$3</f>
        <v>data2!R120C37</v>
      </c>
      <c r="R18" s="1" t="str">
        <f ca="1">$AT$8&amp;"!R"&amp;2+$D$16+3*A18+2&amp;"C"&amp;F$3</f>
        <v>data2!R121C37</v>
      </c>
      <c r="S18" s="2">
        <f t="shared" ref="S18:S81" ca="1" si="13">RANK(V18,V$17:V$244)</f>
        <v>1</v>
      </c>
      <c r="T18" s="63" t="str">
        <f t="shared" ref="T18:T81" ca="1" si="14">IF(X18&lt;&gt;$X$16,S18,"")</f>
        <v/>
      </c>
      <c r="U18" s="2" t="str">
        <f t="shared" ref="U18:U81" ca="1" si="15">IF(Y18&lt;&gt;$Y$16,S18,"")</f>
        <v/>
      </c>
      <c r="V18" s="2">
        <f t="shared" ref="V18:V81" ca="1" si="16">$K$3*INDIRECT(O18,FALSE)</f>
        <v>694.47897121387518</v>
      </c>
      <c r="W18" s="2">
        <f t="shared" ref="W18:W81" ca="1" si="17">INDIRECT(P18,FALSE)</f>
        <v>707.76044137137274</v>
      </c>
      <c r="X18" s="2" t="str">
        <f t="shared" ref="X18:Y81" ca="1" si="18">IF(INDIRECT(Q18,FALSE)&lt;X$15,INDIRECT(Q18,FALSE),X$16)</f>
        <v>OVR</v>
      </c>
      <c r="Y18" s="2" t="str">
        <f t="shared" ca="1" si="1"/>
        <v>OVR</v>
      </c>
      <c r="AA18" s="63">
        <f t="shared" ref="AA18:AA81" ca="1" si="19">VLOOKUP($S$16-$A18,$S$17:$W$244,4,FALSE)</f>
        <v>29.310145897707802</v>
      </c>
      <c r="AB18" s="63">
        <f t="shared" ref="AB18:AB81" ca="1" si="20">VLOOKUP($S$16-$A18,$S$17:$W$244,5,FALSE)</f>
        <v>28.510392325265066</v>
      </c>
      <c r="AC18" s="1">
        <f ca="1">IF(AB18&lt;&gt;"",AA18/AC$16,"")</f>
        <v>2.8595264290446638E-3</v>
      </c>
      <c r="AD18" s="63">
        <f t="shared" ref="AD18:AD81" ca="1" si="21">AB18/AA18</f>
        <v>0.97271410469146524</v>
      </c>
      <c r="AE18" s="1">
        <f t="shared" ca="1" si="2"/>
        <v>-3.8597397879784334E-2</v>
      </c>
      <c r="AF18" s="63">
        <f t="shared" ref="AF18:AF81" ca="1" si="22">IF(T$16-$A18&gt;=T$15,VLOOKUP(T$16-$A18,$T$17:$X$244,5,FALSE),"")</f>
        <v>26.781831196376256</v>
      </c>
      <c r="AG18" s="1">
        <f t="shared" ref="AG18:AG81" ca="1" si="23">IF(AF18&lt;&gt;"",$AA18/AG$16,"")</f>
        <v>7.8160389060554142E-2</v>
      </c>
      <c r="AH18" s="63">
        <f t="shared" ref="AH18:AH81" ca="1" si="24">IF(AF18&lt;&gt;"",AF18/$AA18,"")</f>
        <v>0.91373926591306143</v>
      </c>
      <c r="AI18" s="1">
        <f t="shared" ref="AI18:AI81" ca="1" si="25">IF(AH18&lt;&gt;"",AH18/AH$16-1,"")</f>
        <v>-4.659780087046228E-2</v>
      </c>
      <c r="AJ18" s="63">
        <f ca="1">IF(AF18&lt;&gt;"",AF18/AB18,"")</f>
        <v>0.93937084031786511</v>
      </c>
      <c r="AK18" s="1">
        <f t="shared" ref="AK18:AK81" ca="1" si="26">IF(AJ18&lt;&gt;"",AJ18/AJ$16-1,"")</f>
        <v>-4.4206793185119775E-2</v>
      </c>
      <c r="AL18" s="2">
        <f t="shared" ref="AL18:AL81" ca="1" si="27">IF(U$16-$A18&gt;=U$15,VLOOKUP(T$16-$A18,$U$17:$Y$244,5,FALSE),"")</f>
        <v>27.860349859510148</v>
      </c>
      <c r="AM18" s="1">
        <f t="shared" ref="AM18:AM81" ca="1" si="28">IF(AL18&lt;&gt;"",$AA18/AM$16,"")</f>
        <v>0.18909771546908261</v>
      </c>
      <c r="AN18" s="63">
        <f t="shared" ref="AN18:AN81" ca="1" si="29">IF(AL18&lt;&gt;"",AL18/$AA18,"")</f>
        <v>0.95053603474860093</v>
      </c>
      <c r="AO18" s="1">
        <f t="shared" ref="AO18:AO81" ca="1" si="30">IF(AN18&lt;&gt;"",AN18/AN$16-1,"")</f>
        <v>-3.6569404066847722E-2</v>
      </c>
      <c r="AP18" s="63">
        <f t="shared" ref="AP18:AP81" ca="1" si="31">IF(AL18&lt;&gt;"",AL18/AF18,"")</f>
        <v>1.0402705347228021</v>
      </c>
      <c r="AQ18" s="1">
        <f t="shared" ref="AQ18:AQ81" ca="1" si="32">IF(AP18&lt;&gt;"",AP18/AP$16-1,"")</f>
        <v>-2.1799430337212211E-2</v>
      </c>
      <c r="AR18" s="1"/>
      <c r="AS18" s="71"/>
      <c r="AT18" s="70"/>
      <c r="AU18" s="70"/>
      <c r="AV18"/>
      <c r="AW18"/>
      <c r="AX18"/>
      <c r="AY18"/>
      <c r="AZ18"/>
      <c r="BA18" s="118"/>
      <c r="BD18" s="121"/>
      <c r="BE18" s="123"/>
      <c r="BF18" s="121"/>
      <c r="BG18" s="121"/>
      <c r="BH18" s="123"/>
      <c r="BI18" s="121"/>
      <c r="BL18" s="121"/>
      <c r="BM18" s="123"/>
      <c r="BN18" s="121"/>
      <c r="BO18" s="121"/>
      <c r="BP18" s="123"/>
      <c r="BQ18" s="121"/>
    </row>
    <row r="19" spans="1:69">
      <c r="A19" s="62">
        <f t="shared" ref="A19:A82" si="33">A18+1</f>
        <v>2</v>
      </c>
      <c r="B19" s="62" t="str">
        <f t="shared" si="3"/>
        <v>data3!R4C37</v>
      </c>
      <c r="C19" s="62" t="str">
        <f ca="1">$AT$8&amp;"!R"&amp;2+A19&amp;"C"&amp;F$3</f>
        <v>data2!R4C37</v>
      </c>
      <c r="D19" s="63" t="str">
        <f t="shared" ca="1" si="0"/>
        <v/>
      </c>
      <c r="E19" s="62">
        <f t="shared" ca="1" si="4"/>
        <v>16020.425205598867</v>
      </c>
      <c r="F19" s="63">
        <f t="shared" ca="1" si="5"/>
        <v>10250</v>
      </c>
      <c r="G19" s="63" t="str">
        <f t="shared" ca="1" si="6"/>
        <v>OVR</v>
      </c>
      <c r="H19" s="63"/>
      <c r="I19" s="63">
        <f t="shared" ca="1" si="7"/>
        <v>3557.5334664937</v>
      </c>
      <c r="J19" s="63">
        <f t="shared" ca="1" si="8"/>
        <v>3536.3220738002233</v>
      </c>
      <c r="K19" s="63">
        <f t="shared" ca="1" si="9"/>
        <v>0.9940376126062469</v>
      </c>
      <c r="L19" s="1">
        <f t="shared" ca="1" si="10"/>
        <v>0.34500703159026569</v>
      </c>
      <c r="M19" s="1">
        <f t="shared" ca="1" si="11"/>
        <v>-5.9620742568564644E-3</v>
      </c>
      <c r="N19" s="1"/>
      <c r="O19" s="1" t="str">
        <f t="shared" ca="1" si="12"/>
        <v>data3!R122C37</v>
      </c>
      <c r="P19" s="1" t="str">
        <f ca="1">$AT$8&amp;"!R"&amp;2+$D$16+3*A19&amp;"C"&amp;F$3</f>
        <v>data2!R122C37</v>
      </c>
      <c r="Q19" s="1" t="str">
        <f ca="1">$AT$8&amp;"!R"&amp;2+$D$16+3*A19+1&amp;"C"&amp;F$3</f>
        <v>data2!R123C37</v>
      </c>
      <c r="R19" s="1" t="str">
        <f ca="1">$AT$8&amp;"!R"&amp;2+$D$16+3*A19+2&amp;"C"&amp;F$3</f>
        <v>data2!R124C37</v>
      </c>
      <c r="S19" s="2">
        <f t="shared" ca="1" si="13"/>
        <v>2</v>
      </c>
      <c r="T19" s="63" t="str">
        <f t="shared" ca="1" si="14"/>
        <v/>
      </c>
      <c r="U19" s="2" t="str">
        <f t="shared" ca="1" si="15"/>
        <v/>
      </c>
      <c r="V19" s="2">
        <f t="shared" ca="1" si="16"/>
        <v>691.83886743511948</v>
      </c>
      <c r="W19" s="2">
        <f t="shared" ca="1" si="17"/>
        <v>705.6880689348493</v>
      </c>
      <c r="X19" s="2" t="str">
        <f t="shared" ca="1" si="18"/>
        <v>OVR</v>
      </c>
      <c r="Y19" s="2" t="str">
        <f t="shared" ca="1" si="1"/>
        <v>OVR</v>
      </c>
      <c r="AA19" s="63">
        <f t="shared" ca="1" si="19"/>
        <v>30.868033515221892</v>
      </c>
      <c r="AB19" s="63">
        <f t="shared" ca="1" si="20"/>
        <v>29.929209027971542</v>
      </c>
      <c r="AC19" s="1">
        <f ca="1">IF(AB19&lt;&gt;"",AA19/AC$16,"")</f>
        <v>3.0115154648996966E-3</v>
      </c>
      <c r="AD19" s="63">
        <f t="shared" ca="1" si="21"/>
        <v>0.96958586666081625</v>
      </c>
      <c r="AE19" s="1">
        <f t="shared" ca="1" si="2"/>
        <v>-4.1689258240615978E-2</v>
      </c>
      <c r="AF19" s="63">
        <f t="shared" ca="1" si="22"/>
        <v>28.153712885720388</v>
      </c>
      <c r="AG19" s="1">
        <f t="shared" ca="1" si="23"/>
        <v>8.2314756040591713E-2</v>
      </c>
      <c r="AH19" s="63">
        <f t="shared" ca="1" si="24"/>
        <v>0.91206694044299919</v>
      </c>
      <c r="AI19" s="1">
        <f t="shared" ca="1" si="25"/>
        <v>-4.834271743506291E-2</v>
      </c>
      <c r="AJ19" s="63">
        <f ca="1">IF(AF19&lt;&gt;"",AF19/AB19,"")</f>
        <v>0.94067681038306783</v>
      </c>
      <c r="AK19" s="1">
        <f t="shared" ca="1" si="26"/>
        <v>-4.2877991754364353E-2</v>
      </c>
      <c r="AL19" s="2">
        <f t="shared" ca="1" si="27"/>
        <v>29.437228202819824</v>
      </c>
      <c r="AM19" s="1">
        <f t="shared" ca="1" si="28"/>
        <v>0.19914860332401221</v>
      </c>
      <c r="AN19" s="63">
        <f t="shared" ca="1" si="29"/>
        <v>0.95364766881905527</v>
      </c>
      <c r="AO19" s="1">
        <f t="shared" ca="1" si="30"/>
        <v>-3.3415558912921917E-2</v>
      </c>
      <c r="AP19" s="63">
        <f t="shared" ca="1" si="31"/>
        <v>1.0455895576654275</v>
      </c>
      <c r="AQ19" s="1">
        <f t="shared" ca="1" si="32"/>
        <v>-1.6797778268010766E-2</v>
      </c>
      <c r="AR19" s="1"/>
      <c r="AS19" s="71"/>
      <c r="AT19" s="70"/>
      <c r="AU19" s="70"/>
      <c r="AV19"/>
      <c r="AW19"/>
      <c r="AX19"/>
      <c r="AY19"/>
      <c r="AZ19"/>
      <c r="BA19" s="118"/>
      <c r="BD19" s="121"/>
      <c r="BE19" s="123"/>
      <c r="BF19" s="121"/>
      <c r="BG19" s="121"/>
      <c r="BH19" s="123"/>
      <c r="BI19" s="121"/>
      <c r="BL19" s="121"/>
      <c r="BM19" s="123"/>
      <c r="BN19" s="121"/>
      <c r="BO19" s="121"/>
      <c r="BP19" s="123"/>
      <c r="BQ19" s="121"/>
    </row>
    <row r="20" spans="1:69">
      <c r="A20" s="62">
        <f t="shared" si="33"/>
        <v>3</v>
      </c>
      <c r="B20" s="62" t="str">
        <f t="shared" si="3"/>
        <v>data3!R5C37</v>
      </c>
      <c r="C20" s="62" t="str">
        <f ca="1">$AT$8&amp;"!R"&amp;2+A20&amp;"C"&amp;F$3</f>
        <v>data2!R5C37</v>
      </c>
      <c r="D20" s="63" t="str">
        <f t="shared" ca="1" si="0"/>
        <v/>
      </c>
      <c r="E20" s="62">
        <f t="shared" ca="1" si="4"/>
        <v>15946.856833097958</v>
      </c>
      <c r="F20" s="63">
        <f t="shared" ca="1" si="5"/>
        <v>10250</v>
      </c>
      <c r="G20" s="63" t="str">
        <f t="shared" ca="1" si="6"/>
        <v>OVR</v>
      </c>
      <c r="H20" s="63"/>
      <c r="I20" s="63">
        <f t="shared" ca="1" si="7"/>
        <v>3724.1773056427305</v>
      </c>
      <c r="J20" s="63">
        <f t="shared" ca="1" si="8"/>
        <v>3703.412850516183</v>
      </c>
      <c r="K20" s="63">
        <f t="shared" ca="1" si="9"/>
        <v>0.99442441822115024</v>
      </c>
      <c r="L20" s="1">
        <f t="shared" ca="1" si="10"/>
        <v>0.36130857078206663</v>
      </c>
      <c r="M20" s="1">
        <f t="shared" ca="1" si="11"/>
        <v>-5.5752685201034824E-3</v>
      </c>
      <c r="N20" s="1"/>
      <c r="O20" s="1" t="str">
        <f t="shared" ca="1" si="12"/>
        <v>data3!R125C37</v>
      </c>
      <c r="P20" s="1" t="str">
        <f ca="1">$AT$8&amp;"!R"&amp;2+$D$16+3*A20&amp;"C"&amp;F$3</f>
        <v>data2!R125C37</v>
      </c>
      <c r="Q20" s="1" t="str">
        <f ca="1">$AT$8&amp;"!R"&amp;2+$D$16+3*A20+1&amp;"C"&amp;F$3</f>
        <v>data2!R126C37</v>
      </c>
      <c r="R20" s="1" t="str">
        <f ca="1">$AT$8&amp;"!R"&amp;2+$D$16+3*A20+2&amp;"C"&amp;F$3</f>
        <v>data2!R127C37</v>
      </c>
      <c r="S20" s="2">
        <f t="shared" ca="1" si="13"/>
        <v>3</v>
      </c>
      <c r="T20" s="63" t="str">
        <f t="shared" ca="1" si="14"/>
        <v/>
      </c>
      <c r="U20" s="2" t="str">
        <f t="shared" ca="1" si="15"/>
        <v/>
      </c>
      <c r="V20" s="2">
        <f t="shared" ca="1" si="16"/>
        <v>689.040278561528</v>
      </c>
      <c r="W20" s="2">
        <f t="shared" ca="1" si="17"/>
        <v>703.23586709158758</v>
      </c>
      <c r="X20" s="2" t="str">
        <f t="shared" ca="1" si="18"/>
        <v>OVR</v>
      </c>
      <c r="Y20" s="2" t="str">
        <f t="shared" ca="1" si="1"/>
        <v>OVR</v>
      </c>
      <c r="AA20" s="63">
        <f t="shared" ca="1" si="19"/>
        <v>32.196570874877736</v>
      </c>
      <c r="AB20" s="63">
        <f t="shared" ca="1" si="20"/>
        <v>31.320096084049769</v>
      </c>
      <c r="AC20" s="1">
        <f ca="1">IF(AB20&lt;&gt;"",AA20/AC$16,"")</f>
        <v>3.1411288658417303E-3</v>
      </c>
      <c r="AD20" s="63">
        <f t="shared" ca="1" si="21"/>
        <v>0.97277738693868609</v>
      </c>
      <c r="AE20" s="1">
        <f t="shared" ca="1" si="2"/>
        <v>-3.853485152947167E-2</v>
      </c>
      <c r="AF20" s="63">
        <f t="shared" ca="1" si="22"/>
        <v>29.479408468518937</v>
      </c>
      <c r="AG20" s="1">
        <f t="shared" ca="1" si="23"/>
        <v>8.5857522333007294E-2</v>
      </c>
      <c r="AH20" s="63">
        <f t="shared" ca="1" si="24"/>
        <v>0.9156070869497801</v>
      </c>
      <c r="AI20" s="1">
        <f t="shared" ca="1" si="25"/>
        <v>-4.4648902809034996E-2</v>
      </c>
      <c r="AJ20" s="63">
        <f ca="1">IF(AF20&lt;&gt;"",AF20/AB20,"")</f>
        <v>0.94122982220133644</v>
      </c>
      <c r="AK20" s="1">
        <f t="shared" ca="1" si="26"/>
        <v>-4.231531201543326E-2</v>
      </c>
      <c r="AL20" s="2">
        <f t="shared" ca="1" si="27"/>
        <v>31.041812351771764</v>
      </c>
      <c r="AM20" s="1">
        <f t="shared" ca="1" si="28"/>
        <v>0.20771981209598539</v>
      </c>
      <c r="AN20" s="63">
        <f t="shared" ca="1" si="29"/>
        <v>0.96413411454301789</v>
      </c>
      <c r="AO20" s="1">
        <f t="shared" ca="1" si="30"/>
        <v>-2.2786858596757664E-2</v>
      </c>
      <c r="AP20" s="63">
        <f t="shared" ca="1" si="31"/>
        <v>1.05299983834212</v>
      </c>
      <c r="AQ20" s="1">
        <f t="shared" ca="1" si="32"/>
        <v>-9.8296478275640142E-3</v>
      </c>
      <c r="AR20" s="1"/>
      <c r="AS20" s="71"/>
      <c r="AT20" s="70"/>
      <c r="AU20" s="70"/>
      <c r="AV20"/>
      <c r="AW20"/>
      <c r="AX20"/>
      <c r="AY20"/>
      <c r="AZ20"/>
      <c r="BA20" s="118"/>
      <c r="BD20" s="121"/>
      <c r="BE20" s="123"/>
      <c r="BF20" s="121"/>
      <c r="BG20" s="121"/>
      <c r="BH20" s="123"/>
      <c r="BI20" s="121"/>
      <c r="BL20" s="121"/>
      <c r="BM20" s="123"/>
      <c r="BN20" s="121"/>
      <c r="BO20" s="121"/>
      <c r="BP20" s="123"/>
      <c r="BQ20" s="121"/>
    </row>
    <row r="21" spans="1:69">
      <c r="A21" s="62">
        <f t="shared" si="33"/>
        <v>4</v>
      </c>
      <c r="B21" s="62" t="str">
        <f t="shared" si="3"/>
        <v>data3!R6C37</v>
      </c>
      <c r="C21" s="62" t="str">
        <f ca="1">$AT$8&amp;"!R"&amp;2+A21&amp;"C"&amp;F$3</f>
        <v>data2!R6C37</v>
      </c>
      <c r="D21" s="63" t="str">
        <f t="shared" ca="1" si="0"/>
        <v/>
      </c>
      <c r="E21" s="62">
        <f t="shared" ca="1" si="4"/>
        <v>15898.006890786492</v>
      </c>
      <c r="F21" s="63">
        <f t="shared" ca="1" si="5"/>
        <v>10250</v>
      </c>
      <c r="G21" s="63" t="str">
        <f t="shared" ca="1" si="6"/>
        <v>OVR</v>
      </c>
      <c r="H21" s="63"/>
      <c r="I21" s="63">
        <f t="shared" ca="1" si="7"/>
        <v>3883.9930771712789</v>
      </c>
      <c r="J21" s="63">
        <f t="shared" ca="1" si="8"/>
        <v>3863.8005719866073</v>
      </c>
      <c r="K21" s="63">
        <f t="shared" ca="1" si="9"/>
        <v>0.99480109650468851</v>
      </c>
      <c r="L21" s="1">
        <f t="shared" ca="1" si="10"/>
        <v>0.37695615336454708</v>
      </c>
      <c r="M21" s="1">
        <f t="shared" ca="1" si="11"/>
        <v>-5.1985901179057992E-3</v>
      </c>
      <c r="N21" s="1"/>
      <c r="O21" s="1" t="str">
        <f t="shared" ca="1" si="12"/>
        <v>data3!R128C37</v>
      </c>
      <c r="P21" s="1" t="str">
        <f ca="1">$AT$8&amp;"!R"&amp;2+$D$16+3*A21&amp;"C"&amp;F$3</f>
        <v>data2!R128C37</v>
      </c>
      <c r="Q21" s="1" t="str">
        <f ca="1">$AT$8&amp;"!R"&amp;2+$D$16+3*A21+1&amp;"C"&amp;F$3</f>
        <v>data2!R129C37</v>
      </c>
      <c r="R21" s="1" t="str">
        <f ca="1">$AT$8&amp;"!R"&amp;2+$D$16+3*A21+2&amp;"C"&amp;F$3</f>
        <v>data2!R130C37</v>
      </c>
      <c r="S21" s="2">
        <f t="shared" ca="1" si="13"/>
        <v>4</v>
      </c>
      <c r="T21" s="63" t="str">
        <f t="shared" ca="1" si="14"/>
        <v/>
      </c>
      <c r="U21" s="2" t="str">
        <f t="shared" ca="1" si="15"/>
        <v/>
      </c>
      <c r="V21" s="2">
        <f t="shared" ca="1" si="16"/>
        <v>686.1829615570814</v>
      </c>
      <c r="W21" s="2">
        <f t="shared" ca="1" si="17"/>
        <v>700.54904937744141</v>
      </c>
      <c r="X21" s="2" t="str">
        <f t="shared" ca="1" si="18"/>
        <v>OVR</v>
      </c>
      <c r="Y21" s="2" t="str">
        <f t="shared" ca="1" si="1"/>
        <v>OVR</v>
      </c>
      <c r="AA21" s="63">
        <f t="shared" ca="1" si="19"/>
        <v>33.571080716124328</v>
      </c>
      <c r="AB21" s="63">
        <f t="shared" ca="1" si="20"/>
        <v>32.666295869009836</v>
      </c>
      <c r="AC21" s="1">
        <f ca="1">IF(AB21&lt;&gt;"",AA21/AC$16,"")</f>
        <v>3.2752273869389587E-3</v>
      </c>
      <c r="AD21" s="63">
        <f t="shared" ca="1" si="21"/>
        <v>0.97304868274079959</v>
      </c>
      <c r="AE21" s="1">
        <f t="shared" ca="1" si="2"/>
        <v>-3.8266710573317986E-2</v>
      </c>
      <c r="AF21" s="63">
        <f t="shared" ca="1" si="22"/>
        <v>30.751561505453928</v>
      </c>
      <c r="AG21" s="1">
        <f t="shared" ca="1" si="23"/>
        <v>8.952288190966487E-2</v>
      </c>
      <c r="AH21" s="63">
        <f t="shared" ca="1" si="24"/>
        <v>0.91601345114528365</v>
      </c>
      <c r="AI21" s="1">
        <f t="shared" ca="1" si="25"/>
        <v>-4.4224899450425403E-2</v>
      </c>
      <c r="AJ21" s="63">
        <f ca="1">IF(AF21&lt;&gt;"",AF21/AB21,"")</f>
        <v>0.94138501741262937</v>
      </c>
      <c r="AK21" s="1">
        <f t="shared" ca="1" si="26"/>
        <v>-4.2157403634294099E-2</v>
      </c>
      <c r="AL21" s="2">
        <f t="shared" ca="1" si="27"/>
        <v>32.630009719303679</v>
      </c>
      <c r="AM21" s="1">
        <f t="shared" ca="1" si="28"/>
        <v>0.21658761752338276</v>
      </c>
      <c r="AN21" s="63">
        <f t="shared" ca="1" si="29"/>
        <v>0.97196780750735112</v>
      </c>
      <c r="AO21" s="1">
        <f t="shared" ca="1" si="30"/>
        <v>-1.4846897138083515E-2</v>
      </c>
      <c r="AP21" s="63">
        <f t="shared" ca="1" si="31"/>
        <v>1.0610846448729636</v>
      </c>
      <c r="AQ21" s="1">
        <f t="shared" ca="1" si="32"/>
        <v>-2.2272385598709477E-3</v>
      </c>
      <c r="AR21" s="1"/>
      <c r="AS21" s="71"/>
      <c r="AT21" s="70"/>
      <c r="AU21" s="70"/>
      <c r="AV21"/>
      <c r="AW21"/>
      <c r="AX21"/>
      <c r="AY21"/>
      <c r="AZ21"/>
      <c r="BA21" s="118"/>
      <c r="BD21" s="121"/>
      <c r="BE21" s="123"/>
      <c r="BF21" s="121"/>
      <c r="BG21" s="121"/>
      <c r="BH21" s="123"/>
      <c r="BI21" s="121"/>
      <c r="BL21" s="121"/>
      <c r="BM21" s="123"/>
      <c r="BN21" s="121"/>
      <c r="BO21" s="121"/>
      <c r="BP21" s="123"/>
      <c r="BQ21" s="121"/>
    </row>
    <row r="22" spans="1:69">
      <c r="A22" s="62">
        <f t="shared" si="33"/>
        <v>5</v>
      </c>
      <c r="B22" s="62" t="str">
        <f t="shared" si="3"/>
        <v>data3!R7C37</v>
      </c>
      <c r="C22" s="62" t="str">
        <f ca="1">$AT$8&amp;"!R"&amp;2+A22&amp;"C"&amp;F$3</f>
        <v>data2!R7C37</v>
      </c>
      <c r="D22" s="63" t="str">
        <f t="shared" ca="1" si="0"/>
        <v/>
      </c>
      <c r="E22" s="62">
        <f t="shared" ca="1" si="4"/>
        <v>15824.503762365379</v>
      </c>
      <c r="F22" s="63">
        <f t="shared" ca="1" si="5"/>
        <v>10250</v>
      </c>
      <c r="G22" s="63" t="str">
        <f t="shared" ca="1" si="6"/>
        <v>OVR</v>
      </c>
      <c r="H22" s="63"/>
      <c r="I22" s="63">
        <f t="shared" ca="1" si="7"/>
        <v>4037.9196648834973</v>
      </c>
      <c r="J22" s="63">
        <f t="shared" ca="1" si="8"/>
        <v>4018.3789324079239</v>
      </c>
      <c r="K22" s="63">
        <f t="shared" ca="1" si="9"/>
        <v>0.99516069310503796</v>
      </c>
      <c r="L22" s="1">
        <f t="shared" ca="1" si="10"/>
        <v>0.39203696901540719</v>
      </c>
      <c r="M22" s="1">
        <f t="shared" ca="1" si="11"/>
        <v>-4.8389934042780691E-3</v>
      </c>
      <c r="N22" s="1"/>
      <c r="O22" s="1" t="str">
        <f t="shared" ca="1" si="12"/>
        <v>data3!R131C37</v>
      </c>
      <c r="P22" s="1" t="str">
        <f ca="1">$AT$8&amp;"!R"&amp;2+$D$16+3*A22&amp;"C"&amp;F$3</f>
        <v>data2!R131C37</v>
      </c>
      <c r="Q22" s="1" t="str">
        <f ca="1">$AT$8&amp;"!R"&amp;2+$D$16+3*A22+1&amp;"C"&amp;F$3</f>
        <v>data2!R132C37</v>
      </c>
      <c r="R22" s="1" t="str">
        <f ca="1">$AT$8&amp;"!R"&amp;2+$D$16+3*A22+2&amp;"C"&amp;F$3</f>
        <v>data2!R133C37</v>
      </c>
      <c r="S22" s="2">
        <f t="shared" ca="1" si="13"/>
        <v>5</v>
      </c>
      <c r="T22" s="63" t="str">
        <f t="shared" ca="1" si="14"/>
        <v/>
      </c>
      <c r="U22" s="2" t="str">
        <f t="shared" ca="1" si="15"/>
        <v/>
      </c>
      <c r="V22" s="2">
        <f t="shared" ca="1" si="16"/>
        <v>683.14831072577783</v>
      </c>
      <c r="W22" s="2">
        <f t="shared" ca="1" si="17"/>
        <v>697.63880593436102</v>
      </c>
      <c r="X22" s="2" t="str">
        <f t="shared" ca="1" si="18"/>
        <v>OVR</v>
      </c>
      <c r="Y22" s="2" t="str">
        <f t="shared" ca="1" si="1"/>
        <v>OVR</v>
      </c>
      <c r="AA22" s="63">
        <f t="shared" ca="1" si="19"/>
        <v>34.859526716472374</v>
      </c>
      <c r="AB22" s="63">
        <f t="shared" ca="1" si="20"/>
        <v>33.939879417419434</v>
      </c>
      <c r="AC22" s="1">
        <f ca="1">IF(AB22&lt;&gt;"",AA22/AC$16,"")</f>
        <v>3.4009294357534021E-3</v>
      </c>
      <c r="AD22" s="63">
        <f t="shared" ca="1" si="21"/>
        <v>0.97361848006334595</v>
      </c>
      <c r="AE22" s="1">
        <f t="shared" ca="1" si="2"/>
        <v>-3.7703539312682222E-2</v>
      </c>
      <c r="AF22" s="63">
        <f t="shared" ca="1" si="22"/>
        <v>31.979776314326696</v>
      </c>
      <c r="AG22" s="1">
        <f t="shared" ca="1" si="23"/>
        <v>9.295873791059299E-2</v>
      </c>
      <c r="AH22" s="63">
        <f t="shared" ca="1" si="24"/>
        <v>0.9173898594330343</v>
      </c>
      <c r="AI22" s="1">
        <f t="shared" ca="1" si="25"/>
        <v>-4.2788745027171782E-2</v>
      </c>
      <c r="AJ22" s="63">
        <f ca="1">IF(AF22&lt;&gt;"",AF22/AB22,"")</f>
        <v>0.9422477882438578</v>
      </c>
      <c r="AK22" s="1">
        <f t="shared" ca="1" si="26"/>
        <v>-4.127954958120561E-2</v>
      </c>
      <c r="AL22" s="2">
        <f t="shared" ca="1" si="27"/>
        <v>34.122249467032297</v>
      </c>
      <c r="AM22" s="1">
        <f t="shared" ca="1" si="28"/>
        <v>0.2249001723643379</v>
      </c>
      <c r="AN22" s="63">
        <f t="shared" ca="1" si="29"/>
        <v>0.97885004993221303</v>
      </c>
      <c r="AO22" s="1">
        <f t="shared" ca="1" si="30"/>
        <v>-7.8712931858411217E-3</v>
      </c>
      <c r="AP22" s="63">
        <f t="shared" ca="1" si="31"/>
        <v>1.0669946259675929</v>
      </c>
      <c r="AQ22" s="1">
        <f t="shared" ca="1" si="32"/>
        <v>3.3301108800063428E-3</v>
      </c>
      <c r="AR22" s="1"/>
      <c r="AS22" s="71"/>
      <c r="AT22" s="70"/>
      <c r="AU22" s="70"/>
      <c r="AV22"/>
      <c r="AW22"/>
      <c r="AX22"/>
      <c r="AY22"/>
      <c r="AZ22"/>
      <c r="BA22" s="118"/>
      <c r="BD22" s="121"/>
      <c r="BE22" s="123"/>
      <c r="BF22" s="121"/>
      <c r="BG22" s="121"/>
      <c r="BH22" s="123"/>
      <c r="BI22" s="121"/>
      <c r="BL22" s="121"/>
      <c r="BM22" s="123"/>
      <c r="BN22" s="121"/>
      <c r="BO22" s="121"/>
      <c r="BP22" s="123"/>
      <c r="BQ22" s="121"/>
    </row>
    <row r="23" spans="1:69">
      <c r="A23" s="62">
        <f t="shared" si="33"/>
        <v>6</v>
      </c>
      <c r="B23" s="62" t="str">
        <f t="shared" si="3"/>
        <v>data3!R8C37</v>
      </c>
      <c r="C23" s="62" t="str">
        <f ca="1">$AT$8&amp;"!R"&amp;2+A23&amp;"C"&amp;F$3</f>
        <v>data2!R8C37</v>
      </c>
      <c r="D23" s="63" t="str">
        <f t="shared" ca="1" si="0"/>
        <v/>
      </c>
      <c r="E23" s="62">
        <f t="shared" ca="1" si="4"/>
        <v>15753.935502932056</v>
      </c>
      <c r="F23" s="63">
        <f t="shared" ca="1" si="5"/>
        <v>10250</v>
      </c>
      <c r="G23" s="63" t="str">
        <f t="shared" ca="1" si="6"/>
        <v>OVR</v>
      </c>
      <c r="H23" s="63"/>
      <c r="I23" s="63">
        <f t="shared" ca="1" si="7"/>
        <v>4187.4757551053353</v>
      </c>
      <c r="J23" s="63">
        <f t="shared" ca="1" si="8"/>
        <v>4168.0250331333709</v>
      </c>
      <c r="K23" s="63">
        <f t="shared" ca="1" si="9"/>
        <v>0.99535502457578406</v>
      </c>
      <c r="L23" s="1">
        <f t="shared" ca="1" si="10"/>
        <v>0.40663658859837765</v>
      </c>
      <c r="M23" s="1">
        <f t="shared" ca="1" si="11"/>
        <v>-4.6446618723146038E-3</v>
      </c>
      <c r="N23" s="1"/>
      <c r="O23" s="1" t="str">
        <f t="shared" ca="1" si="12"/>
        <v>data3!R134C37</v>
      </c>
      <c r="P23" s="1" t="str">
        <f ca="1">$AT$8&amp;"!R"&amp;2+$D$16+3*A23&amp;"C"&amp;F$3</f>
        <v>data2!R134C37</v>
      </c>
      <c r="Q23" s="1" t="str">
        <f ca="1">$AT$8&amp;"!R"&amp;2+$D$16+3*A23+1&amp;"C"&amp;F$3</f>
        <v>data2!R135C37</v>
      </c>
      <c r="R23" s="1" t="str">
        <f ca="1">$AT$8&amp;"!R"&amp;2+$D$16+3*A23+2&amp;"C"&amp;F$3</f>
        <v>data2!R136C37</v>
      </c>
      <c r="S23" s="2">
        <f t="shared" ca="1" si="13"/>
        <v>7</v>
      </c>
      <c r="T23" s="63" t="str">
        <f t="shared" ca="1" si="14"/>
        <v/>
      </c>
      <c r="U23" s="2" t="str">
        <f t="shared" ca="1" si="15"/>
        <v/>
      </c>
      <c r="V23" s="2">
        <f t="shared" ca="1" si="16"/>
        <v>680.10250391316731</v>
      </c>
      <c r="W23" s="2">
        <f t="shared" ca="1" si="17"/>
        <v>694.59448351178855</v>
      </c>
      <c r="X23" s="2" t="str">
        <f t="shared" ca="1" si="18"/>
        <v>OVR</v>
      </c>
      <c r="Y23" s="2" t="str">
        <f t="shared" ca="1" si="1"/>
        <v>OVR</v>
      </c>
      <c r="AA23" s="63">
        <f t="shared" ca="1" si="19"/>
        <v>36.170412997711189</v>
      </c>
      <c r="AB23" s="63">
        <f t="shared" ca="1" si="20"/>
        <v>35.202291284288677</v>
      </c>
      <c r="AC23" s="1">
        <f ca="1">IF(AB23&lt;&gt;"",AA23/AC$16,"")</f>
        <v>3.5288207802645064E-3</v>
      </c>
      <c r="AD23" s="63">
        <f t="shared" ca="1" si="21"/>
        <v>0.97323443021002354</v>
      </c>
      <c r="AE23" s="1">
        <f t="shared" ca="1" si="2"/>
        <v>-3.8083123125178919E-2</v>
      </c>
      <c r="AF23" s="63">
        <f t="shared" ca="1" si="22"/>
        <v>33.169162818363738</v>
      </c>
      <c r="AG23" s="1">
        <f t="shared" ca="1" si="23"/>
        <v>9.6454434660563165E-2</v>
      </c>
      <c r="AH23" s="63">
        <f t="shared" ca="1" si="24"/>
        <v>0.91702471908359562</v>
      </c>
      <c r="AI23" s="1">
        <f t="shared" ca="1" si="25"/>
        <v>-4.3169735124820585E-2</v>
      </c>
      <c r="AJ23" s="63">
        <f ca="1">IF(AF23&lt;&gt;"",AF23/AB23,"")</f>
        <v>0.94224442808265851</v>
      </c>
      <c r="AK23" s="1">
        <f t="shared" ca="1" si="26"/>
        <v>-4.1282968485764071E-2</v>
      </c>
      <c r="AL23" s="2">
        <f t="shared" ca="1" si="27"/>
        <v>35.616685117994038</v>
      </c>
      <c r="AM23" s="1">
        <f t="shared" ca="1" si="28"/>
        <v>0.23335750321103993</v>
      </c>
      <c r="AN23" s="63">
        <f t="shared" ca="1" si="29"/>
        <v>0.9846911374843248</v>
      </c>
      <c r="AO23" s="1">
        <f t="shared" ca="1" si="30"/>
        <v>-1.9509679635394406E-3</v>
      </c>
      <c r="AP23" s="63">
        <f t="shared" ca="1" si="31"/>
        <v>1.0737890887699841</v>
      </c>
      <c r="AQ23" s="1">
        <f t="shared" ca="1" si="32"/>
        <v>9.7191675359489249E-3</v>
      </c>
      <c r="AR23" s="1"/>
      <c r="AS23"/>
      <c r="AT23"/>
      <c r="AU23"/>
      <c r="AV23"/>
      <c r="AW23"/>
      <c r="AX23"/>
      <c r="AY23"/>
      <c r="AZ23"/>
      <c r="BA23" s="118"/>
      <c r="BD23" s="121"/>
      <c r="BE23" s="123"/>
      <c r="BF23" s="121"/>
      <c r="BG23" s="121"/>
      <c r="BH23" s="123"/>
      <c r="BI23" s="121"/>
      <c r="BL23" s="121"/>
      <c r="BM23" s="123"/>
      <c r="BN23" s="121"/>
      <c r="BO23" s="121"/>
      <c r="BP23" s="123"/>
      <c r="BQ23" s="121"/>
    </row>
    <row r="24" spans="1:69">
      <c r="A24" s="62">
        <f t="shared" si="33"/>
        <v>7</v>
      </c>
      <c r="B24" s="62" t="str">
        <f t="shared" si="3"/>
        <v>data3!R9C37</v>
      </c>
      <c r="C24" s="62" t="str">
        <f ca="1">$AT$8&amp;"!R"&amp;2+A24&amp;"C"&amp;F$3</f>
        <v>data2!R9C37</v>
      </c>
      <c r="D24" s="63" t="str">
        <f t="shared" ca="1" si="0"/>
        <v/>
      </c>
      <c r="E24" s="62">
        <f t="shared" ca="1" si="4"/>
        <v>15690.997974520043</v>
      </c>
      <c r="F24" s="63">
        <f t="shared" ca="1" si="5"/>
        <v>10250</v>
      </c>
      <c r="G24" s="63" t="str">
        <f t="shared" ca="1" si="6"/>
        <v>OVR</v>
      </c>
      <c r="H24" s="63"/>
      <c r="I24" s="63">
        <f t="shared" ca="1" si="7"/>
        <v>4331.7947838508026</v>
      </c>
      <c r="J24" s="63">
        <f t="shared" ca="1" si="8"/>
        <v>4313.5263323102681</v>
      </c>
      <c r="K24" s="63">
        <f t="shared" ca="1" si="9"/>
        <v>0.99578270614096487</v>
      </c>
      <c r="L24" s="1">
        <f t="shared" ca="1" si="10"/>
        <v>0.42083183729856272</v>
      </c>
      <c r="M24" s="1">
        <f t="shared" ca="1" si="11"/>
        <v>-4.2169801724075695E-3</v>
      </c>
      <c r="N24" s="1"/>
      <c r="O24" s="1" t="str">
        <f t="shared" ca="1" si="12"/>
        <v>data3!R137C37</v>
      </c>
      <c r="P24" s="1" t="str">
        <f ca="1">$AT$8&amp;"!R"&amp;2+$D$16+3*A24&amp;"C"&amp;F$3</f>
        <v>data2!R137C37</v>
      </c>
      <c r="Q24" s="1" t="str">
        <f ca="1">$AT$8&amp;"!R"&amp;2+$D$16+3*A24+1&amp;"C"&amp;F$3</f>
        <v>data2!R138C37</v>
      </c>
      <c r="R24" s="1" t="str">
        <f ca="1">$AT$8&amp;"!R"&amp;2+$D$16+3*A24+2&amp;"C"&amp;F$3</f>
        <v>data2!R139C37</v>
      </c>
      <c r="S24" s="2">
        <f t="shared" ca="1" si="13"/>
        <v>8</v>
      </c>
      <c r="T24" s="63" t="str">
        <f t="shared" ca="1" si="14"/>
        <v/>
      </c>
      <c r="U24" s="2" t="str">
        <f t="shared" ca="1" si="15"/>
        <v/>
      </c>
      <c r="V24" s="2">
        <f t="shared" ca="1" si="16"/>
        <v>676.92886607478511</v>
      </c>
      <c r="W24" s="2">
        <f t="shared" ca="1" si="17"/>
        <v>691.41052791050504</v>
      </c>
      <c r="X24" s="2" t="str">
        <f t="shared" ca="1" si="18"/>
        <v>OVR</v>
      </c>
      <c r="Y24" s="2" t="str">
        <f t="shared" ca="1" si="1"/>
        <v>OVR</v>
      </c>
      <c r="AA24" s="63">
        <f t="shared" ca="1" si="19"/>
        <v>37.491470391200707</v>
      </c>
      <c r="AB24" s="63">
        <f t="shared" ca="1" si="20"/>
        <v>36.408843994140625</v>
      </c>
      <c r="AC24" s="1">
        <f ca="1">IF(AB24&lt;&gt;"",AA24/AC$16,"")</f>
        <v>3.6577044284098249E-3</v>
      </c>
      <c r="AD24" s="63">
        <f t="shared" ca="1" si="21"/>
        <v>0.97112339458112651</v>
      </c>
      <c r="AE24" s="1">
        <f t="shared" ca="1" si="2"/>
        <v>-4.0169609932557804E-2</v>
      </c>
      <c r="AF24" s="63">
        <f t="shared" ca="1" si="22"/>
        <v>34.328916549682617</v>
      </c>
      <c r="AG24" s="1">
        <f t="shared" ca="1" si="23"/>
        <v>9.9977254376535221E-2</v>
      </c>
      <c r="AH24" s="63">
        <f t="shared" ca="1" si="24"/>
        <v>0.91564604405965511</v>
      </c>
      <c r="AI24" s="1">
        <f t="shared" ca="1" si="25"/>
        <v>-4.4608254677109271E-2</v>
      </c>
      <c r="AJ24" s="63">
        <f ca="1">IF(AF24&lt;&gt;"",AF24/AB24,"")</f>
        <v>0.94287301610584684</v>
      </c>
      <c r="AK24" s="1">
        <f t="shared" ca="1" si="26"/>
        <v>-4.0643391295732023E-2</v>
      </c>
      <c r="AL24" s="2">
        <f t="shared" ca="1" si="27"/>
        <v>37.077080045427593</v>
      </c>
      <c r="AM24" s="1">
        <f t="shared" ca="1" si="28"/>
        <v>0.24188045413677875</v>
      </c>
      <c r="AN24" s="63">
        <f t="shared" ca="1" si="29"/>
        <v>0.98894707672307325</v>
      </c>
      <c r="AO24" s="1">
        <f t="shared" ca="1" si="30"/>
        <v>2.3627055082160453E-3</v>
      </c>
      <c r="AP24" s="63">
        <f t="shared" ca="1" si="31"/>
        <v>1.0800538954314998</v>
      </c>
      <c r="AQ24" s="1">
        <f t="shared" ca="1" si="32"/>
        <v>1.5610171116815508E-2</v>
      </c>
      <c r="AR24" s="1"/>
      <c r="AS24" s="71"/>
      <c r="AT24" s="70"/>
      <c r="AU24" s="70"/>
      <c r="AV24"/>
      <c r="AW24"/>
      <c r="AX24"/>
      <c r="AY24"/>
      <c r="AZ24"/>
      <c r="BA24" s="118"/>
      <c r="BD24" s="121"/>
      <c r="BE24" s="123"/>
      <c r="BF24" s="121"/>
      <c r="BG24" s="121"/>
      <c r="BH24" s="123"/>
      <c r="BI24" s="121"/>
      <c r="BL24" s="121"/>
      <c r="BM24" s="123"/>
      <c r="BN24" s="121"/>
      <c r="BO24" s="121"/>
      <c r="BP24" s="123"/>
      <c r="BQ24" s="121"/>
    </row>
    <row r="25" spans="1:69">
      <c r="A25" s="62">
        <f t="shared" si="33"/>
        <v>8</v>
      </c>
      <c r="B25" s="62" t="str">
        <f t="shared" si="3"/>
        <v>data3!R10C37</v>
      </c>
      <c r="C25" s="62" t="str">
        <f ca="1">$AT$8&amp;"!R"&amp;2+A25&amp;"C"&amp;F$3</f>
        <v>data2!R10C37</v>
      </c>
      <c r="D25" s="63" t="str">
        <f t="shared" ca="1" si="0"/>
        <v/>
      </c>
      <c r="E25" s="62">
        <f t="shared" ca="1" si="4"/>
        <v>15620.82109995099</v>
      </c>
      <c r="F25" s="63">
        <f t="shared" ca="1" si="5"/>
        <v>10250</v>
      </c>
      <c r="G25" s="63" t="str">
        <f t="shared" ca="1" si="6"/>
        <v>OVR</v>
      </c>
      <c r="H25" s="63"/>
      <c r="I25" s="63">
        <f t="shared" ca="1" si="7"/>
        <v>4472.8269579681091</v>
      </c>
      <c r="J25" s="63">
        <f t="shared" ca="1" si="8"/>
        <v>4455.9498029436381</v>
      </c>
      <c r="K25" s="63">
        <f t="shared" ca="1" si="9"/>
        <v>0.99622673642797532</v>
      </c>
      <c r="L25" s="1">
        <f t="shared" ca="1" si="10"/>
        <v>0.43472681004328179</v>
      </c>
      <c r="M25" s="1">
        <f t="shared" ca="1" si="11"/>
        <v>-3.7729497455208927E-3</v>
      </c>
      <c r="N25" s="1"/>
      <c r="O25" s="1" t="str">
        <f t="shared" ca="1" si="12"/>
        <v>data3!R140C37</v>
      </c>
      <c r="P25" s="1" t="str">
        <f ca="1">$AT$8&amp;"!R"&amp;2+$D$16+3*A25&amp;"C"&amp;F$3</f>
        <v>data2!R140C37</v>
      </c>
      <c r="Q25" s="1" t="str">
        <f ca="1">$AT$8&amp;"!R"&amp;2+$D$16+3*A25+1&amp;"C"&amp;F$3</f>
        <v>data2!R141C37</v>
      </c>
      <c r="R25" s="1" t="str">
        <f ca="1">$AT$8&amp;"!R"&amp;2+$D$16+3*A25+2&amp;"C"&amp;F$3</f>
        <v>data2!R142C37</v>
      </c>
      <c r="S25" s="2">
        <f t="shared" ca="1" si="13"/>
        <v>9</v>
      </c>
      <c r="T25" s="63" t="str">
        <f t="shared" ca="1" si="14"/>
        <v/>
      </c>
      <c r="U25" s="2" t="str">
        <f t="shared" ca="1" si="15"/>
        <v/>
      </c>
      <c r="V25" s="2">
        <f t="shared" ca="1" si="16"/>
        <v>673.83946037358714</v>
      </c>
      <c r="W25" s="2">
        <f t="shared" ca="1" si="17"/>
        <v>688.13719940185547</v>
      </c>
      <c r="X25" s="2" t="str">
        <f t="shared" ca="1" si="18"/>
        <v>OVR</v>
      </c>
      <c r="Y25" s="2" t="str">
        <f t="shared" ca="1" si="1"/>
        <v>OVR</v>
      </c>
      <c r="AA25" s="63">
        <f t="shared" ca="1" si="19"/>
        <v>38.659092689132592</v>
      </c>
      <c r="AB25" s="63">
        <f t="shared" ca="1" si="20"/>
        <v>37.598638602665496</v>
      </c>
      <c r="AC25" s="1">
        <f ca="1">IF(AB25&lt;&gt;"",AA25/AC$16,"")</f>
        <v>3.7716187989397651E-3</v>
      </c>
      <c r="AD25" s="63">
        <f t="shared" ca="1" si="21"/>
        <v>0.97256909014925741</v>
      </c>
      <c r="AE25" s="1">
        <f t="shared" ca="1" si="2"/>
        <v>-3.8740726076169629E-2</v>
      </c>
      <c r="AF25" s="63">
        <f t="shared" ca="1" si="22"/>
        <v>35.462102753775461</v>
      </c>
      <c r="AG25" s="1">
        <f t="shared" ca="1" si="23"/>
        <v>0.10309091383768691</v>
      </c>
      <c r="AH25" s="63">
        <f t="shared" ca="1" si="24"/>
        <v>0.91730302723178414</v>
      </c>
      <c r="AI25" s="1">
        <f t="shared" ca="1" si="25"/>
        <v>-4.2879346377814653E-2</v>
      </c>
      <c r="AJ25" s="63">
        <f ca="1">IF(AF25&lt;&gt;"",AF25/AB25,"")</f>
        <v>0.9431751805838372</v>
      </c>
      <c r="AK25" s="1">
        <f t="shared" ca="1" si="26"/>
        <v>-4.0335944286512215E-2</v>
      </c>
      <c r="AL25" s="2">
        <f t="shared" ca="1" si="27"/>
        <v>38.478092806679861</v>
      </c>
      <c r="AM25" s="1">
        <f t="shared" ca="1" si="28"/>
        <v>0.24941350122021028</v>
      </c>
      <c r="AN25" s="63">
        <f t="shared" ca="1" si="29"/>
        <v>0.9953180514631268</v>
      </c>
      <c r="AO25" s="1">
        <f t="shared" ca="1" si="30"/>
        <v>8.82010613912243E-3</v>
      </c>
      <c r="AP25" s="63">
        <f t="shared" ca="1" si="31"/>
        <v>1.0850482576807519</v>
      </c>
      <c r="AQ25" s="1">
        <f t="shared" ca="1" si="32"/>
        <v>2.030653406688443E-2</v>
      </c>
      <c r="AR25" s="1"/>
      <c r="AS25" s="71"/>
      <c r="AT25" s="70"/>
      <c r="AU25" s="70"/>
      <c r="AV25"/>
      <c r="AW25"/>
      <c r="AX25"/>
      <c r="AY25"/>
      <c r="AZ25"/>
      <c r="BA25" s="118"/>
      <c r="BD25" s="121"/>
      <c r="BE25" s="123"/>
      <c r="BF25" s="121"/>
      <c r="BG25" s="121"/>
      <c r="BH25" s="123"/>
      <c r="BI25" s="121"/>
      <c r="BL25" s="121"/>
      <c r="BM25" s="123"/>
      <c r="BN25" s="121"/>
      <c r="BO25" s="121"/>
      <c r="BP25" s="123"/>
      <c r="BQ25" s="121"/>
    </row>
    <row r="26" spans="1:69">
      <c r="A26" s="62">
        <f t="shared" si="33"/>
        <v>9</v>
      </c>
      <c r="B26" s="62" t="str">
        <f t="shared" si="3"/>
        <v>data3!R11C37</v>
      </c>
      <c r="C26" s="62" t="str">
        <f ca="1">$AT$8&amp;"!R"&amp;2+A26&amp;"C"&amp;F$3</f>
        <v>data2!R11C37</v>
      </c>
      <c r="D26" s="63" t="str">
        <f t="shared" ca="1" si="0"/>
        <v/>
      </c>
      <c r="E26" s="62">
        <f t="shared" ca="1" si="4"/>
        <v>15552.665955903349</v>
      </c>
      <c r="F26" s="63">
        <f t="shared" ca="1" si="5"/>
        <v>10250</v>
      </c>
      <c r="G26" s="63" t="str">
        <f t="shared" ca="1" si="6"/>
        <v>OVR</v>
      </c>
      <c r="H26" s="63"/>
      <c r="I26" s="63">
        <f t="shared" ca="1" si="7"/>
        <v>4611.5698869043126</v>
      </c>
      <c r="J26" s="63">
        <f t="shared" ca="1" si="8"/>
        <v>4596.2897426060272</v>
      </c>
      <c r="K26" s="63">
        <f t="shared" ca="1" si="9"/>
        <v>0.99668656343218887</v>
      </c>
      <c r="L26" s="1">
        <f t="shared" ca="1" si="10"/>
        <v>0.44841851147375877</v>
      </c>
      <c r="M26" s="1">
        <f t="shared" ca="1" si="11"/>
        <v>-3.3131225964548872E-3</v>
      </c>
      <c r="N26" s="1"/>
      <c r="O26" s="1" t="str">
        <f t="shared" ca="1" si="12"/>
        <v>data3!R143C37</v>
      </c>
      <c r="P26" s="1" t="str">
        <f ca="1">$AT$8&amp;"!R"&amp;2+$D$16+3*A26&amp;"C"&amp;F$3</f>
        <v>data2!R143C37</v>
      </c>
      <c r="Q26" s="1" t="str">
        <f ca="1">$AT$8&amp;"!R"&amp;2+$D$16+3*A26+1&amp;"C"&amp;F$3</f>
        <v>data2!R144C37</v>
      </c>
      <c r="R26" s="1" t="str">
        <f ca="1">$AT$8&amp;"!R"&amp;2+$D$16+3*A26+2&amp;"C"&amp;F$3</f>
        <v>data2!R145C37</v>
      </c>
      <c r="S26" s="2">
        <f t="shared" ca="1" si="13"/>
        <v>10</v>
      </c>
      <c r="T26" s="63" t="str">
        <f t="shared" ca="1" si="14"/>
        <v/>
      </c>
      <c r="U26" s="2" t="str">
        <f t="shared" ca="1" si="15"/>
        <v/>
      </c>
      <c r="V26" s="2">
        <f t="shared" ca="1" si="16"/>
        <v>671.04147109667167</v>
      </c>
      <c r="W26" s="2">
        <f t="shared" ca="1" si="17"/>
        <v>685.0035193307059</v>
      </c>
      <c r="X26" s="2" t="str">
        <f t="shared" ca="1" si="18"/>
        <v>OVR</v>
      </c>
      <c r="Y26" s="2" t="str">
        <f t="shared" ca="1" si="1"/>
        <v>OVR</v>
      </c>
      <c r="AA26" s="63">
        <f t="shared" ca="1" si="19"/>
        <v>39.825095812683294</v>
      </c>
      <c r="AB26" s="63">
        <f t="shared" ca="1" si="20"/>
        <v>38.766090052468435</v>
      </c>
      <c r="AC26" s="1">
        <f ca="1">IF(AB26&lt;&gt;"",AA26/AC$16,"")</f>
        <v>3.8853752012373947E-3</v>
      </c>
      <c r="AD26" s="63">
        <f t="shared" ca="1" si="21"/>
        <v>0.97340858223679172</v>
      </c>
      <c r="AE26" s="1">
        <f t="shared" ca="1" si="2"/>
        <v>-3.7910996278357256E-2</v>
      </c>
      <c r="AF26" s="63">
        <f t="shared" ca="1" si="22"/>
        <v>36.582619462694439</v>
      </c>
      <c r="AG26" s="1">
        <f t="shared" ca="1" si="23"/>
        <v>0.10620025550048878</v>
      </c>
      <c r="AH26" s="63">
        <f t="shared" ca="1" si="24"/>
        <v>0.91858208288462651</v>
      </c>
      <c r="AI26" s="1">
        <f t="shared" ca="1" si="25"/>
        <v>-4.1544770402237585E-2</v>
      </c>
      <c r="AJ26" s="63">
        <f ca="1">IF(AF26&lt;&gt;"",AF26/AB26,"")</f>
        <v>0.94367575923136038</v>
      </c>
      <c r="AK26" s="1">
        <f t="shared" ca="1" si="26"/>
        <v>-3.9826614370951585E-2</v>
      </c>
      <c r="AL26" s="2">
        <f t="shared" ca="1" si="27"/>
        <v>39.991449560437886</v>
      </c>
      <c r="AM26" s="1">
        <f t="shared" ca="1" si="28"/>
        <v>0.2569361020173116</v>
      </c>
      <c r="AN26" s="63">
        <f t="shared" ca="1" si="29"/>
        <v>1.0041771085382201</v>
      </c>
      <c r="AO26" s="1">
        <f t="shared" ca="1" si="30"/>
        <v>1.7799341355092313E-2</v>
      </c>
      <c r="AP26" s="63">
        <f t="shared" ca="1" si="31"/>
        <v>1.0931816843028324</v>
      </c>
      <c r="AQ26" s="1">
        <f t="shared" ca="1" si="32"/>
        <v>2.7954662404144015E-2</v>
      </c>
      <c r="AR26" s="1"/>
      <c r="AS26" s="71"/>
      <c r="AT26" s="70"/>
      <c r="AU26" s="70"/>
      <c r="AV26"/>
      <c r="AW26"/>
      <c r="AX26"/>
      <c r="AY26"/>
      <c r="AZ26"/>
      <c r="BA26" s="118"/>
      <c r="BD26" s="121"/>
      <c r="BE26" s="123"/>
      <c r="BF26" s="121"/>
      <c r="BG26" s="121"/>
      <c r="BH26" s="123"/>
      <c r="BI26" s="121"/>
      <c r="BL26" s="121"/>
      <c r="BM26" s="123"/>
      <c r="BN26" s="121"/>
      <c r="BO26" s="121"/>
      <c r="BP26" s="123"/>
      <c r="BQ26" s="121"/>
    </row>
    <row r="27" spans="1:69">
      <c r="A27" s="62">
        <f t="shared" si="33"/>
        <v>10</v>
      </c>
      <c r="B27" s="62" t="str">
        <f t="shared" si="3"/>
        <v>data3!R12C37</v>
      </c>
      <c r="C27" s="62" t="str">
        <f ca="1">$AT$8&amp;"!R"&amp;2+A27&amp;"C"&amp;F$3</f>
        <v>data2!R12C37</v>
      </c>
      <c r="D27" s="63" t="str">
        <f t="shared" ca="1" si="0"/>
        <v/>
      </c>
      <c r="E27" s="62">
        <f t="shared" ca="1" si="4"/>
        <v>15473.488582902542</v>
      </c>
      <c r="F27" s="63">
        <f t="shared" ca="1" si="5"/>
        <v>10250</v>
      </c>
      <c r="G27" s="63" t="str">
        <f t="shared" ca="1" si="6"/>
        <v>OVR</v>
      </c>
      <c r="H27" s="63"/>
      <c r="I27" s="63">
        <f t="shared" ca="1" si="7"/>
        <v>4749.1132841269828</v>
      </c>
      <c r="J27" s="63">
        <f t="shared" ca="1" si="8"/>
        <v>4734.6801845005584</v>
      </c>
      <c r="K27" s="63">
        <f t="shared" ca="1" si="9"/>
        <v>0.99696088537734728</v>
      </c>
      <c r="L27" s="1">
        <f t="shared" ca="1" si="10"/>
        <v>0.4619200180000545</v>
      </c>
      <c r="M27" s="1">
        <f t="shared" ca="1" si="11"/>
        <v>-3.038800564880928E-3</v>
      </c>
      <c r="N27" s="1"/>
      <c r="O27" s="1" t="str">
        <f t="shared" ca="1" si="12"/>
        <v>data3!R146C37</v>
      </c>
      <c r="P27" s="1" t="str">
        <f ca="1">$AT$8&amp;"!R"&amp;2+$D$16+3*A27&amp;"C"&amp;F$3</f>
        <v>data2!R146C37</v>
      </c>
      <c r="Q27" s="1" t="str">
        <f ca="1">$AT$8&amp;"!R"&amp;2+$D$16+3*A27+1&amp;"C"&amp;F$3</f>
        <v>data2!R147C37</v>
      </c>
      <c r="R27" s="1" t="str">
        <f ca="1">$AT$8&amp;"!R"&amp;2+$D$16+3*A27+2&amp;"C"&amp;F$3</f>
        <v>data2!R148C37</v>
      </c>
      <c r="S27" s="2">
        <f t="shared" ca="1" si="13"/>
        <v>11</v>
      </c>
      <c r="T27" s="63" t="str">
        <f t="shared" ca="1" si="14"/>
        <v/>
      </c>
      <c r="U27" s="2" t="str">
        <f t="shared" ca="1" si="15"/>
        <v/>
      </c>
      <c r="V27" s="2">
        <f t="shared" ca="1" si="16"/>
        <v>667.96242025591084</v>
      </c>
      <c r="W27" s="2">
        <f t="shared" ca="1" si="17"/>
        <v>681.58494894845148</v>
      </c>
      <c r="X27" s="2" t="str">
        <f t="shared" ca="1" si="18"/>
        <v>OVR</v>
      </c>
      <c r="Y27" s="2" t="str">
        <f t="shared" ca="1" si="1"/>
        <v>OVR</v>
      </c>
      <c r="AA27" s="63">
        <f t="shared" ca="1" si="19"/>
        <v>41.129047036082923</v>
      </c>
      <c r="AB27" s="63">
        <f t="shared" ca="1" si="20"/>
        <v>39.944713251931326</v>
      </c>
      <c r="AC27" s="1">
        <f ca="1">IF(AB27&lt;&gt;"",AA27/AC$16,"")</f>
        <v>4.0125899547397972E-3</v>
      </c>
      <c r="AD27" s="63">
        <f t="shared" ca="1" si="21"/>
        <v>0.97120444382986626</v>
      </c>
      <c r="AE27" s="1">
        <f t="shared" ca="1" si="2"/>
        <v>-4.0089503189720932E-2</v>
      </c>
      <c r="AF27" s="63">
        <f t="shared" ca="1" si="22"/>
        <v>37.671663761138916</v>
      </c>
      <c r="AG27" s="1">
        <f t="shared" ca="1" si="23"/>
        <v>0.1096774587628878</v>
      </c>
      <c r="AH27" s="63">
        <f t="shared" ca="1" si="24"/>
        <v>0.91593816234276448</v>
      </c>
      <c r="AI27" s="1">
        <f t="shared" ca="1" si="25"/>
        <v>-4.430345633483368E-2</v>
      </c>
      <c r="AJ27" s="63">
        <f ca="1">IF(AF27&lt;&gt;"",AF27/AB27,"")</f>
        <v>0.94309511057304918</v>
      </c>
      <c r="AK27" s="1">
        <f t="shared" ca="1" si="26"/>
        <v>-4.0417414105561433E-2</v>
      </c>
      <c r="AL27" s="2">
        <f t="shared" ca="1" si="27"/>
        <v>41.326575824192595</v>
      </c>
      <c r="AM27" s="1">
        <f t="shared" ca="1" si="28"/>
        <v>0.26534869055537369</v>
      </c>
      <c r="AN27" s="63">
        <f t="shared" ca="1" si="29"/>
        <v>1.0048026590048726</v>
      </c>
      <c r="AO27" s="1">
        <f t="shared" ca="1" si="30"/>
        <v>1.8433377769117021E-2</v>
      </c>
      <c r="AP27" s="63">
        <f t="shared" ca="1" si="31"/>
        <v>1.0970201923182377</v>
      </c>
      <c r="AQ27" s="1">
        <f t="shared" ca="1" si="32"/>
        <v>3.156413763389776E-2</v>
      </c>
      <c r="AR27" s="1"/>
      <c r="AS27" s="71"/>
      <c r="AT27" s="70"/>
      <c r="AU27" s="70"/>
      <c r="AV27"/>
      <c r="AW27"/>
      <c r="AX27"/>
      <c r="AY27"/>
      <c r="AZ27"/>
      <c r="BA27" s="118"/>
      <c r="BD27" s="121"/>
      <c r="BE27" s="123"/>
      <c r="BF27" s="121"/>
      <c r="BG27" s="121"/>
      <c r="BH27" s="123"/>
      <c r="BI27" s="121"/>
      <c r="BL27" s="121"/>
      <c r="BM27" s="123"/>
      <c r="BN27" s="121"/>
      <c r="BO27" s="121"/>
      <c r="BP27" s="123"/>
      <c r="BQ27" s="121"/>
    </row>
    <row r="28" spans="1:69">
      <c r="A28" s="62">
        <f t="shared" si="33"/>
        <v>11</v>
      </c>
      <c r="B28" s="62" t="str">
        <f t="shared" si="3"/>
        <v>data3!R13C37</v>
      </c>
      <c r="C28" s="62" t="str">
        <f ca="1">$AT$8&amp;"!R"&amp;2+A28&amp;"C"&amp;F$3</f>
        <v>data2!R13C37</v>
      </c>
      <c r="D28" s="63" t="str">
        <f t="shared" ca="1" si="0"/>
        <v/>
      </c>
      <c r="E28" s="62">
        <f t="shared" ca="1" si="4"/>
        <v>15408.131463792479</v>
      </c>
      <c r="F28" s="63">
        <f t="shared" ca="1" si="5"/>
        <v>10250</v>
      </c>
      <c r="G28" s="63" t="str">
        <f t="shared" ca="1" si="6"/>
        <v>OVR</v>
      </c>
      <c r="H28" s="63"/>
      <c r="I28" s="63">
        <f t="shared" ca="1" si="7"/>
        <v>4885.3384344701863</v>
      </c>
      <c r="J28" s="63">
        <f t="shared" ca="1" si="8"/>
        <v>4872.8304704938619</v>
      </c>
      <c r="K28" s="63">
        <f t="shared" ca="1" si="9"/>
        <v>0.99743969345336037</v>
      </c>
      <c r="L28" s="1">
        <f t="shared" ca="1" si="10"/>
        <v>0.47539809468232797</v>
      </c>
      <c r="M28" s="1">
        <f t="shared" ca="1" si="11"/>
        <v>-2.5599923380360545E-3</v>
      </c>
      <c r="N28" s="1"/>
      <c r="O28" s="1" t="str">
        <f t="shared" ca="1" si="12"/>
        <v>data3!R149C37</v>
      </c>
      <c r="P28" s="1" t="str">
        <f ca="1">$AT$8&amp;"!R"&amp;2+$D$16+3*A28&amp;"C"&amp;F$3</f>
        <v>data2!R149C37</v>
      </c>
      <c r="Q28" s="1" t="str">
        <f ca="1">$AT$8&amp;"!R"&amp;2+$D$16+3*A28+1&amp;"C"&amp;F$3</f>
        <v>data2!R150C37</v>
      </c>
      <c r="R28" s="1" t="str">
        <f ca="1">$AT$8&amp;"!R"&amp;2+$D$16+3*A28+2&amp;"C"&amp;F$3</f>
        <v>data2!R151C37</v>
      </c>
      <c r="S28" s="2">
        <f t="shared" ca="1" si="13"/>
        <v>12</v>
      </c>
      <c r="T28" s="63" t="str">
        <f t="shared" ca="1" si="14"/>
        <v/>
      </c>
      <c r="U28" s="2" t="str">
        <f t="shared" ca="1" si="15"/>
        <v/>
      </c>
      <c r="V28" s="2">
        <f t="shared" ca="1" si="16"/>
        <v>666.68346064246043</v>
      </c>
      <c r="W28" s="2">
        <f t="shared" ca="1" si="17"/>
        <v>679.59079088483543</v>
      </c>
      <c r="X28" s="2" t="str">
        <f t="shared" ca="1" si="18"/>
        <v>OVR</v>
      </c>
      <c r="Y28" s="2" t="str">
        <f t="shared" ca="1" si="1"/>
        <v>OVR</v>
      </c>
      <c r="AA28" s="63">
        <f t="shared" ca="1" si="19"/>
        <v>42.170482459020313</v>
      </c>
      <c r="AB28" s="63">
        <f t="shared" ca="1" si="20"/>
        <v>41.08982106617519</v>
      </c>
      <c r="AC28" s="1">
        <f ca="1">IF(AB28&lt;&gt;"",AA28/AC$16,"")</f>
        <v>4.1141934106361279E-3</v>
      </c>
      <c r="AD28" s="63">
        <f t="shared" ca="1" si="21"/>
        <v>0.97437398555031307</v>
      </c>
      <c r="AE28" s="1">
        <f t="shared" ca="1" si="2"/>
        <v>-3.6956819451642864E-2</v>
      </c>
      <c r="AF28" s="63">
        <f t="shared" ca="1" si="22"/>
        <v>38.76500013896397</v>
      </c>
      <c r="AG28" s="1">
        <f t="shared" ca="1" si="23"/>
        <v>0.11245461989072084</v>
      </c>
      <c r="AH28" s="63">
        <f t="shared" ca="1" si="24"/>
        <v>0.91924488121838155</v>
      </c>
      <c r="AI28" s="1">
        <f t="shared" ca="1" si="25"/>
        <v>-4.0853201797762639E-2</v>
      </c>
      <c r="AJ28" s="63">
        <f ca="1">IF(AF28&lt;&gt;"",AF28/AB28,"")</f>
        <v>0.94342100143324803</v>
      </c>
      <c r="AK28" s="1">
        <f t="shared" ca="1" si="26"/>
        <v>-4.0085825922309248E-2</v>
      </c>
      <c r="AL28" s="2">
        <f t="shared" ca="1" si="27"/>
        <v>42.604600225176128</v>
      </c>
      <c r="AM28" s="1">
        <f t="shared" ca="1" si="28"/>
        <v>0.27206762876787299</v>
      </c>
      <c r="AN28" s="63">
        <f t="shared" ca="1" si="29"/>
        <v>1.0102943514240719</v>
      </c>
      <c r="AO28" s="1">
        <f t="shared" ca="1" si="30"/>
        <v>2.3999568115083303E-2</v>
      </c>
      <c r="AP28" s="63">
        <f t="shared" ca="1" si="31"/>
        <v>1.0990481122777773</v>
      </c>
      <c r="AQ28" s="1">
        <f t="shared" ca="1" si="32"/>
        <v>3.3471057414319105E-2</v>
      </c>
      <c r="AR28" s="1"/>
      <c r="AS28" s="71"/>
      <c r="AT28" s="70"/>
      <c r="AU28" s="70"/>
      <c r="AV28"/>
      <c r="AW28"/>
      <c r="AX28"/>
      <c r="AY28"/>
      <c r="AZ28"/>
      <c r="BA28" s="118"/>
      <c r="BD28" s="121"/>
      <c r="BE28" s="123"/>
      <c r="BF28" s="121"/>
      <c r="BG28" s="121"/>
      <c r="BH28" s="123"/>
      <c r="BI28" s="121"/>
      <c r="BL28" s="121"/>
      <c r="BM28" s="123"/>
      <c r="BN28" s="121"/>
      <c r="BO28" s="121"/>
      <c r="BP28" s="123"/>
      <c r="BQ28" s="121"/>
    </row>
    <row r="29" spans="1:69">
      <c r="A29" s="62">
        <f t="shared" si="33"/>
        <v>12</v>
      </c>
      <c r="B29" s="62" t="str">
        <f t="shared" si="3"/>
        <v>data3!R14C37</v>
      </c>
      <c r="C29" s="62" t="str">
        <f ca="1">$AT$8&amp;"!R"&amp;2+A29&amp;"C"&amp;F$3</f>
        <v>data2!R14C37</v>
      </c>
      <c r="D29" s="63" t="str">
        <f t="shared" ca="1" si="0"/>
        <v/>
      </c>
      <c r="E29" s="62">
        <f t="shared" ca="1" si="4"/>
        <v>15420.464571966922</v>
      </c>
      <c r="F29" s="63">
        <f t="shared" ca="1" si="5"/>
        <v>10250</v>
      </c>
      <c r="G29" s="63" t="str">
        <f t="shared" ca="1" si="6"/>
        <v>OVR</v>
      </c>
      <c r="H29" s="63"/>
      <c r="I29" s="63">
        <f t="shared" ca="1" si="7"/>
        <v>5024.9877545442023</v>
      </c>
      <c r="J29" s="63">
        <f t="shared" ca="1" si="8"/>
        <v>5014.6898018973216</v>
      </c>
      <c r="K29" s="63">
        <f t="shared" ca="1" si="9"/>
        <v>0.99795065119560378</v>
      </c>
      <c r="L29" s="1">
        <f t="shared" ca="1" si="10"/>
        <v>0.48923802945339723</v>
      </c>
      <c r="M29" s="1">
        <f t="shared" ca="1" si="11"/>
        <v>-2.0490344348331746E-3</v>
      </c>
      <c r="N29" s="1"/>
      <c r="O29" s="1" t="str">
        <f t="shared" ca="1" si="12"/>
        <v>data3!R152C37</v>
      </c>
      <c r="P29" s="1" t="str">
        <f ca="1">$AT$8&amp;"!R"&amp;2+$D$16+3*A29&amp;"C"&amp;F$3</f>
        <v>data2!R152C37</v>
      </c>
      <c r="Q29" s="1" t="str">
        <f ca="1">$AT$8&amp;"!R"&amp;2+$D$16+3*A29+1&amp;"C"&amp;F$3</f>
        <v>data2!R153C37</v>
      </c>
      <c r="R29" s="1" t="str">
        <f ca="1">$AT$8&amp;"!R"&amp;2+$D$16+3*A29+2&amp;"C"&amp;F$3</f>
        <v>data2!R154C37</v>
      </c>
      <c r="S29" s="2">
        <f t="shared" ca="1" si="13"/>
        <v>13</v>
      </c>
      <c r="T29" s="63" t="str">
        <f t="shared" ca="1" si="14"/>
        <v/>
      </c>
      <c r="U29" s="2" t="str">
        <f t="shared" ca="1" si="15"/>
        <v/>
      </c>
      <c r="V29" s="2">
        <f t="shared" ca="1" si="16"/>
        <v>666.5327528887409</v>
      </c>
      <c r="W29" s="2">
        <f t="shared" ca="1" si="17"/>
        <v>681.04311806815008</v>
      </c>
      <c r="X29" s="2" t="str">
        <f t="shared" ca="1" si="18"/>
        <v>OVR</v>
      </c>
      <c r="Y29" s="2" t="str">
        <f t="shared" ca="1" si="1"/>
        <v>OVR</v>
      </c>
      <c r="AA29" s="63">
        <f t="shared" ca="1" si="19"/>
        <v>43.456259874400679</v>
      </c>
      <c r="AB29" s="63">
        <f t="shared" ca="1" si="20"/>
        <v>42.268444333757671</v>
      </c>
      <c r="AC29" s="1">
        <f ca="1">IF(AB29&lt;&gt;"",AA29/AC$16,"")</f>
        <v>4.2396351096976271E-3</v>
      </c>
      <c r="AD29" s="63">
        <f t="shared" ca="1" si="21"/>
        <v>0.97266641114361685</v>
      </c>
      <c r="AE29" s="1">
        <f t="shared" ca="1" si="2"/>
        <v>-3.8644536808668639E-2</v>
      </c>
      <c r="AF29" s="63">
        <f t="shared" ca="1" si="22"/>
        <v>39.907178470066619</v>
      </c>
      <c r="AG29" s="1">
        <f t="shared" ca="1" si="23"/>
        <v>0.11588335966506848</v>
      </c>
      <c r="AH29" s="63">
        <f t="shared" ca="1" si="24"/>
        <v>0.91832980071014436</v>
      </c>
      <c r="AI29" s="1">
        <f t="shared" ca="1" si="25"/>
        <v>-4.1808003458893128E-2</v>
      </c>
      <c r="AJ29" s="63">
        <f ca="1">IF(AF29&lt;&gt;"",AF29/AB29,"")</f>
        <v>0.94413643792882085</v>
      </c>
      <c r="AK29" s="1">
        <f t="shared" ca="1" si="26"/>
        <v>-3.9357881948505868E-2</v>
      </c>
      <c r="AL29" s="2">
        <f t="shared" ca="1" si="27"/>
        <v>44.006204196384978</v>
      </c>
      <c r="AM29" s="1">
        <f t="shared" ca="1" si="28"/>
        <v>0.28036296693161727</v>
      </c>
      <c r="AN29" s="63">
        <f t="shared" ca="1" si="29"/>
        <v>1.0126551231876322</v>
      </c>
      <c r="AO29" s="1">
        <f t="shared" ca="1" si="30"/>
        <v>2.6392365088456993E-2</v>
      </c>
      <c r="AP29" s="63">
        <f t="shared" ca="1" si="31"/>
        <v>1.102713994911791</v>
      </c>
      <c r="AQ29" s="1">
        <f t="shared" ca="1" si="32"/>
        <v>3.6918207325053132E-2</v>
      </c>
      <c r="AR29" s="1"/>
      <c r="AS29" s="71"/>
      <c r="AT29" s="70"/>
      <c r="AU29" s="70"/>
      <c r="AV29"/>
      <c r="AW29"/>
      <c r="AX29"/>
      <c r="AY29"/>
      <c r="AZ29"/>
      <c r="BA29" s="118"/>
      <c r="BD29" s="121"/>
      <c r="BE29" s="123"/>
      <c r="BF29" s="121"/>
      <c r="BG29" s="121"/>
      <c r="BH29" s="123"/>
      <c r="BI29" s="121"/>
      <c r="BL29" s="121"/>
      <c r="BM29" s="123"/>
      <c r="BN29" s="121"/>
      <c r="BO29" s="121"/>
      <c r="BP29" s="123"/>
      <c r="BQ29" s="121"/>
    </row>
    <row r="30" spans="1:69">
      <c r="A30" s="62">
        <f t="shared" si="33"/>
        <v>13</v>
      </c>
      <c r="B30" s="62" t="str">
        <f t="shared" si="3"/>
        <v>data3!R15C37</v>
      </c>
      <c r="C30" s="62" t="str">
        <f ca="1">$AT$8&amp;"!R"&amp;2+A30&amp;"C"&amp;F$3</f>
        <v>data2!R15C37</v>
      </c>
      <c r="D30" s="63" t="str">
        <f t="shared" ca="1" si="0"/>
        <v/>
      </c>
      <c r="E30" s="62">
        <f t="shared" ca="1" si="4"/>
        <v>15370.962507315497</v>
      </c>
      <c r="F30" s="63">
        <f t="shared" ca="1" si="5"/>
        <v>10250</v>
      </c>
      <c r="G30" s="63" t="str">
        <f t="shared" ca="1" si="6"/>
        <v>OVR</v>
      </c>
      <c r="H30" s="63"/>
      <c r="I30" s="63">
        <f t="shared" ca="1" si="7"/>
        <v>5170.0313249659075</v>
      </c>
      <c r="J30" s="63">
        <f t="shared" ca="1" si="8"/>
        <v>5161.5708269391744</v>
      </c>
      <c r="K30" s="63">
        <f t="shared" ca="1" si="9"/>
        <v>0.99836354994874443</v>
      </c>
      <c r="L30" s="1">
        <f t="shared" ca="1" si="10"/>
        <v>0.50356788555504139</v>
      </c>
      <c r="M30" s="1">
        <f t="shared" ca="1" si="11"/>
        <v>-1.6361355516231191E-3</v>
      </c>
      <c r="N30" s="1"/>
      <c r="O30" s="1" t="str">
        <f t="shared" ca="1" si="12"/>
        <v>data3!R155C37</v>
      </c>
      <c r="P30" s="1" t="str">
        <f ca="1">$AT$8&amp;"!R"&amp;2+$D$16+3*A30&amp;"C"&amp;F$3</f>
        <v>data2!R155C37</v>
      </c>
      <c r="Q30" s="1" t="str">
        <f ca="1">$AT$8&amp;"!R"&amp;2+$D$16+3*A30+1&amp;"C"&amp;F$3</f>
        <v>data2!R156C37</v>
      </c>
      <c r="R30" s="1" t="str">
        <f ca="1">$AT$8&amp;"!R"&amp;2+$D$16+3*A30+2&amp;"C"&amp;F$3</f>
        <v>data2!R157C37</v>
      </c>
      <c r="S30" s="2">
        <f t="shared" ca="1" si="13"/>
        <v>14</v>
      </c>
      <c r="T30" s="63" t="str">
        <f t="shared" ca="1" si="14"/>
        <v/>
      </c>
      <c r="U30" s="2" t="str">
        <f t="shared" ca="1" si="15"/>
        <v/>
      </c>
      <c r="V30" s="2">
        <f t="shared" ca="1" si="16"/>
        <v>662.98484481486116</v>
      </c>
      <c r="W30" s="2">
        <f t="shared" ca="1" si="17"/>
        <v>677.34525408063621</v>
      </c>
      <c r="X30" s="2" t="str">
        <f t="shared" ca="1" si="18"/>
        <v>OVR</v>
      </c>
      <c r="Y30" s="2" t="str">
        <f t="shared" ca="1" si="1"/>
        <v>OVR</v>
      </c>
      <c r="AA30" s="63">
        <f t="shared" ca="1" si="19"/>
        <v>44.53992409939152</v>
      </c>
      <c r="AB30" s="63">
        <f t="shared" ca="1" si="20"/>
        <v>43.497340406690327</v>
      </c>
      <c r="AC30" s="1">
        <f ca="1">IF(AB30&lt;&gt;"",AA30/AC$16,"")</f>
        <v>4.3453584487211242E-3</v>
      </c>
      <c r="AD30" s="63">
        <f t="shared" ca="1" si="21"/>
        <v>0.9765921538084652</v>
      </c>
      <c r="AE30" s="1">
        <f t="shared" ca="1" si="2"/>
        <v>-3.4764445839455593E-2</v>
      </c>
      <c r="AF30" s="63">
        <f t="shared" ca="1" si="22"/>
        <v>41.087368624550955</v>
      </c>
      <c r="AG30" s="1">
        <f t="shared" ca="1" si="23"/>
        <v>0.11877313093171071</v>
      </c>
      <c r="AH30" s="63">
        <f t="shared" ca="1" si="24"/>
        <v>0.92248402877525937</v>
      </c>
      <c r="AI30" s="1">
        <f t="shared" ca="1" si="25"/>
        <v>-3.7473451666365509E-2</v>
      </c>
      <c r="AJ30" s="63">
        <f ca="1">IF(AF30&lt;&gt;"",AF30/AB30,"")</f>
        <v>0.94459496236766016</v>
      </c>
      <c r="AK30" s="1">
        <f t="shared" ca="1" si="26"/>
        <v>-3.8891341446085193E-2</v>
      </c>
      <c r="AL30" s="2">
        <f t="shared" ca="1" si="27"/>
        <v>45.421070098876953</v>
      </c>
      <c r="AM30" s="1">
        <f t="shared" ca="1" si="28"/>
        <v>0.2873543490283324</v>
      </c>
      <c r="AN30" s="63">
        <f t="shared" ca="1" si="29"/>
        <v>1.0197832847114678</v>
      </c>
      <c r="AO30" s="1">
        <f t="shared" ca="1" si="30"/>
        <v>3.3617224171924587E-2</v>
      </c>
      <c r="AP30" s="63">
        <f t="shared" ca="1" si="31"/>
        <v>1.1054752742607246</v>
      </c>
      <c r="AQ30" s="1">
        <f t="shared" ca="1" si="32"/>
        <v>3.9514729039324958E-2</v>
      </c>
      <c r="AR30" s="1"/>
      <c r="AS30" s="71"/>
      <c r="AT30" s="70"/>
      <c r="AU30" s="70"/>
      <c r="AV30"/>
      <c r="AW30"/>
      <c r="AX30"/>
      <c r="AY30"/>
      <c r="AZ30"/>
      <c r="BA30" s="118"/>
      <c r="BD30" s="121"/>
      <c r="BE30" s="123"/>
      <c r="BF30" s="121"/>
      <c r="BG30" s="121"/>
      <c r="BH30" s="123"/>
      <c r="BI30" s="121"/>
      <c r="BL30" s="121"/>
      <c r="BM30" s="123"/>
      <c r="BN30" s="121"/>
      <c r="BO30" s="121"/>
      <c r="BP30" s="123"/>
      <c r="BQ30" s="121"/>
    </row>
    <row r="31" spans="1:69">
      <c r="A31" s="62">
        <f t="shared" si="33"/>
        <v>14</v>
      </c>
      <c r="B31" s="62" t="str">
        <f t="shared" si="3"/>
        <v>data3!R16C37</v>
      </c>
      <c r="C31" s="62" t="str">
        <f ca="1">$AT$8&amp;"!R"&amp;2+A31&amp;"C"&amp;F$3</f>
        <v>data2!R16C37</v>
      </c>
      <c r="D31" s="63" t="str">
        <f t="shared" ca="1" si="0"/>
        <v/>
      </c>
      <c r="E31" s="62">
        <f t="shared" ca="1" si="4"/>
        <v>15291.198176440032</v>
      </c>
      <c r="F31" s="63">
        <f t="shared" ca="1" si="5"/>
        <v>10250</v>
      </c>
      <c r="G31" s="63" t="str">
        <f t="shared" ca="1" si="6"/>
        <v>OVR</v>
      </c>
      <c r="H31" s="63"/>
      <c r="I31" s="63">
        <f t="shared" ca="1" si="7"/>
        <v>5307.5672981367888</v>
      </c>
      <c r="J31" s="63">
        <f t="shared" ca="1" si="8"/>
        <v>5300.9612252371653</v>
      </c>
      <c r="K31" s="63">
        <f t="shared" ca="1" si="9"/>
        <v>0.99875534825494483</v>
      </c>
      <c r="L31" s="1">
        <f t="shared" ca="1" si="10"/>
        <v>0.5171669488036259</v>
      </c>
      <c r="M31" s="1">
        <f t="shared" ca="1" si="11"/>
        <v>-1.2443371220003385E-3</v>
      </c>
      <c r="N31" s="1"/>
      <c r="O31" s="1" t="str">
        <f t="shared" ca="1" si="12"/>
        <v>data3!R158C37</v>
      </c>
      <c r="P31" s="1" t="str">
        <f ca="1">$AT$8&amp;"!R"&amp;2+$D$16+3*A31&amp;"C"&amp;F$3</f>
        <v>data2!R158C37</v>
      </c>
      <c r="Q31" s="1" t="str">
        <f ca="1">$AT$8&amp;"!R"&amp;2+$D$16+3*A31+1&amp;"C"&amp;F$3</f>
        <v>data2!R159C37</v>
      </c>
      <c r="R31" s="1" t="str">
        <f ca="1">$AT$8&amp;"!R"&amp;2+$D$16+3*A31+2&amp;"C"&amp;F$3</f>
        <v>data2!R160C37</v>
      </c>
      <c r="S31" s="2">
        <f t="shared" ca="1" si="13"/>
        <v>15</v>
      </c>
      <c r="T31" s="63" t="str">
        <f t="shared" ca="1" si="14"/>
        <v/>
      </c>
      <c r="U31" s="2" t="str">
        <f t="shared" ca="1" si="15"/>
        <v/>
      </c>
      <c r="V31" s="2">
        <f t="shared" ca="1" si="16"/>
        <v>659.35005742179226</v>
      </c>
      <c r="W31" s="2">
        <f t="shared" ca="1" si="17"/>
        <v>673.53567286900113</v>
      </c>
      <c r="X31" s="2" t="str">
        <f t="shared" ca="1" si="18"/>
        <v>OVR</v>
      </c>
      <c r="Y31" s="2" t="str">
        <f t="shared" ca="1" si="1"/>
        <v>OVR</v>
      </c>
      <c r="AA31" s="63">
        <f t="shared" ca="1" si="19"/>
        <v>45.808593050331147</v>
      </c>
      <c r="AB31" s="63">
        <f t="shared" ca="1" si="20"/>
        <v>44.636862550462993</v>
      </c>
      <c r="AC31" s="1">
        <f ca="1">IF(AB31&lt;&gt;"",AA31/AC$16,"")</f>
        <v>4.4691310293005996E-3</v>
      </c>
      <c r="AD31" s="63">
        <f t="shared" ca="1" si="21"/>
        <v>0.97442116376329779</v>
      </c>
      <c r="AE31" s="1">
        <f t="shared" ca="1" si="2"/>
        <v>-3.6910189864893583E-2</v>
      </c>
      <c r="AF31" s="63">
        <f t="shared" ca="1" si="22"/>
        <v>42.171304089682444</v>
      </c>
      <c r="AG31" s="1">
        <f t="shared" ca="1" si="23"/>
        <v>0.1221562481342164</v>
      </c>
      <c r="AH31" s="63">
        <f t="shared" ca="1" si="24"/>
        <v>0.92059810794336527</v>
      </c>
      <c r="AI31" s="1">
        <f t="shared" ca="1" si="25"/>
        <v>-3.9441235185787016E-2</v>
      </c>
      <c r="AJ31" s="63">
        <f ca="1">IF(AF31&lt;&gt;"",AF31/AB31,"")</f>
        <v>0.9447640734607371</v>
      </c>
      <c r="AK31" s="1">
        <f t="shared" ca="1" si="26"/>
        <v>-3.8719273901487772E-2</v>
      </c>
      <c r="AL31" s="2">
        <f t="shared" ca="1" si="27"/>
        <v>46.645963396344868</v>
      </c>
      <c r="AM31" s="1">
        <f t="shared" ca="1" si="28"/>
        <v>0.29553931000213646</v>
      </c>
      <c r="AN31" s="63">
        <f t="shared" ca="1" si="29"/>
        <v>1.0182797656564933</v>
      </c>
      <c r="AO31" s="1">
        <f t="shared" ca="1" si="30"/>
        <v>3.2093309027019901E-2</v>
      </c>
      <c r="AP31" s="63">
        <f t="shared" ca="1" si="31"/>
        <v>1.1061067330795964</v>
      </c>
      <c r="AQ31" s="1">
        <f t="shared" ca="1" si="32"/>
        <v>4.0108510518009011E-2</v>
      </c>
      <c r="AR31" s="1"/>
      <c r="AS31" s="103" t="str">
        <f ca="1">"Low gain INL error; Range=HI; "&amp;AX9&amp; "channel"</f>
        <v>Low gain INL error; Range=HI; BLUEchannel</v>
      </c>
      <c r="AT31" s="103"/>
      <c r="AU31" s="103"/>
      <c r="AV31" s="103"/>
      <c r="AW31" s="103"/>
      <c r="AX31" s="103"/>
      <c r="AY31" s="103"/>
      <c r="AZ31"/>
      <c r="BA31" s="118"/>
      <c r="BD31" s="121"/>
      <c r="BE31" s="123"/>
      <c r="BF31" s="121"/>
      <c r="BG31" s="121"/>
      <c r="BH31" s="123"/>
      <c r="BI31" s="121"/>
      <c r="BL31" s="121"/>
      <c r="BM31" s="123"/>
      <c r="BN31" s="121"/>
      <c r="BO31" s="121"/>
      <c r="BP31" s="123"/>
      <c r="BQ31" s="121"/>
    </row>
    <row r="32" spans="1:69">
      <c r="A32" s="62">
        <f t="shared" si="33"/>
        <v>15</v>
      </c>
      <c r="B32" s="62" t="str">
        <f t="shared" si="3"/>
        <v>data3!R17C37</v>
      </c>
      <c r="C32" s="62" t="str">
        <f ca="1">$AT$8&amp;"!R"&amp;2+A32&amp;"C"&amp;F$3</f>
        <v>data2!R17C37</v>
      </c>
      <c r="D32" s="63" t="str">
        <f t="shared" ca="1" si="0"/>
        <v/>
      </c>
      <c r="E32" s="62">
        <f t="shared" ca="1" si="4"/>
        <v>15199.759454464196</v>
      </c>
      <c r="F32" s="63">
        <f t="shared" ca="1" si="5"/>
        <v>10250</v>
      </c>
      <c r="G32" s="63" t="str">
        <f t="shared" ca="1" si="6"/>
        <v>OVR</v>
      </c>
      <c r="H32" s="63"/>
      <c r="I32" s="63">
        <f t="shared" ca="1" si="7"/>
        <v>5421.6954947651047</v>
      </c>
      <c r="J32" s="63">
        <f t="shared" ca="1" si="8"/>
        <v>5417.0025198800222</v>
      </c>
      <c r="K32" s="63">
        <f t="shared" ca="1" si="9"/>
        <v>0.99913440825114319</v>
      </c>
      <c r="L32" s="1">
        <f t="shared" ca="1" si="10"/>
        <v>0.52848805072000216</v>
      </c>
      <c r="M32" s="1">
        <f t="shared" ca="1" si="11"/>
        <v>-8.6527700639238425E-4</v>
      </c>
      <c r="N32" s="1"/>
      <c r="O32" s="1" t="str">
        <f t="shared" ca="1" si="12"/>
        <v>data3!R161C37</v>
      </c>
      <c r="P32" s="1" t="str">
        <f ca="1">$AT$8&amp;"!R"&amp;2+$D$16+3*A32&amp;"C"&amp;F$3</f>
        <v>data2!R161C37</v>
      </c>
      <c r="Q32" s="1" t="str">
        <f ca="1">$AT$8&amp;"!R"&amp;2+$D$16+3*A32+1&amp;"C"&amp;F$3</f>
        <v>data2!R162C37</v>
      </c>
      <c r="R32" s="1" t="str">
        <f ca="1">$AT$8&amp;"!R"&amp;2+$D$16+3*A32+2&amp;"C"&amp;F$3</f>
        <v>data2!R163C37</v>
      </c>
      <c r="S32" s="2">
        <f t="shared" ca="1" si="13"/>
        <v>16</v>
      </c>
      <c r="T32" s="63" t="str">
        <f t="shared" ca="1" si="14"/>
        <v/>
      </c>
      <c r="U32" s="2" t="str">
        <f t="shared" ca="1" si="15"/>
        <v/>
      </c>
      <c r="V32" s="2">
        <f t="shared" ca="1" si="16"/>
        <v>655.58227650045148</v>
      </c>
      <c r="W32" s="2">
        <f t="shared" ca="1" si="17"/>
        <v>669.66465432303289</v>
      </c>
      <c r="X32" s="2" t="str">
        <f t="shared" ca="1" si="18"/>
        <v>OVR</v>
      </c>
      <c r="Y32" s="2" t="str">
        <f t="shared" ca="1" si="1"/>
        <v>OVR</v>
      </c>
      <c r="AA32" s="63">
        <f t="shared" ca="1" si="19"/>
        <v>46.802997849811661</v>
      </c>
      <c r="AB32" s="63">
        <f t="shared" ca="1" si="20"/>
        <v>45.597636086600168</v>
      </c>
      <c r="AC32" s="1">
        <f ca="1">IF(AB32&lt;&gt;"",AA32/AC$16,"")</f>
        <v>4.5661461316889428E-3</v>
      </c>
      <c r="AD32" s="63">
        <f t="shared" ca="1" si="21"/>
        <v>0.97424605647955642</v>
      </c>
      <c r="AE32" s="1">
        <f t="shared" ca="1" si="2"/>
        <v>-3.7083260860191425E-2</v>
      </c>
      <c r="AF32" s="63">
        <f t="shared" ca="1" si="22"/>
        <v>43.085210936410085</v>
      </c>
      <c r="AG32" s="1">
        <f t="shared" ca="1" si="23"/>
        <v>0.12480799426616443</v>
      </c>
      <c r="AH32" s="63">
        <f t="shared" ca="1" si="24"/>
        <v>0.92056519701298289</v>
      </c>
      <c r="AI32" s="1">
        <f t="shared" ca="1" si="25"/>
        <v>-3.9475574690033488E-2</v>
      </c>
      <c r="AJ32" s="63">
        <f ca="1">IF(AF32&lt;&gt;"",AF32/AB32,"")</f>
        <v>0.94490010084254317</v>
      </c>
      <c r="AK32" s="1">
        <f t="shared" ca="1" si="26"/>
        <v>-3.8580868447655403E-2</v>
      </c>
      <c r="AL32" s="2">
        <f t="shared" ca="1" si="27"/>
        <v>47.59573950086321</v>
      </c>
      <c r="AM32" s="1">
        <f t="shared" ca="1" si="28"/>
        <v>0.30195482483749458</v>
      </c>
      <c r="AN32" s="63">
        <f t="shared" ca="1" si="29"/>
        <v>1.0169378391870414</v>
      </c>
      <c r="AO32" s="1">
        <f t="shared" ca="1" si="30"/>
        <v>3.0733178562839969E-2</v>
      </c>
      <c r="AP32" s="63">
        <f t="shared" ca="1" si="31"/>
        <v>1.1046885570807641</v>
      </c>
      <c r="AQ32" s="1">
        <f t="shared" ca="1" si="32"/>
        <v>3.8774953021535552E-2</v>
      </c>
      <c r="AR32" s="1"/>
      <c r="AS32" s="71"/>
      <c r="AT32" s="70"/>
      <c r="AU32" s="70"/>
      <c r="AV32"/>
      <c r="AW32"/>
      <c r="AX32"/>
      <c r="AY32"/>
      <c r="AZ32"/>
      <c r="BA32" s="118"/>
      <c r="BD32" s="121"/>
      <c r="BE32" s="123"/>
      <c r="BF32" s="121"/>
      <c r="BG32" s="121"/>
      <c r="BH32" s="123"/>
      <c r="BI32" s="121"/>
      <c r="BL32" s="121"/>
      <c r="BM32" s="123"/>
      <c r="BN32" s="121"/>
      <c r="BO32" s="121"/>
      <c r="BP32" s="123"/>
      <c r="BQ32" s="121"/>
    </row>
    <row r="33" spans="1:69">
      <c r="A33" s="62">
        <f t="shared" si="33"/>
        <v>16</v>
      </c>
      <c r="B33" s="62" t="str">
        <f t="shared" si="3"/>
        <v>data3!R18C37</v>
      </c>
      <c r="C33" s="62" t="str">
        <f ca="1">$AT$8&amp;"!R"&amp;2+A33&amp;"C"&amp;F$3</f>
        <v>data2!R18C37</v>
      </c>
      <c r="D33" s="63" t="str">
        <f t="shared" ca="1" si="0"/>
        <v/>
      </c>
      <c r="E33" s="62">
        <f t="shared" ca="1" si="4"/>
        <v>15102.972708307643</v>
      </c>
      <c r="F33" s="63">
        <f t="shared" ca="1" si="5"/>
        <v>10250</v>
      </c>
      <c r="G33" s="63" t="str">
        <f t="shared" ca="1" si="6"/>
        <v>OVR</v>
      </c>
      <c r="H33" s="63"/>
      <c r="I33" s="63">
        <f t="shared" ca="1" si="7"/>
        <v>5530.3854440846626</v>
      </c>
      <c r="J33" s="63">
        <f t="shared" ca="1" si="8"/>
        <v>5526.8491036551341</v>
      </c>
      <c r="K33" s="63">
        <f t="shared" ca="1" si="9"/>
        <v>0.99936056167055931</v>
      </c>
      <c r="L33" s="1">
        <f t="shared" ca="1" si="10"/>
        <v>0.53920479060050086</v>
      </c>
      <c r="M33" s="1">
        <f t="shared" ca="1" si="11"/>
        <v>-6.3912351573447435E-4</v>
      </c>
      <c r="N33" s="1"/>
      <c r="O33" s="1" t="str">
        <f t="shared" ca="1" si="12"/>
        <v>data3!R164C37</v>
      </c>
      <c r="P33" s="1" t="str">
        <f ca="1">$AT$8&amp;"!R"&amp;2+$D$16+3*A33&amp;"C"&amp;F$3</f>
        <v>data2!R164C37</v>
      </c>
      <c r="Q33" s="1" t="str">
        <f ca="1">$AT$8&amp;"!R"&amp;2+$D$16+3*A33+1&amp;"C"&amp;F$3</f>
        <v>data2!R165C37</v>
      </c>
      <c r="R33" s="1" t="str">
        <f ca="1">$AT$8&amp;"!R"&amp;2+$D$16+3*A33+2&amp;"C"&amp;F$3</f>
        <v>data2!R166C37</v>
      </c>
      <c r="S33" s="2">
        <f t="shared" ca="1" si="13"/>
        <v>17</v>
      </c>
      <c r="T33" s="63" t="str">
        <f t="shared" ca="1" si="14"/>
        <v/>
      </c>
      <c r="U33" s="2" t="str">
        <f t="shared" ca="1" si="15"/>
        <v/>
      </c>
      <c r="V33" s="2">
        <f t="shared" ca="1" si="16"/>
        <v>651.79561699165345</v>
      </c>
      <c r="W33" s="2">
        <f t="shared" ca="1" si="17"/>
        <v>665.6595666067941</v>
      </c>
      <c r="X33" s="2" t="str">
        <f t="shared" ca="1" si="18"/>
        <v>OVR</v>
      </c>
      <c r="Y33" s="2" t="str">
        <f t="shared" ca="1" si="1"/>
        <v>OVR</v>
      </c>
      <c r="AA33" s="63">
        <f t="shared" ca="1" si="19"/>
        <v>47.791505657749155</v>
      </c>
      <c r="AB33" s="63">
        <f t="shared" ca="1" si="20"/>
        <v>46.536065919058665</v>
      </c>
      <c r="AC33" s="1">
        <f ca="1">IF(AB33&lt;&gt;"",AA33/AC$16,"")</f>
        <v>4.6625859178291863E-3</v>
      </c>
      <c r="AD33" s="63">
        <f t="shared" ca="1" si="21"/>
        <v>0.9737309021464795</v>
      </c>
      <c r="AE33" s="1">
        <f t="shared" ca="1" si="2"/>
        <v>-3.7592424564022675E-2</v>
      </c>
      <c r="AF33" s="63">
        <f t="shared" ca="1" si="22"/>
        <v>43.960083961486816</v>
      </c>
      <c r="AG33" s="1">
        <f t="shared" ca="1" si="23"/>
        <v>0.12744401508733108</v>
      </c>
      <c r="AH33" s="63">
        <f t="shared" ca="1" si="24"/>
        <v>0.91983048779211052</v>
      </c>
      <c r="AI33" s="1">
        <f t="shared" ca="1" si="25"/>
        <v>-4.0242175637406064E-2</v>
      </c>
      <c r="AJ33" s="63">
        <f ca="1">IF(AF33&lt;&gt;"",AF33/AB33,"")</f>
        <v>0.9446454721365507</v>
      </c>
      <c r="AK33" s="1">
        <f t="shared" ca="1" si="26"/>
        <v>-3.8839948650065459E-2</v>
      </c>
      <c r="AL33" s="2">
        <f t="shared" ca="1" si="27"/>
        <v>48.516458238874165</v>
      </c>
      <c r="AM33" s="1">
        <f t="shared" ca="1" si="28"/>
        <v>0.3083322945661236</v>
      </c>
      <c r="AN33" s="63">
        <f t="shared" ca="1" si="29"/>
        <v>1.0151690676229503</v>
      </c>
      <c r="AO33" s="1">
        <f t="shared" ca="1" si="30"/>
        <v>2.894041260787783E-2</v>
      </c>
      <c r="AP33" s="63">
        <f t="shared" ca="1" si="31"/>
        <v>1.1036479885111039</v>
      </c>
      <c r="AQ33" s="1">
        <f t="shared" ca="1" si="32"/>
        <v>3.7796472199826958E-2</v>
      </c>
      <c r="AR33" s="1"/>
      <c r="AZ33"/>
      <c r="BA33" s="118"/>
      <c r="BD33" s="121"/>
      <c r="BE33" s="123"/>
      <c r="BF33" s="121"/>
      <c r="BG33" s="121"/>
      <c r="BH33" s="123"/>
      <c r="BI33" s="121"/>
      <c r="BL33" s="121"/>
      <c r="BM33" s="123"/>
      <c r="BN33" s="121"/>
      <c r="BO33" s="121"/>
      <c r="BP33" s="123"/>
      <c r="BQ33" s="121"/>
    </row>
    <row r="34" spans="1:69">
      <c r="A34" s="62">
        <f t="shared" si="33"/>
        <v>17</v>
      </c>
      <c r="B34" s="62" t="str">
        <f t="shared" si="3"/>
        <v>data3!R19C37</v>
      </c>
      <c r="C34" s="62" t="str">
        <f ca="1">$AT$8&amp;"!R"&amp;2+A34&amp;"C"&amp;F$3</f>
        <v>data2!R19C37</v>
      </c>
      <c r="D34" s="63" t="str">
        <f t="shared" ca="1" si="0"/>
        <v/>
      </c>
      <c r="E34" s="62">
        <f t="shared" ca="1" si="4"/>
        <v>15016.947294399572</v>
      </c>
      <c r="F34" s="63">
        <f t="shared" ca="1" si="5"/>
        <v>10250</v>
      </c>
      <c r="G34" s="63" t="str">
        <f t="shared" ca="1" si="6"/>
        <v>OVR</v>
      </c>
      <c r="H34" s="63"/>
      <c r="I34" s="63">
        <f t="shared" ca="1" si="7"/>
        <v>5642.0094264398012</v>
      </c>
      <c r="J34" s="63">
        <f t="shared" ca="1" si="8"/>
        <v>5640.3041817801341</v>
      </c>
      <c r="K34" s="63">
        <f t="shared" ca="1" si="9"/>
        <v>0.99969775933877814</v>
      </c>
      <c r="L34" s="1">
        <f t="shared" ca="1" si="10"/>
        <v>0.55027357871025695</v>
      </c>
      <c r="M34" s="1">
        <f t="shared" ca="1" si="11"/>
        <v>-3.019257412932852E-4</v>
      </c>
      <c r="N34" s="1"/>
      <c r="O34" s="1" t="str">
        <f t="shared" ca="1" si="12"/>
        <v>data3!R167C37</v>
      </c>
      <c r="P34" s="1" t="str">
        <f ca="1">$AT$8&amp;"!R"&amp;2+$D$16+3*A34&amp;"C"&amp;F$3</f>
        <v>data2!R167C37</v>
      </c>
      <c r="Q34" s="1" t="str">
        <f ca="1">$AT$8&amp;"!R"&amp;2+$D$16+3*A34+1&amp;"C"&amp;F$3</f>
        <v>data2!R168C37</v>
      </c>
      <c r="R34" s="1" t="str">
        <f ca="1">$AT$8&amp;"!R"&amp;2+$D$16+3*A34+2&amp;"C"&amp;F$3</f>
        <v>data2!R169C37</v>
      </c>
      <c r="S34" s="2">
        <f t="shared" ca="1" si="13"/>
        <v>18</v>
      </c>
      <c r="T34" s="63" t="str">
        <f t="shared" ca="1" si="14"/>
        <v/>
      </c>
      <c r="U34" s="2" t="str">
        <f t="shared" ca="1" si="15"/>
        <v/>
      </c>
      <c r="V34" s="2">
        <f t="shared" ca="1" si="16"/>
        <v>647.87654364763534</v>
      </c>
      <c r="W34" s="2">
        <f t="shared" ca="1" si="17"/>
        <v>661.56511579241067</v>
      </c>
      <c r="X34" s="2" t="str">
        <f t="shared" ca="1" si="18"/>
        <v>OVR</v>
      </c>
      <c r="Y34" s="2" t="str">
        <f t="shared" ca="1" si="1"/>
        <v>OVR</v>
      </c>
      <c r="AA34" s="63">
        <f t="shared" ca="1" si="19"/>
        <v>48.722286706025976</v>
      </c>
      <c r="AB34" s="63">
        <f t="shared" ca="1" si="20"/>
        <v>47.485667637416292</v>
      </c>
      <c r="AC34" s="1">
        <f ca="1">IF(AB34&lt;&gt;"",AA34/AC$16,"")</f>
        <v>4.7533938249781438E-3</v>
      </c>
      <c r="AD34" s="63">
        <f t="shared" ca="1" si="21"/>
        <v>0.97461902648225374</v>
      </c>
      <c r="AE34" s="1">
        <f t="shared" ca="1" si="2"/>
        <v>-3.6714628052898379E-2</v>
      </c>
      <c r="AF34" s="63">
        <f t="shared" ca="1" si="22"/>
        <v>44.861319814409526</v>
      </c>
      <c r="AG34" s="1">
        <f t="shared" ca="1" si="23"/>
        <v>0.12992609788273593</v>
      </c>
      <c r="AH34" s="63">
        <f t="shared" ca="1" si="24"/>
        <v>0.92075563047949216</v>
      </c>
      <c r="AI34" s="1">
        <f t="shared" ca="1" si="25"/>
        <v>-3.9276875025336055E-2</v>
      </c>
      <c r="AJ34" s="63">
        <f ca="1">IF(AF34&lt;&gt;"",AF34/AB34,"")</f>
        <v>0.94473389648756012</v>
      </c>
      <c r="AK34" s="1">
        <f t="shared" ca="1" si="26"/>
        <v>-3.8749978437680355E-2</v>
      </c>
      <c r="AL34" s="2">
        <f t="shared" ca="1" si="27"/>
        <v>49.326605660574778</v>
      </c>
      <c r="AM34" s="1">
        <f t="shared" ca="1" si="28"/>
        <v>0.31433733358726434</v>
      </c>
      <c r="AN34" s="63">
        <f t="shared" ca="1" si="29"/>
        <v>1.0124033372693499</v>
      </c>
      <c r="AO34" s="1">
        <f t="shared" ca="1" si="30"/>
        <v>2.6137163551187115E-2</v>
      </c>
      <c r="AP34" s="63">
        <f t="shared" ca="1" si="31"/>
        <v>1.099535320508582</v>
      </c>
      <c r="AQ34" s="1">
        <f t="shared" ca="1" si="32"/>
        <v>3.392919532461236E-2</v>
      </c>
      <c r="AR34" s="1"/>
      <c r="AS34" s="71"/>
      <c r="AT34" s="70"/>
      <c r="AU34" s="70"/>
      <c r="AV34"/>
      <c r="AW34"/>
      <c r="AX34"/>
      <c r="AY34"/>
      <c r="AZ34"/>
      <c r="BA34" s="118"/>
      <c r="BD34" s="121"/>
      <c r="BE34" s="123"/>
      <c r="BF34" s="121"/>
      <c r="BG34" s="121"/>
      <c r="BH34" s="123"/>
      <c r="BI34" s="121"/>
      <c r="BL34" s="121"/>
      <c r="BM34" s="123"/>
      <c r="BN34" s="121"/>
      <c r="BO34" s="121"/>
      <c r="BP34" s="123"/>
      <c r="BQ34" s="121"/>
    </row>
    <row r="35" spans="1:69">
      <c r="A35" s="62">
        <f t="shared" si="33"/>
        <v>18</v>
      </c>
      <c r="B35" s="62" t="str">
        <f t="shared" si="3"/>
        <v>data3!R20C37</v>
      </c>
      <c r="C35" s="62" t="str">
        <f ca="1">$AT$8&amp;"!R"&amp;2+A35&amp;"C"&amp;F$3</f>
        <v>data2!R20C37</v>
      </c>
      <c r="D35" s="63" t="str">
        <f t="shared" ca="1" si="0"/>
        <v/>
      </c>
      <c r="E35" s="62">
        <f t="shared" ca="1" si="4"/>
        <v>14932.030591968272</v>
      </c>
      <c r="F35" s="63">
        <f t="shared" ca="1" si="5"/>
        <v>10250</v>
      </c>
      <c r="G35" s="63" t="str">
        <f t="shared" ca="1" si="6"/>
        <v>OVR</v>
      </c>
      <c r="H35" s="63"/>
      <c r="I35" s="63">
        <f t="shared" ca="1" si="7"/>
        <v>5757.9252670665064</v>
      </c>
      <c r="J35" s="63">
        <f t="shared" ca="1" si="8"/>
        <v>5758.6412266322541</v>
      </c>
      <c r="K35" s="63">
        <f t="shared" ca="1" si="9"/>
        <v>1.0001243433237736</v>
      </c>
      <c r="L35" s="1">
        <f t="shared" ca="1" si="10"/>
        <v>0.56181865625680527</v>
      </c>
      <c r="M35" s="1">
        <f t="shared" ca="1" si="11"/>
        <v>1.246583780827315E-4</v>
      </c>
      <c r="N35" s="1"/>
      <c r="O35" s="1" t="str">
        <f t="shared" ca="1" si="12"/>
        <v>data3!R170C37</v>
      </c>
      <c r="P35" s="1" t="str">
        <f ca="1">$AT$8&amp;"!R"&amp;2+$D$16+3*A35&amp;"C"&amp;F$3</f>
        <v>data2!R170C37</v>
      </c>
      <c r="Q35" s="1" t="str">
        <f ca="1">$AT$8&amp;"!R"&amp;2+$D$16+3*A35+1&amp;"C"&amp;F$3</f>
        <v>data2!R171C37</v>
      </c>
      <c r="R35" s="1" t="str">
        <f ca="1">$AT$8&amp;"!R"&amp;2+$D$16+3*A35+2&amp;"C"&amp;F$3</f>
        <v>data2!R172C37</v>
      </c>
      <c r="S35" s="2">
        <f t="shared" ca="1" si="13"/>
        <v>19</v>
      </c>
      <c r="T35" s="63" t="str">
        <f t="shared" ca="1" si="14"/>
        <v/>
      </c>
      <c r="U35" s="2" t="str">
        <f t="shared" ca="1" si="15"/>
        <v/>
      </c>
      <c r="V35" s="2">
        <f t="shared" ca="1" si="16"/>
        <v>643.8772823340546</v>
      </c>
      <c r="W35" s="2">
        <f t="shared" ca="1" si="17"/>
        <v>657.44271632603238</v>
      </c>
      <c r="X35" s="2" t="str">
        <f t="shared" ca="1" si="18"/>
        <v>OVR</v>
      </c>
      <c r="Y35" s="2" t="str">
        <f t="shared" ca="1" si="1"/>
        <v>OVR</v>
      </c>
      <c r="AA35" s="63">
        <f t="shared" ca="1" si="19"/>
        <v>49.734872196578301</v>
      </c>
      <c r="AB35" s="63">
        <f t="shared" ca="1" si="20"/>
        <v>48.457612037658691</v>
      </c>
      <c r="AC35" s="1">
        <f ca="1">IF(AB35&lt;&gt;"",AA35/AC$16,"")</f>
        <v>4.8521826533247121E-3</v>
      </c>
      <c r="AD35" s="63">
        <f t="shared" ca="1" si="21"/>
        <v>0.97431861986351931</v>
      </c>
      <c r="AE35" s="1">
        <f t="shared" ca="1" si="2"/>
        <v>-3.7011541301665285E-2</v>
      </c>
      <c r="AF35" s="63">
        <f t="shared" ca="1" si="22"/>
        <v>45.814055170331685</v>
      </c>
      <c r="AG35" s="1">
        <f t="shared" ca="1" si="23"/>
        <v>0.13262632585754214</v>
      </c>
      <c r="AH35" s="63">
        <f t="shared" ca="1" si="24"/>
        <v>0.92116563583898459</v>
      </c>
      <c r="AI35" s="1">
        <f t="shared" ca="1" si="25"/>
        <v>-3.8849072449724575E-2</v>
      </c>
      <c r="AJ35" s="63">
        <f ca="1">IF(AF35&lt;&gt;"",AF35/AB35,"")</f>
        <v>0.94544599380438776</v>
      </c>
      <c r="AK35" s="1">
        <f t="shared" ca="1" si="26"/>
        <v>-3.8025432019159755E-2</v>
      </c>
      <c r="AL35" s="2">
        <f t="shared" ca="1" si="27"/>
        <v>50.158546992710662</v>
      </c>
      <c r="AM35" s="1">
        <f t="shared" ca="1" si="28"/>
        <v>0.32087014320373097</v>
      </c>
      <c r="AN35" s="63">
        <f t="shared" ca="1" si="29"/>
        <v>1.0085186666300816</v>
      </c>
      <c r="AO35" s="1">
        <f t="shared" ca="1" si="30"/>
        <v>2.2199795148331924E-2</v>
      </c>
      <c r="AP35" s="63">
        <f t="shared" ca="1" si="31"/>
        <v>1.0948287988528111</v>
      </c>
      <c r="AQ35" s="1">
        <f t="shared" ca="1" si="32"/>
        <v>2.9503498343747436E-2</v>
      </c>
      <c r="AR35" s="1"/>
      <c r="AS35" s="71"/>
      <c r="AT35" s="70"/>
      <c r="AU35" s="70"/>
      <c r="AV35"/>
      <c r="AW35"/>
      <c r="AX35"/>
      <c r="AY35"/>
      <c r="AZ35"/>
      <c r="BA35" s="118"/>
      <c r="BD35" s="121"/>
      <c r="BE35" s="123"/>
      <c r="BF35" s="121"/>
      <c r="BG35" s="121"/>
      <c r="BH35" s="123"/>
      <c r="BI35" s="121"/>
      <c r="BL35" s="121"/>
      <c r="BM35" s="123"/>
      <c r="BN35" s="121"/>
      <c r="BO35" s="121"/>
      <c r="BP35" s="123"/>
      <c r="BQ35" s="121"/>
    </row>
    <row r="36" spans="1:69">
      <c r="A36" s="62">
        <f t="shared" si="33"/>
        <v>19</v>
      </c>
      <c r="B36" s="62" t="str">
        <f t="shared" si="3"/>
        <v>data3!R21C37</v>
      </c>
      <c r="C36" s="62" t="str">
        <f ca="1">$AT$8&amp;"!R"&amp;2+A36&amp;"C"&amp;F$3</f>
        <v>data2!R21C37</v>
      </c>
      <c r="D36" s="63" t="str">
        <f t="shared" ca="1" si="0"/>
        <v/>
      </c>
      <c r="E36" s="62">
        <f t="shared" ca="1" si="4"/>
        <v>14840.135320662872</v>
      </c>
      <c r="F36" s="63">
        <f t="shared" ca="1" si="5"/>
        <v>10250</v>
      </c>
      <c r="G36" s="63" t="str">
        <f t="shared" ca="1" si="6"/>
        <v>OVR</v>
      </c>
      <c r="H36" s="63"/>
      <c r="I36" s="63">
        <f t="shared" ca="1" si="7"/>
        <v>5878.3735211656331</v>
      </c>
      <c r="J36" s="63">
        <f t="shared" ca="1" si="8"/>
        <v>5880.7376883370534</v>
      </c>
      <c r="K36" s="63">
        <f t="shared" ca="1" si="9"/>
        <v>1.00040218049481</v>
      </c>
      <c r="L36" s="1">
        <f t="shared" ca="1" si="10"/>
        <v>0.57373050617922472</v>
      </c>
      <c r="M36" s="1">
        <f t="shared" ca="1" si="11"/>
        <v>4.0249563664196408E-4</v>
      </c>
      <c r="N36" s="1"/>
      <c r="O36" s="1" t="str">
        <f t="shared" ca="1" si="12"/>
        <v>data3!R173C37</v>
      </c>
      <c r="P36" s="1" t="str">
        <f ca="1">$AT$8&amp;"!R"&amp;2+$D$16+3*A36&amp;"C"&amp;F$3</f>
        <v>data2!R173C37</v>
      </c>
      <c r="Q36" s="1" t="str">
        <f ca="1">$AT$8&amp;"!R"&amp;2+$D$16+3*A36+1&amp;"C"&amp;F$3</f>
        <v>data2!R174C37</v>
      </c>
      <c r="R36" s="1" t="str">
        <f ca="1">$AT$8&amp;"!R"&amp;2+$D$16+3*A36+2&amp;"C"&amp;F$3</f>
        <v>data2!R175C37</v>
      </c>
      <c r="S36" s="2">
        <f t="shared" ca="1" si="13"/>
        <v>20</v>
      </c>
      <c r="T36" s="63" t="str">
        <f t="shared" ca="1" si="14"/>
        <v/>
      </c>
      <c r="U36" s="2" t="str">
        <f t="shared" ca="1" si="15"/>
        <v/>
      </c>
      <c r="V36" s="2">
        <f t="shared" ca="1" si="16"/>
        <v>639.86619204787701</v>
      </c>
      <c r="W36" s="2">
        <f t="shared" ca="1" si="17"/>
        <v>653.23654610770086</v>
      </c>
      <c r="X36" s="2" t="str">
        <f t="shared" ca="1" si="18"/>
        <v>OVR</v>
      </c>
      <c r="Y36" s="2" t="str">
        <f t="shared" ca="1" si="1"/>
        <v>OVR</v>
      </c>
      <c r="AA36" s="63">
        <f t="shared" ca="1" si="19"/>
        <v>50.77736582511379</v>
      </c>
      <c r="AB36" s="63">
        <f t="shared" ca="1" si="20"/>
        <v>49.491002900259836</v>
      </c>
      <c r="AC36" s="1">
        <f ca="1">IF(AB36&lt;&gt;"",AA36/AC$16,"")</f>
        <v>4.9538893487915889E-3</v>
      </c>
      <c r="AD36" s="63">
        <f t="shared" ca="1" si="21"/>
        <v>0.97466660776999703</v>
      </c>
      <c r="AE36" s="1">
        <f t="shared" ca="1" si="2"/>
        <v>-3.6667600078668316E-2</v>
      </c>
      <c r="AF36" s="63">
        <f t="shared" ca="1" si="22"/>
        <v>46.800510134015767</v>
      </c>
      <c r="AG36" s="1">
        <f t="shared" ca="1" si="23"/>
        <v>0.13540630886697011</v>
      </c>
      <c r="AH36" s="63">
        <f t="shared" ca="1" si="24"/>
        <v>0.92168054355566575</v>
      </c>
      <c r="AI36" s="1">
        <f t="shared" ca="1" si="25"/>
        <v>-3.8311813991271371E-2</v>
      </c>
      <c r="AJ36" s="63">
        <f ca="1">IF(AF36&lt;&gt;"",AF36/AB36,"")</f>
        <v>0.94563672973719548</v>
      </c>
      <c r="AK36" s="1">
        <f t="shared" ca="1" si="26"/>
        <v>-3.7831361582811751E-2</v>
      </c>
      <c r="AL36" s="2">
        <f t="shared" ca="1" si="27"/>
        <v>51.029259409223286</v>
      </c>
      <c r="AM36" s="1">
        <f t="shared" ca="1" si="28"/>
        <v>0.32759590854912124</v>
      </c>
      <c r="AN36" s="63">
        <f t="shared" ca="1" si="29"/>
        <v>1.0049607454033174</v>
      </c>
      <c r="AO36" s="1">
        <f t="shared" ca="1" si="30"/>
        <v>1.8593608699344566E-2</v>
      </c>
      <c r="AP36" s="63">
        <f t="shared" ca="1" si="31"/>
        <v>1.090356905578556</v>
      </c>
      <c r="AQ36" s="1">
        <f t="shared" ca="1" si="32"/>
        <v>2.5298430140490824E-2</v>
      </c>
      <c r="AR36" s="1"/>
      <c r="AS36" s="71"/>
      <c r="AT36" s="70"/>
      <c r="AU36" s="70"/>
      <c r="AV36"/>
      <c r="AW36"/>
      <c r="AX36"/>
      <c r="AY36"/>
      <c r="AZ36"/>
      <c r="BA36" s="118"/>
      <c r="BD36" s="121"/>
      <c r="BE36" s="123"/>
      <c r="BF36" s="121"/>
      <c r="BG36" s="121"/>
      <c r="BH36" s="123"/>
      <c r="BI36" s="121"/>
      <c r="BL36" s="121"/>
      <c r="BM36" s="123"/>
      <c r="BN36" s="121"/>
      <c r="BO36" s="121"/>
      <c r="BP36" s="123"/>
      <c r="BQ36" s="121"/>
    </row>
    <row r="37" spans="1:69">
      <c r="A37" s="62">
        <f t="shared" si="33"/>
        <v>20</v>
      </c>
      <c r="B37" s="62" t="str">
        <f t="shared" si="3"/>
        <v>data3!R22C37</v>
      </c>
      <c r="C37" s="62" t="str">
        <f ca="1">$AT$8&amp;"!R"&amp;2+A37&amp;"C"&amp;F$3</f>
        <v>data2!R22C37</v>
      </c>
      <c r="D37" s="63" t="str">
        <f t="shared" ca="1" si="0"/>
        <v/>
      </c>
      <c r="E37" s="62">
        <f t="shared" ca="1" si="4"/>
        <v>14733.7611978144</v>
      </c>
      <c r="F37" s="63">
        <f t="shared" ca="1" si="5"/>
        <v>10250</v>
      </c>
      <c r="G37" s="63" t="str">
        <f t="shared" ca="1" si="6"/>
        <v>OVR</v>
      </c>
      <c r="H37" s="63"/>
      <c r="I37" s="63">
        <f t="shared" ca="1" si="7"/>
        <v>6001.614253725751</v>
      </c>
      <c r="J37" s="63">
        <f t="shared" ca="1" si="8"/>
        <v>6006.4369942801341</v>
      </c>
      <c r="K37" s="63">
        <f t="shared" ca="1" si="9"/>
        <v>1.0008035738970376</v>
      </c>
      <c r="L37" s="1">
        <f t="shared" ca="1" si="10"/>
        <v>0.58599385310050089</v>
      </c>
      <c r="M37" s="1">
        <f t="shared" ca="1" si="11"/>
        <v>8.0388916531437538E-4</v>
      </c>
      <c r="N37" s="1"/>
      <c r="O37" s="1" t="str">
        <f t="shared" ca="1" si="12"/>
        <v>data3!R176C37</v>
      </c>
      <c r="P37" s="1" t="str">
        <f ca="1">$AT$8&amp;"!R"&amp;2+$D$16+3*A37&amp;"C"&amp;F$3</f>
        <v>data2!R176C37</v>
      </c>
      <c r="Q37" s="1" t="str">
        <f ca="1">$AT$8&amp;"!R"&amp;2+$D$16+3*A37+1&amp;"C"&amp;F$3</f>
        <v>data2!R177C37</v>
      </c>
      <c r="R37" s="1" t="str">
        <f ca="1">$AT$8&amp;"!R"&amp;2+$D$16+3*A37+2&amp;"C"&amp;F$3</f>
        <v>data2!R178C37</v>
      </c>
      <c r="S37" s="2">
        <f t="shared" ca="1" si="13"/>
        <v>21</v>
      </c>
      <c r="T37" s="63" t="str">
        <f t="shared" ca="1" si="14"/>
        <v/>
      </c>
      <c r="U37" s="2" t="str">
        <f t="shared" ca="1" si="15"/>
        <v/>
      </c>
      <c r="V37" s="2">
        <f t="shared" ca="1" si="16"/>
        <v>635.75339673050996</v>
      </c>
      <c r="W37" s="2">
        <f t="shared" ca="1" si="17"/>
        <v>648.95775386265348</v>
      </c>
      <c r="X37" s="2" t="str">
        <f t="shared" ca="1" si="18"/>
        <v>OVR</v>
      </c>
      <c r="Y37" s="2" t="str">
        <f t="shared" ca="1" si="1"/>
        <v>OVR</v>
      </c>
      <c r="AA37" s="63">
        <f t="shared" ca="1" si="19"/>
        <v>51.78193651082362</v>
      </c>
      <c r="AB37" s="63">
        <f t="shared" ca="1" si="20"/>
        <v>50.529978615897043</v>
      </c>
      <c r="AC37" s="1">
        <f ca="1">IF(AB37&lt;&gt;"",AA37/AC$16,"")</f>
        <v>5.0518962449584018E-3</v>
      </c>
      <c r="AD37" s="63">
        <f t="shared" ca="1" si="21"/>
        <v>0.97582249758726403</v>
      </c>
      <c r="AE37" s="1">
        <f t="shared" ca="1" si="2"/>
        <v>-3.5525151878601058E-2</v>
      </c>
      <c r="AF37" s="63">
        <f t="shared" ca="1" si="22"/>
        <v>47.818845476422993</v>
      </c>
      <c r="AG37" s="1">
        <f t="shared" ca="1" si="23"/>
        <v>0.13808516402886298</v>
      </c>
      <c r="AH37" s="63">
        <f t="shared" ca="1" si="24"/>
        <v>0.92346576235957789</v>
      </c>
      <c r="AI37" s="1">
        <f t="shared" ca="1" si="25"/>
        <v>-3.6449103700632368E-2</v>
      </c>
      <c r="AJ37" s="63">
        <f ca="1">IF(AF37&lt;&gt;"",AF37/AB37,"")</f>
        <v>0.94634604617423856</v>
      </c>
      <c r="AK37" s="1">
        <f t="shared" ca="1" si="26"/>
        <v>-3.7109644660261232E-2</v>
      </c>
      <c r="AL37" s="2">
        <f t="shared" ca="1" si="27"/>
        <v>51.804605620247976</v>
      </c>
      <c r="AM37" s="1">
        <f t="shared" ca="1" si="28"/>
        <v>0.33407700974724919</v>
      </c>
      <c r="AN37" s="63">
        <f t="shared" ca="1" si="29"/>
        <v>1.0004377802560478</v>
      </c>
      <c r="AO37" s="1">
        <f t="shared" ca="1" si="30"/>
        <v>1.4009286960956935E-2</v>
      </c>
      <c r="AP37" s="63">
        <f t="shared" ca="1" si="31"/>
        <v>1.0833512416310878</v>
      </c>
      <c r="AQ37" s="1">
        <f t="shared" ca="1" si="32"/>
        <v>1.8710774107240313E-2</v>
      </c>
      <c r="AR37" s="1"/>
      <c r="AS37" s="71"/>
      <c r="AT37" s="70"/>
      <c r="AU37" s="70"/>
      <c r="AV37"/>
      <c r="AW37"/>
      <c r="AX37"/>
      <c r="AY37"/>
      <c r="AZ37"/>
      <c r="BA37" s="118"/>
      <c r="BD37" s="121"/>
      <c r="BE37" s="123"/>
      <c r="BF37" s="121"/>
      <c r="BG37" s="121"/>
      <c r="BH37" s="123"/>
      <c r="BI37" s="121"/>
      <c r="BL37" s="121"/>
      <c r="BM37" s="123"/>
      <c r="BN37" s="121"/>
      <c r="BO37" s="121"/>
      <c r="BP37" s="123"/>
      <c r="BQ37" s="121"/>
    </row>
    <row r="38" spans="1:69">
      <c r="A38" s="62">
        <f t="shared" si="33"/>
        <v>21</v>
      </c>
      <c r="B38" s="62" t="str">
        <f t="shared" si="3"/>
        <v>data3!R23C37</v>
      </c>
      <c r="C38" s="62" t="str">
        <f ca="1">$AT$8&amp;"!R"&amp;2+A38&amp;"C"&amp;F$3</f>
        <v>data2!R23C37</v>
      </c>
      <c r="D38" s="63" t="str">
        <f t="shared" ca="1" si="0"/>
        <v/>
      </c>
      <c r="E38" s="62">
        <f t="shared" ca="1" si="4"/>
        <v>14649.431493065009</v>
      </c>
      <c r="F38" s="63">
        <f t="shared" ca="1" si="5"/>
        <v>10250</v>
      </c>
      <c r="G38" s="63" t="str">
        <f t="shared" ca="1" si="6"/>
        <v>OVR</v>
      </c>
      <c r="H38" s="63"/>
      <c r="I38" s="63">
        <f t="shared" ca="1" si="7"/>
        <v>6127.8020760988602</v>
      </c>
      <c r="J38" s="63">
        <f t="shared" ca="1" si="8"/>
        <v>6134.4320940290181</v>
      </c>
      <c r="K38" s="63">
        <f t="shared" ca="1" si="9"/>
        <v>1.0010819569313469</v>
      </c>
      <c r="L38" s="1">
        <f t="shared" ca="1" si="10"/>
        <v>0.59848117990527006</v>
      </c>
      <c r="M38" s="1">
        <f t="shared" ca="1" si="11"/>
        <v>1.0822722873187196E-3</v>
      </c>
      <c r="N38" s="1"/>
      <c r="O38" s="1" t="str">
        <f t="shared" ca="1" si="12"/>
        <v>data3!R179C37</v>
      </c>
      <c r="P38" s="1" t="str">
        <f ca="1">$AT$8&amp;"!R"&amp;2+$D$16+3*A38&amp;"C"&amp;F$3</f>
        <v>data2!R179C37</v>
      </c>
      <c r="Q38" s="1" t="str">
        <f ca="1">$AT$8&amp;"!R"&amp;2+$D$16+3*A38+1&amp;"C"&amp;F$3</f>
        <v>data2!R180C37</v>
      </c>
      <c r="R38" s="1" t="str">
        <f ca="1">$AT$8&amp;"!R"&amp;2+$D$16+3*A38+2&amp;"C"&amp;F$3</f>
        <v>data2!R181C37</v>
      </c>
      <c r="S38" s="2">
        <f t="shared" ca="1" si="13"/>
        <v>22</v>
      </c>
      <c r="T38" s="63" t="str">
        <f t="shared" ca="1" si="14"/>
        <v/>
      </c>
      <c r="U38" s="2" t="str">
        <f t="shared" ca="1" si="15"/>
        <v/>
      </c>
      <c r="V38" s="2">
        <f t="shared" ca="1" si="16"/>
        <v>631.71045069396303</v>
      </c>
      <c r="W38" s="2">
        <f t="shared" ca="1" si="17"/>
        <v>644.66220092773437</v>
      </c>
      <c r="X38" s="2" t="str">
        <f t="shared" ca="1" si="18"/>
        <v>OVR</v>
      </c>
      <c r="Y38" s="2" t="str">
        <f t="shared" ca="1" si="1"/>
        <v>OVR</v>
      </c>
      <c r="AA38" s="63">
        <f t="shared" ca="1" si="19"/>
        <v>52.769367375964407</v>
      </c>
      <c r="AB38" s="63">
        <f t="shared" ca="1" si="20"/>
        <v>51.602470125470845</v>
      </c>
      <c r="AC38" s="1">
        <f ca="1">IF(AB38&lt;&gt;"",AA38/AC$16,"")</f>
        <v>5.1482309635087226E-3</v>
      </c>
      <c r="AD38" s="63">
        <f t="shared" ca="1" si="21"/>
        <v>0.97788684404382176</v>
      </c>
      <c r="AE38" s="1">
        <f t="shared" ca="1" si="2"/>
        <v>-3.3484811304284268E-2</v>
      </c>
      <c r="AF38" s="63">
        <f t="shared" ca="1" si="22"/>
        <v>48.863135201590403</v>
      </c>
      <c r="AG38" s="1">
        <f t="shared" ca="1" si="23"/>
        <v>0.14071831300257176</v>
      </c>
      <c r="AH38" s="63">
        <f t="shared" ca="1" si="24"/>
        <v>0.92597538366258247</v>
      </c>
      <c r="AI38" s="1">
        <f t="shared" ca="1" si="25"/>
        <v>-3.3830546571125608E-2</v>
      </c>
      <c r="AJ38" s="63">
        <f ca="1">IF(AF38&lt;&gt;"",AF38/AB38,"")</f>
        <v>0.94691465510818029</v>
      </c>
      <c r="AK38" s="1">
        <f t="shared" ca="1" si="26"/>
        <v>-3.6531095132141034E-2</v>
      </c>
      <c r="AL38" s="2">
        <f t="shared" ca="1" si="27"/>
        <v>52.580796650477815</v>
      </c>
      <c r="AM38" s="1">
        <f t="shared" ca="1" si="28"/>
        <v>0.34044753145783491</v>
      </c>
      <c r="AN38" s="63">
        <f t="shared" ca="1" si="29"/>
        <v>0.99642651153759176</v>
      </c>
      <c r="AO38" s="1">
        <f t="shared" ca="1" si="30"/>
        <v>9.9436031040662787E-3</v>
      </c>
      <c r="AP38" s="63">
        <f t="shared" ca="1" si="31"/>
        <v>1.0760831541723588</v>
      </c>
      <c r="AQ38" s="1">
        <f t="shared" ca="1" si="32"/>
        <v>1.1876352622465447E-2</v>
      </c>
      <c r="AR38" s="1"/>
      <c r="AS38" s="71"/>
      <c r="AT38" s="70"/>
      <c r="AU38" s="70"/>
      <c r="AV38"/>
      <c r="AW38"/>
      <c r="AX38"/>
      <c r="AY38"/>
      <c r="AZ38"/>
      <c r="BA38" s="118"/>
      <c r="BD38" s="121"/>
      <c r="BE38" s="123"/>
      <c r="BF38" s="121"/>
      <c r="BG38" s="121"/>
      <c r="BH38" s="123"/>
      <c r="BI38" s="121"/>
      <c r="BL38" s="121"/>
      <c r="BM38" s="123"/>
      <c r="BN38" s="121"/>
      <c r="BO38" s="121"/>
      <c r="BP38" s="123"/>
      <c r="BQ38" s="121"/>
    </row>
    <row r="39" spans="1:69">
      <c r="A39" s="62">
        <f t="shared" si="33"/>
        <v>22</v>
      </c>
      <c r="B39" s="62" t="str">
        <f t="shared" si="3"/>
        <v>data3!R24C37</v>
      </c>
      <c r="C39" s="62" t="str">
        <f ca="1">$AT$8&amp;"!R"&amp;2+A39&amp;"C"&amp;F$3</f>
        <v>data2!R24C37</v>
      </c>
      <c r="D39" s="63" t="str">
        <f t="shared" ca="1" si="0"/>
        <v/>
      </c>
      <c r="E39" s="62">
        <f t="shared" ca="1" si="4"/>
        <v>14558.123179634267</v>
      </c>
      <c r="F39" s="63">
        <f t="shared" ca="1" si="5"/>
        <v>10250</v>
      </c>
      <c r="G39" s="63" t="str">
        <f t="shared" ca="1" si="6"/>
        <v>OVR</v>
      </c>
      <c r="H39" s="63"/>
      <c r="I39" s="63">
        <f t="shared" ca="1" si="7"/>
        <v>6254.1729720064232</v>
      </c>
      <c r="J39" s="63">
        <f t="shared" ca="1" si="8"/>
        <v>6264.1868024553569</v>
      </c>
      <c r="K39" s="63">
        <f t="shared" ca="1" si="9"/>
        <v>1.0016011438272903</v>
      </c>
      <c r="L39" s="1">
        <f t="shared" ca="1" si="10"/>
        <v>0.61114017584930314</v>
      </c>
      <c r="M39" s="1">
        <f t="shared" ca="1" si="11"/>
        <v>1.6014593468136606E-3</v>
      </c>
      <c r="N39" s="1"/>
      <c r="O39" s="1" t="str">
        <f t="shared" ca="1" si="12"/>
        <v>data3!R182C37</v>
      </c>
      <c r="P39" s="1" t="str">
        <f ca="1">$AT$8&amp;"!R"&amp;2+$D$16+3*A39&amp;"C"&amp;F$3</f>
        <v>data2!R182C37</v>
      </c>
      <c r="Q39" s="1" t="str">
        <f ca="1">$AT$8&amp;"!R"&amp;2+$D$16+3*A39+1&amp;"C"&amp;F$3</f>
        <v>data2!R183C37</v>
      </c>
      <c r="R39" s="1" t="str">
        <f ca="1">$AT$8&amp;"!R"&amp;2+$D$16+3*A39+2&amp;"C"&amp;F$3</f>
        <v>data2!R184C37</v>
      </c>
      <c r="S39" s="2">
        <f t="shared" ca="1" si="13"/>
        <v>23</v>
      </c>
      <c r="T39" s="63" t="str">
        <f t="shared" ca="1" si="14"/>
        <v/>
      </c>
      <c r="U39" s="2" t="str">
        <f t="shared" ca="1" si="15"/>
        <v/>
      </c>
      <c r="V39" s="2">
        <f t="shared" ca="1" si="16"/>
        <v>627.46522039377544</v>
      </c>
      <c r="W39" s="2">
        <f t="shared" ca="1" si="17"/>
        <v>640.26611110142301</v>
      </c>
      <c r="X39" s="2" t="str">
        <f t="shared" ca="1" si="18"/>
        <v>OVR</v>
      </c>
      <c r="Y39" s="2" t="str">
        <f t="shared" ca="1" si="1"/>
        <v>OVR</v>
      </c>
      <c r="AA39" s="63">
        <f t="shared" ca="1" si="19"/>
        <v>53.843434203881252</v>
      </c>
      <c r="AB39" s="63">
        <f t="shared" ca="1" si="20"/>
        <v>52.680546896798269</v>
      </c>
      <c r="AC39" s="1">
        <f ca="1">IF(AB39&lt;&gt;"",AA39/AC$16,"")</f>
        <v>5.2530179711103662E-3</v>
      </c>
      <c r="AD39" s="63">
        <f t="shared" ca="1" si="21"/>
        <v>0.97840243059757959</v>
      </c>
      <c r="AE39" s="1">
        <f t="shared" ca="1" si="2"/>
        <v>-3.2975220405981998E-2</v>
      </c>
      <c r="AF39" s="63">
        <f t="shared" ca="1" si="22"/>
        <v>49.929290771484375</v>
      </c>
      <c r="AG39" s="1">
        <f t="shared" ca="1" si="23"/>
        <v>0.14358249121034999</v>
      </c>
      <c r="AH39" s="63">
        <f t="shared" ca="1" si="24"/>
        <v>0.92730509317857124</v>
      </c>
      <c r="AI39" s="1">
        <f t="shared" ca="1" si="25"/>
        <v>-3.2443117986144743E-2</v>
      </c>
      <c r="AJ39" s="63">
        <f ca="1">IF(AF39&lt;&gt;"",AF39/AB39,"")</f>
        <v>0.94777472354826475</v>
      </c>
      <c r="AK39" s="1">
        <f t="shared" ca="1" si="26"/>
        <v>-3.5655990714219765E-2</v>
      </c>
      <c r="AL39" s="2">
        <f t="shared" ca="1" si="27"/>
        <v>53.222934314182829</v>
      </c>
      <c r="AM39" s="1">
        <f t="shared" ca="1" si="28"/>
        <v>0.34737699486375001</v>
      </c>
      <c r="AN39" s="63">
        <f t="shared" ca="1" si="29"/>
        <v>0.98847584856216886</v>
      </c>
      <c r="AO39" s="1">
        <f t="shared" ca="1" si="30"/>
        <v>1.8850848696669864E-3</v>
      </c>
      <c r="AP39" s="63">
        <f t="shared" ca="1" si="31"/>
        <v>1.065966159178442</v>
      </c>
      <c r="AQ39" s="1">
        <f t="shared" ca="1" si="32"/>
        <v>2.3630097602052036E-3</v>
      </c>
      <c r="AR39" s="1"/>
      <c r="AS39" s="71"/>
      <c r="AT39" s="70"/>
      <c r="AU39" s="70"/>
      <c r="AV39"/>
      <c r="AW39"/>
      <c r="AX39"/>
      <c r="AY39"/>
      <c r="AZ39"/>
      <c r="BA39" s="118"/>
      <c r="BD39" s="121"/>
      <c r="BE39" s="123"/>
      <c r="BF39" s="121"/>
      <c r="BG39" s="121"/>
      <c r="BH39" s="123"/>
      <c r="BI39" s="121"/>
      <c r="BL39" s="121"/>
      <c r="BM39" s="123"/>
      <c r="BN39" s="121"/>
      <c r="BO39" s="121"/>
      <c r="BP39" s="123"/>
      <c r="BQ39" s="121"/>
    </row>
    <row r="40" spans="1:69">
      <c r="A40" s="62">
        <f t="shared" si="33"/>
        <v>23</v>
      </c>
      <c r="B40" s="62" t="str">
        <f t="shared" si="3"/>
        <v>data3!R25C37</v>
      </c>
      <c r="C40" s="62" t="str">
        <f ca="1">$AT$8&amp;"!R"&amp;2+A40&amp;"C"&amp;F$3</f>
        <v>data2!R25C37</v>
      </c>
      <c r="D40" s="63" t="str">
        <f t="shared" ca="1" si="0"/>
        <v/>
      </c>
      <c r="E40" s="62">
        <f t="shared" ca="1" si="4"/>
        <v>14450.835997933911</v>
      </c>
      <c r="F40" s="63">
        <f t="shared" ca="1" si="5"/>
        <v>10250</v>
      </c>
      <c r="G40" s="63" t="str">
        <f t="shared" ca="1" si="6"/>
        <v>OVR</v>
      </c>
      <c r="H40" s="63"/>
      <c r="I40" s="63">
        <f t="shared" ca="1" si="7"/>
        <v>6382.832446323685</v>
      </c>
      <c r="J40" s="63">
        <f t="shared" ca="1" si="8"/>
        <v>6395.5055454799103</v>
      </c>
      <c r="K40" s="63">
        <f t="shared" ca="1" si="9"/>
        <v>1.0019854977022817</v>
      </c>
      <c r="L40" s="1">
        <f t="shared" ca="1" si="10"/>
        <v>0.62395176053462542</v>
      </c>
      <c r="M40" s="1">
        <f t="shared" ca="1" si="11"/>
        <v>1.9858133428825031E-3</v>
      </c>
      <c r="N40" s="1"/>
      <c r="O40" s="1" t="str">
        <f t="shared" ca="1" si="12"/>
        <v>data3!R185C37</v>
      </c>
      <c r="P40" s="1" t="str">
        <f ca="1">$AT$8&amp;"!R"&amp;2+$D$16+3*A40&amp;"C"&amp;F$3</f>
        <v>data2!R185C37</v>
      </c>
      <c r="Q40" s="1" t="str">
        <f ca="1">$AT$8&amp;"!R"&amp;2+$D$16+3*A40+1&amp;"C"&amp;F$3</f>
        <v>data2!R186C37</v>
      </c>
      <c r="R40" s="1" t="str">
        <f ca="1">$AT$8&amp;"!R"&amp;2+$D$16+3*A40+2&amp;"C"&amp;F$3</f>
        <v>data2!R187C37</v>
      </c>
      <c r="S40" s="2">
        <f t="shared" ca="1" si="13"/>
        <v>24</v>
      </c>
      <c r="T40" s="63" t="str">
        <f t="shared" ca="1" si="14"/>
        <v/>
      </c>
      <c r="U40" s="2" t="str">
        <f t="shared" ca="1" si="15"/>
        <v/>
      </c>
      <c r="V40" s="2">
        <f t="shared" ca="1" si="16"/>
        <v>623.24816864940487</v>
      </c>
      <c r="W40" s="2">
        <f t="shared" ca="1" si="17"/>
        <v>635.8644169398716</v>
      </c>
      <c r="X40" s="2" t="str">
        <f t="shared" ca="1" si="18"/>
        <v>OVR</v>
      </c>
      <c r="Y40" s="2" t="str">
        <f t="shared" ca="1" si="1"/>
        <v>OVR</v>
      </c>
      <c r="AA40" s="63">
        <f t="shared" ca="1" si="19"/>
        <v>55.070938294242644</v>
      </c>
      <c r="AB40" s="63">
        <f t="shared" ca="1" si="20"/>
        <v>53.769795281546457</v>
      </c>
      <c r="AC40" s="1">
        <f ca="1">IF(AB40&lt;&gt;"",AA40/AC$16,"")</f>
        <v>5.3727744677309897E-3</v>
      </c>
      <c r="AD40" s="63">
        <f t="shared" ca="1" si="21"/>
        <v>0.97637332769337959</v>
      </c>
      <c r="AE40" s="1">
        <f t="shared" ca="1" si="2"/>
        <v>-3.4980727268336342E-2</v>
      </c>
      <c r="AF40" s="63">
        <f t="shared" ca="1" si="22"/>
        <v>50.986250196184429</v>
      </c>
      <c r="AG40" s="1">
        <f t="shared" ca="1" si="23"/>
        <v>0.14685583545131373</v>
      </c>
      <c r="AH40" s="63">
        <f t="shared" ca="1" si="24"/>
        <v>0.9258286089800426</v>
      </c>
      <c r="AI40" s="1">
        <f t="shared" ca="1" si="25"/>
        <v>-3.3983692342934191E-2</v>
      </c>
      <c r="AJ40" s="63">
        <f ca="1">IF(AF40&lt;&gt;"",AF40/AB40,"")</f>
        <v>0.94823217996670839</v>
      </c>
      <c r="AK40" s="1">
        <f t="shared" ca="1" si="26"/>
        <v>-3.5190536903651815E-2</v>
      </c>
      <c r="AL40" s="2">
        <f t="shared" ca="1" si="27"/>
        <v>53.800368445260183</v>
      </c>
      <c r="AM40" s="1">
        <f t="shared" ca="1" si="28"/>
        <v>0.35529637609188802</v>
      </c>
      <c r="AN40" s="63">
        <f t="shared" ca="1" si="29"/>
        <v>0.97692848735945192</v>
      </c>
      <c r="AO40" s="1">
        <f t="shared" ca="1" si="30"/>
        <v>-9.8189228462860489E-3</v>
      </c>
      <c r="AP40" s="63">
        <f t="shared" ca="1" si="31"/>
        <v>1.0551936696314714</v>
      </c>
      <c r="AQ40" s="1">
        <f t="shared" ca="1" si="32"/>
        <v>-7.766716171464183E-3</v>
      </c>
      <c r="AR40" s="1"/>
      <c r="AS40" s="71"/>
      <c r="AT40" s="70"/>
      <c r="AU40" s="70"/>
      <c r="AV40"/>
      <c r="AW40"/>
      <c r="AX40"/>
      <c r="AY40"/>
      <c r="AZ40"/>
      <c r="BA40" s="118"/>
      <c r="BD40" s="121"/>
      <c r="BE40" s="123"/>
      <c r="BF40" s="121"/>
      <c r="BG40" s="121"/>
      <c r="BH40" s="123"/>
      <c r="BI40" s="121"/>
      <c r="BL40" s="121"/>
      <c r="BM40" s="123"/>
      <c r="BN40" s="121"/>
      <c r="BO40" s="121"/>
      <c r="BP40" s="123"/>
      <c r="BQ40" s="121"/>
    </row>
    <row r="41" spans="1:69">
      <c r="A41" s="62">
        <f t="shared" si="33"/>
        <v>24</v>
      </c>
      <c r="B41" s="62" t="str">
        <f t="shared" si="3"/>
        <v>data3!R26C37</v>
      </c>
      <c r="C41" s="62" t="str">
        <f ca="1">$AT$8&amp;"!R"&amp;2+A41&amp;"C"&amp;F$3</f>
        <v>data2!R26C37</v>
      </c>
      <c r="D41" s="63" t="str">
        <f t="shared" ca="1" si="0"/>
        <v/>
      </c>
      <c r="E41" s="62">
        <f t="shared" ca="1" si="4"/>
        <v>14363.375691957342</v>
      </c>
      <c r="F41" s="63">
        <f t="shared" ca="1" si="5"/>
        <v>10250</v>
      </c>
      <c r="G41" s="63" t="str">
        <f t="shared" ca="1" si="6"/>
        <v>OVR</v>
      </c>
      <c r="H41" s="63"/>
      <c r="I41" s="63">
        <f t="shared" ca="1" si="7"/>
        <v>6511.7596243850667</v>
      </c>
      <c r="J41" s="63">
        <f t="shared" ca="1" si="8"/>
        <v>6526.4164864676341</v>
      </c>
      <c r="K41" s="63">
        <f t="shared" ca="1" si="9"/>
        <v>1.002250829718542</v>
      </c>
      <c r="L41" s="1">
        <f t="shared" ca="1" si="10"/>
        <v>0.63672355965537897</v>
      </c>
      <c r="M41" s="1">
        <f t="shared" ca="1" si="11"/>
        <v>2.25114544272631E-3</v>
      </c>
      <c r="N41" s="1"/>
      <c r="O41" s="1" t="str">
        <f t="shared" ca="1" si="12"/>
        <v>data3!R188C37</v>
      </c>
      <c r="P41" s="1" t="str">
        <f ca="1">$AT$8&amp;"!R"&amp;2+$D$16+3*A41&amp;"C"&amp;F$3</f>
        <v>data2!R188C37</v>
      </c>
      <c r="Q41" s="1" t="str">
        <f ca="1">$AT$8&amp;"!R"&amp;2+$D$16+3*A41+1&amp;"C"&amp;F$3</f>
        <v>data2!R189C37</v>
      </c>
      <c r="R41" s="1" t="str">
        <f ca="1">$AT$8&amp;"!R"&amp;2+$D$16+3*A41+2&amp;"C"&amp;F$3</f>
        <v>data2!R190C37</v>
      </c>
      <c r="S41" s="2">
        <f t="shared" ca="1" si="13"/>
        <v>25</v>
      </c>
      <c r="T41" s="63" t="str">
        <f t="shared" ca="1" si="14"/>
        <v/>
      </c>
      <c r="U41" s="2" t="str">
        <f t="shared" ca="1" si="15"/>
        <v/>
      </c>
      <c r="V41" s="2">
        <f t="shared" ca="1" si="16"/>
        <v>618.99831573252038</v>
      </c>
      <c r="W41" s="2">
        <f t="shared" ca="1" si="17"/>
        <v>631.39571162632535</v>
      </c>
      <c r="X41" s="2" t="str">
        <f t="shared" ca="1" si="18"/>
        <v>OVR</v>
      </c>
      <c r="Y41" s="2" t="str">
        <f t="shared" ca="1" si="1"/>
        <v>OVR</v>
      </c>
      <c r="AA41" s="63">
        <f t="shared" ca="1" si="19"/>
        <v>56.084039503880717</v>
      </c>
      <c r="AB41" s="63">
        <f t="shared" ca="1" si="20"/>
        <v>54.87021664210728</v>
      </c>
      <c r="AC41" s="1">
        <f ca="1">IF(AB41&lt;&gt;"",AA41/AC$16,"")</f>
        <v>5.4716136101347042E-3</v>
      </c>
      <c r="AD41" s="63">
        <f t="shared" ca="1" si="21"/>
        <v>0.97835707141441819</v>
      </c>
      <c r="AE41" s="1">
        <f t="shared" ca="1" si="2"/>
        <v>-3.3020052116050858E-2</v>
      </c>
      <c r="AF41" s="63">
        <f t="shared" ca="1" si="22"/>
        <v>52.050567218235564</v>
      </c>
      <c r="AG41" s="1">
        <f t="shared" ca="1" si="23"/>
        <v>0.14955743867701524</v>
      </c>
      <c r="AH41" s="63">
        <f t="shared" ca="1" si="24"/>
        <v>0.92808163746182981</v>
      </c>
      <c r="AI41" s="1">
        <f t="shared" ca="1" si="25"/>
        <v>-3.1632866030254059E-2</v>
      </c>
      <c r="AJ41" s="63">
        <f ca="1">IF(AF41&lt;&gt;"",AF41/AB41,"")</f>
        <v>0.94861238762254263</v>
      </c>
      <c r="AK41" s="1">
        <f t="shared" ca="1" si="26"/>
        <v>-3.4803682342036568E-2</v>
      </c>
      <c r="AL41" s="2">
        <f t="shared" ca="1" si="27"/>
        <v>54.519289016723633</v>
      </c>
      <c r="AM41" s="1">
        <f t="shared" ca="1" si="28"/>
        <v>0.36183251292826268</v>
      </c>
      <c r="AN41" s="63">
        <f t="shared" ca="1" si="29"/>
        <v>0.97209989685124565</v>
      </c>
      <c r="AO41" s="1">
        <f t="shared" ca="1" si="30"/>
        <v>-1.4713015927216633E-2</v>
      </c>
      <c r="AP41" s="63">
        <f t="shared" ca="1" si="31"/>
        <v>1.0474292967478589</v>
      </c>
      <c r="AQ41" s="1">
        <f t="shared" ca="1" si="32"/>
        <v>-1.5067811150423549E-2</v>
      </c>
      <c r="AR41" s="1"/>
      <c r="AS41" s="71"/>
      <c r="AT41" s="70"/>
      <c r="AU41" s="70"/>
      <c r="AV41"/>
      <c r="AW41"/>
      <c r="AX41"/>
      <c r="AY41"/>
      <c r="AZ41"/>
      <c r="BA41" s="118"/>
      <c r="BD41" s="121"/>
      <c r="BE41" s="123"/>
      <c r="BF41" s="121"/>
      <c r="BG41" s="121"/>
      <c r="BH41" s="123"/>
      <c r="BI41" s="121"/>
      <c r="BL41" s="121"/>
      <c r="BM41" s="123"/>
      <c r="BN41" s="121"/>
      <c r="BO41" s="121"/>
      <c r="BP41" s="123"/>
      <c r="BQ41" s="121"/>
    </row>
    <row r="42" spans="1:69">
      <c r="A42" s="62">
        <f t="shared" si="33"/>
        <v>25</v>
      </c>
      <c r="B42" s="62" t="str">
        <f t="shared" si="3"/>
        <v>data3!R27C37</v>
      </c>
      <c r="C42" s="62" t="str">
        <f ca="1">$AT$8&amp;"!R"&amp;2+A42&amp;"C"&amp;F$3</f>
        <v>data2!R27C37</v>
      </c>
      <c r="D42" s="63" t="str">
        <f t="shared" ca="1" si="0"/>
        <v/>
      </c>
      <c r="E42" s="62">
        <f t="shared" ca="1" si="4"/>
        <v>14249.109901575637</v>
      </c>
      <c r="F42" s="63">
        <f t="shared" ca="1" si="5"/>
        <v>10250</v>
      </c>
      <c r="G42" s="63" t="str">
        <f t="shared" ca="1" si="6"/>
        <v>OVR</v>
      </c>
      <c r="H42" s="63"/>
      <c r="I42" s="63">
        <f t="shared" ca="1" si="7"/>
        <v>6639.2983853402238</v>
      </c>
      <c r="J42" s="63">
        <f t="shared" ca="1" si="8"/>
        <v>6657.9642682756694</v>
      </c>
      <c r="K42" s="63">
        <f t="shared" ca="1" si="9"/>
        <v>1.00281142401683</v>
      </c>
      <c r="L42" s="1">
        <f t="shared" ca="1" si="10"/>
        <v>0.64955748958787018</v>
      </c>
      <c r="M42" s="1">
        <f t="shared" ca="1" si="11"/>
        <v>2.8117399176099678E-3</v>
      </c>
      <c r="N42" s="1"/>
      <c r="O42" s="1" t="str">
        <f t="shared" ca="1" si="12"/>
        <v>data3!R191C37</v>
      </c>
      <c r="P42" s="1" t="str">
        <f ca="1">$AT$8&amp;"!R"&amp;2+$D$16+3*A42&amp;"C"&amp;F$3</f>
        <v>data2!R191C37</v>
      </c>
      <c r="Q42" s="1" t="str">
        <f ca="1">$AT$8&amp;"!R"&amp;2+$D$16+3*A42+1&amp;"C"&amp;F$3</f>
        <v>data2!R192C37</v>
      </c>
      <c r="R42" s="1" t="str">
        <f ca="1">$AT$8&amp;"!R"&amp;2+$D$16+3*A42+2&amp;"C"&amp;F$3</f>
        <v>data2!R193C37</v>
      </c>
      <c r="S42" s="2">
        <f t="shared" ca="1" si="13"/>
        <v>26</v>
      </c>
      <c r="T42" s="63" t="str">
        <f t="shared" ca="1" si="14"/>
        <v/>
      </c>
      <c r="U42" s="2" t="str">
        <f t="shared" ca="1" si="15"/>
        <v/>
      </c>
      <c r="V42" s="2">
        <f t="shared" ca="1" si="16"/>
        <v>614.70619995781624</v>
      </c>
      <c r="W42" s="2">
        <f t="shared" ca="1" si="17"/>
        <v>626.86555698939731</v>
      </c>
      <c r="X42" s="2" t="str">
        <f t="shared" ca="1" si="18"/>
        <v>OVR</v>
      </c>
      <c r="Y42" s="2" t="str">
        <f t="shared" ca="1" si="1"/>
        <v>OVR</v>
      </c>
      <c r="AA42" s="63">
        <f t="shared" ca="1" si="19"/>
        <v>57.209953180082671</v>
      </c>
      <c r="AB42" s="63">
        <f t="shared" ca="1" si="20"/>
        <v>55.965051242283415</v>
      </c>
      <c r="AC42" s="1">
        <f ca="1">IF(AB42&lt;&gt;"",AA42/AC$16,"")</f>
        <v>5.5814588468373338E-3</v>
      </c>
      <c r="AD42" s="63">
        <f t="shared" ca="1" si="21"/>
        <v>0.97823976653362021</v>
      </c>
      <c r="AE42" s="1">
        <f t="shared" ca="1" si="2"/>
        <v>-3.3135992881273335E-2</v>
      </c>
      <c r="AF42" s="63">
        <f t="shared" ca="1" si="22"/>
        <v>53.115496907915386</v>
      </c>
      <c r="AG42" s="1">
        <f t="shared" ca="1" si="23"/>
        <v>0.15255987514688713</v>
      </c>
      <c r="AH42" s="63">
        <f t="shared" ca="1" si="24"/>
        <v>0.92843105011327387</v>
      </c>
      <c r="AI42" s="1">
        <f t="shared" ca="1" si="25"/>
        <v>-3.1268286327139738E-2</v>
      </c>
      <c r="AJ42" s="63">
        <f ca="1">IF(AF42&lt;&gt;"",AF42/AB42,"")</f>
        <v>0.94908332484085889</v>
      </c>
      <c r="AK42" s="1">
        <f t="shared" ca="1" si="26"/>
        <v>-3.4324512056155942E-2</v>
      </c>
      <c r="AL42" s="2">
        <f t="shared" ca="1" si="27"/>
        <v>55.422775541033062</v>
      </c>
      <c r="AM42" s="1">
        <f t="shared" ca="1" si="28"/>
        <v>0.36909647212956564</v>
      </c>
      <c r="AN42" s="63">
        <f t="shared" ca="1" si="29"/>
        <v>0.968761071462093</v>
      </c>
      <c r="AO42" s="1">
        <f t="shared" ca="1" si="30"/>
        <v>-1.8097134379116087E-2</v>
      </c>
      <c r="AP42" s="63">
        <f t="shared" ca="1" si="31"/>
        <v>1.0434388976369313</v>
      </c>
      <c r="AQ42" s="1">
        <f t="shared" ca="1" si="32"/>
        <v>-1.882011456881405E-2</v>
      </c>
      <c r="AR42" s="1"/>
      <c r="AS42" s="71"/>
      <c r="AT42" s="70"/>
      <c r="AU42" s="70"/>
      <c r="AV42"/>
      <c r="AW42"/>
      <c r="AX42"/>
      <c r="AY42"/>
      <c r="AZ42"/>
      <c r="BA42" s="118"/>
      <c r="BD42" s="121"/>
      <c r="BE42" s="123"/>
      <c r="BF42" s="121"/>
      <c r="BG42" s="121"/>
      <c r="BH42" s="123"/>
      <c r="BI42" s="121"/>
      <c r="BL42" s="121"/>
      <c r="BM42" s="123"/>
      <c r="BN42" s="121"/>
      <c r="BO42" s="121"/>
      <c r="BP42" s="123"/>
      <c r="BQ42" s="121"/>
    </row>
    <row r="43" spans="1:69">
      <c r="A43" s="62">
        <f t="shared" si="33"/>
        <v>26</v>
      </c>
      <c r="B43" s="62" t="str">
        <f t="shared" si="3"/>
        <v>data3!R28C37</v>
      </c>
      <c r="C43" s="62" t="str">
        <f ca="1">$AT$8&amp;"!R"&amp;2+A43&amp;"C"&amp;F$3</f>
        <v>data2!R28C37</v>
      </c>
      <c r="D43" s="63" t="str">
        <f t="shared" ca="1" si="0"/>
        <v/>
      </c>
      <c r="E43" s="62">
        <f t="shared" ca="1" si="4"/>
        <v>14161.975736383545</v>
      </c>
      <c r="F43" s="63">
        <f t="shared" ca="1" si="5"/>
        <v>10248.329833984375</v>
      </c>
      <c r="G43" s="63" t="str">
        <f t="shared" ca="1" si="6"/>
        <v>OVR</v>
      </c>
      <c r="H43" s="63"/>
      <c r="I43" s="63">
        <f t="shared" ca="1" si="7"/>
        <v>6768.2512589803182</v>
      </c>
      <c r="J43" s="63">
        <f t="shared" ca="1" si="8"/>
        <v>6789.6293073381694</v>
      </c>
      <c r="K43" s="63">
        <f t="shared" ca="1" si="9"/>
        <v>1.0031585778275425</v>
      </c>
      <c r="L43" s="1">
        <f t="shared" ca="1" si="10"/>
        <v>0.66240285925250431</v>
      </c>
      <c r="M43" s="1">
        <f t="shared" ca="1" si="11"/>
        <v>3.1588938376811981E-3</v>
      </c>
      <c r="N43" s="1"/>
      <c r="O43" s="1" t="str">
        <f t="shared" ca="1" si="12"/>
        <v>data3!R194C37</v>
      </c>
      <c r="P43" s="1" t="str">
        <f ca="1">$AT$8&amp;"!R"&amp;2+$D$16+3*A43&amp;"C"&amp;F$3</f>
        <v>data2!R194C37</v>
      </c>
      <c r="Q43" s="1" t="str">
        <f ca="1">$AT$8&amp;"!R"&amp;2+$D$16+3*A43+1&amp;"C"&amp;F$3</f>
        <v>data2!R195C37</v>
      </c>
      <c r="R43" s="1" t="str">
        <f ca="1">$AT$8&amp;"!R"&amp;2+$D$16+3*A43+2&amp;"C"&amp;F$3</f>
        <v>data2!R196C37</v>
      </c>
      <c r="S43" s="2">
        <f t="shared" ca="1" si="13"/>
        <v>27</v>
      </c>
      <c r="T43" s="63" t="str">
        <f t="shared" ca="1" si="14"/>
        <v/>
      </c>
      <c r="U43" s="2" t="str">
        <f t="shared" ca="1" si="15"/>
        <v/>
      </c>
      <c r="V43" s="2">
        <f t="shared" ca="1" si="16"/>
        <v>610.36645729859765</v>
      </c>
      <c r="W43" s="2">
        <f t="shared" ca="1" si="17"/>
        <v>622.36332811628074</v>
      </c>
      <c r="X43" s="2" t="str">
        <f t="shared" ca="1" si="18"/>
        <v>OVR</v>
      </c>
      <c r="Y43" s="2" t="str">
        <f t="shared" ca="1" si="1"/>
        <v>OVR</v>
      </c>
      <c r="AA43" s="63">
        <f t="shared" ca="1" si="19"/>
        <v>58.402152436867354</v>
      </c>
      <c r="AB43" s="63">
        <f t="shared" ca="1" si="20"/>
        <v>57.065472057887483</v>
      </c>
      <c r="AC43" s="1">
        <f ca="1">IF(AB43&lt;&gt;"",AA43/AC$16,"")</f>
        <v>5.6977709694504735E-3</v>
      </c>
      <c r="AD43" s="63">
        <f t="shared" ca="1" si="21"/>
        <v>0.97711248090684977</v>
      </c>
      <c r="AE43" s="1">
        <f t="shared" ca="1" si="2"/>
        <v>-3.4250169523395324E-2</v>
      </c>
      <c r="AF43" s="63">
        <f t="shared" ca="1" si="22"/>
        <v>54.215781211853027</v>
      </c>
      <c r="AG43" s="1">
        <f t="shared" ca="1" si="23"/>
        <v>0.15573907316497962</v>
      </c>
      <c r="AH43" s="63">
        <f t="shared" ca="1" si="24"/>
        <v>0.9283182031768471</v>
      </c>
      <c r="AI43" s="1">
        <f t="shared" ca="1" si="25"/>
        <v>-3.1386031641769341E-2</v>
      </c>
      <c r="AJ43" s="63">
        <f ca="1">IF(AF43&lt;&gt;"",AF43/AB43,"")</f>
        <v>0.95006278326859861</v>
      </c>
      <c r="AK43" s="1">
        <f t="shared" ca="1" si="26"/>
        <v>-3.3327930438533659E-2</v>
      </c>
      <c r="AL43" s="2">
        <f t="shared" ca="1" si="27"/>
        <v>56.268063272748677</v>
      </c>
      <c r="AM43" s="1">
        <f t="shared" ca="1" si="28"/>
        <v>0.37678808023785387</v>
      </c>
      <c r="AN43" s="63">
        <f t="shared" ca="1" si="29"/>
        <v>0.9634587241210737</v>
      </c>
      <c r="AO43" s="1">
        <f t="shared" ca="1" si="30"/>
        <v>-2.3471411073375137E-2</v>
      </c>
      <c r="AP43" s="63">
        <f t="shared" ca="1" si="31"/>
        <v>1.037853960876745</v>
      </c>
      <c r="AQ43" s="1">
        <f t="shared" ca="1" si="32"/>
        <v>-2.4071814139253855E-2</v>
      </c>
      <c r="AR43" s="1"/>
      <c r="AS43" s="71"/>
      <c r="AT43" s="70"/>
      <c r="AU43" s="70"/>
      <c r="AV43"/>
      <c r="AW43"/>
      <c r="AX43"/>
      <c r="AY43"/>
      <c r="AZ43"/>
      <c r="BA43" s="118"/>
      <c r="BD43" s="121"/>
      <c r="BE43" s="123"/>
      <c r="BF43" s="121"/>
      <c r="BG43" s="121"/>
      <c r="BH43" s="123"/>
      <c r="BI43" s="121"/>
      <c r="BL43" s="121"/>
      <c r="BM43" s="123"/>
      <c r="BN43" s="121"/>
      <c r="BO43" s="121"/>
      <c r="BP43" s="123"/>
      <c r="BQ43" s="121"/>
    </row>
    <row r="44" spans="1:69">
      <c r="A44" s="62">
        <f t="shared" si="33"/>
        <v>27</v>
      </c>
      <c r="B44" s="62" t="str">
        <f t="shared" si="3"/>
        <v>data3!R29C37</v>
      </c>
      <c r="C44" s="62" t="str">
        <f ca="1">$AT$8&amp;"!R"&amp;2+A44&amp;"C"&amp;F$3</f>
        <v>data2!R29C37</v>
      </c>
      <c r="D44" s="63" t="str">
        <f t="shared" ca="1" si="0"/>
        <v/>
      </c>
      <c r="E44" s="62">
        <f t="shared" ca="1" si="4"/>
        <v>14052.99276591001</v>
      </c>
      <c r="F44" s="63">
        <f t="shared" ca="1" si="5"/>
        <v>10245.425153459821</v>
      </c>
      <c r="G44" s="63" t="str">
        <f t="shared" ca="1" si="6"/>
        <v>OVR</v>
      </c>
      <c r="H44" s="63"/>
      <c r="I44" s="63">
        <f t="shared" ca="1" si="7"/>
        <v>6896.8518185702478</v>
      </c>
      <c r="J44" s="63">
        <f t="shared" ca="1" si="8"/>
        <v>6920.9201311383931</v>
      </c>
      <c r="K44" s="63">
        <f t="shared" ca="1" si="9"/>
        <v>1.0034897534703211</v>
      </c>
      <c r="L44" s="1">
        <f t="shared" ca="1" si="10"/>
        <v>0.67521172011106279</v>
      </c>
      <c r="M44" s="1">
        <f t="shared" ca="1" si="11"/>
        <v>3.4900695847852603E-3</v>
      </c>
      <c r="N44" s="1"/>
      <c r="O44" s="1" t="str">
        <f t="shared" ca="1" si="12"/>
        <v>data3!R197C37</v>
      </c>
      <c r="P44" s="1" t="str">
        <f ca="1">$AT$8&amp;"!R"&amp;2+$D$16+3*A44&amp;"C"&amp;F$3</f>
        <v>data2!R197C37</v>
      </c>
      <c r="Q44" s="1" t="str">
        <f ca="1">$AT$8&amp;"!R"&amp;2+$D$16+3*A44+1&amp;"C"&amp;F$3</f>
        <v>data2!R198C37</v>
      </c>
      <c r="R44" s="1" t="str">
        <f ca="1">$AT$8&amp;"!R"&amp;2+$D$16+3*A44+2&amp;"C"&amp;F$3</f>
        <v>data2!R199C37</v>
      </c>
      <c r="S44" s="2">
        <f t="shared" ca="1" si="13"/>
        <v>28</v>
      </c>
      <c r="T44" s="63" t="str">
        <f t="shared" ca="1" si="14"/>
        <v/>
      </c>
      <c r="U44" s="2" t="str">
        <f t="shared" ca="1" si="15"/>
        <v/>
      </c>
      <c r="V44" s="2">
        <f t="shared" ca="1" si="16"/>
        <v>605.95820760920935</v>
      </c>
      <c r="W44" s="2">
        <f t="shared" ca="1" si="17"/>
        <v>617.79405866350442</v>
      </c>
      <c r="X44" s="2" t="str">
        <f t="shared" ca="1" si="18"/>
        <v>OVR</v>
      </c>
      <c r="Y44" s="2" t="str">
        <f t="shared" ca="1" si="1"/>
        <v>OVR</v>
      </c>
      <c r="AA44" s="63">
        <f t="shared" ca="1" si="19"/>
        <v>59.405114910094518</v>
      </c>
      <c r="AB44" s="63">
        <f t="shared" ca="1" si="20"/>
        <v>58.182650157383513</v>
      </c>
      <c r="AC44" s="1">
        <f ca="1">IF(AB44&lt;&gt;"",AA44/AC$16,"")</f>
        <v>5.7956209668384899E-3</v>
      </c>
      <c r="AD44" s="63">
        <f t="shared" ca="1" si="21"/>
        <v>0.97942155730931391</v>
      </c>
      <c r="AE44" s="1">
        <f t="shared" ca="1" si="2"/>
        <v>-3.1967944919972346E-2</v>
      </c>
      <c r="AF44" s="63">
        <f t="shared" ca="1" si="22"/>
        <v>55.318722997392925</v>
      </c>
      <c r="AG44" s="1">
        <f t="shared" ca="1" si="23"/>
        <v>0.15841363976025205</v>
      </c>
      <c r="AH44" s="63">
        <f t="shared" ca="1" si="24"/>
        <v>0.93121144670983191</v>
      </c>
      <c r="AI44" s="1">
        <f t="shared" ca="1" si="25"/>
        <v>-2.8367200285968286E-2</v>
      </c>
      <c r="AJ44" s="63">
        <f ca="1">IF(AF44&lt;&gt;"",AF44/AB44,"")</f>
        <v>0.95077695580652144</v>
      </c>
      <c r="AK44" s="1">
        <f t="shared" ca="1" si="26"/>
        <v>-3.2601272519272029E-2</v>
      </c>
      <c r="AL44" s="2">
        <f t="shared" ca="1" si="27"/>
        <v>57.045098304748535</v>
      </c>
      <c r="AM44" s="1">
        <f t="shared" ca="1" si="28"/>
        <v>0.38325880587157751</v>
      </c>
      <c r="AN44" s="63">
        <f t="shared" ca="1" si="29"/>
        <v>0.96027250163697686</v>
      </c>
      <c r="AO44" s="1">
        <f t="shared" ca="1" si="30"/>
        <v>-2.6700856475138202E-2</v>
      </c>
      <c r="AP44" s="63">
        <f t="shared" ca="1" si="31"/>
        <v>1.0312077939224478</v>
      </c>
      <c r="AQ44" s="1">
        <f t="shared" ca="1" si="32"/>
        <v>-3.0321423335865294E-2</v>
      </c>
      <c r="AR44" s="1"/>
      <c r="AS44" s="71"/>
      <c r="AT44" s="70"/>
      <c r="AU44" s="70"/>
      <c r="AV44"/>
      <c r="AW44"/>
      <c r="AX44"/>
      <c r="AY44"/>
      <c r="AZ44"/>
      <c r="BA44" s="118"/>
      <c r="BD44" s="121"/>
      <c r="BE44" s="123"/>
      <c r="BF44" s="121"/>
      <c r="BG44" s="121"/>
      <c r="BH44" s="123"/>
      <c r="BI44" s="121"/>
      <c r="BL44" s="121"/>
      <c r="BM44" s="123"/>
      <c r="BN44" s="121"/>
      <c r="BO44" s="121"/>
      <c r="BP44" s="123"/>
      <c r="BQ44" s="121"/>
    </row>
    <row r="45" spans="1:69">
      <c r="A45" s="62">
        <f t="shared" si="33"/>
        <v>28</v>
      </c>
      <c r="B45" s="62" t="str">
        <f t="shared" si="3"/>
        <v>data3!R30C37</v>
      </c>
      <c r="C45" s="62" t="str">
        <f ca="1">$AT$8&amp;"!R"&amp;2+A45&amp;"C"&amp;F$3</f>
        <v>data2!R30C37</v>
      </c>
      <c r="D45" s="63" t="str">
        <f t="shared" ca="1" si="0"/>
        <v/>
      </c>
      <c r="E45" s="62">
        <f t="shared" ca="1" si="4"/>
        <v>13962.075837343538</v>
      </c>
      <c r="F45" s="63">
        <f t="shared" ca="1" si="5"/>
        <v>10242.671316964286</v>
      </c>
      <c r="G45" s="63" t="str">
        <f t="shared" ca="1" si="6"/>
        <v>OVR</v>
      </c>
      <c r="H45" s="63"/>
      <c r="I45" s="63">
        <f t="shared" ca="1" si="7"/>
        <v>7025.2326222465072</v>
      </c>
      <c r="J45" s="63">
        <f t="shared" ca="1" si="8"/>
        <v>7052.6019112723216</v>
      </c>
      <c r="K45" s="63">
        <f t="shared" ca="1" si="9"/>
        <v>1.0038958551976123</v>
      </c>
      <c r="L45" s="1">
        <f t="shared" ca="1" si="10"/>
        <v>0.68805872305095817</v>
      </c>
      <c r="M45" s="1">
        <f t="shared" ca="1" si="11"/>
        <v>3.8961714400045366E-3</v>
      </c>
      <c r="N45" s="1"/>
      <c r="O45" s="1" t="str">
        <f t="shared" ca="1" si="12"/>
        <v>data3!R200C37</v>
      </c>
      <c r="P45" s="1" t="str">
        <f ca="1">$AT$8&amp;"!R"&amp;2+$D$16+3*A45&amp;"C"&amp;F$3</f>
        <v>data2!R200C37</v>
      </c>
      <c r="Q45" s="1" t="str">
        <f ca="1">$AT$8&amp;"!R"&amp;2+$D$16+3*A45+1&amp;"C"&amp;F$3</f>
        <v>data2!R201C37</v>
      </c>
      <c r="R45" s="1" t="str">
        <f ca="1">$AT$8&amp;"!R"&amp;2+$D$16+3*A45+2&amp;"C"&amp;F$3</f>
        <v>data2!R202C37</v>
      </c>
      <c r="S45" s="2">
        <f t="shared" ca="1" si="13"/>
        <v>29</v>
      </c>
      <c r="T45" s="63" t="str">
        <f t="shared" ca="1" si="14"/>
        <v/>
      </c>
      <c r="U45" s="2" t="str">
        <f t="shared" ca="1" si="15"/>
        <v/>
      </c>
      <c r="V45" s="2">
        <f t="shared" ca="1" si="16"/>
        <v>601.54216938291597</v>
      </c>
      <c r="W45" s="2">
        <f t="shared" ca="1" si="17"/>
        <v>613.15218135288785</v>
      </c>
      <c r="X45" s="2" t="str">
        <f t="shared" ca="1" si="18"/>
        <v>OVR</v>
      </c>
      <c r="Y45" s="2" t="str">
        <f t="shared" ca="1" si="1"/>
        <v>OVR</v>
      </c>
      <c r="AA45" s="63">
        <f t="shared" ca="1" si="19"/>
        <v>60.497889110067433</v>
      </c>
      <c r="AB45" s="63">
        <f t="shared" ca="1" si="20"/>
        <v>59.283071381705149</v>
      </c>
      <c r="AC45" s="1">
        <f ca="1">IF(AB45&lt;&gt;"",AA45/AC$16,"")</f>
        <v>5.9022330839090175E-3</v>
      </c>
      <c r="AD45" s="63">
        <f t="shared" ca="1" si="21"/>
        <v>0.97991966750852921</v>
      </c>
      <c r="AE45" s="1">
        <f t="shared" ca="1" si="2"/>
        <v>-3.1475627147094842E-2</v>
      </c>
      <c r="AF45" s="63">
        <f t="shared" ca="1" si="22"/>
        <v>56.417577062334331</v>
      </c>
      <c r="AG45" s="1">
        <f t="shared" ca="1" si="23"/>
        <v>0.16132770429351315</v>
      </c>
      <c r="AH45" s="63">
        <f t="shared" ca="1" si="24"/>
        <v>0.93255447243275635</v>
      </c>
      <c r="AI45" s="1">
        <f t="shared" ca="1" si="25"/>
        <v>-2.696587747377166E-2</v>
      </c>
      <c r="AJ45" s="63">
        <f ca="1">IF(AF45&lt;&gt;"",AF45/AB45,"")</f>
        <v>0.9516642061117111</v>
      </c>
      <c r="AK45" s="1">
        <f t="shared" ca="1" si="26"/>
        <v>-3.1698511034619514E-2</v>
      </c>
      <c r="AL45" s="2">
        <f t="shared" ca="1" si="27"/>
        <v>57.981781959533691</v>
      </c>
      <c r="AM45" s="1">
        <f t="shared" ca="1" si="28"/>
        <v>0.39030896200043508</v>
      </c>
      <c r="AN45" s="63">
        <f t="shared" ca="1" si="29"/>
        <v>0.95841000095133833</v>
      </c>
      <c r="AO45" s="1">
        <f t="shared" ca="1" si="30"/>
        <v>-2.8588623040416539E-2</v>
      </c>
      <c r="AP45" s="63">
        <f t="shared" ca="1" si="31"/>
        <v>1.0277254887332561</v>
      </c>
      <c r="AQ45" s="1">
        <f t="shared" ca="1" si="32"/>
        <v>-3.359594934242438E-2</v>
      </c>
      <c r="AR45" s="1"/>
      <c r="AS45" s="71"/>
      <c r="AT45" s="70"/>
      <c r="AU45" s="70"/>
      <c r="AV45"/>
      <c r="AW45"/>
      <c r="AX45"/>
      <c r="AY45"/>
      <c r="AZ45"/>
      <c r="BA45" s="118"/>
      <c r="BD45" s="121"/>
      <c r="BE45" s="123"/>
      <c r="BF45" s="121"/>
      <c r="BG45" s="121"/>
      <c r="BH45" s="123"/>
      <c r="BI45" s="121"/>
      <c r="BL45" s="121"/>
      <c r="BM45" s="123"/>
      <c r="BN45" s="121"/>
      <c r="BO45" s="121"/>
      <c r="BP45" s="123"/>
      <c r="BQ45" s="121"/>
    </row>
    <row r="46" spans="1:69">
      <c r="A46" s="62">
        <f t="shared" si="33"/>
        <v>29</v>
      </c>
      <c r="B46" s="62" t="str">
        <f t="shared" si="3"/>
        <v>data3!R31C37</v>
      </c>
      <c r="C46" s="62" t="str">
        <f ca="1">$AT$8&amp;"!R"&amp;2+A46&amp;"C"&amp;F$3</f>
        <v>data2!R31C37</v>
      </c>
      <c r="D46" s="63" t="str">
        <f t="shared" ca="1" si="0"/>
        <v/>
      </c>
      <c r="E46" s="62">
        <f t="shared" ca="1" si="4"/>
        <v>13845.331647689109</v>
      </c>
      <c r="F46" s="63">
        <f t="shared" ca="1" si="5"/>
        <v>10239.939801897321</v>
      </c>
      <c r="G46" s="63" t="str">
        <f t="shared" ca="1" si="6"/>
        <v>OVR</v>
      </c>
      <c r="H46" s="63"/>
      <c r="I46" s="63">
        <f t="shared" ca="1" si="7"/>
        <v>7152.7964418644033</v>
      </c>
      <c r="J46" s="63">
        <f t="shared" ca="1" si="8"/>
        <v>7183.8480747767853</v>
      </c>
      <c r="K46" s="63">
        <f t="shared" ca="1" si="9"/>
        <v>1.0043411878367796</v>
      </c>
      <c r="L46" s="1">
        <f t="shared" ca="1" si="10"/>
        <v>0.70086322680749125</v>
      </c>
      <c r="M46" s="1">
        <f t="shared" ca="1" si="11"/>
        <v>4.3415042194585585E-3</v>
      </c>
      <c r="N46" s="1"/>
      <c r="O46" s="1" t="str">
        <f t="shared" ca="1" si="12"/>
        <v>data3!R203C37</v>
      </c>
      <c r="P46" s="1" t="str">
        <f ca="1">$AT$8&amp;"!R"&amp;2+$D$16+3*A46&amp;"C"&amp;F$3</f>
        <v>data2!R203C37</v>
      </c>
      <c r="Q46" s="1" t="str">
        <f ca="1">$AT$8&amp;"!R"&amp;2+$D$16+3*A46+1&amp;"C"&amp;F$3</f>
        <v>data2!R204C37</v>
      </c>
      <c r="R46" s="1" t="str">
        <f ca="1">$AT$8&amp;"!R"&amp;2+$D$16+3*A46+2&amp;"C"&amp;F$3</f>
        <v>data2!R205C37</v>
      </c>
      <c r="S46" s="2">
        <f t="shared" ca="1" si="13"/>
        <v>30</v>
      </c>
      <c r="T46" s="63" t="str">
        <f t="shared" ca="1" si="14"/>
        <v/>
      </c>
      <c r="U46" s="2" t="str">
        <f t="shared" ca="1" si="15"/>
        <v/>
      </c>
      <c r="V46" s="2">
        <f t="shared" ca="1" si="16"/>
        <v>597.09804963097292</v>
      </c>
      <c r="W46" s="2">
        <f t="shared" ca="1" si="17"/>
        <v>608.49355207170754</v>
      </c>
      <c r="X46" s="2" t="str">
        <f t="shared" ca="1" si="18"/>
        <v>OVR</v>
      </c>
      <c r="Y46" s="2" t="str">
        <f t="shared" ca="1" si="1"/>
        <v>OVR</v>
      </c>
      <c r="AA46" s="63">
        <f t="shared" ca="1" si="19"/>
        <v>61.695428595921946</v>
      </c>
      <c r="AB46" s="63">
        <f t="shared" ca="1" si="20"/>
        <v>60.355562346322195</v>
      </c>
      <c r="AC46" s="1">
        <f ca="1">IF(AB46&lt;&gt;"",AA46/AC$16,"")</f>
        <v>6.0190662044801897E-3</v>
      </c>
      <c r="AD46" s="63">
        <f t="shared" ca="1" si="21"/>
        <v>0.97828256841563921</v>
      </c>
      <c r="AE46" s="1">
        <f t="shared" ca="1" si="2"/>
        <v>-3.3093688733990767E-2</v>
      </c>
      <c r="AF46" s="63">
        <f t="shared" ca="1" si="22"/>
        <v>57.520722525460378</v>
      </c>
      <c r="AG46" s="1">
        <f t="shared" ca="1" si="23"/>
        <v>0.16452114292245854</v>
      </c>
      <c r="AH46" s="63">
        <f t="shared" ca="1" si="24"/>
        <v>0.93233362397392416</v>
      </c>
      <c r="AI46" s="1">
        <f t="shared" ca="1" si="25"/>
        <v>-2.7196312362781971E-2</v>
      </c>
      <c r="AJ46" s="63">
        <f ca="1">IF(AF46&lt;&gt;"",AF46/AB46,"")</f>
        <v>0.95303100972540999</v>
      </c>
      <c r="AK46" s="1">
        <f t="shared" ca="1" si="26"/>
        <v>-3.0307812544786206E-2</v>
      </c>
      <c r="AL46" s="2">
        <f t="shared" ca="1" si="27"/>
        <v>59.111731392996653</v>
      </c>
      <c r="AM46" s="1">
        <f t="shared" ca="1" si="28"/>
        <v>0.39803502319949641</v>
      </c>
      <c r="AN46" s="63">
        <f t="shared" ca="1" si="29"/>
        <v>0.95812173994531458</v>
      </c>
      <c r="AO46" s="1">
        <f t="shared" ca="1" si="30"/>
        <v>-2.8880794470709792E-2</v>
      </c>
      <c r="AP46" s="63">
        <f t="shared" ca="1" si="31"/>
        <v>1.027659751089393</v>
      </c>
      <c r="AQ46" s="1">
        <f t="shared" ca="1" si="32"/>
        <v>-3.3657764609250407E-2</v>
      </c>
      <c r="AR46" s="1"/>
      <c r="AS46" s="71"/>
      <c r="AT46" s="70"/>
      <c r="AU46" s="70"/>
      <c r="AV46"/>
      <c r="AW46"/>
      <c r="AX46"/>
      <c r="AY46"/>
      <c r="AZ46"/>
      <c r="BA46" s="118"/>
      <c r="BD46" s="121"/>
      <c r="BE46" s="123"/>
      <c r="BF46" s="121"/>
      <c r="BG46" s="121"/>
      <c r="BH46" s="123"/>
      <c r="BI46" s="121"/>
      <c r="BL46" s="121"/>
      <c r="BM46" s="123"/>
      <c r="BN46" s="121"/>
      <c r="BO46" s="121"/>
      <c r="BP46" s="123"/>
      <c r="BQ46" s="121"/>
    </row>
    <row r="47" spans="1:69">
      <c r="A47" s="62">
        <f t="shared" si="33"/>
        <v>30</v>
      </c>
      <c r="B47" s="62" t="str">
        <f t="shared" si="3"/>
        <v>data3!R32C37</v>
      </c>
      <c r="C47" s="62" t="str">
        <f ca="1">$AT$8&amp;"!R"&amp;2+A47&amp;"C"&amp;F$3</f>
        <v>data2!R32C37</v>
      </c>
      <c r="D47" s="63" t="str">
        <f t="shared" ca="1" si="0"/>
        <v/>
      </c>
      <c r="E47" s="62">
        <f t="shared" ca="1" si="4"/>
        <v>13755.068115294536</v>
      </c>
      <c r="F47" s="63">
        <f t="shared" ca="1" si="5"/>
        <v>10237.180385044643</v>
      </c>
      <c r="G47" s="63" t="str">
        <f t="shared" ca="1" si="6"/>
        <v>OVR</v>
      </c>
      <c r="H47" s="63"/>
      <c r="I47" s="63">
        <f t="shared" ca="1" si="7"/>
        <v>7281.416467198701</v>
      </c>
      <c r="J47" s="63">
        <f t="shared" ca="1" si="8"/>
        <v>7315.6415666852681</v>
      </c>
      <c r="K47" s="63">
        <f t="shared" ca="1" si="9"/>
        <v>1.0047003353867676</v>
      </c>
      <c r="L47" s="1">
        <f t="shared" ca="1" si="10"/>
        <v>0.71372112845709934</v>
      </c>
      <c r="M47" s="1">
        <f t="shared" ca="1" si="11"/>
        <v>4.7006518825833954E-3</v>
      </c>
      <c r="N47" s="1"/>
      <c r="O47" s="1" t="str">
        <f t="shared" ca="1" si="12"/>
        <v>data3!R206C37</v>
      </c>
      <c r="P47" s="1" t="str">
        <f ca="1">$AT$8&amp;"!R"&amp;2+$D$16+3*A47&amp;"C"&amp;F$3</f>
        <v>data2!R206C37</v>
      </c>
      <c r="Q47" s="1" t="str">
        <f ca="1">$AT$8&amp;"!R"&amp;2+$D$16+3*A47+1&amp;"C"&amp;F$3</f>
        <v>data2!R207C37</v>
      </c>
      <c r="R47" s="1" t="str">
        <f ca="1">$AT$8&amp;"!R"&amp;2+$D$16+3*A47+2&amp;"C"&amp;F$3</f>
        <v>data2!R208C37</v>
      </c>
      <c r="S47" s="2">
        <f t="shared" ca="1" si="13"/>
        <v>31</v>
      </c>
      <c r="T47" s="63" t="str">
        <f t="shared" ca="1" si="14"/>
        <v/>
      </c>
      <c r="U47" s="2" t="str">
        <f t="shared" ca="1" si="15"/>
        <v/>
      </c>
      <c r="V47" s="2">
        <f t="shared" ca="1" si="16"/>
        <v>592.5914125957371</v>
      </c>
      <c r="W47" s="2">
        <f t="shared" ca="1" si="17"/>
        <v>603.81257411411832</v>
      </c>
      <c r="X47" s="2" t="str">
        <f t="shared" ca="1" si="18"/>
        <v>OVR</v>
      </c>
      <c r="Y47" s="2" t="str">
        <f t="shared" ca="1" si="1"/>
        <v>OVR</v>
      </c>
      <c r="AA47" s="63">
        <f t="shared" ca="1" si="19"/>
        <v>62.719767408564664</v>
      </c>
      <c r="AB47" s="63">
        <f t="shared" ca="1" si="20"/>
        <v>61.461569377354216</v>
      </c>
      <c r="AC47" s="1">
        <f ca="1">IF(AB47&lt;&gt;"",AA47/AC$16,"")</f>
        <v>6.1190016983965522E-3</v>
      </c>
      <c r="AD47" s="63">
        <f t="shared" ca="1" si="21"/>
        <v>0.97993937026241851</v>
      </c>
      <c r="AE47" s="1">
        <f t="shared" ca="1" si="2"/>
        <v>-3.1456153512687046E-2</v>
      </c>
      <c r="AF47" s="63">
        <f t="shared" ca="1" si="22"/>
        <v>58.620598111833843</v>
      </c>
      <c r="AG47" s="1">
        <f t="shared" ca="1" si="23"/>
        <v>0.16725271308950576</v>
      </c>
      <c r="AH47" s="63">
        <f t="shared" ca="1" si="24"/>
        <v>0.93464310430189734</v>
      </c>
      <c r="AI47" s="1">
        <f t="shared" ca="1" si="25"/>
        <v>-2.4786583783004024E-2</v>
      </c>
      <c r="AJ47" s="63">
        <f ca="1">IF(AF47&lt;&gt;"",AF47/AB47,"")</f>
        <v>0.95377646073308464</v>
      </c>
      <c r="AK47" s="1">
        <f t="shared" ca="1" si="26"/>
        <v>-2.954932933605936E-2</v>
      </c>
      <c r="AL47" s="2">
        <f t="shared" ca="1" si="27"/>
        <v>60.20510605403355</v>
      </c>
      <c r="AM47" s="1">
        <f t="shared" ca="1" si="28"/>
        <v>0.40464366070041718</v>
      </c>
      <c r="AN47" s="63">
        <f t="shared" ca="1" si="29"/>
        <v>0.95990639859758586</v>
      </c>
      <c r="AO47" s="1">
        <f t="shared" ca="1" si="30"/>
        <v>-2.7071925910193029E-2</v>
      </c>
      <c r="AP47" s="63">
        <f t="shared" ca="1" si="31"/>
        <v>1.0270298835773879</v>
      </c>
      <c r="AQ47" s="1">
        <f t="shared" ca="1" si="32"/>
        <v>-3.4250049729793286E-2</v>
      </c>
      <c r="AR47" s="1"/>
      <c r="AS47" s="103" t="str">
        <f ca="1">"Transfer Function: "&amp;AX9&amp; " channel"</f>
        <v>Transfer Function: BLUE channel</v>
      </c>
      <c r="AT47" s="103"/>
      <c r="AU47" s="103"/>
      <c r="AV47" s="103"/>
      <c r="AW47" s="103"/>
      <c r="AX47" s="103"/>
      <c r="AY47" s="103"/>
      <c r="AZ47"/>
      <c r="BA47" s="118"/>
      <c r="BD47" s="121"/>
      <c r="BE47" s="123"/>
      <c r="BF47" s="121"/>
      <c r="BG47" s="121"/>
      <c r="BH47" s="123"/>
      <c r="BI47" s="121"/>
      <c r="BL47" s="121"/>
      <c r="BM47" s="123"/>
      <c r="BN47" s="121"/>
      <c r="BO47" s="121"/>
      <c r="BP47" s="123"/>
      <c r="BQ47" s="121"/>
    </row>
    <row r="48" spans="1:69">
      <c r="A48" s="62">
        <f t="shared" si="33"/>
        <v>31</v>
      </c>
      <c r="B48" s="62" t="str">
        <f t="shared" si="3"/>
        <v>data3!R33C37</v>
      </c>
      <c r="C48" s="62" t="str">
        <f ca="1">$AT$8&amp;"!R"&amp;2+A48&amp;"C"&amp;F$3</f>
        <v>data2!R33C37</v>
      </c>
      <c r="D48" s="63" t="str">
        <f t="shared" ca="1" si="0"/>
        <v/>
      </c>
      <c r="E48" s="62">
        <f t="shared" ca="1" si="4"/>
        <v>13642.628522231096</v>
      </c>
      <c r="F48" s="63">
        <f t="shared" ca="1" si="5"/>
        <v>10234.43212890625</v>
      </c>
      <c r="G48" s="63" t="str">
        <f t="shared" ca="1" si="6"/>
        <v>OVR</v>
      </c>
      <c r="H48" s="63"/>
      <c r="I48" s="63">
        <f t="shared" ca="1" si="7"/>
        <v>7409.6404701243146</v>
      </c>
      <c r="J48" s="63">
        <f t="shared" ca="1" si="8"/>
        <v>7447.021728515625</v>
      </c>
      <c r="K48" s="63">
        <f t="shared" ca="1" si="9"/>
        <v>1.0050449490150071</v>
      </c>
      <c r="L48" s="1">
        <f t="shared" ca="1" si="10"/>
        <v>0.72653870522103658</v>
      </c>
      <c r="M48" s="1">
        <f t="shared" ca="1" si="11"/>
        <v>5.045265619381345E-3</v>
      </c>
      <c r="N48" s="1"/>
      <c r="O48" s="1" t="str">
        <f t="shared" ca="1" si="12"/>
        <v>data3!R209C37</v>
      </c>
      <c r="P48" s="1" t="str">
        <f ca="1">$AT$8&amp;"!R"&amp;2+$D$16+3*A48&amp;"C"&amp;F$3</f>
        <v>data2!R209C37</v>
      </c>
      <c r="Q48" s="1" t="str">
        <f ca="1">$AT$8&amp;"!R"&amp;2+$D$16+3*A48+1&amp;"C"&amp;F$3</f>
        <v>data2!R210C37</v>
      </c>
      <c r="R48" s="1" t="str">
        <f ca="1">$AT$8&amp;"!R"&amp;2+$D$16+3*A48+2&amp;"C"&amp;F$3</f>
        <v>data2!R211C37</v>
      </c>
      <c r="S48" s="2">
        <f t="shared" ca="1" si="13"/>
        <v>32</v>
      </c>
      <c r="T48" s="63" t="str">
        <f t="shared" ca="1" si="14"/>
        <v/>
      </c>
      <c r="U48" s="2" t="str">
        <f t="shared" ca="1" si="15"/>
        <v/>
      </c>
      <c r="V48" s="2">
        <f t="shared" ca="1" si="16"/>
        <v>588.14785760912787</v>
      </c>
      <c r="W48" s="2">
        <f t="shared" ca="1" si="17"/>
        <v>599.10924965994695</v>
      </c>
      <c r="X48" s="2" t="str">
        <f t="shared" ca="1" si="18"/>
        <v>OVR</v>
      </c>
      <c r="Y48" s="2" t="str">
        <f t="shared" ca="1" si="1"/>
        <v>OVR</v>
      </c>
      <c r="AA48" s="63">
        <f t="shared" ca="1" si="19"/>
        <v>63.82430971644456</v>
      </c>
      <c r="AB48" s="63">
        <f t="shared" ca="1" si="20"/>
        <v>62.561989239283967</v>
      </c>
      <c r="AC48" s="1">
        <f ca="1">IF(AB48&lt;&gt;"",AA48/AC$16,"")</f>
        <v>6.226761923555567E-3</v>
      </c>
      <c r="AD48" s="63">
        <f t="shared" ca="1" si="21"/>
        <v>0.98022194861536671</v>
      </c>
      <c r="AE48" s="1">
        <f t="shared" ca="1" si="2"/>
        <v>-3.1176861208281337E-2</v>
      </c>
      <c r="AF48" s="63">
        <f t="shared" ca="1" si="22"/>
        <v>59.670200620378765</v>
      </c>
      <c r="AG48" s="1">
        <f t="shared" ca="1" si="23"/>
        <v>0.17019815924385215</v>
      </c>
      <c r="AH48" s="63">
        <f t="shared" ca="1" si="24"/>
        <v>0.9349133721222922</v>
      </c>
      <c r="AI48" s="1">
        <f t="shared" ca="1" si="25"/>
        <v>-2.4504584372525673E-2</v>
      </c>
      <c r="AJ48" s="63">
        <f ca="1">IF(AF48&lt;&gt;"",AF48/AB48,"")</f>
        <v>0.95377722712996171</v>
      </c>
      <c r="AK48" s="1">
        <f t="shared" ca="1" si="26"/>
        <v>-2.9548549540799218E-2</v>
      </c>
      <c r="AL48" s="2">
        <f t="shared" ca="1" si="27"/>
        <v>61.279389517647878</v>
      </c>
      <c r="AM48" s="1">
        <f t="shared" ca="1" si="28"/>
        <v>0.41176974010609396</v>
      </c>
      <c r="AN48" s="63">
        <f t="shared" ca="1" si="29"/>
        <v>0.96012616180099519</v>
      </c>
      <c r="AO48" s="1">
        <f t="shared" ca="1" si="30"/>
        <v>-2.6849181494111196E-2</v>
      </c>
      <c r="AP48" s="63">
        <f t="shared" ca="1" si="31"/>
        <v>1.026968049051934</v>
      </c>
      <c r="AQ48" s="1">
        <f t="shared" ca="1" si="32"/>
        <v>-3.4308194766113131E-2</v>
      </c>
      <c r="AR48" s="1"/>
      <c r="AS48" s="71"/>
      <c r="AT48" s="70"/>
      <c r="AU48" s="70"/>
      <c r="AV48"/>
      <c r="AW48"/>
      <c r="AX48"/>
      <c r="AY48"/>
      <c r="AZ48"/>
      <c r="BA48" s="118"/>
      <c r="BD48" s="121"/>
      <c r="BE48" s="123"/>
      <c r="BF48" s="121"/>
      <c r="BG48" s="121"/>
      <c r="BH48" s="123"/>
      <c r="BI48" s="121"/>
      <c r="BL48" s="121"/>
      <c r="BM48" s="123"/>
      <c r="BN48" s="121"/>
      <c r="BO48" s="121"/>
      <c r="BP48" s="123"/>
      <c r="BQ48" s="121"/>
    </row>
    <row r="49" spans="1:69">
      <c r="A49" s="62">
        <f t="shared" si="33"/>
        <v>32</v>
      </c>
      <c r="B49" s="62" t="str">
        <f t="shared" si="3"/>
        <v>data3!R34C37</v>
      </c>
      <c r="C49" s="62" t="str">
        <f ca="1">$AT$8&amp;"!R"&amp;2+A49&amp;"C"&amp;F$3</f>
        <v>data2!R34C37</v>
      </c>
      <c r="D49" s="63" t="str">
        <f t="shared" ca="1" si="0"/>
        <v/>
      </c>
      <c r="E49" s="62">
        <f t="shared" ca="1" si="4"/>
        <v>13537.493479597242</v>
      </c>
      <c r="F49" s="63">
        <f t="shared" ca="1" si="5"/>
        <v>10231.655936104911</v>
      </c>
      <c r="G49" s="63" t="str">
        <f t="shared" ca="1" si="6"/>
        <v>OVR</v>
      </c>
      <c r="H49" s="63"/>
      <c r="I49" s="63">
        <f t="shared" ca="1" si="7"/>
        <v>7538.0067043477356</v>
      </c>
      <c r="J49" s="63">
        <f t="shared" ca="1" si="8"/>
        <v>7578.2231968470978</v>
      </c>
      <c r="K49" s="63">
        <f t="shared" ca="1" si="9"/>
        <v>1.0053351627395299</v>
      </c>
      <c r="L49" s="1">
        <f t="shared" ca="1" si="10"/>
        <v>0.73933884847288756</v>
      </c>
      <c r="M49" s="1">
        <f t="shared" ca="1" si="11"/>
        <v>5.3354794353259738E-3</v>
      </c>
      <c r="N49" s="1"/>
      <c r="O49" s="1" t="str">
        <f t="shared" ca="1" si="12"/>
        <v>data3!R212C37</v>
      </c>
      <c r="P49" s="1" t="str">
        <f ca="1">$AT$8&amp;"!R"&amp;2+$D$16+3*A49&amp;"C"&amp;F$3</f>
        <v>data2!R212C37</v>
      </c>
      <c r="Q49" s="1" t="str">
        <f ca="1">$AT$8&amp;"!R"&amp;2+$D$16+3*A49+1&amp;"C"&amp;F$3</f>
        <v>data2!R213C37</v>
      </c>
      <c r="R49" s="1" t="str">
        <f ca="1">$AT$8&amp;"!R"&amp;2+$D$16+3*A49+2&amp;"C"&amp;F$3</f>
        <v>data2!R214C37</v>
      </c>
      <c r="S49" s="2">
        <f t="shared" ca="1" si="13"/>
        <v>33</v>
      </c>
      <c r="T49" s="63" t="str">
        <f t="shared" ca="1" si="14"/>
        <v/>
      </c>
      <c r="U49" s="2" t="str">
        <f t="shared" ca="1" si="15"/>
        <v/>
      </c>
      <c r="V49" s="2">
        <f t="shared" ca="1" si="16"/>
        <v>583.57662709381032</v>
      </c>
      <c r="W49" s="2">
        <f t="shared" ca="1" si="17"/>
        <v>594.37241908482144</v>
      </c>
      <c r="X49" s="2" t="str">
        <f t="shared" ca="1" si="18"/>
        <v>OVR</v>
      </c>
      <c r="Y49" s="2" t="str">
        <f t="shared" ca="1" si="1"/>
        <v>OVR</v>
      </c>
      <c r="AA49" s="63">
        <f t="shared" ca="1" si="19"/>
        <v>65.005826348202703</v>
      </c>
      <c r="AB49" s="63">
        <f t="shared" ca="1" si="20"/>
        <v>63.651238441467285</v>
      </c>
      <c r="AC49" s="1">
        <f ca="1">IF(AB49&lt;&gt;"",AA49/AC$16,"")</f>
        <v>6.3420318388490446E-3</v>
      </c>
      <c r="AD49" s="63">
        <f t="shared" ca="1" si="21"/>
        <v>0.97916205388299216</v>
      </c>
      <c r="AE49" s="1">
        <f t="shared" ca="1" si="2"/>
        <v>-3.2224430631571988E-2</v>
      </c>
      <c r="AF49" s="63">
        <f t="shared" ca="1" si="22"/>
        <v>60.723890577043804</v>
      </c>
      <c r="AG49" s="1">
        <f t="shared" ca="1" si="23"/>
        <v>0.17334887026187387</v>
      </c>
      <c r="AH49" s="63">
        <f t="shared" ca="1" si="24"/>
        <v>0.93412996939346982</v>
      </c>
      <c r="AI49" s="1">
        <f t="shared" ca="1" si="25"/>
        <v>-2.5321992480424993E-2</v>
      </c>
      <c r="AJ49" s="63">
        <f ca="1">IF(AF49&lt;&gt;"",AF49/AB49,"")</f>
        <v>0.95400956939564618</v>
      </c>
      <c r="AK49" s="1">
        <f t="shared" ca="1" si="26"/>
        <v>-2.9312145397019318E-2</v>
      </c>
      <c r="AL49" s="2">
        <f t="shared" ca="1" si="27"/>
        <v>62.619246891566682</v>
      </c>
      <c r="AM49" s="1">
        <f t="shared" ca="1" si="28"/>
        <v>0.41939242805292065</v>
      </c>
      <c r="AN49" s="63">
        <f t="shared" ca="1" si="29"/>
        <v>0.96328668381427318</v>
      </c>
      <c r="AO49" s="1">
        <f t="shared" ca="1" si="30"/>
        <v>-2.3645785204650549E-2</v>
      </c>
      <c r="AP49" s="63">
        <f t="shared" ca="1" si="31"/>
        <v>1.0312126956377758</v>
      </c>
      <c r="AQ49" s="1">
        <f t="shared" ca="1" si="32"/>
        <v>-3.0316814091859823E-2</v>
      </c>
      <c r="AR49" s="1"/>
      <c r="AS49" s="71"/>
      <c r="AT49" s="70"/>
      <c r="AU49" s="70"/>
      <c r="AV49"/>
      <c r="AW49"/>
      <c r="AX49"/>
      <c r="AY49"/>
      <c r="AZ49"/>
      <c r="BA49" s="118"/>
      <c r="BD49" s="121"/>
      <c r="BE49" s="123"/>
      <c r="BF49" s="121"/>
      <c r="BG49" s="121"/>
      <c r="BH49" s="123"/>
      <c r="BI49" s="121"/>
      <c r="BL49" s="121"/>
      <c r="BM49" s="123"/>
      <c r="BN49" s="121"/>
      <c r="BO49" s="121"/>
      <c r="BP49" s="123"/>
      <c r="BQ49" s="121"/>
    </row>
    <row r="50" spans="1:69">
      <c r="A50" s="62">
        <f t="shared" si="33"/>
        <v>33</v>
      </c>
      <c r="B50" s="62" t="str">
        <f t="shared" si="3"/>
        <v>data3!R35C37</v>
      </c>
      <c r="C50" s="62" t="str">
        <f ca="1">$AT$8&amp;"!R"&amp;2+A50&amp;"C"&amp;F$3</f>
        <v>data2!R35C37</v>
      </c>
      <c r="D50" s="63" t="str">
        <f t="shared" ca="1" si="0"/>
        <v/>
      </c>
      <c r="E50" s="62">
        <f t="shared" ca="1" si="4"/>
        <v>13437.511047362712</v>
      </c>
      <c r="F50" s="63">
        <f t="shared" ca="1" si="5"/>
        <v>10228.846226283482</v>
      </c>
      <c r="G50" s="63" t="str">
        <f t="shared" ca="1" si="6"/>
        <v>OVR</v>
      </c>
      <c r="H50" s="63"/>
      <c r="I50" s="63">
        <f t="shared" ca="1" si="7"/>
        <v>7665.5765348601089</v>
      </c>
      <c r="J50" s="63">
        <f t="shared" ca="1" si="8"/>
        <v>7710.0055454799103</v>
      </c>
      <c r="K50" s="63">
        <f t="shared" ca="1" si="9"/>
        <v>1.0057959124689129</v>
      </c>
      <c r="L50" s="1">
        <f t="shared" ca="1" si="10"/>
        <v>0.75219566297364981</v>
      </c>
      <c r="M50" s="1">
        <f t="shared" ca="1" si="11"/>
        <v>5.796229309851908E-3</v>
      </c>
      <c r="N50" s="1"/>
      <c r="O50" s="1" t="str">
        <f t="shared" ca="1" si="12"/>
        <v>data3!R215C37</v>
      </c>
      <c r="P50" s="1" t="str">
        <f ca="1">$AT$8&amp;"!R"&amp;2+$D$16+3*A50&amp;"C"&amp;F$3</f>
        <v>data2!R215C37</v>
      </c>
      <c r="Q50" s="1" t="str">
        <f ca="1">$AT$8&amp;"!R"&amp;2+$D$16+3*A50+1&amp;"C"&amp;F$3</f>
        <v>data2!R216C37</v>
      </c>
      <c r="R50" s="1" t="str">
        <f ca="1">$AT$8&amp;"!R"&amp;2+$D$16+3*A50+2&amp;"C"&amp;F$3</f>
        <v>data2!R217C37</v>
      </c>
      <c r="S50" s="2">
        <f t="shared" ca="1" si="13"/>
        <v>34</v>
      </c>
      <c r="T50" s="63" t="str">
        <f t="shared" ca="1" si="14"/>
        <v/>
      </c>
      <c r="U50" s="2" t="str">
        <f t="shared" ca="1" si="15"/>
        <v/>
      </c>
      <c r="V50" s="2">
        <f t="shared" ca="1" si="16"/>
        <v>579.03599342463815</v>
      </c>
      <c r="W50" s="2">
        <f t="shared" ca="1" si="17"/>
        <v>589.59647914341519</v>
      </c>
      <c r="X50" s="2" t="str">
        <f t="shared" ca="1" si="18"/>
        <v>OVR</v>
      </c>
      <c r="Y50" s="2" t="str">
        <f t="shared" ca="1" si="1"/>
        <v>OVR</v>
      </c>
      <c r="AA50" s="63">
        <f t="shared" ca="1" si="19"/>
        <v>66.034439791408843</v>
      </c>
      <c r="AB50" s="63">
        <f t="shared" ca="1" si="20"/>
        <v>64.746073314121787</v>
      </c>
      <c r="AC50" s="1">
        <f ca="1">IF(AB50&lt;&gt;"",AA50/AC$16,"")</f>
        <v>6.4423843698935453E-3</v>
      </c>
      <c r="AD50" s="63">
        <f t="shared" ca="1" si="21"/>
        <v>0.98048947668282216</v>
      </c>
      <c r="AE50" s="1">
        <f t="shared" ca="1" si="2"/>
        <v>-3.0912444172534248E-2</v>
      </c>
      <c r="AF50" s="63">
        <f t="shared" ca="1" si="22"/>
        <v>61.823357990809846</v>
      </c>
      <c r="AG50" s="1">
        <f t="shared" ca="1" si="23"/>
        <v>0.17609183944375692</v>
      </c>
      <c r="AH50" s="63">
        <f t="shared" ca="1" si="24"/>
        <v>0.93622900695605105</v>
      </c>
      <c r="AI50" s="1">
        <f t="shared" ca="1" si="25"/>
        <v>-2.3131841413401855E-2</v>
      </c>
      <c r="AJ50" s="63">
        <f ca="1">IF(AF50&lt;&gt;"",AF50/AB50,"")</f>
        <v>0.95485880187463867</v>
      </c>
      <c r="AK50" s="1">
        <f t="shared" ca="1" si="26"/>
        <v>-2.8448066377754766E-2</v>
      </c>
      <c r="AL50" s="2">
        <f t="shared" ca="1" si="27"/>
        <v>64.017979349408833</v>
      </c>
      <c r="AM50" s="1">
        <f t="shared" ca="1" si="28"/>
        <v>0.4260286438155409</v>
      </c>
      <c r="AN50" s="63">
        <f t="shared" ca="1" si="29"/>
        <v>0.9694635034631981</v>
      </c>
      <c r="AO50" s="1">
        <f t="shared" ca="1" si="30"/>
        <v>-1.7385173488957739E-2</v>
      </c>
      <c r="AP50" s="63">
        <f t="shared" ca="1" si="31"/>
        <v>1.0354982555125074</v>
      </c>
      <c r="AQ50" s="1">
        <f t="shared" ca="1" si="32"/>
        <v>-2.6286961307551593E-2</v>
      </c>
      <c r="AR50" s="1"/>
      <c r="AZ50"/>
      <c r="BA50" s="118"/>
      <c r="BD50" s="121"/>
      <c r="BE50" s="123"/>
      <c r="BF50" s="121"/>
      <c r="BG50" s="121"/>
      <c r="BH50" s="123"/>
      <c r="BI50" s="121"/>
      <c r="BL50" s="121"/>
      <c r="BM50" s="123"/>
      <c r="BN50" s="121"/>
      <c r="BO50" s="121"/>
      <c r="BP50" s="123"/>
      <c r="BQ50" s="121"/>
    </row>
    <row r="51" spans="1:69">
      <c r="A51" s="62">
        <f t="shared" si="33"/>
        <v>34</v>
      </c>
      <c r="B51" s="62" t="str">
        <f t="shared" si="3"/>
        <v>data3!R36C37</v>
      </c>
      <c r="C51" s="62" t="str">
        <f ca="1">$AT$8&amp;"!R"&amp;2+A51&amp;"C"&amp;F$3</f>
        <v>data2!R36C37</v>
      </c>
      <c r="D51" s="63" t="str">
        <f t="shared" ca="1" si="0"/>
        <v/>
      </c>
      <c r="E51" s="62">
        <f t="shared" ca="1" si="4"/>
        <v>13321.745200447211</v>
      </c>
      <c r="F51" s="63">
        <f t="shared" ca="1" si="5"/>
        <v>10226.002999441964</v>
      </c>
      <c r="G51" s="63" t="str">
        <f t="shared" ca="1" si="6"/>
        <v>OVR</v>
      </c>
      <c r="H51" s="63"/>
      <c r="I51" s="63">
        <f t="shared" ca="1" si="7"/>
        <v>7794.0288920650028</v>
      </c>
      <c r="J51" s="63">
        <f t="shared" ca="1" si="8"/>
        <v>7840.0172642299103</v>
      </c>
      <c r="K51" s="63">
        <f t="shared" ca="1" si="9"/>
        <v>1.0059004621103891</v>
      </c>
      <c r="L51" s="1">
        <f t="shared" ca="1" si="10"/>
        <v>0.76487973309560098</v>
      </c>
      <c r="M51" s="1">
        <f t="shared" ca="1" si="11"/>
        <v>5.9007789842628888E-3</v>
      </c>
      <c r="N51" s="1"/>
      <c r="O51" s="1" t="str">
        <f t="shared" ca="1" si="12"/>
        <v>data3!R218C37</v>
      </c>
      <c r="P51" s="1" t="str">
        <f ca="1">$AT$8&amp;"!R"&amp;2+$D$16+3*A51&amp;"C"&amp;F$3</f>
        <v>data2!R218C37</v>
      </c>
      <c r="Q51" s="1" t="str">
        <f ca="1">$AT$8&amp;"!R"&amp;2+$D$16+3*A51+1&amp;"C"&amp;F$3</f>
        <v>data2!R219C37</v>
      </c>
      <c r="R51" s="1" t="str">
        <f ca="1">$AT$8&amp;"!R"&amp;2+$D$16+3*A51+2&amp;"C"&amp;F$3</f>
        <v>data2!R220C37</v>
      </c>
      <c r="S51" s="2">
        <f t="shared" ca="1" si="13"/>
        <v>35</v>
      </c>
      <c r="T51" s="63" t="str">
        <f t="shared" ca="1" si="14"/>
        <v/>
      </c>
      <c r="U51" s="2" t="str">
        <f t="shared" ca="1" si="15"/>
        <v/>
      </c>
      <c r="V51" s="2">
        <f t="shared" ca="1" si="16"/>
        <v>574.44054641867558</v>
      </c>
      <c r="W51" s="2">
        <f t="shared" ca="1" si="17"/>
        <v>584.82054029192238</v>
      </c>
      <c r="X51" s="2" t="str">
        <f t="shared" ca="1" si="18"/>
        <v>OVR</v>
      </c>
      <c r="Y51" s="2" t="str">
        <f t="shared" ca="1" si="1"/>
        <v>OVR</v>
      </c>
      <c r="AA51" s="63">
        <f t="shared" ca="1" si="19"/>
        <v>67.103673696721842</v>
      </c>
      <c r="AB51" s="63">
        <f t="shared" ca="1" si="20"/>
        <v>65.835322652544292</v>
      </c>
      <c r="AC51" s="1">
        <f ca="1">IF(AB51&lt;&gt;"",AA51/AC$16,"")</f>
        <v>6.5466998728509118E-3</v>
      </c>
      <c r="AD51" s="63">
        <f t="shared" ca="1" si="21"/>
        <v>0.98109863477952164</v>
      </c>
      <c r="AE51" s="1">
        <f t="shared" ca="1" si="2"/>
        <v>-3.0310369856509811E-2</v>
      </c>
      <c r="AF51" s="63">
        <f t="shared" ca="1" si="22"/>
        <v>62.930795533316477</v>
      </c>
      <c r="AG51" s="1">
        <f t="shared" ca="1" si="23"/>
        <v>0.1789431298579249</v>
      </c>
      <c r="AH51" s="63">
        <f t="shared" ca="1" si="24"/>
        <v>0.93781446031904481</v>
      </c>
      <c r="AI51" s="1">
        <f t="shared" ca="1" si="25"/>
        <v>-2.147756783746535E-2</v>
      </c>
      <c r="AJ51" s="63">
        <f ca="1">IF(AF51&lt;&gt;"",AF51/AB51,"")</f>
        <v>0.95588193385856268</v>
      </c>
      <c r="AK51" s="1">
        <f t="shared" ca="1" si="26"/>
        <v>-2.7407047689566921E-2</v>
      </c>
      <c r="AL51" s="2">
        <f t="shared" ca="1" si="27"/>
        <v>65.330551147460938</v>
      </c>
      <c r="AM51" s="1">
        <f t="shared" ca="1" si="28"/>
        <v>0.4329269270756248</v>
      </c>
      <c r="AN51" s="63">
        <f t="shared" ca="1" si="29"/>
        <v>0.97357637143273834</v>
      </c>
      <c r="AO51" s="1">
        <f t="shared" ca="1" si="30"/>
        <v>-1.3216512129436975E-2</v>
      </c>
      <c r="AP51" s="63">
        <f t="shared" ca="1" si="31"/>
        <v>1.0381332477018186</v>
      </c>
      <c r="AQ51" s="1">
        <f t="shared" ca="1" si="32"/>
        <v>-2.3809191559581167E-2</v>
      </c>
      <c r="AR51" s="1"/>
      <c r="AS51" s="71"/>
      <c r="AT51" s="70"/>
      <c r="AU51" s="70"/>
      <c r="AV51"/>
      <c r="AW51"/>
      <c r="AX51"/>
      <c r="AY51"/>
      <c r="AZ51"/>
      <c r="BA51" s="118"/>
      <c r="BD51" s="121"/>
      <c r="BE51" s="123"/>
      <c r="BF51" s="121"/>
      <c r="BG51" s="121"/>
      <c r="BH51" s="123"/>
      <c r="BI51" s="121"/>
      <c r="BL51" s="121"/>
      <c r="BM51" s="123"/>
      <c r="BN51" s="121"/>
      <c r="BO51" s="121"/>
      <c r="BP51" s="123"/>
      <c r="BQ51" s="121"/>
    </row>
    <row r="52" spans="1:69">
      <c r="A52" s="62">
        <f t="shared" si="33"/>
        <v>35</v>
      </c>
      <c r="B52" s="62" t="str">
        <f t="shared" si="3"/>
        <v>data3!R37C37</v>
      </c>
      <c r="C52" s="62" t="str">
        <f ca="1">$AT$8&amp;"!R"&amp;2+A52&amp;"C"&amp;F$3</f>
        <v>data2!R37C37</v>
      </c>
      <c r="D52" s="63" t="str">
        <f t="shared" ca="1" si="0"/>
        <v/>
      </c>
      <c r="E52" s="62">
        <f t="shared" ca="1" si="4"/>
        <v>13228.480320960356</v>
      </c>
      <c r="F52" s="63">
        <f t="shared" ca="1" si="5"/>
        <v>10223.187709263393</v>
      </c>
      <c r="G52" s="63" t="str">
        <f t="shared" ca="1" si="6"/>
        <v>OVR</v>
      </c>
      <c r="H52" s="63"/>
      <c r="I52" s="63">
        <f t="shared" ca="1" si="7"/>
        <v>7921.6971659021674</v>
      </c>
      <c r="J52" s="63">
        <f t="shared" ca="1" si="8"/>
        <v>7964.9401332310272</v>
      </c>
      <c r="K52" s="63">
        <f t="shared" ca="1" si="9"/>
        <v>1.0054588008634051</v>
      </c>
      <c r="L52" s="1">
        <f t="shared" ca="1" si="10"/>
        <v>0.77706733007131967</v>
      </c>
      <c r="M52" s="1">
        <f t="shared" ca="1" si="11"/>
        <v>5.4591175981488771E-3</v>
      </c>
      <c r="N52" s="1"/>
      <c r="O52" s="1" t="str">
        <f t="shared" ca="1" si="12"/>
        <v>data3!R221C37</v>
      </c>
      <c r="P52" s="1" t="str">
        <f ca="1">$AT$8&amp;"!R"&amp;2+$D$16+3*A52&amp;"C"&amp;F$3</f>
        <v>data2!R221C37</v>
      </c>
      <c r="Q52" s="1" t="str">
        <f ca="1">$AT$8&amp;"!R"&amp;2+$D$16+3*A52+1&amp;"C"&amp;F$3</f>
        <v>data2!R222C37</v>
      </c>
      <c r="R52" s="1" t="str">
        <f ca="1">$AT$8&amp;"!R"&amp;2+$D$16+3*A52+2&amp;"C"&amp;F$3</f>
        <v>data2!R223C37</v>
      </c>
      <c r="S52" s="2">
        <f t="shared" ca="1" si="13"/>
        <v>36</v>
      </c>
      <c r="T52" s="63" t="str">
        <f t="shared" ca="1" si="14"/>
        <v/>
      </c>
      <c r="U52" s="2" t="str">
        <f t="shared" ca="1" si="15"/>
        <v/>
      </c>
      <c r="V52" s="2">
        <f t="shared" ca="1" si="16"/>
        <v>569.83339981367271</v>
      </c>
      <c r="W52" s="2">
        <f t="shared" ca="1" si="17"/>
        <v>579.98315974644254</v>
      </c>
      <c r="X52" s="2" t="str">
        <f t="shared" ca="1" si="18"/>
        <v>OVR</v>
      </c>
      <c r="Y52" s="2" t="str">
        <f t="shared" ca="1" si="1"/>
        <v>OVR</v>
      </c>
      <c r="AA52" s="63">
        <f t="shared" ca="1" si="19"/>
        <v>68.249914811608591</v>
      </c>
      <c r="AB52" s="63">
        <f t="shared" ca="1" si="20"/>
        <v>66.924571309770855</v>
      </c>
      <c r="AC52" s="1">
        <f ca="1">IF(AB52&lt;&gt;"",AA52/AC$16,"")</f>
        <v>6.6585282743032775E-3</v>
      </c>
      <c r="AD52" s="63">
        <f t="shared" ca="1" si="21"/>
        <v>0.98058102335371256</v>
      </c>
      <c r="AE52" s="1">
        <f t="shared" ca="1" si="2"/>
        <v>-3.0821962080021192E-2</v>
      </c>
      <c r="AF52" s="63">
        <f t="shared" ca="1" si="22"/>
        <v>64.023722103663857</v>
      </c>
      <c r="AG52" s="1">
        <f t="shared" ca="1" si="23"/>
        <v>0.18199977283095625</v>
      </c>
      <c r="AH52" s="63">
        <f t="shared" ca="1" si="24"/>
        <v>0.93807768523066493</v>
      </c>
      <c r="AI52" s="1">
        <f t="shared" ca="1" si="25"/>
        <v>-2.1202917049252257E-2</v>
      </c>
      <c r="AJ52" s="63">
        <f ca="1">IF(AF52&lt;&gt;"",AF52/AB52,"")</f>
        <v>0.95665494527144657</v>
      </c>
      <c r="AK52" s="1">
        <f t="shared" ca="1" si="26"/>
        <v>-2.6620522256251555E-2</v>
      </c>
      <c r="AL52" s="2">
        <f t="shared" ca="1" si="27"/>
        <v>66.690765380859375</v>
      </c>
      <c r="AM52" s="1">
        <f t="shared" ca="1" si="28"/>
        <v>0.44032203104263606</v>
      </c>
      <c r="AN52" s="63">
        <f t="shared" ca="1" si="29"/>
        <v>0.97715529118163791</v>
      </c>
      <c r="AO52" s="1">
        <f t="shared" ca="1" si="30"/>
        <v>-9.5890423014349802E-3</v>
      </c>
      <c r="AP52" s="63">
        <f t="shared" ca="1" si="31"/>
        <v>1.041657110670279</v>
      </c>
      <c r="AQ52" s="1">
        <f t="shared" ca="1" si="32"/>
        <v>-2.049558740748425E-2</v>
      </c>
      <c r="AR52" s="1"/>
      <c r="AS52" s="71"/>
      <c r="AT52" s="70"/>
      <c r="AU52" s="70"/>
      <c r="AV52"/>
      <c r="AW52"/>
      <c r="AX52"/>
      <c r="AY52"/>
      <c r="AZ52"/>
      <c r="BA52" s="118"/>
      <c r="BD52" s="121"/>
      <c r="BE52" s="123"/>
      <c r="BF52" s="121"/>
      <c r="BG52" s="121"/>
      <c r="BH52" s="123"/>
      <c r="BI52" s="121"/>
      <c r="BL52" s="121"/>
      <c r="BM52" s="123"/>
      <c r="BN52" s="121"/>
      <c r="BO52" s="121"/>
      <c r="BP52" s="123"/>
      <c r="BQ52" s="121"/>
    </row>
    <row r="53" spans="1:69">
      <c r="A53" s="62">
        <f t="shared" si="33"/>
        <v>36</v>
      </c>
      <c r="B53" s="62" t="str">
        <f t="shared" si="3"/>
        <v>data3!R38C37</v>
      </c>
      <c r="C53" s="62" t="str">
        <f ca="1">$AT$8&amp;"!R"&amp;2+A53&amp;"C"&amp;F$3</f>
        <v>data2!R38C37</v>
      </c>
      <c r="D53" s="63" t="str">
        <f t="shared" ca="1" si="0"/>
        <v/>
      </c>
      <c r="E53" s="62">
        <f t="shared" ca="1" si="4"/>
        <v>13116.301584794348</v>
      </c>
      <c r="F53" s="63">
        <f t="shared" ca="1" si="5"/>
        <v>10220.333321707589</v>
      </c>
      <c r="G53" s="63" t="str">
        <f t="shared" ca="1" si="6"/>
        <v>OVR</v>
      </c>
      <c r="H53" s="63"/>
      <c r="I53" s="63">
        <f t="shared" ca="1" si="7"/>
        <v>8049.4688788737712</v>
      </c>
      <c r="J53" s="63">
        <f t="shared" ca="1" si="8"/>
        <v>8090.5667724609375</v>
      </c>
      <c r="K53" s="63">
        <f t="shared" ca="1" si="9"/>
        <v>1.0051056652563786</v>
      </c>
      <c r="L53" s="1">
        <f t="shared" ca="1" si="10"/>
        <v>0.78932358755716459</v>
      </c>
      <c r="M53" s="1">
        <f t="shared" ca="1" si="11"/>
        <v>5.1059818798793177E-3</v>
      </c>
      <c r="N53" s="1"/>
      <c r="O53" s="1" t="str">
        <f t="shared" ca="1" si="12"/>
        <v>data3!R224C37</v>
      </c>
      <c r="P53" s="1" t="str">
        <f ca="1">$AT$8&amp;"!R"&amp;2+$D$16+3*A53&amp;"C"&amp;F$3</f>
        <v>data2!R224C37</v>
      </c>
      <c r="Q53" s="1" t="str">
        <f ca="1">$AT$8&amp;"!R"&amp;2+$D$16+3*A53+1&amp;"C"&amp;F$3</f>
        <v>data2!R225C37</v>
      </c>
      <c r="R53" s="1" t="str">
        <f ca="1">$AT$8&amp;"!R"&amp;2+$D$16+3*A53+2&amp;"C"&amp;F$3</f>
        <v>data2!R226C37</v>
      </c>
      <c r="S53" s="2">
        <f t="shared" ca="1" si="13"/>
        <v>37</v>
      </c>
      <c r="T53" s="63" t="str">
        <f t="shared" ca="1" si="14"/>
        <v/>
      </c>
      <c r="U53" s="2" t="str">
        <f t="shared" ca="1" si="15"/>
        <v/>
      </c>
      <c r="V53" s="2">
        <f t="shared" ca="1" si="16"/>
        <v>565.23016427080518</v>
      </c>
      <c r="W53" s="2">
        <f t="shared" ca="1" si="17"/>
        <v>575.12343706403465</v>
      </c>
      <c r="X53" s="2" t="str">
        <f t="shared" ca="1" si="18"/>
        <v>OVR</v>
      </c>
      <c r="Y53" s="2" t="str">
        <f t="shared" ca="1" si="1"/>
        <v>OVR</v>
      </c>
      <c r="AA53" s="63">
        <f t="shared" ca="1" si="19"/>
        <v>69.344799177044806</v>
      </c>
      <c r="AB53" s="63">
        <f t="shared" ca="1" si="20"/>
        <v>68.030578068324502</v>
      </c>
      <c r="AC53" s="1">
        <f ca="1">IF(AB53&lt;&gt;"",AA53/AC$16,"")</f>
        <v>6.7653462611751026E-3</v>
      </c>
      <c r="AD53" s="63">
        <f t="shared" ca="1" si="21"/>
        <v>0.98104802199563723</v>
      </c>
      <c r="AE53" s="1">
        <f t="shared" ca="1" si="2"/>
        <v>-3.0360394074203656E-2</v>
      </c>
      <c r="AF53" s="63">
        <f t="shared" ca="1" si="22"/>
        <v>65.116649900163921</v>
      </c>
      <c r="AG53" s="1">
        <f t="shared" ca="1" si="23"/>
        <v>0.18491946447211949</v>
      </c>
      <c r="AH53" s="63">
        <f t="shared" ca="1" si="24"/>
        <v>0.93902716098310468</v>
      </c>
      <c r="AI53" s="1">
        <f t="shared" ca="1" si="25"/>
        <v>-2.0212227140034345E-2</v>
      </c>
      <c r="AJ53" s="63">
        <f ca="1">IF(AF53&lt;&gt;"",AF53/AB53,"")</f>
        <v>0.95716737604031432</v>
      </c>
      <c r="AK53" s="1">
        <f t="shared" ca="1" si="26"/>
        <v>-2.6099133016959208E-2</v>
      </c>
      <c r="AL53" s="2">
        <f t="shared" ca="1" si="27"/>
        <v>68.276766232081826</v>
      </c>
      <c r="AM53" s="1">
        <f t="shared" ca="1" si="28"/>
        <v>0.44738580114222454</v>
      </c>
      <c r="AN53" s="63">
        <f t="shared" ca="1" si="29"/>
        <v>0.9845982257121233</v>
      </c>
      <c r="AO53" s="1">
        <f t="shared" ca="1" si="30"/>
        <v>-2.0451401367016508E-3</v>
      </c>
      <c r="AP53" s="63">
        <f t="shared" ca="1" si="31"/>
        <v>1.0485300815807164</v>
      </c>
      <c r="AQ53" s="1">
        <f t="shared" ca="1" si="32"/>
        <v>-1.4032706997575195E-2</v>
      </c>
      <c r="AR53" s="1"/>
      <c r="AS53" s="71"/>
      <c r="AT53" s="70"/>
      <c r="AU53" s="70"/>
      <c r="AV53"/>
      <c r="AW53"/>
      <c r="AX53"/>
      <c r="AY53"/>
      <c r="AZ53"/>
      <c r="BA53" s="118"/>
      <c r="BD53" s="121"/>
      <c r="BE53" s="123"/>
      <c r="BF53" s="121"/>
      <c r="BG53" s="121"/>
      <c r="BH53" s="123"/>
      <c r="BI53" s="121"/>
      <c r="BL53" s="121"/>
      <c r="BM53" s="123"/>
      <c r="BN53" s="121"/>
      <c r="BO53" s="121"/>
      <c r="BP53" s="123"/>
      <c r="BQ53" s="121"/>
    </row>
    <row r="54" spans="1:69">
      <c r="A54" s="62">
        <f t="shared" si="33"/>
        <v>37</v>
      </c>
      <c r="B54" s="62" t="str">
        <f t="shared" si="3"/>
        <v>data3!R39C37</v>
      </c>
      <c r="C54" s="62" t="str">
        <f ca="1">$AT$8&amp;"!R"&amp;2+A54&amp;"C"&amp;F$3</f>
        <v>data2!R39C37</v>
      </c>
      <c r="D54" s="63" t="str">
        <f t="shared" ca="1" si="0"/>
        <v/>
      </c>
      <c r="E54" s="62">
        <f t="shared" ca="1" si="4"/>
        <v>12996.231181095105</v>
      </c>
      <c r="F54" s="63">
        <f t="shared" ca="1" si="5"/>
        <v>10217.434256417411</v>
      </c>
      <c r="G54" s="63" t="str">
        <f t="shared" ca="1" si="6"/>
        <v>OVR</v>
      </c>
      <c r="H54" s="63"/>
      <c r="I54" s="63">
        <f t="shared" ca="1" si="7"/>
        <v>8176.2711858336652</v>
      </c>
      <c r="J54" s="63">
        <f t="shared" ca="1" si="8"/>
        <v>8210.1049107142862</v>
      </c>
      <c r="K54" s="63">
        <f t="shared" ca="1" si="9"/>
        <v>1.0041380384910963</v>
      </c>
      <c r="L54" s="1">
        <f t="shared" ca="1" si="10"/>
        <v>0.80098584494773528</v>
      </c>
      <c r="M54" s="1">
        <f t="shared" ca="1" si="11"/>
        <v>4.1383548097799761E-3</v>
      </c>
      <c r="N54" s="1"/>
      <c r="O54" s="1" t="str">
        <f t="shared" ca="1" si="12"/>
        <v>data3!R227C37</v>
      </c>
      <c r="P54" s="1" t="str">
        <f ca="1">$AT$8&amp;"!R"&amp;2+$D$16+3*A54&amp;"C"&amp;F$3</f>
        <v>data2!R227C37</v>
      </c>
      <c r="Q54" s="1" t="str">
        <f ca="1">$AT$8&amp;"!R"&amp;2+$D$16+3*A54+1&amp;"C"&amp;F$3</f>
        <v>data2!R228C37</v>
      </c>
      <c r="R54" s="1" t="str">
        <f ca="1">$AT$8&amp;"!R"&amp;2+$D$16+3*A54+2&amp;"C"&amp;F$3</f>
        <v>data2!R229C37</v>
      </c>
      <c r="S54" s="2">
        <f t="shared" ca="1" si="13"/>
        <v>38</v>
      </c>
      <c r="T54" s="63" t="str">
        <f t="shared" ca="1" si="14"/>
        <v/>
      </c>
      <c r="U54" s="2" t="str">
        <f t="shared" ca="1" si="15"/>
        <v/>
      </c>
      <c r="V54" s="2">
        <f t="shared" ca="1" si="16"/>
        <v>560.49911884976689</v>
      </c>
      <c r="W54" s="2">
        <f t="shared" ca="1" si="17"/>
        <v>570.24136461530418</v>
      </c>
      <c r="X54" s="2" t="str">
        <f t="shared" ca="1" si="18"/>
        <v>OVR</v>
      </c>
      <c r="Y54" s="2" t="str">
        <f t="shared" ca="1" si="1"/>
        <v>OVR</v>
      </c>
      <c r="AA54" s="63">
        <f t="shared" ca="1" si="19"/>
        <v>70.407649815898296</v>
      </c>
      <c r="AB54" s="63">
        <f t="shared" ca="1" si="20"/>
        <v>69.119826861790244</v>
      </c>
      <c r="AC54" s="1">
        <f ca="1">IF(AB54&lt;&gt;"",AA54/AC$16,"")</f>
        <v>6.8690390064291024E-3</v>
      </c>
      <c r="AD54" s="63">
        <f t="shared" ca="1" si="21"/>
        <v>0.98170904784529167</v>
      </c>
      <c r="AE54" s="1">
        <f t="shared" ca="1" si="2"/>
        <v>-2.9707055165205221E-2</v>
      </c>
      <c r="AF54" s="63">
        <f t="shared" ca="1" si="22"/>
        <v>66.217547552926206</v>
      </c>
      <c r="AG54" s="1">
        <f t="shared" ca="1" si="23"/>
        <v>0.18775373284239547</v>
      </c>
      <c r="AH54" s="63">
        <f t="shared" ca="1" si="24"/>
        <v>0.94048796865215134</v>
      </c>
      <c r="AI54" s="1">
        <f t="shared" ca="1" si="25"/>
        <v>-1.8688009788181081E-2</v>
      </c>
      <c r="AJ54" s="63">
        <f ca="1">IF(AF54&lt;&gt;"",AF54/AB54,"")</f>
        <v>0.95801090019123836</v>
      </c>
      <c r="AK54" s="1">
        <f t="shared" ca="1" si="26"/>
        <v>-2.5240862120489149E-2</v>
      </c>
      <c r="AL54" s="2">
        <f t="shared" ca="1" si="27"/>
        <v>69.880843298775815</v>
      </c>
      <c r="AM54" s="1">
        <f t="shared" ca="1" si="28"/>
        <v>0.45424290203805351</v>
      </c>
      <c r="AN54" s="63">
        <f t="shared" ca="1" si="29"/>
        <v>0.99251776591748242</v>
      </c>
      <c r="AO54" s="1">
        <f t="shared" ca="1" si="30"/>
        <v>5.9818331295813376E-3</v>
      </c>
      <c r="AP54" s="63">
        <f t="shared" ca="1" si="31"/>
        <v>1.0553221295748172</v>
      </c>
      <c r="AQ54" s="1">
        <f t="shared" ca="1" si="32"/>
        <v>-7.645921065224659E-3</v>
      </c>
      <c r="AR54" s="1"/>
      <c r="AS54" s="71"/>
      <c r="AT54" s="70"/>
      <c r="AU54" s="70"/>
      <c r="AV54"/>
      <c r="AW54"/>
      <c r="AX54"/>
      <c r="AY54"/>
      <c r="AZ54"/>
      <c r="BA54" s="118"/>
      <c r="BD54" s="121"/>
      <c r="BE54" s="123"/>
      <c r="BF54" s="121"/>
      <c r="BG54" s="121"/>
      <c r="BH54" s="123"/>
      <c r="BI54" s="121"/>
      <c r="BL54" s="121"/>
      <c r="BM54" s="123"/>
      <c r="BN54" s="121"/>
      <c r="BO54" s="121"/>
      <c r="BP54" s="123"/>
      <c r="BQ54" s="121"/>
    </row>
    <row r="55" spans="1:69">
      <c r="A55" s="62">
        <f t="shared" si="33"/>
        <v>38</v>
      </c>
      <c r="B55" s="62" t="str">
        <f t="shared" si="3"/>
        <v>data3!R40C37</v>
      </c>
      <c r="C55" s="62" t="str">
        <f ca="1">$AT$8&amp;"!R"&amp;2+A55&amp;"C"&amp;F$3</f>
        <v>data2!R40C37</v>
      </c>
      <c r="D55" s="63" t="str">
        <f t="shared" ca="1" si="0"/>
        <v/>
      </c>
      <c r="E55" s="62">
        <f t="shared" ca="1" si="4"/>
        <v>12900.357493790438</v>
      </c>
      <c r="F55" s="63">
        <f t="shared" ca="1" si="5"/>
        <v>10214.563092912946</v>
      </c>
      <c r="G55" s="63" t="str">
        <f t="shared" ca="1" si="6"/>
        <v>OVR</v>
      </c>
      <c r="H55" s="63"/>
      <c r="I55" s="63">
        <f t="shared" ca="1" si="7"/>
        <v>8303.8605617049052</v>
      </c>
      <c r="J55" s="63">
        <f t="shared" ca="1" si="8"/>
        <v>8329.3357456752237</v>
      </c>
      <c r="K55" s="63">
        <f t="shared" ca="1" si="9"/>
        <v>1.0030678723204727</v>
      </c>
      <c r="L55" s="1">
        <f t="shared" ca="1" si="10"/>
        <v>0.81261812152929014</v>
      </c>
      <c r="M55" s="1">
        <f t="shared" ca="1" si="11"/>
        <v>3.0681883020378109E-3</v>
      </c>
      <c r="N55" s="1"/>
      <c r="O55" s="1" t="str">
        <f t="shared" ca="1" si="12"/>
        <v>data3!R230C37</v>
      </c>
      <c r="P55" s="1" t="str">
        <f ca="1">$AT$8&amp;"!R"&amp;2+$D$16+3*A55&amp;"C"&amp;F$3</f>
        <v>data2!R230C37</v>
      </c>
      <c r="Q55" s="1" t="str">
        <f ca="1">$AT$8&amp;"!R"&amp;2+$D$16+3*A55+1&amp;"C"&amp;F$3</f>
        <v>data2!R231C37</v>
      </c>
      <c r="R55" s="1" t="str">
        <f ca="1">$AT$8&amp;"!R"&amp;2+$D$16+3*A55+2&amp;"C"&amp;F$3</f>
        <v>data2!R232C37</v>
      </c>
      <c r="S55" s="2">
        <f t="shared" ca="1" si="13"/>
        <v>39</v>
      </c>
      <c r="T55" s="63" t="str">
        <f t="shared" ca="1" si="14"/>
        <v/>
      </c>
      <c r="U55" s="2" t="str">
        <f t="shared" ca="1" si="15"/>
        <v/>
      </c>
      <c r="V55" s="2">
        <f t="shared" ca="1" si="16"/>
        <v>555.79932336253944</v>
      </c>
      <c r="W55" s="2">
        <f t="shared" ca="1" si="17"/>
        <v>565.31460789271762</v>
      </c>
      <c r="X55" s="2" t="str">
        <f t="shared" ca="1" si="18"/>
        <v>OVR</v>
      </c>
      <c r="Y55" s="2" t="str">
        <f t="shared" ca="1" si="1"/>
        <v>OVR</v>
      </c>
      <c r="AA55" s="63">
        <f t="shared" ca="1" si="19"/>
        <v>71.551736280408008</v>
      </c>
      <c r="AB55" s="63">
        <f t="shared" ca="1" si="20"/>
        <v>70.231419427054263</v>
      </c>
      <c r="AC55" s="1">
        <f ca="1">IF(AB55&lt;&gt;"",AA55/AC$16,"")</f>
        <v>6.9806571980885858E-3</v>
      </c>
      <c r="AD55" s="63">
        <f t="shared" ca="1" si="21"/>
        <v>0.98154738204843162</v>
      </c>
      <c r="AE55" s="1">
        <f t="shared" ca="1" si="2"/>
        <v>-2.9866840982050613E-2</v>
      </c>
      <c r="AF55" s="63">
        <f t="shared" ca="1" si="22"/>
        <v>67.327845709664487</v>
      </c>
      <c r="AG55" s="1">
        <f t="shared" ca="1" si="23"/>
        <v>0.19080463008108803</v>
      </c>
      <c r="AH55" s="63">
        <f t="shared" ca="1" si="24"/>
        <v>0.94096732252323989</v>
      </c>
      <c r="AI55" s="1">
        <f t="shared" ca="1" si="25"/>
        <v>-1.8187848470936574E-2</v>
      </c>
      <c r="AJ55" s="63">
        <f ca="1">IF(AF55&lt;&gt;"",AF55/AB55,"")</f>
        <v>0.95865705490395836</v>
      </c>
      <c r="AK55" s="1">
        <f t="shared" ca="1" si="26"/>
        <v>-2.4583411134720623E-2</v>
      </c>
      <c r="AL55" s="2">
        <f t="shared" ca="1" si="27"/>
        <v>71.19696440015521</v>
      </c>
      <c r="AM55" s="1">
        <f t="shared" ca="1" si="28"/>
        <v>0.46162410503489038</v>
      </c>
      <c r="AN55" s="63">
        <f t="shared" ca="1" si="29"/>
        <v>0.99504174323789341</v>
      </c>
      <c r="AO55" s="1">
        <f t="shared" ca="1" si="30"/>
        <v>8.5400496358798428E-3</v>
      </c>
      <c r="AP55" s="63">
        <f t="shared" ca="1" si="31"/>
        <v>1.0574668422806128</v>
      </c>
      <c r="AQ55" s="1">
        <f t="shared" ca="1" si="32"/>
        <v>-5.629177227400417E-3</v>
      </c>
      <c r="AR55" s="1"/>
      <c r="AS55" s="71"/>
      <c r="AT55" s="70"/>
      <c r="AU55" s="70"/>
      <c r="AV55"/>
      <c r="AW55"/>
      <c r="AX55"/>
      <c r="AY55"/>
      <c r="AZ55"/>
      <c r="BA55" s="118"/>
      <c r="BD55" s="121"/>
      <c r="BE55" s="123"/>
      <c r="BF55" s="121"/>
      <c r="BG55" s="121"/>
      <c r="BH55" s="123"/>
      <c r="BI55" s="121"/>
      <c r="BL55" s="121"/>
      <c r="BM55" s="123"/>
      <c r="BN55" s="121"/>
      <c r="BO55" s="121"/>
      <c r="BP55" s="123"/>
      <c r="BQ55" s="121"/>
    </row>
    <row r="56" spans="1:69">
      <c r="A56" s="62">
        <f t="shared" si="33"/>
        <v>39</v>
      </c>
      <c r="B56" s="62" t="str">
        <f t="shared" si="3"/>
        <v>data3!R41C37</v>
      </c>
      <c r="C56" s="62" t="str">
        <f ca="1">$AT$8&amp;"!R"&amp;2+A56&amp;"C"&amp;F$3</f>
        <v>data2!R41C37</v>
      </c>
      <c r="D56" s="63" t="str">
        <f t="shared" ca="1" si="0"/>
        <v/>
      </c>
      <c r="E56" s="62">
        <f t="shared" ca="1" si="4"/>
        <v>12791.765868373925</v>
      </c>
      <c r="F56" s="63">
        <f t="shared" ca="1" si="5"/>
        <v>10211.686383928571</v>
      </c>
      <c r="G56" s="63" t="str">
        <f t="shared" ca="1" si="6"/>
        <v>OVR</v>
      </c>
      <c r="H56" s="63"/>
      <c r="I56" s="63">
        <f t="shared" ca="1" si="7"/>
        <v>8431.1836071820835</v>
      </c>
      <c r="J56" s="63">
        <f t="shared" ca="1" si="8"/>
        <v>8448.2258998325888</v>
      </c>
      <c r="K56" s="63">
        <f t="shared" ca="1" si="9"/>
        <v>1.0020213404718157</v>
      </c>
      <c r="L56" s="1">
        <f t="shared" ca="1" si="10"/>
        <v>0.824217160959277</v>
      </c>
      <c r="M56" s="1">
        <f t="shared" ca="1" si="11"/>
        <v>2.021656123707416E-3</v>
      </c>
      <c r="N56" s="1"/>
      <c r="O56" s="1" t="str">
        <f t="shared" ca="1" si="12"/>
        <v>data3!R233C37</v>
      </c>
      <c r="P56" s="1" t="str">
        <f ca="1">$AT$8&amp;"!R"&amp;2+$D$16+3*A56&amp;"C"&amp;F$3</f>
        <v>data2!R233C37</v>
      </c>
      <c r="Q56" s="1" t="str">
        <f ca="1">$AT$8&amp;"!R"&amp;2+$D$16+3*A56+1&amp;"C"&amp;F$3</f>
        <v>data2!R234C37</v>
      </c>
      <c r="R56" s="1" t="str">
        <f ca="1">$AT$8&amp;"!R"&amp;2+$D$16+3*A56+2&amp;"C"&amp;F$3</f>
        <v>data2!R235C37</v>
      </c>
      <c r="S56" s="2">
        <f t="shared" ca="1" si="13"/>
        <v>40</v>
      </c>
      <c r="T56" s="63" t="str">
        <f t="shared" ca="1" si="14"/>
        <v/>
      </c>
      <c r="U56" s="2" t="str">
        <f t="shared" ca="1" si="15"/>
        <v/>
      </c>
      <c r="V56" s="2">
        <f t="shared" ca="1" si="16"/>
        <v>551.07413955879804</v>
      </c>
      <c r="W56" s="2">
        <f t="shared" ca="1" si="17"/>
        <v>560.39902387346535</v>
      </c>
      <c r="X56" s="2" t="str">
        <f t="shared" ca="1" si="18"/>
        <v>OVR</v>
      </c>
      <c r="Y56" s="2" t="str">
        <f t="shared" ca="1" si="1"/>
        <v>OVR</v>
      </c>
      <c r="AA56" s="63">
        <f t="shared" ca="1" si="19"/>
        <v>72.651986622629167</v>
      </c>
      <c r="AB56" s="63">
        <f t="shared" ca="1" si="20"/>
        <v>71.309497288295205</v>
      </c>
      <c r="AC56" s="1">
        <f ca="1">IF(AB56&lt;&gt;"",AA56/AC$16,"")</f>
        <v>7.0879986948906501E-3</v>
      </c>
      <c r="AD56" s="63">
        <f t="shared" ca="1" si="21"/>
        <v>0.98152164315468549</v>
      </c>
      <c r="AE56" s="1">
        <f t="shared" ca="1" si="2"/>
        <v>-2.9892280563222351E-2</v>
      </c>
      <c r="AF56" s="63">
        <f t="shared" ca="1" si="22"/>
        <v>68.442435537065776</v>
      </c>
      <c r="AG56" s="1">
        <f t="shared" ca="1" si="23"/>
        <v>0.19373863099367777</v>
      </c>
      <c r="AH56" s="63">
        <f t="shared" ca="1" si="24"/>
        <v>0.942058692662752</v>
      </c>
      <c r="AI56" s="1">
        <f t="shared" ca="1" si="25"/>
        <v>-1.7049104925713765E-2</v>
      </c>
      <c r="AJ56" s="63">
        <f ca="1">IF(AF56&lt;&gt;"",AF56/AB56,"")</f>
        <v>0.95979411073901888</v>
      </c>
      <c r="AK56" s="1">
        <f t="shared" ca="1" si="26"/>
        <v>-2.3426476944010233E-2</v>
      </c>
      <c r="AL56" s="2">
        <f t="shared" ca="1" si="27"/>
        <v>72.327758380344932</v>
      </c>
      <c r="AM56" s="1">
        <f t="shared" ca="1" si="28"/>
        <v>0.46872249433954299</v>
      </c>
      <c r="AN56" s="63">
        <f t="shared" ca="1" si="29"/>
        <v>0.99553724189307646</v>
      </c>
      <c r="AO56" s="1">
        <f t="shared" ca="1" si="30"/>
        <v>9.0422700117473997E-3</v>
      </c>
      <c r="AP56" s="63">
        <f t="shared" ca="1" si="31"/>
        <v>1.0567677466880181</v>
      </c>
      <c r="AQ56" s="1">
        <f t="shared" ca="1" si="32"/>
        <v>-6.2865597871276657E-3</v>
      </c>
      <c r="AR56" s="1"/>
      <c r="AS56" s="71"/>
      <c r="AT56" s="70"/>
      <c r="AU56" s="70"/>
      <c r="AV56"/>
      <c r="AW56"/>
      <c r="AX56"/>
      <c r="AY56"/>
      <c r="AZ56"/>
      <c r="BA56" s="118"/>
      <c r="BD56" s="121"/>
      <c r="BE56" s="123"/>
      <c r="BF56" s="121"/>
      <c r="BG56" s="121"/>
      <c r="BH56" s="123"/>
      <c r="BI56" s="121"/>
      <c r="BL56" s="121"/>
      <c r="BM56" s="123"/>
      <c r="BN56" s="121"/>
      <c r="BO56" s="121"/>
      <c r="BP56" s="123"/>
      <c r="BQ56" s="121"/>
    </row>
    <row r="57" spans="1:69">
      <c r="A57" s="62">
        <f t="shared" si="33"/>
        <v>40</v>
      </c>
      <c r="B57" s="62" t="str">
        <f t="shared" si="3"/>
        <v>data3!R42C37</v>
      </c>
      <c r="C57" s="62" t="str">
        <f ca="1">$AT$8&amp;"!R"&amp;2+A57&amp;"C"&amp;F$3</f>
        <v>data2!R42C37</v>
      </c>
      <c r="D57" s="63" t="str">
        <f t="shared" ca="1" si="0"/>
        <v/>
      </c>
      <c r="E57" s="62">
        <f t="shared" ca="1" si="4"/>
        <v>12671.69550448193</v>
      </c>
      <c r="F57" s="63">
        <f t="shared" ca="1" si="5"/>
        <v>10208.725830078125</v>
      </c>
      <c r="G57" s="63" t="str">
        <f t="shared" ca="1" si="6"/>
        <v>OVR</v>
      </c>
      <c r="H57" s="63"/>
      <c r="I57" s="63">
        <f t="shared" ca="1" si="7"/>
        <v>8558.259111286352</v>
      </c>
      <c r="J57" s="63">
        <f t="shared" ca="1" si="8"/>
        <v>8567.1886335100444</v>
      </c>
      <c r="K57" s="63">
        <f t="shared" ca="1" si="9"/>
        <v>1.0010433806814656</v>
      </c>
      <c r="L57" s="1">
        <f t="shared" ca="1" si="10"/>
        <v>0.83582328131805306</v>
      </c>
      <c r="M57" s="1">
        <f t="shared" ca="1" si="11"/>
        <v>1.0436960252853122E-3</v>
      </c>
      <c r="N57" s="1"/>
      <c r="O57" s="1" t="str">
        <f t="shared" ca="1" si="12"/>
        <v>data3!R236C37</v>
      </c>
      <c r="P57" s="1" t="str">
        <f ca="1">$AT$8&amp;"!R"&amp;2+$D$16+3*A57&amp;"C"&amp;F$3</f>
        <v>data2!R236C37</v>
      </c>
      <c r="Q57" s="1" t="str">
        <f ca="1">$AT$8&amp;"!R"&amp;2+$D$16+3*A57+1&amp;"C"&amp;F$3</f>
        <v>data2!R237C37</v>
      </c>
      <c r="R57" s="1" t="str">
        <f ca="1">$AT$8&amp;"!R"&amp;2+$D$16+3*A57+2&amp;"C"&amp;F$3</f>
        <v>data2!R238C37</v>
      </c>
      <c r="S57" s="2">
        <f t="shared" ca="1" si="13"/>
        <v>41</v>
      </c>
      <c r="T57" s="63" t="str">
        <f t="shared" ca="1" si="14"/>
        <v/>
      </c>
      <c r="U57" s="2" t="str">
        <f t="shared" ca="1" si="15"/>
        <v/>
      </c>
      <c r="V57" s="2">
        <f t="shared" ca="1" si="16"/>
        <v>546.31499022053299</v>
      </c>
      <c r="W57" s="2">
        <f t="shared" ca="1" si="17"/>
        <v>555.42757960728238</v>
      </c>
      <c r="X57" s="2" t="str">
        <f t="shared" ca="1" si="18"/>
        <v>OVR</v>
      </c>
      <c r="Y57" s="2" t="str">
        <f t="shared" ca="1" si="1"/>
        <v>OVR</v>
      </c>
      <c r="AA57" s="63">
        <f t="shared" ca="1" si="19"/>
        <v>73.662956890182329</v>
      </c>
      <c r="AB57" s="63">
        <f t="shared" ca="1" si="20"/>
        <v>72.415503229413716</v>
      </c>
      <c r="AC57" s="1">
        <f ca="1">IF(AB57&lt;&gt;"",AA57/AC$16,"")</f>
        <v>7.1866299405055935E-3</v>
      </c>
      <c r="AD57" s="63">
        <f t="shared" ca="1" si="21"/>
        <v>0.98306538708962865</v>
      </c>
      <c r="AE57" s="1">
        <f t="shared" ca="1" si="2"/>
        <v>-2.8366488525352729E-2</v>
      </c>
      <c r="AF57" s="63">
        <f t="shared" ca="1" si="22"/>
        <v>69.538836615426206</v>
      </c>
      <c r="AG57" s="1">
        <f t="shared" ca="1" si="23"/>
        <v>0.19643455170715288</v>
      </c>
      <c r="AH57" s="63">
        <f t="shared" ca="1" si="24"/>
        <v>0.94401364744420435</v>
      </c>
      <c r="AI57" s="1">
        <f t="shared" ca="1" si="25"/>
        <v>-1.5009290880978576E-2</v>
      </c>
      <c r="AJ57" s="63">
        <f ca="1">IF(AF57&lt;&gt;"",AF57/AB57,"")</f>
        <v>0.96027554203587906</v>
      </c>
      <c r="AK57" s="1">
        <f t="shared" ca="1" si="26"/>
        <v>-2.2936629118915586E-2</v>
      </c>
      <c r="AL57" s="2">
        <f t="shared" ca="1" si="27"/>
        <v>73.405083928789409</v>
      </c>
      <c r="AM57" s="1">
        <f t="shared" ca="1" si="28"/>
        <v>0.47524488316246666</v>
      </c>
      <c r="AN57" s="63">
        <f t="shared" ca="1" si="29"/>
        <v>0.99649928577022284</v>
      </c>
      <c r="AO57" s="1">
        <f t="shared" ca="1" si="30"/>
        <v>1.00173645604964E-2</v>
      </c>
      <c r="AP57" s="63">
        <f t="shared" ca="1" si="31"/>
        <v>1.0555983893539216</v>
      </c>
      <c r="AQ57" s="1">
        <f t="shared" ca="1" si="32"/>
        <v>-7.3861449163530324E-3</v>
      </c>
      <c r="AR57" s="1"/>
      <c r="AS57" s="71"/>
      <c r="AT57" s="70"/>
      <c r="AU57" s="70"/>
      <c r="AV57"/>
      <c r="AW57"/>
      <c r="AX57"/>
      <c r="AY57"/>
      <c r="AZ57"/>
      <c r="BA57" s="118"/>
      <c r="BD57" s="121"/>
      <c r="BE57" s="123"/>
      <c r="BF57" s="121"/>
      <c r="BG57" s="121"/>
      <c r="BH57" s="123"/>
      <c r="BI57" s="121"/>
      <c r="BL57" s="121"/>
      <c r="BM57" s="123"/>
      <c r="BN57" s="121"/>
      <c r="BO57" s="121"/>
      <c r="BP57" s="123"/>
      <c r="BQ57" s="121"/>
    </row>
    <row r="58" spans="1:69">
      <c r="A58" s="62">
        <f t="shared" si="33"/>
        <v>41</v>
      </c>
      <c r="B58" s="62" t="str">
        <f t="shared" si="3"/>
        <v>data3!R43C37</v>
      </c>
      <c r="C58" s="62" t="str">
        <f ca="1">$AT$8&amp;"!R"&amp;2+A58&amp;"C"&amp;F$3</f>
        <v>data2!R43C37</v>
      </c>
      <c r="D58" s="63" t="str">
        <f t="shared" ca="1" si="0"/>
        <v/>
      </c>
      <c r="E58" s="62">
        <f t="shared" ca="1" si="4"/>
        <v>12558.538425576995</v>
      </c>
      <c r="F58" s="63">
        <f t="shared" ca="1" si="5"/>
        <v>10205.798828125</v>
      </c>
      <c r="G58" s="63" t="str">
        <f t="shared" ca="1" si="6"/>
        <v>OVR</v>
      </c>
      <c r="H58" s="63"/>
      <c r="I58" s="63">
        <f t="shared" ca="1" si="7"/>
        <v>8685.4186086843165</v>
      </c>
      <c r="J58" s="63">
        <f t="shared" ca="1" si="8"/>
        <v>8686.3580671037944</v>
      </c>
      <c r="K58" s="63">
        <f t="shared" ca="1" si="9"/>
        <v>1.0001081650133177</v>
      </c>
      <c r="L58" s="1">
        <f t="shared" ca="1" si="10"/>
        <v>0.84744956752232137</v>
      </c>
      <c r="M58" s="1">
        <f t="shared" ca="1" si="11"/>
        <v>1.0848006253016962E-4</v>
      </c>
      <c r="N58" s="1"/>
      <c r="O58" s="1" t="str">
        <f t="shared" ca="1" si="12"/>
        <v>data3!R239C37</v>
      </c>
      <c r="P58" s="1" t="str">
        <f ca="1">$AT$8&amp;"!R"&amp;2+$D$16+3*A58&amp;"C"&amp;F$3</f>
        <v>data2!R239C37</v>
      </c>
      <c r="Q58" s="1" t="str">
        <f ca="1">$AT$8&amp;"!R"&amp;2+$D$16+3*A58+1&amp;"C"&amp;F$3</f>
        <v>data2!R240C37</v>
      </c>
      <c r="R58" s="1" t="str">
        <f ca="1">$AT$8&amp;"!R"&amp;2+$D$16+3*A58+2&amp;"C"&amp;F$3</f>
        <v>data2!R241C37</v>
      </c>
      <c r="S58" s="2">
        <f t="shared" ca="1" si="13"/>
        <v>42</v>
      </c>
      <c r="T58" s="63" t="str">
        <f t="shared" ca="1" si="14"/>
        <v/>
      </c>
      <c r="U58" s="2" t="str">
        <f t="shared" ca="1" si="15"/>
        <v/>
      </c>
      <c r="V58" s="2">
        <f t="shared" ca="1" si="16"/>
        <v>541.52985794498397</v>
      </c>
      <c r="W58" s="2">
        <f t="shared" ca="1" si="17"/>
        <v>550.46172332763672</v>
      </c>
      <c r="X58" s="2" t="str">
        <f t="shared" ca="1" si="18"/>
        <v>OVR</v>
      </c>
      <c r="Y58" s="2" t="str">
        <f t="shared" ca="1" si="1"/>
        <v>OVR</v>
      </c>
      <c r="AA58" s="63">
        <f t="shared" ca="1" si="19"/>
        <v>74.738628361591637</v>
      </c>
      <c r="AB58" s="63">
        <f t="shared" ca="1" si="20"/>
        <v>73.493580273219521</v>
      </c>
      <c r="AC58" s="1">
        <f ca="1">IF(AB58&lt;&gt;"",AA58/AC$16,"")</f>
        <v>7.2915734986918673E-3</v>
      </c>
      <c r="AD58" s="63">
        <f t="shared" ca="1" si="21"/>
        <v>0.98334130401285302</v>
      </c>
      <c r="AE58" s="1">
        <f t="shared" ca="1" si="2"/>
        <v>-2.809378018620412E-2</v>
      </c>
      <c r="AF58" s="63">
        <f t="shared" ca="1" si="22"/>
        <v>70.581491879054482</v>
      </c>
      <c r="AG58" s="1">
        <f t="shared" ca="1" si="23"/>
        <v>0.19930300896424435</v>
      </c>
      <c r="AH58" s="63">
        <f t="shared" ca="1" si="24"/>
        <v>0.94437767224701286</v>
      </c>
      <c r="AI58" s="1">
        <f t="shared" ca="1" si="25"/>
        <v>-1.4629464752801247E-2</v>
      </c>
      <c r="AJ58" s="63">
        <f ca="1">IF(AF58&lt;&gt;"",AF58/AB58,"")</f>
        <v>0.9603762888766737</v>
      </c>
      <c r="AK58" s="1">
        <f t="shared" ca="1" si="26"/>
        <v>-2.2834120991234053E-2</v>
      </c>
      <c r="AL58" s="2">
        <f t="shared" ca="1" si="27"/>
        <v>74.632088661193848</v>
      </c>
      <c r="AM58" s="1">
        <f t="shared" ca="1" si="28"/>
        <v>0.48218469910704281</v>
      </c>
      <c r="AN58" s="63">
        <f t="shared" ca="1" si="29"/>
        <v>0.9985745028677494</v>
      </c>
      <c r="AO58" s="1">
        <f t="shared" ca="1" si="30"/>
        <v>1.2120733156606001E-2</v>
      </c>
      <c r="AP58" s="63">
        <f t="shared" ca="1" si="31"/>
        <v>1.0573889368771108</v>
      </c>
      <c r="AQ58" s="1">
        <f t="shared" ca="1" si="32"/>
        <v>-5.702434238477605E-3</v>
      </c>
      <c r="AR58" s="1"/>
      <c r="AS58" s="71"/>
      <c r="AT58" s="70"/>
      <c r="AU58" s="70"/>
      <c r="AV58"/>
      <c r="AW58"/>
      <c r="AX58"/>
      <c r="AY58"/>
      <c r="AZ58"/>
      <c r="BA58" s="118"/>
      <c r="BD58" s="121"/>
      <c r="BE58" s="123"/>
      <c r="BF58" s="121"/>
      <c r="BG58" s="121"/>
      <c r="BH58" s="123"/>
      <c r="BI58" s="121"/>
      <c r="BL58" s="121"/>
      <c r="BM58" s="123"/>
      <c r="BN58" s="121"/>
      <c r="BO58" s="121"/>
      <c r="BP58" s="123"/>
      <c r="BQ58" s="121"/>
    </row>
    <row r="59" spans="1:69">
      <c r="A59" s="62">
        <f t="shared" si="33"/>
        <v>42</v>
      </c>
      <c r="B59" s="62" t="str">
        <f t="shared" si="3"/>
        <v>data3!R44C37</v>
      </c>
      <c r="C59" s="62" t="str">
        <f ca="1">$AT$8&amp;"!R"&amp;2+A59&amp;"C"&amp;F$3</f>
        <v>data2!R44C37</v>
      </c>
      <c r="D59" s="63" t="str">
        <f t="shared" ca="1" si="0"/>
        <v/>
      </c>
      <c r="E59" s="62">
        <f t="shared" ca="1" si="4"/>
        <v>12458.947139363245</v>
      </c>
      <c r="F59" s="63">
        <f t="shared" ca="1" si="5"/>
        <v>10202.866245814732</v>
      </c>
      <c r="G59" s="63" t="str">
        <f t="shared" ca="1" si="6"/>
        <v>OVR</v>
      </c>
      <c r="H59" s="63"/>
      <c r="I59" s="63">
        <f t="shared" ca="1" si="7"/>
        <v>8813.974146276536</v>
      </c>
      <c r="J59" s="63">
        <f t="shared" ca="1" si="8"/>
        <v>8806.5831298828125</v>
      </c>
      <c r="K59" s="63">
        <f t="shared" ca="1" si="9"/>
        <v>0.99916144337718016</v>
      </c>
      <c r="L59" s="1">
        <f t="shared" ca="1" si="10"/>
        <v>0.85917884193978655</v>
      </c>
      <c r="M59" s="1">
        <f t="shared" ca="1" si="11"/>
        <v>-8.382418718388962E-4</v>
      </c>
      <c r="N59" s="1"/>
      <c r="O59" s="1" t="str">
        <f t="shared" ca="1" si="12"/>
        <v>data3!R242C37</v>
      </c>
      <c r="P59" s="1" t="str">
        <f ca="1">$AT$8&amp;"!R"&amp;2+$D$16+3*A59&amp;"C"&amp;F$3</f>
        <v>data2!R242C37</v>
      </c>
      <c r="Q59" s="1" t="str">
        <f ca="1">$AT$8&amp;"!R"&amp;2+$D$16+3*A59+1&amp;"C"&amp;F$3</f>
        <v>data2!R243C37</v>
      </c>
      <c r="R59" s="1" t="str">
        <f ca="1">$AT$8&amp;"!R"&amp;2+$D$16+3*A59+2&amp;"C"&amp;F$3</f>
        <v>data2!R244C37</v>
      </c>
      <c r="S59" s="2">
        <f t="shared" ca="1" si="13"/>
        <v>43</v>
      </c>
      <c r="T59" s="63" t="str">
        <f t="shared" ca="1" si="14"/>
        <v/>
      </c>
      <c r="U59" s="2" t="str">
        <f t="shared" ca="1" si="15"/>
        <v/>
      </c>
      <c r="V59" s="2">
        <f t="shared" ca="1" si="16"/>
        <v>536.7073665670024</v>
      </c>
      <c r="W59" s="2">
        <f t="shared" ca="1" si="17"/>
        <v>545.45676313127785</v>
      </c>
      <c r="X59" s="2" t="str">
        <f t="shared" ca="1" si="18"/>
        <v>OVR</v>
      </c>
      <c r="Y59" s="2" t="str">
        <f t="shared" ca="1" si="1"/>
        <v>OVR</v>
      </c>
      <c r="AA59" s="63">
        <f t="shared" ca="1" si="19"/>
        <v>75.923881088782892</v>
      </c>
      <c r="AB59" s="63">
        <f t="shared" ca="1" si="20"/>
        <v>74.588415282113218</v>
      </c>
      <c r="AC59" s="1">
        <f ca="1">IF(AB59&lt;&gt;"",AA59/AC$16,"")</f>
        <v>7.4072079111007702E-3</v>
      </c>
      <c r="AD59" s="63">
        <f t="shared" ca="1" si="21"/>
        <v>0.98241046443466151</v>
      </c>
      <c r="AE59" s="1">
        <f t="shared" ca="1" si="2"/>
        <v>-2.901379521252434E-2</v>
      </c>
      <c r="AF59" s="63">
        <f t="shared" ca="1" si="22"/>
        <v>71.630277088710244</v>
      </c>
      <c r="AG59" s="1">
        <f t="shared" ca="1" si="23"/>
        <v>0.20246368290342104</v>
      </c>
      <c r="AH59" s="63">
        <f t="shared" ca="1" si="24"/>
        <v>0.94344857061440457</v>
      </c>
      <c r="AI59" s="1">
        <f t="shared" ca="1" si="25"/>
        <v>-1.5598896157129061E-2</v>
      </c>
      <c r="AJ59" s="63">
        <f ca="1">IF(AF59&lt;&gt;"",AF59/AB59,"")</f>
        <v>0.96034051424454447</v>
      </c>
      <c r="AK59" s="1">
        <f t="shared" ca="1" si="26"/>
        <v>-2.2870521046353787E-2</v>
      </c>
      <c r="AL59" s="2">
        <f t="shared" ca="1" si="27"/>
        <v>75.989937918526792</v>
      </c>
      <c r="AM59" s="1">
        <f t="shared" ca="1" si="28"/>
        <v>0.48983149089537348</v>
      </c>
      <c r="AN59" s="63">
        <f t="shared" ca="1" si="29"/>
        <v>1.000870040213917</v>
      </c>
      <c r="AO59" s="1">
        <f t="shared" ca="1" si="30"/>
        <v>1.4447410770664026E-2</v>
      </c>
      <c r="AP59" s="63">
        <f t="shared" ca="1" si="31"/>
        <v>1.0608633807798529</v>
      </c>
      <c r="AQ59" s="1">
        <f t="shared" ca="1" si="32"/>
        <v>-2.435300457908407E-3</v>
      </c>
      <c r="AR59" s="1"/>
      <c r="AS59" s="71"/>
      <c r="AT59" s="70"/>
      <c r="AU59" s="70"/>
      <c r="AV59"/>
      <c r="AW59"/>
      <c r="AX59"/>
      <c r="AY59"/>
      <c r="AZ59"/>
      <c r="BA59" s="118"/>
      <c r="BD59" s="121"/>
      <c r="BE59" s="123"/>
      <c r="BF59" s="121"/>
      <c r="BG59" s="121"/>
      <c r="BH59" s="123"/>
      <c r="BI59" s="121"/>
      <c r="BL59" s="121"/>
      <c r="BM59" s="123"/>
      <c r="BN59" s="121"/>
      <c r="BO59" s="121"/>
      <c r="BP59" s="123"/>
      <c r="BQ59" s="121"/>
    </row>
    <row r="60" spans="1:69">
      <c r="A60" s="62">
        <f t="shared" si="33"/>
        <v>43</v>
      </c>
      <c r="B60" s="62" t="str">
        <f t="shared" si="3"/>
        <v>data3!R45C37</v>
      </c>
      <c r="C60" s="62" t="str">
        <f ca="1">$AT$8&amp;"!R"&amp;2+A60&amp;"C"&amp;F$3</f>
        <v>data2!R45C37</v>
      </c>
      <c r="D60" s="63" t="str">
        <f t="shared" ca="1" si="0"/>
        <v/>
      </c>
      <c r="E60" s="62">
        <f t="shared" ca="1" si="4"/>
        <v>12346.311893674918</v>
      </c>
      <c r="F60" s="63">
        <f t="shared" ca="1" si="5"/>
        <v>10199.905726841518</v>
      </c>
      <c r="G60" s="63" t="str">
        <f t="shared" ca="1" si="6"/>
        <v>OVR</v>
      </c>
      <c r="H60" s="63"/>
      <c r="I60" s="63">
        <f t="shared" ca="1" si="7"/>
        <v>8942.869438732112</v>
      </c>
      <c r="J60" s="63">
        <f t="shared" ca="1" si="8"/>
        <v>8929.0649588448669</v>
      </c>
      <c r="K60" s="63">
        <f t="shared" ca="1" si="9"/>
        <v>0.99845637018612199</v>
      </c>
      <c r="L60" s="1">
        <f t="shared" ca="1" si="10"/>
        <v>0.87112828866779191</v>
      </c>
      <c r="M60" s="1">
        <f t="shared" ca="1" si="11"/>
        <v>-1.5433152850058418E-3</v>
      </c>
      <c r="N60" s="1"/>
      <c r="O60" s="1" t="str">
        <f t="shared" ca="1" si="12"/>
        <v>data3!R245C37</v>
      </c>
      <c r="P60" s="1" t="str">
        <f ca="1">$AT$8&amp;"!R"&amp;2+$D$16+3*A60&amp;"C"&amp;F$3</f>
        <v>data2!R245C37</v>
      </c>
      <c r="Q60" s="1" t="str">
        <f ca="1">$AT$8&amp;"!R"&amp;2+$D$16+3*A60+1&amp;"C"&amp;F$3</f>
        <v>data2!R246C37</v>
      </c>
      <c r="R60" s="1" t="str">
        <f ca="1">$AT$8&amp;"!R"&amp;2+$D$16+3*A60+2&amp;"C"&amp;F$3</f>
        <v>data2!R247C37</v>
      </c>
      <c r="S60" s="2">
        <f t="shared" ca="1" si="13"/>
        <v>44</v>
      </c>
      <c r="T60" s="63" t="str">
        <f t="shared" ca="1" si="14"/>
        <v/>
      </c>
      <c r="U60" s="2" t="str">
        <f t="shared" ca="1" si="15"/>
        <v/>
      </c>
      <c r="V60" s="2">
        <f t="shared" ca="1" si="16"/>
        <v>531.90922478515222</v>
      </c>
      <c r="W60" s="2">
        <f t="shared" ca="1" si="17"/>
        <v>540.42387717110773</v>
      </c>
      <c r="X60" s="2" t="str">
        <f t="shared" ca="1" si="18"/>
        <v>OVR</v>
      </c>
      <c r="Y60" s="2" t="str">
        <f t="shared" ca="1" si="1"/>
        <v>OVR</v>
      </c>
      <c r="AA60" s="63">
        <f t="shared" ca="1" si="19"/>
        <v>76.970663113986902</v>
      </c>
      <c r="AB60" s="63">
        <f t="shared" ca="1" si="20"/>
        <v>75.700007847377236</v>
      </c>
      <c r="AC60" s="1">
        <f ca="1">IF(AB60&lt;&gt;"",AA60/AC$16,"")</f>
        <v>7.5093329867304296E-3</v>
      </c>
      <c r="AD60" s="63">
        <f t="shared" ca="1" si="21"/>
        <v>0.98349169391034175</v>
      </c>
      <c r="AE60" s="1">
        <f t="shared" ca="1" si="2"/>
        <v>-2.7945139143495945E-2</v>
      </c>
      <c r="AF60" s="63">
        <f t="shared" ca="1" si="22"/>
        <v>72.688053676060264</v>
      </c>
      <c r="AG60" s="1">
        <f t="shared" ca="1" si="23"/>
        <v>0.2052551016372984</v>
      </c>
      <c r="AH60" s="63">
        <f t="shared" ca="1" si="24"/>
        <v>0.94436049704308167</v>
      </c>
      <c r="AI60" s="1">
        <f t="shared" ca="1" si="25"/>
        <v>-1.4647385485563102E-2</v>
      </c>
      <c r="AJ60" s="63">
        <f ca="1">IF(AF60&lt;&gt;"",AF60/AB60,"")</f>
        <v>0.96021197015739379</v>
      </c>
      <c r="AK60" s="1">
        <f t="shared" ca="1" si="26"/>
        <v>-2.3001312380299455E-2</v>
      </c>
      <c r="AL60" s="2">
        <f t="shared" ca="1" si="27"/>
        <v>77.687690871102475</v>
      </c>
      <c r="AM60" s="1">
        <f t="shared" ca="1" si="28"/>
        <v>0.49658492331604454</v>
      </c>
      <c r="AN60" s="63">
        <f t="shared" ca="1" si="29"/>
        <v>1.009315598022765</v>
      </c>
      <c r="AO60" s="1">
        <f t="shared" ca="1" si="30"/>
        <v>2.3007537367987885E-2</v>
      </c>
      <c r="AP60" s="63">
        <f t="shared" ca="1" si="31"/>
        <v>1.0687821030031079</v>
      </c>
      <c r="AQ60" s="1">
        <f t="shared" ca="1" si="32"/>
        <v>5.0109342774180554E-3</v>
      </c>
      <c r="AR60" s="1"/>
      <c r="AS60" s="71"/>
      <c r="AT60" s="70"/>
      <c r="AU60" s="70"/>
      <c r="AV60"/>
      <c r="AW60"/>
      <c r="AX60"/>
      <c r="AY60"/>
      <c r="AZ60"/>
      <c r="BA60" s="118"/>
      <c r="BD60" s="121"/>
      <c r="BE60" s="123"/>
      <c r="BF60" s="121"/>
      <c r="BG60" s="121"/>
      <c r="BH60" s="123"/>
      <c r="BI60" s="121"/>
      <c r="BL60" s="121"/>
      <c r="BM60" s="123"/>
      <c r="BN60" s="121"/>
      <c r="BO60" s="121"/>
      <c r="BP60" s="123"/>
      <c r="BQ60" s="121"/>
    </row>
    <row r="61" spans="1:69">
      <c r="A61" s="62">
        <f t="shared" si="33"/>
        <v>44</v>
      </c>
      <c r="B61" s="62" t="str">
        <f t="shared" si="3"/>
        <v>data3!R46C37</v>
      </c>
      <c r="C61" s="62" t="str">
        <f ca="1">$AT$8&amp;"!R"&amp;2+A61&amp;"C"&amp;F$3</f>
        <v>data2!R46C37</v>
      </c>
      <c r="D61" s="63" t="str">
        <f t="shared" ca="1" si="0"/>
        <v/>
      </c>
      <c r="E61" s="62">
        <f t="shared" ca="1" si="4"/>
        <v>12227.67638204417</v>
      </c>
      <c r="F61" s="63">
        <f t="shared" ca="1" si="5"/>
        <v>10196.978724888393</v>
      </c>
      <c r="G61" s="63" t="str">
        <f t="shared" ca="1" si="6"/>
        <v>OVR</v>
      </c>
      <c r="H61" s="63"/>
      <c r="I61" s="63">
        <f t="shared" ca="1" si="7"/>
        <v>9076.5896085126096</v>
      </c>
      <c r="J61" s="63">
        <f t="shared" ca="1" si="8"/>
        <v>9045.3130580357138</v>
      </c>
      <c r="K61" s="63">
        <f t="shared" ca="1" si="9"/>
        <v>0.9965541517435621</v>
      </c>
      <c r="L61" s="1">
        <f t="shared" ca="1" si="10"/>
        <v>0.88246956663763065</v>
      </c>
      <c r="M61" s="1">
        <f t="shared" ca="1" si="11"/>
        <v>-3.445534326793287E-3</v>
      </c>
      <c r="N61" s="1"/>
      <c r="O61" s="1" t="str">
        <f t="shared" ca="1" si="12"/>
        <v>data3!R248C37</v>
      </c>
      <c r="P61" s="1" t="str">
        <f ca="1">$AT$8&amp;"!R"&amp;2+$D$16+3*A61&amp;"C"&amp;F$3</f>
        <v>data2!R248C37</v>
      </c>
      <c r="Q61" s="1" t="str">
        <f ca="1">$AT$8&amp;"!R"&amp;2+$D$16+3*A61+1&amp;"C"&amp;F$3</f>
        <v>data2!R249C37</v>
      </c>
      <c r="R61" s="1" t="str">
        <f ca="1">$AT$8&amp;"!R"&amp;2+$D$16+3*A61+2&amp;"C"&amp;F$3</f>
        <v>data2!R250C37</v>
      </c>
      <c r="S61" s="2">
        <f t="shared" ca="1" si="13"/>
        <v>45</v>
      </c>
      <c r="T61" s="63" t="str">
        <f t="shared" ca="1" si="14"/>
        <v/>
      </c>
      <c r="U61" s="2" t="str">
        <f t="shared" ca="1" si="15"/>
        <v/>
      </c>
      <c r="V61" s="2">
        <f t="shared" ca="1" si="16"/>
        <v>527.03264282073053</v>
      </c>
      <c r="W61" s="2">
        <f t="shared" ca="1" si="17"/>
        <v>535.34071786063055</v>
      </c>
      <c r="X61" s="2" t="str">
        <f t="shared" ca="1" si="18"/>
        <v>OVR</v>
      </c>
      <c r="Y61" s="2" t="str">
        <f t="shared" ca="1" si="1"/>
        <v>OVR</v>
      </c>
      <c r="AA61" s="63">
        <f t="shared" ca="1" si="19"/>
        <v>78.17249762463463</v>
      </c>
      <c r="AB61" s="63">
        <f t="shared" ca="1" si="20"/>
        <v>76.850701740809853</v>
      </c>
      <c r="AC61" s="1">
        <f ca="1">IF(AB61&lt;&gt;"",AA61/AC$16,"")</f>
        <v>7.6265851341106956E-3</v>
      </c>
      <c r="AD61" s="63">
        <f t="shared" ca="1" si="21"/>
        <v>0.98309129266699757</v>
      </c>
      <c r="AE61" s="1">
        <f t="shared" ca="1" si="2"/>
        <v>-2.8340884198889582E-2</v>
      </c>
      <c r="AF61" s="63">
        <f t="shared" ca="1" si="22"/>
        <v>73.807548795427593</v>
      </c>
      <c r="AG61" s="1">
        <f t="shared" ca="1" si="23"/>
        <v>0.20845999366569234</v>
      </c>
      <c r="AH61" s="63">
        <f t="shared" ca="1" si="24"/>
        <v>0.94416260242615679</v>
      </c>
      <c r="AI61" s="1">
        <f t="shared" ca="1" si="25"/>
        <v>-1.4853870168897387E-2</v>
      </c>
      <c r="AJ61" s="63">
        <f ca="1">IF(AF61&lt;&gt;"",AF61/AB61,"")</f>
        <v>0.960401754617079</v>
      </c>
      <c r="AK61" s="1">
        <f t="shared" ca="1" si="26"/>
        <v>-2.2808210051016187E-2</v>
      </c>
      <c r="AL61" s="2">
        <f t="shared" ca="1" si="27"/>
        <v>79.3474348613194</v>
      </c>
      <c r="AM61" s="1">
        <f t="shared" ca="1" si="28"/>
        <v>0.50433869435248146</v>
      </c>
      <c r="AN61" s="63">
        <f t="shared" ca="1" si="29"/>
        <v>1.0150300588107921</v>
      </c>
      <c r="AO61" s="1">
        <f t="shared" ca="1" si="30"/>
        <v>2.8799518062230245E-2</v>
      </c>
      <c r="AP61" s="63">
        <f t="shared" ca="1" si="31"/>
        <v>1.0750585293280328</v>
      </c>
      <c r="AQ61" s="1">
        <f t="shared" ca="1" si="32"/>
        <v>1.0912864209638995E-2</v>
      </c>
      <c r="AR61" s="1"/>
      <c r="AS61" s="71"/>
      <c r="AT61" s="70"/>
      <c r="AU61" s="70"/>
      <c r="AV61"/>
      <c r="AW61"/>
      <c r="AX61"/>
      <c r="AY61"/>
      <c r="AZ61"/>
      <c r="BA61" s="118"/>
      <c r="BD61" s="121"/>
      <c r="BE61" s="123"/>
      <c r="BF61" s="121"/>
      <c r="BG61" s="121"/>
      <c r="BH61" s="123"/>
      <c r="BI61" s="121"/>
      <c r="BL61" s="121"/>
      <c r="BM61" s="123"/>
      <c r="BN61" s="121"/>
      <c r="BO61" s="121"/>
      <c r="BP61" s="123"/>
      <c r="BQ61" s="121"/>
    </row>
    <row r="62" spans="1:69">
      <c r="A62" s="62">
        <f t="shared" si="33"/>
        <v>45</v>
      </c>
      <c r="B62" s="62" t="str">
        <f t="shared" si="3"/>
        <v>data3!R47C37</v>
      </c>
      <c r="C62" s="62" t="str">
        <f ca="1">$AT$8&amp;"!R"&amp;2+A62&amp;"C"&amp;F$3</f>
        <v>data2!R47C37</v>
      </c>
      <c r="D62" s="63" t="str">
        <f t="shared" ca="1" si="0"/>
        <v/>
      </c>
      <c r="E62" s="62">
        <f t="shared" ca="1" si="4"/>
        <v>12112.888758445853</v>
      </c>
      <c r="F62" s="63">
        <f t="shared" ca="1" si="5"/>
        <v>10193.928815569196</v>
      </c>
      <c r="G62" s="63" t="str">
        <f t="shared" ca="1" si="6"/>
        <v>OVR</v>
      </c>
      <c r="H62" s="63"/>
      <c r="I62" s="63">
        <f t="shared" ca="1" si="7"/>
        <v>9219.1481019957082</v>
      </c>
      <c r="J62" s="63">
        <f t="shared" ca="1" si="8"/>
        <v>9163.3316824776794</v>
      </c>
      <c r="K62" s="63">
        <f t="shared" ca="1" si="9"/>
        <v>0.99394559899672874</v>
      </c>
      <c r="L62" s="1">
        <f t="shared" ca="1" si="10"/>
        <v>0.89398357877831014</v>
      </c>
      <c r="M62" s="1">
        <f t="shared" ca="1" si="11"/>
        <v>-6.0540878953603272E-3</v>
      </c>
      <c r="N62" s="1"/>
      <c r="O62" s="1" t="str">
        <f t="shared" ca="1" si="12"/>
        <v>data3!R251C37</v>
      </c>
      <c r="P62" s="1" t="str">
        <f ca="1">$AT$8&amp;"!R"&amp;2+$D$16+3*A62&amp;"C"&amp;F$3</f>
        <v>data2!R251C37</v>
      </c>
      <c r="Q62" s="1" t="str">
        <f ca="1">$AT$8&amp;"!R"&amp;2+$D$16+3*A62+1&amp;"C"&amp;F$3</f>
        <v>data2!R252C37</v>
      </c>
      <c r="R62" s="1" t="str">
        <f ca="1">$AT$8&amp;"!R"&amp;2+$D$16+3*A62+2&amp;"C"&amp;F$3</f>
        <v>data2!R253C37</v>
      </c>
      <c r="S62" s="2">
        <f t="shared" ca="1" si="13"/>
        <v>46</v>
      </c>
      <c r="T62" s="63" t="str">
        <f t="shared" ca="1" si="14"/>
        <v/>
      </c>
      <c r="U62" s="2" t="str">
        <f t="shared" ca="1" si="15"/>
        <v/>
      </c>
      <c r="V62" s="2">
        <f t="shared" ca="1" si="16"/>
        <v>522.12489302494737</v>
      </c>
      <c r="W62" s="2">
        <f t="shared" ca="1" si="17"/>
        <v>530.25196402413508</v>
      </c>
      <c r="X62" s="2" t="str">
        <f t="shared" ca="1" si="18"/>
        <v>OVR</v>
      </c>
      <c r="Y62" s="2" t="str">
        <f t="shared" ca="1" si="1"/>
        <v>OVR</v>
      </c>
      <c r="AA62" s="63">
        <f t="shared" ca="1" si="19"/>
        <v>79.311766717140699</v>
      </c>
      <c r="AB62" s="63">
        <f t="shared" ca="1" si="20"/>
        <v>78.074011121477398</v>
      </c>
      <c r="AC62" s="1">
        <f ca="1">IF(AB62&lt;&gt;"",AA62/AC$16,"")</f>
        <v>7.7377333382576295E-3</v>
      </c>
      <c r="AD62" s="63">
        <f t="shared" ca="1" si="21"/>
        <v>0.98439379619322231</v>
      </c>
      <c r="AE62" s="1">
        <f t="shared" ca="1" si="2"/>
        <v>-2.7053527232085428E-2</v>
      </c>
      <c r="AF62" s="63">
        <f t="shared" ca="1" si="22"/>
        <v>75.021458217075889</v>
      </c>
      <c r="AG62" s="1">
        <f t="shared" ca="1" si="23"/>
        <v>0.21149804457904187</v>
      </c>
      <c r="AH62" s="63">
        <f t="shared" ca="1" si="24"/>
        <v>0.94590577567934064</v>
      </c>
      <c r="AI62" s="1">
        <f t="shared" ca="1" si="25"/>
        <v>-1.3035030511844292E-2</v>
      </c>
      <c r="AJ62" s="63">
        <f ca="1">IF(AF62&lt;&gt;"",AF62/AB62,"")</f>
        <v>0.96090180508784206</v>
      </c>
      <c r="AK62" s="1">
        <f t="shared" ca="1" si="26"/>
        <v>-2.2299417545962319E-2</v>
      </c>
      <c r="AL62" s="2">
        <f t="shared" ca="1" si="27"/>
        <v>81.326387814113076</v>
      </c>
      <c r="AM62" s="1">
        <f t="shared" ca="1" si="28"/>
        <v>0.51168881752994</v>
      </c>
      <c r="AN62" s="63">
        <f t="shared" ca="1" si="29"/>
        <v>1.0254012888674813</v>
      </c>
      <c r="AO62" s="1">
        <f t="shared" ca="1" si="30"/>
        <v>3.9311439745155718E-2</v>
      </c>
      <c r="AP62" s="63">
        <f t="shared" ca="1" si="31"/>
        <v>1.0840416828315143</v>
      </c>
      <c r="AQ62" s="1">
        <f t="shared" ca="1" si="32"/>
        <v>1.9360018657607059E-2</v>
      </c>
      <c r="AR62" s="1"/>
      <c r="AS62" s="71"/>
      <c r="AT62" s="70"/>
      <c r="AU62" s="70"/>
      <c r="AV62"/>
      <c r="AW62"/>
      <c r="AX62"/>
      <c r="AY62"/>
      <c r="AZ62"/>
      <c r="BA62" s="118"/>
      <c r="BD62" s="121"/>
      <c r="BE62" s="123"/>
      <c r="BF62" s="121"/>
      <c r="BG62" s="121"/>
      <c r="BH62" s="123"/>
      <c r="BI62" s="121"/>
      <c r="BL62" s="121"/>
      <c r="BM62" s="123"/>
      <c r="BN62" s="121"/>
      <c r="BO62" s="121"/>
      <c r="BP62" s="123"/>
      <c r="BQ62" s="121"/>
    </row>
    <row r="63" spans="1:69">
      <c r="A63" s="62">
        <f t="shared" si="33"/>
        <v>46</v>
      </c>
      <c r="B63" s="62" t="str">
        <f t="shared" si="3"/>
        <v>data3!R48C37</v>
      </c>
      <c r="C63" s="62" t="str">
        <f ca="1">$AT$8&amp;"!R"&amp;2+A63&amp;"C"&amp;F$3</f>
        <v>data2!R48C37</v>
      </c>
      <c r="D63" s="63" t="str">
        <f t="shared" ca="1" si="0"/>
        <v/>
      </c>
      <c r="E63" s="62">
        <f t="shared" ca="1" si="4"/>
        <v>12007.558222416104</v>
      </c>
      <c r="F63" s="63">
        <f t="shared" ca="1" si="5"/>
        <v>10186.924107142857</v>
      </c>
      <c r="G63" s="63" t="str">
        <f t="shared" ca="1" si="6"/>
        <v>OVR</v>
      </c>
      <c r="H63" s="63"/>
      <c r="I63" s="63">
        <f t="shared" ca="1" si="7"/>
        <v>9365.8999507147109</v>
      </c>
      <c r="J63" s="63">
        <f t="shared" ca="1" si="8"/>
        <v>9283.8193882533487</v>
      </c>
      <c r="K63" s="63">
        <f t="shared" ca="1" si="9"/>
        <v>0.99123623326180221</v>
      </c>
      <c r="L63" s="1">
        <f t="shared" ca="1" si="10"/>
        <v>0.90573847690276577</v>
      </c>
      <c r="M63" s="1">
        <f t="shared" ca="1" si="11"/>
        <v>-8.7634544837780215E-3</v>
      </c>
      <c r="N63" s="1"/>
      <c r="O63" s="1" t="str">
        <f t="shared" ca="1" si="12"/>
        <v>data3!R254C37</v>
      </c>
      <c r="P63" s="1" t="str">
        <f ca="1">$AT$8&amp;"!R"&amp;2+$D$16+3*A63&amp;"C"&amp;F$3</f>
        <v>data2!R254C37</v>
      </c>
      <c r="Q63" s="1" t="str">
        <f ca="1">$AT$8&amp;"!R"&amp;2+$D$16+3*A63+1&amp;"C"&amp;F$3</f>
        <v>data2!R255C37</v>
      </c>
      <c r="R63" s="1" t="str">
        <f ca="1">$AT$8&amp;"!R"&amp;2+$D$16+3*A63+2&amp;"C"&amp;F$3</f>
        <v>data2!R256C37</v>
      </c>
      <c r="S63" s="2">
        <f t="shared" ca="1" si="13"/>
        <v>47</v>
      </c>
      <c r="T63" s="63" t="str">
        <f t="shared" ca="1" si="14"/>
        <v/>
      </c>
      <c r="U63" s="2" t="str">
        <f t="shared" ca="1" si="15"/>
        <v/>
      </c>
      <c r="V63" s="2">
        <f t="shared" ca="1" si="16"/>
        <v>517.19154468062084</v>
      </c>
      <c r="W63" s="2">
        <f t="shared" ca="1" si="17"/>
        <v>525.15204838344027</v>
      </c>
      <c r="X63" s="2" t="str">
        <f t="shared" ca="1" si="18"/>
        <v>OVR</v>
      </c>
      <c r="Y63" s="2" t="str">
        <f t="shared" ca="1" si="1"/>
        <v>OVR</v>
      </c>
      <c r="AA63" s="63">
        <f t="shared" ca="1" si="19"/>
        <v>80.60128188498534</v>
      </c>
      <c r="AB63" s="63">
        <f t="shared" ca="1" si="20"/>
        <v>79.336424010140561</v>
      </c>
      <c r="AC63" s="1">
        <f ca="1">IF(AB63&lt;&gt;"",AA63/AC$16,"")</f>
        <v>7.8635396960961314E-3</v>
      </c>
      <c r="AD63" s="63">
        <f t="shared" ca="1" si="21"/>
        <v>0.98430722383981839</v>
      </c>
      <c r="AE63" s="1">
        <f t="shared" ca="1" si="2"/>
        <v>-2.7139092852479729E-2</v>
      </c>
      <c r="AF63" s="63">
        <f t="shared" ca="1" si="22"/>
        <v>76.339592252458843</v>
      </c>
      <c r="AG63" s="1">
        <f t="shared" ca="1" si="23"/>
        <v>0.21493675169329424</v>
      </c>
      <c r="AH63" s="63">
        <f t="shared" ca="1" si="24"/>
        <v>0.94712627972086416</v>
      </c>
      <c r="AI63" s="1">
        <f t="shared" ca="1" si="25"/>
        <v>-1.1761547713584175E-2</v>
      </c>
      <c r="AJ63" s="63">
        <f ca="1">IF(AF63&lt;&gt;"",AF63/AB63,"")</f>
        <v>0.962226281369845</v>
      </c>
      <c r="AK63" s="1">
        <f t="shared" ca="1" si="26"/>
        <v>-2.09517863671006E-2</v>
      </c>
      <c r="AL63" s="2">
        <f t="shared" ca="1" si="27"/>
        <v>83.528171811785015</v>
      </c>
      <c r="AM63" s="1">
        <f t="shared" ca="1" si="28"/>
        <v>0.52000827022571183</v>
      </c>
      <c r="AN63" s="63">
        <f t="shared" ca="1" si="29"/>
        <v>1.036313193268765</v>
      </c>
      <c r="AO63" s="1">
        <f t="shared" ca="1" si="30"/>
        <v>5.0371370327245479E-2</v>
      </c>
      <c r="AP63" s="63">
        <f t="shared" ca="1" si="31"/>
        <v>1.0941658102594154</v>
      </c>
      <c r="AQ63" s="1">
        <f t="shared" ca="1" si="32"/>
        <v>2.8880068381932356E-2</v>
      </c>
      <c r="AR63" s="1"/>
      <c r="AS63" s="103" t="str">
        <f ca="1">"Gain Compression Relative to LM &amp; HI Range; Range=LO: "&amp;AX9&amp; " channel"</f>
        <v>Gain Compression Relative to LM &amp; HI Range; Range=LO: BLUE channel</v>
      </c>
      <c r="AT63" s="103"/>
      <c r="AU63" s="103"/>
      <c r="AV63" s="103"/>
      <c r="AW63" s="103"/>
      <c r="AX63" s="103"/>
      <c r="AY63" s="103"/>
      <c r="AZ63"/>
      <c r="BA63" s="118"/>
      <c r="BD63" s="121"/>
      <c r="BE63" s="123"/>
      <c r="BF63" s="121"/>
      <c r="BG63" s="121"/>
      <c r="BH63" s="123"/>
      <c r="BI63" s="121"/>
      <c r="BL63" s="121"/>
      <c r="BM63" s="123"/>
      <c r="BN63" s="121"/>
      <c r="BO63" s="121"/>
      <c r="BP63" s="123"/>
      <c r="BQ63" s="121"/>
    </row>
    <row r="64" spans="1:69">
      <c r="A64" s="62">
        <f t="shared" si="33"/>
        <v>47</v>
      </c>
      <c r="B64" s="62" t="str">
        <f t="shared" si="3"/>
        <v>data3!R49C37</v>
      </c>
      <c r="C64" s="62" t="str">
        <f ca="1">$AT$8&amp;"!R"&amp;2+A64&amp;"C"&amp;F$3</f>
        <v>data2!R49C37</v>
      </c>
      <c r="D64" s="63" t="str">
        <f t="shared" ca="1" si="0"/>
        <v/>
      </c>
      <c r="E64" s="62">
        <f t="shared" ca="1" si="4"/>
        <v>11896.814338511347</v>
      </c>
      <c r="F64" s="63">
        <f t="shared" ca="1" si="5"/>
        <v>10176.372349330357</v>
      </c>
      <c r="G64" s="63" t="str">
        <f t="shared" ca="1" si="6"/>
        <v>OVR</v>
      </c>
      <c r="H64" s="63"/>
      <c r="I64" s="63">
        <f t="shared" ca="1" si="7"/>
        <v>9510.5910578090716</v>
      </c>
      <c r="J64" s="63">
        <f t="shared" ca="1" si="8"/>
        <v>9401.6258893694194</v>
      </c>
      <c r="K64" s="63">
        <f t="shared" ca="1" si="9"/>
        <v>0.98854275535796676</v>
      </c>
      <c r="L64" s="1">
        <f t="shared" ca="1" si="10"/>
        <v>0.91723179408482136</v>
      </c>
      <c r="M64" s="1">
        <f t="shared" ca="1" si="11"/>
        <v>-1.1456933236099753E-2</v>
      </c>
      <c r="N64" s="1"/>
      <c r="O64" s="1" t="str">
        <f t="shared" ca="1" si="12"/>
        <v>data3!R257C37</v>
      </c>
      <c r="P64" s="1" t="str">
        <f ca="1">$AT$8&amp;"!R"&amp;2+$D$16+3*A64&amp;"C"&amp;F$3</f>
        <v>data2!R257C37</v>
      </c>
      <c r="Q64" s="1" t="str">
        <f ca="1">$AT$8&amp;"!R"&amp;2+$D$16+3*A64+1&amp;"C"&amp;F$3</f>
        <v>data2!R258C37</v>
      </c>
      <c r="R64" s="1" t="str">
        <f ca="1">$AT$8&amp;"!R"&amp;2+$D$16+3*A64+2&amp;"C"&amp;F$3</f>
        <v>data2!R259C37</v>
      </c>
      <c r="S64" s="2">
        <f t="shared" ca="1" si="13"/>
        <v>48</v>
      </c>
      <c r="T64" s="63" t="str">
        <f t="shared" ca="1" si="14"/>
        <v/>
      </c>
      <c r="U64" s="2" t="str">
        <f t="shared" ca="1" si="15"/>
        <v/>
      </c>
      <c r="V64" s="2">
        <f t="shared" ca="1" si="16"/>
        <v>512.24792482228293</v>
      </c>
      <c r="W64" s="2">
        <f t="shared" ca="1" si="17"/>
        <v>520.00744192940851</v>
      </c>
      <c r="X64" s="2" t="str">
        <f t="shared" ca="1" si="18"/>
        <v>OVR</v>
      </c>
      <c r="Y64" s="2" t="str">
        <f t="shared" ca="1" si="1"/>
        <v>OVR</v>
      </c>
      <c r="AA64" s="63">
        <f t="shared" ca="1" si="19"/>
        <v>81.896140341034283</v>
      </c>
      <c r="AB64" s="63">
        <f t="shared" ca="1" si="20"/>
        <v>80.593247686113628</v>
      </c>
      <c r="AC64" s="1">
        <f ca="1">IF(AB64&lt;&gt;"",AA64/AC$16,"")</f>
        <v>7.9898673503448082E-3</v>
      </c>
      <c r="AD64" s="63">
        <f t="shared" ca="1" si="21"/>
        <v>0.98409091503585988</v>
      </c>
      <c r="AE64" s="1">
        <f t="shared" ca="1" si="2"/>
        <v>-2.7352886243553365E-2</v>
      </c>
      <c r="AF64" s="63">
        <f t="shared" ca="1" si="22"/>
        <v>77.598461559840615</v>
      </c>
      <c r="AG64" s="1">
        <f t="shared" ca="1" si="23"/>
        <v>0.21838970757609141</v>
      </c>
      <c r="AH64" s="63">
        <f t="shared" ca="1" si="24"/>
        <v>0.94752281654181569</v>
      </c>
      <c r="AI64" s="1">
        <f t="shared" ca="1" si="25"/>
        <v>-1.1347798309093826E-2</v>
      </c>
      <c r="AJ64" s="63">
        <f ca="1">IF(AF64&lt;&gt;"",AF64/AB64,"")</f>
        <v>0.96284073154693062</v>
      </c>
      <c r="AK64" s="1">
        <f t="shared" ca="1" si="26"/>
        <v>-2.0326594185293145E-2</v>
      </c>
      <c r="AL64" s="2">
        <f t="shared" ca="1" si="27"/>
        <v>85.621244566781186</v>
      </c>
      <c r="AM64" s="1">
        <f t="shared" ca="1" si="28"/>
        <v>0.52836219574860832</v>
      </c>
      <c r="AN64" s="63">
        <f t="shared" ca="1" si="29"/>
        <v>1.0454857116615597</v>
      </c>
      <c r="AO64" s="1">
        <f t="shared" ca="1" si="30"/>
        <v>5.96683191417271E-2</v>
      </c>
      <c r="AP64" s="63">
        <f t="shared" ca="1" si="31"/>
        <v>1.1033884286578768</v>
      </c>
      <c r="AQ64" s="1">
        <f t="shared" ca="1" si="32"/>
        <v>3.7552399540058845E-2</v>
      </c>
      <c r="AR64" s="1"/>
      <c r="AS64"/>
      <c r="AT64"/>
      <c r="AU64"/>
      <c r="AV64"/>
      <c r="AW64"/>
      <c r="AX64"/>
      <c r="AY64"/>
      <c r="AZ64"/>
      <c r="BA64" s="118"/>
      <c r="BD64" s="121"/>
      <c r="BE64" s="123"/>
      <c r="BF64" s="121"/>
      <c r="BG64" s="121"/>
      <c r="BH64" s="123"/>
      <c r="BI64" s="121"/>
      <c r="BL64" s="121"/>
      <c r="BM64" s="123"/>
      <c r="BN64" s="121"/>
      <c r="BO64" s="121"/>
      <c r="BP64" s="123"/>
      <c r="BQ64" s="121"/>
    </row>
    <row r="65" spans="1:69">
      <c r="A65" s="62">
        <f t="shared" si="33"/>
        <v>48</v>
      </c>
      <c r="B65" s="62" t="str">
        <f t="shared" si="3"/>
        <v>data3!R50C37</v>
      </c>
      <c r="C65" s="62" t="str">
        <f ca="1">$AT$8&amp;"!R"&amp;2+A65&amp;"C"&amp;F$3</f>
        <v>data2!R50C37</v>
      </c>
      <c r="D65" s="63" t="str">
        <f t="shared" ca="1" si="0"/>
        <v/>
      </c>
      <c r="E65" s="62">
        <f t="shared" ca="1" si="4"/>
        <v>11779.548435062052</v>
      </c>
      <c r="F65" s="63">
        <f t="shared" ca="1" si="5"/>
        <v>10162.932686941964</v>
      </c>
      <c r="G65" s="63" t="str">
        <f t="shared" ca="1" si="6"/>
        <v>OVR</v>
      </c>
      <c r="H65" s="63"/>
      <c r="I65" s="63">
        <f t="shared" ca="1" si="7"/>
        <v>9650.9710001164894</v>
      </c>
      <c r="J65" s="63">
        <f t="shared" ca="1" si="8"/>
        <v>9501.5966796875</v>
      </c>
      <c r="K65" s="63">
        <f t="shared" ca="1" si="9"/>
        <v>0.98452235319874171</v>
      </c>
      <c r="L65" s="1">
        <f t="shared" ca="1" si="10"/>
        <v>0.92698504192073172</v>
      </c>
      <c r="M65" s="1">
        <f t="shared" ca="1" si="11"/>
        <v>-1.5477336661812391E-2</v>
      </c>
      <c r="N65" s="1"/>
      <c r="O65" s="1" t="str">
        <f t="shared" ca="1" si="12"/>
        <v>data3!R260C37</v>
      </c>
      <c r="P65" s="1" t="str">
        <f ca="1">$AT$8&amp;"!R"&amp;2+$D$16+3*A65&amp;"C"&amp;F$3</f>
        <v>data2!R260C37</v>
      </c>
      <c r="Q65" s="1" t="str">
        <f ca="1">$AT$8&amp;"!R"&amp;2+$D$16+3*A65+1&amp;"C"&amp;F$3</f>
        <v>data2!R261C37</v>
      </c>
      <c r="R65" s="1" t="str">
        <f ca="1">$AT$8&amp;"!R"&amp;2+$D$16+3*A65+2&amp;"C"&amp;F$3</f>
        <v>data2!R262C37</v>
      </c>
      <c r="S65" s="2">
        <f t="shared" ca="1" si="13"/>
        <v>49</v>
      </c>
      <c r="T65" s="63" t="str">
        <f t="shared" ca="1" si="14"/>
        <v/>
      </c>
      <c r="U65" s="2" t="str">
        <f t="shared" ca="1" si="15"/>
        <v/>
      </c>
      <c r="V65" s="2">
        <f t="shared" ca="1" si="16"/>
        <v>507.35892299642393</v>
      </c>
      <c r="W65" s="2">
        <f t="shared" ca="1" si="17"/>
        <v>514.8349009922573</v>
      </c>
      <c r="X65" s="2" t="str">
        <f t="shared" ca="1" si="18"/>
        <v>OVR</v>
      </c>
      <c r="Y65" s="2" t="str">
        <f t="shared" ca="1" si="1"/>
        <v>OVR</v>
      </c>
      <c r="AA65" s="63">
        <f t="shared" ca="1" si="19"/>
        <v>83.029014567862646</v>
      </c>
      <c r="AB65" s="63">
        <f t="shared" ca="1" si="20"/>
        <v>81.822145870753701</v>
      </c>
      <c r="AC65" s="1">
        <f ca="1">IF(AB65&lt;&gt;"",AA65/AC$16,"")</f>
        <v>8.1003916651573304E-3</v>
      </c>
      <c r="AD65" s="63">
        <f t="shared" ca="1" si="21"/>
        <v>0.9854644945096569</v>
      </c>
      <c r="AE65" s="1">
        <f t="shared" ca="1" si="2"/>
        <v>-2.5995279857506159E-2</v>
      </c>
      <c r="AF65" s="63">
        <f t="shared" ca="1" si="22"/>
        <v>78.81604943956647</v>
      </c>
      <c r="AG65" s="1">
        <f t="shared" ca="1" si="23"/>
        <v>0.22141070551430039</v>
      </c>
      <c r="AH65" s="63">
        <f t="shared" ca="1" si="24"/>
        <v>0.94925912164291959</v>
      </c>
      <c r="AI65" s="1">
        <f t="shared" ca="1" si="25"/>
        <v>-9.5361249318989261E-3</v>
      </c>
      <c r="AJ65" s="63">
        <f ca="1">IF(AF65&lt;&gt;"",AF65/AB65,"")</f>
        <v>0.96326060140324765</v>
      </c>
      <c r="AK65" s="1">
        <f t="shared" ca="1" si="26"/>
        <v>-1.9899384036553225E-2</v>
      </c>
      <c r="AL65" s="2">
        <f t="shared" ca="1" si="27"/>
        <v>88.051011357988628</v>
      </c>
      <c r="AM65" s="1">
        <f t="shared" ca="1" si="28"/>
        <v>0.53567106172814605</v>
      </c>
      <c r="AN65" s="63">
        <f t="shared" ca="1" si="29"/>
        <v>1.0604848415492312</v>
      </c>
      <c r="AO65" s="1">
        <f t="shared" ca="1" si="30"/>
        <v>7.4870920745337077E-2</v>
      </c>
      <c r="AP65" s="63">
        <f t="shared" ca="1" si="31"/>
        <v>1.1171710836065594</v>
      </c>
      <c r="AQ65" s="1">
        <f t="shared" ca="1" si="32"/>
        <v>5.0512682920438756E-2</v>
      </c>
      <c r="AR65" s="1"/>
      <c r="AS65"/>
      <c r="AT65"/>
      <c r="AU65"/>
      <c r="AV65"/>
      <c r="AW65"/>
      <c r="AX65"/>
      <c r="AY65"/>
      <c r="AZ65"/>
      <c r="BA65" s="118"/>
      <c r="BD65" s="121"/>
      <c r="BE65" s="123"/>
      <c r="BF65" s="121"/>
      <c r="BG65" s="121"/>
      <c r="BH65" s="123"/>
      <c r="BI65" s="121"/>
      <c r="BL65" s="121"/>
      <c r="BM65" s="123"/>
      <c r="BN65" s="121"/>
      <c r="BO65" s="121"/>
      <c r="BP65" s="123"/>
      <c r="BQ65" s="121"/>
    </row>
    <row r="66" spans="1:69">
      <c r="A66" s="62">
        <f t="shared" si="33"/>
        <v>49</v>
      </c>
      <c r="B66" s="62" t="str">
        <f t="shared" si="3"/>
        <v>data3!R51C37</v>
      </c>
      <c r="C66" s="62" t="str">
        <f ca="1">$AT$8&amp;"!R"&amp;2+A66&amp;"C"&amp;F$3</f>
        <v>data2!R51C37</v>
      </c>
      <c r="D66" s="63" t="str">
        <f t="shared" ca="1" si="0"/>
        <v/>
      </c>
      <c r="E66" s="62">
        <f t="shared" ca="1" si="4"/>
        <v>11660.586822454077</v>
      </c>
      <c r="F66" s="63">
        <f t="shared" ca="1" si="5"/>
        <v>10148.82275390625</v>
      </c>
      <c r="G66" s="63" t="str">
        <f t="shared" ca="1" si="6"/>
        <v>OVR</v>
      </c>
      <c r="H66" s="63"/>
      <c r="I66" s="63">
        <f t="shared" ca="1" si="7"/>
        <v>9788.1619837708749</v>
      </c>
      <c r="J66" s="63">
        <f t="shared" ca="1" si="8"/>
        <v>9597.0036272321431</v>
      </c>
      <c r="K66" s="63">
        <f t="shared" ca="1" si="9"/>
        <v>0.98047045432475688</v>
      </c>
      <c r="L66" s="1">
        <f t="shared" ca="1" si="10"/>
        <v>0.93629303680313591</v>
      </c>
      <c r="M66" s="1">
        <f t="shared" ca="1" si="11"/>
        <v>-1.9529236812206752E-2</v>
      </c>
      <c r="N66" s="1"/>
      <c r="O66" s="1" t="str">
        <f t="shared" ca="1" si="12"/>
        <v>data3!R263C37</v>
      </c>
      <c r="P66" s="1" t="str">
        <f ca="1">$AT$8&amp;"!R"&amp;2+$D$16+3*A66&amp;"C"&amp;F$3</f>
        <v>data2!R263C37</v>
      </c>
      <c r="Q66" s="1" t="str">
        <f ca="1">$AT$8&amp;"!R"&amp;2+$D$16+3*A66+1&amp;"C"&amp;F$3</f>
        <v>data2!R264C37</v>
      </c>
      <c r="R66" s="1" t="str">
        <f ca="1">$AT$8&amp;"!R"&amp;2+$D$16+3*A66+2&amp;"C"&amp;F$3</f>
        <v>data2!R265C37</v>
      </c>
      <c r="S66" s="2">
        <f t="shared" ca="1" si="13"/>
        <v>50</v>
      </c>
      <c r="T66" s="63" t="str">
        <f t="shared" ca="1" si="14"/>
        <v/>
      </c>
      <c r="U66" s="2" t="str">
        <f t="shared" ca="1" si="15"/>
        <v/>
      </c>
      <c r="V66" s="2">
        <f t="shared" ca="1" si="16"/>
        <v>502.2750982780081</v>
      </c>
      <c r="W66" s="2">
        <f t="shared" ca="1" si="17"/>
        <v>509.65119607107982</v>
      </c>
      <c r="X66" s="2" t="str">
        <f t="shared" ca="1" si="18"/>
        <v>OVR</v>
      </c>
      <c r="Y66" s="2" t="str">
        <f t="shared" ca="1" si="1"/>
        <v>OVR</v>
      </c>
      <c r="AA66" s="63">
        <f t="shared" ca="1" si="19"/>
        <v>84.261853406344613</v>
      </c>
      <c r="AB66" s="63">
        <f t="shared" ca="1" si="20"/>
        <v>82.984010696411133</v>
      </c>
      <c r="AC66" s="1">
        <f ca="1">IF(AB66&lt;&gt;"",AA66/AC$16,"")</f>
        <v>8.2206686250092306E-3</v>
      </c>
      <c r="AD66" s="63">
        <f t="shared" ca="1" si="21"/>
        <v>0.9848348611112171</v>
      </c>
      <c r="AE66" s="1">
        <f t="shared" ca="1" si="2"/>
        <v>-2.6617591371981275E-2</v>
      </c>
      <c r="AF66" s="63">
        <f t="shared" ca="1" si="22"/>
        <v>79.950666427612305</v>
      </c>
      <c r="AG66" s="1">
        <f t="shared" ca="1" si="23"/>
        <v>0.22469827575025231</v>
      </c>
      <c r="AH66" s="63">
        <f t="shared" ca="1" si="24"/>
        <v>0.94883583965401253</v>
      </c>
      <c r="AI66" s="1">
        <f t="shared" ca="1" si="25"/>
        <v>-9.9777804392527925E-3</v>
      </c>
      <c r="AJ66" s="63">
        <f ca="1">IF(AF66&lt;&gt;"",AF66/AB66,"")</f>
        <v>0.96344664178866912</v>
      </c>
      <c r="AK66" s="1">
        <f t="shared" ca="1" si="26"/>
        <v>-1.9710091236577743E-2</v>
      </c>
      <c r="AL66" s="2">
        <f t="shared" ca="1" si="27"/>
        <v>90.275855745588032</v>
      </c>
      <c r="AM66" s="1">
        <f t="shared" ca="1" si="28"/>
        <v>0.54362486068609428</v>
      </c>
      <c r="AN66" s="63">
        <f t="shared" ca="1" si="29"/>
        <v>1.071372775415246</v>
      </c>
      <c r="AO66" s="1">
        <f t="shared" ca="1" si="30"/>
        <v>8.590655561823235E-2</v>
      </c>
      <c r="AP66" s="63">
        <f t="shared" ca="1" si="31"/>
        <v>1.1291445059726199</v>
      </c>
      <c r="AQ66" s="1">
        <f t="shared" ca="1" si="32"/>
        <v>6.1771685447521429E-2</v>
      </c>
      <c r="AR66" s="1"/>
      <c r="AS66"/>
      <c r="AT66"/>
      <c r="AU66"/>
      <c r="AV66"/>
      <c r="AW66"/>
      <c r="AX66"/>
      <c r="AY66"/>
      <c r="AZ66"/>
      <c r="BA66" s="118"/>
      <c r="BD66" s="121"/>
      <c r="BE66" s="123"/>
      <c r="BF66" s="121"/>
      <c r="BG66" s="121"/>
      <c r="BH66" s="123"/>
      <c r="BI66" s="121"/>
      <c r="BL66" s="121"/>
      <c r="BM66" s="123"/>
      <c r="BN66" s="121"/>
      <c r="BO66" s="121"/>
      <c r="BP66" s="123"/>
      <c r="BQ66" s="121"/>
    </row>
    <row r="67" spans="1:69">
      <c r="A67" s="62">
        <f t="shared" si="33"/>
        <v>50</v>
      </c>
      <c r="B67" s="62" t="str">
        <f t="shared" si="3"/>
        <v>data3!R52C37</v>
      </c>
      <c r="C67" s="62" t="str">
        <f ca="1">$AT$8&amp;"!R"&amp;2+A67&amp;"C"&amp;F$3</f>
        <v>data2!R52C37</v>
      </c>
      <c r="D67" s="63">
        <f t="shared" ca="1" si="0"/>
        <v>51</v>
      </c>
      <c r="E67" s="62">
        <f t="shared" ca="1" si="4"/>
        <v>11539.27725892572</v>
      </c>
      <c r="F67" s="63">
        <f t="shared" ca="1" si="5"/>
        <v>10131.283063616071</v>
      </c>
      <c r="G67" s="63">
        <f t="shared" ca="1" si="6"/>
        <v>10131.283063616071</v>
      </c>
      <c r="H67" s="63"/>
      <c r="I67" s="63">
        <f t="shared" ca="1" si="7"/>
        <v>9921.7647221691932</v>
      </c>
      <c r="J67" s="63">
        <f t="shared" ca="1" si="8"/>
        <v>9676.4126674107138</v>
      </c>
      <c r="K67" s="63">
        <f t="shared" ca="1" si="9"/>
        <v>0.97527132908017211</v>
      </c>
      <c r="L67" s="1">
        <f t="shared" ca="1" si="10"/>
        <v>0.94404026023519161</v>
      </c>
      <c r="M67" s="1">
        <f t="shared" ca="1" si="11"/>
        <v>-2.4728363694594635E-2</v>
      </c>
      <c r="N67" s="1"/>
      <c r="O67" s="1" t="str">
        <f t="shared" ca="1" si="12"/>
        <v>data3!R266C37</v>
      </c>
      <c r="P67" s="1" t="str">
        <f ca="1">$AT$8&amp;"!R"&amp;2+$D$16+3*A67&amp;"C"&amp;F$3</f>
        <v>data2!R266C37</v>
      </c>
      <c r="Q67" s="1" t="str">
        <f ca="1">$AT$8&amp;"!R"&amp;2+$D$16+3*A67+1&amp;"C"&amp;F$3</f>
        <v>data2!R267C37</v>
      </c>
      <c r="R67" s="1" t="str">
        <f ca="1">$AT$8&amp;"!R"&amp;2+$D$16+3*A67+2&amp;"C"&amp;F$3</f>
        <v>data2!R268C37</v>
      </c>
      <c r="S67" s="2">
        <f t="shared" ca="1" si="13"/>
        <v>51</v>
      </c>
      <c r="T67" s="63" t="str">
        <f t="shared" ca="1" si="14"/>
        <v/>
      </c>
      <c r="U67" s="2" t="str">
        <f t="shared" ca="1" si="15"/>
        <v/>
      </c>
      <c r="V67" s="2">
        <f t="shared" ca="1" si="16"/>
        <v>497.29089368615729</v>
      </c>
      <c r="W67" s="2">
        <f t="shared" ca="1" si="17"/>
        <v>504.43397194998607</v>
      </c>
      <c r="X67" s="2" t="str">
        <f t="shared" ca="1" si="18"/>
        <v>OVR</v>
      </c>
      <c r="Y67" s="2" t="str">
        <f t="shared" ca="1" si="1"/>
        <v>OVR</v>
      </c>
      <c r="AA67" s="63">
        <f t="shared" ca="1" si="19"/>
        <v>85.317193615151027</v>
      </c>
      <c r="AB67" s="63">
        <f t="shared" ca="1" si="20"/>
        <v>84.151462963649209</v>
      </c>
      <c r="AC67" s="1">
        <f ca="1">IF(AB67&lt;&gt;"",AA67/AC$16,"")</f>
        <v>8.3236286453805871E-3</v>
      </c>
      <c r="AD67" s="63">
        <f t="shared" ca="1" si="21"/>
        <v>0.98633650965173325</v>
      </c>
      <c r="AE67" s="1">
        <f t="shared" ca="1" si="2"/>
        <v>-2.5133405209408655E-2</v>
      </c>
      <c r="AF67" s="63">
        <f t="shared" ca="1" si="22"/>
        <v>81.128608703613281</v>
      </c>
      <c r="AG67" s="1">
        <f t="shared" ca="1" si="23"/>
        <v>0.2275125163070694</v>
      </c>
      <c r="AH67" s="63">
        <f t="shared" ca="1" si="24"/>
        <v>0.95090573501008924</v>
      </c>
      <c r="AI67" s="1">
        <f t="shared" ca="1" si="25"/>
        <v>-7.8180365625577508E-3</v>
      </c>
      <c r="AJ67" s="63">
        <f ca="1">IF(AF67&lt;&gt;"",AF67/AB67,"")</f>
        <v>0.96407841107478187</v>
      </c>
      <c r="AK67" s="1">
        <f t="shared" ca="1" si="26"/>
        <v>-1.9067277167816088E-2</v>
      </c>
      <c r="AL67" s="2">
        <f t="shared" ca="1" si="27"/>
        <v>92.322892052786685</v>
      </c>
      <c r="AM67" s="1">
        <f t="shared" ca="1" si="28"/>
        <v>0.55043350719452278</v>
      </c>
      <c r="AN67" s="63">
        <f t="shared" ca="1" si="29"/>
        <v>1.0821135593047866</v>
      </c>
      <c r="AO67" s="1">
        <f t="shared" ca="1" si="30"/>
        <v>9.6793044341646484E-2</v>
      </c>
      <c r="AP67" s="63">
        <f t="shared" ca="1" si="31"/>
        <v>1.1379819465420566</v>
      </c>
      <c r="AQ67" s="1">
        <f t="shared" ca="1" si="32"/>
        <v>7.0081821235119746E-2</v>
      </c>
      <c r="AR67" s="1"/>
      <c r="AZ67"/>
      <c r="BA67" s="118"/>
      <c r="BD67" s="121"/>
      <c r="BE67" s="123"/>
      <c r="BF67" s="121"/>
      <c r="BG67" s="121"/>
      <c r="BH67" s="123"/>
      <c r="BI67" s="121"/>
      <c r="BL67" s="121"/>
      <c r="BM67" s="123"/>
      <c r="BN67" s="121"/>
      <c r="BO67" s="121"/>
      <c r="BP67" s="123"/>
      <c r="BQ67" s="121"/>
    </row>
    <row r="68" spans="1:69">
      <c r="A68" s="62">
        <f t="shared" si="33"/>
        <v>51</v>
      </c>
      <c r="B68" s="62" t="str">
        <f t="shared" si="3"/>
        <v>data3!R53C37</v>
      </c>
      <c r="C68" s="62" t="str">
        <f ca="1">$AT$8&amp;"!R"&amp;2+A68&amp;"C"&amp;F$3</f>
        <v>data2!R53C37</v>
      </c>
      <c r="D68" s="63">
        <f t="shared" ca="1" si="0"/>
        <v>52</v>
      </c>
      <c r="E68" s="62">
        <f t="shared" ca="1" si="4"/>
        <v>11417.967695397365</v>
      </c>
      <c r="F68" s="63">
        <f t="shared" ca="1" si="5"/>
        <v>10111.509033203125</v>
      </c>
      <c r="G68" s="63">
        <f t="shared" ca="1" si="6"/>
        <v>10111.509033203125</v>
      </c>
      <c r="H68" s="63"/>
      <c r="I68" s="63">
        <f t="shared" ca="1" si="7"/>
        <v>10058.046508274767</v>
      </c>
      <c r="J68" s="63">
        <f t="shared" ca="1" si="8"/>
        <v>9742.7619280133931</v>
      </c>
      <c r="K68" s="63">
        <f t="shared" ca="1" si="9"/>
        <v>0.96865349747567897</v>
      </c>
      <c r="L68" s="1">
        <f t="shared" ca="1" si="10"/>
        <v>0.95051335883057497</v>
      </c>
      <c r="M68" s="1">
        <f t="shared" ca="1" si="11"/>
        <v>-3.1346197383804952E-2</v>
      </c>
      <c r="N68" s="1"/>
      <c r="O68" s="1" t="str">
        <f t="shared" ca="1" si="12"/>
        <v>data3!R269C37</v>
      </c>
      <c r="P68" s="1" t="str">
        <f ca="1">$AT$8&amp;"!R"&amp;2+$D$16+3*A68&amp;"C"&amp;F$3</f>
        <v>data2!R269C37</v>
      </c>
      <c r="Q68" s="1" t="str">
        <f ca="1">$AT$8&amp;"!R"&amp;2+$D$16+3*A68+1&amp;"C"&amp;F$3</f>
        <v>data2!R270C37</v>
      </c>
      <c r="R68" s="1" t="str">
        <f ca="1">$AT$8&amp;"!R"&amp;2+$D$16+3*A68+2&amp;"C"&amp;F$3</f>
        <v>data2!R271C37</v>
      </c>
      <c r="S68" s="2">
        <f t="shared" ca="1" si="13"/>
        <v>52</v>
      </c>
      <c r="T68" s="63" t="str">
        <f t="shared" ca="1" si="14"/>
        <v/>
      </c>
      <c r="U68" s="2" t="str">
        <f t="shared" ca="1" si="15"/>
        <v/>
      </c>
      <c r="V68" s="2">
        <f t="shared" ca="1" si="16"/>
        <v>492.22009340176078</v>
      </c>
      <c r="W68" s="2">
        <f t="shared" ca="1" si="17"/>
        <v>499.18322971888949</v>
      </c>
      <c r="X68" s="2" t="str">
        <f t="shared" ca="1" si="18"/>
        <v>OVR</v>
      </c>
      <c r="Y68" s="2" t="str">
        <f t="shared" ca="1" si="1"/>
        <v>OVR</v>
      </c>
      <c r="AA68" s="63">
        <f t="shared" ca="1" si="19"/>
        <v>86.522764093767933</v>
      </c>
      <c r="AB68" s="63">
        <f t="shared" ca="1" si="20"/>
        <v>85.263054711478091</v>
      </c>
      <c r="AC68" s="1">
        <f ca="1">IF(AB68&lt;&gt;"",AA68/AC$16,"")</f>
        <v>8.4412452774407735E-3</v>
      </c>
      <c r="AD68" s="63">
        <f t="shared" ca="1" si="21"/>
        <v>0.98544071730158034</v>
      </c>
      <c r="AE68" s="1">
        <f t="shared" ca="1" si="2"/>
        <v>-2.6018780565068345E-2</v>
      </c>
      <c r="AF68" s="63">
        <f t="shared" ca="1" si="22"/>
        <v>82.301441328866147</v>
      </c>
      <c r="AG68" s="1">
        <f t="shared" ca="1" si="23"/>
        <v>0.2307273709167145</v>
      </c>
      <c r="AH68" s="63">
        <f t="shared" ca="1" si="24"/>
        <v>0.95121142038034079</v>
      </c>
      <c r="AI68" s="1">
        <f t="shared" ca="1" si="25"/>
        <v>-7.4990822228333531E-3</v>
      </c>
      <c r="AJ68" s="63">
        <f ca="1">IF(AF68&lt;&gt;"",AF68/AB68,"")</f>
        <v>0.96526498619321399</v>
      </c>
      <c r="AK68" s="1">
        <f t="shared" ca="1" si="26"/>
        <v>-1.7859957982573671E-2</v>
      </c>
      <c r="AL68" s="2">
        <f t="shared" ca="1" si="27"/>
        <v>94.331747055053711</v>
      </c>
      <c r="AM68" s="1">
        <f t="shared" ca="1" si="28"/>
        <v>0.55821138125011571</v>
      </c>
      <c r="AN68" s="63">
        <f t="shared" ca="1" si="29"/>
        <v>1.090253507768463</v>
      </c>
      <c r="AO68" s="1">
        <f t="shared" ca="1" si="30"/>
        <v>0.10504341582945553</v>
      </c>
      <c r="AP68" s="63">
        <f t="shared" ca="1" si="31"/>
        <v>1.1461736943113303</v>
      </c>
      <c r="AQ68" s="1">
        <f t="shared" ca="1" si="32"/>
        <v>7.778479086366219E-2</v>
      </c>
      <c r="AR68" s="1"/>
      <c r="AS68"/>
      <c r="AT68"/>
      <c r="AU68"/>
      <c r="AV68"/>
      <c r="AW68"/>
      <c r="AX68"/>
      <c r="AY68"/>
      <c r="AZ68"/>
      <c r="BA68" s="118"/>
      <c r="BD68" s="121"/>
      <c r="BE68" s="123"/>
      <c r="BF68" s="121"/>
      <c r="BG68" s="121"/>
      <c r="BH68" s="123"/>
      <c r="BI68" s="121"/>
      <c r="BL68" s="121"/>
      <c r="BM68" s="123"/>
      <c r="BN68" s="121"/>
      <c r="BO68" s="121"/>
      <c r="BP68" s="123"/>
      <c r="BQ68" s="121"/>
    </row>
    <row r="69" spans="1:69">
      <c r="A69" s="62">
        <f t="shared" si="33"/>
        <v>52</v>
      </c>
      <c r="B69" s="62" t="str">
        <f t="shared" si="3"/>
        <v>data3!R54C37</v>
      </c>
      <c r="C69" s="62" t="str">
        <f ca="1">$AT$8&amp;"!R"&amp;2+A69&amp;"C"&amp;F$3</f>
        <v>data2!R54C37</v>
      </c>
      <c r="D69" s="63">
        <f t="shared" ca="1" si="0"/>
        <v>53</v>
      </c>
      <c r="E69" s="62">
        <f t="shared" ca="1" si="4"/>
        <v>11296.658131869008</v>
      </c>
      <c r="F69" s="63">
        <f t="shared" ca="1" si="5"/>
        <v>10089.427995954242</v>
      </c>
      <c r="G69" s="63">
        <f t="shared" ca="1" si="6"/>
        <v>10089.427995954242</v>
      </c>
      <c r="H69" s="63"/>
      <c r="I69" s="63">
        <f t="shared" ca="1" si="7"/>
        <v>10204.675810380197</v>
      </c>
      <c r="J69" s="63">
        <f t="shared" ca="1" si="8"/>
        <v>9793.7890450613831</v>
      </c>
      <c r="K69" s="63">
        <f t="shared" ca="1" si="9"/>
        <v>0.95973544158052926</v>
      </c>
      <c r="L69" s="1">
        <f t="shared" ca="1" si="10"/>
        <v>0.95549161415233008</v>
      </c>
      <c r="M69" s="1">
        <f t="shared" ca="1" si="11"/>
        <v>-4.0264256088277217E-2</v>
      </c>
      <c r="N69" s="1"/>
      <c r="O69" s="1" t="str">
        <f t="shared" ca="1" si="12"/>
        <v>data3!R272C37</v>
      </c>
      <c r="P69" s="1" t="str">
        <f ca="1">$AT$8&amp;"!R"&amp;2+$D$16+3*A69&amp;"C"&amp;F$3</f>
        <v>data2!R272C37</v>
      </c>
      <c r="Q69" s="1" t="str">
        <f ca="1">$AT$8&amp;"!R"&amp;2+$D$16+3*A69+1&amp;"C"&amp;F$3</f>
        <v>data2!R273C37</v>
      </c>
      <c r="R69" s="1" t="str">
        <f ca="1">$AT$8&amp;"!R"&amp;2+$D$16+3*A69+2&amp;"C"&amp;F$3</f>
        <v>data2!R274C37</v>
      </c>
      <c r="S69" s="2">
        <f t="shared" ca="1" si="13"/>
        <v>53</v>
      </c>
      <c r="T69" s="63" t="str">
        <f t="shared" ca="1" si="14"/>
        <v/>
      </c>
      <c r="U69" s="2" t="str">
        <f t="shared" ca="1" si="15"/>
        <v/>
      </c>
      <c r="V69" s="2">
        <f t="shared" ca="1" si="16"/>
        <v>487.13545512270991</v>
      </c>
      <c r="W69" s="2">
        <f t="shared" ca="1" si="17"/>
        <v>493.89339229038785</v>
      </c>
      <c r="X69" s="2" t="str">
        <f t="shared" ca="1" si="18"/>
        <v>OVR</v>
      </c>
      <c r="Y69" s="2" t="str">
        <f t="shared" ca="1" si="1"/>
        <v>OVR</v>
      </c>
      <c r="AA69" s="63">
        <f t="shared" ca="1" si="19"/>
        <v>87.588256550162498</v>
      </c>
      <c r="AB69" s="63">
        <f t="shared" ca="1" si="20"/>
        <v>86.380232810974121</v>
      </c>
      <c r="AC69" s="1">
        <f ca="1">IF(AB69&lt;&gt;"",AA69/AC$16,"")</f>
        <v>8.5451957609914628E-3</v>
      </c>
      <c r="AD69" s="63">
        <f t="shared" ca="1" si="21"/>
        <v>0.98620792573378224</v>
      </c>
      <c r="AE69" s="1">
        <f t="shared" ca="1" si="2"/>
        <v>-2.526049385006135E-2</v>
      </c>
      <c r="AF69" s="63">
        <f t="shared" ca="1" si="22"/>
        <v>83.467531476702007</v>
      </c>
      <c r="AG69" s="1">
        <f t="shared" ca="1" si="23"/>
        <v>0.23356868413376666</v>
      </c>
      <c r="AH69" s="63">
        <f t="shared" ca="1" si="24"/>
        <v>0.95295345248594465</v>
      </c>
      <c r="AI69" s="1">
        <f t="shared" ca="1" si="25"/>
        <v>-5.6814332474690588E-3</v>
      </c>
      <c r="AJ69" s="63">
        <f ca="1">IF(AF69&lt;&gt;"",AF69/AB69,"")</f>
        <v>0.96628046441312587</v>
      </c>
      <c r="AK69" s="1">
        <f t="shared" ca="1" si="26"/>
        <v>-1.6826726863826358E-2</v>
      </c>
      <c r="AL69" s="2">
        <f t="shared" ca="1" si="27"/>
        <v>96.351753234863281</v>
      </c>
      <c r="AM69" s="1">
        <f t="shared" ca="1" si="28"/>
        <v>0.56508552613008067</v>
      </c>
      <c r="AN69" s="63">
        <f t="shared" ca="1" si="29"/>
        <v>1.1000533294058874</v>
      </c>
      <c r="AO69" s="1">
        <f t="shared" ca="1" si="30"/>
        <v>0.11497617761336776</v>
      </c>
      <c r="AP69" s="63">
        <f t="shared" ca="1" si="31"/>
        <v>1.1543620798436767</v>
      </c>
      <c r="AQ69" s="1">
        <f t="shared" ca="1" si="32"/>
        <v>8.5484598870330553E-2</v>
      </c>
      <c r="AR69" s="1"/>
      <c r="AS69"/>
      <c r="AT69"/>
      <c r="AU69"/>
      <c r="AV69"/>
      <c r="AW69"/>
      <c r="AX69"/>
      <c r="AY69"/>
      <c r="AZ69"/>
      <c r="BA69" s="118"/>
      <c r="BD69" s="121"/>
      <c r="BE69" s="123"/>
      <c r="BF69" s="121"/>
      <c r="BG69" s="121"/>
      <c r="BH69" s="123"/>
      <c r="BI69" s="121"/>
      <c r="BL69" s="121"/>
      <c r="BM69" s="123"/>
      <c r="BN69" s="121"/>
      <c r="BO69" s="121"/>
      <c r="BP69" s="123"/>
      <c r="BQ69" s="121"/>
    </row>
    <row r="70" spans="1:69">
      <c r="A70" s="62">
        <f t="shared" si="33"/>
        <v>53</v>
      </c>
      <c r="B70" s="62" t="str">
        <f t="shared" si="3"/>
        <v>data3!R55C37</v>
      </c>
      <c r="C70" s="62" t="str">
        <f ca="1">$AT$8&amp;"!R"&amp;2+A70&amp;"C"&amp;F$3</f>
        <v>data2!R55C37</v>
      </c>
      <c r="D70" s="63">
        <f t="shared" ca="1" si="0"/>
        <v>54</v>
      </c>
      <c r="E70" s="62">
        <f t="shared" ca="1" si="4"/>
        <v>11176.97903341954</v>
      </c>
      <c r="F70" s="63">
        <f t="shared" ca="1" si="5"/>
        <v>10065.916922433036</v>
      </c>
      <c r="G70" s="63">
        <f t="shared" ca="1" si="6"/>
        <v>10065.916922433036</v>
      </c>
      <c r="H70" s="63"/>
      <c r="I70" s="63">
        <f t="shared" ca="1" si="7"/>
        <v>10327.159329465119</v>
      </c>
      <c r="J70" s="63">
        <f t="shared" ca="1" si="8"/>
        <v>9842.81640625</v>
      </c>
      <c r="K70" s="63">
        <f t="shared" ca="1" si="9"/>
        <v>0.95310008224302223</v>
      </c>
      <c r="L70" s="1">
        <f t="shared" ca="1" si="10"/>
        <v>0.96027477134146344</v>
      </c>
      <c r="M70" s="1">
        <f t="shared" ca="1" si="11"/>
        <v>-4.6899617516022896E-2</v>
      </c>
      <c r="N70" s="1"/>
      <c r="O70" s="1" t="str">
        <f t="shared" ca="1" si="12"/>
        <v>data3!R275C37</v>
      </c>
      <c r="P70" s="1" t="str">
        <f ca="1">$AT$8&amp;"!R"&amp;2+$D$16+3*A70&amp;"C"&amp;F$3</f>
        <v>data2!R275C37</v>
      </c>
      <c r="Q70" s="1" t="str">
        <f ca="1">$AT$8&amp;"!R"&amp;2+$D$16+3*A70+1&amp;"C"&amp;F$3</f>
        <v>data2!R276C37</v>
      </c>
      <c r="R70" s="1" t="str">
        <f ca="1">$AT$8&amp;"!R"&amp;2+$D$16+3*A70+2&amp;"C"&amp;F$3</f>
        <v>data2!R277C37</v>
      </c>
      <c r="S70" s="2">
        <f t="shared" ca="1" si="13"/>
        <v>54</v>
      </c>
      <c r="T70" s="63" t="str">
        <f t="shared" ca="1" si="14"/>
        <v/>
      </c>
      <c r="U70" s="2" t="str">
        <f t="shared" ca="1" si="15"/>
        <v/>
      </c>
      <c r="V70" s="2">
        <f t="shared" ca="1" si="16"/>
        <v>482.0424909089034</v>
      </c>
      <c r="W70" s="2">
        <f t="shared" ca="1" si="17"/>
        <v>488.60355595179965</v>
      </c>
      <c r="X70" s="2" t="str">
        <f t="shared" ca="1" si="18"/>
        <v>OVR</v>
      </c>
      <c r="Y70" s="2" t="str">
        <f t="shared" ca="1" si="1"/>
        <v>OVR</v>
      </c>
      <c r="AA70" s="63">
        <f t="shared" ca="1" si="19"/>
        <v>88.702961047817553</v>
      </c>
      <c r="AB70" s="63">
        <f t="shared" ca="1" si="20"/>
        <v>87.502997670854839</v>
      </c>
      <c r="AC70" s="1">
        <f ca="1">IF(AB70&lt;&gt;"",AA70/AC$16,"")</f>
        <v>8.6539474192992728E-3</v>
      </c>
      <c r="AD70" s="63">
        <f t="shared" ca="1" si="21"/>
        <v>0.98647211589344974</v>
      </c>
      <c r="AE70" s="1">
        <f t="shared" ca="1" si="2"/>
        <v>-2.4999375906223698E-2</v>
      </c>
      <c r="AF70" s="63">
        <f t="shared" ca="1" si="22"/>
        <v>84.656304359436035</v>
      </c>
      <c r="AG70" s="1">
        <f t="shared" ca="1" si="23"/>
        <v>0.2365412294608468</v>
      </c>
      <c r="AH70" s="63">
        <f t="shared" ca="1" si="24"/>
        <v>0.95437968878851664</v>
      </c>
      <c r="AI70" s="1">
        <f t="shared" ca="1" si="25"/>
        <v>-4.1932879109635168E-3</v>
      </c>
      <c r="AJ70" s="63">
        <f ca="1">IF(AF70&lt;&gt;"",AF70/AB70,"")</f>
        <v>0.96746747669003608</v>
      </c>
      <c r="AK70" s="1">
        <f t="shared" ca="1" si="26"/>
        <v>-1.5618962877568587E-2</v>
      </c>
      <c r="AL70" s="2">
        <f t="shared" ca="1" si="27"/>
        <v>99.269755227225161</v>
      </c>
      <c r="AM70" s="1">
        <f t="shared" ca="1" si="28"/>
        <v>0.57227716805043582</v>
      </c>
      <c r="AN70" s="63">
        <f t="shared" ca="1" si="29"/>
        <v>1.1191256081486538</v>
      </c>
      <c r="AO70" s="1">
        <f t="shared" ca="1" si="30"/>
        <v>0.13430718264970642</v>
      </c>
      <c r="AP70" s="63">
        <f t="shared" ca="1" si="31"/>
        <v>1.1726209403819818</v>
      </c>
      <c r="AQ70" s="1">
        <f t="shared" ca="1" si="32"/>
        <v>0.10265400546582049</v>
      </c>
      <c r="AR70" s="1"/>
      <c r="AS70"/>
      <c r="AT70"/>
      <c r="AU70"/>
      <c r="AV70"/>
      <c r="AW70"/>
      <c r="AX70"/>
      <c r="AY70"/>
      <c r="AZ70"/>
      <c r="BA70" s="118"/>
      <c r="BD70" s="121"/>
      <c r="BE70" s="123"/>
      <c r="BF70" s="121"/>
      <c r="BG70" s="121"/>
      <c r="BH70" s="123"/>
      <c r="BI70" s="121"/>
      <c r="BL70" s="121"/>
      <c r="BM70" s="123"/>
      <c r="BN70" s="121"/>
      <c r="BO70" s="121"/>
      <c r="BP70" s="123"/>
      <c r="BQ70" s="121"/>
    </row>
    <row r="71" spans="1:69">
      <c r="A71" s="62">
        <f t="shared" si="33"/>
        <v>54</v>
      </c>
      <c r="B71" s="62" t="str">
        <f t="shared" si="3"/>
        <v>data3!R56C37</v>
      </c>
      <c r="C71" s="62" t="str">
        <f ca="1">$AT$8&amp;"!R"&amp;2+A71&amp;"C"&amp;F$3</f>
        <v>data2!R56C37</v>
      </c>
      <c r="D71" s="63">
        <f t="shared" ca="1" si="0"/>
        <v>55</v>
      </c>
      <c r="E71" s="62">
        <f t="shared" ca="1" si="4"/>
        <v>11060.821881254265</v>
      </c>
      <c r="F71" s="63">
        <f t="shared" ca="1" si="5"/>
        <v>10039.495657784599</v>
      </c>
      <c r="G71" s="63">
        <f t="shared" ca="1" si="6"/>
        <v>10039.495657784599</v>
      </c>
      <c r="H71" s="63"/>
      <c r="I71" s="63">
        <f t="shared" ca="1" si="7"/>
        <v>10448.795551272176</v>
      </c>
      <c r="J71" s="63">
        <f t="shared" ca="1" si="8"/>
        <v>9887.9448765345987</v>
      </c>
      <c r="K71" s="63">
        <f t="shared" ca="1" si="9"/>
        <v>0.94632389235816827</v>
      </c>
      <c r="L71" s="1">
        <f t="shared" ca="1" si="10"/>
        <v>0.96467754893020474</v>
      </c>
      <c r="M71" s="1">
        <f t="shared" ca="1" si="11"/>
        <v>-5.3675809535479235E-2</v>
      </c>
      <c r="N71" s="1"/>
      <c r="O71" s="1" t="str">
        <f t="shared" ca="1" si="12"/>
        <v>data3!R278C37</v>
      </c>
      <c r="P71" s="1" t="str">
        <f ca="1">$AT$8&amp;"!R"&amp;2+$D$16+3*A71&amp;"C"&amp;F$3</f>
        <v>data2!R278C37</v>
      </c>
      <c r="Q71" s="1" t="str">
        <f ca="1">$AT$8&amp;"!R"&amp;2+$D$16+3*A71+1&amp;"C"&amp;F$3</f>
        <v>data2!R279C37</v>
      </c>
      <c r="R71" s="1" t="str">
        <f ca="1">$AT$8&amp;"!R"&amp;2+$D$16+3*A71+2&amp;"C"&amp;F$3</f>
        <v>data2!R280C37</v>
      </c>
      <c r="S71" s="2">
        <f t="shared" ca="1" si="13"/>
        <v>55</v>
      </c>
      <c r="T71" s="63" t="str">
        <f t="shared" ca="1" si="14"/>
        <v/>
      </c>
      <c r="U71" s="2" t="str">
        <f t="shared" ca="1" si="15"/>
        <v/>
      </c>
      <c r="V71" s="2">
        <f t="shared" ca="1" si="16"/>
        <v>476.85086816237106</v>
      </c>
      <c r="W71" s="2">
        <f t="shared" ca="1" si="17"/>
        <v>483.26344081333707</v>
      </c>
      <c r="X71" s="2" t="str">
        <f t="shared" ca="1" si="18"/>
        <v>OVR</v>
      </c>
      <c r="Y71" s="2" t="str">
        <f t="shared" ca="1" si="1"/>
        <v>OVR</v>
      </c>
      <c r="AA71" s="63">
        <f t="shared" ca="1" si="19"/>
        <v>89.827784142581621</v>
      </c>
      <c r="AB71" s="63">
        <f t="shared" ca="1" si="20"/>
        <v>88.564317158290322</v>
      </c>
      <c r="AC71" s="1">
        <f ca="1">IF(AB71&lt;&gt;"",AA71/AC$16,"")</f>
        <v>8.7636862578128402E-3</v>
      </c>
      <c r="AD71" s="63">
        <f t="shared" ca="1" si="21"/>
        <v>0.98593456360577891</v>
      </c>
      <c r="AE71" s="1">
        <f t="shared" ca="1" si="2"/>
        <v>-2.5530677103204225E-2</v>
      </c>
      <c r="AF71" s="63">
        <f t="shared" ca="1" si="22"/>
        <v>85.806044033595498</v>
      </c>
      <c r="AG71" s="1">
        <f t="shared" ca="1" si="23"/>
        <v>0.23954075771355099</v>
      </c>
      <c r="AH71" s="63">
        <f t="shared" ca="1" si="24"/>
        <v>0.95522832776769262</v>
      </c>
      <c r="AI71" s="1">
        <f t="shared" ca="1" si="25"/>
        <v>-3.307811824735607E-3</v>
      </c>
      <c r="AJ71" s="63">
        <f ca="1">IF(AF71&lt;&gt;"",AF71/AB71,"")</f>
        <v>0.96885570607669247</v>
      </c>
      <c r="AK71" s="1">
        <f t="shared" ca="1" si="26"/>
        <v>-1.4206464042903932E-2</v>
      </c>
      <c r="AL71" s="2">
        <f t="shared" ca="1" si="27"/>
        <v>102.25313649858747</v>
      </c>
      <c r="AM71" s="1">
        <f t="shared" ca="1" si="28"/>
        <v>0.57953409124246202</v>
      </c>
      <c r="AN71" s="63">
        <f t="shared" ca="1" si="29"/>
        <v>1.1383241552110799</v>
      </c>
      <c r="AO71" s="1">
        <f t="shared" ca="1" si="30"/>
        <v>0.1537661689071772</v>
      </c>
      <c r="AP71" s="63">
        <f t="shared" ca="1" si="31"/>
        <v>1.1916775519746892</v>
      </c>
      <c r="AQ71" s="1">
        <f t="shared" ca="1" si="32"/>
        <v>0.12057356359383764</v>
      </c>
      <c r="AR71" s="1"/>
      <c r="AS71"/>
      <c r="AT71"/>
      <c r="AU71"/>
      <c r="AV71"/>
      <c r="AW71"/>
      <c r="AX71"/>
      <c r="AY71"/>
      <c r="AZ71"/>
      <c r="BA71" s="118"/>
      <c r="BD71" s="121"/>
      <c r="BE71" s="123"/>
      <c r="BF71" s="121"/>
      <c r="BG71" s="121"/>
      <c r="BH71" s="123"/>
      <c r="BI71" s="121"/>
      <c r="BL71" s="121"/>
      <c r="BM71" s="123"/>
      <c r="BN71" s="121"/>
      <c r="BO71" s="121"/>
      <c r="BP71" s="123"/>
      <c r="BQ71" s="121"/>
    </row>
    <row r="72" spans="1:69">
      <c r="A72" s="62">
        <f t="shared" si="33"/>
        <v>55</v>
      </c>
      <c r="B72" s="62" t="str">
        <f t="shared" si="3"/>
        <v>data3!R57C37</v>
      </c>
      <c r="C72" s="62" t="str">
        <f ca="1">$AT$8&amp;"!R"&amp;2+A72&amp;"C"&amp;F$3</f>
        <v>data2!R57C37</v>
      </c>
      <c r="D72" s="63">
        <f t="shared" ca="1" si="0"/>
        <v>56</v>
      </c>
      <c r="E72" s="62">
        <f t="shared" ca="1" si="4"/>
        <v>10939.707970350795</v>
      </c>
      <c r="F72" s="63">
        <f t="shared" ca="1" si="5"/>
        <v>10013.292253766742</v>
      </c>
      <c r="G72" s="63">
        <f t="shared" ca="1" si="6"/>
        <v>10013.292253766742</v>
      </c>
      <c r="H72" s="63"/>
      <c r="I72" s="63">
        <f t="shared" ca="1" si="7"/>
        <v>10573.039983788325</v>
      </c>
      <c r="J72" s="63">
        <f t="shared" ca="1" si="8"/>
        <v>9927.4203404017862</v>
      </c>
      <c r="K72" s="63">
        <f t="shared" ca="1" si="9"/>
        <v>0.93893717943217192</v>
      </c>
      <c r="L72" s="1">
        <f t="shared" ca="1" si="10"/>
        <v>0.96852881369773525</v>
      </c>
      <c r="M72" s="1">
        <f t="shared" ca="1" si="11"/>
        <v>-6.1062524788402017E-2</v>
      </c>
      <c r="N72" s="1"/>
      <c r="O72" s="1" t="str">
        <f t="shared" ca="1" si="12"/>
        <v>data3!R281C37</v>
      </c>
      <c r="P72" s="1" t="str">
        <f ca="1">$AT$8&amp;"!R"&amp;2+$D$16+3*A72&amp;"C"&amp;F$3</f>
        <v>data2!R281C37</v>
      </c>
      <c r="Q72" s="1" t="str">
        <f ca="1">$AT$8&amp;"!R"&amp;2+$D$16+3*A72+1&amp;"C"&amp;F$3</f>
        <v>data2!R282C37</v>
      </c>
      <c r="R72" s="1" t="str">
        <f ca="1">$AT$8&amp;"!R"&amp;2+$D$16+3*A72+2&amp;"C"&amp;F$3</f>
        <v>data2!R283C37</v>
      </c>
      <c r="S72" s="2">
        <f t="shared" ca="1" si="13"/>
        <v>56</v>
      </c>
      <c r="T72" s="63" t="str">
        <f t="shared" ca="1" si="14"/>
        <v/>
      </c>
      <c r="U72" s="2" t="str">
        <f t="shared" ca="1" si="15"/>
        <v/>
      </c>
      <c r="V72" s="2">
        <f t="shared" ca="1" si="16"/>
        <v>471.75011167973008</v>
      </c>
      <c r="W72" s="2">
        <f t="shared" ca="1" si="17"/>
        <v>477.8786424909319</v>
      </c>
      <c r="X72" s="2" t="str">
        <f t="shared" ca="1" si="18"/>
        <v>OVR</v>
      </c>
      <c r="Y72" s="2" t="str">
        <f t="shared" ca="1" si="1"/>
        <v>OVR</v>
      </c>
      <c r="AA72" s="63">
        <f t="shared" ca="1" si="19"/>
        <v>90.886905186662744</v>
      </c>
      <c r="AB72" s="63">
        <f t="shared" ca="1" si="20"/>
        <v>89.636808259146548</v>
      </c>
      <c r="AC72" s="1">
        <f ca="1">IF(AB72&lt;&gt;"",AA72/AC$16,"")</f>
        <v>8.8670151401622193E-3</v>
      </c>
      <c r="AD72" s="63">
        <f t="shared" ca="1" si="21"/>
        <v>0.98624557712743377</v>
      </c>
      <c r="AE72" s="1">
        <f t="shared" ca="1" si="2"/>
        <v>-2.5223280297121731E-2</v>
      </c>
      <c r="AF72" s="63">
        <f t="shared" ca="1" si="22"/>
        <v>86.837254524230957</v>
      </c>
      <c r="AG72" s="1">
        <f t="shared" ca="1" si="23"/>
        <v>0.24236508049776731</v>
      </c>
      <c r="AH72" s="63">
        <f t="shared" ca="1" si="24"/>
        <v>0.9554429688840802</v>
      </c>
      <c r="AI72" s="1">
        <f t="shared" ca="1" si="25"/>
        <v>-3.0838537220014839E-3</v>
      </c>
      <c r="AJ72" s="63">
        <f ca="1">IF(AF72&lt;&gt;"",AF72/AB72,"")</f>
        <v>0.96876781102220999</v>
      </c>
      <c r="AK72" s="1">
        <f t="shared" ca="1" si="26"/>
        <v>-1.4295895705439432E-2</v>
      </c>
      <c r="AL72" s="2">
        <f t="shared" ca="1" si="27"/>
        <v>106.41250256129673</v>
      </c>
      <c r="AM72" s="1">
        <f t="shared" ca="1" si="28"/>
        <v>0.58636713023653386</v>
      </c>
      <c r="AN72" s="63">
        <f t="shared" ca="1" si="29"/>
        <v>1.170823259332548</v>
      </c>
      <c r="AO72" s="1">
        <f t="shared" ca="1" si="30"/>
        <v>0.18670614183447465</v>
      </c>
      <c r="AP72" s="63">
        <f t="shared" ca="1" si="31"/>
        <v>1.2254245386305198</v>
      </c>
      <c r="AQ72" s="1">
        <f t="shared" ca="1" si="32"/>
        <v>0.15230696415577172</v>
      </c>
      <c r="AR72" s="1"/>
      <c r="AS72"/>
      <c r="AT72"/>
      <c r="AU72"/>
      <c r="AV72"/>
      <c r="AW72"/>
      <c r="AX72"/>
      <c r="AY72"/>
      <c r="AZ72"/>
      <c r="BA72" s="118"/>
      <c r="BD72" s="121"/>
      <c r="BE72" s="123"/>
      <c r="BF72" s="121"/>
      <c r="BG72" s="121"/>
      <c r="BH72" s="123"/>
      <c r="BI72" s="121"/>
      <c r="BL72" s="121"/>
      <c r="BM72" s="123"/>
      <c r="BN72" s="121"/>
      <c r="BO72" s="121"/>
      <c r="BP72" s="123"/>
      <c r="BQ72" s="121"/>
    </row>
    <row r="73" spans="1:69">
      <c r="A73" s="62">
        <f t="shared" si="33"/>
        <v>56</v>
      </c>
      <c r="B73" s="62" t="str">
        <f t="shared" si="3"/>
        <v>data3!R58C37</v>
      </c>
      <c r="C73" s="62" t="str">
        <f ca="1">$AT$8&amp;"!R"&amp;2+A73&amp;"C"&amp;F$3</f>
        <v>data2!R58C37</v>
      </c>
      <c r="D73" s="63">
        <f t="shared" ca="1" si="0"/>
        <v>57</v>
      </c>
      <c r="E73" s="62">
        <f t="shared" ca="1" si="4"/>
        <v>10818.202754197553</v>
      </c>
      <c r="F73" s="63">
        <f t="shared" ca="1" si="5"/>
        <v>9986.7815987723206</v>
      </c>
      <c r="G73" s="63">
        <f t="shared" ca="1" si="6"/>
        <v>9986.7815987723206</v>
      </c>
      <c r="H73" s="63"/>
      <c r="I73" s="63">
        <f t="shared" ca="1" si="7"/>
        <v>10698.26279885065</v>
      </c>
      <c r="J73" s="63">
        <f t="shared" ca="1" si="8"/>
        <v>9958.9079938616069</v>
      </c>
      <c r="K73" s="63">
        <f t="shared" ca="1" si="9"/>
        <v>0.93089019975575149</v>
      </c>
      <c r="L73" s="1">
        <f t="shared" ca="1" si="10"/>
        <v>0.97160077988893723</v>
      </c>
      <c r="M73" s="1">
        <f t="shared" ca="1" si="11"/>
        <v>-6.9109506999742831E-2</v>
      </c>
      <c r="N73" s="1"/>
      <c r="O73" s="1" t="str">
        <f t="shared" ca="1" si="12"/>
        <v>data3!R284C37</v>
      </c>
      <c r="P73" s="1" t="str">
        <f ca="1">$AT$8&amp;"!R"&amp;2+$D$16+3*A73&amp;"C"&amp;F$3</f>
        <v>data2!R284C37</v>
      </c>
      <c r="Q73" s="1" t="str">
        <f ca="1">$AT$8&amp;"!R"&amp;2+$D$16+3*A73+1&amp;"C"&amp;F$3</f>
        <v>data2!R285C37</v>
      </c>
      <c r="R73" s="1" t="str">
        <f ca="1">$AT$8&amp;"!R"&amp;2+$D$16+3*A73+2&amp;"C"&amp;F$3</f>
        <v>data2!R286C37</v>
      </c>
      <c r="S73" s="2">
        <f t="shared" ca="1" si="13"/>
        <v>57</v>
      </c>
      <c r="T73" s="63" t="str">
        <f t="shared" ca="1" si="14"/>
        <v/>
      </c>
      <c r="U73" s="2" t="str">
        <f t="shared" ca="1" si="15"/>
        <v/>
      </c>
      <c r="V73" s="2">
        <f t="shared" ca="1" si="16"/>
        <v>466.46326875153494</v>
      </c>
      <c r="W73" s="2">
        <f t="shared" ca="1" si="17"/>
        <v>472.46032496861051</v>
      </c>
      <c r="X73" s="2" t="str">
        <f t="shared" ca="1" si="18"/>
        <v>OVR</v>
      </c>
      <c r="Y73" s="2" t="str">
        <f t="shared" ca="1" si="1"/>
        <v>OVR</v>
      </c>
      <c r="AA73" s="63">
        <f t="shared" ca="1" si="19"/>
        <v>91.903199877757658</v>
      </c>
      <c r="AB73" s="63">
        <f t="shared" ca="1" si="20"/>
        <v>90.731643404279438</v>
      </c>
      <c r="AC73" s="1">
        <f ca="1">IF(AB73&lt;&gt;"",AA73/AC$16,"")</f>
        <v>8.9661658417324545E-3</v>
      </c>
      <c r="AD73" s="63">
        <f t="shared" ca="1" si="21"/>
        <v>0.98725227766784474</v>
      </c>
      <c r="AE73" s="1">
        <f t="shared" ca="1" si="2"/>
        <v>-2.4228286480913019E-2</v>
      </c>
      <c r="AF73" s="63">
        <f t="shared" ca="1" si="22"/>
        <v>87.882769857134136</v>
      </c>
      <c r="AG73" s="1">
        <f t="shared" ca="1" si="23"/>
        <v>0.24507519967402042</v>
      </c>
      <c r="AH73" s="63">
        <f t="shared" ca="1" si="24"/>
        <v>0.95625364485707598</v>
      </c>
      <c r="AI73" s="1">
        <f t="shared" ca="1" si="25"/>
        <v>-2.2379885126703192E-3</v>
      </c>
      <c r="AJ73" s="63">
        <f ca="1">IF(AF73&lt;&gt;"",AF73/AB73,"")</f>
        <v>0.96860110276575317</v>
      </c>
      <c r="AK73" s="1">
        <f t="shared" ca="1" si="26"/>
        <v>-1.4465518406296729E-2</v>
      </c>
      <c r="AL73" s="2">
        <f t="shared" ca="1" si="27"/>
        <v>109.44268063136509</v>
      </c>
      <c r="AM73" s="1">
        <f t="shared" ca="1" si="28"/>
        <v>0.59292387017908166</v>
      </c>
      <c r="AN73" s="63">
        <f t="shared" ca="1" si="29"/>
        <v>1.1908473347711186</v>
      </c>
      <c r="AO73" s="1">
        <f t="shared" ca="1" si="30"/>
        <v>0.2070018552293853</v>
      </c>
      <c r="AP73" s="63">
        <f t="shared" ca="1" si="31"/>
        <v>1.245325799463076</v>
      </c>
      <c r="AQ73" s="1">
        <f t="shared" ca="1" si="32"/>
        <v>0.1710207737212821</v>
      </c>
      <c r="AR73" s="1"/>
      <c r="AS73"/>
      <c r="AT73"/>
      <c r="AU73"/>
      <c r="AV73"/>
      <c r="AW73"/>
      <c r="AX73"/>
      <c r="AY73"/>
      <c r="AZ73"/>
      <c r="BA73" s="118"/>
      <c r="BD73" s="121"/>
      <c r="BE73" s="123"/>
      <c r="BF73" s="121"/>
      <c r="BG73" s="121"/>
      <c r="BH73" s="123"/>
      <c r="BI73" s="121"/>
      <c r="BL73" s="121"/>
      <c r="BM73" s="123"/>
      <c r="BN73" s="121"/>
      <c r="BO73" s="121"/>
      <c r="BP73" s="123"/>
      <c r="BQ73" s="121"/>
    </row>
    <row r="74" spans="1:69">
      <c r="A74" s="62">
        <f t="shared" si="33"/>
        <v>57</v>
      </c>
      <c r="B74" s="62" t="str">
        <f t="shared" si="3"/>
        <v>data3!R59C37</v>
      </c>
      <c r="C74" s="62" t="str">
        <f ca="1">$AT$8&amp;"!R"&amp;2+A74&amp;"C"&amp;F$3</f>
        <v>data2!R59C37</v>
      </c>
      <c r="D74" s="63">
        <f t="shared" ca="1" si="0"/>
        <v>58</v>
      </c>
      <c r="E74" s="62">
        <f t="shared" ca="1" si="4"/>
        <v>10698.26279885065</v>
      </c>
      <c r="F74" s="63">
        <f t="shared" ca="1" si="5"/>
        <v>9958.9079938616069</v>
      </c>
      <c r="G74" s="63">
        <f t="shared" ca="1" si="6"/>
        <v>9958.9079938616069</v>
      </c>
      <c r="H74" s="63"/>
      <c r="I74" s="63">
        <f t="shared" ca="1" si="7"/>
        <v>10818.202754197553</v>
      </c>
      <c r="J74" s="63">
        <f t="shared" ca="1" si="8"/>
        <v>9986.7815987723206</v>
      </c>
      <c r="K74" s="63">
        <f t="shared" ca="1" si="9"/>
        <v>0.92314609234859879</v>
      </c>
      <c r="L74" s="1">
        <f t="shared" ca="1" si="10"/>
        <v>0.97432015597778743</v>
      </c>
      <c r="M74" s="1">
        <f t="shared" ca="1" si="11"/>
        <v>-7.685361684640668E-2</v>
      </c>
      <c r="N74" s="1"/>
      <c r="O74" s="1" t="str">
        <f t="shared" ca="1" si="12"/>
        <v>data3!R287C37</v>
      </c>
      <c r="P74" s="1" t="str">
        <f ca="1">$AT$8&amp;"!R"&amp;2+$D$16+3*A74&amp;"C"&amp;F$3</f>
        <v>data2!R287C37</v>
      </c>
      <c r="Q74" s="1" t="str">
        <f ca="1">$AT$8&amp;"!R"&amp;2+$D$16+3*A74+1&amp;"C"&amp;F$3</f>
        <v>data2!R288C37</v>
      </c>
      <c r="R74" s="1" t="str">
        <f ca="1">$AT$8&amp;"!R"&amp;2+$D$16+3*A74+2&amp;"C"&amp;F$3</f>
        <v>data2!R289C37</v>
      </c>
      <c r="S74" s="2">
        <f t="shared" ca="1" si="13"/>
        <v>58</v>
      </c>
      <c r="T74" s="63" t="str">
        <f t="shared" ca="1" si="14"/>
        <v/>
      </c>
      <c r="U74" s="2" t="str">
        <f t="shared" ca="1" si="15"/>
        <v/>
      </c>
      <c r="V74" s="2">
        <f t="shared" ca="1" si="16"/>
        <v>461.19685316154715</v>
      </c>
      <c r="W74" s="2">
        <f t="shared" ca="1" si="17"/>
        <v>467.0029078892299</v>
      </c>
      <c r="X74" s="2" t="str">
        <f t="shared" ca="1" si="18"/>
        <v>OVR</v>
      </c>
      <c r="Y74" s="2" t="str">
        <f t="shared" ca="1" si="1"/>
        <v>OVR</v>
      </c>
      <c r="AA74" s="63">
        <f t="shared" ca="1" si="19"/>
        <v>92.921689242905543</v>
      </c>
      <c r="AB74" s="63">
        <f t="shared" ca="1" si="20"/>
        <v>91.765032359531943</v>
      </c>
      <c r="AC74" s="1">
        <f ca="1">IF(AB74&lt;&gt;"",AA74/AC$16,"")</f>
        <v>9.0655306578444426E-3</v>
      </c>
      <c r="AD74" s="63">
        <f t="shared" ca="1" si="21"/>
        <v>0.98755234765104194</v>
      </c>
      <c r="AE74" s="1">
        <f t="shared" ca="1" si="2"/>
        <v>-2.3931705953014304E-2</v>
      </c>
      <c r="AF74" s="63">
        <f t="shared" ca="1" si="22"/>
        <v>88.917658942086362</v>
      </c>
      <c r="AG74" s="1">
        <f t="shared" ca="1" si="23"/>
        <v>0.24779117131441478</v>
      </c>
      <c r="AH74" s="63">
        <f t="shared" ca="1" si="24"/>
        <v>0.95690962644520705</v>
      </c>
      <c r="AI74" s="1">
        <f t="shared" ca="1" si="25"/>
        <v>-1.553532550183423E-3</v>
      </c>
      <c r="AJ74" s="63">
        <f ca="1">IF(AF74&lt;&gt;"",AF74/AB74,"")</f>
        <v>0.96897104110104071</v>
      </c>
      <c r="AK74" s="1">
        <f t="shared" ca="1" si="26"/>
        <v>-1.4089112696610728E-2</v>
      </c>
      <c r="AL74" s="2">
        <f t="shared" ca="1" si="27"/>
        <v>111.33234868730817</v>
      </c>
      <c r="AM74" s="1">
        <f t="shared" ca="1" si="28"/>
        <v>0.59949476930906798</v>
      </c>
      <c r="AN74" s="63">
        <f t="shared" ca="1" si="29"/>
        <v>1.1981309164136644</v>
      </c>
      <c r="AO74" s="1">
        <f t="shared" ca="1" si="30"/>
        <v>0.21438424279374702</v>
      </c>
      <c r="AP74" s="63">
        <f t="shared" ca="1" si="31"/>
        <v>1.2520836694522164</v>
      </c>
      <c r="AQ74" s="1">
        <f t="shared" ca="1" si="32"/>
        <v>0.17737542095239456</v>
      </c>
      <c r="AR74" s="1"/>
      <c r="AS74"/>
      <c r="AT74"/>
      <c r="AU74"/>
      <c r="AV74"/>
      <c r="AW74"/>
      <c r="AX74"/>
      <c r="AY74"/>
      <c r="AZ74"/>
      <c r="BA74" s="118"/>
      <c r="BD74" s="121"/>
      <c r="BE74" s="123"/>
      <c r="BF74" s="121"/>
      <c r="BG74" s="121"/>
      <c r="BH74" s="123"/>
      <c r="BI74" s="121"/>
      <c r="BL74" s="121"/>
      <c r="BM74" s="123"/>
      <c r="BN74" s="121"/>
      <c r="BO74" s="121"/>
      <c r="BP74" s="123"/>
      <c r="BQ74" s="121"/>
    </row>
    <row r="75" spans="1:69">
      <c r="A75" s="62">
        <f t="shared" si="33"/>
        <v>58</v>
      </c>
      <c r="B75" s="62" t="str">
        <f t="shared" si="3"/>
        <v>data3!R60C37</v>
      </c>
      <c r="C75" s="62" t="str">
        <f ca="1">$AT$8&amp;"!R"&amp;2+A75&amp;"C"&amp;F$3</f>
        <v>data2!R60C37</v>
      </c>
      <c r="D75" s="63">
        <f t="shared" ca="1" si="0"/>
        <v>59</v>
      </c>
      <c r="E75" s="62">
        <f t="shared" ca="1" si="4"/>
        <v>10573.039983788325</v>
      </c>
      <c r="F75" s="63">
        <f t="shared" ca="1" si="5"/>
        <v>9927.4203404017862</v>
      </c>
      <c r="G75" s="63">
        <f t="shared" ca="1" si="6"/>
        <v>9927.4203404017862</v>
      </c>
      <c r="H75" s="63"/>
      <c r="I75" s="63">
        <f t="shared" ca="1" si="7"/>
        <v>10939.707970350795</v>
      </c>
      <c r="J75" s="63">
        <f t="shared" ca="1" si="8"/>
        <v>10013.292253766742</v>
      </c>
      <c r="K75" s="63">
        <f t="shared" ca="1" si="9"/>
        <v>0.91531622972981908</v>
      </c>
      <c r="L75" s="1">
        <f t="shared" ca="1" si="10"/>
        <v>0.97690656134309672</v>
      </c>
      <c r="M75" s="1">
        <f t="shared" ca="1" si="11"/>
        <v>-8.4683481931711602E-2</v>
      </c>
      <c r="N75" s="1"/>
      <c r="O75" s="1" t="str">
        <f t="shared" ca="1" si="12"/>
        <v>data3!R290C37</v>
      </c>
      <c r="P75" s="1" t="str">
        <f ca="1">$AT$8&amp;"!R"&amp;2+$D$16+3*A75&amp;"C"&amp;F$3</f>
        <v>data2!R290C37</v>
      </c>
      <c r="Q75" s="1" t="str">
        <f ca="1">$AT$8&amp;"!R"&amp;2+$D$16+3*A75+1&amp;"C"&amp;F$3</f>
        <v>data2!R291C37</v>
      </c>
      <c r="R75" s="1" t="str">
        <f ca="1">$AT$8&amp;"!R"&amp;2+$D$16+3*A75+2&amp;"C"&amp;F$3</f>
        <v>data2!R292C37</v>
      </c>
      <c r="S75" s="2">
        <f t="shared" ca="1" si="13"/>
        <v>59</v>
      </c>
      <c r="T75" s="63" t="str">
        <f t="shared" ca="1" si="14"/>
        <v/>
      </c>
      <c r="U75" s="2" t="str">
        <f t="shared" ca="1" si="15"/>
        <v/>
      </c>
      <c r="V75" s="2">
        <f t="shared" ca="1" si="16"/>
        <v>455.87808979620434</v>
      </c>
      <c r="W75" s="2">
        <f t="shared" ca="1" si="17"/>
        <v>461.50080762590682</v>
      </c>
      <c r="X75" s="2" t="str">
        <f t="shared" ca="1" si="18"/>
        <v>OVR</v>
      </c>
      <c r="Y75" s="2" t="str">
        <f t="shared" ca="1" si="1"/>
        <v>OVR</v>
      </c>
      <c r="AA75" s="63">
        <f t="shared" ca="1" si="19"/>
        <v>93.952427892319463</v>
      </c>
      <c r="AB75" s="63">
        <f t="shared" ca="1" si="20"/>
        <v>92.820765904017861</v>
      </c>
      <c r="AC75" s="1">
        <f ca="1">IF(AB75&lt;&gt;"",AA75/AC$16,"")</f>
        <v>9.166090526079947E-3</v>
      </c>
      <c r="AD75" s="63">
        <f t="shared" ca="1" si="21"/>
        <v>0.98795494684183549</v>
      </c>
      <c r="AE75" s="1">
        <f t="shared" ca="1" si="2"/>
        <v>-2.353378850967347E-2</v>
      </c>
      <c r="AF75" s="63">
        <f t="shared" ca="1" si="22"/>
        <v>89.957656315394814</v>
      </c>
      <c r="AG75" s="1">
        <f t="shared" ca="1" si="23"/>
        <v>0.25053980771285189</v>
      </c>
      <c r="AH75" s="63">
        <f t="shared" ca="1" si="24"/>
        <v>0.95748091170668703</v>
      </c>
      <c r="AI75" s="1">
        <f t="shared" ca="1" si="25"/>
        <v>-9.5744935124042474E-4</v>
      </c>
      <c r="AJ75" s="63">
        <f ca="1">IF(AF75&lt;&gt;"",AF75/AB75,"")</f>
        <v>0.96915442831420207</v>
      </c>
      <c r="AK75" s="1">
        <f t="shared" ca="1" si="26"/>
        <v>-1.3902519452459128E-2</v>
      </c>
      <c r="AL75" s="2">
        <f t="shared" ca="1" si="27"/>
        <v>113.7966662815639</v>
      </c>
      <c r="AM75" s="1">
        <f t="shared" ca="1" si="28"/>
        <v>0.60614469607948041</v>
      </c>
      <c r="AN75" s="63">
        <f t="shared" ca="1" si="29"/>
        <v>1.2112158124533863</v>
      </c>
      <c r="AO75" s="1">
        <f t="shared" ca="1" si="30"/>
        <v>0.22764664288003811</v>
      </c>
      <c r="AP75" s="63">
        <f t="shared" ca="1" si="31"/>
        <v>1.2650025683482533</v>
      </c>
      <c r="AQ75" s="1">
        <f t="shared" ca="1" si="32"/>
        <v>0.18952348613131154</v>
      </c>
      <c r="AR75" s="1"/>
      <c r="AS75"/>
      <c r="AT75"/>
      <c r="AU75"/>
      <c r="AV75"/>
      <c r="AW75"/>
      <c r="AX75"/>
      <c r="AY75"/>
      <c r="AZ75"/>
      <c r="BA75" s="118"/>
      <c r="BD75" s="121"/>
      <c r="BE75" s="123"/>
      <c r="BF75" s="121"/>
      <c r="BG75" s="121"/>
      <c r="BH75" s="123"/>
      <c r="BI75" s="121"/>
      <c r="BL75" s="121"/>
      <c r="BM75" s="123"/>
      <c r="BN75" s="121"/>
      <c r="BO75" s="121"/>
      <c r="BP75" s="123"/>
      <c r="BQ75" s="121"/>
    </row>
    <row r="76" spans="1:69">
      <c r="A76" s="62">
        <f t="shared" si="33"/>
        <v>59</v>
      </c>
      <c r="B76" s="62" t="str">
        <f t="shared" si="3"/>
        <v>data3!R61C37</v>
      </c>
      <c r="C76" s="62" t="str">
        <f ca="1">$AT$8&amp;"!R"&amp;2+A76&amp;"C"&amp;F$3</f>
        <v>data2!R61C37</v>
      </c>
      <c r="D76" s="63">
        <f t="shared" ca="1" si="0"/>
        <v>60</v>
      </c>
      <c r="E76" s="62">
        <f t="shared" ca="1" si="4"/>
        <v>10448.795551272176</v>
      </c>
      <c r="F76" s="63">
        <f t="shared" ca="1" si="5"/>
        <v>9887.9448765345987</v>
      </c>
      <c r="G76" s="63">
        <f t="shared" ca="1" si="6"/>
        <v>9887.9448765345987</v>
      </c>
      <c r="H76" s="63"/>
      <c r="I76" s="63">
        <f t="shared" ca="1" si="7"/>
        <v>11060.821881254265</v>
      </c>
      <c r="J76" s="63">
        <f t="shared" ca="1" si="8"/>
        <v>10039.495657784599</v>
      </c>
      <c r="K76" s="63">
        <f t="shared" ca="1" si="9"/>
        <v>0.90766271851817837</v>
      </c>
      <c r="L76" s="1">
        <f t="shared" ca="1" si="10"/>
        <v>0.97946299100337553</v>
      </c>
      <c r="M76" s="1">
        <f t="shared" ca="1" si="11"/>
        <v>-9.2336995554324286E-2</v>
      </c>
      <c r="N76" s="1"/>
      <c r="O76" s="1" t="str">
        <f t="shared" ca="1" si="12"/>
        <v>data3!R293C37</v>
      </c>
      <c r="P76" s="1" t="str">
        <f ca="1">$AT$8&amp;"!R"&amp;2+$D$16+3*A76&amp;"C"&amp;F$3</f>
        <v>data2!R293C37</v>
      </c>
      <c r="Q76" s="1" t="str">
        <f ca="1">$AT$8&amp;"!R"&amp;2+$D$16+3*A76+1&amp;"C"&amp;F$3</f>
        <v>data2!R294C37</v>
      </c>
      <c r="R76" s="1" t="str">
        <f ca="1">$AT$8&amp;"!R"&amp;2+$D$16+3*A76+2&amp;"C"&amp;F$3</f>
        <v>data2!R295C37</v>
      </c>
      <c r="S76" s="2">
        <f t="shared" ca="1" si="13"/>
        <v>60</v>
      </c>
      <c r="T76" s="63" t="str">
        <f t="shared" ca="1" si="14"/>
        <v/>
      </c>
      <c r="U76" s="2" t="str">
        <f t="shared" ca="1" si="15"/>
        <v/>
      </c>
      <c r="V76" s="2">
        <f t="shared" ca="1" si="16"/>
        <v>450.4472279759633</v>
      </c>
      <c r="W76" s="2">
        <f t="shared" ca="1" si="17"/>
        <v>455.94842856270924</v>
      </c>
      <c r="X76" s="2" t="str">
        <f t="shared" ca="1" si="18"/>
        <v>OVR</v>
      </c>
      <c r="Y76" s="2" t="str">
        <f t="shared" ca="1" si="1"/>
        <v>OVR</v>
      </c>
      <c r="AA76" s="63">
        <f t="shared" ca="1" si="19"/>
        <v>95.013649542068677</v>
      </c>
      <c r="AB76" s="63">
        <f t="shared" ca="1" si="20"/>
        <v>93.865329197474892</v>
      </c>
      <c r="AC76" s="1">
        <f ca="1">IF(AB76&lt;&gt;"",AA76/AC$16,"")</f>
        <v>9.2696243455676758E-3</v>
      </c>
      <c r="AD76" s="63">
        <f t="shared" ca="1" si="21"/>
        <v>0.98791415391232451</v>
      </c>
      <c r="AE76" s="1">
        <f t="shared" ca="1" si="2"/>
        <v>-2.3574107066164807E-2</v>
      </c>
      <c r="AF76" s="63">
        <f t="shared" ca="1" si="22"/>
        <v>90.953511646815713</v>
      </c>
      <c r="AG76" s="1">
        <f t="shared" ca="1" si="23"/>
        <v>0.25336973211218317</v>
      </c>
      <c r="AH76" s="63">
        <f t="shared" ca="1" si="24"/>
        <v>0.95726784609557303</v>
      </c>
      <c r="AI76" s="1">
        <f t="shared" ca="1" si="25"/>
        <v>-1.1797635603074674E-3</v>
      </c>
      <c r="AJ76" s="63">
        <f ca="1">IF(AF76&lt;&gt;"",AF76/AB76,"")</f>
        <v>0.96897877442550417</v>
      </c>
      <c r="AK76" s="1">
        <f t="shared" ca="1" si="26"/>
        <v>-1.4081244175818908E-2</v>
      </c>
      <c r="AL76" s="2">
        <f t="shared" ca="1" si="27"/>
        <v>116.19450405665806</v>
      </c>
      <c r="AM76" s="1">
        <f t="shared" ca="1" si="28"/>
        <v>0.61299128736818498</v>
      </c>
      <c r="AN76" s="63">
        <f t="shared" ca="1" si="29"/>
        <v>1.2229243336791442</v>
      </c>
      <c r="AO76" s="1">
        <f t="shared" ca="1" si="30"/>
        <v>0.23951399684627805</v>
      </c>
      <c r="AP76" s="63">
        <f t="shared" ca="1" si="31"/>
        <v>1.2775153147231566</v>
      </c>
      <c r="AQ76" s="1">
        <f t="shared" ca="1" si="32"/>
        <v>0.20128963274742984</v>
      </c>
      <c r="AR76" s="1"/>
      <c r="AS76"/>
      <c r="AT76"/>
      <c r="AU76"/>
      <c r="AV76"/>
      <c r="AW76"/>
      <c r="AX76"/>
      <c r="AY76"/>
      <c r="AZ76"/>
      <c r="BA76" s="118"/>
      <c r="BD76" s="121"/>
      <c r="BE76" s="123"/>
      <c r="BF76" s="121"/>
      <c r="BG76" s="121"/>
      <c r="BH76" s="123"/>
      <c r="BI76" s="121"/>
      <c r="BL76" s="121"/>
      <c r="BM76" s="123"/>
      <c r="BN76" s="121"/>
      <c r="BO76" s="121"/>
      <c r="BP76" s="123"/>
      <c r="BQ76" s="121"/>
    </row>
    <row r="77" spans="1:69">
      <c r="A77" s="62">
        <f t="shared" si="33"/>
        <v>60</v>
      </c>
      <c r="B77" s="62" t="str">
        <f t="shared" si="3"/>
        <v>data3!R62C37</v>
      </c>
      <c r="C77" s="62" t="str">
        <f ca="1">$AT$8&amp;"!R"&amp;2+A77&amp;"C"&amp;F$3</f>
        <v>data2!R62C37</v>
      </c>
      <c r="D77" s="63">
        <f t="shared" ca="1" si="0"/>
        <v>61</v>
      </c>
      <c r="E77" s="62">
        <f t="shared" ca="1" si="4"/>
        <v>10327.159329465119</v>
      </c>
      <c r="F77" s="63">
        <f t="shared" ca="1" si="5"/>
        <v>9842.81640625</v>
      </c>
      <c r="G77" s="63">
        <f t="shared" ca="1" si="6"/>
        <v>9842.81640625</v>
      </c>
      <c r="H77" s="63"/>
      <c r="I77" s="63">
        <f t="shared" ca="1" si="7"/>
        <v>11176.97903341954</v>
      </c>
      <c r="J77" s="63">
        <f t="shared" ca="1" si="8"/>
        <v>10065.916922433036</v>
      </c>
      <c r="K77" s="63">
        <f t="shared" ca="1" si="9"/>
        <v>0.90059370178074138</v>
      </c>
      <c r="L77" s="1">
        <f t="shared" ca="1" si="10"/>
        <v>0.9820406753593206</v>
      </c>
      <c r="M77" s="1">
        <f t="shared" ca="1" si="11"/>
        <v>-9.9406014518608532E-2</v>
      </c>
      <c r="N77" s="1"/>
      <c r="O77" s="1" t="str">
        <f t="shared" ca="1" si="12"/>
        <v>data3!R296C37</v>
      </c>
      <c r="P77" s="1" t="str">
        <f ca="1">$AT$8&amp;"!R"&amp;2+$D$16+3*A77&amp;"C"&amp;F$3</f>
        <v>data2!R296C37</v>
      </c>
      <c r="Q77" s="1" t="str">
        <f ca="1">$AT$8&amp;"!R"&amp;2+$D$16+3*A77+1&amp;"C"&amp;F$3</f>
        <v>data2!R297C37</v>
      </c>
      <c r="R77" s="1" t="str">
        <f ca="1">$AT$8&amp;"!R"&amp;2+$D$16+3*A77+2&amp;"C"&amp;F$3</f>
        <v>data2!R298C37</v>
      </c>
      <c r="S77" s="2">
        <f t="shared" ca="1" si="13"/>
        <v>61</v>
      </c>
      <c r="T77" s="63" t="str">
        <f t="shared" ca="1" si="14"/>
        <v/>
      </c>
      <c r="U77" s="2" t="str">
        <f t="shared" ca="1" si="15"/>
        <v/>
      </c>
      <c r="V77" s="2">
        <f t="shared" ca="1" si="16"/>
        <v>445.04170844510543</v>
      </c>
      <c r="W77" s="2">
        <f t="shared" ca="1" si="17"/>
        <v>450.31226348876953</v>
      </c>
      <c r="X77" s="2" t="str">
        <f t="shared" ca="1" si="18"/>
        <v>OVR</v>
      </c>
      <c r="Y77" s="2" t="str">
        <f t="shared" ca="1" si="1"/>
        <v>OVR</v>
      </c>
      <c r="AA77" s="63">
        <f t="shared" ca="1" si="19"/>
        <v>96.109084551709174</v>
      </c>
      <c r="AB77" s="63">
        <f t="shared" ca="1" si="20"/>
        <v>94.904303959437783</v>
      </c>
      <c r="AC77" s="1">
        <f ca="1">IF(AB77&lt;&gt;"",AA77/AC$16,"")</f>
        <v>9.376496053825286E-3</v>
      </c>
      <c r="AD77" s="63">
        <f t="shared" ca="1" si="21"/>
        <v>0.98746444628110897</v>
      </c>
      <c r="AE77" s="1">
        <f t="shared" ca="1" si="2"/>
        <v>-2.4018585135063719E-2</v>
      </c>
      <c r="AF77" s="63">
        <f t="shared" ca="1" si="22"/>
        <v>91.995348521641318</v>
      </c>
      <c r="AG77" s="1">
        <f t="shared" ca="1" si="23"/>
        <v>0.25629089213789114</v>
      </c>
      <c r="AH77" s="63">
        <f t="shared" ca="1" si="24"/>
        <v>0.957197219708668</v>
      </c>
      <c r="AI77" s="1">
        <f t="shared" ca="1" si="25"/>
        <v>-1.2534556463364988E-3</v>
      </c>
      <c r="AJ77" s="63">
        <f ca="1">IF(AF77&lt;&gt;"",AF77/AB77,"")</f>
        <v>0.96934854040929741</v>
      </c>
      <c r="AK77" s="1">
        <f t="shared" ca="1" si="26"/>
        <v>-1.3705013830728308E-2</v>
      </c>
      <c r="AL77" s="2">
        <f t="shared" ca="1" si="27"/>
        <v>118.74666840689522</v>
      </c>
      <c r="AM77" s="1">
        <f t="shared" ca="1" si="28"/>
        <v>0.62005861001102691</v>
      </c>
      <c r="AN77" s="63">
        <f t="shared" ca="1" si="29"/>
        <v>1.2355405210732857</v>
      </c>
      <c r="AO77" s="1">
        <f t="shared" ca="1" si="30"/>
        <v>0.25230132998800037</v>
      </c>
      <c r="AP77" s="63">
        <f t="shared" ca="1" si="31"/>
        <v>1.2907899183507179</v>
      </c>
      <c r="AQ77" s="1">
        <f t="shared" ca="1" si="32"/>
        <v>0.21377217877473642</v>
      </c>
      <c r="AR77" s="1"/>
      <c r="AS77"/>
      <c r="AT77"/>
      <c r="AU77"/>
      <c r="AV77"/>
      <c r="AW77"/>
      <c r="AX77"/>
      <c r="AY77"/>
      <c r="AZ77"/>
      <c r="BA77" s="118"/>
      <c r="BD77" s="121"/>
      <c r="BE77" s="123"/>
      <c r="BF77" s="121"/>
      <c r="BG77" s="121"/>
      <c r="BH77" s="123"/>
      <c r="BI77" s="121"/>
      <c r="BL77" s="121"/>
      <c r="BM77" s="123"/>
      <c r="BN77" s="121"/>
      <c r="BO77" s="121"/>
      <c r="BP77" s="123"/>
      <c r="BQ77" s="121"/>
    </row>
    <row r="78" spans="1:69">
      <c r="A78" s="62">
        <f t="shared" si="33"/>
        <v>61</v>
      </c>
      <c r="B78" s="62" t="str">
        <f t="shared" si="3"/>
        <v>data3!R63C37</v>
      </c>
      <c r="C78" s="62" t="str">
        <f ca="1">$AT$8&amp;"!R"&amp;2+A78&amp;"C"&amp;F$3</f>
        <v>data2!R63C37</v>
      </c>
      <c r="D78" s="63">
        <f t="shared" ca="1" si="0"/>
        <v>62</v>
      </c>
      <c r="E78" s="62">
        <f t="shared" ca="1" si="4"/>
        <v>10204.675810380197</v>
      </c>
      <c r="F78" s="63">
        <f t="shared" ca="1" si="5"/>
        <v>9793.7890450613831</v>
      </c>
      <c r="G78" s="63">
        <f t="shared" ca="1" si="6"/>
        <v>9793.7890450613831</v>
      </c>
      <c r="H78" s="63"/>
      <c r="I78" s="63">
        <f t="shared" ca="1" si="7"/>
        <v>11296.658131869008</v>
      </c>
      <c r="J78" s="63">
        <f t="shared" ca="1" si="8"/>
        <v>10089.427995954242</v>
      </c>
      <c r="K78" s="63">
        <f t="shared" ca="1" si="9"/>
        <v>0.89313387005055522</v>
      </c>
      <c r="L78" s="1">
        <f t="shared" ca="1" si="10"/>
        <v>0.98433443862968217</v>
      </c>
      <c r="M78" s="1">
        <f t="shared" ca="1" si="11"/>
        <v>-0.10686584859875459</v>
      </c>
      <c r="N78" s="1"/>
      <c r="O78" s="1" t="str">
        <f t="shared" ca="1" si="12"/>
        <v>data3!R299C37</v>
      </c>
      <c r="P78" s="1" t="str">
        <f ca="1">$AT$8&amp;"!R"&amp;2+$D$16+3*A78&amp;"C"&amp;F$3</f>
        <v>data2!R299C37</v>
      </c>
      <c r="Q78" s="1" t="str">
        <f ca="1">$AT$8&amp;"!R"&amp;2+$D$16+3*A78+1&amp;"C"&amp;F$3</f>
        <v>data2!R300C37</v>
      </c>
      <c r="R78" s="1" t="str">
        <f ca="1">$AT$8&amp;"!R"&amp;2+$D$16+3*A78+2&amp;"C"&amp;F$3</f>
        <v>data2!R301C37</v>
      </c>
      <c r="S78" s="2">
        <f t="shared" ca="1" si="13"/>
        <v>62</v>
      </c>
      <c r="T78" s="63" t="str">
        <f t="shared" ca="1" si="14"/>
        <v/>
      </c>
      <c r="U78" s="2" t="str">
        <f t="shared" ca="1" si="15"/>
        <v/>
      </c>
      <c r="V78" s="2">
        <f t="shared" ca="1" si="16"/>
        <v>439.47974891678786</v>
      </c>
      <c r="W78" s="2">
        <f t="shared" ca="1" si="17"/>
        <v>444.64258357456754</v>
      </c>
      <c r="X78" s="2" t="str">
        <f t="shared" ca="1" si="18"/>
        <v>OVR</v>
      </c>
      <c r="Y78" s="2" t="str">
        <f t="shared" ca="1" si="1"/>
        <v>OVR</v>
      </c>
      <c r="AA78" s="63">
        <f t="shared" ca="1" si="19"/>
        <v>97.1264601369828</v>
      </c>
      <c r="AB78" s="63">
        <f t="shared" ca="1" si="20"/>
        <v>95.932108742850161</v>
      </c>
      <c r="AC78" s="1">
        <f ca="1">IF(AB78&lt;&gt;"",AA78/AC$16,"")</f>
        <v>9.4757522084861264E-3</v>
      </c>
      <c r="AD78" s="63">
        <f t="shared" ca="1" si="21"/>
        <v>0.98770313061499226</v>
      </c>
      <c r="AE78" s="1">
        <f t="shared" ca="1" si="2"/>
        <v>-2.3782676414737747E-2</v>
      </c>
      <c r="AF78" s="63">
        <f t="shared" ca="1" si="22"/>
        <v>93.106055668422158</v>
      </c>
      <c r="AG78" s="1">
        <f t="shared" ca="1" si="23"/>
        <v>0.25900389369862081</v>
      </c>
      <c r="AH78" s="63">
        <f t="shared" ca="1" si="24"/>
        <v>0.95860649649034424</v>
      </c>
      <c r="AI78" s="1">
        <f t="shared" ca="1" si="25"/>
        <v>2.1699400265573487E-4</v>
      </c>
      <c r="AJ78" s="63">
        <f ca="1">IF(AF78&lt;&gt;"",AF78/AB78,"")</f>
        <v>0.9705411137995168</v>
      </c>
      <c r="AK78" s="1">
        <f t="shared" ca="1" si="26"/>
        <v>-1.2491591510088496E-2</v>
      </c>
      <c r="AL78" s="2">
        <f t="shared" ca="1" si="27"/>
        <v>121.3675891331264</v>
      </c>
      <c r="AM78" s="1">
        <f t="shared" ca="1" si="28"/>
        <v>0.62662232346440516</v>
      </c>
      <c r="AN78" s="63">
        <f t="shared" ca="1" si="29"/>
        <v>1.2495831616014319</v>
      </c>
      <c r="AO78" s="1">
        <f t="shared" ca="1" si="30"/>
        <v>0.26653446691066862</v>
      </c>
      <c r="AP78" s="63">
        <f t="shared" ca="1" si="31"/>
        <v>1.3035413031065541</v>
      </c>
      <c r="AQ78" s="1">
        <f t="shared" ca="1" si="32"/>
        <v>0.22576272490269367</v>
      </c>
      <c r="AR78" s="1"/>
      <c r="AS78"/>
      <c r="AT78"/>
      <c r="AU78"/>
      <c r="AV78"/>
      <c r="AW78"/>
      <c r="AX78"/>
      <c r="AY78"/>
      <c r="AZ78"/>
      <c r="BA78" s="118"/>
      <c r="BD78" s="121"/>
      <c r="BE78" s="123"/>
      <c r="BF78" s="121"/>
      <c r="BG78" s="121"/>
      <c r="BH78" s="123"/>
      <c r="BI78" s="121"/>
      <c r="BL78" s="121"/>
      <c r="BM78" s="123"/>
      <c r="BN78" s="121"/>
      <c r="BO78" s="121"/>
      <c r="BP78" s="123"/>
      <c r="BQ78" s="121"/>
    </row>
    <row r="79" spans="1:69">
      <c r="A79" s="62">
        <f t="shared" si="33"/>
        <v>62</v>
      </c>
      <c r="B79" s="62" t="str">
        <f t="shared" si="3"/>
        <v>data3!R64C37</v>
      </c>
      <c r="C79" s="62" t="str">
        <f ca="1">$AT$8&amp;"!R"&amp;2+A79&amp;"C"&amp;F$3</f>
        <v>data2!R64C37</v>
      </c>
      <c r="D79" s="63">
        <f t="shared" ca="1" si="0"/>
        <v>63</v>
      </c>
      <c r="E79" s="62">
        <f t="shared" ca="1" si="4"/>
        <v>10058.046508274767</v>
      </c>
      <c r="F79" s="63">
        <f t="shared" ca="1" si="5"/>
        <v>9742.7619280133931</v>
      </c>
      <c r="G79" s="63">
        <f t="shared" ca="1" si="6"/>
        <v>9742.7619280133931</v>
      </c>
      <c r="H79" s="63"/>
      <c r="I79" s="63">
        <f t="shared" ca="1" si="7"/>
        <v>11417.967695397365</v>
      </c>
      <c r="J79" s="63">
        <f t="shared" ca="1" si="8"/>
        <v>10111.509033203125</v>
      </c>
      <c r="K79" s="63">
        <f t="shared" ca="1" si="9"/>
        <v>0.88557870392987015</v>
      </c>
      <c r="L79" s="1">
        <f t="shared" ca="1" si="10"/>
        <v>0.98648868616615859</v>
      </c>
      <c r="M79" s="1">
        <f t="shared" ca="1" si="11"/>
        <v>-0.11442101709943142</v>
      </c>
      <c r="N79" s="1"/>
      <c r="O79" s="1" t="str">
        <f t="shared" ca="1" si="12"/>
        <v>data3!R302C37</v>
      </c>
      <c r="P79" s="1" t="str">
        <f ca="1">$AT$8&amp;"!R"&amp;2+$D$16+3*A79&amp;"C"&amp;F$3</f>
        <v>data2!R302C37</v>
      </c>
      <c r="Q79" s="1" t="str">
        <f ca="1">$AT$8&amp;"!R"&amp;2+$D$16+3*A79+1&amp;"C"&amp;F$3</f>
        <v>data2!R303C37</v>
      </c>
      <c r="R79" s="1" t="str">
        <f ca="1">$AT$8&amp;"!R"&amp;2+$D$16+3*A79+2&amp;"C"&amp;F$3</f>
        <v>data2!R304C37</v>
      </c>
      <c r="S79" s="2">
        <f t="shared" ca="1" si="13"/>
        <v>63</v>
      </c>
      <c r="T79" s="63" t="str">
        <f t="shared" ca="1" si="14"/>
        <v/>
      </c>
      <c r="U79" s="2" t="str">
        <f t="shared" ca="1" si="15"/>
        <v/>
      </c>
      <c r="V79" s="2">
        <f t="shared" ca="1" si="16"/>
        <v>433.96798135254022</v>
      </c>
      <c r="W79" s="2">
        <f t="shared" ca="1" si="17"/>
        <v>438.87235804966519</v>
      </c>
      <c r="X79" s="2" t="str">
        <f t="shared" ca="1" si="18"/>
        <v>OVR</v>
      </c>
      <c r="Y79" s="2" t="str">
        <f t="shared" ca="1" si="1"/>
        <v>OVR</v>
      </c>
      <c r="AA79" s="63">
        <f t="shared" ca="1" si="19"/>
        <v>98.134212450003389</v>
      </c>
      <c r="AB79" s="63">
        <f t="shared" ca="1" si="20"/>
        <v>96.965498243059429</v>
      </c>
      <c r="AC79" s="1">
        <f ca="1">IF(AB79&lt;&gt;"",AA79/AC$16,"")</f>
        <v>9.5740695073174044E-3</v>
      </c>
      <c r="AD79" s="63">
        <f t="shared" ca="1" si="21"/>
        <v>0.98809065485149339</v>
      </c>
      <c r="AE79" s="1">
        <f t="shared" ca="1" si="2"/>
        <v>-2.3399658621986674E-2</v>
      </c>
      <c r="AF79" s="63">
        <f t="shared" ca="1" si="22"/>
        <v>94.163833073207314</v>
      </c>
      <c r="AG79" s="1">
        <f t="shared" ca="1" si="23"/>
        <v>0.26169123320000903</v>
      </c>
      <c r="AH79" s="63">
        <f t="shared" ca="1" si="24"/>
        <v>0.95954133346900938</v>
      </c>
      <c r="AI79" s="1">
        <f t="shared" ca="1" si="25"/>
        <v>1.1924097087940844E-3</v>
      </c>
      <c r="AJ79" s="63">
        <f ca="1">IF(AF79&lt;&gt;"",AF79/AB79,"")</f>
        <v>0.9711065768689261</v>
      </c>
      <c r="AK79" s="1">
        <f t="shared" ca="1" si="26"/>
        <v>-1.1916242843460489E-2</v>
      </c>
      <c r="AL79" s="2">
        <f t="shared" ca="1" si="27"/>
        <v>124.27148546491351</v>
      </c>
      <c r="AM79" s="1">
        <f t="shared" ca="1" si="28"/>
        <v>0.63312395129034449</v>
      </c>
      <c r="AN79" s="63">
        <f t="shared" ca="1" si="29"/>
        <v>1.2663421080413351</v>
      </c>
      <c r="AO79" s="1">
        <f t="shared" ca="1" si="30"/>
        <v>0.28352075797755916</v>
      </c>
      <c r="AP79" s="63">
        <f t="shared" ca="1" si="31"/>
        <v>1.3197369033214601</v>
      </c>
      <c r="AQ79" s="1">
        <f t="shared" ca="1" si="32"/>
        <v>0.2409919800122533</v>
      </c>
      <c r="AR79" s="1"/>
      <c r="AS79" s="103" t="str">
        <f ca="1">"Gain Compression Relative to LM &amp; LO Range; Range=HS: "&amp;AX9&amp; " channel"</f>
        <v>Gain Compression Relative to LM &amp; LO Range; Range=HS: BLUE channel</v>
      </c>
      <c r="AT79" s="103"/>
      <c r="AU79" s="103"/>
      <c r="AV79" s="103"/>
      <c r="AW79" s="103"/>
      <c r="AX79" s="103"/>
      <c r="AY79" s="103"/>
      <c r="AZ79"/>
      <c r="BA79" s="118"/>
      <c r="BD79" s="121"/>
      <c r="BE79" s="123"/>
      <c r="BF79" s="121"/>
      <c r="BG79" s="121"/>
      <c r="BH79" s="123"/>
      <c r="BI79" s="121"/>
      <c r="BL79" s="121"/>
      <c r="BM79" s="123"/>
      <c r="BN79" s="121"/>
      <c r="BO79" s="121"/>
      <c r="BP79" s="123"/>
      <c r="BQ79" s="121"/>
    </row>
    <row r="80" spans="1:69">
      <c r="A80" s="62">
        <f t="shared" si="33"/>
        <v>63</v>
      </c>
      <c r="B80" s="62" t="str">
        <f t="shared" si="3"/>
        <v>data3!R65C37</v>
      </c>
      <c r="C80" s="62" t="str">
        <f ca="1">$AT$8&amp;"!R"&amp;2+A80&amp;"C"&amp;F$3</f>
        <v>data2!R65C37</v>
      </c>
      <c r="D80" s="63">
        <f t="shared" ca="1" si="0"/>
        <v>64</v>
      </c>
      <c r="E80" s="62">
        <f t="shared" ca="1" si="4"/>
        <v>9921.7647221691932</v>
      </c>
      <c r="F80" s="63">
        <f t="shared" ca="1" si="5"/>
        <v>9676.4126674107138</v>
      </c>
      <c r="G80" s="63">
        <f t="shared" ca="1" si="6"/>
        <v>9676.4126674107138</v>
      </c>
      <c r="H80" s="63"/>
      <c r="I80" s="63">
        <f t="shared" ca="1" si="7"/>
        <v>11539.27725892572</v>
      </c>
      <c r="J80" s="63">
        <f t="shared" ca="1" si="8"/>
        <v>10131.283063616071</v>
      </c>
      <c r="K80" s="63">
        <f t="shared" ca="1" si="9"/>
        <v>0.87798246253069656</v>
      </c>
      <c r="L80" s="1">
        <f t="shared" ca="1" si="10"/>
        <v>0.98841785986498254</v>
      </c>
      <c r="M80" s="1">
        <f t="shared" ca="1" si="11"/>
        <v>-0.12201726089153597</v>
      </c>
      <c r="N80" s="1"/>
      <c r="O80" s="1" t="str">
        <f t="shared" ca="1" si="12"/>
        <v>data3!R305C37</v>
      </c>
      <c r="P80" s="1" t="str">
        <f ca="1">$AT$8&amp;"!R"&amp;2+$D$16+3*A80&amp;"C"&amp;F$3</f>
        <v>data2!R305C37</v>
      </c>
      <c r="Q80" s="1" t="str">
        <f ca="1">$AT$8&amp;"!R"&amp;2+$D$16+3*A80+1&amp;"C"&amp;F$3</f>
        <v>data2!R306C37</v>
      </c>
      <c r="R80" s="1" t="str">
        <f ca="1">$AT$8&amp;"!R"&amp;2+$D$16+3*A80+2&amp;"C"&amp;F$3</f>
        <v>data2!R307C37</v>
      </c>
      <c r="S80" s="2">
        <f t="shared" ca="1" si="13"/>
        <v>64</v>
      </c>
      <c r="T80" s="63" t="str">
        <f t="shared" ca="1" si="14"/>
        <v/>
      </c>
      <c r="U80" s="2" t="str">
        <f t="shared" ca="1" si="15"/>
        <v/>
      </c>
      <c r="V80" s="2">
        <f t="shared" ca="1" si="16"/>
        <v>428.28143384520274</v>
      </c>
      <c r="W80" s="2">
        <f t="shared" ca="1" si="17"/>
        <v>433.00716945103238</v>
      </c>
      <c r="X80" s="2" t="str">
        <f t="shared" ca="1" si="18"/>
        <v>OVR</v>
      </c>
      <c r="Y80" s="2" t="str">
        <f t="shared" ca="1" si="1"/>
        <v>OVR</v>
      </c>
      <c r="AA80" s="63">
        <f t="shared" ca="1" si="19"/>
        <v>99.136659204144792</v>
      </c>
      <c r="AB80" s="63">
        <f t="shared" ca="1" si="20"/>
        <v>97.9653731754848</v>
      </c>
      <c r="AC80" s="1">
        <f ca="1">IF(AB80&lt;&gt;"",AA80/AC$16,"")</f>
        <v>9.6718691906482728E-3</v>
      </c>
      <c r="AD80" s="63">
        <f t="shared" ca="1" si="21"/>
        <v>0.98818513718272416</v>
      </c>
      <c r="AE80" s="1">
        <f t="shared" ca="1" si="2"/>
        <v>-2.3306275007354604E-2</v>
      </c>
      <c r="AF80" s="63">
        <f t="shared" ca="1" si="22"/>
        <v>95.204035077776226</v>
      </c>
      <c r="AG80" s="1">
        <f t="shared" ca="1" si="23"/>
        <v>0.26436442454438613</v>
      </c>
      <c r="AH80" s="63">
        <f t="shared" ca="1" si="24"/>
        <v>0.96033128251507438</v>
      </c>
      <c r="AI80" s="1">
        <f t="shared" ca="1" si="25"/>
        <v>2.0166482917405304E-3</v>
      </c>
      <c r="AJ80" s="63">
        <f ca="1">IF(AF80&lt;&gt;"",AF80/AB80,"")</f>
        <v>0.97181312122639285</v>
      </c>
      <c r="AK80" s="1">
        <f t="shared" ca="1" si="26"/>
        <v>-1.1197346462823887E-2</v>
      </c>
      <c r="AL80" s="2">
        <f t="shared" ca="1" si="27"/>
        <v>126.78546960013253</v>
      </c>
      <c r="AM80" s="1">
        <f t="shared" ca="1" si="28"/>
        <v>0.63959134970415998</v>
      </c>
      <c r="AN80" s="63">
        <f t="shared" ca="1" si="29"/>
        <v>1.2788959262693389</v>
      </c>
      <c r="AO80" s="1">
        <f t="shared" ca="1" si="30"/>
        <v>0.29624487587998138</v>
      </c>
      <c r="AP80" s="63">
        <f t="shared" ca="1" si="31"/>
        <v>1.3317236973890454</v>
      </c>
      <c r="AQ80" s="1">
        <f t="shared" ca="1" si="32"/>
        <v>0.25226355638970688</v>
      </c>
      <c r="AR80" s="1"/>
      <c r="AS80"/>
      <c r="AT80"/>
      <c r="AU80"/>
      <c r="AV80"/>
      <c r="AW80"/>
      <c r="AX80"/>
      <c r="AY80"/>
      <c r="AZ80"/>
      <c r="BA80" s="118"/>
      <c r="BD80" s="121"/>
      <c r="BE80" s="123"/>
      <c r="BF80" s="121"/>
      <c r="BG80" s="121"/>
      <c r="BH80" s="123"/>
      <c r="BI80" s="121"/>
      <c r="BL80" s="121"/>
      <c r="BM80" s="123"/>
      <c r="BN80" s="121"/>
      <c r="BO80" s="121"/>
      <c r="BP80" s="123"/>
      <c r="BQ80" s="121"/>
    </row>
    <row r="81" spans="1:69">
      <c r="A81" s="62">
        <f t="shared" si="33"/>
        <v>64</v>
      </c>
      <c r="B81" s="62" t="str">
        <f t="shared" si="3"/>
        <v>data3!R66C37</v>
      </c>
      <c r="C81" s="62" t="str">
        <f ca="1">$AT$8&amp;"!R"&amp;2+A81&amp;"C"&amp;F$3</f>
        <v>data2!R66C37</v>
      </c>
      <c r="D81" s="63">
        <f t="shared" ref="D81:D130" ca="1" si="34">IF(G81&lt;&gt;$G$16,RANK(E81,E$17:E$130),"")</f>
        <v>65</v>
      </c>
      <c r="E81" s="62">
        <f t="shared" ca="1" si="4"/>
        <v>9788.1619837708749</v>
      </c>
      <c r="F81" s="63">
        <f t="shared" ca="1" si="5"/>
        <v>9597.0036272321431</v>
      </c>
      <c r="G81" s="63">
        <f t="shared" ca="1" si="6"/>
        <v>9597.0036272321431</v>
      </c>
      <c r="H81" s="63"/>
      <c r="I81" s="63" t="str">
        <f t="shared" ca="1" si="7"/>
        <v/>
      </c>
      <c r="J81" s="63" t="str">
        <f t="shared" ca="1" si="8"/>
        <v/>
      </c>
      <c r="K81" s="63" t="str">
        <f t="shared" ca="1" si="9"/>
        <v/>
      </c>
      <c r="L81" s="1" t="str">
        <f t="shared" ca="1" si="10"/>
        <v/>
      </c>
      <c r="M81" s="1" t="str">
        <f t="shared" ca="1" si="11"/>
        <v/>
      </c>
      <c r="N81" s="1"/>
      <c r="O81" s="1" t="str">
        <f t="shared" ca="1" si="12"/>
        <v>data3!R308C37</v>
      </c>
      <c r="P81" s="1" t="str">
        <f ca="1">$AT$8&amp;"!R"&amp;2+$D$16+3*A81&amp;"C"&amp;F$3</f>
        <v>data2!R308C37</v>
      </c>
      <c r="Q81" s="1" t="str">
        <f ca="1">$AT$8&amp;"!R"&amp;2+$D$16+3*A81+1&amp;"C"&amp;F$3</f>
        <v>data2!R309C37</v>
      </c>
      <c r="R81" s="1" t="str">
        <f ca="1">$AT$8&amp;"!R"&amp;2+$D$16+3*A81+2&amp;"C"&amp;F$3</f>
        <v>data2!R310C37</v>
      </c>
      <c r="S81" s="2">
        <f t="shared" ca="1" si="13"/>
        <v>65</v>
      </c>
      <c r="T81" s="63" t="str">
        <f t="shared" ca="1" si="14"/>
        <v/>
      </c>
      <c r="U81" s="2" t="str">
        <f t="shared" ca="1" si="15"/>
        <v/>
      </c>
      <c r="V81" s="2">
        <f t="shared" ca="1" si="16"/>
        <v>422.46378987376517</v>
      </c>
      <c r="W81" s="2">
        <f t="shared" ca="1" si="17"/>
        <v>427.06936972481861</v>
      </c>
      <c r="X81" s="2" t="str">
        <f t="shared" ca="1" si="18"/>
        <v>OVR</v>
      </c>
      <c r="Y81" s="2" t="str">
        <f t="shared" ca="1" si="18"/>
        <v>OVR</v>
      </c>
      <c r="AA81" s="63">
        <f t="shared" ca="1" si="19"/>
        <v>100.13906338533154</v>
      </c>
      <c r="AB81" s="63">
        <f t="shared" ca="1" si="20"/>
        <v>98.998763220650815</v>
      </c>
      <c r="AC81" s="1">
        <f ca="1">IF(AB81&lt;&gt;"",AA81/AC$16,"")</f>
        <v>9.7696647205201496E-3</v>
      </c>
      <c r="AD81" s="63">
        <f t="shared" ca="1" si="21"/>
        <v>0.98861283373209818</v>
      </c>
      <c r="AE81" s="1">
        <f ca="1">IF(AD81&lt;&gt;"",AD81/AD$16-1,"")</f>
        <v>-2.2883552057720302E-2</v>
      </c>
      <c r="AF81" s="63">
        <f t="shared" ca="1" si="22"/>
        <v>96.172710146222798</v>
      </c>
      <c r="AG81" s="1">
        <f t="shared" ca="1" si="23"/>
        <v>0.26703750236088408</v>
      </c>
      <c r="AH81" s="63">
        <f t="shared" ca="1" si="24"/>
        <v>0.96039154846249808</v>
      </c>
      <c r="AI81" s="1">
        <f t="shared" ca="1" si="25"/>
        <v>2.0795302198242105E-3</v>
      </c>
      <c r="AJ81" s="63">
        <f ca="1">IF(AF81&lt;&gt;"",AF81/AB81,"")</f>
        <v>0.97145365272766848</v>
      </c>
      <c r="AK81" s="1">
        <f t="shared" ca="1" si="26"/>
        <v>-1.156309929908228E-2</v>
      </c>
      <c r="AL81" s="2">
        <f t="shared" ca="1" si="27"/>
        <v>128.77371515546525</v>
      </c>
      <c r="AM81" s="1">
        <f t="shared" ca="1" si="28"/>
        <v>0.64605847345375189</v>
      </c>
      <c r="AN81" s="63">
        <f t="shared" ca="1" si="29"/>
        <v>1.2859488675258386</v>
      </c>
      <c r="AO81" s="1">
        <f t="shared" ca="1" si="30"/>
        <v>0.30339349429046414</v>
      </c>
      <c r="AP81" s="63">
        <f t="shared" ca="1" si="31"/>
        <v>1.3389839483536989</v>
      </c>
      <c r="AQ81" s="1">
        <f t="shared" ca="1" si="32"/>
        <v>0.25909060896157587</v>
      </c>
      <c r="AR81" s="1"/>
      <c r="AS81"/>
      <c r="AT81"/>
      <c r="AU81"/>
      <c r="AV81"/>
      <c r="AW81"/>
      <c r="AX81"/>
      <c r="AY81"/>
      <c r="AZ81"/>
      <c r="BA81" s="118"/>
      <c r="BD81" s="121"/>
      <c r="BE81" s="123"/>
      <c r="BF81" s="121"/>
      <c r="BG81" s="121"/>
      <c r="BH81" s="123"/>
      <c r="BI81" s="121"/>
      <c r="BL81" s="121"/>
      <c r="BM81" s="123"/>
      <c r="BN81" s="121"/>
      <c r="BO81" s="121"/>
      <c r="BP81" s="123"/>
      <c r="BQ81" s="121"/>
    </row>
    <row r="82" spans="1:69">
      <c r="A82" s="62">
        <f t="shared" si="33"/>
        <v>65</v>
      </c>
      <c r="B82" s="62" t="str">
        <f t="shared" ref="B82:B130" si="35">"data3!R"&amp;2+A82&amp;"C"&amp;F$4</f>
        <v>data3!R67C37</v>
      </c>
      <c r="C82" s="62" t="str">
        <f ca="1">$AT$8&amp;"!R"&amp;2+A82&amp;"C"&amp;F$3</f>
        <v>data2!R67C37</v>
      </c>
      <c r="D82" s="63">
        <f t="shared" ca="1" si="34"/>
        <v>66</v>
      </c>
      <c r="E82" s="62">
        <f t="shared" ref="E82:E130" ca="1" si="36">$K$2*INDIRECT(B82,FALSE)</f>
        <v>9650.9710001164894</v>
      </c>
      <c r="F82" s="63">
        <f t="shared" ref="F82:F130" ca="1" si="37">INDIRECT(C82,FALSE)</f>
        <v>9501.5966796875</v>
      </c>
      <c r="G82" s="63">
        <f t="shared" ref="G82:G130" ca="1" si="38">IF(F82&gt;=$F$5,$G$16,F82)</f>
        <v>9501.5966796875</v>
      </c>
      <c r="H82" s="63"/>
      <c r="I82" s="63" t="str">
        <f t="shared" ref="I82:I130" ca="1" si="39">IF($D$16-A82&gt;=$D$15,VLOOKUP($D$16-A82,$D$17:$F$130,2,FALSE),"")</f>
        <v/>
      </c>
      <c r="J82" s="63" t="str">
        <f t="shared" ref="J82:J130" ca="1" si="40">IF($D$16-A82&gt;=$D$15,VLOOKUP($D$16-A82,$D$17:$F$130,3,FALSE),"")</f>
        <v/>
      </c>
      <c r="K82" s="63" t="str">
        <f t="shared" ref="K82:K130" ca="1" si="41">IF(I82&lt;&gt;"",J82/I82,"")</f>
        <v/>
      </c>
      <c r="L82" s="1" t="str">
        <f t="shared" ref="L82:L130" ca="1" si="42">IF(J82&lt;&gt;"",J82/L$16,"")</f>
        <v/>
      </c>
      <c r="M82" s="1" t="str">
        <f t="shared" ref="M82:M130" ca="1" si="43">IF(K82&lt;&gt;"",K82/K$16-1,"")</f>
        <v/>
      </c>
      <c r="N82" s="1"/>
      <c r="O82" s="1" t="str">
        <f t="shared" ref="O82:O145" ca="1" si="44">"data3!R"&amp;2+$D$16+3*A82&amp;"C"&amp;F$4</f>
        <v>data3!R311C37</v>
      </c>
      <c r="P82" s="1" t="str">
        <f ca="1">$AT$8&amp;"!R"&amp;2+$D$16+3*A82&amp;"C"&amp;F$3</f>
        <v>data2!R311C37</v>
      </c>
      <c r="Q82" s="1" t="str">
        <f ca="1">$AT$8&amp;"!R"&amp;2+$D$16+3*A82+1&amp;"C"&amp;F$3</f>
        <v>data2!R312C37</v>
      </c>
      <c r="R82" s="1" t="str">
        <f ca="1">$AT$8&amp;"!R"&amp;2+$D$16+3*A82+2&amp;"C"&amp;F$3</f>
        <v>data2!R313C37</v>
      </c>
      <c r="S82" s="2">
        <f t="shared" ref="S82:S145" ca="1" si="45">RANK(V82,V$17:V$244)</f>
        <v>66</v>
      </c>
      <c r="T82" s="63" t="str">
        <f t="shared" ref="T82:T145" ca="1" si="46">IF(X82&lt;&gt;$X$16,S82,"")</f>
        <v/>
      </c>
      <c r="U82" s="2" t="str">
        <f t="shared" ref="U82:U145" ca="1" si="47">IF(Y82&lt;&gt;$Y$16,S82,"")</f>
        <v/>
      </c>
      <c r="V82" s="2">
        <f t="shared" ref="V82:V130" ca="1" si="48">$K$3*INDIRECT(O82,FALSE)</f>
        <v>416.58942430557698</v>
      </c>
      <c r="W82" s="2">
        <f t="shared" ref="W82:W130" ca="1" si="49">INDIRECT(P82,FALSE)</f>
        <v>420.97516087123324</v>
      </c>
      <c r="X82" s="2" t="str">
        <f t="shared" ref="X82:Y145" ca="1" si="50">IF(INDIRECT(Q82,FALSE)&lt;X$15,INDIRECT(Q82,FALSE),X$16)</f>
        <v>OVR</v>
      </c>
      <c r="Y82" s="2" t="str">
        <f t="shared" ca="1" si="50"/>
        <v>OVR</v>
      </c>
      <c r="AA82" s="63">
        <f t="shared" ref="AA82:AA145" ca="1" si="51">VLOOKUP($S$16-$A82,$S$17:$W$244,4,FALSE)</f>
        <v>101.14578578974786</v>
      </c>
      <c r="AB82" s="63">
        <f t="shared" ref="AB82:AB145" ca="1" si="52">VLOOKUP($S$16-$A82,$S$17:$W$244,5,FALSE)</f>
        <v>99.99305125645229</v>
      </c>
      <c r="AC82" s="1">
        <f ca="1">IF(AB82&lt;&gt;"",AA82/AC$16,"")</f>
        <v>9.8678815404632057E-3</v>
      </c>
      <c r="AD82" s="63">
        <f ca="1">AB82/AA82</f>
        <v>0.9886032371561998</v>
      </c>
      <c r="AE82" s="1">
        <f ca="1">IF(AD82&lt;&gt;"",AD82/AD$16-1,"")</f>
        <v>-2.2893037036909702E-2</v>
      </c>
      <c r="AF82" s="63">
        <f ca="1">IF(T$16-$A82&gt;=T$15,VLOOKUP(T$16-$A82,$T$17:$X$244,5,FALSE),"")</f>
        <v>97.137298311506001</v>
      </c>
      <c r="AG82" s="1">
        <f t="shared" ref="AG82:AG145" ca="1" si="53">IF(AF82&lt;&gt;"",$AA82/AG$16,"")</f>
        <v>0.26972209543932762</v>
      </c>
      <c r="AH82" s="63">
        <f t="shared" ref="AH82:AH145" ca="1" si="54">IF(AF82&lt;&gt;"",AF82/$AA82,"")</f>
        <v>0.96036920918708057</v>
      </c>
      <c r="AI82" s="1">
        <f t="shared" ref="AI82:AI145" ca="1" si="55">IF(AH82&lt;&gt;"",AH82/AH$16-1,"")</f>
        <v>2.056221257295654E-3</v>
      </c>
      <c r="AJ82" s="63">
        <f ca="1">IF(AF82&lt;&gt;"",AF82/AB82,"")</f>
        <v>0.97144048602315236</v>
      </c>
      <c r="AK82" s="1">
        <f t="shared" ref="AK82:AK145" ca="1" si="56">IF(AJ82&lt;&gt;"",AJ82/AJ$16-1,"")</f>
        <v>-1.1576496187927998E-2</v>
      </c>
      <c r="AL82" s="2">
        <f t="shared" ref="AL82:AL145" ca="1" si="57">IF(U$16-$A82&gt;=U$15,VLOOKUP(T$16-$A82,$U$17:$Y$244,5,FALSE),"")</f>
        <v>129.94192968096053</v>
      </c>
      <c r="AM82" s="1">
        <f t="shared" ref="AM82:AM145" ca="1" si="58">IF(AL82&lt;&gt;"",$AA82/AM$16,"")</f>
        <v>0.65255345670805076</v>
      </c>
      <c r="AN82" s="63">
        <f t="shared" ref="AN82:AN145" ca="1" si="59">IF(AL82&lt;&gt;"",AL82/$AA82,"")</f>
        <v>1.284699393715437</v>
      </c>
      <c r="AO82" s="1">
        <f t="shared" ref="AO82:AO145" ca="1" si="60">IF(AN82&lt;&gt;"",AN82/AN$16-1,"")</f>
        <v>0.30212707065816424</v>
      </c>
      <c r="AP82" s="63">
        <f t="shared" ref="AP82:AP145" ca="1" si="61">IF(AL82&lt;&gt;"",AL82/AF82,"")</f>
        <v>1.3377140597863302</v>
      </c>
      <c r="AQ82" s="1">
        <f t="shared" ref="AQ82:AQ145" ca="1" si="62">IF(AP82&lt;&gt;"",AP82/AP$16-1,"")</f>
        <v>0.25789649100999967</v>
      </c>
      <c r="AR82" s="1"/>
      <c r="AS82"/>
      <c r="AT82"/>
      <c r="AU82"/>
      <c r="AV82"/>
      <c r="AW82"/>
      <c r="AX82"/>
      <c r="AY82"/>
      <c r="AZ82"/>
      <c r="BA82" s="118"/>
      <c r="BD82" s="121"/>
      <c r="BE82" s="123"/>
      <c r="BF82" s="121"/>
      <c r="BG82" s="121"/>
      <c r="BH82" s="123"/>
      <c r="BI82" s="121"/>
      <c r="BL82" s="121"/>
      <c r="BM82" s="123"/>
      <c r="BN82" s="121"/>
      <c r="BO82" s="121"/>
      <c r="BP82" s="123"/>
      <c r="BQ82" s="121"/>
    </row>
    <row r="83" spans="1:69">
      <c r="A83" s="62">
        <f t="shared" ref="A83:A146" si="63">A82+1</f>
        <v>66</v>
      </c>
      <c r="B83" s="62" t="str">
        <f t="shared" si="35"/>
        <v>data3!R68C37</v>
      </c>
      <c r="C83" s="62" t="str">
        <f ca="1">$AT$8&amp;"!R"&amp;2+A83&amp;"C"&amp;F$3</f>
        <v>data2!R68C37</v>
      </c>
      <c r="D83" s="63">
        <f t="shared" ca="1" si="34"/>
        <v>67</v>
      </c>
      <c r="E83" s="62">
        <f t="shared" ca="1" si="36"/>
        <v>9510.5910578090716</v>
      </c>
      <c r="F83" s="63">
        <f t="shared" ca="1" si="37"/>
        <v>9401.6258893694194</v>
      </c>
      <c r="G83" s="63">
        <f t="shared" ca="1" si="38"/>
        <v>9401.6258893694194</v>
      </c>
      <c r="H83" s="63"/>
      <c r="I83" s="63" t="str">
        <f t="shared" ca="1" si="39"/>
        <v/>
      </c>
      <c r="J83" s="63" t="str">
        <f t="shared" ca="1" si="40"/>
        <v/>
      </c>
      <c r="K83" s="63" t="str">
        <f t="shared" ca="1" si="41"/>
        <v/>
      </c>
      <c r="L83" s="1" t="str">
        <f t="shared" ca="1" si="42"/>
        <v/>
      </c>
      <c r="M83" s="1" t="str">
        <f t="shared" ca="1" si="43"/>
        <v/>
      </c>
      <c r="N83" s="1"/>
      <c r="O83" s="1" t="str">
        <f t="shared" ca="1" si="44"/>
        <v>data3!R314C37</v>
      </c>
      <c r="P83" s="1" t="str">
        <f ca="1">$AT$8&amp;"!R"&amp;2+$D$16+3*A83&amp;"C"&amp;F$3</f>
        <v>data2!R314C37</v>
      </c>
      <c r="Q83" s="1" t="str">
        <f ca="1">$AT$8&amp;"!R"&amp;2+$D$16+3*A83+1&amp;"C"&amp;F$3</f>
        <v>data2!R315C37</v>
      </c>
      <c r="R83" s="1" t="str">
        <f ca="1">$AT$8&amp;"!R"&amp;2+$D$16+3*A83+2&amp;"C"&amp;F$3</f>
        <v>data2!R316C37</v>
      </c>
      <c r="S83" s="2">
        <f t="shared" ca="1" si="45"/>
        <v>67</v>
      </c>
      <c r="T83" s="63" t="str">
        <f t="shared" ca="1" si="46"/>
        <v/>
      </c>
      <c r="U83" s="2" t="str">
        <f t="shared" ca="1" si="47"/>
        <v/>
      </c>
      <c r="V83" s="2">
        <f t="shared" ca="1" si="48"/>
        <v>410.37400018665215</v>
      </c>
      <c r="W83" s="2">
        <f t="shared" ca="1" si="49"/>
        <v>414.66310337611606</v>
      </c>
      <c r="X83" s="2" t="str">
        <f t="shared" ca="1" si="50"/>
        <v>OVR</v>
      </c>
      <c r="Y83" s="2" t="str">
        <f t="shared" ca="1" si="50"/>
        <v>OVR</v>
      </c>
      <c r="AA83" s="63">
        <f t="shared" ca="1" si="51"/>
        <v>102.1300153981317</v>
      </c>
      <c r="AB83" s="63">
        <f t="shared" ca="1" si="52"/>
        <v>100.99292591639927</v>
      </c>
      <c r="AC83" s="1">
        <f ca="1">IF(AB83&lt;&gt;"",AA83/AC$16,"")</f>
        <v>9.9639039412811412E-3</v>
      </c>
      <c r="AD83" s="63">
        <f ca="1">AB83/AA83</f>
        <v>0.9888662556516834</v>
      </c>
      <c r="AE83" s="1">
        <f ca="1">IF(AD83&lt;&gt;"",AD83/AD$16-1,"")</f>
        <v>-2.2633077132201751E-2</v>
      </c>
      <c r="AF83" s="63">
        <f ca="1">IF(T$16-$A83&gt;=T$15,VLOOKUP(T$16-$A83,$T$17:$X$244,5,FALSE),"")</f>
        <v>98.106995718819761</v>
      </c>
      <c r="AG83" s="1">
        <f t="shared" ca="1" si="53"/>
        <v>0.27234670772835123</v>
      </c>
      <c r="AH83" s="63">
        <f t="shared" ca="1" si="54"/>
        <v>0.96060884095993648</v>
      </c>
      <c r="AI83" s="1">
        <f t="shared" ca="1" si="55"/>
        <v>2.306254792840301E-3</v>
      </c>
      <c r="AJ83" s="63">
        <f ca="1">IF(AF83&lt;&gt;"",AF83/AB83,"")</f>
        <v>0.97142443224222996</v>
      </c>
      <c r="AK83" s="1">
        <f t="shared" ca="1" si="56"/>
        <v>-1.1592830625927086E-2</v>
      </c>
      <c r="AL83" s="2">
        <f t="shared" ca="1" si="57"/>
        <v>131.47243281773157</v>
      </c>
      <c r="AM83" s="1">
        <f t="shared" ca="1" si="58"/>
        <v>0.65890332514923677</v>
      </c>
      <c r="AN83" s="63">
        <f t="shared" ca="1" si="59"/>
        <v>1.2873045431865924</v>
      </c>
      <c r="AO83" s="1">
        <f t="shared" ca="1" si="60"/>
        <v>0.30476756046153519</v>
      </c>
      <c r="AP83" s="63">
        <f t="shared" ca="1" si="61"/>
        <v>1.3400923334207384</v>
      </c>
      <c r="AQ83" s="1">
        <f t="shared" ca="1" si="62"/>
        <v>0.26013285986438817</v>
      </c>
      <c r="AR83" s="1"/>
      <c r="AS83"/>
      <c r="AT83"/>
      <c r="AU83"/>
      <c r="AV83"/>
      <c r="AW83"/>
      <c r="AX83"/>
      <c r="AY83"/>
      <c r="AZ83"/>
      <c r="BA83" s="118"/>
      <c r="BD83" s="121"/>
      <c r="BE83" s="123"/>
      <c r="BF83" s="121"/>
      <c r="BG83" s="121"/>
      <c r="BH83" s="123"/>
      <c r="BI83" s="121"/>
      <c r="BL83" s="121"/>
      <c r="BM83" s="123"/>
      <c r="BN83" s="121"/>
      <c r="BO83" s="121"/>
      <c r="BP83" s="123"/>
      <c r="BQ83" s="121"/>
    </row>
    <row r="84" spans="1:69">
      <c r="A84" s="62">
        <f t="shared" si="63"/>
        <v>67</v>
      </c>
      <c r="B84" s="62" t="str">
        <f t="shared" si="35"/>
        <v>data3!R69C37</v>
      </c>
      <c r="C84" s="62" t="str">
        <f ca="1">$AT$8&amp;"!R"&amp;2+A84&amp;"C"&amp;F$3</f>
        <v>data2!R69C37</v>
      </c>
      <c r="D84" s="63">
        <f t="shared" ca="1" si="34"/>
        <v>68</v>
      </c>
      <c r="E84" s="62">
        <f t="shared" ca="1" si="36"/>
        <v>9365.8999507147109</v>
      </c>
      <c r="F84" s="63">
        <f t="shared" ca="1" si="37"/>
        <v>9283.8193882533487</v>
      </c>
      <c r="G84" s="63">
        <f t="shared" ca="1" si="38"/>
        <v>9283.8193882533487</v>
      </c>
      <c r="H84" s="63"/>
      <c r="I84" s="63" t="str">
        <f t="shared" ca="1" si="39"/>
        <v/>
      </c>
      <c r="J84" s="63" t="str">
        <f t="shared" ca="1" si="40"/>
        <v/>
      </c>
      <c r="K84" s="63" t="str">
        <f t="shared" ca="1" si="41"/>
        <v/>
      </c>
      <c r="L84" s="1" t="str">
        <f t="shared" ca="1" si="42"/>
        <v/>
      </c>
      <c r="M84" s="1" t="str">
        <f t="shared" ca="1" si="43"/>
        <v/>
      </c>
      <c r="N84" s="1"/>
      <c r="O84" s="1" t="str">
        <f t="shared" ca="1" si="44"/>
        <v>data3!R317C37</v>
      </c>
      <c r="P84" s="1" t="str">
        <f ca="1">$AT$8&amp;"!R"&amp;2+$D$16+3*A84&amp;"C"&amp;F$3</f>
        <v>data2!R317C37</v>
      </c>
      <c r="Q84" s="1" t="str">
        <f ca="1">$AT$8&amp;"!R"&amp;2+$D$16+3*A84+1&amp;"C"&amp;F$3</f>
        <v>data2!R318C37</v>
      </c>
      <c r="R84" s="1" t="str">
        <f ca="1">$AT$8&amp;"!R"&amp;2+$D$16+3*A84+2&amp;"C"&amp;F$3</f>
        <v>data2!R319C37</v>
      </c>
      <c r="S84" s="2">
        <f t="shared" ca="1" si="45"/>
        <v>68</v>
      </c>
      <c r="T84" s="63" t="str">
        <f t="shared" ca="1" si="46"/>
        <v/>
      </c>
      <c r="U84" s="2" t="str">
        <f t="shared" ca="1" si="47"/>
        <v/>
      </c>
      <c r="V84" s="2">
        <f t="shared" ca="1" si="48"/>
        <v>404.08737458444512</v>
      </c>
      <c r="W84" s="2">
        <f t="shared" ca="1" si="49"/>
        <v>408.12202235630582</v>
      </c>
      <c r="X84" s="2" t="str">
        <f t="shared" ca="1" si="50"/>
        <v>OVR</v>
      </c>
      <c r="Y84" s="2" t="str">
        <f t="shared" ca="1" si="50"/>
        <v>OVR</v>
      </c>
      <c r="AA84" s="63">
        <f t="shared" ca="1" si="51"/>
        <v>103.1056893721919</v>
      </c>
      <c r="AB84" s="63">
        <f t="shared" ca="1" si="52"/>
        <v>101.98721476963588</v>
      </c>
      <c r="AC84" s="1">
        <f ca="1">IF(AB84&lt;&gt;"",AA84/AC$16,"")</f>
        <v>1.0059091646067502E-2</v>
      </c>
      <c r="AD84" s="63">
        <f ca="1">AB84/AA84</f>
        <v>0.9891521543634848</v>
      </c>
      <c r="AE84" s="1">
        <f ca="1">IF(AD84&lt;&gt;"",AD84/AD$16-1,"")</f>
        <v>-2.2350503080748152E-2</v>
      </c>
      <c r="AF84" s="63">
        <f ca="1">IF(T$16-$A84&gt;=T$15,VLOOKUP(T$16-$A84,$T$17:$X$244,5,FALSE),"")</f>
        <v>99.124105181012837</v>
      </c>
      <c r="AG84" s="1">
        <f t="shared" ca="1" si="53"/>
        <v>0.27494850499251172</v>
      </c>
      <c r="AH84" s="63">
        <f t="shared" ca="1" si="54"/>
        <v>0.96138346762993543</v>
      </c>
      <c r="AI84" s="1">
        <f t="shared" ca="1" si="55"/>
        <v>3.1145058971018269E-3</v>
      </c>
      <c r="AJ84" s="63">
        <f ca="1">IF(AF84&lt;&gt;"",AF84/AB84,"")</f>
        <v>0.97192677930179672</v>
      </c>
      <c r="AK84" s="1">
        <f t="shared" ca="1" si="56"/>
        <v>-1.1081701382406162E-2</v>
      </c>
      <c r="AL84" s="2">
        <f t="shared" ca="1" si="57"/>
        <v>133.4787551334926</v>
      </c>
      <c r="AM84" s="1">
        <f t="shared" ca="1" si="58"/>
        <v>0.66519799594962514</v>
      </c>
      <c r="AN84" s="63">
        <f t="shared" ca="1" si="59"/>
        <v>1.2945818600917327</v>
      </c>
      <c r="AO84" s="1">
        <f t="shared" ca="1" si="60"/>
        <v>0.31214359830377014</v>
      </c>
      <c r="AP84" s="63">
        <f t="shared" ca="1" si="61"/>
        <v>1.3465821950144612</v>
      </c>
      <c r="AQ84" s="1">
        <f t="shared" ca="1" si="62"/>
        <v>0.26623548999387059</v>
      </c>
      <c r="AR84" s="1"/>
      <c r="AZ84"/>
      <c r="BA84" s="118"/>
      <c r="BD84" s="121"/>
      <c r="BE84" s="123"/>
      <c r="BF84" s="121"/>
      <c r="BG84" s="121"/>
      <c r="BH84" s="123"/>
      <c r="BI84" s="121"/>
      <c r="BL84" s="121"/>
      <c r="BM84" s="123"/>
      <c r="BN84" s="121"/>
      <c r="BO84" s="121"/>
      <c r="BP84" s="123"/>
      <c r="BQ84" s="121"/>
    </row>
    <row r="85" spans="1:69">
      <c r="A85" s="62">
        <f t="shared" si="63"/>
        <v>68</v>
      </c>
      <c r="B85" s="62" t="str">
        <f t="shared" si="35"/>
        <v>data3!R70C37</v>
      </c>
      <c r="C85" s="62" t="str">
        <f ca="1">$AT$8&amp;"!R"&amp;2+A85&amp;"C"&amp;F$3</f>
        <v>data2!R70C37</v>
      </c>
      <c r="D85" s="63">
        <f t="shared" ca="1" si="34"/>
        <v>69</v>
      </c>
      <c r="E85" s="62">
        <f t="shared" ca="1" si="36"/>
        <v>9219.1481019957082</v>
      </c>
      <c r="F85" s="63">
        <f t="shared" ca="1" si="37"/>
        <v>9163.3316824776794</v>
      </c>
      <c r="G85" s="63">
        <f t="shared" ca="1" si="38"/>
        <v>9163.3316824776794</v>
      </c>
      <c r="H85" s="63"/>
      <c r="I85" s="63" t="str">
        <f t="shared" ca="1" si="39"/>
        <v/>
      </c>
      <c r="J85" s="63" t="str">
        <f t="shared" ca="1" si="40"/>
        <v/>
      </c>
      <c r="K85" s="63" t="str">
        <f t="shared" ca="1" si="41"/>
        <v/>
      </c>
      <c r="L85" s="1" t="str">
        <f t="shared" ca="1" si="42"/>
        <v/>
      </c>
      <c r="M85" s="1" t="str">
        <f t="shared" ca="1" si="43"/>
        <v/>
      </c>
      <c r="N85" s="1"/>
      <c r="O85" s="1" t="str">
        <f t="shared" ca="1" si="44"/>
        <v>data3!R320C37</v>
      </c>
      <c r="P85" s="1" t="str">
        <f ca="1">$AT$8&amp;"!R"&amp;2+$D$16+3*A85&amp;"C"&amp;F$3</f>
        <v>data2!R320C37</v>
      </c>
      <c r="Q85" s="1" t="str">
        <f ca="1">$AT$8&amp;"!R"&amp;2+$D$16+3*A85+1&amp;"C"&amp;F$3</f>
        <v>data2!R321C37</v>
      </c>
      <c r="R85" s="1" t="str">
        <f ca="1">$AT$8&amp;"!R"&amp;2+$D$16+3*A85+2&amp;"C"&amp;F$3</f>
        <v>data2!R322C37</v>
      </c>
      <c r="S85" s="2">
        <f t="shared" ca="1" si="45"/>
        <v>69</v>
      </c>
      <c r="T85" s="63" t="str">
        <f t="shared" ca="1" si="46"/>
        <v/>
      </c>
      <c r="U85" s="2" t="str">
        <f t="shared" ca="1" si="47"/>
        <v/>
      </c>
      <c r="V85" s="2">
        <f t="shared" ca="1" si="48"/>
        <v>397.82556258160611</v>
      </c>
      <c r="W85" s="2">
        <f t="shared" ca="1" si="49"/>
        <v>401.62004525320873</v>
      </c>
      <c r="X85" s="2" t="str">
        <f t="shared" ca="1" si="50"/>
        <v>OVR</v>
      </c>
      <c r="Y85" s="2" t="str">
        <f t="shared" ca="1" si="50"/>
        <v>OVR</v>
      </c>
      <c r="AA85" s="63">
        <f t="shared" ca="1" si="51"/>
        <v>104.07280439786608</v>
      </c>
      <c r="AB85" s="63">
        <f t="shared" ca="1" si="52"/>
        <v>102.98708915710449</v>
      </c>
      <c r="AC85" s="1">
        <f ca="1">IF(AB85&lt;&gt;"",AA85/AC$16,"")</f>
        <v>1.015344433149913E-2</v>
      </c>
      <c r="AD85" s="63">
        <f ca="1">AB85/AA85</f>
        <v>0.98956773340505999</v>
      </c>
      <c r="AE85" s="1">
        <f ca="1">IF(AD85&lt;&gt;"",AD85/AD$16-1,"")</f>
        <v>-2.1939756726778392E-2</v>
      </c>
      <c r="AF85" s="63">
        <f ca="1">IF(T$16-$A85&gt;=T$15,VLOOKUP(T$16-$A85,$T$17:$X$244,5,FALSE),"")</f>
        <v>100.17207200186593</v>
      </c>
      <c r="AG85" s="1">
        <f t="shared" ca="1" si="53"/>
        <v>0.27752747839430952</v>
      </c>
      <c r="AH85" s="63">
        <f t="shared" ca="1" si="54"/>
        <v>0.96251919587861001</v>
      </c>
      <c r="AI85" s="1">
        <f t="shared" ca="1" si="55"/>
        <v>4.2995330162087786E-3</v>
      </c>
      <c r="AJ85" s="63">
        <f ca="1">IF(AF85&lt;&gt;"",AF85/AB85,"")</f>
        <v>0.97266631013384286</v>
      </c>
      <c r="AK85" s="1">
        <f t="shared" ca="1" si="56"/>
        <v>-1.0329241847617188E-2</v>
      </c>
      <c r="AL85" s="2">
        <f t="shared" ca="1" si="57"/>
        <v>135.15826443263464</v>
      </c>
      <c r="AM85" s="1">
        <f t="shared" ca="1" si="58"/>
        <v>0.67143744772816827</v>
      </c>
      <c r="AN85" s="63">
        <f t="shared" ca="1" si="59"/>
        <v>1.2986895588585285</v>
      </c>
      <c r="AO85" s="1">
        <f t="shared" ca="1" si="60"/>
        <v>0.31630702033737523</v>
      </c>
      <c r="AP85" s="63">
        <f t="shared" ca="1" si="61"/>
        <v>1.349260944009594</v>
      </c>
      <c r="AQ85" s="1">
        <f t="shared" ca="1" si="62"/>
        <v>0.26875440570431208</v>
      </c>
      <c r="AR85" s="1"/>
      <c r="AS85"/>
      <c r="AT85"/>
      <c r="AU85"/>
      <c r="AV85"/>
      <c r="AW85"/>
      <c r="AX85"/>
      <c r="AY85"/>
      <c r="AZ85"/>
      <c r="BA85" s="118"/>
      <c r="BD85" s="121"/>
      <c r="BE85" s="123"/>
      <c r="BF85" s="121"/>
      <c r="BG85" s="121"/>
      <c r="BH85" s="123"/>
      <c r="BI85" s="121"/>
      <c r="BL85" s="121"/>
      <c r="BM85" s="123"/>
      <c r="BN85" s="121"/>
      <c r="BO85" s="121"/>
      <c r="BP85" s="123"/>
      <c r="BQ85" s="121"/>
    </row>
    <row r="86" spans="1:69">
      <c r="A86" s="62">
        <f t="shared" si="63"/>
        <v>69</v>
      </c>
      <c r="B86" s="62" t="str">
        <f t="shared" si="35"/>
        <v>data3!R71C37</v>
      </c>
      <c r="C86" s="62" t="str">
        <f ca="1">$AT$8&amp;"!R"&amp;2+A86&amp;"C"&amp;F$3</f>
        <v>data2!R71C37</v>
      </c>
      <c r="D86" s="63">
        <f t="shared" ca="1" si="34"/>
        <v>70</v>
      </c>
      <c r="E86" s="62">
        <f t="shared" ca="1" si="36"/>
        <v>9076.5896085126096</v>
      </c>
      <c r="F86" s="63">
        <f t="shared" ca="1" si="37"/>
        <v>9045.3130580357138</v>
      </c>
      <c r="G86" s="63">
        <f t="shared" ca="1" si="38"/>
        <v>9045.3130580357138</v>
      </c>
      <c r="H86" s="63"/>
      <c r="I86" s="63" t="str">
        <f t="shared" ca="1" si="39"/>
        <v/>
      </c>
      <c r="J86" s="63" t="str">
        <f t="shared" ca="1" si="40"/>
        <v/>
      </c>
      <c r="K86" s="63" t="str">
        <f t="shared" ca="1" si="41"/>
        <v/>
      </c>
      <c r="L86" s="1" t="str">
        <f t="shared" ca="1" si="42"/>
        <v/>
      </c>
      <c r="M86" s="1" t="str">
        <f t="shared" ca="1" si="43"/>
        <v/>
      </c>
      <c r="N86" s="1"/>
      <c r="O86" s="1" t="str">
        <f t="shared" ca="1" si="44"/>
        <v>data3!R323C37</v>
      </c>
      <c r="P86" s="1" t="str">
        <f ca="1">$AT$8&amp;"!R"&amp;2+$D$16+3*A86&amp;"C"&amp;F$3</f>
        <v>data2!R323C37</v>
      </c>
      <c r="Q86" s="1" t="str">
        <f ca="1">$AT$8&amp;"!R"&amp;2+$D$16+3*A86+1&amp;"C"&amp;F$3</f>
        <v>data2!R324C37</v>
      </c>
      <c r="R86" s="1" t="str">
        <f ca="1">$AT$8&amp;"!R"&amp;2+$D$16+3*A86+2&amp;"C"&amp;F$3</f>
        <v>data2!R325C37</v>
      </c>
      <c r="S86" s="2">
        <f t="shared" ca="1" si="45"/>
        <v>70</v>
      </c>
      <c r="T86" s="63" t="str">
        <f t="shared" ca="1" si="46"/>
        <v/>
      </c>
      <c r="U86" s="2" t="str">
        <f t="shared" ca="1" si="47"/>
        <v/>
      </c>
      <c r="V86" s="2">
        <f t="shared" ca="1" si="48"/>
        <v>391.87686568524623</v>
      </c>
      <c r="W86" s="2">
        <f t="shared" ca="1" si="49"/>
        <v>395.4979051862444</v>
      </c>
      <c r="X86" s="2" t="str">
        <f t="shared" ca="1" si="50"/>
        <v>OVR</v>
      </c>
      <c r="Y86" s="2" t="str">
        <f t="shared" ca="1" si="50"/>
        <v>OVR</v>
      </c>
      <c r="AA86" s="63">
        <f t="shared" ca="1" si="51"/>
        <v>105.04423739184197</v>
      </c>
      <c r="AB86" s="63">
        <f t="shared" ca="1" si="52"/>
        <v>103.95344843183246</v>
      </c>
      <c r="AC86" s="1">
        <f ca="1">IF(AB86&lt;&gt;"",AA86/AC$16,"")</f>
        <v>1.0248218282130924E-2</v>
      </c>
      <c r="AD86" s="63">
        <f ca="1">AB86/AA86</f>
        <v>0.98961590862009308</v>
      </c>
      <c r="AE86" s="1">
        <f ca="1">IF(AD86&lt;&gt;"",AD86/AD$16-1,"")</f>
        <v>-2.1892141731923109E-2</v>
      </c>
      <c r="AF86" s="63">
        <f ca="1">IF(T$16-$A86&gt;=T$15,VLOOKUP(T$16-$A86,$T$17:$X$244,5,FALSE),"")</f>
        <v>101.30485125950405</v>
      </c>
      <c r="AG86" s="1">
        <f t="shared" ca="1" si="53"/>
        <v>0.28011796637824526</v>
      </c>
      <c r="AH86" s="63">
        <f t="shared" ca="1" si="54"/>
        <v>0.96440179656510761</v>
      </c>
      <c r="AI86" s="1">
        <f t="shared" ca="1" si="55"/>
        <v>6.2638522717637368E-3</v>
      </c>
      <c r="AJ86" s="63">
        <f ca="1">IF(AF86&lt;&gt;"",AF86/AB86,"")</f>
        <v>0.97452131495122807</v>
      </c>
      <c r="AK86" s="1">
        <f t="shared" ca="1" si="56"/>
        <v>-8.4418072722947102E-3</v>
      </c>
      <c r="AL86" s="2">
        <f t="shared" ca="1" si="57"/>
        <v>137.06828962053572</v>
      </c>
      <c r="AM86" s="1">
        <f t="shared" ca="1" si="58"/>
        <v>0.67770475736672242</v>
      </c>
      <c r="AN86" s="63">
        <f t="shared" ca="1" si="59"/>
        <v>1.3048625324322725</v>
      </c>
      <c r="AO86" s="1">
        <f t="shared" ca="1" si="60"/>
        <v>0.32256373380369285</v>
      </c>
      <c r="AP86" s="63">
        <f t="shared" ca="1" si="61"/>
        <v>1.3530278946801817</v>
      </c>
      <c r="AQ86" s="1">
        <f t="shared" ca="1" si="62"/>
        <v>0.27229659321118249</v>
      </c>
      <c r="AR86" s="1"/>
      <c r="AS86"/>
      <c r="AT86"/>
      <c r="AU86"/>
      <c r="AV86"/>
      <c r="AW86"/>
      <c r="AX86"/>
      <c r="AY86"/>
      <c r="AZ86"/>
      <c r="BA86" s="118"/>
      <c r="BD86" s="121"/>
      <c r="BE86" s="123"/>
      <c r="BF86" s="121"/>
      <c r="BG86" s="121"/>
      <c r="BH86" s="123"/>
      <c r="BI86" s="121"/>
      <c r="BL86" s="121"/>
      <c r="BM86" s="123"/>
      <c r="BN86" s="121"/>
      <c r="BO86" s="121"/>
      <c r="BP86" s="123"/>
      <c r="BQ86" s="121"/>
    </row>
    <row r="87" spans="1:69">
      <c r="A87" s="62">
        <f t="shared" si="63"/>
        <v>70</v>
      </c>
      <c r="B87" s="62" t="str">
        <f t="shared" si="35"/>
        <v>data3!R72C37</v>
      </c>
      <c r="C87" s="62" t="str">
        <f ca="1">$AT$8&amp;"!R"&amp;2+A87&amp;"C"&amp;F$3</f>
        <v>data2!R72C37</v>
      </c>
      <c r="D87" s="63">
        <f t="shared" ca="1" si="34"/>
        <v>71</v>
      </c>
      <c r="E87" s="62">
        <f t="shared" ca="1" si="36"/>
        <v>8942.869438732112</v>
      </c>
      <c r="F87" s="63">
        <f t="shared" ca="1" si="37"/>
        <v>8929.0649588448669</v>
      </c>
      <c r="G87" s="63">
        <f t="shared" ca="1" si="38"/>
        <v>8929.0649588448669</v>
      </c>
      <c r="H87" s="63"/>
      <c r="I87" s="63" t="str">
        <f t="shared" ca="1" si="39"/>
        <v/>
      </c>
      <c r="J87" s="63" t="str">
        <f t="shared" ca="1" si="40"/>
        <v/>
      </c>
      <c r="K87" s="63" t="str">
        <f t="shared" ca="1" si="41"/>
        <v/>
      </c>
      <c r="L87" s="1" t="str">
        <f t="shared" ca="1" si="42"/>
        <v/>
      </c>
      <c r="M87" s="1" t="str">
        <f t="shared" ca="1" si="43"/>
        <v/>
      </c>
      <c r="N87" s="1"/>
      <c r="O87" s="1" t="str">
        <f t="shared" ca="1" si="44"/>
        <v>data3!R326C37</v>
      </c>
      <c r="P87" s="1" t="str">
        <f ca="1">$AT$8&amp;"!R"&amp;2+$D$16+3*A87&amp;"C"&amp;F$3</f>
        <v>data2!R326C37</v>
      </c>
      <c r="Q87" s="1" t="str">
        <f ca="1">$AT$8&amp;"!R"&amp;2+$D$16+3*A87+1&amp;"C"&amp;F$3</f>
        <v>data2!R327C37</v>
      </c>
      <c r="R87" s="1" t="str">
        <f ca="1">$AT$8&amp;"!R"&amp;2+$D$16+3*A87+2&amp;"C"&amp;F$3</f>
        <v>data2!R328C37</v>
      </c>
      <c r="S87" s="2">
        <f t="shared" ca="1" si="45"/>
        <v>71</v>
      </c>
      <c r="T87" s="63" t="str">
        <f t="shared" ca="1" si="46"/>
        <v/>
      </c>
      <c r="U87" s="2" t="str">
        <f t="shared" ca="1" si="47"/>
        <v/>
      </c>
      <c r="V87" s="2">
        <f t="shared" ca="1" si="48"/>
        <v>386.29007514188953</v>
      </c>
      <c r="W87" s="2">
        <f t="shared" ca="1" si="49"/>
        <v>389.66623687744141</v>
      </c>
      <c r="X87" s="2" t="str">
        <f t="shared" ca="1" si="50"/>
        <v>OVR</v>
      </c>
      <c r="Y87" s="2" t="str">
        <f t="shared" ca="1" si="50"/>
        <v>OVR</v>
      </c>
      <c r="AA87" s="63">
        <f t="shared" ca="1" si="51"/>
        <v>105.9958680985501</v>
      </c>
      <c r="AB87" s="63">
        <f t="shared" ca="1" si="52"/>
        <v>104.95891026088169</v>
      </c>
      <c r="AC87" s="1">
        <f ca="1">IF(AB87&lt;&gt;"",AA87/AC$16,"")</f>
        <v>1.0341060302297572E-2</v>
      </c>
      <c r="AD87" s="63">
        <f ca="1">AB87/AA87</f>
        <v>0.99021699754650538</v>
      </c>
      <c r="AE87" s="1">
        <f ca="1">IF(AD87&lt;&gt;"",AD87/AD$16-1,"")</f>
        <v>-2.1298042751378587E-2</v>
      </c>
      <c r="AF87" s="63">
        <f ca="1">IF(T$16-$A87&gt;=T$15,VLOOKUP(T$16-$A87,$T$17:$X$244,5,FALSE),"")</f>
        <v>102.4110608782087</v>
      </c>
      <c r="AG87" s="1">
        <f t="shared" ca="1" si="53"/>
        <v>0.28265564826280026</v>
      </c>
      <c r="AH87" s="63">
        <f t="shared" ca="1" si="54"/>
        <v>0.96617974563868458</v>
      </c>
      <c r="AI87" s="1">
        <f t="shared" ca="1" si="55"/>
        <v>8.1189772728706977E-3</v>
      </c>
      <c r="AJ87" s="63">
        <f ca="1">IF(AF87&lt;&gt;"",AF87/AB87,"")</f>
        <v>0.97572526833272033</v>
      </c>
      <c r="AK87" s="1">
        <f t="shared" ca="1" si="56"/>
        <v>-7.2168060119163213E-3</v>
      </c>
      <c r="AL87" s="2">
        <f t="shared" ca="1" si="57"/>
        <v>139.16752842494421</v>
      </c>
      <c r="AM87" s="1">
        <f t="shared" ca="1" si="58"/>
        <v>0.68384431031322646</v>
      </c>
      <c r="AN87" s="63">
        <f t="shared" ca="1" si="59"/>
        <v>1.3129523907059528</v>
      </c>
      <c r="AO87" s="1">
        <f t="shared" ca="1" si="60"/>
        <v>0.33076333559962912</v>
      </c>
      <c r="AP87" s="63">
        <f t="shared" ca="1" si="61"/>
        <v>1.3589111101040907</v>
      </c>
      <c r="AQ87" s="1">
        <f t="shared" ca="1" si="62"/>
        <v>0.27782877401129547</v>
      </c>
      <c r="AR87" s="1"/>
      <c r="AS87"/>
      <c r="AT87"/>
      <c r="AU87"/>
      <c r="AV87"/>
      <c r="AW87"/>
      <c r="AX87"/>
      <c r="AY87"/>
      <c r="AZ87"/>
      <c r="BA87" s="118"/>
      <c r="BD87" s="121"/>
      <c r="BE87" s="123"/>
      <c r="BF87" s="121"/>
      <c r="BG87" s="121"/>
      <c r="BH87" s="123"/>
      <c r="BI87" s="121"/>
      <c r="BL87" s="121"/>
      <c r="BM87" s="123"/>
      <c r="BN87" s="121"/>
      <c r="BO87" s="121"/>
      <c r="BP87" s="123"/>
      <c r="BQ87" s="121"/>
    </row>
    <row r="88" spans="1:69">
      <c r="A88" s="62">
        <f t="shared" si="63"/>
        <v>71</v>
      </c>
      <c r="B88" s="62" t="str">
        <f t="shared" si="35"/>
        <v>data3!R73C37</v>
      </c>
      <c r="C88" s="62" t="str">
        <f ca="1">$AT$8&amp;"!R"&amp;2+A88&amp;"C"&amp;F$3</f>
        <v>data2!R73C37</v>
      </c>
      <c r="D88" s="63">
        <f t="shared" ca="1" si="34"/>
        <v>72</v>
      </c>
      <c r="E88" s="62">
        <f t="shared" ca="1" si="36"/>
        <v>8813.974146276536</v>
      </c>
      <c r="F88" s="63">
        <f t="shared" ca="1" si="37"/>
        <v>8806.5831298828125</v>
      </c>
      <c r="G88" s="63">
        <f t="shared" ca="1" si="38"/>
        <v>8806.5831298828125</v>
      </c>
      <c r="H88" s="63"/>
      <c r="I88" s="63" t="str">
        <f t="shared" ca="1" si="39"/>
        <v/>
      </c>
      <c r="J88" s="63" t="str">
        <f t="shared" ca="1" si="40"/>
        <v/>
      </c>
      <c r="K88" s="63" t="str">
        <f t="shared" ca="1" si="41"/>
        <v/>
      </c>
      <c r="L88" s="1" t="str">
        <f t="shared" ca="1" si="42"/>
        <v/>
      </c>
      <c r="M88" s="1" t="str">
        <f t="shared" ca="1" si="43"/>
        <v/>
      </c>
      <c r="N88" s="1"/>
      <c r="O88" s="1" t="str">
        <f t="shared" ca="1" si="44"/>
        <v>data3!R329C37</v>
      </c>
      <c r="P88" s="1" t="str">
        <f ca="1">$AT$8&amp;"!R"&amp;2+$D$16+3*A88&amp;"C"&amp;F$3</f>
        <v>data2!R329C37</v>
      </c>
      <c r="Q88" s="1" t="str">
        <f ca="1">$AT$8&amp;"!R"&amp;2+$D$16+3*A88+1&amp;"C"&amp;F$3</f>
        <v>data2!R330C37</v>
      </c>
      <c r="R88" s="1" t="str">
        <f ca="1">$AT$8&amp;"!R"&amp;2+$D$16+3*A88+2&amp;"C"&amp;F$3</f>
        <v>data2!R331C37</v>
      </c>
      <c r="S88" s="2">
        <f t="shared" ca="1" si="45"/>
        <v>72</v>
      </c>
      <c r="T88" s="63" t="str">
        <f t="shared" ca="1" si="46"/>
        <v/>
      </c>
      <c r="U88" s="2" t="str">
        <f t="shared" ca="1" si="47"/>
        <v/>
      </c>
      <c r="V88" s="2">
        <f t="shared" ca="1" si="48"/>
        <v>380.67660005849945</v>
      </c>
      <c r="W88" s="2">
        <f t="shared" ca="1" si="49"/>
        <v>383.99097224644254</v>
      </c>
      <c r="X88" s="2" t="str">
        <f t="shared" ca="1" si="50"/>
        <v>OVR</v>
      </c>
      <c r="Y88" s="2" t="str">
        <f t="shared" ca="1" si="50"/>
        <v>OVR</v>
      </c>
      <c r="AA88" s="63">
        <f t="shared" ca="1" si="51"/>
        <v>106.93357082095281</v>
      </c>
      <c r="AB88" s="63">
        <f t="shared" ca="1" si="52"/>
        <v>105.93644087655204</v>
      </c>
      <c r="AC88" s="1">
        <f ca="1">IF(AB88&lt;&gt;"",AA88/AC$16,"")</f>
        <v>1.0432543494727104E-2</v>
      </c>
      <c r="AD88" s="63">
        <f ca="1">AB88/AA88</f>
        <v>0.99067523943373836</v>
      </c>
      <c r="AE88" s="1">
        <f ca="1">IF(AD88&lt;&gt;"",AD88/AD$16-1,"")</f>
        <v>-2.0845129669660789E-2</v>
      </c>
      <c r="AF88" s="63">
        <f ca="1">IF(T$16-$A88&gt;=T$15,VLOOKUP(T$16-$A88,$T$17:$X$244,5,FALSE),"")</f>
        <v>103.54649680001395</v>
      </c>
      <c r="AG88" s="1">
        <f t="shared" ca="1" si="53"/>
        <v>0.28515618885587418</v>
      </c>
      <c r="AH88" s="63">
        <f t="shared" ca="1" si="54"/>
        <v>0.96832543798046267</v>
      </c>
      <c r="AI88" s="1">
        <f t="shared" ca="1" si="55"/>
        <v>1.0357808276004299E-2</v>
      </c>
      <c r="AJ88" s="63">
        <f ca="1">IF(AF88&lt;&gt;"",AF88/AB88,"")</f>
        <v>0.97743983036655824</v>
      </c>
      <c r="AK88" s="1">
        <f t="shared" ca="1" si="56"/>
        <v>-5.4722694835624974E-3</v>
      </c>
      <c r="AL88" s="2">
        <f t="shared" ca="1" si="57"/>
        <v>140.39715249197823</v>
      </c>
      <c r="AM88" s="1">
        <f t="shared" ca="1" si="58"/>
        <v>0.68989400529646971</v>
      </c>
      <c r="AN88" s="63">
        <f t="shared" ca="1" si="59"/>
        <v>1.3129380363352505</v>
      </c>
      <c r="AO88" s="1">
        <f t="shared" ca="1" si="60"/>
        <v>0.33074878650373529</v>
      </c>
      <c r="AP88" s="63">
        <f t="shared" ca="1" si="61"/>
        <v>1.3558851031255681</v>
      </c>
      <c r="AQ88" s="1">
        <f t="shared" ca="1" si="62"/>
        <v>0.2749833202073162</v>
      </c>
      <c r="AR88" s="1"/>
      <c r="AS88"/>
      <c r="AT88"/>
      <c r="AU88"/>
      <c r="AV88"/>
      <c r="AW88"/>
      <c r="AX88"/>
      <c r="AY88"/>
      <c r="AZ88"/>
      <c r="BA88" s="118"/>
      <c r="BD88" s="121"/>
      <c r="BE88" s="123"/>
      <c r="BF88" s="121"/>
      <c r="BG88" s="121"/>
      <c r="BH88" s="123"/>
      <c r="BI88" s="121"/>
      <c r="BL88" s="121"/>
      <c r="BM88" s="123"/>
      <c r="BN88" s="121"/>
      <c r="BO88" s="121"/>
      <c r="BP88" s="123"/>
      <c r="BQ88" s="121"/>
    </row>
    <row r="89" spans="1:69">
      <c r="A89" s="62">
        <f t="shared" si="63"/>
        <v>72</v>
      </c>
      <c r="B89" s="62" t="str">
        <f t="shared" si="35"/>
        <v>data3!R74C37</v>
      </c>
      <c r="C89" s="62" t="str">
        <f ca="1">$AT$8&amp;"!R"&amp;2+A89&amp;"C"&amp;F$3</f>
        <v>data2!R74C37</v>
      </c>
      <c r="D89" s="63">
        <f t="shared" ca="1" si="34"/>
        <v>73</v>
      </c>
      <c r="E89" s="62">
        <f t="shared" ca="1" si="36"/>
        <v>8685.4186086843165</v>
      </c>
      <c r="F89" s="63">
        <f t="shared" ca="1" si="37"/>
        <v>8686.3580671037944</v>
      </c>
      <c r="G89" s="63">
        <f t="shared" ca="1" si="38"/>
        <v>8686.3580671037944</v>
      </c>
      <c r="H89" s="63"/>
      <c r="I89" s="63" t="str">
        <f t="shared" ca="1" si="39"/>
        <v/>
      </c>
      <c r="J89" s="63" t="str">
        <f t="shared" ca="1" si="40"/>
        <v/>
      </c>
      <c r="K89" s="63" t="str">
        <f t="shared" ca="1" si="41"/>
        <v/>
      </c>
      <c r="L89" s="1" t="str">
        <f t="shared" ca="1" si="42"/>
        <v/>
      </c>
      <c r="M89" s="1" t="str">
        <f t="shared" ca="1" si="43"/>
        <v/>
      </c>
      <c r="N89" s="1"/>
      <c r="O89" s="1" t="str">
        <f t="shared" ca="1" si="44"/>
        <v>data3!R332C37</v>
      </c>
      <c r="P89" s="1" t="str">
        <f ca="1">$AT$8&amp;"!R"&amp;2+$D$16+3*A89&amp;"C"&amp;F$3</f>
        <v>data2!R332C37</v>
      </c>
      <c r="Q89" s="1" t="str">
        <f ca="1">$AT$8&amp;"!R"&amp;2+$D$16+3*A89+1&amp;"C"&amp;F$3</f>
        <v>data2!R333C37</v>
      </c>
      <c r="R89" s="1" t="str">
        <f ca="1">$AT$8&amp;"!R"&amp;2+$D$16+3*A89+2&amp;"C"&amp;F$3</f>
        <v>data2!R334C37</v>
      </c>
      <c r="S89" s="2">
        <f t="shared" ca="1" si="45"/>
        <v>73</v>
      </c>
      <c r="T89" s="63" t="str">
        <f t="shared" ca="1" si="46"/>
        <v/>
      </c>
      <c r="U89" s="2" t="str">
        <f t="shared" ca="1" si="47"/>
        <v/>
      </c>
      <c r="V89" s="2">
        <f t="shared" ca="1" si="48"/>
        <v>375.18047923074607</v>
      </c>
      <c r="W89" s="2">
        <f t="shared" ca="1" si="49"/>
        <v>378.34363664899553</v>
      </c>
      <c r="X89" s="2" t="str">
        <f t="shared" ca="1" si="50"/>
        <v>OVR</v>
      </c>
      <c r="Y89" s="2" t="str">
        <f t="shared" ca="1" si="50"/>
        <v>OVR</v>
      </c>
      <c r="AA89" s="63">
        <f t="shared" ca="1" si="51"/>
        <v>107.88253855110645</v>
      </c>
      <c r="AB89" s="63">
        <f t="shared" ca="1" si="52"/>
        <v>106.89721434456962</v>
      </c>
      <c r="AC89" s="1">
        <f ca="1">IF(AB89&lt;&gt;"",AA89/AC$16,"")</f>
        <v>1.0525125712303069E-2</v>
      </c>
      <c r="AD89" s="63">
        <f ca="1">AB89/AA89</f>
        <v>0.99086669427907414</v>
      </c>
      <c r="AE89" s="1">
        <f ca="1">IF(AD89&lt;&gt;"",AD89/AD$16-1,"")</f>
        <v>-2.0655901215373307E-2</v>
      </c>
      <c r="AF89" s="63">
        <f ca="1">IF(T$16-$A89&gt;=T$15,VLOOKUP(T$16-$A89,$T$17:$X$244,5,FALSE),"")</f>
        <v>104.65454701014927</v>
      </c>
      <c r="AG89" s="1">
        <f t="shared" ca="1" si="53"/>
        <v>0.28768676946961719</v>
      </c>
      <c r="AH89" s="63">
        <f t="shared" ca="1" si="54"/>
        <v>0.97007864679205702</v>
      </c>
      <c r="AI89" s="1">
        <f t="shared" ca="1" si="55"/>
        <v>1.2187119107729405E-2</v>
      </c>
      <c r="AJ89" s="63">
        <f ca="1">IF(AF89&lt;&gt;"",AF89/AB89,"")</f>
        <v>0.97902033885381345</v>
      </c>
      <c r="AK89" s="1">
        <f t="shared" ca="1" si="56"/>
        <v>-3.8641300666303335E-3</v>
      </c>
      <c r="AL89" s="2">
        <f t="shared" ca="1" si="57"/>
        <v>141.94928087506975</v>
      </c>
      <c r="AM89" s="1">
        <f t="shared" ca="1" si="58"/>
        <v>0.69601637774907388</v>
      </c>
      <c r="AN89" s="63">
        <f t="shared" ca="1" si="59"/>
        <v>1.315776239431232</v>
      </c>
      <c r="AO89" s="1">
        <f t="shared" ca="1" si="60"/>
        <v>0.33362549143671982</v>
      </c>
      <c r="AP89" s="63">
        <f t="shared" ca="1" si="61"/>
        <v>1.3563603773594632</v>
      </c>
      <c r="AQ89" s="1">
        <f t="shared" ca="1" si="62"/>
        <v>0.27543023618813489</v>
      </c>
      <c r="AR89" s="1"/>
      <c r="AS89"/>
      <c r="AT89"/>
      <c r="AU89"/>
      <c r="AV89"/>
      <c r="AW89"/>
      <c r="AX89"/>
      <c r="AY89"/>
      <c r="AZ89"/>
      <c r="BA89" s="118"/>
      <c r="BD89" s="121"/>
      <c r="BE89" s="123"/>
      <c r="BF89" s="121"/>
      <c r="BG89" s="121"/>
      <c r="BH89" s="123"/>
      <c r="BI89" s="121"/>
      <c r="BL89" s="121"/>
      <c r="BM89" s="123"/>
      <c r="BN89" s="121"/>
      <c r="BO89" s="121"/>
      <c r="BP89" s="123"/>
      <c r="BQ89" s="121"/>
    </row>
    <row r="90" spans="1:69">
      <c r="A90" s="62">
        <f t="shared" si="63"/>
        <v>73</v>
      </c>
      <c r="B90" s="62" t="str">
        <f t="shared" si="35"/>
        <v>data3!R75C37</v>
      </c>
      <c r="C90" s="62" t="str">
        <f ca="1">$AT$8&amp;"!R"&amp;2+A90&amp;"C"&amp;F$3</f>
        <v>data2!R75C37</v>
      </c>
      <c r="D90" s="63">
        <f t="shared" ca="1" si="34"/>
        <v>74</v>
      </c>
      <c r="E90" s="62">
        <f t="shared" ca="1" si="36"/>
        <v>8558.259111286352</v>
      </c>
      <c r="F90" s="63">
        <f t="shared" ca="1" si="37"/>
        <v>8567.1886335100444</v>
      </c>
      <c r="G90" s="63">
        <f t="shared" ca="1" si="38"/>
        <v>8567.1886335100444</v>
      </c>
      <c r="H90" s="63"/>
      <c r="I90" s="63" t="str">
        <f t="shared" ca="1" si="39"/>
        <v/>
      </c>
      <c r="J90" s="63" t="str">
        <f t="shared" ca="1" si="40"/>
        <v/>
      </c>
      <c r="K90" s="63" t="str">
        <f t="shared" ca="1" si="41"/>
        <v/>
      </c>
      <c r="L90" s="1" t="str">
        <f t="shared" ca="1" si="42"/>
        <v/>
      </c>
      <c r="M90" s="1" t="str">
        <f t="shared" ca="1" si="43"/>
        <v/>
      </c>
      <c r="N90" s="1"/>
      <c r="O90" s="1" t="str">
        <f t="shared" ca="1" si="44"/>
        <v>data3!R335C37</v>
      </c>
      <c r="P90" s="1" t="str">
        <f ca="1">$AT$8&amp;"!R"&amp;2+$D$16+3*A90&amp;"C"&amp;F$3</f>
        <v>data2!R335C37</v>
      </c>
      <c r="Q90" s="1" t="str">
        <f ca="1">$AT$8&amp;"!R"&amp;2+$D$16+3*A90+1&amp;"C"&amp;F$3</f>
        <v>data2!R336C37</v>
      </c>
      <c r="R90" s="1" t="str">
        <f ca="1">$AT$8&amp;"!R"&amp;2+$D$16+3*A90+2&amp;"C"&amp;F$3</f>
        <v>data2!R337C37</v>
      </c>
      <c r="S90" s="2">
        <f t="shared" ca="1" si="45"/>
        <v>74</v>
      </c>
      <c r="T90" s="63" t="str">
        <f t="shared" ca="1" si="46"/>
        <v/>
      </c>
      <c r="U90" s="2" t="str">
        <f t="shared" ca="1" si="47"/>
        <v/>
      </c>
      <c r="V90" s="2">
        <f t="shared" ca="1" si="48"/>
        <v>369.67527861847435</v>
      </c>
      <c r="W90" s="2">
        <f t="shared" ca="1" si="49"/>
        <v>372.70746830531527</v>
      </c>
      <c r="X90" s="2" t="str">
        <f t="shared" ca="1" si="50"/>
        <v>OVR</v>
      </c>
      <c r="Y90" s="2" t="str">
        <f t="shared" ca="1" si="50"/>
        <v>OVR</v>
      </c>
      <c r="AA90" s="63">
        <f t="shared" ca="1" si="51"/>
        <v>108.85237034311618</v>
      </c>
      <c r="AB90" s="63">
        <f t="shared" ca="1" si="52"/>
        <v>107.86357361929757</v>
      </c>
      <c r="AC90" s="1">
        <f ca="1">IF(AB90&lt;&gt;"",AA90/AC$16,"")</f>
        <v>1.0619743448108895E-2</v>
      </c>
      <c r="AD90" s="63">
        <f ca="1">AB90/AA90</f>
        <v>0.99091616727590037</v>
      </c>
      <c r="AE90" s="1">
        <f ca="1">IF(AD90&lt;&gt;"",AD90/AD$16-1,"")</f>
        <v>-2.0607003530376256E-2</v>
      </c>
      <c r="AF90" s="63">
        <f ca="1">IF(T$16-$A90&gt;=T$15,VLOOKUP(T$16-$A90,$T$17:$X$244,5,FALSE),"")</f>
        <v>105.73092133658272</v>
      </c>
      <c r="AG90" s="1">
        <f t="shared" ca="1" si="53"/>
        <v>0.29027298758164316</v>
      </c>
      <c r="AH90" s="63">
        <f t="shared" ca="1" si="54"/>
        <v>0.97132401438118199</v>
      </c>
      <c r="AI90" s="1">
        <f t="shared" ca="1" si="55"/>
        <v>1.3486544712483228E-2</v>
      </c>
      <c r="AJ90" s="63">
        <f ca="1">IF(AF90&lt;&gt;"",AF90/AB90,"")</f>
        <v>0.98022824377910933</v>
      </c>
      <c r="AK90" s="1">
        <f t="shared" ca="1" si="56"/>
        <v>-2.6351081803587251E-3</v>
      </c>
      <c r="AL90" s="2">
        <f t="shared" ca="1" si="57"/>
        <v>143.20703342982702</v>
      </c>
      <c r="AM90" s="1">
        <f t="shared" ca="1" si="58"/>
        <v>0.70227335705236249</v>
      </c>
      <c r="AN90" s="63">
        <f t="shared" ca="1" si="59"/>
        <v>1.3156078547340833</v>
      </c>
      <c r="AO90" s="1">
        <f t="shared" ca="1" si="60"/>
        <v>0.33345482250551717</v>
      </c>
      <c r="AP90" s="63">
        <f t="shared" ca="1" si="61"/>
        <v>1.3544479856932603</v>
      </c>
      <c r="AQ90" s="1">
        <f t="shared" ca="1" si="62"/>
        <v>0.27363195145848374</v>
      </c>
      <c r="AR90" s="1"/>
      <c r="AS90"/>
      <c r="AT90"/>
      <c r="AU90"/>
      <c r="AV90"/>
      <c r="AW90"/>
      <c r="AX90"/>
      <c r="AY90"/>
      <c r="AZ90"/>
      <c r="BA90" s="118"/>
      <c r="BD90" s="121"/>
      <c r="BE90" s="123"/>
      <c r="BF90" s="121"/>
      <c r="BG90" s="121"/>
      <c r="BH90" s="123"/>
      <c r="BI90" s="121"/>
      <c r="BL90" s="121"/>
      <c r="BM90" s="123"/>
      <c r="BN90" s="121"/>
      <c r="BO90" s="121"/>
      <c r="BP90" s="123"/>
      <c r="BQ90" s="121"/>
    </row>
    <row r="91" spans="1:69">
      <c r="A91" s="62">
        <f t="shared" si="63"/>
        <v>74</v>
      </c>
      <c r="B91" s="62" t="str">
        <f t="shared" si="35"/>
        <v>data3!R76C37</v>
      </c>
      <c r="C91" s="62" t="str">
        <f ca="1">$AT$8&amp;"!R"&amp;2+A91&amp;"C"&amp;F$3</f>
        <v>data2!R76C37</v>
      </c>
      <c r="D91" s="63">
        <f t="shared" ca="1" si="34"/>
        <v>75</v>
      </c>
      <c r="E91" s="62">
        <f t="shared" ca="1" si="36"/>
        <v>8431.1836071820835</v>
      </c>
      <c r="F91" s="63">
        <f t="shared" ca="1" si="37"/>
        <v>8448.2258998325888</v>
      </c>
      <c r="G91" s="63">
        <f t="shared" ca="1" si="38"/>
        <v>8448.2258998325888</v>
      </c>
      <c r="H91" s="63"/>
      <c r="I91" s="63" t="str">
        <f t="shared" ca="1" si="39"/>
        <v/>
      </c>
      <c r="J91" s="63" t="str">
        <f t="shared" ca="1" si="40"/>
        <v/>
      </c>
      <c r="K91" s="63" t="str">
        <f t="shared" ca="1" si="41"/>
        <v/>
      </c>
      <c r="L91" s="1" t="str">
        <f t="shared" ca="1" si="42"/>
        <v/>
      </c>
      <c r="M91" s="1" t="str">
        <f t="shared" ca="1" si="43"/>
        <v/>
      </c>
      <c r="N91" s="1"/>
      <c r="O91" s="1" t="str">
        <f t="shared" ca="1" si="44"/>
        <v>data3!R338C37</v>
      </c>
      <c r="P91" s="1" t="str">
        <f ca="1">$AT$8&amp;"!R"&amp;2+$D$16+3*A91&amp;"C"&amp;F$3</f>
        <v>data2!R338C37</v>
      </c>
      <c r="Q91" s="1" t="str">
        <f ca="1">$AT$8&amp;"!R"&amp;2+$D$16+3*A91+1&amp;"C"&amp;F$3</f>
        <v>data2!R339C37</v>
      </c>
      <c r="R91" s="1" t="str">
        <f ca="1">$AT$8&amp;"!R"&amp;2+$D$16+3*A91+2&amp;"C"&amp;F$3</f>
        <v>data2!R340C37</v>
      </c>
      <c r="S91" s="2">
        <f t="shared" ca="1" si="45"/>
        <v>75</v>
      </c>
      <c r="T91" s="63">
        <f t="shared" ca="1" si="46"/>
        <v>75</v>
      </c>
      <c r="U91" s="2" t="str">
        <f t="shared" ca="1" si="47"/>
        <v/>
      </c>
      <c r="V91" s="2">
        <f t="shared" ca="1" si="48"/>
        <v>364.23717187906158</v>
      </c>
      <c r="W91" s="2">
        <f t="shared" ca="1" si="49"/>
        <v>367.10481698172435</v>
      </c>
      <c r="X91" s="2">
        <f t="shared" ca="1" si="50"/>
        <v>366.15459769112721</v>
      </c>
      <c r="Y91" s="2" t="str">
        <f t="shared" ca="1" si="50"/>
        <v>OVR</v>
      </c>
      <c r="AA91" s="63">
        <f t="shared" ca="1" si="51"/>
        <v>109.8167991937995</v>
      </c>
      <c r="AB91" s="63">
        <f t="shared" ca="1" si="52"/>
        <v>108.81876128060478</v>
      </c>
      <c r="AC91" s="1">
        <f ca="1">IF(AB91&lt;&gt;"",AA91/AC$16,"")</f>
        <v>1.0713834067687757E-2</v>
      </c>
      <c r="AD91" s="63">
        <f ca="1">AB91/AA91</f>
        <v>0.99091179199793078</v>
      </c>
      <c r="AE91" s="1">
        <f ca="1">IF(AD91&lt;&gt;"",AD91/AD$16-1,"")</f>
        <v>-2.0611327929091816E-2</v>
      </c>
      <c r="AF91" s="63">
        <f ca="1">IF(T$16-$A91&gt;=T$15,VLOOKUP(T$16-$A91,$T$17:$X$244,5,FALSE),"")</f>
        <v>106.68386023385185</v>
      </c>
      <c r="AG91" s="1">
        <f t="shared" ca="1" si="53"/>
        <v>0.29284479785013201</v>
      </c>
      <c r="AH91" s="63">
        <f t="shared" ca="1" si="54"/>
        <v>0.97147122313755663</v>
      </c>
      <c r="AI91" s="1">
        <f t="shared" ca="1" si="55"/>
        <v>1.3640143400089677E-2</v>
      </c>
      <c r="AJ91" s="63">
        <f ca="1">IF(AF91&lt;&gt;"",AF91/AB91,"")</f>
        <v>0.98038113077534694</v>
      </c>
      <c r="AK91" s="1">
        <f t="shared" ca="1" si="56"/>
        <v>-2.4795483671918861E-3</v>
      </c>
      <c r="AL91" s="2">
        <f t="shared" ca="1" si="57"/>
        <v>144.58464731488908</v>
      </c>
      <c r="AM91" s="1">
        <f t="shared" ca="1" si="58"/>
        <v>0.70849547866967422</v>
      </c>
      <c r="AN91" s="63">
        <f t="shared" ca="1" si="59"/>
        <v>1.3165986295023309</v>
      </c>
      <c r="AO91" s="1">
        <f t="shared" ca="1" si="60"/>
        <v>0.33445903769622354</v>
      </c>
      <c r="AP91" s="63">
        <f t="shared" ca="1" si="61"/>
        <v>1.3552626142132316</v>
      </c>
      <c r="AQ91" s="1">
        <f t="shared" ca="1" si="62"/>
        <v>0.27439797342652072</v>
      </c>
      <c r="AR91" s="1"/>
      <c r="AS91"/>
      <c r="AT91"/>
      <c r="AU91"/>
      <c r="AV91"/>
      <c r="AW91"/>
      <c r="AX91"/>
      <c r="AY91"/>
      <c r="AZ91"/>
      <c r="BA91" s="118"/>
      <c r="BD91" s="121"/>
      <c r="BE91" s="123"/>
      <c r="BF91" s="121"/>
      <c r="BG91" s="121"/>
      <c r="BH91" s="123"/>
      <c r="BI91" s="121"/>
      <c r="BL91" s="121"/>
      <c r="BM91" s="123"/>
      <c r="BN91" s="121"/>
      <c r="BO91" s="121"/>
      <c r="BP91" s="123"/>
      <c r="BQ91" s="121"/>
    </row>
    <row r="92" spans="1:69">
      <c r="A92" s="62">
        <f t="shared" si="63"/>
        <v>75</v>
      </c>
      <c r="B92" s="62" t="str">
        <f t="shared" si="35"/>
        <v>data3!R77C37</v>
      </c>
      <c r="C92" s="62" t="str">
        <f ca="1">$AT$8&amp;"!R"&amp;2+A92&amp;"C"&amp;F$3</f>
        <v>data2!R77C37</v>
      </c>
      <c r="D92" s="63">
        <f t="shared" ca="1" si="34"/>
        <v>76</v>
      </c>
      <c r="E92" s="62">
        <f t="shared" ca="1" si="36"/>
        <v>8303.8605617049052</v>
      </c>
      <c r="F92" s="63">
        <f t="shared" ca="1" si="37"/>
        <v>8329.3357456752237</v>
      </c>
      <c r="G92" s="63">
        <f t="shared" ca="1" si="38"/>
        <v>8329.3357456752237</v>
      </c>
      <c r="H92" s="63"/>
      <c r="I92" s="63" t="str">
        <f t="shared" ca="1" si="39"/>
        <v/>
      </c>
      <c r="J92" s="63" t="str">
        <f t="shared" ca="1" si="40"/>
        <v/>
      </c>
      <c r="K92" s="63" t="str">
        <f t="shared" ca="1" si="41"/>
        <v/>
      </c>
      <c r="L92" s="1" t="str">
        <f t="shared" ca="1" si="42"/>
        <v/>
      </c>
      <c r="M92" s="1" t="str">
        <f t="shared" ca="1" si="43"/>
        <v/>
      </c>
      <c r="N92" s="1"/>
      <c r="O92" s="1" t="str">
        <f t="shared" ca="1" si="44"/>
        <v>data3!R341C37</v>
      </c>
      <c r="P92" s="1" t="str">
        <f ca="1">$AT$8&amp;"!R"&amp;2+$D$16+3*A92&amp;"C"&amp;F$3</f>
        <v>data2!R341C37</v>
      </c>
      <c r="Q92" s="1" t="str">
        <f ca="1">$AT$8&amp;"!R"&amp;2+$D$16+3*A92+1&amp;"C"&amp;F$3</f>
        <v>data2!R342C37</v>
      </c>
      <c r="R92" s="1" t="str">
        <f ca="1">$AT$8&amp;"!R"&amp;2+$D$16+3*A92+2&amp;"C"&amp;F$3</f>
        <v>data2!R343C37</v>
      </c>
      <c r="S92" s="2">
        <f t="shared" ca="1" si="45"/>
        <v>76</v>
      </c>
      <c r="T92" s="63">
        <f t="shared" ca="1" si="46"/>
        <v>76</v>
      </c>
      <c r="U92" s="2" t="str">
        <f t="shared" ca="1" si="47"/>
        <v/>
      </c>
      <c r="V92" s="2">
        <f t="shared" ca="1" si="48"/>
        <v>358.74696491561838</v>
      </c>
      <c r="W92" s="2">
        <f t="shared" ca="1" si="49"/>
        <v>361.47982352120533</v>
      </c>
      <c r="X92" s="2">
        <f t="shared" ca="1" si="50"/>
        <v>364.29613167898998</v>
      </c>
      <c r="Y92" s="2" t="str">
        <f t="shared" ca="1" si="50"/>
        <v>OVR</v>
      </c>
      <c r="AA92" s="63">
        <f t="shared" ca="1" si="51"/>
        <v>110.79675850539374</v>
      </c>
      <c r="AB92" s="63">
        <f t="shared" ca="1" si="52"/>
        <v>109.78512055533272</v>
      </c>
      <c r="AC92" s="1">
        <f ca="1">IF(AB92&lt;&gt;"",AA92/AC$16,"")</f>
        <v>1.0809439854184755E-2</v>
      </c>
      <c r="AD92" s="63">
        <f ca="1">AB92/AA92</f>
        <v>0.9908694264732324</v>
      </c>
      <c r="AE92" s="1">
        <f ca="1">IF(AD92&lt;&gt;"",AD92/AD$16-1,"")</f>
        <v>-2.0653200793367965E-2</v>
      </c>
      <c r="AF92" s="63">
        <f ca="1">IF(T$16-$A92&gt;=T$15,VLOOKUP(T$16-$A92,$T$17:$X$244,5,FALSE),"")</f>
        <v>107.7242671421596</v>
      </c>
      <c r="AG92" s="1">
        <f t="shared" ca="1" si="53"/>
        <v>0.29545802268104998</v>
      </c>
      <c r="AH92" s="63">
        <f t="shared" ca="1" si="54"/>
        <v>0.97226912226782736</v>
      </c>
      <c r="AI92" s="1">
        <f t="shared" ca="1" si="55"/>
        <v>1.4472677158747338E-2</v>
      </c>
      <c r="AJ92" s="63">
        <f ca="1">IF(AF92&lt;&gt;"",AF92/AB92,"")</f>
        <v>0.98122829940206302</v>
      </c>
      <c r="AK92" s="1">
        <f t="shared" ca="1" si="56"/>
        <v>-1.6175692810963538E-3</v>
      </c>
      <c r="AL92" s="2">
        <f t="shared" ca="1" si="57"/>
        <v>146.20688601902552</v>
      </c>
      <c r="AM92" s="1">
        <f t="shared" ca="1" si="58"/>
        <v>0.71481779680899182</v>
      </c>
      <c r="AN92" s="63">
        <f t="shared" ca="1" si="59"/>
        <v>1.3195953382689256</v>
      </c>
      <c r="AO92" s="1">
        <f t="shared" ca="1" si="60"/>
        <v>0.33749639851926916</v>
      </c>
      <c r="AP92" s="63">
        <f t="shared" ca="1" si="61"/>
        <v>1.3572325892556956</v>
      </c>
      <c r="AQ92" s="1">
        <f t="shared" ca="1" si="62"/>
        <v>0.27625040569720238</v>
      </c>
      <c r="AR92" s="1"/>
      <c r="AS92"/>
      <c r="AT92"/>
      <c r="AU92"/>
      <c r="AV92"/>
      <c r="AW92"/>
      <c r="AX92"/>
      <c r="AY92"/>
      <c r="AZ92"/>
      <c r="BA92" s="118"/>
      <c r="BD92" s="121"/>
      <c r="BE92" s="123"/>
      <c r="BF92" s="121"/>
      <c r="BG92" s="121"/>
      <c r="BH92" s="123"/>
      <c r="BI92" s="121"/>
      <c r="BL92" s="121"/>
      <c r="BM92" s="123"/>
      <c r="BN92" s="121"/>
      <c r="BO92" s="121"/>
      <c r="BP92" s="123"/>
      <c r="BQ92" s="121"/>
    </row>
    <row r="93" spans="1:69">
      <c r="A93" s="62">
        <f t="shared" si="63"/>
        <v>76</v>
      </c>
      <c r="B93" s="62" t="str">
        <f t="shared" si="35"/>
        <v>data3!R78C37</v>
      </c>
      <c r="C93" s="62" t="str">
        <f ca="1">$AT$8&amp;"!R"&amp;2+A93&amp;"C"&amp;F$3</f>
        <v>data2!R78C37</v>
      </c>
      <c r="D93" s="63">
        <f t="shared" ca="1" si="34"/>
        <v>77</v>
      </c>
      <c r="E93" s="62">
        <f t="shared" ca="1" si="36"/>
        <v>8176.2711858336652</v>
      </c>
      <c r="F93" s="63">
        <f t="shared" ca="1" si="37"/>
        <v>8210.1049107142862</v>
      </c>
      <c r="G93" s="63">
        <f t="shared" ca="1" si="38"/>
        <v>8210.1049107142862</v>
      </c>
      <c r="H93" s="63"/>
      <c r="I93" s="63" t="str">
        <f t="shared" ca="1" si="39"/>
        <v/>
      </c>
      <c r="J93" s="63" t="str">
        <f t="shared" ca="1" si="40"/>
        <v/>
      </c>
      <c r="K93" s="63" t="str">
        <f t="shared" ca="1" si="41"/>
        <v/>
      </c>
      <c r="L93" s="1" t="str">
        <f t="shared" ca="1" si="42"/>
        <v/>
      </c>
      <c r="M93" s="1" t="str">
        <f t="shared" ca="1" si="43"/>
        <v/>
      </c>
      <c r="N93" s="1"/>
      <c r="O93" s="1" t="str">
        <f t="shared" ca="1" si="44"/>
        <v>data3!R344C37</v>
      </c>
      <c r="P93" s="1" t="str">
        <f ca="1">$AT$8&amp;"!R"&amp;2+$D$16+3*A93&amp;"C"&amp;F$3</f>
        <v>data2!R344C37</v>
      </c>
      <c r="Q93" s="1" t="str">
        <f ca="1">$AT$8&amp;"!R"&amp;2+$D$16+3*A93+1&amp;"C"&amp;F$3</f>
        <v>data2!R345C37</v>
      </c>
      <c r="R93" s="1" t="str">
        <f ca="1">$AT$8&amp;"!R"&amp;2+$D$16+3*A93+2&amp;"C"&amp;F$3</f>
        <v>data2!R346C37</v>
      </c>
      <c r="S93" s="2">
        <f t="shared" ca="1" si="45"/>
        <v>77</v>
      </c>
      <c r="T93" s="63">
        <f t="shared" ca="1" si="46"/>
        <v>77</v>
      </c>
      <c r="U93" s="2" t="str">
        <f t="shared" ca="1" si="47"/>
        <v/>
      </c>
      <c r="V93" s="2">
        <f t="shared" ca="1" si="48"/>
        <v>353.26388469357892</v>
      </c>
      <c r="W93" s="2">
        <f t="shared" ca="1" si="49"/>
        <v>355.83807373046875</v>
      </c>
      <c r="X93" s="2">
        <f t="shared" ca="1" si="50"/>
        <v>362.5694787161691</v>
      </c>
      <c r="Y93" s="2" t="str">
        <f t="shared" ca="1" si="50"/>
        <v>OVR</v>
      </c>
      <c r="AA93" s="63">
        <f t="shared" ca="1" si="51"/>
        <v>111.71848081919083</v>
      </c>
      <c r="AB93" s="63">
        <f t="shared" ca="1" si="52"/>
        <v>110.72913605826241</v>
      </c>
      <c r="AC93" s="1">
        <f ca="1">IF(AB93&lt;&gt;"",AA93/AC$16,"")</f>
        <v>1.0899363982360081E-2</v>
      </c>
      <c r="AD93" s="63">
        <f ca="1">AB93/AA93</f>
        <v>0.99114430527810693</v>
      </c>
      <c r="AE93" s="1">
        <f ca="1">IF(AD93&lt;&gt;"",AD93/AD$16-1,"")</f>
        <v>-2.0381518500493301E-2</v>
      </c>
      <c r="AF93" s="63">
        <f ca="1">IF(T$16-$A93&gt;=T$15,VLOOKUP(T$16-$A93,$T$17:$X$244,5,FALSE),"")</f>
        <v>108.7344275883266</v>
      </c>
      <c r="AG93" s="1">
        <f t="shared" ca="1" si="53"/>
        <v>0.29791594885117556</v>
      </c>
      <c r="AH93" s="63">
        <f t="shared" ca="1" si="54"/>
        <v>0.97328952910043831</v>
      </c>
      <c r="AI93" s="1">
        <f t="shared" ca="1" si="55"/>
        <v>1.5537377073165493E-2</v>
      </c>
      <c r="AJ93" s="63">
        <f ca="1">IF(AF93&lt;&gt;"",AF93/AB93,"")</f>
        <v>0.98198569463337759</v>
      </c>
      <c r="AK93" s="1">
        <f t="shared" ca="1" si="56"/>
        <v>-8.4693303618221805E-4</v>
      </c>
      <c r="AL93" s="2">
        <f t="shared" ca="1" si="57"/>
        <v>147.2218726021903</v>
      </c>
      <c r="AM93" s="1">
        <f t="shared" ca="1" si="58"/>
        <v>0.72076439238187628</v>
      </c>
      <c r="AN93" s="63">
        <f t="shared" ca="1" si="59"/>
        <v>1.3177933634853076</v>
      </c>
      <c r="AO93" s="1">
        <f t="shared" ca="1" si="60"/>
        <v>0.33566997892424899</v>
      </c>
      <c r="AP93" s="63">
        <f t="shared" ca="1" si="61"/>
        <v>1.3539582252603461</v>
      </c>
      <c r="AQ93" s="1">
        <f t="shared" ca="1" si="62"/>
        <v>0.27317141362867514</v>
      </c>
      <c r="AR93" s="1"/>
      <c r="AS93"/>
      <c r="AT93"/>
      <c r="AU93"/>
      <c r="AV93"/>
      <c r="AW93"/>
      <c r="AX93"/>
      <c r="AY93"/>
      <c r="AZ93"/>
      <c r="BA93" s="118"/>
      <c r="BD93" s="121"/>
      <c r="BE93" s="123"/>
      <c r="BF93" s="121"/>
      <c r="BG93" s="121"/>
      <c r="BH93" s="123"/>
      <c r="BI93" s="121"/>
      <c r="BL93" s="121"/>
      <c r="BM93" s="123"/>
      <c r="BN93" s="121"/>
      <c r="BO93" s="121"/>
      <c r="BP93" s="123"/>
      <c r="BQ93" s="121"/>
    </row>
    <row r="94" spans="1:69">
      <c r="A94" s="62">
        <f t="shared" si="63"/>
        <v>77</v>
      </c>
      <c r="B94" s="62" t="str">
        <f t="shared" si="35"/>
        <v>data3!R79C37</v>
      </c>
      <c r="C94" s="62" t="str">
        <f ca="1">$AT$8&amp;"!R"&amp;2+A94&amp;"C"&amp;F$3</f>
        <v>data2!R79C37</v>
      </c>
      <c r="D94" s="63">
        <f t="shared" ca="1" si="34"/>
        <v>78</v>
      </c>
      <c r="E94" s="62">
        <f t="shared" ca="1" si="36"/>
        <v>8049.4688788737712</v>
      </c>
      <c r="F94" s="63">
        <f t="shared" ca="1" si="37"/>
        <v>8090.5667724609375</v>
      </c>
      <c r="G94" s="63">
        <f t="shared" ca="1" si="38"/>
        <v>8090.5667724609375</v>
      </c>
      <c r="H94" s="63"/>
      <c r="I94" s="63" t="str">
        <f t="shared" ca="1" si="39"/>
        <v/>
      </c>
      <c r="J94" s="63" t="str">
        <f t="shared" ca="1" si="40"/>
        <v/>
      </c>
      <c r="K94" s="63" t="str">
        <f t="shared" ca="1" si="41"/>
        <v/>
      </c>
      <c r="L94" s="1" t="str">
        <f t="shared" ca="1" si="42"/>
        <v/>
      </c>
      <c r="M94" s="1" t="str">
        <f t="shared" ca="1" si="43"/>
        <v/>
      </c>
      <c r="N94" s="1"/>
      <c r="O94" s="1" t="str">
        <f t="shared" ca="1" si="44"/>
        <v>data3!R347C37</v>
      </c>
      <c r="P94" s="1" t="str">
        <f ca="1">$AT$8&amp;"!R"&amp;2+$D$16+3*A94&amp;"C"&amp;F$3</f>
        <v>data2!R347C37</v>
      </c>
      <c r="Q94" s="1" t="str">
        <f ca="1">$AT$8&amp;"!R"&amp;2+$D$16+3*A94+1&amp;"C"&amp;F$3</f>
        <v>data2!R348C37</v>
      </c>
      <c r="R94" s="1" t="str">
        <f ca="1">$AT$8&amp;"!R"&amp;2+$D$16+3*A94+2&amp;"C"&amp;F$3</f>
        <v>data2!R349C37</v>
      </c>
      <c r="S94" s="2">
        <f t="shared" ca="1" si="45"/>
        <v>78</v>
      </c>
      <c r="T94" s="63">
        <f t="shared" ca="1" si="46"/>
        <v>78</v>
      </c>
      <c r="U94" s="2" t="str">
        <f t="shared" ca="1" si="47"/>
        <v/>
      </c>
      <c r="V94" s="2">
        <f t="shared" ca="1" si="48"/>
        <v>347.75604560713765</v>
      </c>
      <c r="W94" s="2">
        <f t="shared" ca="1" si="49"/>
        <v>350.21866607666016</v>
      </c>
      <c r="X94" s="2">
        <f t="shared" ca="1" si="50"/>
        <v>360.94561767578125</v>
      </c>
      <c r="Y94" s="2" t="str">
        <f t="shared" ca="1" si="50"/>
        <v>OVR</v>
      </c>
      <c r="AA94" s="63">
        <f t="shared" ca="1" si="51"/>
        <v>112.62088979737929</v>
      </c>
      <c r="AB94" s="63">
        <f t="shared" ca="1" si="52"/>
        <v>111.69549451555524</v>
      </c>
      <c r="AC94" s="1">
        <f ca="1">IF(AB94&lt;&gt;"",AA94/AC$16,"")</f>
        <v>1.0987403882671151E-2</v>
      </c>
      <c r="AD94" s="63">
        <f ca="1">AB94/AA94</f>
        <v>0.99178309385151397</v>
      </c>
      <c r="AE94" s="1">
        <f ca="1">IF(AD94&lt;&gt;"",AD94/AD$16-1,"")</f>
        <v>-1.975015827479476E-2</v>
      </c>
      <c r="AF94" s="63">
        <f ca="1">IF(T$16-$A94&gt;=T$15,VLOOKUP(T$16-$A94,$T$17:$X$244,5,FALSE),"")</f>
        <v>109.72864832196917</v>
      </c>
      <c r="AG94" s="1">
        <f t="shared" ca="1" si="53"/>
        <v>0.30032237279301144</v>
      </c>
      <c r="AH94" s="63">
        <f t="shared" ca="1" si="54"/>
        <v>0.97431878330375776</v>
      </c>
      <c r="AI94" s="1">
        <f t="shared" ca="1" si="55"/>
        <v>1.6611308398561064E-2</v>
      </c>
      <c r="AJ94" s="63">
        <f ca="1">IF(AF94&lt;&gt;"",AF94/AB94,"")</f>
        <v>0.98239099793490636</v>
      </c>
      <c r="AK94" s="1">
        <f t="shared" ca="1" si="56"/>
        <v>-4.3454409916798831E-4</v>
      </c>
      <c r="AL94" s="2">
        <f t="shared" ca="1" si="57"/>
        <v>148.96363503592355</v>
      </c>
      <c r="AM94" s="1">
        <f t="shared" ca="1" si="58"/>
        <v>0.72658638578954382</v>
      </c>
      <c r="AN94" s="63">
        <f t="shared" ca="1" si="59"/>
        <v>1.3226998588266345</v>
      </c>
      <c r="AO94" s="1">
        <f t="shared" ca="1" si="60"/>
        <v>0.34064303366160886</v>
      </c>
      <c r="AP94" s="63">
        <f t="shared" ca="1" si="61"/>
        <v>1.3575637476079161</v>
      </c>
      <c r="AQ94" s="1">
        <f t="shared" ca="1" si="62"/>
        <v>0.27656180477847792</v>
      </c>
      <c r="AR94" s="1"/>
      <c r="AS94"/>
      <c r="AT94"/>
      <c r="AU94"/>
      <c r="AV94"/>
      <c r="AW94"/>
      <c r="AX94"/>
      <c r="AY94"/>
      <c r="AZ94"/>
      <c r="BA94" s="118"/>
      <c r="BD94" s="121"/>
      <c r="BE94" s="123"/>
      <c r="BF94" s="121"/>
      <c r="BG94" s="121"/>
      <c r="BH94" s="123"/>
      <c r="BI94" s="121"/>
      <c r="BL94" s="121"/>
      <c r="BM94" s="123"/>
      <c r="BN94" s="121"/>
      <c r="BO94" s="121"/>
      <c r="BP94" s="123"/>
      <c r="BQ94" s="121"/>
    </row>
    <row r="95" spans="1:69">
      <c r="A95" s="62">
        <f t="shared" si="63"/>
        <v>78</v>
      </c>
      <c r="B95" s="62" t="str">
        <f t="shared" si="35"/>
        <v>data3!R80C37</v>
      </c>
      <c r="C95" s="62" t="str">
        <f ca="1">$AT$8&amp;"!R"&amp;2+A95&amp;"C"&amp;F$3</f>
        <v>data2!R80C37</v>
      </c>
      <c r="D95" s="63">
        <f t="shared" ca="1" si="34"/>
        <v>79</v>
      </c>
      <c r="E95" s="62">
        <f t="shared" ca="1" si="36"/>
        <v>7921.6971659021674</v>
      </c>
      <c r="F95" s="63">
        <f t="shared" ca="1" si="37"/>
        <v>7964.9401332310272</v>
      </c>
      <c r="G95" s="63">
        <f t="shared" ca="1" si="38"/>
        <v>7964.9401332310272</v>
      </c>
      <c r="H95" s="63"/>
      <c r="I95" s="63" t="str">
        <f t="shared" ca="1" si="39"/>
        <v/>
      </c>
      <c r="J95" s="63" t="str">
        <f t="shared" ca="1" si="40"/>
        <v/>
      </c>
      <c r="K95" s="63" t="str">
        <f t="shared" ca="1" si="41"/>
        <v/>
      </c>
      <c r="L95" s="1" t="str">
        <f t="shared" ca="1" si="42"/>
        <v/>
      </c>
      <c r="M95" s="1" t="str">
        <f t="shared" ca="1" si="43"/>
        <v/>
      </c>
      <c r="N95" s="1"/>
      <c r="O95" s="1" t="str">
        <f t="shared" ca="1" si="44"/>
        <v>data3!R350C37</v>
      </c>
      <c r="P95" s="1" t="str">
        <f ca="1">$AT$8&amp;"!R"&amp;2+$D$16+3*A95&amp;"C"&amp;F$3</f>
        <v>data2!R350C37</v>
      </c>
      <c r="Q95" s="1" t="str">
        <f ca="1">$AT$8&amp;"!R"&amp;2+$D$16+3*A95+1&amp;"C"&amp;F$3</f>
        <v>data2!R351C37</v>
      </c>
      <c r="R95" s="1" t="str">
        <f ca="1">$AT$8&amp;"!R"&amp;2+$D$16+3*A95+2&amp;"C"&amp;F$3</f>
        <v>data2!R352C37</v>
      </c>
      <c r="S95" s="2">
        <f t="shared" ca="1" si="45"/>
        <v>79</v>
      </c>
      <c r="T95" s="63">
        <f t="shared" ca="1" si="46"/>
        <v>79</v>
      </c>
      <c r="U95" s="2" t="str">
        <f t="shared" ca="1" si="47"/>
        <v/>
      </c>
      <c r="V95" s="2">
        <f t="shared" ca="1" si="48"/>
        <v>342.27361971674043</v>
      </c>
      <c r="W95" s="2">
        <f t="shared" ca="1" si="49"/>
        <v>344.59926060267856</v>
      </c>
      <c r="X95" s="2">
        <f t="shared" ca="1" si="50"/>
        <v>358.89566584995816</v>
      </c>
      <c r="Y95" s="2" t="str">
        <f t="shared" ca="1" si="50"/>
        <v>OVR</v>
      </c>
      <c r="AA95" s="63">
        <f t="shared" ca="1" si="51"/>
        <v>113.53404245581974</v>
      </c>
      <c r="AB95" s="63">
        <f t="shared" ca="1" si="52"/>
        <v>112.61716760907855</v>
      </c>
      <c r="AC95" s="1">
        <f ca="1">IF(AB95&lt;&gt;"",AA95/AC$16,"")</f>
        <v>1.1076491946909243E-2</v>
      </c>
      <c r="AD95" s="63">
        <f ca="1">AB95/AA95</f>
        <v>0.99192422971200045</v>
      </c>
      <c r="AE95" s="1">
        <f ca="1">IF(AD95&lt;&gt;"",AD95/AD$16-1,"")</f>
        <v>-1.9610663655697746E-2</v>
      </c>
      <c r="AF95" s="63">
        <f ca="1">IF(T$16-$A95&gt;=T$15,VLOOKUP(T$16-$A95,$T$17:$X$244,5,FALSE),"")</f>
        <v>110.69201006208148</v>
      </c>
      <c r="AG95" s="1">
        <f t="shared" ca="1" si="53"/>
        <v>0.30275744654885267</v>
      </c>
      <c r="AH95" s="63">
        <f t="shared" ca="1" si="54"/>
        <v>0.97496757507912923</v>
      </c>
      <c r="AI95" s="1">
        <f t="shared" ca="1" si="55"/>
        <v>1.7288262458096115E-2</v>
      </c>
      <c r="AJ95" s="63">
        <f ca="1">IF(AF95&lt;&gt;"",AF95/AB95,"")</f>
        <v>0.98290529243569902</v>
      </c>
      <c r="AK95" s="1">
        <f t="shared" ca="1" si="56"/>
        <v>8.8741454377094797E-5</v>
      </c>
      <c r="AL95" s="2">
        <f t="shared" ca="1" si="57"/>
        <v>150.08251925877161</v>
      </c>
      <c r="AM95" s="1">
        <f t="shared" ca="1" si="58"/>
        <v>0.73247769326335321</v>
      </c>
      <c r="AN95" s="63">
        <f t="shared" ca="1" si="59"/>
        <v>1.32191645793969</v>
      </c>
      <c r="AO95" s="1">
        <f t="shared" ca="1" si="60"/>
        <v>0.33984900549668717</v>
      </c>
      <c r="AP95" s="63">
        <f t="shared" ca="1" si="61"/>
        <v>1.3558568425543813</v>
      </c>
      <c r="AQ95" s="1">
        <f t="shared" ca="1" si="62"/>
        <v>0.27495674586351715</v>
      </c>
      <c r="AR95" s="1"/>
      <c r="AS95"/>
      <c r="AT95"/>
      <c r="AU95"/>
      <c r="AV95"/>
      <c r="AW95"/>
      <c r="AX95"/>
      <c r="AY95"/>
      <c r="AZ95"/>
      <c r="BA95" s="118"/>
      <c r="BD95" s="121"/>
      <c r="BE95" s="123"/>
      <c r="BF95" s="121"/>
      <c r="BG95" s="121"/>
      <c r="BH95" s="123"/>
      <c r="BI95" s="121"/>
      <c r="BL95" s="121"/>
      <c r="BM95" s="123"/>
      <c r="BN95" s="121"/>
      <c r="BO95" s="121"/>
      <c r="BP95" s="123"/>
      <c r="BQ95" s="121"/>
    </row>
    <row r="96" spans="1:69">
      <c r="A96" s="62">
        <f t="shared" si="63"/>
        <v>79</v>
      </c>
      <c r="B96" s="62" t="str">
        <f t="shared" si="35"/>
        <v>data3!R81C37</v>
      </c>
      <c r="C96" s="62" t="str">
        <f ca="1">$AT$8&amp;"!R"&amp;2+A96&amp;"C"&amp;F$3</f>
        <v>data2!R81C37</v>
      </c>
      <c r="D96" s="63">
        <f t="shared" ca="1" si="34"/>
        <v>80</v>
      </c>
      <c r="E96" s="62">
        <f t="shared" ca="1" si="36"/>
        <v>7794.0288920650028</v>
      </c>
      <c r="F96" s="63">
        <f t="shared" ca="1" si="37"/>
        <v>7840.0172642299103</v>
      </c>
      <c r="G96" s="63">
        <f t="shared" ca="1" si="38"/>
        <v>7840.0172642299103</v>
      </c>
      <c r="H96" s="63"/>
      <c r="I96" s="63" t="str">
        <f t="shared" ca="1" si="39"/>
        <v/>
      </c>
      <c r="J96" s="63" t="str">
        <f t="shared" ca="1" si="40"/>
        <v/>
      </c>
      <c r="K96" s="63" t="str">
        <f t="shared" ca="1" si="41"/>
        <v/>
      </c>
      <c r="L96" s="1" t="str">
        <f t="shared" ca="1" si="42"/>
        <v/>
      </c>
      <c r="M96" s="1" t="str">
        <f t="shared" ca="1" si="43"/>
        <v/>
      </c>
      <c r="N96" s="1"/>
      <c r="O96" s="1" t="str">
        <f t="shared" ca="1" si="44"/>
        <v>data3!R353C37</v>
      </c>
      <c r="P96" s="1" t="str">
        <f ca="1">$AT$8&amp;"!R"&amp;2+$D$16+3*A96&amp;"C"&amp;F$3</f>
        <v>data2!R353C37</v>
      </c>
      <c r="Q96" s="1" t="str">
        <f ca="1">$AT$8&amp;"!R"&amp;2+$D$16+3*A96+1&amp;"C"&amp;F$3</f>
        <v>data2!R354C37</v>
      </c>
      <c r="R96" s="1" t="str">
        <f ca="1">$AT$8&amp;"!R"&amp;2+$D$16+3*A96+2&amp;"C"&amp;F$3</f>
        <v>data2!R355C37</v>
      </c>
      <c r="S96" s="2">
        <f t="shared" ca="1" si="45"/>
        <v>80</v>
      </c>
      <c r="T96" s="63">
        <f t="shared" ca="1" si="46"/>
        <v>80</v>
      </c>
      <c r="U96" s="2" t="str">
        <f t="shared" ca="1" si="47"/>
        <v/>
      </c>
      <c r="V96" s="2">
        <f t="shared" ca="1" si="48"/>
        <v>336.77557196937903</v>
      </c>
      <c r="W96" s="2">
        <f t="shared" ca="1" si="49"/>
        <v>338.94633810860768</v>
      </c>
      <c r="X96" s="2">
        <f t="shared" ca="1" si="50"/>
        <v>355.84024919782365</v>
      </c>
      <c r="Y96" s="2" t="str">
        <f t="shared" ca="1" si="50"/>
        <v>OVR</v>
      </c>
      <c r="AA96" s="63">
        <f t="shared" ca="1" si="51"/>
        <v>114.47550689390674</v>
      </c>
      <c r="AB96" s="63">
        <f t="shared" ca="1" si="52"/>
        <v>113.56118283952985</v>
      </c>
      <c r="AC96" s="1">
        <f ca="1">IF(AB96&lt;&gt;"",AA96/AC$16,"")</f>
        <v>1.1168342135990902E-2</v>
      </c>
      <c r="AD96" s="63">
        <f t="shared" ref="AD96:AD133" ca="1" si="64">AB96/AA96</f>
        <v>0.99201292853654477</v>
      </c>
      <c r="AE96" s="1">
        <f t="shared" ref="AE96:AE133" ca="1" si="65">IF(AD96&lt;&gt;"",AD96/AD$16-1,"")</f>
        <v>-1.952299629248111E-2</v>
      </c>
      <c r="AF96" s="63">
        <f t="shared" ref="AF96:AF133" ca="1" si="66">IF(T$16-$A96&gt;=T$15,VLOOKUP(T$16-$A96,$T$17:$X$244,5,FALSE),"")</f>
        <v>111.74079595293317</v>
      </c>
      <c r="AG96" s="1">
        <f t="shared" ca="1" si="53"/>
        <v>0.30526801838375128</v>
      </c>
      <c r="AH96" s="63">
        <f t="shared" ca="1" si="54"/>
        <v>0.97611095145874271</v>
      </c>
      <c r="AI96" s="1">
        <f t="shared" ca="1" si="55"/>
        <v>1.8481269692678381E-2</v>
      </c>
      <c r="AJ96" s="63">
        <f ca="1">IF(AF96&lt;&gt;"",AF96/AB96,"")</f>
        <v>0.98396999008746666</v>
      </c>
      <c r="AK96" s="1">
        <f t="shared" ca="1" si="56"/>
        <v>1.172052474045282E-3</v>
      </c>
      <c r="AL96" s="2">
        <f t="shared" ca="1" si="57"/>
        <v>150.72634696960449</v>
      </c>
      <c r="AM96" s="1">
        <f t="shared" ca="1" si="58"/>
        <v>0.73855165738004347</v>
      </c>
      <c r="AN96" s="63">
        <f t="shared" ca="1" si="59"/>
        <v>1.316668963163397</v>
      </c>
      <c r="AO96" s="1">
        <f t="shared" ca="1" si="60"/>
        <v>0.33453032547334938</v>
      </c>
      <c r="AP96" s="63">
        <f t="shared" ca="1" si="61"/>
        <v>1.3488927269955424</v>
      </c>
      <c r="AQ96" s="1">
        <f t="shared" ca="1" si="62"/>
        <v>0.26840815914547744</v>
      </c>
      <c r="AR96" s="1"/>
      <c r="AS96"/>
      <c r="AT96"/>
      <c r="AU96"/>
      <c r="AV96"/>
      <c r="AW96"/>
      <c r="AX96"/>
      <c r="AY96"/>
      <c r="AZ96"/>
      <c r="BA96" s="118"/>
      <c r="BD96" s="121"/>
      <c r="BE96" s="123"/>
      <c r="BF96" s="121"/>
      <c r="BG96" s="121"/>
      <c r="BH96" s="123"/>
      <c r="BI96" s="121"/>
      <c r="BL96" s="121"/>
      <c r="BM96" s="123"/>
      <c r="BN96" s="121"/>
      <c r="BO96" s="121"/>
      <c r="BP96" s="123"/>
      <c r="BQ96" s="121"/>
    </row>
    <row r="97" spans="1:69">
      <c r="A97" s="62">
        <f t="shared" si="63"/>
        <v>80</v>
      </c>
      <c r="B97" s="62" t="str">
        <f t="shared" si="35"/>
        <v>data3!R82C37</v>
      </c>
      <c r="C97" s="62" t="str">
        <f ca="1">$AT$8&amp;"!R"&amp;2+A97&amp;"C"&amp;F$3</f>
        <v>data2!R82C37</v>
      </c>
      <c r="D97" s="63">
        <f t="shared" ca="1" si="34"/>
        <v>81</v>
      </c>
      <c r="E97" s="62">
        <f t="shared" ca="1" si="36"/>
        <v>7665.5765348601089</v>
      </c>
      <c r="F97" s="63">
        <f t="shared" ca="1" si="37"/>
        <v>7710.0055454799103</v>
      </c>
      <c r="G97" s="63">
        <f t="shared" ca="1" si="38"/>
        <v>7710.0055454799103</v>
      </c>
      <c r="H97" s="63"/>
      <c r="I97" s="63" t="str">
        <f t="shared" ca="1" si="39"/>
        <v/>
      </c>
      <c r="J97" s="63" t="str">
        <f t="shared" ca="1" si="40"/>
        <v/>
      </c>
      <c r="K97" s="63" t="str">
        <f t="shared" ca="1" si="41"/>
        <v/>
      </c>
      <c r="L97" s="1" t="str">
        <f t="shared" ca="1" si="42"/>
        <v/>
      </c>
      <c r="M97" s="1" t="str">
        <f t="shared" ca="1" si="43"/>
        <v/>
      </c>
      <c r="N97" s="1"/>
      <c r="O97" s="1" t="str">
        <f t="shared" ca="1" si="44"/>
        <v>data3!R356C37</v>
      </c>
      <c r="P97" s="1" t="str">
        <f ca="1">$AT$8&amp;"!R"&amp;2+$D$16+3*A97&amp;"C"&amp;F$3</f>
        <v>data2!R356C37</v>
      </c>
      <c r="Q97" s="1" t="str">
        <f ca="1">$AT$8&amp;"!R"&amp;2+$D$16+3*A97+1&amp;"C"&amp;F$3</f>
        <v>data2!R357C37</v>
      </c>
      <c r="R97" s="1" t="str">
        <f ca="1">$AT$8&amp;"!R"&amp;2+$D$16+3*A97+2&amp;"C"&amp;F$3</f>
        <v>data2!R358C37</v>
      </c>
      <c r="S97" s="2">
        <f t="shared" ca="1" si="45"/>
        <v>81</v>
      </c>
      <c r="T97" s="63">
        <f t="shared" ca="1" si="46"/>
        <v>81</v>
      </c>
      <c r="U97" s="2" t="str">
        <f t="shared" ca="1" si="47"/>
        <v/>
      </c>
      <c r="V97" s="2">
        <f t="shared" ca="1" si="48"/>
        <v>331.2520737066784</v>
      </c>
      <c r="W97" s="2">
        <f t="shared" ca="1" si="49"/>
        <v>333.29900251116072</v>
      </c>
      <c r="X97" s="2">
        <f t="shared" ca="1" si="50"/>
        <v>352.73149817330494</v>
      </c>
      <c r="Y97" s="2" t="str">
        <f t="shared" ca="1" si="50"/>
        <v>OVR</v>
      </c>
      <c r="AA97" s="63">
        <f t="shared" ca="1" si="51"/>
        <v>115.4212436682063</v>
      </c>
      <c r="AB97" s="63">
        <f t="shared" ca="1" si="52"/>
        <v>114.49402618408203</v>
      </c>
      <c r="AC97" s="1">
        <f ca="1">IF(AB97&lt;&gt;"",AA97/AC$16,"")</f>
        <v>1.1260609138361591E-2</v>
      </c>
      <c r="AD97" s="63">
        <f t="shared" ca="1" si="64"/>
        <v>0.99196666528052946</v>
      </c>
      <c r="AE97" s="1">
        <f t="shared" ca="1" si="65"/>
        <v>-1.9568721562117086E-2</v>
      </c>
      <c r="AF97" s="63">
        <f t="shared" ca="1" si="66"/>
        <v>112.71805463518415</v>
      </c>
      <c r="AG97" s="1">
        <f t="shared" ca="1" si="53"/>
        <v>0.30778998311521683</v>
      </c>
      <c r="AH97" s="63">
        <f t="shared" ca="1" si="54"/>
        <v>0.97657979634327252</v>
      </c>
      <c r="AI97" s="1">
        <f t="shared" ca="1" si="55"/>
        <v>1.8970465856875895E-2</v>
      </c>
      <c r="AJ97" s="63">
        <f ca="1">IF(AF97&lt;&gt;"",AF97/AB97,"")</f>
        <v>0.98448852216933569</v>
      </c>
      <c r="AK97" s="1">
        <f t="shared" ca="1" si="56"/>
        <v>1.6996496913468384E-3</v>
      </c>
      <c r="AL97" s="2">
        <f t="shared" ca="1" si="57"/>
        <v>151.22429575238908</v>
      </c>
      <c r="AM97" s="1">
        <f t="shared" ca="1" si="58"/>
        <v>0.74465318495616972</v>
      </c>
      <c r="AN97" s="63">
        <f t="shared" ca="1" si="59"/>
        <v>1.3101946482841877</v>
      </c>
      <c r="AO97" s="1">
        <f t="shared" ca="1" si="60"/>
        <v>0.3279681828356058</v>
      </c>
      <c r="AP97" s="63">
        <f t="shared" ca="1" si="61"/>
        <v>1.3416155578787419</v>
      </c>
      <c r="AQ97" s="1">
        <f t="shared" ca="1" si="62"/>
        <v>0.26156519787917221</v>
      </c>
      <c r="AR97" s="1"/>
      <c r="AS97"/>
      <c r="AT97"/>
      <c r="AU97"/>
      <c r="AV97"/>
      <c r="AW97"/>
      <c r="AX97"/>
      <c r="AY97"/>
      <c r="AZ97"/>
      <c r="BA97" s="118"/>
      <c r="BD97" s="121"/>
      <c r="BE97" s="123"/>
      <c r="BF97" s="121"/>
      <c r="BG97" s="121"/>
      <c r="BH97" s="123"/>
      <c r="BI97" s="121"/>
      <c r="BL97" s="121"/>
      <c r="BM97" s="123"/>
      <c r="BN97" s="121"/>
      <c r="BO97" s="121"/>
      <c r="BP97" s="123"/>
      <c r="BQ97" s="121"/>
    </row>
    <row r="98" spans="1:69">
      <c r="A98" s="62">
        <f t="shared" si="63"/>
        <v>81</v>
      </c>
      <c r="B98" s="62" t="str">
        <f t="shared" si="35"/>
        <v>data3!R83C37</v>
      </c>
      <c r="C98" s="62" t="str">
        <f ca="1">$AT$8&amp;"!R"&amp;2+A98&amp;"C"&amp;F$3</f>
        <v>data2!R83C37</v>
      </c>
      <c r="D98" s="63">
        <f t="shared" ca="1" si="34"/>
        <v>82</v>
      </c>
      <c r="E98" s="62">
        <f t="shared" ca="1" si="36"/>
        <v>7538.0067043477356</v>
      </c>
      <c r="F98" s="63">
        <f t="shared" ca="1" si="37"/>
        <v>7578.2231968470978</v>
      </c>
      <c r="G98" s="63">
        <f t="shared" ca="1" si="38"/>
        <v>7578.2231968470978</v>
      </c>
      <c r="H98" s="63"/>
      <c r="I98" s="63" t="str">
        <f t="shared" ca="1" si="39"/>
        <v/>
      </c>
      <c r="J98" s="63" t="str">
        <f t="shared" ca="1" si="40"/>
        <v/>
      </c>
      <c r="K98" s="63" t="str">
        <f t="shared" ca="1" si="41"/>
        <v/>
      </c>
      <c r="L98" s="1" t="str">
        <f t="shared" ca="1" si="42"/>
        <v/>
      </c>
      <c r="M98" s="1" t="str">
        <f t="shared" ca="1" si="43"/>
        <v/>
      </c>
      <c r="N98" s="1"/>
      <c r="O98" s="1" t="str">
        <f t="shared" ca="1" si="44"/>
        <v>data3!R359C37</v>
      </c>
      <c r="P98" s="1" t="str">
        <f ca="1">$AT$8&amp;"!R"&amp;2+$D$16+3*A98&amp;"C"&amp;F$3</f>
        <v>data2!R359C37</v>
      </c>
      <c r="Q98" s="1" t="str">
        <f ca="1">$AT$8&amp;"!R"&amp;2+$D$16+3*A98+1&amp;"C"&amp;F$3</f>
        <v>data2!R360C37</v>
      </c>
      <c r="R98" s="1" t="str">
        <f ca="1">$AT$8&amp;"!R"&amp;2+$D$16+3*A98+2&amp;"C"&amp;F$3</f>
        <v>data2!R361C37</v>
      </c>
      <c r="S98" s="2">
        <f t="shared" ca="1" si="45"/>
        <v>82</v>
      </c>
      <c r="T98" s="63">
        <f t="shared" ca="1" si="46"/>
        <v>82</v>
      </c>
      <c r="U98" s="2" t="str">
        <f t="shared" ca="1" si="47"/>
        <v/>
      </c>
      <c r="V98" s="2">
        <f t="shared" ca="1" si="48"/>
        <v>325.75400356773991</v>
      </c>
      <c r="W98" s="2">
        <f t="shared" ca="1" si="49"/>
        <v>327.65724945068359</v>
      </c>
      <c r="X98" s="2">
        <f t="shared" ca="1" si="50"/>
        <v>349.03561401367187</v>
      </c>
      <c r="Y98" s="2" t="str">
        <f t="shared" ca="1" si="50"/>
        <v>OVR</v>
      </c>
      <c r="AA98" s="63">
        <f t="shared" ca="1" si="51"/>
        <v>116.3263788450616</v>
      </c>
      <c r="AB98" s="63">
        <f t="shared" ca="1" si="52"/>
        <v>115.41569873264858</v>
      </c>
      <c r="AC98" s="1">
        <f ca="1">IF(AB98&lt;&gt;"",AA98/AC$16,"")</f>
        <v>1.1348915009274303E-2</v>
      </c>
      <c r="AD98" s="63">
        <f t="shared" ca="1" si="64"/>
        <v>0.9921713361882778</v>
      </c>
      <c r="AE98" s="1">
        <f t="shared" ca="1" si="65"/>
        <v>-1.9366430732428719E-2</v>
      </c>
      <c r="AF98" s="63">
        <f t="shared" ca="1" si="66"/>
        <v>113.6156120300293</v>
      </c>
      <c r="AG98" s="1">
        <f t="shared" ca="1" si="53"/>
        <v>0.31020367692016426</v>
      </c>
      <c r="AH98" s="63">
        <f t="shared" ca="1" si="54"/>
        <v>0.97669688645046837</v>
      </c>
      <c r="AI98" s="1">
        <f t="shared" ca="1" si="55"/>
        <v>1.9092638526762462E-2</v>
      </c>
      <c r="AJ98" s="63">
        <f ca="1">IF(AF98&lt;&gt;"",AF98/AB98,"")</f>
        <v>0.98440345011653019</v>
      </c>
      <c r="AK98" s="1">
        <f t="shared" ca="1" si="56"/>
        <v>1.6130903830615662E-3</v>
      </c>
      <c r="AL98" s="2">
        <f t="shared" ca="1" si="57"/>
        <v>151.53260912214006</v>
      </c>
      <c r="AM98" s="1">
        <f t="shared" ca="1" si="58"/>
        <v>0.7504927667423329</v>
      </c>
      <c r="AN98" s="63">
        <f t="shared" ca="1" si="59"/>
        <v>1.3026504446078446</v>
      </c>
      <c r="AO98" s="1">
        <f t="shared" ca="1" si="60"/>
        <v>0.32032163775153366</v>
      </c>
      <c r="AP98" s="63">
        <f t="shared" ca="1" si="61"/>
        <v>1.3337305183207486</v>
      </c>
      <c r="AQ98" s="1">
        <f t="shared" ca="1" si="62"/>
        <v>0.25415063606088717</v>
      </c>
      <c r="AR98" s="1"/>
      <c r="AS98"/>
      <c r="AT98"/>
      <c r="AU98"/>
      <c r="AV98"/>
      <c r="AW98"/>
      <c r="AX98"/>
      <c r="AY98"/>
      <c r="AZ98"/>
      <c r="BA98" s="118"/>
      <c r="BD98" s="121"/>
      <c r="BE98" s="123"/>
      <c r="BF98" s="121"/>
      <c r="BG98" s="121"/>
      <c r="BH98" s="123"/>
      <c r="BI98" s="121"/>
      <c r="BL98" s="121"/>
      <c r="BM98" s="123"/>
      <c r="BN98" s="121"/>
      <c r="BO98" s="121"/>
      <c r="BP98" s="123"/>
      <c r="BQ98" s="121"/>
    </row>
    <row r="99" spans="1:69">
      <c r="A99" s="62">
        <f t="shared" si="63"/>
        <v>82</v>
      </c>
      <c r="B99" s="62" t="str">
        <f t="shared" si="35"/>
        <v>data3!R84C37</v>
      </c>
      <c r="C99" s="62" t="str">
        <f ca="1">$AT$8&amp;"!R"&amp;2+A99&amp;"C"&amp;F$3</f>
        <v>data2!R84C37</v>
      </c>
      <c r="D99" s="63">
        <f t="shared" ca="1" si="34"/>
        <v>83</v>
      </c>
      <c r="E99" s="62">
        <f t="shared" ca="1" si="36"/>
        <v>7409.6404701243146</v>
      </c>
      <c r="F99" s="63">
        <f t="shared" ca="1" si="37"/>
        <v>7447.021728515625</v>
      </c>
      <c r="G99" s="63">
        <f t="shared" ca="1" si="38"/>
        <v>7447.021728515625</v>
      </c>
      <c r="H99" s="63"/>
      <c r="I99" s="63" t="str">
        <f t="shared" ca="1" si="39"/>
        <v/>
      </c>
      <c r="J99" s="63" t="str">
        <f t="shared" ca="1" si="40"/>
        <v/>
      </c>
      <c r="K99" s="63" t="str">
        <f t="shared" ca="1" si="41"/>
        <v/>
      </c>
      <c r="L99" s="1" t="str">
        <f t="shared" ca="1" si="42"/>
        <v/>
      </c>
      <c r="M99" s="1" t="str">
        <f t="shared" ca="1" si="43"/>
        <v/>
      </c>
      <c r="N99" s="1"/>
      <c r="O99" s="1" t="str">
        <f t="shared" ca="1" si="44"/>
        <v>data3!R362C37</v>
      </c>
      <c r="P99" s="1" t="str">
        <f ca="1">$AT$8&amp;"!R"&amp;2+$D$16+3*A99&amp;"C"&amp;F$3</f>
        <v>data2!R362C37</v>
      </c>
      <c r="Q99" s="1" t="str">
        <f ca="1">$AT$8&amp;"!R"&amp;2+$D$16+3*A99+1&amp;"C"&amp;F$3</f>
        <v>data2!R363C37</v>
      </c>
      <c r="R99" s="1" t="str">
        <f ca="1">$AT$8&amp;"!R"&amp;2+$D$16+3*A99+2&amp;"C"&amp;F$3</f>
        <v>data2!R364C37</v>
      </c>
      <c r="S99" s="2">
        <f t="shared" ca="1" si="45"/>
        <v>83</v>
      </c>
      <c r="T99" s="63">
        <f t="shared" ca="1" si="46"/>
        <v>83</v>
      </c>
      <c r="U99" s="2" t="str">
        <f t="shared" ca="1" si="47"/>
        <v/>
      </c>
      <c r="V99" s="2">
        <f t="shared" ca="1" si="48"/>
        <v>320.21093320067985</v>
      </c>
      <c r="W99" s="2">
        <f t="shared" ca="1" si="49"/>
        <v>322.00991276332309</v>
      </c>
      <c r="X99" s="2">
        <f t="shared" ca="1" si="50"/>
        <v>343.99665996006559</v>
      </c>
      <c r="Y99" s="2" t="str">
        <f t="shared" ca="1" si="50"/>
        <v>OVR</v>
      </c>
      <c r="AA99" s="63">
        <f t="shared" ca="1" si="51"/>
        <v>117.19139959163664</v>
      </c>
      <c r="AB99" s="63">
        <f t="shared" ca="1" si="52"/>
        <v>116.34854289463588</v>
      </c>
      <c r="AC99" s="1">
        <f ca="1">IF(AB99&lt;&gt;"",AA99/AC$16,"")</f>
        <v>1.1433307277232843E-2</v>
      </c>
      <c r="AD99" s="63">
        <f t="shared" ca="1" si="64"/>
        <v>0.99280786218154438</v>
      </c>
      <c r="AE99" s="1">
        <f t="shared" ca="1" si="65"/>
        <v>-1.873730677576757E-2</v>
      </c>
      <c r="AF99" s="63">
        <f t="shared" ref="AF99:AF130" ca="1" si="67">IF(T$16-$A99&gt;=T$15,VLOOKUP(T$16-$A99,$T$17:$X$244,5,FALSE),"")</f>
        <v>114.42999458312988</v>
      </c>
      <c r="AG99" s="1">
        <f t="shared" ca="1" si="53"/>
        <v>0.31251039891103105</v>
      </c>
      <c r="AH99" s="63">
        <f t="shared" ref="AH99:AH130" ca="1" si="68">IF(AF99&lt;&gt;"",AF99/$AA99,"")</f>
        <v>0.97643679469543754</v>
      </c>
      <c r="AI99" s="1">
        <f t="shared" ref="AI99:AI130" ca="1" si="69">IF(AH99&lt;&gt;"",AH99/AH$16-1,"")</f>
        <v>1.8821256896933924E-2</v>
      </c>
      <c r="AJ99" s="63">
        <f t="shared" ref="AJ99:AJ130" ca="1" si="70">IF(AF99&lt;&gt;"",AF99/AB99,"")</f>
        <v>0.98351033658201104</v>
      </c>
      <c r="AK99" s="1">
        <f t="shared" ref="AK99:AK130" ca="1" si="71">IF(AJ99&lt;&gt;"",AJ99/AJ$16-1,"")</f>
        <v>7.0436316632260798E-4</v>
      </c>
      <c r="AL99" s="2">
        <f t="shared" ca="1" si="57"/>
        <v>151.73136629377092</v>
      </c>
      <c r="AM99" s="1">
        <f t="shared" ca="1" si="58"/>
        <v>0.75607354575249441</v>
      </c>
      <c r="AN99" s="63">
        <f t="shared" ca="1" si="59"/>
        <v>1.2947312415628769</v>
      </c>
      <c r="AO99" s="1">
        <f t="shared" ca="1" si="60"/>
        <v>0.31229500621941431</v>
      </c>
      <c r="AP99" s="63">
        <f t="shared" ref="AP99" ca="1" si="72">IF(AL99&lt;&gt;"",AL99/AF99,"")</f>
        <v>1.3259754738827916</v>
      </c>
      <c r="AQ99" s="1">
        <f t="shared" ca="1" si="62"/>
        <v>0.24685831292593341</v>
      </c>
      <c r="AR99" s="1"/>
      <c r="AS99"/>
      <c r="AT99"/>
      <c r="AU99"/>
      <c r="AV99"/>
      <c r="AW99"/>
      <c r="AX99"/>
      <c r="AY99"/>
      <c r="AZ99"/>
      <c r="BA99" s="118"/>
      <c r="BD99" s="121"/>
      <c r="BE99" s="123"/>
      <c r="BF99" s="121"/>
      <c r="BG99" s="121"/>
      <c r="BH99" s="123"/>
      <c r="BI99" s="121"/>
      <c r="BL99" s="121"/>
      <c r="BM99" s="123"/>
      <c r="BN99" s="121"/>
      <c r="BO99" s="121"/>
      <c r="BP99" s="123"/>
      <c r="BQ99" s="121"/>
    </row>
    <row r="100" spans="1:69">
      <c r="A100" s="62">
        <f t="shared" si="63"/>
        <v>83</v>
      </c>
      <c r="B100" s="62" t="str">
        <f t="shared" si="35"/>
        <v>data3!R85C37</v>
      </c>
      <c r="C100" s="62" t="str">
        <f ca="1">$AT$8&amp;"!R"&amp;2+A100&amp;"C"&amp;F$3</f>
        <v>data2!R85C37</v>
      </c>
      <c r="D100" s="63">
        <f t="shared" ca="1" si="34"/>
        <v>84</v>
      </c>
      <c r="E100" s="62">
        <f t="shared" ca="1" si="36"/>
        <v>7281.416467198701</v>
      </c>
      <c r="F100" s="63">
        <f t="shared" ca="1" si="37"/>
        <v>7315.6415666852681</v>
      </c>
      <c r="G100" s="63">
        <f t="shared" ca="1" si="38"/>
        <v>7315.6415666852681</v>
      </c>
      <c r="H100" s="63"/>
      <c r="I100" s="63" t="str">
        <f t="shared" ca="1" si="39"/>
        <v/>
      </c>
      <c r="J100" s="63" t="str">
        <f t="shared" ca="1" si="40"/>
        <v/>
      </c>
      <c r="K100" s="63" t="str">
        <f t="shared" ca="1" si="41"/>
        <v/>
      </c>
      <c r="L100" s="1" t="str">
        <f t="shared" ca="1" si="42"/>
        <v/>
      </c>
      <c r="M100" s="1" t="str">
        <f t="shared" ca="1" si="43"/>
        <v/>
      </c>
      <c r="N100" s="1"/>
      <c r="O100" s="1" t="str">
        <f t="shared" ca="1" si="44"/>
        <v>data3!R365C37</v>
      </c>
      <c r="P100" s="1" t="str">
        <f ca="1">$AT$8&amp;"!R"&amp;2+$D$16+3*A100&amp;"C"&amp;F$3</f>
        <v>data2!R365C37</v>
      </c>
      <c r="Q100" s="1" t="str">
        <f ca="1">$AT$8&amp;"!R"&amp;2+$D$16+3*A100+1&amp;"C"&amp;F$3</f>
        <v>data2!R366C37</v>
      </c>
      <c r="R100" s="1" t="str">
        <f ca="1">$AT$8&amp;"!R"&amp;2+$D$16+3*A100+2&amp;"C"&amp;F$3</f>
        <v>data2!R367C37</v>
      </c>
      <c r="S100" s="2">
        <f t="shared" ca="1" si="45"/>
        <v>84</v>
      </c>
      <c r="T100" s="63">
        <f t="shared" ca="1" si="46"/>
        <v>84</v>
      </c>
      <c r="U100" s="2" t="str">
        <f t="shared" ca="1" si="47"/>
        <v/>
      </c>
      <c r="V100" s="2">
        <f t="shared" ca="1" si="48"/>
        <v>314.74481024438393</v>
      </c>
      <c r="W100" s="2">
        <f t="shared" ca="1" si="49"/>
        <v>316.35699026925221</v>
      </c>
      <c r="X100" s="2">
        <f t="shared" ca="1" si="50"/>
        <v>337.88195037841797</v>
      </c>
      <c r="Y100" s="2" t="str">
        <f t="shared" ca="1" si="50"/>
        <v>OVR</v>
      </c>
      <c r="AA100" s="63">
        <f t="shared" ca="1" si="51"/>
        <v>118.10932118578499</v>
      </c>
      <c r="AB100" s="63">
        <f t="shared" ca="1" si="52"/>
        <v>117.23670060294015</v>
      </c>
      <c r="AC100" s="1">
        <f ca="1">IF(AB100&lt;&gt;"",AA100/AC$16,"")</f>
        <v>1.1522860603491218E-2</v>
      </c>
      <c r="AD100" s="63">
        <f t="shared" ca="1" si="64"/>
        <v>0.9926117551596777</v>
      </c>
      <c r="AE100" s="1">
        <f t="shared" ca="1" si="65"/>
        <v>-1.8931133307332537E-2</v>
      </c>
      <c r="AF100" s="63">
        <f t="shared" ca="1" si="67"/>
        <v>115.24315016610282</v>
      </c>
      <c r="AG100" s="1">
        <f t="shared" ca="1" si="53"/>
        <v>0.31495818982876</v>
      </c>
      <c r="AH100" s="63">
        <f t="shared" ca="1" si="68"/>
        <v>0.97573289736231994</v>
      </c>
      <c r="AI100" s="1">
        <f t="shared" ca="1" si="69"/>
        <v>1.8086805297455877E-2</v>
      </c>
      <c r="AJ100" s="63">
        <f t="shared" ca="1" si="70"/>
        <v>0.98299550885870524</v>
      </c>
      <c r="AK100" s="1">
        <f t="shared" ca="1" si="71"/>
        <v>1.8053506830639776E-4</v>
      </c>
      <c r="AL100" s="2" t="str">
        <f t="shared" ref="AL100:AL163" ca="1" si="73">IF(U$16-$A100&gt;=U$15,VLOOKUP(T$16-$A100,$U$17:$Y$244,5,FALSE),"")</f>
        <v/>
      </c>
      <c r="AM100" s="1" t="str">
        <f t="shared" ca="1" si="58"/>
        <v/>
      </c>
      <c r="AN100" s="63" t="str">
        <f t="shared" ref="AN100:AN163" ca="1" si="74">IF(AL100&lt;&gt;"",AL100/$AA100,"")</f>
        <v/>
      </c>
      <c r="AO100" s="1" t="str">
        <f t="shared" ca="1" si="60"/>
        <v/>
      </c>
      <c r="AP100" s="63" t="str">
        <f t="shared" ref="AP100:AP163" ca="1" si="75">IF(AL100&lt;&gt;"",AL100/AF100,"")</f>
        <v/>
      </c>
      <c r="AQ100" s="1" t="str">
        <f t="shared" ca="1" si="62"/>
        <v/>
      </c>
      <c r="AR100" s="1"/>
      <c r="AS100"/>
      <c r="AT100"/>
      <c r="AU100"/>
      <c r="AV100"/>
      <c r="AW100"/>
      <c r="AX100"/>
      <c r="AY100"/>
      <c r="AZ100"/>
      <c r="BA100" s="118"/>
      <c r="BD100" s="121"/>
      <c r="BE100" s="123"/>
      <c r="BF100" s="121"/>
      <c r="BG100" s="121"/>
      <c r="BH100" s="123"/>
      <c r="BI100" s="121"/>
      <c r="BL100" s="121"/>
      <c r="BM100" s="123"/>
      <c r="BN100" s="121"/>
      <c r="BO100" s="121"/>
      <c r="BP100" s="123"/>
      <c r="BQ100" s="121"/>
    </row>
    <row r="101" spans="1:69">
      <c r="A101" s="62">
        <f t="shared" si="63"/>
        <v>84</v>
      </c>
      <c r="B101" s="62" t="str">
        <f t="shared" si="35"/>
        <v>data3!R86C37</v>
      </c>
      <c r="C101" s="62" t="str">
        <f ca="1">$AT$8&amp;"!R"&amp;2+A101&amp;"C"&amp;F$3</f>
        <v>data2!R86C37</v>
      </c>
      <c r="D101" s="63">
        <f t="shared" ca="1" si="34"/>
        <v>85</v>
      </c>
      <c r="E101" s="62">
        <f t="shared" ca="1" si="36"/>
        <v>7152.7964418644033</v>
      </c>
      <c r="F101" s="63">
        <f t="shared" ca="1" si="37"/>
        <v>7183.8480747767853</v>
      </c>
      <c r="G101" s="63">
        <f t="shared" ca="1" si="38"/>
        <v>7183.8480747767853</v>
      </c>
      <c r="H101" s="63"/>
      <c r="I101" s="63" t="str">
        <f t="shared" ca="1" si="39"/>
        <v/>
      </c>
      <c r="J101" s="63" t="str">
        <f t="shared" ca="1" si="40"/>
        <v/>
      </c>
      <c r="K101" s="63" t="str">
        <f t="shared" ca="1" si="41"/>
        <v/>
      </c>
      <c r="L101" s="1" t="str">
        <f t="shared" ca="1" si="42"/>
        <v/>
      </c>
      <c r="M101" s="1" t="str">
        <f t="shared" ca="1" si="43"/>
        <v/>
      </c>
      <c r="N101" s="1"/>
      <c r="O101" s="1" t="str">
        <f t="shared" ca="1" si="44"/>
        <v>data3!R368C37</v>
      </c>
      <c r="P101" s="1" t="str">
        <f ca="1">$AT$8&amp;"!R"&amp;2+$D$16+3*A101&amp;"C"&amp;F$3</f>
        <v>data2!R368C37</v>
      </c>
      <c r="Q101" s="1" t="str">
        <f ca="1">$AT$8&amp;"!R"&amp;2+$D$16+3*A101+1&amp;"C"&amp;F$3</f>
        <v>data2!R369C37</v>
      </c>
      <c r="R101" s="1" t="str">
        <f ca="1">$AT$8&amp;"!R"&amp;2+$D$16+3*A101+2&amp;"C"&amp;F$3</f>
        <v>data2!R370C37</v>
      </c>
      <c r="S101" s="2">
        <f t="shared" ca="1" si="45"/>
        <v>85</v>
      </c>
      <c r="T101" s="63">
        <f t="shared" ca="1" si="46"/>
        <v>85</v>
      </c>
      <c r="U101" s="2" t="str">
        <f t="shared" ca="1" si="47"/>
        <v/>
      </c>
      <c r="V101" s="2">
        <f t="shared" ca="1" si="48"/>
        <v>309.18217523682353</v>
      </c>
      <c r="W101" s="2">
        <f t="shared" ca="1" si="49"/>
        <v>310.71523829868863</v>
      </c>
      <c r="X101" s="2">
        <f t="shared" ca="1" si="50"/>
        <v>330.94263676234652</v>
      </c>
      <c r="Y101" s="2" t="str">
        <f t="shared" ca="1" si="50"/>
        <v>OVR</v>
      </c>
      <c r="AA101" s="63">
        <f t="shared" ca="1" si="51"/>
        <v>119.02781509300674</v>
      </c>
      <c r="AB101" s="63">
        <f t="shared" ca="1" si="52"/>
        <v>118.15278598240444</v>
      </c>
      <c r="AC101" s="1">
        <f ca="1">IF(AB101&lt;&gt;"",AA101/AC$16,"")</f>
        <v>1.1612469765171388E-2</v>
      </c>
      <c r="AD101" s="63">
        <f t="shared" ca="1" si="64"/>
        <v>0.99264853253066465</v>
      </c>
      <c r="AE101" s="1">
        <f t="shared" ca="1" si="65"/>
        <v>-1.8894783613218502E-2</v>
      </c>
      <c r="AF101" s="63">
        <f t="shared" ca="1" si="67"/>
        <v>116.06039319719586</v>
      </c>
      <c r="AG101" s="1">
        <f t="shared" ca="1" si="53"/>
        <v>0.31740750691468461</v>
      </c>
      <c r="AH101" s="63">
        <f t="shared" ca="1" si="68"/>
        <v>0.97506950880773402</v>
      </c>
      <c r="AI101" s="1">
        <f t="shared" ca="1" si="69"/>
        <v>1.7394620852271059E-2</v>
      </c>
      <c r="AJ101" s="63">
        <f t="shared" ca="1" si="70"/>
        <v>0.98229078757804178</v>
      </c>
      <c r="AK101" s="1">
        <f t="shared" ca="1" si="71"/>
        <v>-5.3650636394431128E-4</v>
      </c>
      <c r="AL101" s="2" t="str">
        <f t="shared" ca="1" si="73"/>
        <v/>
      </c>
      <c r="AM101" s="1" t="str">
        <f t="shared" ca="1" si="58"/>
        <v/>
      </c>
      <c r="AN101" s="63" t="str">
        <f t="shared" ca="1" si="74"/>
        <v/>
      </c>
      <c r="AO101" s="1" t="str">
        <f t="shared" ca="1" si="60"/>
        <v/>
      </c>
      <c r="AP101" s="63" t="str">
        <f t="shared" ca="1" si="75"/>
        <v/>
      </c>
      <c r="AQ101" s="1" t="str">
        <f t="shared" ca="1" si="62"/>
        <v/>
      </c>
      <c r="AR101" s="1"/>
      <c r="AS101" s="1"/>
      <c r="AT101" s="1"/>
      <c r="AU101" s="1"/>
      <c r="AX101" s="118"/>
      <c r="AY101" s="118"/>
      <c r="AZ101" s="118"/>
      <c r="BA101" s="118"/>
      <c r="BD101" s="121"/>
      <c r="BE101" s="123"/>
      <c r="BF101" s="121"/>
      <c r="BG101" s="121"/>
      <c r="BH101" s="123"/>
      <c r="BI101" s="121"/>
      <c r="BL101" s="121"/>
      <c r="BM101" s="123"/>
      <c r="BN101" s="121"/>
      <c r="BO101" s="121"/>
      <c r="BP101" s="123"/>
      <c r="BQ101" s="121"/>
    </row>
    <row r="102" spans="1:69">
      <c r="A102" s="62">
        <f t="shared" si="63"/>
        <v>85</v>
      </c>
      <c r="B102" s="62" t="str">
        <f t="shared" si="35"/>
        <v>data3!R87C37</v>
      </c>
      <c r="C102" s="62" t="str">
        <f ca="1">$AT$8&amp;"!R"&amp;2+A102&amp;"C"&amp;F$3</f>
        <v>data2!R87C37</v>
      </c>
      <c r="D102" s="63">
        <f t="shared" ca="1" si="34"/>
        <v>86</v>
      </c>
      <c r="E102" s="62">
        <f t="shared" ca="1" si="36"/>
        <v>7025.2326222465072</v>
      </c>
      <c r="F102" s="63">
        <f t="shared" ca="1" si="37"/>
        <v>7052.6019112723216</v>
      </c>
      <c r="G102" s="63">
        <f t="shared" ca="1" si="38"/>
        <v>7052.6019112723216</v>
      </c>
      <c r="H102" s="63"/>
      <c r="I102" s="63" t="str">
        <f t="shared" ca="1" si="39"/>
        <v/>
      </c>
      <c r="J102" s="63" t="str">
        <f t="shared" ca="1" si="40"/>
        <v/>
      </c>
      <c r="K102" s="63" t="str">
        <f t="shared" ca="1" si="41"/>
        <v/>
      </c>
      <c r="L102" s="1" t="str">
        <f t="shared" ca="1" si="42"/>
        <v/>
      </c>
      <c r="M102" s="1" t="str">
        <f t="shared" ca="1" si="43"/>
        <v/>
      </c>
      <c r="N102" s="1"/>
      <c r="O102" s="1" t="str">
        <f t="shared" ca="1" si="44"/>
        <v>data3!R371C37</v>
      </c>
      <c r="P102" s="1" t="str">
        <f ca="1">$AT$8&amp;"!R"&amp;2+$D$16+3*A102&amp;"C"&amp;F$3</f>
        <v>data2!R371C37</v>
      </c>
      <c r="Q102" s="1" t="str">
        <f ca="1">$AT$8&amp;"!R"&amp;2+$D$16+3*A102+1&amp;"C"&amp;F$3</f>
        <v>data2!R372C37</v>
      </c>
      <c r="R102" s="1" t="str">
        <f ca="1">$AT$8&amp;"!R"&amp;2+$D$16+3*A102+2&amp;"C"&amp;F$3</f>
        <v>data2!R373C37</v>
      </c>
      <c r="S102" s="2">
        <f t="shared" ca="1" si="45"/>
        <v>86</v>
      </c>
      <c r="T102" s="63">
        <f t="shared" ca="1" si="46"/>
        <v>86</v>
      </c>
      <c r="U102" s="2" t="str">
        <f t="shared" ca="1" si="47"/>
        <v/>
      </c>
      <c r="V102" s="2">
        <f t="shared" ca="1" si="48"/>
        <v>303.60522392564212</v>
      </c>
      <c r="W102" s="2">
        <f t="shared" ca="1" si="49"/>
        <v>305.06790488106861</v>
      </c>
      <c r="X102" s="2">
        <f t="shared" ca="1" si="50"/>
        <v>324.25918797084262</v>
      </c>
      <c r="Y102" s="2" t="str">
        <f t="shared" ca="1" si="50"/>
        <v>OVR</v>
      </c>
      <c r="AA102" s="63">
        <f t="shared" ca="1" si="51"/>
        <v>119.87093116215081</v>
      </c>
      <c r="AB102" s="63">
        <f t="shared" ca="1" si="52"/>
        <v>119.05211530412946</v>
      </c>
      <c r="AC102" s="1">
        <f ca="1">IF(AB102&lt;&gt;"",AA102/AC$16,"")</f>
        <v>1.1694724991429347E-2</v>
      </c>
      <c r="AD102" s="63">
        <f t="shared" ca="1" si="64"/>
        <v>0.99316918747453686</v>
      </c>
      <c r="AE102" s="1">
        <f t="shared" ca="1" si="65"/>
        <v>-1.8380183264121719E-2</v>
      </c>
      <c r="AF102" s="63">
        <f t="shared" ca="1" si="67"/>
        <v>116.98329053606305</v>
      </c>
      <c r="AG102" s="1">
        <f t="shared" ca="1" si="53"/>
        <v>0.31965581643240215</v>
      </c>
      <c r="AH102" s="63">
        <f t="shared" ca="1" si="68"/>
        <v>0.97591041799632294</v>
      </c>
      <c r="AI102" s="1">
        <f t="shared" ca="1" si="69"/>
        <v>1.8272031618752571E-2</v>
      </c>
      <c r="AJ102" s="63">
        <f t="shared" ca="1" si="70"/>
        <v>0.98262252827023355</v>
      </c>
      <c r="AK102" s="1">
        <f t="shared" ca="1" si="71"/>
        <v>-1.9896608015856909E-4</v>
      </c>
      <c r="AL102" s="2" t="str">
        <f t="shared" ca="1" si="73"/>
        <v/>
      </c>
      <c r="AM102" s="1" t="str">
        <f t="shared" ca="1" si="58"/>
        <v/>
      </c>
      <c r="AN102" s="63" t="str">
        <f t="shared" ca="1" si="74"/>
        <v/>
      </c>
      <c r="AO102" s="1" t="str">
        <f t="shared" ca="1" si="60"/>
        <v/>
      </c>
      <c r="AP102" s="63" t="str">
        <f t="shared" ca="1" si="75"/>
        <v/>
      </c>
      <c r="AQ102" s="1" t="str">
        <f t="shared" ca="1" si="62"/>
        <v/>
      </c>
      <c r="AR102" s="1"/>
      <c r="AS102" s="1"/>
      <c r="AT102" s="1"/>
      <c r="AU102" s="1"/>
      <c r="AX102" s="118"/>
      <c r="AY102" s="118"/>
      <c r="AZ102" s="118"/>
      <c r="BA102" s="118"/>
      <c r="BD102" s="121"/>
      <c r="BE102" s="123"/>
      <c r="BF102" s="121"/>
      <c r="BG102" s="121"/>
      <c r="BH102" s="123"/>
      <c r="BI102" s="121"/>
      <c r="BL102" s="121"/>
      <c r="BM102" s="123"/>
      <c r="BN102" s="121"/>
      <c r="BO102" s="121"/>
      <c r="BP102" s="123"/>
      <c r="BQ102" s="121"/>
    </row>
    <row r="103" spans="1:69">
      <c r="A103" s="62">
        <f t="shared" si="63"/>
        <v>86</v>
      </c>
      <c r="B103" s="62" t="str">
        <f t="shared" si="35"/>
        <v>data3!R88C37</v>
      </c>
      <c r="C103" s="62" t="str">
        <f ca="1">$AT$8&amp;"!R"&amp;2+A103&amp;"C"&amp;F$3</f>
        <v>data2!R88C37</v>
      </c>
      <c r="D103" s="63">
        <f t="shared" ca="1" si="34"/>
        <v>87</v>
      </c>
      <c r="E103" s="62">
        <f t="shared" ca="1" si="36"/>
        <v>6896.8518185702478</v>
      </c>
      <c r="F103" s="63">
        <f t="shared" ca="1" si="37"/>
        <v>6920.9201311383931</v>
      </c>
      <c r="G103" s="63">
        <f t="shared" ca="1" si="38"/>
        <v>6920.9201311383931</v>
      </c>
      <c r="H103" s="63"/>
      <c r="I103" s="63" t="str">
        <f t="shared" ca="1" si="39"/>
        <v/>
      </c>
      <c r="J103" s="63" t="str">
        <f t="shared" ca="1" si="40"/>
        <v/>
      </c>
      <c r="K103" s="63" t="str">
        <f t="shared" ca="1" si="41"/>
        <v/>
      </c>
      <c r="L103" s="1" t="str">
        <f t="shared" ca="1" si="42"/>
        <v/>
      </c>
      <c r="M103" s="1" t="str">
        <f t="shared" ca="1" si="43"/>
        <v/>
      </c>
      <c r="N103" s="1"/>
      <c r="O103" s="1" t="str">
        <f t="shared" ca="1" si="44"/>
        <v>data3!R374C37</v>
      </c>
      <c r="P103" s="1" t="str">
        <f ca="1">$AT$8&amp;"!R"&amp;2+$D$16+3*A103&amp;"C"&amp;F$3</f>
        <v>data2!R374C37</v>
      </c>
      <c r="Q103" s="1" t="str">
        <f ca="1">$AT$8&amp;"!R"&amp;2+$D$16+3*A103+1&amp;"C"&amp;F$3</f>
        <v>data2!R375C37</v>
      </c>
      <c r="R103" s="1" t="str">
        <f ca="1">$AT$8&amp;"!R"&amp;2+$D$16+3*A103+2&amp;"C"&amp;F$3</f>
        <v>data2!R376C37</v>
      </c>
      <c r="S103" s="2">
        <f t="shared" ca="1" si="45"/>
        <v>87</v>
      </c>
      <c r="T103" s="63">
        <f t="shared" ca="1" si="46"/>
        <v>87</v>
      </c>
      <c r="U103" s="2" t="str">
        <f t="shared" ca="1" si="47"/>
        <v/>
      </c>
      <c r="V103" s="2">
        <f t="shared" ca="1" si="48"/>
        <v>298.07719136857662</v>
      </c>
      <c r="W103" s="2">
        <f t="shared" ca="1" si="49"/>
        <v>299.38146536690846</v>
      </c>
      <c r="X103" s="2">
        <f t="shared" ca="1" si="50"/>
        <v>317.4341130937849</v>
      </c>
      <c r="Y103" s="2" t="str">
        <f t="shared" ca="1" si="50"/>
        <v>OVR</v>
      </c>
      <c r="AA103" s="63">
        <f t="shared" ca="1" si="51"/>
        <v>120.74018880996417</v>
      </c>
      <c r="AB103" s="63">
        <f t="shared" ca="1" si="52"/>
        <v>119.96261433192662</v>
      </c>
      <c r="AC103" s="1">
        <f ca="1">IF(AB103&lt;&gt;"",AA103/AC$16,"")</f>
        <v>1.177953061560626E-2</v>
      </c>
      <c r="AD103" s="63">
        <f t="shared" ca="1" si="64"/>
        <v>0.99355993654058805</v>
      </c>
      <c r="AE103" s="1">
        <f t="shared" ca="1" si="65"/>
        <v>-1.799397814273429E-2</v>
      </c>
      <c r="AF103" s="63">
        <f t="shared" ca="1" si="67"/>
        <v>117.87246976579938</v>
      </c>
      <c r="AG103" s="1">
        <f t="shared" ca="1" si="53"/>
        <v>0.3219738368265711</v>
      </c>
      <c r="AH103" s="63">
        <f t="shared" ca="1" si="68"/>
        <v>0.97624884413028079</v>
      </c>
      <c r="AI103" s="1">
        <f t="shared" ca="1" si="69"/>
        <v>1.8625147909575368E-2</v>
      </c>
      <c r="AJ103" s="63">
        <f t="shared" ca="1" si="70"/>
        <v>0.98257670043482059</v>
      </c>
      <c r="AK103" s="1">
        <f t="shared" ca="1" si="71"/>
        <v>-2.4559509171684368E-4</v>
      </c>
      <c r="AL103" s="2" t="str">
        <f t="shared" ca="1" si="73"/>
        <v/>
      </c>
      <c r="AM103" s="1" t="str">
        <f t="shared" ca="1" si="58"/>
        <v/>
      </c>
      <c r="AN103" s="63" t="str">
        <f t="shared" ca="1" si="74"/>
        <v/>
      </c>
      <c r="AO103" s="1" t="str">
        <f t="shared" ca="1" si="60"/>
        <v/>
      </c>
      <c r="AP103" s="63" t="str">
        <f t="shared" ca="1" si="75"/>
        <v/>
      </c>
      <c r="AQ103" s="1" t="str">
        <f t="shared" ca="1" si="62"/>
        <v/>
      </c>
      <c r="AR103" s="1"/>
      <c r="AS103" s="1"/>
      <c r="AT103" s="1"/>
      <c r="AU103" s="1"/>
      <c r="AX103" s="118"/>
      <c r="AY103" s="118"/>
      <c r="AZ103" s="118"/>
      <c r="BA103" s="118"/>
      <c r="BD103" s="121"/>
      <c r="BE103" s="123"/>
      <c r="BF103" s="121"/>
      <c r="BG103" s="121"/>
      <c r="BH103" s="123"/>
      <c r="BI103" s="121"/>
      <c r="BL103" s="121"/>
      <c r="BM103" s="123"/>
      <c r="BN103" s="121"/>
      <c r="BO103" s="121"/>
      <c r="BP103" s="123"/>
      <c r="BQ103" s="121"/>
    </row>
    <row r="104" spans="1:69">
      <c r="A104" s="62">
        <f t="shared" si="63"/>
        <v>87</v>
      </c>
      <c r="B104" s="62" t="str">
        <f t="shared" si="35"/>
        <v>data3!R89C37</v>
      </c>
      <c r="C104" s="62" t="str">
        <f ca="1">$AT$8&amp;"!R"&amp;2+A104&amp;"C"&amp;F$3</f>
        <v>data2!R89C37</v>
      </c>
      <c r="D104" s="63">
        <f t="shared" ca="1" si="34"/>
        <v>88</v>
      </c>
      <c r="E104" s="62">
        <f t="shared" ca="1" si="36"/>
        <v>6768.2512589803182</v>
      </c>
      <c r="F104" s="63">
        <f t="shared" ca="1" si="37"/>
        <v>6789.6293073381694</v>
      </c>
      <c r="G104" s="63">
        <f t="shared" ca="1" si="38"/>
        <v>6789.6293073381694</v>
      </c>
      <c r="H104" s="63"/>
      <c r="I104" s="63" t="str">
        <f t="shared" ca="1" si="39"/>
        <v/>
      </c>
      <c r="J104" s="63" t="str">
        <f t="shared" ca="1" si="40"/>
        <v/>
      </c>
      <c r="K104" s="63" t="str">
        <f t="shared" ca="1" si="41"/>
        <v/>
      </c>
      <c r="L104" s="1" t="str">
        <f t="shared" ca="1" si="42"/>
        <v/>
      </c>
      <c r="M104" s="1" t="str">
        <f t="shared" ca="1" si="43"/>
        <v/>
      </c>
      <c r="N104" s="1"/>
      <c r="O104" s="1" t="str">
        <f t="shared" ca="1" si="44"/>
        <v>data3!R377C37</v>
      </c>
      <c r="P104" s="1" t="str">
        <f ca="1">$AT$8&amp;"!R"&amp;2+$D$16+3*A104&amp;"C"&amp;F$3</f>
        <v>data2!R377C37</v>
      </c>
      <c r="Q104" s="1" t="str">
        <f ca="1">$AT$8&amp;"!R"&amp;2+$D$16+3*A104+1&amp;"C"&amp;F$3</f>
        <v>data2!R378C37</v>
      </c>
      <c r="R104" s="1" t="str">
        <f ca="1">$AT$8&amp;"!R"&amp;2+$D$16+3*A104+2&amp;"C"&amp;F$3</f>
        <v>data2!R379C37</v>
      </c>
      <c r="S104" s="2">
        <f t="shared" ca="1" si="45"/>
        <v>88</v>
      </c>
      <c r="T104" s="63">
        <f t="shared" ca="1" si="46"/>
        <v>88</v>
      </c>
      <c r="U104" s="2" t="str">
        <f t="shared" ca="1" si="47"/>
        <v/>
      </c>
      <c r="V104" s="2">
        <f t="shared" ca="1" si="48"/>
        <v>292.59343442331783</v>
      </c>
      <c r="W104" s="2">
        <f t="shared" ca="1" si="49"/>
        <v>293.76205662318637</v>
      </c>
      <c r="X104" s="2">
        <f t="shared" ca="1" si="50"/>
        <v>310.83220400129045</v>
      </c>
      <c r="Y104" s="2" t="str">
        <f t="shared" ca="1" si="50"/>
        <v>OVR</v>
      </c>
      <c r="AA104" s="63">
        <f t="shared" ca="1" si="51"/>
        <v>121.61485806665161</v>
      </c>
      <c r="AB104" s="63">
        <f t="shared" ca="1" si="52"/>
        <v>120.83401434762138</v>
      </c>
      <c r="AC104" s="1">
        <f ca="1">IF(AB104&lt;&gt;"",AA104/AC$16,"")</f>
        <v>1.1864864201624546E-2</v>
      </c>
      <c r="AD104" s="63">
        <f t="shared" ca="1" si="64"/>
        <v>0.99357937236088134</v>
      </c>
      <c r="AE104" s="1">
        <f t="shared" ca="1" si="65"/>
        <v>-1.7974768337803759E-2</v>
      </c>
      <c r="AF104" s="63">
        <f t="shared" ca="1" si="67"/>
        <v>118.81355612618583</v>
      </c>
      <c r="AG104" s="1">
        <f t="shared" ca="1" si="53"/>
        <v>0.3243062881777376</v>
      </c>
      <c r="AH104" s="63">
        <f t="shared" ca="1" si="68"/>
        <v>0.97696579196819433</v>
      </c>
      <c r="AI104" s="1">
        <f t="shared" ca="1" si="69"/>
        <v>1.937321650072299E-2</v>
      </c>
      <c r="AJ104" s="63">
        <f t="shared" ca="1" si="70"/>
        <v>0.98327906068217685</v>
      </c>
      <c r="AK104" s="1">
        <f t="shared" ca="1" si="71"/>
        <v>4.6904403092473679E-4</v>
      </c>
      <c r="AL104" s="2" t="str">
        <f t="shared" ca="1" si="73"/>
        <v/>
      </c>
      <c r="AM104" s="1" t="str">
        <f t="shared" ca="1" si="58"/>
        <v/>
      </c>
      <c r="AN104" s="63" t="str">
        <f t="shared" ca="1" si="74"/>
        <v/>
      </c>
      <c r="AO104" s="1" t="str">
        <f t="shared" ca="1" si="60"/>
        <v/>
      </c>
      <c r="AP104" s="63" t="str">
        <f t="shared" ca="1" si="75"/>
        <v/>
      </c>
      <c r="AQ104" s="1" t="str">
        <f t="shared" ca="1" si="62"/>
        <v/>
      </c>
      <c r="AR104" s="1"/>
      <c r="AS104" s="1"/>
      <c r="AT104" s="1"/>
      <c r="AU104" s="1"/>
      <c r="AX104" s="118"/>
      <c r="AY104" s="118"/>
      <c r="AZ104" s="118"/>
      <c r="BA104" s="118"/>
      <c r="BD104" s="121"/>
      <c r="BE104" s="123"/>
      <c r="BF104" s="121"/>
      <c r="BG104" s="121"/>
      <c r="BH104" s="123"/>
      <c r="BI104" s="121"/>
      <c r="BL104" s="121"/>
      <c r="BM104" s="123"/>
      <c r="BN104" s="121"/>
      <c r="BO104" s="121"/>
      <c r="BP104" s="123"/>
      <c r="BQ104" s="121"/>
    </row>
    <row r="105" spans="1:69">
      <c r="A105" s="62">
        <f t="shared" si="63"/>
        <v>88</v>
      </c>
      <c r="B105" s="62" t="str">
        <f t="shared" si="35"/>
        <v>data3!R90C37</v>
      </c>
      <c r="C105" s="62" t="str">
        <f ca="1">$AT$8&amp;"!R"&amp;2+A105&amp;"C"&amp;F$3</f>
        <v>data2!R90C37</v>
      </c>
      <c r="D105" s="63">
        <f t="shared" ca="1" si="34"/>
        <v>89</v>
      </c>
      <c r="E105" s="62">
        <f t="shared" ca="1" si="36"/>
        <v>6639.2983853402238</v>
      </c>
      <c r="F105" s="63">
        <f t="shared" ca="1" si="37"/>
        <v>6657.9642682756694</v>
      </c>
      <c r="G105" s="63">
        <f t="shared" ca="1" si="38"/>
        <v>6657.9642682756694</v>
      </c>
      <c r="H105" s="63"/>
      <c r="I105" s="63" t="str">
        <f t="shared" ca="1" si="39"/>
        <v/>
      </c>
      <c r="J105" s="63" t="str">
        <f t="shared" ca="1" si="40"/>
        <v/>
      </c>
      <c r="K105" s="63" t="str">
        <f t="shared" ca="1" si="41"/>
        <v/>
      </c>
      <c r="L105" s="1" t="str">
        <f t="shared" ca="1" si="42"/>
        <v/>
      </c>
      <c r="M105" s="1" t="str">
        <f t="shared" ca="1" si="43"/>
        <v/>
      </c>
      <c r="N105" s="1"/>
      <c r="O105" s="1" t="str">
        <f t="shared" ca="1" si="44"/>
        <v>data3!R380C37</v>
      </c>
      <c r="P105" s="1" t="str">
        <f ca="1">$AT$8&amp;"!R"&amp;2+$D$16+3*A105&amp;"C"&amp;F$3</f>
        <v>data2!R380C37</v>
      </c>
      <c r="Q105" s="1" t="str">
        <f ca="1">$AT$8&amp;"!R"&amp;2+$D$16+3*A105+1&amp;"C"&amp;F$3</f>
        <v>data2!R381C37</v>
      </c>
      <c r="R105" s="1" t="str">
        <f ca="1">$AT$8&amp;"!R"&amp;2+$D$16+3*A105+2&amp;"C"&amp;F$3</f>
        <v>data2!R382C37</v>
      </c>
      <c r="S105" s="2">
        <f t="shared" ca="1" si="45"/>
        <v>89</v>
      </c>
      <c r="T105" s="63">
        <f t="shared" ca="1" si="46"/>
        <v>89</v>
      </c>
      <c r="U105" s="2" t="str">
        <f t="shared" ca="1" si="47"/>
        <v/>
      </c>
      <c r="V105" s="2">
        <f t="shared" ca="1" si="48"/>
        <v>286.98451851382276</v>
      </c>
      <c r="W105" s="2">
        <f t="shared" ca="1" si="49"/>
        <v>288.07003130231584</v>
      </c>
      <c r="X105" s="2">
        <f t="shared" ca="1" si="50"/>
        <v>304.57934079851424</v>
      </c>
      <c r="Y105" s="2" t="str">
        <f t="shared" ca="1" si="50"/>
        <v>OVR</v>
      </c>
      <c r="AA105" s="63">
        <f t="shared" ca="1" si="51"/>
        <v>122.43231360602147</v>
      </c>
      <c r="AB105" s="63">
        <f t="shared" ca="1" si="52"/>
        <v>121.71658570425851</v>
      </c>
      <c r="AC105" s="1">
        <f ca="1">IF(AB105&lt;&gt;"",AA105/AC$16,"")</f>
        <v>1.1944615961563069E-2</v>
      </c>
      <c r="AD105" s="63">
        <f t="shared" ca="1" si="64"/>
        <v>0.99415409314189618</v>
      </c>
      <c r="AE105" s="1">
        <f t="shared" ca="1" si="65"/>
        <v>-1.7406730872637666E-2</v>
      </c>
      <c r="AF105" s="63">
        <f t="shared" ca="1" si="67"/>
        <v>119.81390762329102</v>
      </c>
      <c r="AG105" s="1">
        <f t="shared" ca="1" si="53"/>
        <v>0.32648616961605725</v>
      </c>
      <c r="AH105" s="63">
        <f t="shared" ca="1" si="68"/>
        <v>0.97861344031154796</v>
      </c>
      <c r="AI105" s="1">
        <f t="shared" ca="1" si="69"/>
        <v>2.1092384771745909E-2</v>
      </c>
      <c r="AJ105" s="63">
        <f t="shared" ca="1" si="70"/>
        <v>0.98436796374168323</v>
      </c>
      <c r="AK105" s="1">
        <f t="shared" ca="1" si="71"/>
        <v>1.5769836246255498E-3</v>
      </c>
      <c r="AL105" s="2" t="str">
        <f t="shared" ca="1" si="73"/>
        <v/>
      </c>
      <c r="AM105" s="1" t="str">
        <f t="shared" ca="1" si="58"/>
        <v/>
      </c>
      <c r="AN105" s="63" t="str">
        <f t="shared" ca="1" si="74"/>
        <v/>
      </c>
      <c r="AO105" s="1" t="str">
        <f t="shared" ca="1" si="60"/>
        <v/>
      </c>
      <c r="AP105" s="63" t="str">
        <f t="shared" ca="1" si="75"/>
        <v/>
      </c>
      <c r="AQ105" s="1" t="str">
        <f t="shared" ca="1" si="62"/>
        <v/>
      </c>
      <c r="AR105" s="1"/>
      <c r="AS105" s="1"/>
      <c r="AT105" s="1"/>
      <c r="AU105" s="1"/>
      <c r="AX105" s="118"/>
      <c r="AY105" s="118"/>
      <c r="AZ105" s="118"/>
      <c r="BA105" s="118"/>
      <c r="BD105" s="121"/>
      <c r="BE105" s="123"/>
      <c r="BF105" s="121"/>
      <c r="BG105" s="121"/>
      <c r="BH105" s="123"/>
      <c r="BI105" s="121"/>
      <c r="BL105" s="121"/>
      <c r="BM105" s="123"/>
      <c r="BN105" s="121"/>
      <c r="BO105" s="121"/>
      <c r="BP105" s="123"/>
      <c r="BQ105" s="121"/>
    </row>
    <row r="106" spans="1:69">
      <c r="A106" s="62">
        <f t="shared" si="63"/>
        <v>89</v>
      </c>
      <c r="B106" s="62" t="str">
        <f t="shared" si="35"/>
        <v>data3!R91C37</v>
      </c>
      <c r="C106" s="62" t="str">
        <f ca="1">$AT$8&amp;"!R"&amp;2+A106&amp;"C"&amp;F$3</f>
        <v>data2!R91C37</v>
      </c>
      <c r="D106" s="63">
        <f t="shared" ca="1" si="34"/>
        <v>90</v>
      </c>
      <c r="E106" s="62">
        <f t="shared" ca="1" si="36"/>
        <v>6511.7596243850667</v>
      </c>
      <c r="F106" s="63">
        <f t="shared" ca="1" si="37"/>
        <v>6526.4164864676341</v>
      </c>
      <c r="G106" s="63">
        <f t="shared" ca="1" si="38"/>
        <v>6526.4164864676341</v>
      </c>
      <c r="H106" s="63"/>
      <c r="I106" s="63" t="str">
        <f t="shared" ca="1" si="39"/>
        <v/>
      </c>
      <c r="J106" s="63" t="str">
        <f t="shared" ca="1" si="40"/>
        <v/>
      </c>
      <c r="K106" s="63" t="str">
        <f t="shared" ca="1" si="41"/>
        <v/>
      </c>
      <c r="L106" s="1" t="str">
        <f t="shared" ca="1" si="42"/>
        <v/>
      </c>
      <c r="M106" s="1" t="str">
        <f t="shared" ca="1" si="43"/>
        <v/>
      </c>
      <c r="N106" s="1"/>
      <c r="O106" s="1" t="str">
        <f t="shared" ca="1" si="44"/>
        <v>data3!R383C37</v>
      </c>
      <c r="P106" s="1" t="str">
        <f ca="1">$AT$8&amp;"!R"&amp;2+$D$16+3*A106&amp;"C"&amp;F$3</f>
        <v>data2!R383C37</v>
      </c>
      <c r="Q106" s="1" t="str">
        <f ca="1">$AT$8&amp;"!R"&amp;2+$D$16+3*A106+1&amp;"C"&amp;F$3</f>
        <v>data2!R384C37</v>
      </c>
      <c r="R106" s="1" t="str">
        <f ca="1">$AT$8&amp;"!R"&amp;2+$D$16+3*A106+2&amp;"C"&amp;F$3</f>
        <v>data2!R385C37</v>
      </c>
      <c r="S106" s="2">
        <f t="shared" ca="1" si="45"/>
        <v>90</v>
      </c>
      <c r="T106" s="63">
        <f t="shared" ca="1" si="46"/>
        <v>90</v>
      </c>
      <c r="U106" s="2" t="str">
        <f t="shared" ca="1" si="47"/>
        <v/>
      </c>
      <c r="V106" s="2">
        <f t="shared" ca="1" si="48"/>
        <v>281.42057484297789</v>
      </c>
      <c r="W106" s="2">
        <f t="shared" ca="1" si="49"/>
        <v>282.439453125</v>
      </c>
      <c r="X106" s="2">
        <f t="shared" ca="1" si="50"/>
        <v>298.16012736729215</v>
      </c>
      <c r="Y106" s="2" t="str">
        <f t="shared" ca="1" si="50"/>
        <v>OVR</v>
      </c>
      <c r="AA106" s="63">
        <f t="shared" ca="1" si="51"/>
        <v>123.34113503991084</v>
      </c>
      <c r="AB106" s="63">
        <f t="shared" ca="1" si="52"/>
        <v>122.58798463003976</v>
      </c>
      <c r="AC106" s="1">
        <f ca="1">IF(AB106&lt;&gt;"",AA106/AC$16,"")</f>
        <v>1.2033281467308374E-2</v>
      </c>
      <c r="AD106" s="63">
        <f t="shared" ca="1" si="64"/>
        <v>0.99389376131793028</v>
      </c>
      <c r="AE106" s="1">
        <f t="shared" ca="1" si="65"/>
        <v>-1.7664035348606943E-2</v>
      </c>
      <c r="AF106" s="63">
        <f t="shared" ca="1" si="67"/>
        <v>120.76725687299457</v>
      </c>
      <c r="AG106" s="1">
        <f t="shared" ca="1" si="53"/>
        <v>0.32890969343976223</v>
      </c>
      <c r="AH106" s="63">
        <f t="shared" ca="1" si="68"/>
        <v>0.97913203761191747</v>
      </c>
      <c r="AI106" s="1">
        <f t="shared" ca="1" si="69"/>
        <v>2.1633492968667678E-2</v>
      </c>
      <c r="AJ106" s="63">
        <f t="shared" ca="1" si="70"/>
        <v>0.98514758389625223</v>
      </c>
      <c r="AK106" s="1">
        <f t="shared" ca="1" si="71"/>
        <v>2.3702333356565575E-3</v>
      </c>
      <c r="AL106" s="2" t="str">
        <f t="shared" ca="1" si="73"/>
        <v/>
      </c>
      <c r="AM106" s="1" t="str">
        <f t="shared" ca="1" si="58"/>
        <v/>
      </c>
      <c r="AN106" s="63" t="str">
        <f t="shared" ca="1" si="74"/>
        <v/>
      </c>
      <c r="AO106" s="1" t="str">
        <f t="shared" ca="1" si="60"/>
        <v/>
      </c>
      <c r="AP106" s="63" t="str">
        <f t="shared" ca="1" si="75"/>
        <v/>
      </c>
      <c r="AQ106" s="1" t="str">
        <f t="shared" ca="1" si="62"/>
        <v/>
      </c>
      <c r="AR106" s="1"/>
      <c r="AS106" s="1"/>
      <c r="AT106" s="1"/>
      <c r="AU106" s="1"/>
      <c r="AX106" s="118"/>
      <c r="AY106" s="118"/>
      <c r="AZ106" s="118"/>
      <c r="BA106" s="118"/>
      <c r="BD106" s="121"/>
      <c r="BE106" s="123"/>
      <c r="BF106" s="121"/>
      <c r="BG106" s="121"/>
      <c r="BH106" s="123"/>
      <c r="BI106" s="121"/>
      <c r="BL106" s="121"/>
      <c r="BM106" s="123"/>
      <c r="BN106" s="121"/>
      <c r="BO106" s="121"/>
      <c r="BP106" s="123"/>
      <c r="BQ106" s="121"/>
    </row>
    <row r="107" spans="1:69">
      <c r="A107" s="62">
        <f t="shared" si="63"/>
        <v>90</v>
      </c>
      <c r="B107" s="62" t="str">
        <f t="shared" si="35"/>
        <v>data3!R92C37</v>
      </c>
      <c r="C107" s="62" t="str">
        <f ca="1">$AT$8&amp;"!R"&amp;2+A107&amp;"C"&amp;F$3</f>
        <v>data2!R92C37</v>
      </c>
      <c r="D107" s="63">
        <f t="shared" ca="1" si="34"/>
        <v>91</v>
      </c>
      <c r="E107" s="62">
        <f t="shared" ca="1" si="36"/>
        <v>6382.832446323685</v>
      </c>
      <c r="F107" s="63">
        <f t="shared" ca="1" si="37"/>
        <v>6395.5055454799103</v>
      </c>
      <c r="G107" s="63">
        <f t="shared" ca="1" si="38"/>
        <v>6395.5055454799103</v>
      </c>
      <c r="H107" s="63"/>
      <c r="I107" s="63" t="str">
        <f t="shared" ca="1" si="39"/>
        <v/>
      </c>
      <c r="J107" s="63" t="str">
        <f t="shared" ca="1" si="40"/>
        <v/>
      </c>
      <c r="K107" s="63" t="str">
        <f t="shared" ca="1" si="41"/>
        <v/>
      </c>
      <c r="L107" s="1" t="str">
        <f t="shared" ca="1" si="42"/>
        <v/>
      </c>
      <c r="M107" s="1" t="str">
        <f t="shared" ca="1" si="43"/>
        <v/>
      </c>
      <c r="N107" s="1"/>
      <c r="O107" s="1" t="str">
        <f t="shared" ca="1" si="44"/>
        <v>data3!R386C37</v>
      </c>
      <c r="P107" s="1" t="str">
        <f ca="1">$AT$8&amp;"!R"&amp;2+$D$16+3*A107&amp;"C"&amp;F$3</f>
        <v>data2!R386C37</v>
      </c>
      <c r="Q107" s="1" t="str">
        <f ca="1">$AT$8&amp;"!R"&amp;2+$D$16+3*A107+1&amp;"C"&amp;F$3</f>
        <v>data2!R387C37</v>
      </c>
      <c r="R107" s="1" t="str">
        <f ca="1">$AT$8&amp;"!R"&amp;2+$D$16+3*A107+2&amp;"C"&amp;F$3</f>
        <v>data2!R388C37</v>
      </c>
      <c r="S107" s="2">
        <f t="shared" ca="1" si="45"/>
        <v>91</v>
      </c>
      <c r="T107" s="63">
        <f t="shared" ca="1" si="46"/>
        <v>91</v>
      </c>
      <c r="U107" s="2" t="str">
        <f t="shared" ca="1" si="47"/>
        <v/>
      </c>
      <c r="V107" s="2">
        <f t="shared" ca="1" si="48"/>
        <v>275.93814646462766</v>
      </c>
      <c r="W107" s="2">
        <f t="shared" ca="1" si="49"/>
        <v>276.79211589268277</v>
      </c>
      <c r="X107" s="2">
        <f t="shared" ca="1" si="50"/>
        <v>291.77300371442522</v>
      </c>
      <c r="Y107" s="2" t="str">
        <f t="shared" ca="1" si="50"/>
        <v>OVR</v>
      </c>
      <c r="AA107" s="63">
        <f t="shared" ca="1" si="51"/>
        <v>124.15430830088108</v>
      </c>
      <c r="AB107" s="63">
        <f t="shared" ca="1" si="52"/>
        <v>123.46496963500977</v>
      </c>
      <c r="AC107" s="1">
        <f ca="1">IF(AB107&lt;&gt;"",AA107/AC$16,"")</f>
        <v>1.2112615443988398E-2</v>
      </c>
      <c r="AD107" s="63">
        <f t="shared" ca="1" si="64"/>
        <v>0.99444772658069391</v>
      </c>
      <c r="AE107" s="1">
        <f t="shared" ca="1" si="65"/>
        <v>-1.7116512039819232E-2</v>
      </c>
      <c r="AF107" s="63">
        <f t="shared" ca="1" si="67"/>
        <v>121.76413399832589</v>
      </c>
      <c r="AG107" s="1">
        <f t="shared" ca="1" si="53"/>
        <v>0.3310781554690162</v>
      </c>
      <c r="AH107" s="63">
        <f t="shared" ca="1" si="68"/>
        <v>0.98074835794853976</v>
      </c>
      <c r="AI107" s="1">
        <f t="shared" ca="1" si="69"/>
        <v>2.3319973369500424E-2</v>
      </c>
      <c r="AJ107" s="63">
        <f t="shared" ca="1" si="70"/>
        <v>0.98622414404902115</v>
      </c>
      <c r="AK107" s="1">
        <f t="shared" ca="1" si="71"/>
        <v>3.4656142401732204E-3</v>
      </c>
      <c r="AL107" s="2" t="str">
        <f t="shared" ca="1" si="73"/>
        <v/>
      </c>
      <c r="AM107" s="1" t="str">
        <f t="shared" ca="1" si="58"/>
        <v/>
      </c>
      <c r="AN107" s="63" t="str">
        <f t="shared" ca="1" si="74"/>
        <v/>
      </c>
      <c r="AO107" s="1" t="str">
        <f t="shared" ca="1" si="60"/>
        <v/>
      </c>
      <c r="AP107" s="63" t="str">
        <f t="shared" ca="1" si="75"/>
        <v/>
      </c>
      <c r="AQ107" s="1" t="str">
        <f t="shared" ca="1" si="62"/>
        <v/>
      </c>
      <c r="AR107" s="1"/>
      <c r="AS107" s="1"/>
      <c r="AT107" s="1"/>
      <c r="AU107" s="1"/>
      <c r="AX107" s="118"/>
      <c r="AY107" s="118"/>
      <c r="AZ107" s="118"/>
      <c r="BA107" s="118"/>
      <c r="BD107" s="121"/>
      <c r="BE107" s="123"/>
      <c r="BF107" s="121"/>
      <c r="BG107" s="121"/>
      <c r="BH107" s="123"/>
      <c r="BI107" s="121"/>
      <c r="BL107" s="121"/>
      <c r="BM107" s="123"/>
      <c r="BN107" s="121"/>
      <c r="BO107" s="121"/>
      <c r="BP107" s="123"/>
      <c r="BQ107" s="121"/>
    </row>
    <row r="108" spans="1:69">
      <c r="A108" s="62">
        <f t="shared" si="63"/>
        <v>91</v>
      </c>
      <c r="B108" s="62" t="str">
        <f t="shared" si="35"/>
        <v>data3!R93C37</v>
      </c>
      <c r="C108" s="62" t="str">
        <f ca="1">$AT$8&amp;"!R"&amp;2+A108&amp;"C"&amp;F$3</f>
        <v>data2!R93C37</v>
      </c>
      <c r="D108" s="63">
        <f t="shared" ca="1" si="34"/>
        <v>92</v>
      </c>
      <c r="E108" s="62">
        <f t="shared" ca="1" si="36"/>
        <v>6254.1729720064232</v>
      </c>
      <c r="F108" s="63">
        <f t="shared" ca="1" si="37"/>
        <v>6264.1868024553569</v>
      </c>
      <c r="G108" s="63">
        <f t="shared" ca="1" si="38"/>
        <v>6264.1868024553569</v>
      </c>
      <c r="H108" s="63"/>
      <c r="I108" s="63" t="str">
        <f t="shared" ca="1" si="39"/>
        <v/>
      </c>
      <c r="J108" s="63" t="str">
        <f t="shared" ca="1" si="40"/>
        <v/>
      </c>
      <c r="K108" s="63" t="str">
        <f t="shared" ca="1" si="41"/>
        <v/>
      </c>
      <c r="L108" s="1" t="str">
        <f t="shared" ca="1" si="42"/>
        <v/>
      </c>
      <c r="M108" s="1" t="str">
        <f t="shared" ca="1" si="43"/>
        <v/>
      </c>
      <c r="N108" s="1"/>
      <c r="O108" s="1" t="str">
        <f t="shared" ca="1" si="44"/>
        <v>data3!R389C37</v>
      </c>
      <c r="P108" s="1" t="str">
        <f ca="1">$AT$8&amp;"!R"&amp;2+$D$16+3*A108&amp;"C"&amp;F$3</f>
        <v>data2!R389C37</v>
      </c>
      <c r="Q108" s="1" t="str">
        <f ca="1">$AT$8&amp;"!R"&amp;2+$D$16+3*A108+1&amp;"C"&amp;F$3</f>
        <v>data2!R390C37</v>
      </c>
      <c r="R108" s="1" t="str">
        <f ca="1">$AT$8&amp;"!R"&amp;2+$D$16+3*A108+2&amp;"C"&amp;F$3</f>
        <v>data2!R391C37</v>
      </c>
      <c r="S108" s="2">
        <f t="shared" ca="1" si="45"/>
        <v>92</v>
      </c>
      <c r="T108" s="63">
        <f t="shared" ca="1" si="46"/>
        <v>92</v>
      </c>
      <c r="U108" s="2" t="str">
        <f t="shared" ca="1" si="47"/>
        <v/>
      </c>
      <c r="V108" s="2">
        <f t="shared" ca="1" si="48"/>
        <v>270.40033252029428</v>
      </c>
      <c r="W108" s="2">
        <f t="shared" ca="1" si="49"/>
        <v>271.17829840523854</v>
      </c>
      <c r="X108" s="2">
        <f t="shared" ca="1" si="50"/>
        <v>284.78648321969166</v>
      </c>
      <c r="Y108" s="2" t="str">
        <f t="shared" ca="1" si="50"/>
        <v>OVR</v>
      </c>
      <c r="AA108" s="63">
        <f t="shared" ca="1" si="51"/>
        <v>125.04125590361201</v>
      </c>
      <c r="AB108" s="63">
        <f t="shared" ca="1" si="52"/>
        <v>124.3196108681815</v>
      </c>
      <c r="AC108" s="1">
        <f ca="1">IF(AB108&lt;&gt;"",AA108/AC$16,"")</f>
        <v>1.2199146917425562E-2</v>
      </c>
      <c r="AD108" s="63">
        <f t="shared" ca="1" si="64"/>
        <v>0.99422874450343979</v>
      </c>
      <c r="AE108" s="1">
        <f t="shared" ca="1" si="65"/>
        <v>-1.7332947617214822E-2</v>
      </c>
      <c r="AF108" s="63">
        <f t="shared" ca="1" si="67"/>
        <v>122.71564156668526</v>
      </c>
      <c r="AG108" s="1">
        <f t="shared" ca="1" si="53"/>
        <v>0.33344334907629869</v>
      </c>
      <c r="AH108" s="63">
        <f t="shared" ca="1" si="68"/>
        <v>0.98140122377913852</v>
      </c>
      <c r="AI108" s="1">
        <f t="shared" ca="1" si="69"/>
        <v>2.4001178327905492E-2</v>
      </c>
      <c r="AJ108" s="63">
        <f t="shared" ca="1" si="70"/>
        <v>0.98709801864488655</v>
      </c>
      <c r="AK108" s="1">
        <f t="shared" ca="1" si="71"/>
        <v>4.3547661772864732E-3</v>
      </c>
      <c r="AL108" s="2" t="str">
        <f t="shared" ca="1" si="73"/>
        <v/>
      </c>
      <c r="AM108" s="1" t="str">
        <f t="shared" ca="1" si="58"/>
        <v/>
      </c>
      <c r="AN108" s="63" t="str">
        <f t="shared" ca="1" si="74"/>
        <v/>
      </c>
      <c r="AO108" s="1" t="str">
        <f t="shared" ca="1" si="60"/>
        <v/>
      </c>
      <c r="AP108" s="63" t="str">
        <f t="shared" ca="1" si="75"/>
        <v/>
      </c>
      <c r="AQ108" s="1" t="str">
        <f t="shared" ca="1" si="62"/>
        <v/>
      </c>
      <c r="AR108" s="1"/>
      <c r="AS108" s="1"/>
      <c r="AT108" s="1"/>
      <c r="AU108" s="1"/>
      <c r="AX108" s="118"/>
      <c r="AY108" s="118"/>
      <c r="AZ108" s="118"/>
      <c r="BA108" s="118"/>
      <c r="BD108" s="121"/>
      <c r="BE108" s="123"/>
      <c r="BF108" s="121"/>
      <c r="BG108" s="121"/>
      <c r="BH108" s="123"/>
      <c r="BI108" s="121"/>
      <c r="BL108" s="121"/>
      <c r="BM108" s="123"/>
      <c r="BN108" s="121"/>
      <c r="BO108" s="121"/>
      <c r="BP108" s="123"/>
      <c r="BQ108" s="121"/>
    </row>
    <row r="109" spans="1:69">
      <c r="A109" s="62">
        <f t="shared" si="63"/>
        <v>92</v>
      </c>
      <c r="B109" s="62" t="str">
        <f t="shared" si="35"/>
        <v>data3!R94C37</v>
      </c>
      <c r="C109" s="62" t="str">
        <f ca="1">$AT$8&amp;"!R"&amp;2+A109&amp;"C"&amp;F$3</f>
        <v>data2!R94C37</v>
      </c>
      <c r="D109" s="63">
        <f t="shared" ca="1" si="34"/>
        <v>93</v>
      </c>
      <c r="E109" s="62">
        <f t="shared" ca="1" si="36"/>
        <v>6127.8020760988602</v>
      </c>
      <c r="F109" s="63">
        <f t="shared" ca="1" si="37"/>
        <v>6134.4320940290181</v>
      </c>
      <c r="G109" s="63">
        <f t="shared" ca="1" si="38"/>
        <v>6134.4320940290181</v>
      </c>
      <c r="H109" s="63"/>
      <c r="I109" s="63" t="str">
        <f t="shared" ca="1" si="39"/>
        <v/>
      </c>
      <c r="J109" s="63" t="str">
        <f t="shared" ca="1" si="40"/>
        <v/>
      </c>
      <c r="K109" s="63" t="str">
        <f t="shared" ca="1" si="41"/>
        <v/>
      </c>
      <c r="L109" s="1" t="str">
        <f t="shared" ca="1" si="42"/>
        <v/>
      </c>
      <c r="M109" s="1" t="str">
        <f t="shared" ca="1" si="43"/>
        <v/>
      </c>
      <c r="N109" s="1"/>
      <c r="O109" s="1" t="str">
        <f t="shared" ca="1" si="44"/>
        <v>data3!R392C37</v>
      </c>
      <c r="P109" s="1" t="str">
        <f ca="1">$AT$8&amp;"!R"&amp;2+$D$16+3*A109&amp;"C"&amp;F$3</f>
        <v>data2!R392C37</v>
      </c>
      <c r="Q109" s="1" t="str">
        <f ca="1">$AT$8&amp;"!R"&amp;2+$D$16+3*A109+1&amp;"C"&amp;F$3</f>
        <v>data2!R393C37</v>
      </c>
      <c r="R109" s="1" t="str">
        <f ca="1">$AT$8&amp;"!R"&amp;2+$D$16+3*A109+2&amp;"C"&amp;F$3</f>
        <v>data2!R394C37</v>
      </c>
      <c r="S109" s="2">
        <f t="shared" ca="1" si="45"/>
        <v>93</v>
      </c>
      <c r="T109" s="63">
        <f t="shared" ca="1" si="46"/>
        <v>93</v>
      </c>
      <c r="U109" s="2" t="str">
        <f t="shared" ca="1" si="47"/>
        <v/>
      </c>
      <c r="V109" s="2">
        <f t="shared" ca="1" si="48"/>
        <v>264.9127217358195</v>
      </c>
      <c r="W109" s="2">
        <f t="shared" ca="1" si="49"/>
        <v>265.59240559169223</v>
      </c>
      <c r="X109" s="2">
        <f t="shared" ca="1" si="50"/>
        <v>277.12945229666576</v>
      </c>
      <c r="Y109" s="2" t="str">
        <f t="shared" ca="1" si="50"/>
        <v>OVR</v>
      </c>
      <c r="AA109" s="63">
        <f t="shared" ca="1" si="51"/>
        <v>125.85871271762123</v>
      </c>
      <c r="AB109" s="63">
        <f t="shared" ca="1" si="52"/>
        <v>125.17425182887486</v>
      </c>
      <c r="AC109" s="1">
        <f ca="1">IF(AB109&lt;&gt;"",AA109/AC$16,"")</f>
        <v>1.2278898801719144E-2</v>
      </c>
      <c r="AD109" s="63">
        <f t="shared" ca="1" si="64"/>
        <v>0.99456167257739203</v>
      </c>
      <c r="AE109" s="1">
        <f t="shared" ca="1" si="65"/>
        <v>-1.7003891098888668E-2</v>
      </c>
      <c r="AF109" s="63">
        <f t="shared" ca="1" si="67"/>
        <v>123.67083059038434</v>
      </c>
      <c r="AG109" s="1">
        <f t="shared" ca="1" si="53"/>
        <v>0.33562323391365662</v>
      </c>
      <c r="AH109" s="63">
        <f t="shared" ca="1" si="68"/>
        <v>0.98261636338085179</v>
      </c>
      <c r="AI109" s="1">
        <f t="shared" ca="1" si="69"/>
        <v>2.5269063830631655E-2</v>
      </c>
      <c r="AJ109" s="63">
        <f t="shared" ca="1" si="70"/>
        <v>0.98798937308172741</v>
      </c>
      <c r="AK109" s="1">
        <f t="shared" ca="1" si="71"/>
        <v>5.2617035432669379E-3</v>
      </c>
      <c r="AL109" s="2" t="str">
        <f t="shared" ca="1" si="73"/>
        <v/>
      </c>
      <c r="AM109" s="1" t="str">
        <f t="shared" ca="1" si="58"/>
        <v/>
      </c>
      <c r="AN109" s="63" t="str">
        <f t="shared" ca="1" si="74"/>
        <v/>
      </c>
      <c r="AO109" s="1" t="str">
        <f t="shared" ca="1" si="60"/>
        <v/>
      </c>
      <c r="AP109" s="63" t="str">
        <f t="shared" ca="1" si="75"/>
        <v/>
      </c>
      <c r="AQ109" s="1" t="str">
        <f t="shared" ca="1" si="62"/>
        <v/>
      </c>
      <c r="AR109" s="1"/>
      <c r="AS109" s="1"/>
      <c r="AT109" s="1"/>
      <c r="AU109" s="1"/>
      <c r="AX109" s="118"/>
      <c r="AY109" s="118"/>
      <c r="AZ109" s="118"/>
      <c r="BA109" s="118"/>
      <c r="BD109" s="121"/>
      <c r="BE109" s="123"/>
      <c r="BF109" s="121"/>
      <c r="BG109" s="121"/>
      <c r="BH109" s="123"/>
      <c r="BI109" s="121"/>
      <c r="BL109" s="121"/>
      <c r="BM109" s="123"/>
      <c r="BN109" s="121"/>
      <c r="BO109" s="121"/>
      <c r="BP109" s="123"/>
      <c r="BQ109" s="121"/>
    </row>
    <row r="110" spans="1:69">
      <c r="A110" s="62">
        <f t="shared" si="63"/>
        <v>93</v>
      </c>
      <c r="B110" s="62" t="str">
        <f t="shared" si="35"/>
        <v>data3!R95C37</v>
      </c>
      <c r="C110" s="62" t="str">
        <f ca="1">$AT$8&amp;"!R"&amp;2+A110&amp;"C"&amp;F$3</f>
        <v>data2!R95C37</v>
      </c>
      <c r="D110" s="63">
        <f t="shared" ca="1" si="34"/>
        <v>94</v>
      </c>
      <c r="E110" s="62">
        <f t="shared" ca="1" si="36"/>
        <v>6001.614253725751</v>
      </c>
      <c r="F110" s="63">
        <f t="shared" ca="1" si="37"/>
        <v>6006.4369942801341</v>
      </c>
      <c r="G110" s="63">
        <f t="shared" ca="1" si="38"/>
        <v>6006.4369942801341</v>
      </c>
      <c r="H110" s="63"/>
      <c r="I110" s="63" t="str">
        <f t="shared" ca="1" si="39"/>
        <v/>
      </c>
      <c r="J110" s="63" t="str">
        <f t="shared" ca="1" si="40"/>
        <v/>
      </c>
      <c r="K110" s="63" t="str">
        <f t="shared" ca="1" si="41"/>
        <v/>
      </c>
      <c r="L110" s="1" t="str">
        <f t="shared" ca="1" si="42"/>
        <v/>
      </c>
      <c r="M110" s="1" t="str">
        <f t="shared" ca="1" si="43"/>
        <v/>
      </c>
      <c r="N110" s="1"/>
      <c r="O110" s="1" t="str">
        <f t="shared" ca="1" si="44"/>
        <v>data3!R395C37</v>
      </c>
      <c r="P110" s="1" t="str">
        <f ca="1">$AT$8&amp;"!R"&amp;2+$D$16+3*A110&amp;"C"&amp;F$3</f>
        <v>data2!R395C37</v>
      </c>
      <c r="Q110" s="1" t="str">
        <f ca="1">$AT$8&amp;"!R"&amp;2+$D$16+3*A110+1&amp;"C"&amp;F$3</f>
        <v>data2!R396C37</v>
      </c>
      <c r="R110" s="1" t="str">
        <f ca="1">$AT$8&amp;"!R"&amp;2+$D$16+3*A110+2&amp;"C"&amp;F$3</f>
        <v>data2!R397C37</v>
      </c>
      <c r="S110" s="2">
        <f t="shared" ca="1" si="45"/>
        <v>94</v>
      </c>
      <c r="T110" s="63">
        <f t="shared" ca="1" si="46"/>
        <v>94</v>
      </c>
      <c r="U110" s="2" t="str">
        <f t="shared" ca="1" si="47"/>
        <v/>
      </c>
      <c r="V110" s="2">
        <f t="shared" ca="1" si="48"/>
        <v>259.44985364405187</v>
      </c>
      <c r="W110" s="2">
        <f t="shared" ca="1" si="49"/>
        <v>260.08471625191822</v>
      </c>
      <c r="X110" s="2">
        <f t="shared" ca="1" si="50"/>
        <v>270.01336615426197</v>
      </c>
      <c r="Y110" s="2" t="str">
        <f t="shared" ca="1" si="50"/>
        <v>OVR</v>
      </c>
      <c r="AA110" s="63">
        <f t="shared" ca="1" si="51"/>
        <v>126.70765286893682</v>
      </c>
      <c r="AB110" s="63">
        <f t="shared" ca="1" si="52"/>
        <v>126.00096430097308</v>
      </c>
      <c r="AC110" s="1">
        <f ca="1">IF(AB110&lt;&gt;"",AA110/AC$16,"")</f>
        <v>1.2361722231115787E-2</v>
      </c>
      <c r="AD110" s="63">
        <f t="shared" ca="1" si="64"/>
        <v>0.99442268440806236</v>
      </c>
      <c r="AE110" s="1">
        <f t="shared" ca="1" si="65"/>
        <v>-1.7141263001910323E-2</v>
      </c>
      <c r="AF110" s="63">
        <f t="shared" ca="1" si="67"/>
        <v>124.53875459943499</v>
      </c>
      <c r="AG110" s="1">
        <f t="shared" ca="1" si="53"/>
        <v>0.33788707431716486</v>
      </c>
      <c r="AH110" s="63">
        <f t="shared" ca="1" si="68"/>
        <v>0.98288265767384009</v>
      </c>
      <c r="AI110" s="1">
        <f t="shared" ca="1" si="69"/>
        <v>2.5546917233699507E-2</v>
      </c>
      <c r="AJ110" s="63">
        <f t="shared" ca="1" si="70"/>
        <v>0.98839524991217231</v>
      </c>
      <c r="AK110" s="1">
        <f t="shared" ca="1" si="71"/>
        <v>5.6746760358041826E-3</v>
      </c>
      <c r="AL110" s="2" t="str">
        <f t="shared" ca="1" si="73"/>
        <v/>
      </c>
      <c r="AM110" s="1" t="str">
        <f t="shared" ca="1" si="58"/>
        <v/>
      </c>
      <c r="AN110" s="63" t="str">
        <f t="shared" ca="1" si="74"/>
        <v/>
      </c>
      <c r="AO110" s="1" t="str">
        <f t="shared" ca="1" si="60"/>
        <v/>
      </c>
      <c r="AP110" s="63" t="str">
        <f t="shared" ca="1" si="75"/>
        <v/>
      </c>
      <c r="AQ110" s="1" t="str">
        <f t="shared" ca="1" si="62"/>
        <v/>
      </c>
      <c r="AR110" s="1"/>
      <c r="AS110" s="1"/>
      <c r="AT110" s="1"/>
      <c r="AU110" s="1"/>
      <c r="AX110" s="118"/>
      <c r="AY110" s="118"/>
      <c r="AZ110" s="118"/>
      <c r="BA110" s="118"/>
      <c r="BD110" s="121"/>
      <c r="BE110" s="123"/>
      <c r="BF110" s="121"/>
      <c r="BG110" s="121"/>
      <c r="BH110" s="123"/>
      <c r="BI110" s="121"/>
      <c r="BL110" s="121"/>
      <c r="BM110" s="123"/>
      <c r="BN110" s="121"/>
      <c r="BO110" s="121"/>
      <c r="BP110" s="123"/>
      <c r="BQ110" s="121"/>
    </row>
    <row r="111" spans="1:69">
      <c r="A111" s="62">
        <f t="shared" si="63"/>
        <v>94</v>
      </c>
      <c r="B111" s="62" t="str">
        <f t="shared" si="35"/>
        <v>data3!R96C37</v>
      </c>
      <c r="C111" s="62" t="str">
        <f ca="1">$AT$8&amp;"!R"&amp;2+A111&amp;"C"&amp;F$3</f>
        <v>data2!R96C37</v>
      </c>
      <c r="D111" s="63">
        <f t="shared" ca="1" si="34"/>
        <v>95</v>
      </c>
      <c r="E111" s="62">
        <f t="shared" ca="1" si="36"/>
        <v>5878.3735211656331</v>
      </c>
      <c r="F111" s="63">
        <f t="shared" ca="1" si="37"/>
        <v>5880.7376883370534</v>
      </c>
      <c r="G111" s="63">
        <f t="shared" ca="1" si="38"/>
        <v>5880.7376883370534</v>
      </c>
      <c r="H111" s="63"/>
      <c r="I111" s="63" t="str">
        <f t="shared" ca="1" si="39"/>
        <v/>
      </c>
      <c r="J111" s="63" t="str">
        <f t="shared" ca="1" si="40"/>
        <v/>
      </c>
      <c r="K111" s="63" t="str">
        <f t="shared" ca="1" si="41"/>
        <v/>
      </c>
      <c r="L111" s="1" t="str">
        <f t="shared" ca="1" si="42"/>
        <v/>
      </c>
      <c r="M111" s="1" t="str">
        <f t="shared" ca="1" si="43"/>
        <v/>
      </c>
      <c r="N111" s="1"/>
      <c r="O111" s="1" t="str">
        <f t="shared" ca="1" si="44"/>
        <v>data3!R398C37</v>
      </c>
      <c r="P111" s="1" t="str">
        <f ca="1">$AT$8&amp;"!R"&amp;2+$D$16+3*A111&amp;"C"&amp;F$3</f>
        <v>data2!R398C37</v>
      </c>
      <c r="Q111" s="1" t="str">
        <f ca="1">$AT$8&amp;"!R"&amp;2+$D$16+3*A111+1&amp;"C"&amp;F$3</f>
        <v>data2!R399C37</v>
      </c>
      <c r="R111" s="1" t="str">
        <f ca="1">$AT$8&amp;"!R"&amp;2+$D$16+3*A111+2&amp;"C"&amp;F$3</f>
        <v>data2!R400C37</v>
      </c>
      <c r="S111" s="2">
        <f t="shared" ca="1" si="45"/>
        <v>95</v>
      </c>
      <c r="T111" s="63">
        <f t="shared" ca="1" si="46"/>
        <v>95</v>
      </c>
      <c r="U111" s="2" t="str">
        <f t="shared" ca="1" si="47"/>
        <v/>
      </c>
      <c r="V111" s="2">
        <f t="shared" ca="1" si="48"/>
        <v>254.17546851857747</v>
      </c>
      <c r="W111" s="2">
        <f t="shared" ca="1" si="49"/>
        <v>254.69991411481584</v>
      </c>
      <c r="X111" s="2">
        <f t="shared" ca="1" si="50"/>
        <v>263.03767449515209</v>
      </c>
      <c r="Y111" s="2" t="str">
        <f t="shared" ca="1" si="50"/>
        <v>OVR</v>
      </c>
      <c r="AA111" s="63">
        <f t="shared" ca="1" si="51"/>
        <v>127.50104653121994</v>
      </c>
      <c r="AB111" s="63">
        <f t="shared" ca="1" si="52"/>
        <v>126.8332633972168</v>
      </c>
      <c r="AC111" s="1">
        <f ca="1">IF(AB111&lt;&gt;"",AA111/AC$16,"")</f>
        <v>1.2439126490850726E-2</v>
      </c>
      <c r="AD111" s="63">
        <f t="shared" ca="1" si="64"/>
        <v>0.99476252821313405</v>
      </c>
      <c r="AE111" s="1">
        <f t="shared" ca="1" si="65"/>
        <v>-1.6805371174152817E-2</v>
      </c>
      <c r="AF111" s="63">
        <f t="shared" ca="1" si="67"/>
        <v>125.3915571485247</v>
      </c>
      <c r="AG111" s="1">
        <f t="shared" ca="1" si="53"/>
        <v>0.34000279074991985</v>
      </c>
      <c r="AH111" s="63">
        <f t="shared" ca="1" si="68"/>
        <v>0.9834551210355853</v>
      </c>
      <c r="AI111" s="1">
        <f t="shared" ca="1" si="69"/>
        <v>2.6144229671031916E-2</v>
      </c>
      <c r="AJ111" s="63">
        <f t="shared" ca="1" si="70"/>
        <v>0.98863305878855323</v>
      </c>
      <c r="AK111" s="1">
        <f t="shared" ca="1" si="71"/>
        <v>5.9166423592300621E-3</v>
      </c>
      <c r="AL111" s="2" t="str">
        <f t="shared" ca="1" si="73"/>
        <v/>
      </c>
      <c r="AM111" s="1" t="str">
        <f t="shared" ca="1" si="58"/>
        <v/>
      </c>
      <c r="AN111" s="63" t="str">
        <f t="shared" ca="1" si="74"/>
        <v/>
      </c>
      <c r="AO111" s="1" t="str">
        <f t="shared" ca="1" si="60"/>
        <v/>
      </c>
      <c r="AP111" s="63" t="str">
        <f t="shared" ca="1" si="75"/>
        <v/>
      </c>
      <c r="AQ111" s="1" t="str">
        <f t="shared" ca="1" si="62"/>
        <v/>
      </c>
      <c r="AR111" s="1"/>
      <c r="AS111" s="1"/>
      <c r="AT111" s="1"/>
      <c r="AU111" s="1"/>
      <c r="AX111" s="118"/>
      <c r="AY111" s="118"/>
      <c r="AZ111" s="118"/>
      <c r="BA111" s="118"/>
      <c r="BD111" s="121"/>
      <c r="BE111" s="123"/>
      <c r="BF111" s="121"/>
      <c r="BG111" s="121"/>
      <c r="BH111" s="123"/>
      <c r="BI111" s="121"/>
      <c r="BL111" s="121"/>
      <c r="BM111" s="123"/>
      <c r="BN111" s="121"/>
      <c r="BO111" s="121"/>
      <c r="BP111" s="123"/>
      <c r="BQ111" s="121"/>
    </row>
    <row r="112" spans="1:69">
      <c r="A112" s="62">
        <f t="shared" si="63"/>
        <v>95</v>
      </c>
      <c r="B112" s="62" t="str">
        <f t="shared" si="35"/>
        <v>data3!R97C37</v>
      </c>
      <c r="C112" s="62" t="str">
        <f ca="1">$AT$8&amp;"!R"&amp;2+A112&amp;"C"&amp;F$3</f>
        <v>data2!R97C37</v>
      </c>
      <c r="D112" s="63">
        <f t="shared" ca="1" si="34"/>
        <v>96</v>
      </c>
      <c r="E112" s="62">
        <f t="shared" ca="1" si="36"/>
        <v>5757.9252670665064</v>
      </c>
      <c r="F112" s="63">
        <f t="shared" ca="1" si="37"/>
        <v>5758.6412266322541</v>
      </c>
      <c r="G112" s="63">
        <f t="shared" ca="1" si="38"/>
        <v>5758.6412266322541</v>
      </c>
      <c r="H112" s="63"/>
      <c r="I112" s="63" t="str">
        <f t="shared" ca="1" si="39"/>
        <v/>
      </c>
      <c r="J112" s="63" t="str">
        <f t="shared" ca="1" si="40"/>
        <v/>
      </c>
      <c r="K112" s="63" t="str">
        <f t="shared" ca="1" si="41"/>
        <v/>
      </c>
      <c r="L112" s="1" t="str">
        <f t="shared" ca="1" si="42"/>
        <v/>
      </c>
      <c r="M112" s="1" t="str">
        <f t="shared" ca="1" si="43"/>
        <v/>
      </c>
      <c r="N112" s="1"/>
      <c r="O112" s="1" t="str">
        <f t="shared" ca="1" si="44"/>
        <v>data3!R401C37</v>
      </c>
      <c r="P112" s="1" t="str">
        <f ca="1">$AT$8&amp;"!R"&amp;2+$D$16+3*A112&amp;"C"&amp;F$3</f>
        <v>data2!R401C37</v>
      </c>
      <c r="Q112" s="1" t="str">
        <f ca="1">$AT$8&amp;"!R"&amp;2+$D$16+3*A112+1&amp;"C"&amp;F$3</f>
        <v>data2!R402C37</v>
      </c>
      <c r="R112" s="1" t="str">
        <f ca="1">$AT$8&amp;"!R"&amp;2+$D$16+3*A112+2&amp;"C"&amp;F$3</f>
        <v>data2!R403C37</v>
      </c>
      <c r="S112" s="2">
        <f t="shared" ca="1" si="45"/>
        <v>96</v>
      </c>
      <c r="T112" s="63">
        <f t="shared" ca="1" si="46"/>
        <v>96</v>
      </c>
      <c r="U112" s="2" t="str">
        <f t="shared" ca="1" si="47"/>
        <v/>
      </c>
      <c r="V112" s="2">
        <f t="shared" ca="1" si="48"/>
        <v>248.9781185042109</v>
      </c>
      <c r="W112" s="2">
        <f t="shared" ca="1" si="49"/>
        <v>249.44358934674943</v>
      </c>
      <c r="X112" s="2">
        <f t="shared" ca="1" si="50"/>
        <v>256.4157404218401</v>
      </c>
      <c r="Y112" s="2" t="str">
        <f t="shared" ca="1" si="50"/>
        <v>OVR</v>
      </c>
      <c r="AA112" s="63">
        <f t="shared" ca="1" si="51"/>
        <v>128.29445039061795</v>
      </c>
      <c r="AB112" s="63">
        <f t="shared" ca="1" si="52"/>
        <v>127.61528750828334</v>
      </c>
      <c r="AC112" s="1">
        <f ca="1">IF(AB112&lt;&gt;"",AA112/AC$16,"")</f>
        <v>1.2516531745426142E-2</v>
      </c>
      <c r="AD112" s="63">
        <f t="shared" ca="1" si="64"/>
        <v>0.99470621776494028</v>
      </c>
      <c r="AE112" s="1">
        <f t="shared" ca="1" si="65"/>
        <v>-1.6861026799129264E-2</v>
      </c>
      <c r="AF112" s="63">
        <f t="shared" ca="1" si="67"/>
        <v>126.25723348345075</v>
      </c>
      <c r="AG112" s="1">
        <f t="shared" ca="1" si="53"/>
        <v>0.34211853437498119</v>
      </c>
      <c r="AH112" s="63">
        <f t="shared" ca="1" si="68"/>
        <v>0.98412077138984189</v>
      </c>
      <c r="AI112" s="1">
        <f t="shared" ca="1" si="69"/>
        <v>2.6838774094451789E-2</v>
      </c>
      <c r="AJ112" s="63">
        <f t="shared" ca="1" si="70"/>
        <v>0.98935821835025484</v>
      </c>
      <c r="AK112" s="1">
        <f t="shared" ca="1" si="71"/>
        <v>6.6544793807590263E-3</v>
      </c>
      <c r="AL112" s="2" t="str">
        <f t="shared" ca="1" si="73"/>
        <v/>
      </c>
      <c r="AM112" s="1" t="str">
        <f t="shared" ca="1" si="58"/>
        <v/>
      </c>
      <c r="AN112" s="63" t="str">
        <f t="shared" ca="1" si="74"/>
        <v/>
      </c>
      <c r="AO112" s="1" t="str">
        <f t="shared" ca="1" si="60"/>
        <v/>
      </c>
      <c r="AP112" s="63" t="str">
        <f t="shared" ca="1" si="75"/>
        <v/>
      </c>
      <c r="AQ112" s="1" t="str">
        <f t="shared" ca="1" si="62"/>
        <v/>
      </c>
      <c r="AR112" s="1"/>
      <c r="AS112" s="1"/>
      <c r="AT112" s="1"/>
      <c r="AU112" s="1"/>
      <c r="AX112" s="118"/>
      <c r="AY112" s="118"/>
      <c r="AZ112" s="118"/>
      <c r="BA112" s="118"/>
      <c r="BD112" s="121"/>
      <c r="BE112" s="123"/>
      <c r="BF112" s="121"/>
      <c r="BG112" s="121"/>
      <c r="BH112" s="123"/>
      <c r="BI112" s="121"/>
      <c r="BL112" s="121"/>
      <c r="BM112" s="123"/>
      <c r="BN112" s="121"/>
      <c r="BO112" s="121"/>
      <c r="BP112" s="123"/>
      <c r="BQ112" s="121"/>
    </row>
    <row r="113" spans="1:69">
      <c r="A113" s="62">
        <f t="shared" si="63"/>
        <v>96</v>
      </c>
      <c r="B113" s="62" t="str">
        <f t="shared" si="35"/>
        <v>data3!R98C37</v>
      </c>
      <c r="C113" s="62" t="str">
        <f ca="1">$AT$8&amp;"!R"&amp;2+A113&amp;"C"&amp;F$3</f>
        <v>data2!R98C37</v>
      </c>
      <c r="D113" s="63">
        <f t="shared" ca="1" si="34"/>
        <v>97</v>
      </c>
      <c r="E113" s="62">
        <f t="shared" ca="1" si="36"/>
        <v>5642.0094264398012</v>
      </c>
      <c r="F113" s="63">
        <f t="shared" ca="1" si="37"/>
        <v>5640.3041817801341</v>
      </c>
      <c r="G113" s="63">
        <f t="shared" ca="1" si="38"/>
        <v>5640.3041817801341</v>
      </c>
      <c r="H113" s="63"/>
      <c r="I113" s="63" t="str">
        <f t="shared" ca="1" si="39"/>
        <v/>
      </c>
      <c r="J113" s="63" t="str">
        <f t="shared" ca="1" si="40"/>
        <v/>
      </c>
      <c r="K113" s="63" t="str">
        <f t="shared" ca="1" si="41"/>
        <v/>
      </c>
      <c r="L113" s="1" t="str">
        <f t="shared" ca="1" si="42"/>
        <v/>
      </c>
      <c r="M113" s="1" t="str">
        <f t="shared" ca="1" si="43"/>
        <v/>
      </c>
      <c r="N113" s="1"/>
      <c r="O113" s="1" t="str">
        <f t="shared" ca="1" si="44"/>
        <v>data3!R404C37</v>
      </c>
      <c r="P113" s="1" t="str">
        <f ca="1">$AT$8&amp;"!R"&amp;2+$D$16+3*A113&amp;"C"&amp;F$3</f>
        <v>data2!R404C37</v>
      </c>
      <c r="Q113" s="1" t="str">
        <f ca="1">$AT$8&amp;"!R"&amp;2+$D$16+3*A113+1&amp;"C"&amp;F$3</f>
        <v>data2!R405C37</v>
      </c>
      <c r="R113" s="1" t="str">
        <f ca="1">$AT$8&amp;"!R"&amp;2+$D$16+3*A113+2&amp;"C"&amp;F$3</f>
        <v>data2!R406C37</v>
      </c>
      <c r="S113" s="2">
        <f t="shared" ca="1" si="45"/>
        <v>97</v>
      </c>
      <c r="T113" s="63">
        <f t="shared" ca="1" si="46"/>
        <v>97</v>
      </c>
      <c r="U113" s="2" t="str">
        <f t="shared" ca="1" si="47"/>
        <v/>
      </c>
      <c r="V113" s="2">
        <f t="shared" ca="1" si="48"/>
        <v>244.00763808316412</v>
      </c>
      <c r="W113" s="2">
        <f t="shared" ca="1" si="49"/>
        <v>244.33249936785018</v>
      </c>
      <c r="X113" s="2">
        <f t="shared" ca="1" si="50"/>
        <v>249.58085414341517</v>
      </c>
      <c r="Y113" s="2" t="str">
        <f t="shared" ca="1" si="50"/>
        <v>OVR</v>
      </c>
      <c r="AA113" s="63">
        <f t="shared" ca="1" si="51"/>
        <v>129.05356721596959</v>
      </c>
      <c r="AB113" s="63">
        <f t="shared" ca="1" si="52"/>
        <v>128.44199861798967</v>
      </c>
      <c r="AC113" s="1">
        <f ca="1">IF(AB113&lt;&gt;"",AA113/AC$16,"")</f>
        <v>1.2590591923509229E-2</v>
      </c>
      <c r="AD113" s="63">
        <f t="shared" ca="1" si="64"/>
        <v>0.99526112597138461</v>
      </c>
      <c r="AE113" s="1">
        <f t="shared" ca="1" si="65"/>
        <v>-1.6312571511968965E-2</v>
      </c>
      <c r="AF113" s="63">
        <f t="shared" ca="1" si="67"/>
        <v>127.07100296020508</v>
      </c>
      <c r="AG113" s="1">
        <f t="shared" ca="1" si="53"/>
        <v>0.34414284590925226</v>
      </c>
      <c r="AH113" s="63">
        <f t="shared" ca="1" si="68"/>
        <v>0.98463766404498743</v>
      </c>
      <c r="AI113" s="1">
        <f t="shared" ca="1" si="69"/>
        <v>2.7378103652142549E-2</v>
      </c>
      <c r="AJ113" s="63">
        <f t="shared" ca="1" si="70"/>
        <v>0.98932595511953858</v>
      </c>
      <c r="AK113" s="1">
        <f t="shared" ca="1" si="71"/>
        <v>6.6216521144388807E-3</v>
      </c>
      <c r="AL113" s="2" t="str">
        <f t="shared" ca="1" si="73"/>
        <v/>
      </c>
      <c r="AM113" s="1" t="str">
        <f t="shared" ca="1" si="58"/>
        <v/>
      </c>
      <c r="AN113" s="63" t="str">
        <f t="shared" ca="1" si="74"/>
        <v/>
      </c>
      <c r="AO113" s="1" t="str">
        <f t="shared" ca="1" si="60"/>
        <v/>
      </c>
      <c r="AP113" s="63" t="str">
        <f t="shared" ca="1" si="75"/>
        <v/>
      </c>
      <c r="AQ113" s="1" t="str">
        <f t="shared" ca="1" si="62"/>
        <v/>
      </c>
      <c r="AR113" s="1"/>
      <c r="AS113" s="1"/>
      <c r="AT113" s="1"/>
      <c r="AU113" s="1"/>
      <c r="AX113" s="118"/>
      <c r="AY113" s="118"/>
      <c r="AZ113" s="118"/>
      <c r="BA113" s="118"/>
      <c r="BD113" s="121"/>
      <c r="BE113" s="123"/>
      <c r="BF113" s="121"/>
      <c r="BG113" s="121"/>
      <c r="BH113" s="123"/>
      <c r="BI113" s="121"/>
      <c r="BL113" s="121"/>
      <c r="BM113" s="123"/>
      <c r="BN113" s="121"/>
      <c r="BO113" s="121"/>
      <c r="BP113" s="123"/>
      <c r="BQ113" s="121"/>
    </row>
    <row r="114" spans="1:69">
      <c r="A114" s="62">
        <f t="shared" si="63"/>
        <v>97</v>
      </c>
      <c r="B114" s="62" t="str">
        <f t="shared" si="35"/>
        <v>data3!R99C37</v>
      </c>
      <c r="C114" s="62" t="str">
        <f ca="1">$AT$8&amp;"!R"&amp;2+A114&amp;"C"&amp;F$3</f>
        <v>data2!R99C37</v>
      </c>
      <c r="D114" s="63">
        <f t="shared" ca="1" si="34"/>
        <v>98</v>
      </c>
      <c r="E114" s="62">
        <f t="shared" ca="1" si="36"/>
        <v>5530.3854440846626</v>
      </c>
      <c r="F114" s="63">
        <f t="shared" ca="1" si="37"/>
        <v>5526.8491036551341</v>
      </c>
      <c r="G114" s="63">
        <f t="shared" ca="1" si="38"/>
        <v>5526.8491036551341</v>
      </c>
      <c r="H114" s="63"/>
      <c r="I114" s="63" t="str">
        <f t="shared" ca="1" si="39"/>
        <v/>
      </c>
      <c r="J114" s="63" t="str">
        <f t="shared" ca="1" si="40"/>
        <v/>
      </c>
      <c r="K114" s="63" t="str">
        <f t="shared" ca="1" si="41"/>
        <v/>
      </c>
      <c r="L114" s="1" t="str">
        <f t="shared" ca="1" si="42"/>
        <v/>
      </c>
      <c r="M114" s="1" t="str">
        <f t="shared" ca="1" si="43"/>
        <v/>
      </c>
      <c r="N114" s="1"/>
      <c r="O114" s="1" t="str">
        <f t="shared" ca="1" si="44"/>
        <v>data3!R407C37</v>
      </c>
      <c r="P114" s="1" t="str">
        <f ca="1">$AT$8&amp;"!R"&amp;2+$D$16+3*A114&amp;"C"&amp;F$3</f>
        <v>data2!R407C37</v>
      </c>
      <c r="Q114" s="1" t="str">
        <f ca="1">$AT$8&amp;"!R"&amp;2+$D$16+3*A114+1&amp;"C"&amp;F$3</f>
        <v>data2!R408C37</v>
      </c>
      <c r="R114" s="1" t="str">
        <f ca="1">$AT$8&amp;"!R"&amp;2+$D$16+3*A114+2&amp;"C"&amp;F$3</f>
        <v>data2!R409C37</v>
      </c>
      <c r="S114" s="2">
        <f t="shared" ca="1" si="45"/>
        <v>98</v>
      </c>
      <c r="T114" s="63">
        <f t="shared" ca="1" si="46"/>
        <v>98</v>
      </c>
      <c r="U114" s="2" t="str">
        <f t="shared" ca="1" si="47"/>
        <v/>
      </c>
      <c r="V114" s="2">
        <f t="shared" ca="1" si="48"/>
        <v>239.20095142669317</v>
      </c>
      <c r="W114" s="2">
        <f t="shared" ca="1" si="49"/>
        <v>239.4392591203962</v>
      </c>
      <c r="X114" s="2">
        <f t="shared" ca="1" si="50"/>
        <v>243.10789326259069</v>
      </c>
      <c r="Y114" s="2" t="str">
        <f t="shared" ca="1" si="50"/>
        <v>OVR</v>
      </c>
      <c r="AA114" s="63">
        <f t="shared" ca="1" si="51"/>
        <v>129.86622067900814</v>
      </c>
      <c r="AB114" s="63">
        <f t="shared" ca="1" si="52"/>
        <v>129.22961126055037</v>
      </c>
      <c r="AC114" s="1">
        <f ca="1">IF(AB114&lt;&gt;"",AA114/AC$16,"")</f>
        <v>1.2669875188195916E-2</v>
      </c>
      <c r="AD114" s="63">
        <f t="shared" ca="1" si="64"/>
        <v>0.99509795992268624</v>
      </c>
      <c r="AE114" s="1">
        <f t="shared" ca="1" si="65"/>
        <v>-1.6473840134516582E-2</v>
      </c>
      <c r="AF114" s="63">
        <f t="shared" ca="1" si="67"/>
        <v>127.93586349487305</v>
      </c>
      <c r="AG114" s="1">
        <f t="shared" ca="1" si="53"/>
        <v>0.34630992181068837</v>
      </c>
      <c r="AH114" s="63">
        <f t="shared" ca="1" si="68"/>
        <v>0.98513580225833797</v>
      </c>
      <c r="AI114" s="1">
        <f t="shared" ca="1" si="69"/>
        <v>2.7897864688792628E-2</v>
      </c>
      <c r="AJ114" s="63">
        <f t="shared" ca="1" si="70"/>
        <v>0.98998876686962334</v>
      </c>
      <c r="AK114" s="1">
        <f t="shared" ca="1" si="71"/>
        <v>7.2960513409612293E-3</v>
      </c>
      <c r="AL114" s="2" t="str">
        <f t="shared" ca="1" si="73"/>
        <v/>
      </c>
      <c r="AM114" s="1" t="str">
        <f t="shared" ca="1" si="58"/>
        <v/>
      </c>
      <c r="AN114" s="63" t="str">
        <f t="shared" ca="1" si="74"/>
        <v/>
      </c>
      <c r="AO114" s="1" t="str">
        <f t="shared" ca="1" si="60"/>
        <v/>
      </c>
      <c r="AP114" s="63" t="str">
        <f t="shared" ca="1" si="75"/>
        <v/>
      </c>
      <c r="AQ114" s="1" t="str">
        <f t="shared" ca="1" si="62"/>
        <v/>
      </c>
      <c r="AR114" s="1"/>
      <c r="AS114" s="1"/>
      <c r="AT114" s="1"/>
      <c r="AU114" s="1"/>
      <c r="AX114" s="118"/>
      <c r="AY114" s="118"/>
      <c r="AZ114" s="118"/>
      <c r="BA114" s="118"/>
      <c r="BD114" s="121"/>
      <c r="BE114" s="123"/>
      <c r="BF114" s="121"/>
      <c r="BG114" s="121"/>
      <c r="BH114" s="123"/>
      <c r="BI114" s="121"/>
      <c r="BL114" s="121"/>
      <c r="BM114" s="123"/>
      <c r="BN114" s="121"/>
      <c r="BO114" s="121"/>
      <c r="BP114" s="123"/>
      <c r="BQ114" s="121"/>
    </row>
    <row r="115" spans="1:69">
      <c r="A115" s="62">
        <f t="shared" si="63"/>
        <v>98</v>
      </c>
      <c r="B115" s="62" t="str">
        <f t="shared" si="35"/>
        <v>data3!R100C37</v>
      </c>
      <c r="C115" s="62" t="str">
        <f ca="1">$AT$8&amp;"!R"&amp;2+A115&amp;"C"&amp;F$3</f>
        <v>data2!R100C37</v>
      </c>
      <c r="D115" s="63">
        <f t="shared" ca="1" si="34"/>
        <v>99</v>
      </c>
      <c r="E115" s="62">
        <f t="shared" ca="1" si="36"/>
        <v>5421.6954947651047</v>
      </c>
      <c r="F115" s="63">
        <f t="shared" ca="1" si="37"/>
        <v>5417.0025198800222</v>
      </c>
      <c r="G115" s="63">
        <f t="shared" ca="1" si="38"/>
        <v>5417.0025198800222</v>
      </c>
      <c r="H115" s="63"/>
      <c r="I115" s="63" t="str">
        <f t="shared" ca="1" si="39"/>
        <v/>
      </c>
      <c r="J115" s="63" t="str">
        <f t="shared" ca="1" si="40"/>
        <v/>
      </c>
      <c r="K115" s="63" t="str">
        <f t="shared" ca="1" si="41"/>
        <v/>
      </c>
      <c r="L115" s="1" t="str">
        <f t="shared" ca="1" si="42"/>
        <v/>
      </c>
      <c r="M115" s="1" t="str">
        <f t="shared" ca="1" si="43"/>
        <v/>
      </c>
      <c r="N115" s="1"/>
      <c r="O115" s="1" t="str">
        <f t="shared" ca="1" si="44"/>
        <v>data3!R410C37</v>
      </c>
      <c r="P115" s="1" t="str">
        <f ca="1">$AT$8&amp;"!R"&amp;2+$D$16+3*A115&amp;"C"&amp;F$3</f>
        <v>data2!R410C37</v>
      </c>
      <c r="Q115" s="1" t="str">
        <f ca="1">$AT$8&amp;"!R"&amp;2+$D$16+3*A115+1&amp;"C"&amp;F$3</f>
        <v>data2!R411C37</v>
      </c>
      <c r="R115" s="1" t="str">
        <f ca="1">$AT$8&amp;"!R"&amp;2+$D$16+3*A115+2&amp;"C"&amp;F$3</f>
        <v>data2!R412C37</v>
      </c>
      <c r="S115" s="2">
        <f t="shared" ca="1" si="45"/>
        <v>99</v>
      </c>
      <c r="T115" s="63">
        <f t="shared" ca="1" si="46"/>
        <v>99</v>
      </c>
      <c r="U115" s="2" t="str">
        <f t="shared" ca="1" si="47"/>
        <v/>
      </c>
      <c r="V115" s="2">
        <f t="shared" ca="1" si="48"/>
        <v>234.53380845678726</v>
      </c>
      <c r="W115" s="2">
        <f t="shared" ca="1" si="49"/>
        <v>234.7080089024135</v>
      </c>
      <c r="X115" s="2">
        <f t="shared" ca="1" si="50"/>
        <v>237.45524488176619</v>
      </c>
      <c r="Y115" s="2" t="str">
        <f t="shared" ca="1" si="50"/>
        <v>OVR</v>
      </c>
      <c r="AA115" s="63">
        <f t="shared" ca="1" si="51"/>
        <v>130.65159380057165</v>
      </c>
      <c r="AB115" s="63">
        <f t="shared" ca="1" si="52"/>
        <v>130.01163618905204</v>
      </c>
      <c r="AC115" s="1">
        <f ca="1">IF(AB115&lt;&gt;"",AA115/AC$16,"")</f>
        <v>1.2746496956153331E-2</v>
      </c>
      <c r="AD115" s="63">
        <f t="shared" ca="1" si="64"/>
        <v>0.99510180019314232</v>
      </c>
      <c r="AE115" s="1">
        <f t="shared" ca="1" si="65"/>
        <v>-1.6470044521816551E-2</v>
      </c>
      <c r="AF115" s="63">
        <f t="shared" ca="1" si="67"/>
        <v>128.78948293413436</v>
      </c>
      <c r="AG115" s="1">
        <f t="shared" ca="1" si="53"/>
        <v>0.34840425013485771</v>
      </c>
      <c r="AH115" s="63">
        <f t="shared" ca="1" si="68"/>
        <v>0.98574750745651341</v>
      </c>
      <c r="AI115" s="1">
        <f t="shared" ca="1" si="69"/>
        <v>2.8536122343810533E-2</v>
      </c>
      <c r="AJ115" s="63">
        <f t="shared" ca="1" si="70"/>
        <v>0.99059966253220189</v>
      </c>
      <c r="AK115" s="1">
        <f t="shared" ca="1" si="71"/>
        <v>7.9176268671588002E-3</v>
      </c>
      <c r="AL115" s="2" t="str">
        <f t="shared" ca="1" si="73"/>
        <v/>
      </c>
      <c r="AM115" s="1" t="str">
        <f t="shared" ca="1" si="58"/>
        <v/>
      </c>
      <c r="AN115" s="63" t="str">
        <f t="shared" ca="1" si="74"/>
        <v/>
      </c>
      <c r="AO115" s="1" t="str">
        <f t="shared" ca="1" si="60"/>
        <v/>
      </c>
      <c r="AP115" s="63" t="str">
        <f t="shared" ca="1" si="75"/>
        <v/>
      </c>
      <c r="AQ115" s="1" t="str">
        <f t="shared" ca="1" si="62"/>
        <v/>
      </c>
      <c r="AR115" s="1"/>
      <c r="AS115" s="1"/>
      <c r="AT115" s="1"/>
      <c r="AU115" s="1"/>
      <c r="AX115" s="118"/>
      <c r="AY115" s="118"/>
      <c r="AZ115" s="118"/>
      <c r="BA115" s="118"/>
      <c r="BD115" s="121"/>
      <c r="BE115" s="123"/>
      <c r="BF115" s="121"/>
      <c r="BG115" s="121"/>
      <c r="BH115" s="123"/>
      <c r="BI115" s="121"/>
      <c r="BL115" s="121"/>
      <c r="BM115" s="123"/>
      <c r="BN115" s="121"/>
      <c r="BO115" s="121"/>
      <c r="BP115" s="123"/>
      <c r="BQ115" s="121"/>
    </row>
    <row r="116" spans="1:69">
      <c r="A116" s="62">
        <f t="shared" si="63"/>
        <v>99</v>
      </c>
      <c r="B116" s="62" t="str">
        <f t="shared" si="35"/>
        <v>data3!R101C37</v>
      </c>
      <c r="C116" s="62" t="str">
        <f ca="1">$AT$8&amp;"!R"&amp;2+A116&amp;"C"&amp;F$3</f>
        <v>data2!R101C37</v>
      </c>
      <c r="D116" s="63">
        <f t="shared" ca="1" si="34"/>
        <v>100</v>
      </c>
      <c r="E116" s="62">
        <f t="shared" ca="1" si="36"/>
        <v>5307.5672981367888</v>
      </c>
      <c r="F116" s="63">
        <f t="shared" ca="1" si="37"/>
        <v>5300.9612252371653</v>
      </c>
      <c r="G116" s="63">
        <f t="shared" ca="1" si="38"/>
        <v>5300.9612252371653</v>
      </c>
      <c r="H116" s="63"/>
      <c r="I116" s="63" t="str">
        <f t="shared" ca="1" si="39"/>
        <v/>
      </c>
      <c r="J116" s="63" t="str">
        <f t="shared" ca="1" si="40"/>
        <v/>
      </c>
      <c r="K116" s="63" t="str">
        <f t="shared" ca="1" si="41"/>
        <v/>
      </c>
      <c r="L116" s="1" t="str">
        <f t="shared" ca="1" si="42"/>
        <v/>
      </c>
      <c r="M116" s="1" t="str">
        <f t="shared" ca="1" si="43"/>
        <v/>
      </c>
      <c r="N116" s="1"/>
      <c r="O116" s="1" t="str">
        <f t="shared" ca="1" si="44"/>
        <v>data3!R413C37</v>
      </c>
      <c r="P116" s="1" t="str">
        <f ca="1">$AT$8&amp;"!R"&amp;2+$D$16+3*A116&amp;"C"&amp;F$3</f>
        <v>data2!R413C37</v>
      </c>
      <c r="Q116" s="1" t="str">
        <f ca="1">$AT$8&amp;"!R"&amp;2+$D$16+3*A116+1&amp;"C"&amp;F$3</f>
        <v>data2!R414C37</v>
      </c>
      <c r="R116" s="1" t="str">
        <f ca="1">$AT$8&amp;"!R"&amp;2+$D$16+3*A116+2&amp;"C"&amp;F$3</f>
        <v>data2!R415C37</v>
      </c>
      <c r="S116" s="2">
        <f t="shared" ca="1" si="45"/>
        <v>100</v>
      </c>
      <c r="T116" s="63">
        <f t="shared" ca="1" si="46"/>
        <v>100</v>
      </c>
      <c r="U116" s="2" t="str">
        <f t="shared" ca="1" si="47"/>
        <v/>
      </c>
      <c r="V116" s="2">
        <f t="shared" ca="1" si="48"/>
        <v>229.56853905332474</v>
      </c>
      <c r="W116" s="2">
        <f t="shared" ca="1" si="49"/>
        <v>229.78125054495675</v>
      </c>
      <c r="X116" s="2">
        <f t="shared" ca="1" si="50"/>
        <v>231.96833147321428</v>
      </c>
      <c r="Y116" s="2" t="str">
        <f t="shared" ca="1" si="50"/>
        <v>OVR</v>
      </c>
      <c r="AA116" s="63">
        <f t="shared" ca="1" si="51"/>
        <v>131.35724817224721</v>
      </c>
      <c r="AB116" s="63">
        <f t="shared" ca="1" si="52"/>
        <v>130.74897384643555</v>
      </c>
      <c r="AC116" s="1">
        <f ca="1">IF(AB116&lt;&gt;"",AA116/AC$16,"")</f>
        <v>1.2815341285097289E-2</v>
      </c>
      <c r="AD116" s="63">
        <f t="shared" ca="1" si="64"/>
        <v>0.99536931281466823</v>
      </c>
      <c r="AE116" s="1">
        <f t="shared" ca="1" si="65"/>
        <v>-1.6205642752381344E-2</v>
      </c>
      <c r="AF116" s="63">
        <f t="shared" ca="1" si="67"/>
        <v>129.67947878156389</v>
      </c>
      <c r="AG116" s="1">
        <f t="shared" ca="1" si="53"/>
        <v>0.35028599512599257</v>
      </c>
      <c r="AH116" s="63">
        <f t="shared" ca="1" si="68"/>
        <v>0.98722743195348239</v>
      </c>
      <c r="AI116" s="1">
        <f t="shared" ca="1" si="69"/>
        <v>3.0080286333026951E-2</v>
      </c>
      <c r="AJ116" s="63">
        <f t="shared" ca="1" si="70"/>
        <v>0.99182024123472068</v>
      </c>
      <c r="AK116" s="1">
        <f t="shared" ca="1" si="71"/>
        <v>9.1595440974783227E-3</v>
      </c>
      <c r="AL116" s="2" t="str">
        <f t="shared" ca="1" si="73"/>
        <v/>
      </c>
      <c r="AM116" s="1" t="str">
        <f t="shared" ca="1" si="58"/>
        <v/>
      </c>
      <c r="AN116" s="63" t="str">
        <f t="shared" ca="1" si="74"/>
        <v/>
      </c>
      <c r="AO116" s="1" t="str">
        <f t="shared" ca="1" si="60"/>
        <v/>
      </c>
      <c r="AP116" s="63" t="str">
        <f t="shared" ca="1" si="75"/>
        <v/>
      </c>
      <c r="AQ116" s="1" t="str">
        <f t="shared" ca="1" si="62"/>
        <v/>
      </c>
      <c r="AR116" s="1"/>
      <c r="AS116" s="1"/>
      <c r="AT116" s="1"/>
      <c r="AU116" s="1"/>
      <c r="AX116" s="118"/>
      <c r="AY116" s="118"/>
      <c r="AZ116" s="118"/>
      <c r="BA116" s="118"/>
      <c r="BD116" s="121"/>
      <c r="BE116" s="123"/>
      <c r="BF116" s="121"/>
      <c r="BG116" s="121"/>
      <c r="BH116" s="123"/>
      <c r="BI116" s="121"/>
      <c r="BL116" s="121"/>
      <c r="BM116" s="123"/>
      <c r="BN116" s="121"/>
      <c r="BO116" s="121"/>
      <c r="BP116" s="123"/>
      <c r="BQ116" s="121"/>
    </row>
    <row r="117" spans="1:69">
      <c r="A117" s="62">
        <f t="shared" si="63"/>
        <v>100</v>
      </c>
      <c r="B117" s="62" t="str">
        <f t="shared" si="35"/>
        <v>data3!R102C37</v>
      </c>
      <c r="C117" s="62" t="str">
        <f ca="1">$AT$8&amp;"!R"&amp;2+A117&amp;"C"&amp;F$3</f>
        <v>data2!R102C37</v>
      </c>
      <c r="D117" s="63">
        <f t="shared" ca="1" si="34"/>
        <v>101</v>
      </c>
      <c r="E117" s="62">
        <f t="shared" ca="1" si="36"/>
        <v>5170.0313249659075</v>
      </c>
      <c r="F117" s="63">
        <f t="shared" ca="1" si="37"/>
        <v>5161.5708269391744</v>
      </c>
      <c r="G117" s="63">
        <f t="shared" ca="1" si="38"/>
        <v>5161.5708269391744</v>
      </c>
      <c r="H117" s="63"/>
      <c r="I117" s="63" t="str">
        <f t="shared" ca="1" si="39"/>
        <v/>
      </c>
      <c r="J117" s="63" t="str">
        <f t="shared" ca="1" si="40"/>
        <v/>
      </c>
      <c r="K117" s="63" t="str">
        <f t="shared" ca="1" si="41"/>
        <v/>
      </c>
      <c r="L117" s="1" t="str">
        <f t="shared" ca="1" si="42"/>
        <v/>
      </c>
      <c r="M117" s="1" t="str">
        <f t="shared" ca="1" si="43"/>
        <v/>
      </c>
      <c r="N117" s="1"/>
      <c r="O117" s="1" t="str">
        <f t="shared" ca="1" si="44"/>
        <v>data3!R416C37</v>
      </c>
      <c r="P117" s="1" t="str">
        <f ca="1">$AT$8&amp;"!R"&amp;2+$D$16+3*A117&amp;"C"&amp;F$3</f>
        <v>data2!R416C37</v>
      </c>
      <c r="Q117" s="1" t="str">
        <f ca="1">$AT$8&amp;"!R"&amp;2+$D$16+3*A117+1&amp;"C"&amp;F$3</f>
        <v>data2!R417C37</v>
      </c>
      <c r="R117" s="1" t="str">
        <f ca="1">$AT$8&amp;"!R"&amp;2+$D$16+3*A117+2&amp;"C"&amp;F$3</f>
        <v>data2!R418C37</v>
      </c>
      <c r="S117" s="2">
        <f t="shared" ca="1" si="45"/>
        <v>101</v>
      </c>
      <c r="T117" s="63">
        <f t="shared" ca="1" si="46"/>
        <v>101</v>
      </c>
      <c r="U117" s="2" t="str">
        <f t="shared" ca="1" si="47"/>
        <v/>
      </c>
      <c r="V117" s="2">
        <f t="shared" ca="1" si="48"/>
        <v>223.77113768958344</v>
      </c>
      <c r="W117" s="2">
        <f t="shared" ca="1" si="49"/>
        <v>223.84903390066964</v>
      </c>
      <c r="X117" s="2">
        <f t="shared" ca="1" si="50"/>
        <v>225.17656762259347</v>
      </c>
      <c r="Y117" s="2" t="str">
        <f t="shared" ca="1" si="50"/>
        <v>OVR</v>
      </c>
      <c r="AA117" s="63">
        <f t="shared" ca="1" si="51"/>
        <v>132.09345233536061</v>
      </c>
      <c r="AB117" s="63">
        <f t="shared" ca="1" si="52"/>
        <v>131.49189513070243</v>
      </c>
      <c r="AC117" s="1">
        <f ca="1">IF(AB117&lt;&gt;"",AA117/AC$16,"")</f>
        <v>1.2887166081498596E-2</v>
      </c>
      <c r="AD117" s="63">
        <f t="shared" ca="1" si="64"/>
        <v>0.9954459725745457</v>
      </c>
      <c r="AE117" s="1">
        <f t="shared" ca="1" si="65"/>
        <v>-1.612987445389702E-2</v>
      </c>
      <c r="AF117" s="63">
        <f t="shared" ca="1" si="67"/>
        <v>130.51245716639929</v>
      </c>
      <c r="AG117" s="1">
        <f t="shared" ca="1" si="53"/>
        <v>0.35224920622762829</v>
      </c>
      <c r="AH117" s="63">
        <f t="shared" ca="1" si="68"/>
        <v>0.98803123742312771</v>
      </c>
      <c r="AI117" s="1">
        <f t="shared" ca="1" si="69"/>
        <v>3.0918982809167161E-2</v>
      </c>
      <c r="AJ117" s="63">
        <f t="shared" ca="1" si="70"/>
        <v>0.99255134346242724</v>
      </c>
      <c r="AK117" s="1">
        <f t="shared" ca="1" si="71"/>
        <v>9.9034276765050944E-3</v>
      </c>
      <c r="AL117" s="2" t="str">
        <f t="shared" ca="1" si="73"/>
        <v/>
      </c>
      <c r="AM117" s="1" t="str">
        <f t="shared" ca="1" si="58"/>
        <v/>
      </c>
      <c r="AN117" s="63" t="str">
        <f t="shared" ca="1" si="74"/>
        <v/>
      </c>
      <c r="AO117" s="1" t="str">
        <f t="shared" ca="1" si="60"/>
        <v/>
      </c>
      <c r="AP117" s="63" t="str">
        <f t="shared" ca="1" si="75"/>
        <v/>
      </c>
      <c r="AQ117" s="1" t="str">
        <f t="shared" ca="1" si="62"/>
        <v/>
      </c>
      <c r="AR117" s="1"/>
      <c r="AS117" s="1"/>
      <c r="AT117" s="1"/>
      <c r="AU117" s="1"/>
      <c r="AX117" s="118"/>
      <c r="AY117" s="118"/>
      <c r="AZ117" s="118"/>
      <c r="BA117" s="118"/>
      <c r="BD117" s="121"/>
      <c r="BE117" s="123"/>
      <c r="BF117" s="121"/>
      <c r="BG117" s="121"/>
      <c r="BH117" s="123"/>
      <c r="BI117" s="121"/>
      <c r="BL117" s="121"/>
      <c r="BM117" s="123"/>
      <c r="BN117" s="121"/>
      <c r="BO117" s="121"/>
      <c r="BP117" s="123"/>
      <c r="BQ117" s="121"/>
    </row>
    <row r="118" spans="1:69">
      <c r="A118" s="62">
        <f t="shared" si="63"/>
        <v>101</v>
      </c>
      <c r="B118" s="62" t="str">
        <f t="shared" si="35"/>
        <v>data3!R103C37</v>
      </c>
      <c r="C118" s="62" t="str">
        <f ca="1">$AT$8&amp;"!R"&amp;2+A118&amp;"C"&amp;F$3</f>
        <v>data2!R103C37</v>
      </c>
      <c r="D118" s="63">
        <f t="shared" ca="1" si="34"/>
        <v>102</v>
      </c>
      <c r="E118" s="62">
        <f t="shared" ca="1" si="36"/>
        <v>5024.9877545442023</v>
      </c>
      <c r="F118" s="63">
        <f t="shared" ca="1" si="37"/>
        <v>5014.6898018973216</v>
      </c>
      <c r="G118" s="63">
        <f t="shared" ca="1" si="38"/>
        <v>5014.6898018973216</v>
      </c>
      <c r="H118" s="63"/>
      <c r="I118" s="63" t="str">
        <f t="shared" ca="1" si="39"/>
        <v/>
      </c>
      <c r="J118" s="63" t="str">
        <f t="shared" ca="1" si="40"/>
        <v/>
      </c>
      <c r="K118" s="63" t="str">
        <f t="shared" ca="1" si="41"/>
        <v/>
      </c>
      <c r="L118" s="1" t="str">
        <f t="shared" ca="1" si="42"/>
        <v/>
      </c>
      <c r="M118" s="1" t="str">
        <f t="shared" ca="1" si="43"/>
        <v/>
      </c>
      <c r="N118" s="1"/>
      <c r="O118" s="1" t="str">
        <f t="shared" ca="1" si="44"/>
        <v>data3!R419C37</v>
      </c>
      <c r="P118" s="1" t="str">
        <f ca="1">$AT$8&amp;"!R"&amp;2+$D$16+3*A118&amp;"C"&amp;F$3</f>
        <v>data2!R419C37</v>
      </c>
      <c r="Q118" s="1" t="str">
        <f ca="1">$AT$8&amp;"!R"&amp;2+$D$16+3*A118+1&amp;"C"&amp;F$3</f>
        <v>data2!R420C37</v>
      </c>
      <c r="R118" s="1" t="str">
        <f ca="1">$AT$8&amp;"!R"&amp;2+$D$16+3*A118+2&amp;"C"&amp;F$3</f>
        <v>data2!R421C37</v>
      </c>
      <c r="S118" s="2">
        <f t="shared" ca="1" si="45"/>
        <v>102</v>
      </c>
      <c r="T118" s="63">
        <f t="shared" ca="1" si="46"/>
        <v>102</v>
      </c>
      <c r="U118" s="2" t="str">
        <f t="shared" ca="1" si="47"/>
        <v/>
      </c>
      <c r="V118" s="2">
        <f t="shared" ca="1" si="48"/>
        <v>217.5074435502907</v>
      </c>
      <c r="W118" s="2">
        <f t="shared" ca="1" si="49"/>
        <v>217.55373328072685</v>
      </c>
      <c r="X118" s="2">
        <f t="shared" ca="1" si="50"/>
        <v>217.7492392403739</v>
      </c>
      <c r="Y118" s="2" t="str">
        <f t="shared" ca="1" si="50"/>
        <v>OVR</v>
      </c>
      <c r="AA118" s="63">
        <f t="shared" ca="1" si="51"/>
        <v>132.27468336401512</v>
      </c>
      <c r="AB118" s="63">
        <f t="shared" ca="1" si="52"/>
        <v>131.24053164890833</v>
      </c>
      <c r="AC118" s="1">
        <f ca="1">IF(AB118&lt;&gt;"",AA118/AC$16,"")</f>
        <v>1.2904847157464889E-2</v>
      </c>
      <c r="AD118" s="63">
        <f t="shared" ca="1" si="64"/>
        <v>0.99218178650058952</v>
      </c>
      <c r="AE118" s="1">
        <f t="shared" ca="1" si="65"/>
        <v>-1.935610194476034E-2</v>
      </c>
      <c r="AF118" s="63">
        <f t="shared" ca="1" si="67"/>
        <v>130.86212021963937</v>
      </c>
      <c r="AG118" s="1">
        <f t="shared" ca="1" si="53"/>
        <v>0.35273248897070697</v>
      </c>
      <c r="AH118" s="63">
        <f t="shared" ca="1" si="68"/>
        <v>0.98932098638642418</v>
      </c>
      <c r="AI118" s="1">
        <f t="shared" ca="1" si="69"/>
        <v>3.2264716262684789E-2</v>
      </c>
      <c r="AJ118" s="63">
        <f t="shared" ca="1" si="70"/>
        <v>0.99711665729699051</v>
      </c>
      <c r="AK118" s="1">
        <f t="shared" ca="1" si="71"/>
        <v>1.4548553714883061E-2</v>
      </c>
      <c r="AL118" s="2" t="str">
        <f t="shared" ca="1" si="73"/>
        <v/>
      </c>
      <c r="AM118" s="1" t="str">
        <f t="shared" ca="1" si="58"/>
        <v/>
      </c>
      <c r="AN118" s="63" t="str">
        <f t="shared" ca="1" si="74"/>
        <v/>
      </c>
      <c r="AO118" s="1" t="str">
        <f t="shared" ca="1" si="60"/>
        <v/>
      </c>
      <c r="AP118" s="63" t="str">
        <f t="shared" ca="1" si="75"/>
        <v/>
      </c>
      <c r="AQ118" s="1" t="str">
        <f t="shared" ca="1" si="62"/>
        <v/>
      </c>
      <c r="AR118" s="1"/>
      <c r="AS118" s="1"/>
      <c r="AT118" s="1"/>
      <c r="AU118" s="1"/>
      <c r="AX118" s="118"/>
      <c r="AY118" s="118"/>
      <c r="AZ118" s="118"/>
      <c r="BA118" s="118"/>
      <c r="BD118" s="121"/>
      <c r="BE118" s="123"/>
      <c r="BF118" s="121"/>
      <c r="BG118" s="121"/>
      <c r="BH118" s="123"/>
      <c r="BI118" s="121"/>
      <c r="BL118" s="121"/>
      <c r="BM118" s="123"/>
      <c r="BN118" s="121"/>
      <c r="BO118" s="121"/>
      <c r="BP118" s="123"/>
      <c r="BQ118" s="121"/>
    </row>
    <row r="119" spans="1:69">
      <c r="A119" s="62">
        <f t="shared" si="63"/>
        <v>102</v>
      </c>
      <c r="B119" s="62" t="str">
        <f t="shared" si="35"/>
        <v>data3!R104C37</v>
      </c>
      <c r="C119" s="62" t="str">
        <f ca="1">$AT$8&amp;"!R"&amp;2+A119&amp;"C"&amp;F$3</f>
        <v>data2!R104C37</v>
      </c>
      <c r="D119" s="63">
        <f t="shared" ca="1" si="34"/>
        <v>103</v>
      </c>
      <c r="E119" s="62">
        <f t="shared" ca="1" si="36"/>
        <v>4885.3384344701863</v>
      </c>
      <c r="F119" s="63">
        <f t="shared" ca="1" si="37"/>
        <v>4872.8304704938619</v>
      </c>
      <c r="G119" s="63">
        <f t="shared" ca="1" si="38"/>
        <v>4872.8304704938619</v>
      </c>
      <c r="H119" s="63"/>
      <c r="I119" s="63" t="str">
        <f t="shared" ca="1" si="39"/>
        <v/>
      </c>
      <c r="J119" s="63" t="str">
        <f t="shared" ca="1" si="40"/>
        <v/>
      </c>
      <c r="K119" s="63" t="str">
        <f t="shared" ca="1" si="41"/>
        <v/>
      </c>
      <c r="L119" s="1" t="str">
        <f t="shared" ca="1" si="42"/>
        <v/>
      </c>
      <c r="M119" s="1" t="str">
        <f t="shared" ca="1" si="43"/>
        <v/>
      </c>
      <c r="N119" s="1"/>
      <c r="O119" s="1" t="str">
        <f t="shared" ca="1" si="44"/>
        <v>data3!R422C37</v>
      </c>
      <c r="P119" s="1" t="str">
        <f ca="1">$AT$8&amp;"!R"&amp;2+$D$16+3*A119&amp;"C"&amp;F$3</f>
        <v>data2!R422C37</v>
      </c>
      <c r="Q119" s="1" t="str">
        <f ca="1">$AT$8&amp;"!R"&amp;2+$D$16+3*A119+1&amp;"C"&amp;F$3</f>
        <v>data2!R423C37</v>
      </c>
      <c r="R119" s="1" t="str">
        <f ca="1">$AT$8&amp;"!R"&amp;2+$D$16+3*A119+2&amp;"C"&amp;F$3</f>
        <v>data2!R424C37</v>
      </c>
      <c r="S119" s="2">
        <f t="shared" ca="1" si="45"/>
        <v>103</v>
      </c>
      <c r="T119" s="63">
        <f t="shared" ca="1" si="46"/>
        <v>103</v>
      </c>
      <c r="U119" s="2" t="str">
        <f t="shared" ca="1" si="47"/>
        <v/>
      </c>
      <c r="V119" s="2">
        <f t="shared" ca="1" si="48"/>
        <v>211.49148608822009</v>
      </c>
      <c r="W119" s="2">
        <f t="shared" ca="1" si="49"/>
        <v>211.43718174525671</v>
      </c>
      <c r="X119" s="2">
        <f t="shared" ca="1" si="50"/>
        <v>211.14691979544503</v>
      </c>
      <c r="Y119" s="2" t="str">
        <f t="shared" ca="1" si="50"/>
        <v>OVR</v>
      </c>
      <c r="AA119" s="63">
        <f t="shared" ca="1" si="51"/>
        <v>132.42705757723201</v>
      </c>
      <c r="AB119" s="63">
        <f t="shared" ca="1" si="52"/>
        <v>131.63712882995605</v>
      </c>
      <c r="AC119" s="1">
        <f ca="1">IF(AB119&lt;&gt;"",AA119/AC$16,"")</f>
        <v>1.2919712934364098E-2</v>
      </c>
      <c r="AD119" s="63">
        <f t="shared" ca="1" si="64"/>
        <v>0.99403498981456062</v>
      </c>
      <c r="AE119" s="1">
        <f t="shared" ca="1" si="65"/>
        <v>-1.7524449170613798E-2</v>
      </c>
      <c r="AF119" s="63">
        <f t="shared" ca="1" si="67"/>
        <v>130.69066129411971</v>
      </c>
      <c r="AG119" s="1">
        <f t="shared" ca="1" si="53"/>
        <v>0.353138820205952</v>
      </c>
      <c r="AH119" s="63">
        <f t="shared" ca="1" si="68"/>
        <v>0.98688790406673788</v>
      </c>
      <c r="AI119" s="1">
        <f t="shared" ca="1" si="69"/>
        <v>2.972602046532935E-2</v>
      </c>
      <c r="AJ119" s="63">
        <f t="shared" ca="1" si="70"/>
        <v>0.9928100259839383</v>
      </c>
      <c r="AK119" s="1">
        <f t="shared" ca="1" si="71"/>
        <v>1.0166632564468481E-2</v>
      </c>
      <c r="AL119" s="2" t="str">
        <f t="shared" ca="1" si="73"/>
        <v/>
      </c>
      <c r="AM119" s="1" t="str">
        <f t="shared" ca="1" si="58"/>
        <v/>
      </c>
      <c r="AN119" s="63" t="str">
        <f t="shared" ca="1" si="74"/>
        <v/>
      </c>
      <c r="AO119" s="1" t="str">
        <f t="shared" ca="1" si="60"/>
        <v/>
      </c>
      <c r="AP119" s="63" t="str">
        <f t="shared" ca="1" si="75"/>
        <v/>
      </c>
      <c r="AQ119" s="1" t="str">
        <f t="shared" ca="1" si="62"/>
        <v/>
      </c>
      <c r="AR119" s="1"/>
      <c r="AS119" s="1"/>
      <c r="AT119" s="1"/>
      <c r="AU119" s="1"/>
      <c r="AX119" s="118"/>
      <c r="AY119" s="118"/>
      <c r="AZ119" s="118"/>
      <c r="BA119" s="118"/>
      <c r="BD119" s="121"/>
      <c r="BE119" s="123"/>
      <c r="BF119" s="121"/>
      <c r="BG119" s="121"/>
      <c r="BH119" s="123"/>
      <c r="BI119" s="121"/>
      <c r="BL119" s="121"/>
      <c r="BM119" s="123"/>
      <c r="BN119" s="121"/>
      <c r="BO119" s="121"/>
      <c r="BP119" s="123"/>
      <c r="BQ119" s="121"/>
    </row>
    <row r="120" spans="1:69">
      <c r="A120" s="62">
        <f t="shared" si="63"/>
        <v>103</v>
      </c>
      <c r="B120" s="62" t="str">
        <f t="shared" si="35"/>
        <v>data3!R105C37</v>
      </c>
      <c r="C120" s="62" t="str">
        <f ca="1">$AT$8&amp;"!R"&amp;2+A120&amp;"C"&amp;F$3</f>
        <v>data2!R105C37</v>
      </c>
      <c r="D120" s="63">
        <f t="shared" ca="1" si="34"/>
        <v>104</v>
      </c>
      <c r="E120" s="62">
        <f t="shared" ca="1" si="36"/>
        <v>4749.1132841269828</v>
      </c>
      <c r="F120" s="63">
        <f t="shared" ca="1" si="37"/>
        <v>4734.6801845005584</v>
      </c>
      <c r="G120" s="63">
        <f t="shared" ca="1" si="38"/>
        <v>4734.6801845005584</v>
      </c>
      <c r="H120" s="63"/>
      <c r="I120" s="63" t="str">
        <f t="shared" ca="1" si="39"/>
        <v/>
      </c>
      <c r="J120" s="63" t="str">
        <f t="shared" ca="1" si="40"/>
        <v/>
      </c>
      <c r="K120" s="63" t="str">
        <f t="shared" ca="1" si="41"/>
        <v/>
      </c>
      <c r="L120" s="1" t="str">
        <f t="shared" ca="1" si="42"/>
        <v/>
      </c>
      <c r="M120" s="1" t="str">
        <f t="shared" ca="1" si="43"/>
        <v/>
      </c>
      <c r="N120" s="1"/>
      <c r="O120" s="1" t="str">
        <f t="shared" ca="1" si="44"/>
        <v>data3!R425C37</v>
      </c>
      <c r="P120" s="1" t="str">
        <f ca="1">$AT$8&amp;"!R"&amp;2+$D$16+3*A120&amp;"C"&amp;F$3</f>
        <v>data2!R425C37</v>
      </c>
      <c r="Q120" s="1" t="str">
        <f ca="1">$AT$8&amp;"!R"&amp;2+$D$16+3*A120+1&amp;"C"&amp;F$3</f>
        <v>data2!R426C37</v>
      </c>
      <c r="R120" s="1" t="str">
        <f ca="1">$AT$8&amp;"!R"&amp;2+$D$16+3*A120+2&amp;"C"&amp;F$3</f>
        <v>data2!R427C37</v>
      </c>
      <c r="S120" s="2">
        <f t="shared" ca="1" si="45"/>
        <v>104</v>
      </c>
      <c r="T120" s="63">
        <f t="shared" ca="1" si="46"/>
        <v>104</v>
      </c>
      <c r="U120" s="2" t="str">
        <f t="shared" ca="1" si="47"/>
        <v/>
      </c>
      <c r="V120" s="2">
        <f t="shared" ca="1" si="48"/>
        <v>205.57993619629846</v>
      </c>
      <c r="W120" s="2">
        <f t="shared" ca="1" si="49"/>
        <v>205.48820713588171</v>
      </c>
      <c r="X120" s="2">
        <f t="shared" ca="1" si="50"/>
        <v>205.21633638654436</v>
      </c>
      <c r="Y120" s="2" t="str">
        <f t="shared" ca="1" si="50"/>
        <v>OVR</v>
      </c>
      <c r="AA120" s="63">
        <f t="shared" ca="1" si="51"/>
        <v>132.97772472499918</v>
      </c>
      <c r="AB120" s="63">
        <f t="shared" ca="1" si="52"/>
        <v>132.21806280953544</v>
      </c>
      <c r="AC120" s="1">
        <f ca="1">IF(AB120&lt;&gt;"",AA120/AC$16,"")</f>
        <v>1.2973436558536505E-2</v>
      </c>
      <c r="AD120" s="63">
        <f t="shared" ca="1" si="64"/>
        <v>0.99428729949294337</v>
      </c>
      <c r="AE120" s="1">
        <f t="shared" ca="1" si="65"/>
        <v>-1.7275073552261655E-2</v>
      </c>
      <c r="AF120" s="63">
        <f t="shared" ca="1" si="67"/>
        <v>131.37547874450684</v>
      </c>
      <c r="AG120" s="1">
        <f t="shared" ca="1" si="53"/>
        <v>0.35460726593333114</v>
      </c>
      <c r="AH120" s="63">
        <f t="shared" ca="1" si="68"/>
        <v>0.98795101973803645</v>
      </c>
      <c r="AI120" s="1">
        <f t="shared" ca="1" si="69"/>
        <v>3.083528309281669E-2</v>
      </c>
      <c r="AJ120" s="63">
        <f t="shared" ca="1" si="70"/>
        <v>0.99362731500428669</v>
      </c>
      <c r="AK120" s="1">
        <f t="shared" ca="1" si="71"/>
        <v>1.0998209679837778E-2</v>
      </c>
      <c r="AL120" s="2" t="str">
        <f t="shared" ca="1" si="73"/>
        <v/>
      </c>
      <c r="AM120" s="1" t="str">
        <f t="shared" ca="1" si="58"/>
        <v/>
      </c>
      <c r="AN120" s="63" t="str">
        <f t="shared" ca="1" si="74"/>
        <v/>
      </c>
      <c r="AO120" s="1" t="str">
        <f t="shared" ca="1" si="60"/>
        <v/>
      </c>
      <c r="AP120" s="63" t="str">
        <f t="shared" ca="1" si="75"/>
        <v/>
      </c>
      <c r="AQ120" s="1" t="str">
        <f t="shared" ca="1" si="62"/>
        <v/>
      </c>
      <c r="AR120" s="1"/>
      <c r="AS120" s="1"/>
      <c r="AT120" s="1"/>
      <c r="AU120" s="1"/>
      <c r="AX120" s="118"/>
      <c r="AY120" s="118"/>
      <c r="AZ120" s="118"/>
      <c r="BA120" s="118"/>
      <c r="BD120" s="121"/>
      <c r="BE120" s="123"/>
      <c r="BF120" s="121"/>
      <c r="BG120" s="121"/>
      <c r="BH120" s="123"/>
      <c r="BI120" s="121"/>
      <c r="BL120" s="121"/>
      <c r="BM120" s="123"/>
      <c r="BN120" s="121"/>
      <c r="BO120" s="121"/>
      <c r="BP120" s="123"/>
      <c r="BQ120" s="121"/>
    </row>
    <row r="121" spans="1:69">
      <c r="A121" s="62">
        <f t="shared" si="63"/>
        <v>104</v>
      </c>
      <c r="B121" s="62" t="str">
        <f t="shared" si="35"/>
        <v>data3!R106C37</v>
      </c>
      <c r="C121" s="62" t="str">
        <f ca="1">$AT$8&amp;"!R"&amp;2+A121&amp;"C"&amp;F$3</f>
        <v>data2!R106C37</v>
      </c>
      <c r="D121" s="63">
        <f t="shared" ca="1" si="34"/>
        <v>105</v>
      </c>
      <c r="E121" s="62">
        <f t="shared" ca="1" si="36"/>
        <v>4611.5698869043126</v>
      </c>
      <c r="F121" s="63">
        <f t="shared" ca="1" si="37"/>
        <v>4596.2897426060272</v>
      </c>
      <c r="G121" s="63">
        <f t="shared" ca="1" si="38"/>
        <v>4596.2897426060272</v>
      </c>
      <c r="H121" s="63"/>
      <c r="I121" s="63" t="str">
        <f t="shared" ca="1" si="39"/>
        <v/>
      </c>
      <c r="J121" s="63" t="str">
        <f t="shared" ca="1" si="40"/>
        <v/>
      </c>
      <c r="K121" s="63" t="str">
        <f t="shared" ca="1" si="41"/>
        <v/>
      </c>
      <c r="L121" s="1" t="str">
        <f t="shared" ca="1" si="42"/>
        <v/>
      </c>
      <c r="M121" s="1" t="str">
        <f t="shared" ca="1" si="43"/>
        <v/>
      </c>
      <c r="N121" s="1"/>
      <c r="O121" s="1" t="str">
        <f t="shared" ca="1" si="44"/>
        <v>data3!R428C37</v>
      </c>
      <c r="P121" s="1" t="str">
        <f ca="1">$AT$8&amp;"!R"&amp;2+$D$16+3*A121&amp;"C"&amp;F$3</f>
        <v>data2!R428C37</v>
      </c>
      <c r="Q121" s="1" t="str">
        <f ca="1">$AT$8&amp;"!R"&amp;2+$D$16+3*A121+1&amp;"C"&amp;F$3</f>
        <v>data2!R429C37</v>
      </c>
      <c r="R121" s="1" t="str">
        <f ca="1">$AT$8&amp;"!R"&amp;2+$D$16+3*A121+2&amp;"C"&amp;F$3</f>
        <v>data2!R430C37</v>
      </c>
      <c r="S121" s="2">
        <f t="shared" ca="1" si="45"/>
        <v>105</v>
      </c>
      <c r="T121" s="63">
        <f t="shared" ca="1" si="46"/>
        <v>105</v>
      </c>
      <c r="U121" s="2" t="str">
        <f t="shared" ca="1" si="47"/>
        <v/>
      </c>
      <c r="V121" s="2">
        <f t="shared" ca="1" si="48"/>
        <v>199.73555357184958</v>
      </c>
      <c r="W121" s="2">
        <f t="shared" ca="1" si="49"/>
        <v>199.52806091308594</v>
      </c>
      <c r="X121" s="2">
        <f t="shared" ca="1" si="50"/>
        <v>197.65269906180245</v>
      </c>
      <c r="Y121" s="2" t="str">
        <f t="shared" ca="1" si="50"/>
        <v>OVR</v>
      </c>
      <c r="AA121" s="63">
        <f t="shared" ca="1" si="51"/>
        <v>133.59628528343995</v>
      </c>
      <c r="AB121" s="63">
        <f t="shared" ca="1" si="52"/>
        <v>132.89395577566964</v>
      </c>
      <c r="AC121" s="1">
        <f ca="1">IF(AB121&lt;&gt;"",AA121/AC$16,"")</f>
        <v>1.3033783930091703E-2</v>
      </c>
      <c r="AD121" s="63">
        <f t="shared" ca="1" si="64"/>
        <v>0.99474289643398206</v>
      </c>
      <c r="AE121" s="1">
        <f t="shared" ca="1" si="65"/>
        <v>-1.6824774659174646E-2</v>
      </c>
      <c r="AF121" s="63">
        <f t="shared" ca="1" si="67"/>
        <v>132.01983206612724</v>
      </c>
      <c r="AG121" s="1">
        <f t="shared" ca="1" si="53"/>
        <v>0.3562567607558399</v>
      </c>
      <c r="AH121" s="63">
        <f t="shared" ca="1" si="68"/>
        <v>0.98819987236944429</v>
      </c>
      <c r="AI121" s="1">
        <f t="shared" ca="1" si="69"/>
        <v>3.109493773927241E-2</v>
      </c>
      <c r="AJ121" s="63">
        <f t="shared" ca="1" si="70"/>
        <v>0.99342239679419309</v>
      </c>
      <c r="AK121" s="1">
        <f t="shared" ca="1" si="71"/>
        <v>1.0789709027322347E-2</v>
      </c>
      <c r="AL121" s="2" t="str">
        <f t="shared" ca="1" si="73"/>
        <v/>
      </c>
      <c r="AM121" s="1" t="str">
        <f t="shared" ca="1" si="58"/>
        <v/>
      </c>
      <c r="AN121" s="63" t="str">
        <f t="shared" ca="1" si="74"/>
        <v/>
      </c>
      <c r="AO121" s="1" t="str">
        <f t="shared" ca="1" si="60"/>
        <v/>
      </c>
      <c r="AP121" s="63" t="str">
        <f t="shared" ca="1" si="75"/>
        <v/>
      </c>
      <c r="AQ121" s="1" t="str">
        <f t="shared" ca="1" si="62"/>
        <v/>
      </c>
      <c r="AR121" s="1"/>
      <c r="AS121" s="1"/>
      <c r="AT121" s="1"/>
      <c r="AU121" s="1"/>
      <c r="AX121" s="118"/>
      <c r="AY121" s="118"/>
      <c r="AZ121" s="118"/>
      <c r="BA121" s="118"/>
      <c r="BD121" s="121"/>
      <c r="BE121" s="123"/>
      <c r="BF121" s="121"/>
      <c r="BG121" s="121"/>
      <c r="BH121" s="123"/>
      <c r="BI121" s="121"/>
      <c r="BL121" s="121"/>
      <c r="BM121" s="123"/>
      <c r="BN121" s="121"/>
      <c r="BO121" s="121"/>
      <c r="BP121" s="123"/>
      <c r="BQ121" s="121"/>
    </row>
    <row r="122" spans="1:69">
      <c r="A122" s="62">
        <f t="shared" si="63"/>
        <v>105</v>
      </c>
      <c r="B122" s="62" t="str">
        <f t="shared" si="35"/>
        <v>data3!R107C37</v>
      </c>
      <c r="C122" s="62" t="str">
        <f ca="1">$AT$8&amp;"!R"&amp;2+A122&amp;"C"&amp;F$3</f>
        <v>data2!R107C37</v>
      </c>
      <c r="D122" s="63">
        <f t="shared" ca="1" si="34"/>
        <v>106</v>
      </c>
      <c r="E122" s="62">
        <f t="shared" ca="1" si="36"/>
        <v>4472.8269579681091</v>
      </c>
      <c r="F122" s="63">
        <f t="shared" ca="1" si="37"/>
        <v>4455.9498029436381</v>
      </c>
      <c r="G122" s="63">
        <f t="shared" ca="1" si="38"/>
        <v>4455.9498029436381</v>
      </c>
      <c r="H122" s="63"/>
      <c r="I122" s="63" t="str">
        <f t="shared" ca="1" si="39"/>
        <v/>
      </c>
      <c r="J122" s="63" t="str">
        <f t="shared" ca="1" si="40"/>
        <v/>
      </c>
      <c r="K122" s="63" t="str">
        <f t="shared" ca="1" si="41"/>
        <v/>
      </c>
      <c r="L122" s="1" t="str">
        <f t="shared" ca="1" si="42"/>
        <v/>
      </c>
      <c r="M122" s="1" t="str">
        <f t="shared" ca="1" si="43"/>
        <v/>
      </c>
      <c r="N122" s="1"/>
      <c r="O122" s="1" t="str">
        <f t="shared" ca="1" si="44"/>
        <v>data3!R431C37</v>
      </c>
      <c r="P122" s="1" t="str">
        <f ca="1">$AT$8&amp;"!R"&amp;2+$D$16+3*A122&amp;"C"&amp;F$3</f>
        <v>data2!R431C37</v>
      </c>
      <c r="Q122" s="1" t="str">
        <f ca="1">$AT$8&amp;"!R"&amp;2+$D$16+3*A122+1&amp;"C"&amp;F$3</f>
        <v>data2!R432C37</v>
      </c>
      <c r="R122" s="1" t="str">
        <f ca="1">$AT$8&amp;"!R"&amp;2+$D$16+3*A122+2&amp;"C"&amp;F$3</f>
        <v>data2!R433C37</v>
      </c>
      <c r="S122" s="2">
        <f t="shared" ca="1" si="45"/>
        <v>106</v>
      </c>
      <c r="T122" s="63">
        <f t="shared" ca="1" si="46"/>
        <v>106</v>
      </c>
      <c r="U122" s="2" t="str">
        <f t="shared" ca="1" si="47"/>
        <v/>
      </c>
      <c r="V122" s="2">
        <f t="shared" ca="1" si="48"/>
        <v>193.72942103622455</v>
      </c>
      <c r="W122" s="2">
        <f t="shared" ca="1" si="49"/>
        <v>193.49529756818498</v>
      </c>
      <c r="X122" s="2">
        <f t="shared" ca="1" si="50"/>
        <v>191.93935230800085</v>
      </c>
      <c r="Y122" s="2" t="str">
        <f t="shared" ca="1" si="50"/>
        <v>OVR</v>
      </c>
      <c r="AA122" s="63">
        <f t="shared" ca="1" si="51"/>
        <v>134.24051554905836</v>
      </c>
      <c r="AB122" s="63">
        <f t="shared" ca="1" si="52"/>
        <v>133.55867549351282</v>
      </c>
      <c r="AC122" s="1">
        <f ca="1">IF(AB122&lt;&gt;"",AA122/AC$16,"")</f>
        <v>1.3096635663322767E-2</v>
      </c>
      <c r="AD122" s="63">
        <f t="shared" ca="1" si="64"/>
        <v>0.99492075806803382</v>
      </c>
      <c r="AE122" s="1">
        <f t="shared" ca="1" si="65"/>
        <v>-1.6648981343368896E-2</v>
      </c>
      <c r="AF122" s="63">
        <f t="shared" ca="1" si="67"/>
        <v>132.58325604030065</v>
      </c>
      <c r="AG122" s="1">
        <f t="shared" ca="1" si="53"/>
        <v>0.35797470813082227</v>
      </c>
      <c r="AH122" s="63">
        <f t="shared" ca="1" si="68"/>
        <v>0.98765455047621553</v>
      </c>
      <c r="AI122" s="1">
        <f t="shared" ca="1" si="69"/>
        <v>3.0525944907692448E-2</v>
      </c>
      <c r="AJ122" s="63">
        <f t="shared" ca="1" si="70"/>
        <v>0.99269669716618636</v>
      </c>
      <c r="AK122" s="1">
        <f t="shared" ca="1" si="71"/>
        <v>1.0051322497885096E-2</v>
      </c>
      <c r="AL122" s="2" t="str">
        <f t="shared" ca="1" si="73"/>
        <v/>
      </c>
      <c r="AM122" s="1" t="str">
        <f t="shared" ca="1" si="58"/>
        <v/>
      </c>
      <c r="AN122" s="63" t="str">
        <f t="shared" ca="1" si="74"/>
        <v/>
      </c>
      <c r="AO122" s="1" t="str">
        <f t="shared" ca="1" si="60"/>
        <v/>
      </c>
      <c r="AP122" s="63" t="str">
        <f t="shared" ca="1" si="75"/>
        <v/>
      </c>
      <c r="AQ122" s="1" t="str">
        <f t="shared" ca="1" si="62"/>
        <v/>
      </c>
      <c r="AR122" s="1"/>
      <c r="AS122" s="1"/>
      <c r="AT122" s="1"/>
      <c r="AU122" s="1"/>
      <c r="AX122" s="118"/>
      <c r="AY122" s="118"/>
      <c r="AZ122" s="118"/>
      <c r="BA122" s="118"/>
      <c r="BD122" s="121"/>
      <c r="BE122" s="123"/>
      <c r="BF122" s="121"/>
      <c r="BG122" s="121"/>
      <c r="BH122" s="123"/>
      <c r="BI122" s="121"/>
      <c r="BL122" s="121"/>
      <c r="BM122" s="123"/>
      <c r="BN122" s="121"/>
      <c r="BO122" s="121"/>
      <c r="BP122" s="123"/>
      <c r="BQ122" s="121"/>
    </row>
    <row r="123" spans="1:69">
      <c r="A123" s="62">
        <f t="shared" si="63"/>
        <v>106</v>
      </c>
      <c r="B123" s="62" t="str">
        <f t="shared" si="35"/>
        <v>data3!R108C37</v>
      </c>
      <c r="C123" s="62" t="str">
        <f ca="1">$AT$8&amp;"!R"&amp;2+A123&amp;"C"&amp;F$3</f>
        <v>data2!R108C37</v>
      </c>
      <c r="D123" s="63">
        <f t="shared" ca="1" si="34"/>
        <v>107</v>
      </c>
      <c r="E123" s="62">
        <f t="shared" ca="1" si="36"/>
        <v>4331.7947838508026</v>
      </c>
      <c r="F123" s="63">
        <f t="shared" ca="1" si="37"/>
        <v>4313.5263323102681</v>
      </c>
      <c r="G123" s="63">
        <f t="shared" ca="1" si="38"/>
        <v>4313.5263323102681</v>
      </c>
      <c r="H123" s="63"/>
      <c r="I123" s="63" t="str">
        <f t="shared" ca="1" si="39"/>
        <v/>
      </c>
      <c r="J123" s="63" t="str">
        <f t="shared" ca="1" si="40"/>
        <v/>
      </c>
      <c r="K123" s="63" t="str">
        <f t="shared" ca="1" si="41"/>
        <v/>
      </c>
      <c r="L123" s="1" t="str">
        <f t="shared" ca="1" si="42"/>
        <v/>
      </c>
      <c r="M123" s="1" t="str">
        <f t="shared" ca="1" si="43"/>
        <v/>
      </c>
      <c r="N123" s="1"/>
      <c r="O123" s="1" t="str">
        <f t="shared" ca="1" si="44"/>
        <v>data3!R434C37</v>
      </c>
      <c r="P123" s="1" t="str">
        <f ca="1">$AT$8&amp;"!R"&amp;2+$D$16+3*A123&amp;"C"&amp;F$3</f>
        <v>data2!R434C37</v>
      </c>
      <c r="Q123" s="1" t="str">
        <f ca="1">$AT$8&amp;"!R"&amp;2+$D$16+3*A123+1&amp;"C"&amp;F$3</f>
        <v>data2!R435C37</v>
      </c>
      <c r="R123" s="1" t="str">
        <f ca="1">$AT$8&amp;"!R"&amp;2+$D$16+3*A123+2&amp;"C"&amp;F$3</f>
        <v>data2!R436C37</v>
      </c>
      <c r="S123" s="2">
        <f t="shared" ca="1" si="45"/>
        <v>107</v>
      </c>
      <c r="T123" s="63">
        <f t="shared" ca="1" si="46"/>
        <v>107</v>
      </c>
      <c r="U123" s="2" t="str">
        <f t="shared" ca="1" si="47"/>
        <v/>
      </c>
      <c r="V123" s="2">
        <f t="shared" ca="1" si="48"/>
        <v>187.68609609101878</v>
      </c>
      <c r="W123" s="2">
        <f t="shared" ca="1" si="49"/>
        <v>187.35640117100306</v>
      </c>
      <c r="X123" s="2">
        <f t="shared" ca="1" si="50"/>
        <v>186.59774289812361</v>
      </c>
      <c r="Y123" s="2" t="str">
        <f t="shared" ca="1" si="50"/>
        <v>OVR</v>
      </c>
      <c r="AA123" s="63">
        <f t="shared" ca="1" si="51"/>
        <v>134.86973566155322</v>
      </c>
      <c r="AB123" s="63">
        <f t="shared" ca="1" si="52"/>
        <v>134.19546699523926</v>
      </c>
      <c r="AC123" s="1">
        <f ca="1">IF(AB123&lt;&gt;"",AA123/AC$16,"")</f>
        <v>1.3158022991371046E-2</v>
      </c>
      <c r="AD123" s="63">
        <f t="shared" ca="1" si="64"/>
        <v>0.99500059325387868</v>
      </c>
      <c r="AE123" s="1">
        <f t="shared" ca="1" si="65"/>
        <v>-1.6570074545326441E-2</v>
      </c>
      <c r="AF123" s="63">
        <f t="shared" ca="1" si="67"/>
        <v>133.11868449619837</v>
      </c>
      <c r="AG123" s="1">
        <f t="shared" ca="1" si="53"/>
        <v>0.35965262843080859</v>
      </c>
      <c r="AH123" s="63">
        <f t="shared" ca="1" si="68"/>
        <v>0.98701672278984076</v>
      </c>
      <c r="AI123" s="1">
        <f t="shared" ca="1" si="69"/>
        <v>2.9860430858399845E-2</v>
      </c>
      <c r="AJ123" s="63">
        <f t="shared" ca="1" si="70"/>
        <v>0.99197601436806293</v>
      </c>
      <c r="AK123" s="1">
        <f t="shared" ca="1" si="71"/>
        <v>9.3180405040755865E-3</v>
      </c>
      <c r="AL123" s="2" t="str">
        <f t="shared" ca="1" si="73"/>
        <v/>
      </c>
      <c r="AM123" s="1" t="str">
        <f t="shared" ca="1" si="58"/>
        <v/>
      </c>
      <c r="AN123" s="63" t="str">
        <f t="shared" ca="1" si="74"/>
        <v/>
      </c>
      <c r="AO123" s="1" t="str">
        <f t="shared" ca="1" si="60"/>
        <v/>
      </c>
      <c r="AP123" s="63" t="str">
        <f t="shared" ca="1" si="75"/>
        <v/>
      </c>
      <c r="AQ123" s="1" t="str">
        <f t="shared" ca="1" si="62"/>
        <v/>
      </c>
      <c r="AR123" s="1"/>
      <c r="AS123" s="1"/>
      <c r="AT123" s="1"/>
      <c r="AU123" s="1"/>
      <c r="AX123" s="118"/>
      <c r="AY123" s="118"/>
      <c r="AZ123" s="118"/>
      <c r="BA123" s="118"/>
      <c r="BD123" s="121"/>
      <c r="BE123" s="123"/>
      <c r="BF123" s="121"/>
      <c r="BG123" s="121"/>
      <c r="BH123" s="123"/>
      <c r="BI123" s="121"/>
      <c r="BL123" s="121"/>
      <c r="BM123" s="123"/>
      <c r="BN123" s="121"/>
      <c r="BO123" s="121"/>
      <c r="BP123" s="123"/>
      <c r="BQ123" s="121"/>
    </row>
    <row r="124" spans="1:69">
      <c r="A124" s="62">
        <f t="shared" si="63"/>
        <v>107</v>
      </c>
      <c r="B124" s="62" t="str">
        <f t="shared" si="35"/>
        <v>data3!R109C37</v>
      </c>
      <c r="C124" s="62" t="str">
        <f ca="1">$AT$8&amp;"!R"&amp;2+A124&amp;"C"&amp;F$3</f>
        <v>data2!R109C37</v>
      </c>
      <c r="D124" s="63">
        <f t="shared" ca="1" si="34"/>
        <v>108</v>
      </c>
      <c r="E124" s="62">
        <f t="shared" ca="1" si="36"/>
        <v>4187.4757551053353</v>
      </c>
      <c r="F124" s="63">
        <f t="shared" ca="1" si="37"/>
        <v>4168.0250331333709</v>
      </c>
      <c r="G124" s="63">
        <f t="shared" ca="1" si="38"/>
        <v>4168.0250331333709</v>
      </c>
      <c r="H124" s="63"/>
      <c r="I124" s="63" t="str">
        <f t="shared" ca="1" si="39"/>
        <v/>
      </c>
      <c r="J124" s="63" t="str">
        <f t="shared" ca="1" si="40"/>
        <v/>
      </c>
      <c r="K124" s="63" t="str">
        <f t="shared" ca="1" si="41"/>
        <v/>
      </c>
      <c r="L124" s="1" t="str">
        <f t="shared" ca="1" si="42"/>
        <v/>
      </c>
      <c r="M124" s="1" t="str">
        <f t="shared" ca="1" si="43"/>
        <v/>
      </c>
      <c r="N124" s="1"/>
      <c r="O124" s="1" t="str">
        <f t="shared" ca="1" si="44"/>
        <v>data3!R437C37</v>
      </c>
      <c r="P124" s="1" t="str">
        <f ca="1">$AT$8&amp;"!R"&amp;2+$D$16+3*A124&amp;"C"&amp;F$3</f>
        <v>data2!R437C37</v>
      </c>
      <c r="Q124" s="1" t="str">
        <f ca="1">$AT$8&amp;"!R"&amp;2+$D$16+3*A124+1&amp;"C"&amp;F$3</f>
        <v>data2!R438C37</v>
      </c>
      <c r="R124" s="1" t="str">
        <f ca="1">$AT$8&amp;"!R"&amp;2+$D$16+3*A124+2&amp;"C"&amp;F$3</f>
        <v>data2!R439C37</v>
      </c>
      <c r="S124" s="2">
        <f t="shared" ca="1" si="45"/>
        <v>108</v>
      </c>
      <c r="T124" s="63">
        <f t="shared" ca="1" si="46"/>
        <v>108</v>
      </c>
      <c r="U124" s="2" t="str">
        <f t="shared" ca="1" si="47"/>
        <v/>
      </c>
      <c r="V124" s="2">
        <f t="shared" ca="1" si="48"/>
        <v>181.4523481981584</v>
      </c>
      <c r="W124" s="2">
        <f t="shared" ca="1" si="49"/>
        <v>181.1225471496582</v>
      </c>
      <c r="X124" s="2">
        <f t="shared" ca="1" si="50"/>
        <v>180.67758287702287</v>
      </c>
      <c r="Y124" s="2" t="str">
        <f t="shared" ca="1" si="50"/>
        <v>OVR</v>
      </c>
      <c r="AA124" s="63">
        <f t="shared" ca="1" si="51"/>
        <v>135.50488743578177</v>
      </c>
      <c r="AB124" s="63">
        <f t="shared" ca="1" si="52"/>
        <v>134.82667378016882</v>
      </c>
      <c r="AC124" s="1">
        <f ca="1">IF(AB124&lt;&gt;"",AA124/AC$16,"")</f>
        <v>1.321998901812505E-2</v>
      </c>
      <c r="AD124" s="63">
        <f t="shared" ca="1" si="64"/>
        <v>0.99499491370055293</v>
      </c>
      <c r="AE124" s="1">
        <f t="shared" ca="1" si="65"/>
        <v>-1.6575688052234527E-2</v>
      </c>
      <c r="AF124" s="63">
        <f t="shared" ca="1" si="67"/>
        <v>133.667601449149</v>
      </c>
      <c r="AG124" s="1">
        <f t="shared" ca="1" si="53"/>
        <v>0.36134636649541807</v>
      </c>
      <c r="AH124" s="63">
        <f t="shared" ca="1" si="68"/>
        <v>0.98644118288719673</v>
      </c>
      <c r="AI124" s="1">
        <f t="shared" ca="1" si="69"/>
        <v>2.9259908335906193E-2</v>
      </c>
      <c r="AJ124" s="63">
        <f t="shared" ca="1" si="70"/>
        <v>0.99140324166930316</v>
      </c>
      <c r="AK124" s="1">
        <f t="shared" ca="1" si="71"/>
        <v>8.735254418935634E-3</v>
      </c>
      <c r="AL124" s="2" t="str">
        <f t="shared" ca="1" si="73"/>
        <v/>
      </c>
      <c r="AM124" s="1" t="str">
        <f t="shared" ca="1" si="58"/>
        <v/>
      </c>
      <c r="AN124" s="63" t="str">
        <f t="shared" ca="1" si="74"/>
        <v/>
      </c>
      <c r="AO124" s="1" t="str">
        <f t="shared" ca="1" si="60"/>
        <v/>
      </c>
      <c r="AP124" s="63" t="str">
        <f t="shared" ca="1" si="75"/>
        <v/>
      </c>
      <c r="AQ124" s="1" t="str">
        <f t="shared" ca="1" si="62"/>
        <v/>
      </c>
      <c r="AR124" s="1"/>
      <c r="AS124" s="1"/>
      <c r="AT124" s="1"/>
      <c r="AU124" s="1"/>
      <c r="AX124" s="118"/>
      <c r="AY124" s="118"/>
      <c r="AZ124" s="118"/>
      <c r="BA124" s="118"/>
      <c r="BD124" s="121"/>
      <c r="BE124" s="123"/>
      <c r="BF124" s="121"/>
      <c r="BG124" s="121"/>
      <c r="BH124" s="123"/>
      <c r="BI124" s="121"/>
      <c r="BL124" s="121"/>
      <c r="BM124" s="123"/>
      <c r="BN124" s="121"/>
      <c r="BO124" s="121"/>
      <c r="BP124" s="123"/>
      <c r="BQ124" s="121"/>
    </row>
    <row r="125" spans="1:69">
      <c r="A125" s="62">
        <f t="shared" si="63"/>
        <v>108</v>
      </c>
      <c r="B125" s="62" t="str">
        <f t="shared" si="35"/>
        <v>data3!R110C37</v>
      </c>
      <c r="C125" s="62" t="str">
        <f ca="1">$AT$8&amp;"!R"&amp;2+A125&amp;"C"&amp;F$3</f>
        <v>data2!R110C37</v>
      </c>
      <c r="D125" s="63">
        <f t="shared" ca="1" si="34"/>
        <v>109</v>
      </c>
      <c r="E125" s="62">
        <f t="shared" ca="1" si="36"/>
        <v>4037.9196648834973</v>
      </c>
      <c r="F125" s="63">
        <f t="shared" ca="1" si="37"/>
        <v>4018.3789324079239</v>
      </c>
      <c r="G125" s="63">
        <f t="shared" ca="1" si="38"/>
        <v>4018.3789324079239</v>
      </c>
      <c r="H125" s="63"/>
      <c r="I125" s="63" t="str">
        <f t="shared" ca="1" si="39"/>
        <v/>
      </c>
      <c r="J125" s="63" t="str">
        <f t="shared" ca="1" si="40"/>
        <v/>
      </c>
      <c r="K125" s="63" t="str">
        <f t="shared" ca="1" si="41"/>
        <v/>
      </c>
      <c r="L125" s="1" t="str">
        <f t="shared" ca="1" si="42"/>
        <v/>
      </c>
      <c r="M125" s="1" t="str">
        <f t="shared" ca="1" si="43"/>
        <v/>
      </c>
      <c r="N125" s="1"/>
      <c r="O125" s="1" t="str">
        <f t="shared" ca="1" si="44"/>
        <v>data3!R440C37</v>
      </c>
      <c r="P125" s="1" t="str">
        <f ca="1">$AT$8&amp;"!R"&amp;2+$D$16+3*A125&amp;"C"&amp;F$3</f>
        <v>data2!R440C37</v>
      </c>
      <c r="Q125" s="1" t="str">
        <f ca="1">$AT$8&amp;"!R"&amp;2+$D$16+3*A125+1&amp;"C"&amp;F$3</f>
        <v>data2!R441C37</v>
      </c>
      <c r="R125" s="1" t="str">
        <f ca="1">$AT$8&amp;"!R"&amp;2+$D$16+3*A125+2&amp;"C"&amp;F$3</f>
        <v>data2!R442C37</v>
      </c>
      <c r="S125" s="2">
        <f t="shared" ca="1" si="45"/>
        <v>109</v>
      </c>
      <c r="T125" s="63">
        <f t="shared" ca="1" si="46"/>
        <v>109</v>
      </c>
      <c r="U125" s="2" t="str">
        <f t="shared" ca="1" si="47"/>
        <v/>
      </c>
      <c r="V125" s="2">
        <f t="shared" ca="1" si="48"/>
        <v>175.03405701259976</v>
      </c>
      <c r="W125" s="2">
        <f t="shared" ca="1" si="49"/>
        <v>174.66525677272253</v>
      </c>
      <c r="X125" s="2">
        <f t="shared" ca="1" si="50"/>
        <v>173.82349014282227</v>
      </c>
      <c r="Y125" s="2" t="str">
        <f t="shared" ca="1" si="50"/>
        <v>OVR</v>
      </c>
      <c r="AA125" s="63">
        <f t="shared" ca="1" si="51"/>
        <v>136.11328758894248</v>
      </c>
      <c r="AB125" s="63">
        <f t="shared" ca="1" si="52"/>
        <v>135.41877692086356</v>
      </c>
      <c r="AC125" s="1">
        <f ca="1">IF(AB125&lt;&gt;"",AA125/AC$16,"")</f>
        <v>1.3279345130628535E-2</v>
      </c>
      <c r="AD125" s="63">
        <f t="shared" ca="1" si="64"/>
        <v>0.99489755423308623</v>
      </c>
      <c r="AE125" s="1">
        <f t="shared" ca="1" si="65"/>
        <v>-1.6671915345446431E-2</v>
      </c>
      <c r="AF125" s="63">
        <f t="shared" ca="1" si="67"/>
        <v>134.22673606872559</v>
      </c>
      <c r="AG125" s="1">
        <f t="shared" ca="1" si="53"/>
        <v>0.36296876690384661</v>
      </c>
      <c r="AH125" s="63">
        <f t="shared" ca="1" si="68"/>
        <v>0.98613984311425773</v>
      </c>
      <c r="AI125" s="1">
        <f t="shared" ca="1" si="69"/>
        <v>2.8945488224039639E-2</v>
      </c>
      <c r="AJ125" s="63">
        <f t="shared" ca="1" si="70"/>
        <v>0.99119737395919194</v>
      </c>
      <c r="AK125" s="1">
        <f t="shared" ca="1" si="71"/>
        <v>8.5257876669546651E-3</v>
      </c>
      <c r="AL125" s="2" t="str">
        <f t="shared" ca="1" si="73"/>
        <v/>
      </c>
      <c r="AM125" s="1" t="str">
        <f t="shared" ca="1" si="58"/>
        <v/>
      </c>
      <c r="AN125" s="63" t="str">
        <f t="shared" ca="1" si="74"/>
        <v/>
      </c>
      <c r="AO125" s="1" t="str">
        <f t="shared" ca="1" si="60"/>
        <v/>
      </c>
      <c r="AP125" s="63" t="str">
        <f t="shared" ca="1" si="75"/>
        <v/>
      </c>
      <c r="AQ125" s="1" t="str">
        <f t="shared" ca="1" si="62"/>
        <v/>
      </c>
      <c r="AR125" s="1"/>
      <c r="AS125" s="1"/>
      <c r="AT125" s="1"/>
      <c r="AU125" s="1"/>
      <c r="AX125" s="118"/>
      <c r="AY125" s="118"/>
      <c r="AZ125" s="118"/>
      <c r="BA125" s="118"/>
      <c r="BD125" s="121"/>
      <c r="BE125" s="123"/>
      <c r="BF125" s="121"/>
      <c r="BG125" s="121"/>
      <c r="BH125" s="123"/>
      <c r="BI125" s="121"/>
      <c r="BL125" s="121"/>
      <c r="BM125" s="123"/>
      <c r="BN125" s="121"/>
      <c r="BO125" s="121"/>
      <c r="BP125" s="123"/>
      <c r="BQ125" s="121"/>
    </row>
    <row r="126" spans="1:69">
      <c r="A126" s="62">
        <f t="shared" si="63"/>
        <v>109</v>
      </c>
      <c r="B126" s="62" t="str">
        <f t="shared" si="35"/>
        <v>data3!R111C37</v>
      </c>
      <c r="C126" s="62" t="str">
        <f ca="1">$AT$8&amp;"!R"&amp;2+A126&amp;"C"&amp;F$3</f>
        <v>data2!R111C37</v>
      </c>
      <c r="D126" s="63">
        <f t="shared" ca="1" si="34"/>
        <v>110</v>
      </c>
      <c r="E126" s="62">
        <f t="shared" ca="1" si="36"/>
        <v>3883.9930771712789</v>
      </c>
      <c r="F126" s="63">
        <f t="shared" ca="1" si="37"/>
        <v>3863.8005719866073</v>
      </c>
      <c r="G126" s="63">
        <f t="shared" ca="1" si="38"/>
        <v>3863.8005719866073</v>
      </c>
      <c r="H126" s="63"/>
      <c r="I126" s="63" t="str">
        <f t="shared" ca="1" si="39"/>
        <v/>
      </c>
      <c r="J126" s="63" t="str">
        <f t="shared" ca="1" si="40"/>
        <v/>
      </c>
      <c r="K126" s="63" t="str">
        <f t="shared" ca="1" si="41"/>
        <v/>
      </c>
      <c r="L126" s="1" t="str">
        <f t="shared" ca="1" si="42"/>
        <v/>
      </c>
      <c r="M126" s="1" t="str">
        <f t="shared" ca="1" si="43"/>
        <v/>
      </c>
      <c r="N126" s="1"/>
      <c r="O126" s="1" t="str">
        <f t="shared" ca="1" si="44"/>
        <v>data3!R443C37</v>
      </c>
      <c r="P126" s="1" t="str">
        <f ca="1">$AT$8&amp;"!R"&amp;2+$D$16+3*A126&amp;"C"&amp;F$3</f>
        <v>data2!R443C37</v>
      </c>
      <c r="Q126" s="1" t="str">
        <f ca="1">$AT$8&amp;"!R"&amp;2+$D$16+3*A126+1&amp;"C"&amp;F$3</f>
        <v>data2!R444C37</v>
      </c>
      <c r="R126" s="1" t="str">
        <f ca="1">$AT$8&amp;"!R"&amp;2+$D$16+3*A126+2&amp;"C"&amp;F$3</f>
        <v>data2!R445C37</v>
      </c>
      <c r="S126" s="2">
        <f t="shared" ca="1" si="45"/>
        <v>110</v>
      </c>
      <c r="T126" s="63">
        <f t="shared" ca="1" si="46"/>
        <v>110</v>
      </c>
      <c r="U126" s="2" t="str">
        <f t="shared" ca="1" si="47"/>
        <v/>
      </c>
      <c r="V126" s="2">
        <f t="shared" ca="1" si="48"/>
        <v>168.50224239705511</v>
      </c>
      <c r="W126" s="2">
        <f t="shared" ca="1" si="49"/>
        <v>168.0012858254569</v>
      </c>
      <c r="X126" s="2">
        <f t="shared" ca="1" si="50"/>
        <v>166.95488684517997</v>
      </c>
      <c r="Y126" s="2" t="str">
        <f t="shared" ca="1" si="50"/>
        <v>OVR</v>
      </c>
      <c r="AA126" s="63">
        <f t="shared" ca="1" si="51"/>
        <v>136.68749273701874</v>
      </c>
      <c r="AB126" s="63">
        <f t="shared" ca="1" si="52"/>
        <v>135.98853901454382</v>
      </c>
      <c r="AC126" s="1">
        <f ca="1">IF(AB126&lt;&gt;"",AA126/AC$16,"")</f>
        <v>1.3335365145074999E-2</v>
      </c>
      <c r="AD126" s="63">
        <f t="shared" ca="1" si="64"/>
        <v>0.99488648369738053</v>
      </c>
      <c r="AE126" s="1">
        <f t="shared" ca="1" si="65"/>
        <v>-1.6682857144051932E-2</v>
      </c>
      <c r="AF126" s="63">
        <f t="shared" ca="1" si="67"/>
        <v>134.66120883396692</v>
      </c>
      <c r="AG126" s="1">
        <f t="shared" ca="1" si="53"/>
        <v>0.36449998063204997</v>
      </c>
      <c r="AH126" s="63">
        <f t="shared" ca="1" si="68"/>
        <v>0.98517579141677358</v>
      </c>
      <c r="AI126" s="1">
        <f t="shared" ca="1" si="69"/>
        <v>2.7939589667696607E-2</v>
      </c>
      <c r="AJ126" s="63">
        <f t="shared" ca="1" si="70"/>
        <v>0.99023939671537364</v>
      </c>
      <c r="AK126" s="1">
        <f t="shared" ca="1" si="71"/>
        <v>7.5510627738391012E-3</v>
      </c>
      <c r="AL126" s="2" t="str">
        <f t="shared" ca="1" si="73"/>
        <v/>
      </c>
      <c r="AM126" s="1" t="str">
        <f t="shared" ca="1" si="58"/>
        <v/>
      </c>
      <c r="AN126" s="63" t="str">
        <f t="shared" ca="1" si="74"/>
        <v/>
      </c>
      <c r="AO126" s="1" t="str">
        <f t="shared" ca="1" si="60"/>
        <v/>
      </c>
      <c r="AP126" s="63" t="str">
        <f t="shared" ca="1" si="75"/>
        <v/>
      </c>
      <c r="AQ126" s="1" t="str">
        <f t="shared" ca="1" si="62"/>
        <v/>
      </c>
      <c r="AR126" s="1"/>
      <c r="AS126" s="1"/>
      <c r="AT126" s="1"/>
      <c r="AU126" s="1"/>
      <c r="AX126" s="118"/>
      <c r="AY126" s="118"/>
      <c r="AZ126" s="118"/>
      <c r="BA126" s="118"/>
      <c r="BD126" s="121"/>
      <c r="BE126" s="123"/>
      <c r="BF126" s="121"/>
      <c r="BG126" s="121"/>
      <c r="BH126" s="123"/>
      <c r="BI126" s="121"/>
      <c r="BL126" s="121"/>
      <c r="BM126" s="123"/>
      <c r="BN126" s="121"/>
      <c r="BO126" s="121"/>
      <c r="BP126" s="123"/>
      <c r="BQ126" s="121"/>
    </row>
    <row r="127" spans="1:69">
      <c r="A127" s="62">
        <f t="shared" si="63"/>
        <v>110</v>
      </c>
      <c r="B127" s="62" t="str">
        <f t="shared" si="35"/>
        <v>data3!R112C37</v>
      </c>
      <c r="C127" s="62" t="str">
        <f ca="1">$AT$8&amp;"!R"&amp;2+A127&amp;"C"&amp;F$3</f>
        <v>data2!R112C37</v>
      </c>
      <c r="D127" s="63">
        <f t="shared" ca="1" si="34"/>
        <v>111</v>
      </c>
      <c r="E127" s="62">
        <f t="shared" ca="1" si="36"/>
        <v>3724.1773056427305</v>
      </c>
      <c r="F127" s="63">
        <f t="shared" ca="1" si="37"/>
        <v>3703.412850516183</v>
      </c>
      <c r="G127" s="63">
        <f t="shared" ca="1" si="38"/>
        <v>3703.412850516183</v>
      </c>
      <c r="H127" s="63"/>
      <c r="I127" s="63" t="str">
        <f t="shared" ca="1" si="39"/>
        <v/>
      </c>
      <c r="J127" s="63" t="str">
        <f t="shared" ca="1" si="40"/>
        <v/>
      </c>
      <c r="K127" s="63" t="str">
        <f t="shared" ca="1" si="41"/>
        <v/>
      </c>
      <c r="L127" s="1" t="str">
        <f t="shared" ca="1" si="42"/>
        <v/>
      </c>
      <c r="M127" s="1" t="str">
        <f t="shared" ca="1" si="43"/>
        <v/>
      </c>
      <c r="N127" s="1"/>
      <c r="O127" s="1" t="str">
        <f t="shared" ca="1" si="44"/>
        <v>data3!R446C37</v>
      </c>
      <c r="P127" s="1" t="str">
        <f ca="1">$AT$8&amp;"!R"&amp;2+$D$16+3*A127&amp;"C"&amp;F$3</f>
        <v>data2!R446C37</v>
      </c>
      <c r="Q127" s="1" t="str">
        <f ca="1">$AT$8&amp;"!R"&amp;2+$D$16+3*A127+1&amp;"C"&amp;F$3</f>
        <v>data2!R447C37</v>
      </c>
      <c r="R127" s="1" t="str">
        <f ca="1">$AT$8&amp;"!R"&amp;2+$D$16+3*A127+2&amp;"C"&amp;F$3</f>
        <v>data2!R448C37</v>
      </c>
      <c r="S127" s="2">
        <f t="shared" ca="1" si="45"/>
        <v>111</v>
      </c>
      <c r="T127" s="63">
        <f t="shared" ca="1" si="46"/>
        <v>111</v>
      </c>
      <c r="U127" s="2" t="str">
        <f t="shared" ca="1" si="47"/>
        <v/>
      </c>
      <c r="V127" s="2">
        <f t="shared" ca="1" si="48"/>
        <v>161.56996966359955</v>
      </c>
      <c r="W127" s="2">
        <f t="shared" ca="1" si="49"/>
        <v>161.10271072387695</v>
      </c>
      <c r="X127" s="2">
        <f t="shared" ca="1" si="50"/>
        <v>160.87859289986747</v>
      </c>
      <c r="Y127" s="2" t="str">
        <f t="shared" ca="1" si="50"/>
        <v>OVR</v>
      </c>
      <c r="AA127" s="63">
        <f t="shared" ca="1" si="51"/>
        <v>137.31883996768045</v>
      </c>
      <c r="AB127" s="63">
        <f t="shared" ca="1" si="52"/>
        <v>136.50802666800362</v>
      </c>
      <c r="AC127" s="1">
        <f ca="1">IF(AB127&lt;&gt;"",AA127/AC$16,"")</f>
        <v>1.3396959996846872E-2</v>
      </c>
      <c r="AD127" s="63">
        <f t="shared" ca="1" si="64"/>
        <v>0.99409539652484935</v>
      </c>
      <c r="AE127" s="1">
        <f t="shared" ca="1" si="65"/>
        <v>-1.7464744918175179E-2</v>
      </c>
      <c r="AF127" s="63">
        <f t="shared" ca="1" si="67"/>
        <v>135.17967578342981</v>
      </c>
      <c r="AG127" s="1">
        <f t="shared" ca="1" si="53"/>
        <v>0.36618357324714784</v>
      </c>
      <c r="AH127" s="63">
        <f t="shared" ca="1" si="68"/>
        <v>0.98442191774446897</v>
      </c>
      <c r="AI127" s="1">
        <f t="shared" ca="1" si="69"/>
        <v>2.7152992392244224E-2</v>
      </c>
      <c r="AJ127" s="63">
        <f t="shared" ca="1" si="70"/>
        <v>0.99026906390051006</v>
      </c>
      <c r="AK127" s="1">
        <f t="shared" ca="1" si="71"/>
        <v>7.581248609721758E-3</v>
      </c>
      <c r="AL127" s="2" t="str">
        <f t="shared" ca="1" si="73"/>
        <v/>
      </c>
      <c r="AM127" s="1" t="str">
        <f t="shared" ca="1" si="58"/>
        <v/>
      </c>
      <c r="AN127" s="63" t="str">
        <f t="shared" ca="1" si="74"/>
        <v/>
      </c>
      <c r="AO127" s="1" t="str">
        <f t="shared" ca="1" si="60"/>
        <v/>
      </c>
      <c r="AP127" s="63" t="str">
        <f t="shared" ca="1" si="75"/>
        <v/>
      </c>
      <c r="AQ127" s="1" t="str">
        <f t="shared" ca="1" si="62"/>
        <v/>
      </c>
      <c r="AR127" s="1"/>
      <c r="AS127" s="1"/>
      <c r="AT127" s="1"/>
      <c r="AU127" s="1"/>
      <c r="AX127" s="118"/>
      <c r="AY127" s="118"/>
      <c r="AZ127" s="118"/>
      <c r="BA127" s="118"/>
      <c r="BD127" s="121"/>
      <c r="BE127" s="123"/>
      <c r="BF127" s="121"/>
      <c r="BG127" s="121"/>
      <c r="BH127" s="123"/>
      <c r="BI127" s="121"/>
      <c r="BL127" s="121"/>
      <c r="BM127" s="123"/>
      <c r="BN127" s="121"/>
      <c r="BO127" s="121"/>
      <c r="BP127" s="123"/>
      <c r="BQ127" s="121"/>
    </row>
    <row r="128" spans="1:69">
      <c r="A128" s="62">
        <f t="shared" si="63"/>
        <v>111</v>
      </c>
      <c r="B128" s="62" t="str">
        <f t="shared" si="35"/>
        <v>data3!R113C37</v>
      </c>
      <c r="C128" s="62" t="str">
        <f ca="1">$AT$8&amp;"!R"&amp;2+A128&amp;"C"&amp;F$3</f>
        <v>data2!R113C37</v>
      </c>
      <c r="D128" s="63">
        <f t="shared" ca="1" si="34"/>
        <v>112</v>
      </c>
      <c r="E128" s="62">
        <f t="shared" ca="1" si="36"/>
        <v>3557.5334664937</v>
      </c>
      <c r="F128" s="63">
        <f t="shared" ca="1" si="37"/>
        <v>3536.3220738002233</v>
      </c>
      <c r="G128" s="63">
        <f t="shared" ca="1" si="38"/>
        <v>3536.3220738002233</v>
      </c>
      <c r="H128" s="63"/>
      <c r="I128" s="63" t="str">
        <f t="shared" ca="1" si="39"/>
        <v/>
      </c>
      <c r="J128" s="63" t="str">
        <f t="shared" ca="1" si="40"/>
        <v/>
      </c>
      <c r="K128" s="63" t="str">
        <f t="shared" ca="1" si="41"/>
        <v/>
      </c>
      <c r="L128" s="1" t="str">
        <f t="shared" ca="1" si="42"/>
        <v/>
      </c>
      <c r="M128" s="1" t="str">
        <f t="shared" ca="1" si="43"/>
        <v/>
      </c>
      <c r="N128" s="1"/>
      <c r="O128" s="1" t="str">
        <f t="shared" ca="1" si="44"/>
        <v>data3!R449C37</v>
      </c>
      <c r="P128" s="1" t="str">
        <f ca="1">$AT$8&amp;"!R"&amp;2+$D$16+3*A128&amp;"C"&amp;F$3</f>
        <v>data2!R449C37</v>
      </c>
      <c r="Q128" s="1" t="str">
        <f ca="1">$AT$8&amp;"!R"&amp;2+$D$16+3*A128+1&amp;"C"&amp;F$3</f>
        <v>data2!R450C37</v>
      </c>
      <c r="R128" s="1" t="str">
        <f ca="1">$AT$8&amp;"!R"&amp;2+$D$16+3*A128+2&amp;"C"&amp;F$3</f>
        <v>data2!R451C37</v>
      </c>
      <c r="S128" s="2">
        <f t="shared" ca="1" si="45"/>
        <v>112</v>
      </c>
      <c r="T128" s="63">
        <f t="shared" ca="1" si="46"/>
        <v>112</v>
      </c>
      <c r="U128" s="2" t="str">
        <f t="shared" ca="1" si="47"/>
        <v/>
      </c>
      <c r="V128" s="2">
        <f t="shared" ca="1" si="48"/>
        <v>154.47401792240086</v>
      </c>
      <c r="W128" s="2">
        <f t="shared" ca="1" si="49"/>
        <v>153.94718251909529</v>
      </c>
      <c r="X128" s="2">
        <f t="shared" ca="1" si="50"/>
        <v>153.37544659205847</v>
      </c>
      <c r="Y128" s="2" t="str">
        <f t="shared" ca="1" si="50"/>
        <v>OVR</v>
      </c>
      <c r="AA128" s="63">
        <f t="shared" ca="1" si="51"/>
        <v>137.85615705262882</v>
      </c>
      <c r="AB128" s="63">
        <f t="shared" ca="1" si="52"/>
        <v>136.98841449192591</v>
      </c>
      <c r="AC128" s="1">
        <f ca="1">IF(AB128&lt;&gt;"",AA128/AC$16,"")</f>
        <v>1.3449381175866226E-2</v>
      </c>
      <c r="AD128" s="63">
        <f t="shared" ca="1" si="64"/>
        <v>0.99370544936653327</v>
      </c>
      <c r="AE128" s="1">
        <f t="shared" ca="1" si="65"/>
        <v>-1.7850157457056093E-2</v>
      </c>
      <c r="AF128" s="63">
        <f t="shared" ca="1" si="67"/>
        <v>135.56346539088659</v>
      </c>
      <c r="AG128" s="1">
        <f t="shared" ca="1" si="53"/>
        <v>0.36761641880701018</v>
      </c>
      <c r="AH128" s="63">
        <f t="shared" ca="1" si="68"/>
        <v>0.9833689571016625</v>
      </c>
      <c r="AI128" s="1">
        <f t="shared" ca="1" si="69"/>
        <v>2.6054325595381345E-2</v>
      </c>
      <c r="AJ128" s="63">
        <f t="shared" ca="1" si="70"/>
        <v>0.98959803202099761</v>
      </c>
      <c r="AK128" s="1">
        <f t="shared" ca="1" si="71"/>
        <v>6.8984855469709228E-3</v>
      </c>
      <c r="AL128" s="2" t="str">
        <f t="shared" ca="1" si="73"/>
        <v/>
      </c>
      <c r="AM128" s="1" t="str">
        <f t="shared" ca="1" si="58"/>
        <v/>
      </c>
      <c r="AN128" s="63" t="str">
        <f t="shared" ca="1" si="74"/>
        <v/>
      </c>
      <c r="AO128" s="1" t="str">
        <f t="shared" ca="1" si="60"/>
        <v/>
      </c>
      <c r="AP128" s="63" t="str">
        <f t="shared" ca="1" si="75"/>
        <v/>
      </c>
      <c r="AQ128" s="1" t="str">
        <f t="shared" ca="1" si="62"/>
        <v/>
      </c>
      <c r="AR128" s="1"/>
      <c r="AS128" s="1"/>
      <c r="AT128" s="1"/>
      <c r="AU128" s="1"/>
      <c r="AX128" s="118"/>
      <c r="AY128" s="118"/>
      <c r="AZ128" s="118"/>
      <c r="BA128" s="118"/>
      <c r="BD128" s="121"/>
      <c r="BE128" s="123"/>
      <c r="BF128" s="121"/>
      <c r="BG128" s="121"/>
      <c r="BH128" s="123"/>
      <c r="BI128" s="121"/>
      <c r="BL128" s="121"/>
      <c r="BM128" s="123"/>
      <c r="BN128" s="121"/>
      <c r="BO128" s="121"/>
      <c r="BP128" s="123"/>
      <c r="BQ128" s="121"/>
    </row>
    <row r="129" spans="1:71">
      <c r="A129" s="62">
        <f t="shared" si="63"/>
        <v>112</v>
      </c>
      <c r="B129" s="62" t="str">
        <f t="shared" si="35"/>
        <v>data3!R114C37</v>
      </c>
      <c r="C129" s="62" t="str">
        <f ca="1">$AT$8&amp;"!R"&amp;2+A129&amp;"C"&amp;F$3</f>
        <v>data2!R114C37</v>
      </c>
      <c r="D129" s="63">
        <f t="shared" ca="1" si="34"/>
        <v>113</v>
      </c>
      <c r="E129" s="62">
        <f t="shared" ca="1" si="36"/>
        <v>3385.3783536390947</v>
      </c>
      <c r="F129" s="63">
        <f t="shared" ca="1" si="37"/>
        <v>3363.388419015067</v>
      </c>
      <c r="G129" s="63">
        <f t="shared" ca="1" si="38"/>
        <v>3363.388419015067</v>
      </c>
      <c r="H129" s="63"/>
      <c r="I129" s="63" t="str">
        <f t="shared" ca="1" si="39"/>
        <v/>
      </c>
      <c r="J129" s="63" t="str">
        <f t="shared" ca="1" si="40"/>
        <v/>
      </c>
      <c r="K129" s="63" t="str">
        <f t="shared" ca="1" si="41"/>
        <v/>
      </c>
      <c r="L129" s="1" t="str">
        <f t="shared" ca="1" si="42"/>
        <v/>
      </c>
      <c r="M129" s="1" t="str">
        <f t="shared" ca="1" si="43"/>
        <v/>
      </c>
      <c r="N129" s="1"/>
      <c r="O129" s="1" t="str">
        <f t="shared" ca="1" si="44"/>
        <v>data3!R452C37</v>
      </c>
      <c r="P129" s="1" t="str">
        <f ca="1">$AT$8&amp;"!R"&amp;2+$D$16+3*A129&amp;"C"&amp;F$3</f>
        <v>data2!R452C37</v>
      </c>
      <c r="Q129" s="1" t="str">
        <f ca="1">$AT$8&amp;"!R"&amp;2+$D$16+3*A129+1&amp;"C"&amp;F$3</f>
        <v>data2!R453C37</v>
      </c>
      <c r="R129" s="1" t="str">
        <f ca="1">$AT$8&amp;"!R"&amp;2+$D$16+3*A129+2&amp;"C"&amp;F$3</f>
        <v>data2!R454C37</v>
      </c>
      <c r="S129" s="2">
        <f t="shared" ca="1" si="45"/>
        <v>113</v>
      </c>
      <c r="T129" s="63">
        <f t="shared" ca="1" si="46"/>
        <v>113</v>
      </c>
      <c r="U129" s="2" t="str">
        <f t="shared" ca="1" si="47"/>
        <v/>
      </c>
      <c r="V129" s="2">
        <f t="shared" ca="1" si="48"/>
        <v>146.99912325895329</v>
      </c>
      <c r="W129" s="2">
        <f t="shared" ca="1" si="49"/>
        <v>146.47325760977608</v>
      </c>
      <c r="X129" s="2">
        <f t="shared" ca="1" si="50"/>
        <v>145.58353533063615</v>
      </c>
      <c r="Y129" s="2" t="str">
        <f t="shared" ca="1" si="50"/>
        <v>OVR</v>
      </c>
      <c r="AA129" s="63">
        <f t="shared" ca="1" si="51"/>
        <v>138.37900749067754</v>
      </c>
      <c r="AB129" s="63">
        <f t="shared" ca="1" si="52"/>
        <v>137.41294125148229</v>
      </c>
      <c r="AC129" s="1">
        <f ca="1">IF(AB129&lt;&gt;"",AA129/AC$16,"")</f>
        <v>1.3500390974700247E-2</v>
      </c>
      <c r="AD129" s="63">
        <f t="shared" ca="1" si="64"/>
        <v>0.99301869368256357</v>
      </c>
      <c r="AE129" s="1">
        <f t="shared" ca="1" si="65"/>
        <v>-1.8528926993145789E-2</v>
      </c>
      <c r="AF129" s="63">
        <f t="shared" ca="1" si="67"/>
        <v>135.95441000802177</v>
      </c>
      <c r="AG129" s="1">
        <f t="shared" ca="1" si="53"/>
        <v>0.36901068664180675</v>
      </c>
      <c r="AH129" s="63">
        <f t="shared" ca="1" si="68"/>
        <v>0.98247857441224162</v>
      </c>
      <c r="AI129" s="1">
        <f t="shared" ca="1" si="69"/>
        <v>2.5125293818124339E-2</v>
      </c>
      <c r="AJ129" s="63">
        <f t="shared" ca="1" si="70"/>
        <v>0.98938577960578522</v>
      </c>
      <c r="AK129" s="1">
        <f t="shared" ca="1" si="71"/>
        <v>6.6825224705340247E-3</v>
      </c>
      <c r="AL129" s="2" t="str">
        <f t="shared" ca="1" si="73"/>
        <v/>
      </c>
      <c r="AM129" s="1" t="str">
        <f t="shared" ca="1" si="58"/>
        <v/>
      </c>
      <c r="AN129" s="63" t="str">
        <f t="shared" ca="1" si="74"/>
        <v/>
      </c>
      <c r="AO129" s="1" t="str">
        <f t="shared" ca="1" si="60"/>
        <v/>
      </c>
      <c r="AP129" s="63" t="str">
        <f t="shared" ca="1" si="75"/>
        <v/>
      </c>
      <c r="AQ129" s="1" t="str">
        <f t="shared" ca="1" si="62"/>
        <v/>
      </c>
      <c r="AR129" s="1"/>
      <c r="AS129" s="1"/>
      <c r="AT129" s="1"/>
      <c r="AU129" s="1"/>
      <c r="AX129" s="118"/>
      <c r="AY129" s="118"/>
      <c r="AZ129" s="118"/>
      <c r="BA129" s="118"/>
      <c r="BD129" s="121"/>
      <c r="BE129" s="123"/>
      <c r="BF129" s="121"/>
      <c r="BG129" s="121"/>
      <c r="BH129" s="123"/>
      <c r="BI129" s="121"/>
      <c r="BL129" s="121"/>
      <c r="BM129" s="123"/>
      <c r="BN129" s="121"/>
      <c r="BO129" s="121"/>
      <c r="BP129" s="123"/>
      <c r="BQ129" s="121"/>
    </row>
    <row r="130" spans="1:71" s="58" customFormat="1">
      <c r="A130" s="68">
        <f t="shared" si="63"/>
        <v>113</v>
      </c>
      <c r="B130" s="68" t="str">
        <f t="shared" si="35"/>
        <v>data3!R115C37</v>
      </c>
      <c r="C130" s="68" t="str">
        <f ca="1">$AT$8&amp;"!R"&amp;2+A130&amp;"C"&amp;F$3</f>
        <v>data2!R115C37</v>
      </c>
      <c r="D130" s="55">
        <f t="shared" ca="1" si="34"/>
        <v>114</v>
      </c>
      <c r="E130" s="68">
        <f t="shared" ca="1" si="36"/>
        <v>3207.4121786927453</v>
      </c>
      <c r="F130" s="55">
        <f t="shared" ca="1" si="37"/>
        <v>3185.148202078683</v>
      </c>
      <c r="G130" s="55">
        <f t="shared" ca="1" si="38"/>
        <v>3185.148202078683</v>
      </c>
      <c r="H130" s="55"/>
      <c r="I130" s="55" t="str">
        <f t="shared" ca="1" si="39"/>
        <v/>
      </c>
      <c r="J130" s="55" t="str">
        <f t="shared" ca="1" si="40"/>
        <v/>
      </c>
      <c r="K130" s="55" t="str">
        <f t="shared" ca="1" si="41"/>
        <v/>
      </c>
      <c r="L130" s="54" t="str">
        <f t="shared" ca="1" si="42"/>
        <v/>
      </c>
      <c r="M130" s="54" t="str">
        <f t="shared" ca="1" si="43"/>
        <v/>
      </c>
      <c r="N130" s="54"/>
      <c r="O130" s="54" t="str">
        <f t="shared" ca="1" si="44"/>
        <v>data3!R455C37</v>
      </c>
      <c r="P130" s="54" t="str">
        <f ca="1">$AT$8&amp;"!R"&amp;2+$D$16+3*A130&amp;"C"&amp;F$3</f>
        <v>data2!R455C37</v>
      </c>
      <c r="Q130" s="54" t="str">
        <f ca="1">$AT$8&amp;"!R"&amp;2+$D$16+3*A130+1&amp;"C"&amp;F$3</f>
        <v>data2!R456C37</v>
      </c>
      <c r="R130" s="54" t="str">
        <f ca="1">$AT$8&amp;"!R"&amp;2+$D$16+3*A130+2&amp;"C"&amp;F$3</f>
        <v>data2!R457C37</v>
      </c>
      <c r="S130" s="53">
        <f t="shared" ca="1" si="45"/>
        <v>114</v>
      </c>
      <c r="T130" s="63">
        <f t="shared" ca="1" si="46"/>
        <v>114</v>
      </c>
      <c r="U130" s="2" t="str">
        <f t="shared" ca="1" si="47"/>
        <v/>
      </c>
      <c r="V130" s="2">
        <f t="shared" ca="1" si="48"/>
        <v>139.33056508905261</v>
      </c>
      <c r="W130" s="53">
        <f t="shared" ca="1" si="49"/>
        <v>138.72562653677804</v>
      </c>
      <c r="X130" s="2">
        <f t="shared" ca="1" si="50"/>
        <v>137.16627611432756</v>
      </c>
      <c r="Y130" s="2" t="str">
        <f t="shared" ca="1" si="50"/>
        <v>OVR</v>
      </c>
      <c r="AA130" s="63">
        <f t="shared" ca="1" si="51"/>
        <v>139.17669005948494</v>
      </c>
      <c r="AB130" s="63">
        <f t="shared" ca="1" si="52"/>
        <v>138.12234933035714</v>
      </c>
      <c r="AC130" s="1">
        <f ca="1">IF(AB130&lt;&gt;"",AA130/AC$16,"")</f>
        <v>1.3578213664339995E-2</v>
      </c>
      <c r="AD130" s="63">
        <f t="shared" ca="1" si="64"/>
        <v>0.99242444457705403</v>
      </c>
      <c r="AE130" s="1">
        <f t="shared" ca="1" si="65"/>
        <v>-1.9116265691730527E-2</v>
      </c>
      <c r="AF130" s="63">
        <f t="shared" ca="1" si="67"/>
        <v>136.23254830496651</v>
      </c>
      <c r="AG130" s="1">
        <f t="shared" ca="1" si="53"/>
        <v>0.3711378401586265</v>
      </c>
      <c r="AH130" s="63">
        <f t="shared" ca="1" si="68"/>
        <v>0.97884601398941096</v>
      </c>
      <c r="AI130" s="1">
        <f t="shared" ca="1" si="69"/>
        <v>2.1335053839614648E-2</v>
      </c>
      <c r="AJ130" s="63">
        <f t="shared" ca="1" si="70"/>
        <v>0.986317920057451</v>
      </c>
      <c r="AK130" s="1">
        <f t="shared" ca="1" si="71"/>
        <v>3.5610296692802912E-3</v>
      </c>
      <c r="AL130" s="2" t="str">
        <f t="shared" ca="1" si="73"/>
        <v/>
      </c>
      <c r="AM130" s="1" t="str">
        <f t="shared" ca="1" si="58"/>
        <v/>
      </c>
      <c r="AN130" s="63" t="str">
        <f t="shared" ca="1" si="74"/>
        <v/>
      </c>
      <c r="AO130" s="1" t="str">
        <f t="shared" ca="1" si="60"/>
        <v/>
      </c>
      <c r="AP130" s="63" t="str">
        <f t="shared" ca="1" si="75"/>
        <v/>
      </c>
      <c r="AQ130" s="1" t="str">
        <f t="shared" ca="1" si="62"/>
        <v/>
      </c>
      <c r="AR130" s="1"/>
      <c r="AS130" s="1"/>
      <c r="AT130" s="1"/>
      <c r="AU130" s="1"/>
      <c r="AX130" s="108"/>
      <c r="AY130" s="108"/>
      <c r="AZ130" s="108"/>
      <c r="BA130" s="108"/>
      <c r="BB130" s="106"/>
      <c r="BC130" s="106"/>
      <c r="BD130" s="109"/>
      <c r="BE130" s="107"/>
      <c r="BF130" s="109"/>
      <c r="BG130" s="109"/>
      <c r="BH130" s="107"/>
      <c r="BI130" s="109"/>
      <c r="BJ130" s="106"/>
      <c r="BK130" s="106"/>
      <c r="BL130" s="109"/>
      <c r="BM130" s="107"/>
      <c r="BN130" s="109"/>
      <c r="BO130" s="109"/>
      <c r="BP130" s="107"/>
      <c r="BQ130" s="109"/>
      <c r="BR130" s="106"/>
      <c r="BS130" s="106"/>
    </row>
    <row r="131" spans="1:71">
      <c r="A131" s="62">
        <f t="shared" si="63"/>
        <v>114</v>
      </c>
      <c r="H131" s="63"/>
      <c r="O131" s="1" t="str">
        <f t="shared" ca="1" si="44"/>
        <v>data3!R458C37</v>
      </c>
      <c r="P131" s="1" t="str">
        <f ca="1">$AT$8&amp;"!R"&amp;2+$D$16+3*A131&amp;"C"&amp;F$3</f>
        <v>data2!R458C37</v>
      </c>
      <c r="Q131" s="1" t="str">
        <f ca="1">$AT$8&amp;"!R"&amp;2+$D$16+3*A131+1&amp;"C"&amp;F$3</f>
        <v>data2!R459C37</v>
      </c>
      <c r="R131" s="1" t="str">
        <f ca="1">$AT$8&amp;"!R"&amp;2+$D$16+3*A131+2&amp;"C"&amp;F$3</f>
        <v>data2!R460C37</v>
      </c>
      <c r="S131" s="2">
        <f t="shared" ca="1" si="45"/>
        <v>115</v>
      </c>
      <c r="T131" s="63">
        <f t="shared" ca="1" si="46"/>
        <v>115</v>
      </c>
      <c r="U131" s="2" t="str">
        <f t="shared" ca="1" si="47"/>
        <v/>
      </c>
      <c r="V131" s="2">
        <f ca="1">$K$4*INDIRECT(O131,FALSE)</f>
        <v>139.17669005948494</v>
      </c>
      <c r="W131" s="2">
        <f ca="1">INDIRECT(P131,FALSE)</f>
        <v>138.12234933035714</v>
      </c>
      <c r="X131" s="2">
        <f t="shared" ca="1" si="50"/>
        <v>136.23254830496651</v>
      </c>
      <c r="Y131" s="2" t="str">
        <f t="shared" ca="1" si="50"/>
        <v>OVR</v>
      </c>
      <c r="AA131" s="63">
        <f t="shared" ca="1" si="51"/>
        <v>139.33056508905261</v>
      </c>
      <c r="AB131" s="63">
        <f t="shared" ca="1" si="52"/>
        <v>138.72562653677804</v>
      </c>
      <c r="AC131" s="1">
        <f ca="1">IF(AB131&lt;&gt;"",AA131/AC$16,"")</f>
        <v>1.3593225862346596E-2</v>
      </c>
      <c r="AD131" s="63">
        <f t="shared" ca="1" si="64"/>
        <v>0.99565824948827319</v>
      </c>
      <c r="AE131" s="1">
        <f t="shared" ca="1" si="65"/>
        <v>-1.5920066066989369E-2</v>
      </c>
      <c r="AF131" s="63">
        <f t="shared" ca="1" si="66"/>
        <v>137.16627611432756</v>
      </c>
      <c r="AG131" s="1">
        <f t="shared" ca="1" si="53"/>
        <v>0.37154817357080694</v>
      </c>
      <c r="AH131" s="63">
        <f t="shared" ca="1" si="54"/>
        <v>0.98446651692439657</v>
      </c>
      <c r="AI131" s="1">
        <f t="shared" ca="1" si="55"/>
        <v>2.7199527501118759E-2</v>
      </c>
      <c r="AJ131" s="63">
        <f ca="1">IF(AF131&lt;&gt;"",AF131/AB131,"")</f>
        <v>0.98875946383246593</v>
      </c>
      <c r="AK131" s="1">
        <f t="shared" ca="1" si="56"/>
        <v>6.0452572545337535E-3</v>
      </c>
      <c r="AL131" s="2" t="str">
        <f t="shared" ca="1" si="73"/>
        <v/>
      </c>
      <c r="AM131" s="1" t="str">
        <f t="shared" ca="1" si="58"/>
        <v/>
      </c>
      <c r="AN131" s="63" t="str">
        <f t="shared" ca="1" si="74"/>
        <v/>
      </c>
      <c r="AO131" s="1" t="str">
        <f t="shared" ca="1" si="60"/>
        <v/>
      </c>
      <c r="AP131" s="63" t="str">
        <f t="shared" ca="1" si="75"/>
        <v/>
      </c>
      <c r="AQ131" s="1" t="str">
        <f t="shared" ca="1" si="62"/>
        <v/>
      </c>
      <c r="AR131" s="1"/>
      <c r="AS131" s="1"/>
      <c r="AT131" s="1"/>
      <c r="AU131" s="1"/>
      <c r="AX131" s="118"/>
      <c r="AY131" s="118"/>
      <c r="AZ131" s="118"/>
      <c r="BA131" s="118"/>
      <c r="BD131" s="121"/>
      <c r="BE131" s="123"/>
      <c r="BF131" s="121"/>
      <c r="BG131" s="121"/>
      <c r="BH131" s="123"/>
      <c r="BI131" s="121"/>
      <c r="BL131" s="121"/>
      <c r="BM131" s="123"/>
      <c r="BN131" s="121"/>
      <c r="BO131" s="121"/>
      <c r="BP131" s="123"/>
      <c r="BQ131" s="121"/>
    </row>
    <row r="132" spans="1:71">
      <c r="A132" s="62">
        <f t="shared" si="63"/>
        <v>115</v>
      </c>
      <c r="H132" s="63"/>
      <c r="O132" s="1" t="str">
        <f t="shared" ca="1" si="44"/>
        <v>data3!R461C37</v>
      </c>
      <c r="P132" s="1" t="str">
        <f ca="1">$AT$8&amp;"!R"&amp;2+$D$16+3*A132&amp;"C"&amp;F$3</f>
        <v>data2!R461C37</v>
      </c>
      <c r="Q132" s="1" t="str">
        <f ca="1">$AT$8&amp;"!R"&amp;2+$D$16+3*A132+1&amp;"C"&amp;F$3</f>
        <v>data2!R462C37</v>
      </c>
      <c r="R132" s="1" t="str">
        <f ca="1">$AT$8&amp;"!R"&amp;2+$D$16+3*A132+2&amp;"C"&amp;F$3</f>
        <v>data2!R463C37</v>
      </c>
      <c r="S132" s="2">
        <f t="shared" ca="1" si="45"/>
        <v>116</v>
      </c>
      <c r="T132" s="63">
        <f t="shared" ca="1" si="46"/>
        <v>116</v>
      </c>
      <c r="U132" s="2" t="str">
        <f t="shared" ca="1" si="47"/>
        <v/>
      </c>
      <c r="V132" s="2">
        <f t="shared" ref="V132:V195" ca="1" si="76">$K$4*INDIRECT(O132,FALSE)</f>
        <v>138.37900749067754</v>
      </c>
      <c r="W132" s="2">
        <f t="shared" ref="W132:W195" ca="1" si="77">INDIRECT(P132,FALSE)</f>
        <v>137.41294125148229</v>
      </c>
      <c r="X132" s="2">
        <f t="shared" ca="1" si="50"/>
        <v>135.95441000802177</v>
      </c>
      <c r="Y132" s="2" t="str">
        <f t="shared" ca="1" si="50"/>
        <v>OVR</v>
      </c>
      <c r="AA132" s="63">
        <f t="shared" ca="1" si="51"/>
        <v>146.99912325895329</v>
      </c>
      <c r="AB132" s="63">
        <f t="shared" ca="1" si="52"/>
        <v>146.47325760977608</v>
      </c>
      <c r="AC132" s="1">
        <f ca="1">IF(AB132&lt;&gt;"",AA132/AC$16,"")</f>
        <v>1.4341377878922272E-2</v>
      </c>
      <c r="AD132" s="63">
        <f t="shared" ca="1" si="64"/>
        <v>0.99642266132260637</v>
      </c>
      <c r="AE132" s="1">
        <f t="shared" ca="1" si="65"/>
        <v>-1.5164543428760058E-2</v>
      </c>
      <c r="AF132" s="63">
        <f t="shared" ca="1" si="66"/>
        <v>145.58353533063615</v>
      </c>
      <c r="AG132" s="1">
        <f t="shared" ca="1" si="53"/>
        <v>0.39199766202387543</v>
      </c>
      <c r="AH132" s="63">
        <f t="shared" ca="1" si="54"/>
        <v>0.99037009271257048</v>
      </c>
      <c r="AI132" s="1">
        <f t="shared" ca="1" si="55"/>
        <v>3.3359361437497403E-2</v>
      </c>
      <c r="AJ132" s="63">
        <f ca="1">IF(AF132&lt;&gt;"",AF132/AB132,"")</f>
        <v>0.99392570156724258</v>
      </c>
      <c r="AK132" s="1">
        <f t="shared" ca="1" si="56"/>
        <v>1.1301812727364302E-2</v>
      </c>
      <c r="AL132" s="2" t="str">
        <f t="shared" ca="1" si="73"/>
        <v/>
      </c>
      <c r="AM132" s="1" t="str">
        <f t="shared" ca="1" si="58"/>
        <v/>
      </c>
      <c r="AN132" s="63" t="str">
        <f t="shared" ca="1" si="74"/>
        <v/>
      </c>
      <c r="AO132" s="1" t="str">
        <f t="shared" ca="1" si="60"/>
        <v/>
      </c>
      <c r="AP132" s="63" t="str">
        <f t="shared" ca="1" si="75"/>
        <v/>
      </c>
      <c r="AQ132" s="1" t="str">
        <f t="shared" ca="1" si="62"/>
        <v/>
      </c>
      <c r="AR132" s="1"/>
      <c r="AS132" s="1"/>
      <c r="AT132" s="1"/>
      <c r="AU132" s="1"/>
      <c r="AX132" s="118"/>
      <c r="AY132" s="118"/>
      <c r="AZ132" s="118"/>
      <c r="BA132" s="118"/>
      <c r="BD132" s="121"/>
      <c r="BE132" s="123"/>
      <c r="BF132" s="121"/>
      <c r="BG132" s="121"/>
      <c r="BH132" s="123"/>
      <c r="BI132" s="121"/>
      <c r="BL132" s="121"/>
      <c r="BM132" s="123"/>
      <c r="BN132" s="121"/>
      <c r="BO132" s="121"/>
      <c r="BP132" s="123"/>
      <c r="BQ132" s="121"/>
    </row>
    <row r="133" spans="1:71">
      <c r="A133" s="62">
        <f t="shared" si="63"/>
        <v>116</v>
      </c>
      <c r="H133" s="63"/>
      <c r="O133" s="1" t="str">
        <f t="shared" ca="1" si="44"/>
        <v>data3!R464C37</v>
      </c>
      <c r="P133" s="1" t="str">
        <f ca="1">$AT$8&amp;"!R"&amp;2+$D$16+3*A133&amp;"C"&amp;F$3</f>
        <v>data2!R464C37</v>
      </c>
      <c r="Q133" s="1" t="str">
        <f ca="1">$AT$8&amp;"!R"&amp;2+$D$16+3*A133+1&amp;"C"&amp;F$3</f>
        <v>data2!R465C37</v>
      </c>
      <c r="R133" s="1" t="str">
        <f ca="1">$AT$8&amp;"!R"&amp;2+$D$16+3*A133+2&amp;"C"&amp;F$3</f>
        <v>data2!R466C37</v>
      </c>
      <c r="S133" s="2">
        <f t="shared" ca="1" si="45"/>
        <v>117</v>
      </c>
      <c r="T133" s="63">
        <f t="shared" ca="1" si="46"/>
        <v>117</v>
      </c>
      <c r="U133" s="2" t="str">
        <f t="shared" ca="1" si="47"/>
        <v/>
      </c>
      <c r="V133" s="2">
        <f t="shared" ca="1" si="76"/>
        <v>137.85615705262882</v>
      </c>
      <c r="W133" s="2">
        <f t="shared" ca="1" si="77"/>
        <v>136.98841449192591</v>
      </c>
      <c r="X133" s="2">
        <f t="shared" ca="1" si="50"/>
        <v>135.56346539088659</v>
      </c>
      <c r="Y133" s="2" t="str">
        <f t="shared" ca="1" si="50"/>
        <v>OVR</v>
      </c>
      <c r="AA133" s="63">
        <f t="shared" ca="1" si="51"/>
        <v>154.47401792240086</v>
      </c>
      <c r="AB133" s="63">
        <f t="shared" ca="1" si="52"/>
        <v>153.94718251909529</v>
      </c>
      <c r="AC133" s="1">
        <f ca="1">IF(AB133&lt;&gt;"",AA133/AC$16,"")</f>
        <v>1.5070635894868376E-2</v>
      </c>
      <c r="AD133" s="63">
        <f t="shared" ca="1" si="64"/>
        <v>0.99658948857295715</v>
      </c>
      <c r="AE133" s="1">
        <f t="shared" ca="1" si="65"/>
        <v>-1.4999656179959797E-2</v>
      </c>
      <c r="AF133" s="63">
        <f t="shared" ca="1" si="66"/>
        <v>153.37544659205847</v>
      </c>
      <c r="AG133" s="1">
        <f t="shared" ca="1" si="53"/>
        <v>0.41193071445973561</v>
      </c>
      <c r="AH133" s="63">
        <f t="shared" ca="1" si="54"/>
        <v>0.99288830998819322</v>
      </c>
      <c r="AI133" s="1">
        <f t="shared" ca="1" si="55"/>
        <v>3.5986887667385004E-2</v>
      </c>
      <c r="AJ133" s="63">
        <f ca="1">IF(AF133&lt;&gt;"",AF133/AB133,"")</f>
        <v>0.99628615530546716</v>
      </c>
      <c r="AK133" s="1">
        <f t="shared" ca="1" si="56"/>
        <v>1.3703532635161775E-2</v>
      </c>
      <c r="AL133" s="2" t="str">
        <f t="shared" ca="1" si="73"/>
        <v/>
      </c>
      <c r="AM133" s="1" t="str">
        <f t="shared" ca="1" si="58"/>
        <v/>
      </c>
      <c r="AN133" s="63" t="str">
        <f t="shared" ca="1" si="74"/>
        <v/>
      </c>
      <c r="AO133" s="1" t="str">
        <f t="shared" ca="1" si="60"/>
        <v/>
      </c>
      <c r="AP133" s="63" t="str">
        <f t="shared" ca="1" si="75"/>
        <v/>
      </c>
      <c r="AQ133" s="1" t="str">
        <f t="shared" ca="1" si="62"/>
        <v/>
      </c>
      <c r="AR133" s="1"/>
      <c r="AS133" s="1"/>
      <c r="AT133" s="1"/>
      <c r="AU133" s="1"/>
      <c r="AX133" s="118"/>
      <c r="AY133" s="118"/>
      <c r="AZ133" s="118"/>
      <c r="BA133" s="118"/>
      <c r="BD133" s="121"/>
      <c r="BE133" s="123"/>
      <c r="BF133" s="121"/>
      <c r="BG133" s="121"/>
      <c r="BH133" s="123"/>
      <c r="BI133" s="121"/>
      <c r="BL133" s="121"/>
      <c r="BM133" s="123"/>
      <c r="BN133" s="121"/>
      <c r="BO133" s="121"/>
      <c r="BP133" s="123"/>
      <c r="BQ133" s="121"/>
    </row>
    <row r="134" spans="1:71">
      <c r="A134" s="62">
        <f t="shared" si="63"/>
        <v>117</v>
      </c>
      <c r="H134" s="63"/>
      <c r="O134" s="1" t="str">
        <f t="shared" ca="1" si="44"/>
        <v>data3!R467C37</v>
      </c>
      <c r="P134" s="1" t="str">
        <f ca="1">$AT$8&amp;"!R"&amp;2+$D$16+3*A134&amp;"C"&amp;F$3</f>
        <v>data2!R467C37</v>
      </c>
      <c r="Q134" s="1" t="str">
        <f ca="1">$AT$8&amp;"!R"&amp;2+$D$16+3*A134+1&amp;"C"&amp;F$3</f>
        <v>data2!R468C37</v>
      </c>
      <c r="R134" s="1" t="str">
        <f ca="1">$AT$8&amp;"!R"&amp;2+$D$16+3*A134+2&amp;"C"&amp;F$3</f>
        <v>data2!R469C37</v>
      </c>
      <c r="S134" s="2">
        <f t="shared" ca="1" si="45"/>
        <v>118</v>
      </c>
      <c r="T134" s="63">
        <f t="shared" ca="1" si="46"/>
        <v>118</v>
      </c>
      <c r="U134" s="2" t="str">
        <f t="shared" ca="1" si="47"/>
        <v/>
      </c>
      <c r="V134" s="2">
        <f t="shared" ca="1" si="76"/>
        <v>137.31883996768045</v>
      </c>
      <c r="W134" s="2">
        <f t="shared" ca="1" si="77"/>
        <v>136.50802666800362</v>
      </c>
      <c r="X134" s="2">
        <f t="shared" ca="1" si="50"/>
        <v>135.17967578342981</v>
      </c>
      <c r="Y134" s="2" t="str">
        <f t="shared" ca="1" si="50"/>
        <v>OVR</v>
      </c>
      <c r="AA134" s="63">
        <f t="shared" ca="1" si="51"/>
        <v>161.56996966359955</v>
      </c>
      <c r="AB134" s="63">
        <f t="shared" ca="1" si="52"/>
        <v>161.10271072387695</v>
      </c>
      <c r="AC134" s="1">
        <f ca="1">IF(AB134&lt;&gt;"",AA134/AC$16,"")</f>
        <v>1.5762923869619468E-2</v>
      </c>
      <c r="AD134" s="63">
        <f ca="1">AB134/AA134</f>
        <v>0.99710800874261807</v>
      </c>
      <c r="AE134" s="1">
        <f ca="1">IF(AD134&lt;&gt;"",AD134/AD$16-1,"")</f>
        <v>-1.4487165780201483E-2</v>
      </c>
      <c r="AF134" s="63">
        <f ca="1">IF(T$16-$A134&gt;=T$15,VLOOKUP(T$16-$A134,$T$17:$X$244,5,FALSE),"")</f>
        <v>160.87859289986747</v>
      </c>
      <c r="AG134" s="1">
        <f t="shared" ca="1" si="53"/>
        <v>0.43085325243626549</v>
      </c>
      <c r="AH134" s="63">
        <f t="shared" ca="1" si="54"/>
        <v>0.99572088324846764</v>
      </c>
      <c r="AI134" s="1">
        <f t="shared" ca="1" si="55"/>
        <v>3.8942415219155979E-2</v>
      </c>
      <c r="AJ134" s="63">
        <f ca="1">IF(AF134&lt;&gt;"",AF134/AB134,"")</f>
        <v>0.99860885131601784</v>
      </c>
      <c r="AK134" s="1">
        <f t="shared" ca="1" si="56"/>
        <v>1.6066834723215795E-2</v>
      </c>
      <c r="AL134" s="2" t="str">
        <f t="shared" ca="1" si="73"/>
        <v/>
      </c>
      <c r="AM134" s="1" t="str">
        <f t="shared" ca="1" si="58"/>
        <v/>
      </c>
      <c r="AN134" s="63" t="str">
        <f t="shared" ca="1" si="74"/>
        <v/>
      </c>
      <c r="AO134" s="1" t="str">
        <f t="shared" ca="1" si="60"/>
        <v/>
      </c>
      <c r="AP134" s="63" t="str">
        <f t="shared" ca="1" si="75"/>
        <v/>
      </c>
      <c r="AQ134" s="1" t="str">
        <f t="shared" ca="1" si="62"/>
        <v/>
      </c>
      <c r="AR134" s="1"/>
      <c r="AS134" s="1"/>
      <c r="AT134" s="1"/>
      <c r="AU134" s="1"/>
      <c r="AX134" s="118"/>
      <c r="AY134" s="118"/>
      <c r="AZ134" s="118"/>
      <c r="BA134" s="118"/>
      <c r="BD134" s="121"/>
      <c r="BE134" s="123"/>
      <c r="BF134" s="121"/>
      <c r="BG134" s="121"/>
      <c r="BH134" s="123"/>
      <c r="BI134" s="121"/>
      <c r="BL134" s="121"/>
      <c r="BM134" s="123"/>
      <c r="BN134" s="121"/>
      <c r="BO134" s="121"/>
      <c r="BP134" s="123"/>
      <c r="BQ134" s="121"/>
    </row>
    <row r="135" spans="1:71">
      <c r="A135" s="62">
        <f t="shared" si="63"/>
        <v>118</v>
      </c>
      <c r="H135" s="63"/>
      <c r="O135" s="1" t="str">
        <f t="shared" ca="1" si="44"/>
        <v>data3!R470C37</v>
      </c>
      <c r="P135" s="1" t="str">
        <f ca="1">$AT$8&amp;"!R"&amp;2+$D$16+3*A135&amp;"C"&amp;F$3</f>
        <v>data2!R470C37</v>
      </c>
      <c r="Q135" s="1" t="str">
        <f ca="1">$AT$8&amp;"!R"&amp;2+$D$16+3*A135+1&amp;"C"&amp;F$3</f>
        <v>data2!R471C37</v>
      </c>
      <c r="R135" s="1" t="str">
        <f ca="1">$AT$8&amp;"!R"&amp;2+$D$16+3*A135+2&amp;"C"&amp;F$3</f>
        <v>data2!R472C37</v>
      </c>
      <c r="S135" s="2">
        <f t="shared" ca="1" si="45"/>
        <v>119</v>
      </c>
      <c r="T135" s="63">
        <f t="shared" ca="1" si="46"/>
        <v>119</v>
      </c>
      <c r="U135" s="2" t="str">
        <f t="shared" ca="1" si="47"/>
        <v/>
      </c>
      <c r="V135" s="2">
        <f t="shared" ca="1" si="76"/>
        <v>136.68749273701874</v>
      </c>
      <c r="W135" s="2">
        <f t="shared" ca="1" si="77"/>
        <v>135.98853901454382</v>
      </c>
      <c r="X135" s="2">
        <f t="shared" ca="1" si="50"/>
        <v>134.66120883396692</v>
      </c>
      <c r="Y135" s="2" t="str">
        <f t="shared" ca="1" si="50"/>
        <v>OVR</v>
      </c>
      <c r="AA135" s="63">
        <f ca="1">VLOOKUP($S$16-$A135,$S$17:$W$244,4,FALSE)</f>
        <v>168.50224239705511</v>
      </c>
      <c r="AB135" s="63">
        <f t="shared" ca="1" si="52"/>
        <v>168.0012858254569</v>
      </c>
      <c r="AC135" s="1">
        <f ca="1">IF(AB135&lt;&gt;"",AA135/AC$16,"")</f>
        <v>1.6439243160688302E-2</v>
      </c>
      <c r="AD135" s="63">
        <f ca="1">AB135/AA135</f>
        <v>0.99702700353139651</v>
      </c>
      <c r="AE135" s="1">
        <f ca="1">IF(AD135&lt;&gt;"",AD135/AD$16-1,"")</f>
        <v>-1.456722899762386E-2</v>
      </c>
      <c r="AF135" s="63">
        <f ca="1">IF(T$16-$A135&gt;=T$15,VLOOKUP(T$16-$A135,$T$17:$X$244,5,FALSE),"")</f>
        <v>166.95488684517997</v>
      </c>
      <c r="AG135" s="1">
        <f t="shared" ca="1" si="53"/>
        <v>0.44933931305881364</v>
      </c>
      <c r="AH135" s="63">
        <f t="shared" ca="1" si="54"/>
        <v>0.99081700320504351</v>
      </c>
      <c r="AI135" s="1">
        <f t="shared" ca="1" si="55"/>
        <v>3.3825671097411192E-2</v>
      </c>
      <c r="AJ135" s="63">
        <f ca="1">IF(AF135&lt;&gt;"",AF135/AB135,"")</f>
        <v>0.99377148231255752</v>
      </c>
      <c r="AK135" s="1">
        <f t="shared" ca="1" si="56"/>
        <v>1.1144897364802953E-2</v>
      </c>
      <c r="AL135" s="2" t="str">
        <f t="shared" ca="1" si="73"/>
        <v/>
      </c>
      <c r="AM135" s="1" t="str">
        <f t="shared" ca="1" si="58"/>
        <v/>
      </c>
      <c r="AN135" s="63" t="str">
        <f t="shared" ca="1" si="74"/>
        <v/>
      </c>
      <c r="AO135" s="1" t="str">
        <f t="shared" ca="1" si="60"/>
        <v/>
      </c>
      <c r="AP135" s="63" t="str">
        <f t="shared" ca="1" si="75"/>
        <v/>
      </c>
      <c r="AQ135" s="1" t="str">
        <f t="shared" ca="1" si="62"/>
        <v/>
      </c>
      <c r="AR135" s="1"/>
      <c r="AS135" s="1"/>
      <c r="AT135" s="1"/>
      <c r="AU135" s="1"/>
      <c r="AX135" s="118"/>
      <c r="AY135" s="118"/>
      <c r="AZ135" s="118"/>
      <c r="BA135" s="118"/>
      <c r="BD135" s="121"/>
      <c r="BE135" s="123"/>
      <c r="BF135" s="121"/>
      <c r="BG135" s="121"/>
      <c r="BH135" s="123"/>
      <c r="BI135" s="121"/>
      <c r="BL135" s="121"/>
      <c r="BM135" s="123"/>
      <c r="BN135" s="121"/>
      <c r="BO135" s="121"/>
      <c r="BP135" s="123"/>
      <c r="BQ135" s="121"/>
    </row>
    <row r="136" spans="1:71">
      <c r="A136" s="62">
        <f t="shared" si="63"/>
        <v>119</v>
      </c>
      <c r="H136" s="63"/>
      <c r="O136" s="1" t="str">
        <f t="shared" ca="1" si="44"/>
        <v>data3!R473C37</v>
      </c>
      <c r="P136" s="1" t="str">
        <f ca="1">$AT$8&amp;"!R"&amp;2+$D$16+3*A136&amp;"C"&amp;F$3</f>
        <v>data2!R473C37</v>
      </c>
      <c r="Q136" s="1" t="str">
        <f ca="1">$AT$8&amp;"!R"&amp;2+$D$16+3*A136+1&amp;"C"&amp;F$3</f>
        <v>data2!R474C37</v>
      </c>
      <c r="R136" s="1" t="str">
        <f ca="1">$AT$8&amp;"!R"&amp;2+$D$16+3*A136+2&amp;"C"&amp;F$3</f>
        <v>data2!R475C37</v>
      </c>
      <c r="S136" s="2">
        <f t="shared" ca="1" si="45"/>
        <v>120</v>
      </c>
      <c r="T136" s="63">
        <f t="shared" ca="1" si="46"/>
        <v>120</v>
      </c>
      <c r="U136" s="2" t="str">
        <f t="shared" ca="1" si="47"/>
        <v/>
      </c>
      <c r="V136" s="2">
        <f t="shared" ca="1" si="76"/>
        <v>136.11328758894248</v>
      </c>
      <c r="W136" s="2">
        <f t="shared" ca="1" si="77"/>
        <v>135.41877692086356</v>
      </c>
      <c r="X136" s="2">
        <f t="shared" ca="1" si="50"/>
        <v>134.22673606872559</v>
      </c>
      <c r="Y136" s="2" t="str">
        <f t="shared" ca="1" si="50"/>
        <v>OVR</v>
      </c>
      <c r="AA136" s="63">
        <f t="shared" ca="1" si="51"/>
        <v>175.03405701259976</v>
      </c>
      <c r="AB136" s="63">
        <f t="shared" ca="1" si="52"/>
        <v>174.66525677272253</v>
      </c>
      <c r="AC136" s="1">
        <f ca="1">IF(AB136&lt;&gt;"",AA136/AC$16,"")</f>
        <v>1.7076493367082904E-2</v>
      </c>
      <c r="AD136" s="63">
        <f ca="1">AB136/AA136</f>
        <v>0.99789298010814731</v>
      </c>
      <c r="AE136" s="1">
        <f ca="1">IF(AD136&lt;&gt;"",AD136/AD$16-1,"")</f>
        <v>-1.3711322693553685E-2</v>
      </c>
      <c r="AF136" s="63">
        <f ca="1">IF(T$16-$A136&gt;=T$15,VLOOKUP(T$16-$A136,$T$17:$X$244,5,FALSE),"")</f>
        <v>173.82349014282227</v>
      </c>
      <c r="AG136" s="1">
        <f t="shared" ca="1" si="53"/>
        <v>0.46675748536693268</v>
      </c>
      <c r="AH136" s="63">
        <f t="shared" ca="1" si="54"/>
        <v>0.99308382099781667</v>
      </c>
      <c r="AI136" s="1">
        <f t="shared" ca="1" si="55"/>
        <v>3.6190885277515905E-2</v>
      </c>
      <c r="AJ136" s="63">
        <f ca="1">IF(AF136&lt;&gt;"",AF136/AB136,"")</f>
        <v>0.99518068650026037</v>
      </c>
      <c r="AK136" s="1">
        <f t="shared" ca="1" si="56"/>
        <v>1.2578737688359931E-2</v>
      </c>
      <c r="AL136" s="2" t="str">
        <f t="shared" ca="1" si="73"/>
        <v/>
      </c>
      <c r="AM136" s="1" t="str">
        <f t="shared" ca="1" si="58"/>
        <v/>
      </c>
      <c r="AN136" s="63" t="str">
        <f t="shared" ca="1" si="74"/>
        <v/>
      </c>
      <c r="AO136" s="1" t="str">
        <f t="shared" ca="1" si="60"/>
        <v/>
      </c>
      <c r="AP136" s="63" t="str">
        <f t="shared" ca="1" si="75"/>
        <v/>
      </c>
      <c r="AQ136" s="1" t="str">
        <f t="shared" ca="1" si="62"/>
        <v/>
      </c>
      <c r="AR136" s="1"/>
      <c r="AS136" s="1"/>
      <c r="AT136" s="1"/>
      <c r="AU136" s="1"/>
      <c r="AX136" s="118"/>
      <c r="AY136" s="118"/>
      <c r="AZ136" s="118"/>
      <c r="BA136" s="118"/>
      <c r="BD136" s="121"/>
      <c r="BE136" s="123"/>
      <c r="BF136" s="121"/>
      <c r="BG136" s="121"/>
      <c r="BH136" s="123"/>
      <c r="BI136" s="121"/>
      <c r="BL136" s="121"/>
      <c r="BM136" s="123"/>
      <c r="BN136" s="121"/>
      <c r="BO136" s="121"/>
      <c r="BP136" s="123"/>
      <c r="BQ136" s="121"/>
    </row>
    <row r="137" spans="1:71">
      <c r="A137" s="62">
        <f t="shared" si="63"/>
        <v>120</v>
      </c>
      <c r="H137" s="63"/>
      <c r="O137" s="1" t="str">
        <f t="shared" ca="1" si="44"/>
        <v>data3!R476C37</v>
      </c>
      <c r="P137" s="1" t="str">
        <f ca="1">$AT$8&amp;"!R"&amp;2+$D$16+3*A137&amp;"C"&amp;F$3</f>
        <v>data2!R476C37</v>
      </c>
      <c r="Q137" s="1" t="str">
        <f ca="1">$AT$8&amp;"!R"&amp;2+$D$16+3*A137+1&amp;"C"&amp;F$3</f>
        <v>data2!R477C37</v>
      </c>
      <c r="R137" s="1" t="str">
        <f ca="1">$AT$8&amp;"!R"&amp;2+$D$16+3*A137+2&amp;"C"&amp;F$3</f>
        <v>data2!R478C37</v>
      </c>
      <c r="S137" s="2">
        <f t="shared" ca="1" si="45"/>
        <v>121</v>
      </c>
      <c r="T137" s="63">
        <f t="shared" ca="1" si="46"/>
        <v>121</v>
      </c>
      <c r="U137" s="2" t="str">
        <f t="shared" ca="1" si="47"/>
        <v/>
      </c>
      <c r="V137" s="2">
        <f t="shared" ca="1" si="76"/>
        <v>135.50488743578177</v>
      </c>
      <c r="W137" s="2">
        <f t="shared" ca="1" si="77"/>
        <v>134.82667378016882</v>
      </c>
      <c r="X137" s="2">
        <f t="shared" ca="1" si="50"/>
        <v>133.667601449149</v>
      </c>
      <c r="Y137" s="2" t="str">
        <f t="shared" ca="1" si="50"/>
        <v>OVR</v>
      </c>
      <c r="AA137" s="63">
        <f t="shared" ca="1" si="51"/>
        <v>181.4523481981584</v>
      </c>
      <c r="AB137" s="63">
        <f t="shared" ca="1" si="52"/>
        <v>181.1225471496582</v>
      </c>
      <c r="AC137" s="1">
        <f ca="1">IF(AB137&lt;&gt;"",AA137/AC$16,"")</f>
        <v>1.7702668116893503E-2</v>
      </c>
      <c r="AD137" s="63">
        <f ca="1">AB137/AA137</f>
        <v>0.99818243714245003</v>
      </c>
      <c r="AE137" s="1">
        <f ca="1">IF(AD137&lt;&gt;"",AD137/AD$16-1,"")</f>
        <v>-1.3425231698637075E-2</v>
      </c>
      <c r="AF137" s="63">
        <f ca="1">IF(T$16-$A137&gt;=T$15,VLOOKUP(T$16-$A137,$T$17:$X$244,5,FALSE),"")</f>
        <v>180.67758287702287</v>
      </c>
      <c r="AG137" s="1">
        <f t="shared" ca="1" si="53"/>
        <v>0.4838729285284224</v>
      </c>
      <c r="AH137" s="63">
        <f t="shared" ca="1" si="54"/>
        <v>0.99573019953266495</v>
      </c>
      <c r="AI137" s="1">
        <f t="shared" ca="1" si="55"/>
        <v>3.8952135897879936E-2</v>
      </c>
      <c r="AJ137" s="63">
        <f ca="1">IF(AF137&lt;&gt;"",AF137/AB137,"")</f>
        <v>0.99754329717841439</v>
      </c>
      <c r="AK137" s="1">
        <f t="shared" ca="1" si="56"/>
        <v>1.4982652244366124E-2</v>
      </c>
      <c r="AL137" s="2" t="str">
        <f t="shared" ca="1" si="73"/>
        <v/>
      </c>
      <c r="AM137" s="1" t="str">
        <f t="shared" ca="1" si="58"/>
        <v/>
      </c>
      <c r="AN137" s="63" t="str">
        <f t="shared" ca="1" si="74"/>
        <v/>
      </c>
      <c r="AO137" s="1" t="str">
        <f t="shared" ca="1" si="60"/>
        <v/>
      </c>
      <c r="AP137" s="63" t="str">
        <f t="shared" ca="1" si="75"/>
        <v/>
      </c>
      <c r="AQ137" s="1" t="str">
        <f t="shared" ca="1" si="62"/>
        <v/>
      </c>
      <c r="AR137" s="1"/>
      <c r="AS137" s="1"/>
      <c r="AT137" s="1"/>
      <c r="AU137" s="1"/>
      <c r="AX137" s="118"/>
      <c r="AY137" s="118"/>
      <c r="AZ137" s="118"/>
      <c r="BA137" s="118"/>
      <c r="BD137" s="121"/>
      <c r="BE137" s="123"/>
      <c r="BF137" s="121"/>
      <c r="BG137" s="121"/>
      <c r="BH137" s="123"/>
      <c r="BI137" s="121"/>
      <c r="BL137" s="121"/>
      <c r="BM137" s="123"/>
      <c r="BN137" s="121"/>
      <c r="BO137" s="121"/>
      <c r="BP137" s="123"/>
      <c r="BQ137" s="121"/>
    </row>
    <row r="138" spans="1:71">
      <c r="A138" s="62">
        <f t="shared" si="63"/>
        <v>121</v>
      </c>
      <c r="H138" s="63"/>
      <c r="O138" s="1" t="str">
        <f t="shared" ca="1" si="44"/>
        <v>data3!R479C37</v>
      </c>
      <c r="P138" s="1" t="str">
        <f ca="1">$AT$8&amp;"!R"&amp;2+$D$16+3*A138&amp;"C"&amp;F$3</f>
        <v>data2!R479C37</v>
      </c>
      <c r="Q138" s="1" t="str">
        <f ca="1">$AT$8&amp;"!R"&amp;2+$D$16+3*A138+1&amp;"C"&amp;F$3</f>
        <v>data2!R480C37</v>
      </c>
      <c r="R138" s="1" t="str">
        <f ca="1">$AT$8&amp;"!R"&amp;2+$D$16+3*A138+2&amp;"C"&amp;F$3</f>
        <v>data2!R481C37</v>
      </c>
      <c r="S138" s="2">
        <f t="shared" ca="1" si="45"/>
        <v>122</v>
      </c>
      <c r="T138" s="63">
        <f t="shared" ca="1" si="46"/>
        <v>122</v>
      </c>
      <c r="U138" s="2" t="str">
        <f t="shared" ca="1" si="47"/>
        <v/>
      </c>
      <c r="V138" s="2">
        <f t="shared" ca="1" si="76"/>
        <v>134.86973566155322</v>
      </c>
      <c r="W138" s="2">
        <f t="shared" ca="1" si="77"/>
        <v>134.19546699523926</v>
      </c>
      <c r="X138" s="2">
        <f t="shared" ca="1" si="50"/>
        <v>133.11868449619837</v>
      </c>
      <c r="Y138" s="2" t="str">
        <f t="shared" ca="1" si="50"/>
        <v>OVR</v>
      </c>
      <c r="AA138" s="63">
        <f t="shared" ca="1" si="51"/>
        <v>187.68609609101878</v>
      </c>
      <c r="AB138" s="63">
        <f t="shared" ca="1" si="52"/>
        <v>187.35640117100306</v>
      </c>
      <c r="AC138" s="1">
        <f ca="1">IF(AB138&lt;&gt;"",AA138/AC$16,"")</f>
        <v>1.8310838643026222E-2</v>
      </c>
      <c r="AD138" s="63">
        <f ca="1">AB138/AA138</f>
        <v>0.9982433705698911</v>
      </c>
      <c r="AE138" s="1">
        <f ca="1">IF(AD138&lt;&gt;"",AD138/AD$16-1,"")</f>
        <v>-1.3365006854137107E-2</v>
      </c>
      <c r="AF138" s="63">
        <f ca="1">IF(T$16-$A138&gt;=T$15,VLOOKUP(T$16-$A138,$T$17:$X$244,5,FALSE),"")</f>
        <v>186.59774289812361</v>
      </c>
      <c r="AG138" s="1">
        <f t="shared" ca="1" si="53"/>
        <v>0.50049625624271676</v>
      </c>
      <c r="AH138" s="63">
        <f t="shared" ca="1" si="54"/>
        <v>0.99420120501431619</v>
      </c>
      <c r="AI138" s="1">
        <f t="shared" ca="1" si="55"/>
        <v>3.735677189128439E-2</v>
      </c>
      <c r="AJ138" s="63">
        <f ca="1">IF(AF138&lt;&gt;"",AF138/AB138,"")</f>
        <v>0.99595072136239959</v>
      </c>
      <c r="AK138" s="1">
        <f t="shared" ca="1" si="56"/>
        <v>1.33622345339659E-2</v>
      </c>
      <c r="AL138" s="2" t="str">
        <f t="shared" ca="1" si="73"/>
        <v/>
      </c>
      <c r="AM138" s="1" t="str">
        <f t="shared" ca="1" si="58"/>
        <v/>
      </c>
      <c r="AN138" s="63" t="str">
        <f t="shared" ca="1" si="74"/>
        <v/>
      </c>
      <c r="AO138" s="1" t="str">
        <f t="shared" ca="1" si="60"/>
        <v/>
      </c>
      <c r="AP138" s="63" t="str">
        <f t="shared" ca="1" si="75"/>
        <v/>
      </c>
      <c r="AQ138" s="1" t="str">
        <f t="shared" ca="1" si="62"/>
        <v/>
      </c>
      <c r="AR138" s="1"/>
      <c r="AS138" s="1"/>
      <c r="AT138" s="1"/>
      <c r="AU138" s="1"/>
      <c r="AX138" s="118"/>
      <c r="AY138" s="118"/>
      <c r="AZ138" s="118"/>
      <c r="BA138" s="118"/>
      <c r="BD138" s="121"/>
      <c r="BE138" s="123"/>
      <c r="BF138" s="121"/>
      <c r="BG138" s="121"/>
      <c r="BH138" s="123"/>
      <c r="BI138" s="121"/>
      <c r="BL138" s="121"/>
      <c r="BM138" s="123"/>
      <c r="BN138" s="121"/>
      <c r="BO138" s="121"/>
      <c r="BP138" s="123"/>
      <c r="BQ138" s="121"/>
    </row>
    <row r="139" spans="1:71">
      <c r="A139" s="62">
        <f t="shared" si="63"/>
        <v>122</v>
      </c>
      <c r="H139" s="63"/>
      <c r="O139" s="1" t="str">
        <f t="shared" ca="1" si="44"/>
        <v>data3!R482C37</v>
      </c>
      <c r="P139" s="1" t="str">
        <f ca="1">$AT$8&amp;"!R"&amp;2+$D$16+3*A139&amp;"C"&amp;F$3</f>
        <v>data2!R482C37</v>
      </c>
      <c r="Q139" s="1" t="str">
        <f ca="1">$AT$8&amp;"!R"&amp;2+$D$16+3*A139+1&amp;"C"&amp;F$3</f>
        <v>data2!R483C37</v>
      </c>
      <c r="R139" s="1" t="str">
        <f ca="1">$AT$8&amp;"!R"&amp;2+$D$16+3*A139+2&amp;"C"&amp;F$3</f>
        <v>data2!R484C37</v>
      </c>
      <c r="S139" s="2">
        <f t="shared" ca="1" si="45"/>
        <v>123</v>
      </c>
      <c r="T139" s="63">
        <f t="shared" ca="1" si="46"/>
        <v>123</v>
      </c>
      <c r="U139" s="2" t="str">
        <f t="shared" ca="1" si="47"/>
        <v/>
      </c>
      <c r="V139" s="2">
        <f t="shared" ca="1" si="76"/>
        <v>134.24051554905836</v>
      </c>
      <c r="W139" s="2">
        <f t="shared" ca="1" si="77"/>
        <v>133.55867549351282</v>
      </c>
      <c r="X139" s="2">
        <f t="shared" ca="1" si="50"/>
        <v>132.58325604030065</v>
      </c>
      <c r="Y139" s="2" t="str">
        <f t="shared" ca="1" si="50"/>
        <v>OVR</v>
      </c>
      <c r="AA139" s="63">
        <f t="shared" ca="1" si="51"/>
        <v>193.72942103622455</v>
      </c>
      <c r="AB139" s="63">
        <f t="shared" ca="1" si="52"/>
        <v>193.49529756818498</v>
      </c>
      <c r="AC139" s="1">
        <f ca="1">IF(AB139&lt;&gt;"",AA139/AC$16,"")</f>
        <v>1.8900431320607272E-2</v>
      </c>
      <c r="AD139" s="63">
        <f ca="1">AB139/AA139</f>
        <v>0.99879149244968946</v>
      </c>
      <c r="AE139" s="1">
        <f ca="1">IF(AD139&lt;&gt;"",AD139/AD$16-1,"")</f>
        <v>-1.2823258976754071E-2</v>
      </c>
      <c r="AF139" s="63">
        <f ca="1">IF(T$16-$A139&gt;=T$15,VLOOKUP(T$16-$A139,$T$17:$X$244,5,FALSE),"")</f>
        <v>191.93935230800085</v>
      </c>
      <c r="AG139" s="1">
        <f t="shared" ca="1" si="53"/>
        <v>0.51661178942993213</v>
      </c>
      <c r="AH139" s="63">
        <f t="shared" ca="1" si="54"/>
        <v>0.99075995417397655</v>
      </c>
      <c r="AI139" s="1">
        <f t="shared" ca="1" si="55"/>
        <v>3.3766145723262975E-2</v>
      </c>
      <c r="AJ139" s="63">
        <f ca="1">IF(AF139&lt;&gt;"",AF139/AB139,"")</f>
        <v>0.99195874380546201</v>
      </c>
      <c r="AK139" s="1">
        <f t="shared" ca="1" si="56"/>
        <v>9.3004680122510397E-3</v>
      </c>
      <c r="AL139" s="2" t="str">
        <f t="shared" ca="1" si="73"/>
        <v/>
      </c>
      <c r="AM139" s="1" t="str">
        <f t="shared" ca="1" si="58"/>
        <v/>
      </c>
      <c r="AN139" s="63" t="str">
        <f t="shared" ca="1" si="74"/>
        <v/>
      </c>
      <c r="AO139" s="1" t="str">
        <f t="shared" ca="1" si="60"/>
        <v/>
      </c>
      <c r="AP139" s="63" t="str">
        <f t="shared" ca="1" si="75"/>
        <v/>
      </c>
      <c r="AQ139" s="1" t="str">
        <f t="shared" ca="1" si="62"/>
        <v/>
      </c>
      <c r="AR139" s="1"/>
      <c r="AS139" s="1"/>
      <c r="AT139" s="1"/>
      <c r="AU139" s="1"/>
      <c r="AX139" s="118"/>
      <c r="AY139" s="118"/>
      <c r="AZ139" s="118"/>
      <c r="BA139" s="118"/>
      <c r="BD139" s="121"/>
      <c r="BE139" s="123"/>
      <c r="BF139" s="121"/>
      <c r="BG139" s="121"/>
      <c r="BH139" s="123"/>
      <c r="BI139" s="121"/>
      <c r="BL139" s="121"/>
      <c r="BM139" s="123"/>
      <c r="BN139" s="121"/>
      <c r="BO139" s="121"/>
      <c r="BP139" s="123"/>
      <c r="BQ139" s="121"/>
    </row>
    <row r="140" spans="1:71">
      <c r="A140" s="62">
        <f t="shared" si="63"/>
        <v>123</v>
      </c>
      <c r="H140" s="63"/>
      <c r="O140" s="1" t="str">
        <f t="shared" ca="1" si="44"/>
        <v>data3!R485C37</v>
      </c>
      <c r="P140" s="1" t="str">
        <f ca="1">$AT$8&amp;"!R"&amp;2+$D$16+3*A140&amp;"C"&amp;F$3</f>
        <v>data2!R485C37</v>
      </c>
      <c r="Q140" s="1" t="str">
        <f ca="1">$AT$8&amp;"!R"&amp;2+$D$16+3*A140+1&amp;"C"&amp;F$3</f>
        <v>data2!R486C37</v>
      </c>
      <c r="R140" s="1" t="str">
        <f ca="1">$AT$8&amp;"!R"&amp;2+$D$16+3*A140+2&amp;"C"&amp;F$3</f>
        <v>data2!R487C37</v>
      </c>
      <c r="S140" s="2">
        <f t="shared" ca="1" si="45"/>
        <v>124</v>
      </c>
      <c r="T140" s="63">
        <f t="shared" ca="1" si="46"/>
        <v>124</v>
      </c>
      <c r="U140" s="2" t="str">
        <f t="shared" ca="1" si="47"/>
        <v/>
      </c>
      <c r="V140" s="2">
        <f t="shared" ca="1" si="76"/>
        <v>133.59628528343995</v>
      </c>
      <c r="W140" s="2">
        <f t="shared" ca="1" si="77"/>
        <v>132.89395577566964</v>
      </c>
      <c r="X140" s="2">
        <f t="shared" ca="1" si="50"/>
        <v>132.01983206612724</v>
      </c>
      <c r="Y140" s="2" t="str">
        <f t="shared" ca="1" si="50"/>
        <v>OVR</v>
      </c>
      <c r="AA140" s="63">
        <f t="shared" ca="1" si="51"/>
        <v>199.73555357184958</v>
      </c>
      <c r="AB140" s="63">
        <f t="shared" ca="1" si="52"/>
        <v>199.52806091308594</v>
      </c>
      <c r="AC140" s="1">
        <f ca="1">IF(AB140&lt;&gt;"",AA140/AC$16,"")</f>
        <v>1.9486395470424349E-2</v>
      </c>
      <c r="AD140" s="63">
        <f ca="1">AB140/AA140</f>
        <v>0.99896116312267358</v>
      </c>
      <c r="AE140" s="1">
        <f ca="1">IF(AD140&lt;&gt;"",AD140/AD$16-1,"")</f>
        <v>-1.2655561370927604E-2</v>
      </c>
      <c r="AF140" s="63">
        <f ca="1">IF(T$16-$A140&gt;=T$15,VLOOKUP(T$16-$A140,$T$17:$X$244,5,FALSE),"")</f>
        <v>197.65269906180245</v>
      </c>
      <c r="AG140" s="1">
        <f t="shared" ca="1" si="53"/>
        <v>0.53262814285826554</v>
      </c>
      <c r="AH140" s="63">
        <f t="shared" ca="1" si="54"/>
        <v>0.98957193913251962</v>
      </c>
      <c r="AI140" s="1">
        <f t="shared" ca="1" si="55"/>
        <v>3.252656218408756E-2</v>
      </c>
      <c r="AJ140" s="63">
        <f ca="1">IF(AF140&lt;&gt;"",AF140/AB140,"")</f>
        <v>0.99060101199449635</v>
      </c>
      <c r="AK140" s="1">
        <f t="shared" ca="1" si="56"/>
        <v>7.9189999211632944E-3</v>
      </c>
      <c r="AL140" s="2" t="str">
        <f t="shared" ca="1" si="73"/>
        <v/>
      </c>
      <c r="AM140" s="1" t="str">
        <f t="shared" ca="1" si="58"/>
        <v/>
      </c>
      <c r="AN140" s="63" t="str">
        <f t="shared" ca="1" si="74"/>
        <v/>
      </c>
      <c r="AO140" s="1" t="str">
        <f t="shared" ca="1" si="60"/>
        <v/>
      </c>
      <c r="AP140" s="63" t="str">
        <f t="shared" ca="1" si="75"/>
        <v/>
      </c>
      <c r="AQ140" s="1" t="str">
        <f t="shared" ca="1" si="62"/>
        <v/>
      </c>
      <c r="AR140" s="1"/>
      <c r="AS140" s="1"/>
      <c r="AT140" s="1"/>
      <c r="AU140" s="1"/>
      <c r="AX140" s="118"/>
      <c r="AY140" s="118"/>
      <c r="AZ140" s="118"/>
      <c r="BA140" s="118"/>
      <c r="BD140" s="121"/>
      <c r="BE140" s="123"/>
      <c r="BF140" s="121"/>
      <c r="BG140" s="121"/>
      <c r="BH140" s="123"/>
      <c r="BI140" s="121"/>
      <c r="BL140" s="121"/>
      <c r="BM140" s="123"/>
      <c r="BN140" s="121"/>
      <c r="BO140" s="121"/>
      <c r="BP140" s="123"/>
      <c r="BQ140" s="121"/>
    </row>
    <row r="141" spans="1:71">
      <c r="A141" s="62">
        <f t="shared" si="63"/>
        <v>124</v>
      </c>
      <c r="H141" s="63"/>
      <c r="O141" s="1" t="str">
        <f t="shared" ca="1" si="44"/>
        <v>data3!R488C37</v>
      </c>
      <c r="P141" s="1" t="str">
        <f ca="1">$AT$8&amp;"!R"&amp;2+$D$16+3*A141&amp;"C"&amp;F$3</f>
        <v>data2!R488C37</v>
      </c>
      <c r="Q141" s="1" t="str">
        <f ca="1">$AT$8&amp;"!R"&amp;2+$D$16+3*A141+1&amp;"C"&amp;F$3</f>
        <v>data2!R489C37</v>
      </c>
      <c r="R141" s="1" t="str">
        <f ca="1">$AT$8&amp;"!R"&amp;2+$D$16+3*A141+2&amp;"C"&amp;F$3</f>
        <v>data2!R490C37</v>
      </c>
      <c r="S141" s="2">
        <f t="shared" ca="1" si="45"/>
        <v>125</v>
      </c>
      <c r="T141" s="63">
        <f t="shared" ca="1" si="46"/>
        <v>125</v>
      </c>
      <c r="U141" s="2" t="str">
        <f t="shared" ca="1" si="47"/>
        <v/>
      </c>
      <c r="V141" s="2">
        <f t="shared" ca="1" si="76"/>
        <v>132.97772472499918</v>
      </c>
      <c r="W141" s="2">
        <f t="shared" ca="1" si="77"/>
        <v>132.21806280953544</v>
      </c>
      <c r="X141" s="2">
        <f t="shared" ca="1" si="50"/>
        <v>131.37547874450684</v>
      </c>
      <c r="Y141" s="2" t="str">
        <f t="shared" ca="1" si="50"/>
        <v>OVR</v>
      </c>
      <c r="AA141" s="63">
        <f t="shared" ca="1" si="51"/>
        <v>205.57993619629846</v>
      </c>
      <c r="AB141" s="63">
        <f t="shared" ca="1" si="52"/>
        <v>205.48820713588171</v>
      </c>
      <c r="AC141" s="1">
        <f ca="1">IF(AB141&lt;&gt;"",AA141/AC$16,"")</f>
        <v>2.0056579141102288E-2</v>
      </c>
      <c r="AD141" s="63">
        <f ca="1">AB141/AA141</f>
        <v>0.9995538034396062</v>
      </c>
      <c r="AE141" s="1">
        <f ca="1">IF(AD141&lt;&gt;"",AD141/AD$16-1,"")</f>
        <v>-1.2069812752631193E-2</v>
      </c>
      <c r="AF141" s="63">
        <f ca="1">IF(T$16-$A141&gt;=T$15,VLOOKUP(T$16-$A141,$T$17:$X$244,5,FALSE),"")</f>
        <v>205.21633638654436</v>
      </c>
      <c r="AG141" s="1">
        <f t="shared" ca="1" si="53"/>
        <v>0.54821316319012925</v>
      </c>
      <c r="AH141" s="63">
        <f t="shared" ca="1" si="54"/>
        <v>0.99823134583811268</v>
      </c>
      <c r="AI141" s="1">
        <f t="shared" ca="1" si="55"/>
        <v>4.1561850153265301E-2</v>
      </c>
      <c r="AJ141" s="63">
        <f ca="1">IF(AF141&lt;&gt;"",AF141/AB141,"")</f>
        <v>0.99867695205906593</v>
      </c>
      <c r="AK141" s="1">
        <f t="shared" ca="1" si="56"/>
        <v>1.6136126024149045E-2</v>
      </c>
      <c r="AL141" s="2" t="str">
        <f t="shared" ca="1" si="73"/>
        <v/>
      </c>
      <c r="AM141" s="1" t="str">
        <f t="shared" ca="1" si="58"/>
        <v/>
      </c>
      <c r="AN141" s="63" t="str">
        <f t="shared" ca="1" si="74"/>
        <v/>
      </c>
      <c r="AO141" s="1" t="str">
        <f t="shared" ca="1" si="60"/>
        <v/>
      </c>
      <c r="AP141" s="63" t="str">
        <f t="shared" ca="1" si="75"/>
        <v/>
      </c>
      <c r="AQ141" s="1" t="str">
        <f t="shared" ca="1" si="62"/>
        <v/>
      </c>
      <c r="AR141" s="1"/>
      <c r="AS141" s="1"/>
      <c r="AT141" s="1"/>
      <c r="AU141" s="1"/>
      <c r="AX141" s="118"/>
      <c r="AY141" s="118"/>
      <c r="AZ141" s="118"/>
      <c r="BA141" s="118"/>
      <c r="BD141" s="121"/>
      <c r="BE141" s="123"/>
      <c r="BF141" s="121"/>
      <c r="BG141" s="121"/>
      <c r="BH141" s="123"/>
      <c r="BI141" s="121"/>
      <c r="BL141" s="121"/>
      <c r="BM141" s="123"/>
      <c r="BN141" s="121"/>
      <c r="BO141" s="121"/>
      <c r="BP141" s="123"/>
      <c r="BQ141" s="121"/>
    </row>
    <row r="142" spans="1:71">
      <c r="A142" s="62">
        <f t="shared" si="63"/>
        <v>125</v>
      </c>
      <c r="H142" s="63"/>
      <c r="O142" s="1" t="str">
        <f t="shared" ca="1" si="44"/>
        <v>data3!R491C37</v>
      </c>
      <c r="P142" s="1" t="str">
        <f ca="1">$AT$8&amp;"!R"&amp;2+$D$16+3*A142&amp;"C"&amp;F$3</f>
        <v>data2!R491C37</v>
      </c>
      <c r="Q142" s="1" t="str">
        <f ca="1">$AT$8&amp;"!R"&amp;2+$D$16+3*A142+1&amp;"C"&amp;F$3</f>
        <v>data2!R492C37</v>
      </c>
      <c r="R142" s="1" t="str">
        <f ca="1">$AT$8&amp;"!R"&amp;2+$D$16+3*A142+2&amp;"C"&amp;F$3</f>
        <v>data2!R493C37</v>
      </c>
      <c r="S142" s="2">
        <f t="shared" ca="1" si="45"/>
        <v>126</v>
      </c>
      <c r="T142" s="63">
        <f t="shared" ca="1" si="46"/>
        <v>126</v>
      </c>
      <c r="U142" s="2" t="str">
        <f t="shared" ca="1" si="47"/>
        <v/>
      </c>
      <c r="V142" s="2">
        <f t="shared" ca="1" si="76"/>
        <v>132.42705757723201</v>
      </c>
      <c r="W142" s="2">
        <f t="shared" ca="1" si="77"/>
        <v>131.63712882995605</v>
      </c>
      <c r="X142" s="2">
        <f t="shared" ca="1" si="50"/>
        <v>130.69066129411971</v>
      </c>
      <c r="Y142" s="2" t="str">
        <f t="shared" ca="1" si="50"/>
        <v>OVR</v>
      </c>
      <c r="AA142" s="63">
        <f t="shared" ca="1" si="51"/>
        <v>211.49148608822009</v>
      </c>
      <c r="AB142" s="63">
        <f t="shared" ca="1" si="52"/>
        <v>211.43718174525671</v>
      </c>
      <c r="AC142" s="1">
        <f ca="1">IF(AB142&lt;&gt;"",AA142/AC$16,"")</f>
        <v>2.063331571592391E-2</v>
      </c>
      <c r="AD142" s="63">
        <f ca="1">AB142/AA142</f>
        <v>0.9997432315410526</v>
      </c>
      <c r="AE142" s="1">
        <f ca="1">IF(AD142&lt;&gt;"",AD142/AD$16-1,"")</f>
        <v>-1.1882587473623918E-2</v>
      </c>
      <c r="AF142" s="63">
        <f ca="1">IF(T$16-$A142&gt;=T$15,VLOOKUP(T$16-$A142,$T$17:$X$244,5,FALSE),"")</f>
        <v>211.14691979544503</v>
      </c>
      <c r="AG142" s="1">
        <f t="shared" ca="1" si="53"/>
        <v>0.56397729623525361</v>
      </c>
      <c r="AH142" s="63">
        <f t="shared" ca="1" si="54"/>
        <v>0.99837077936730123</v>
      </c>
      <c r="AI142" s="1">
        <f t="shared" ca="1" si="55"/>
        <v>4.1707336112247084E-2</v>
      </c>
      <c r="AJ142" s="63">
        <f ca="1">IF(AF142&lt;&gt;"",AF142/AB142,"")</f>
        <v>0.9986271953333099</v>
      </c>
      <c r="AK142" s="1">
        <f t="shared" ca="1" si="56"/>
        <v>1.6085499436192752E-2</v>
      </c>
      <c r="AL142" s="2" t="str">
        <f t="shared" ca="1" si="73"/>
        <v/>
      </c>
      <c r="AM142" s="1" t="str">
        <f t="shared" ca="1" si="58"/>
        <v/>
      </c>
      <c r="AN142" s="63" t="str">
        <f t="shared" ca="1" si="74"/>
        <v/>
      </c>
      <c r="AO142" s="1" t="str">
        <f t="shared" ca="1" si="60"/>
        <v/>
      </c>
      <c r="AP142" s="63" t="str">
        <f t="shared" ca="1" si="75"/>
        <v/>
      </c>
      <c r="AQ142" s="1" t="str">
        <f t="shared" ca="1" si="62"/>
        <v/>
      </c>
      <c r="AR142" s="1"/>
      <c r="AS142" s="1"/>
      <c r="AT142" s="1"/>
      <c r="AU142" s="1"/>
      <c r="AX142" s="118"/>
      <c r="AY142" s="118"/>
      <c r="AZ142" s="118"/>
      <c r="BA142" s="118"/>
      <c r="BD142" s="121"/>
      <c r="BE142" s="123"/>
      <c r="BF142" s="121"/>
      <c r="BG142" s="121"/>
      <c r="BH142" s="123"/>
      <c r="BI142" s="121"/>
      <c r="BL142" s="121"/>
      <c r="BM142" s="123"/>
      <c r="BN142" s="121"/>
      <c r="BO142" s="121"/>
      <c r="BP142" s="123"/>
      <c r="BQ142" s="121"/>
    </row>
    <row r="143" spans="1:71">
      <c r="A143" s="62">
        <f t="shared" si="63"/>
        <v>126</v>
      </c>
      <c r="H143" s="63"/>
      <c r="O143" s="1" t="str">
        <f t="shared" ca="1" si="44"/>
        <v>data3!R494C37</v>
      </c>
      <c r="P143" s="1" t="str">
        <f ca="1">$AT$8&amp;"!R"&amp;2+$D$16+3*A143&amp;"C"&amp;F$3</f>
        <v>data2!R494C37</v>
      </c>
      <c r="Q143" s="1" t="str">
        <f ca="1">$AT$8&amp;"!R"&amp;2+$D$16+3*A143+1&amp;"C"&amp;F$3</f>
        <v>data2!R495C37</v>
      </c>
      <c r="R143" s="1" t="str">
        <f ca="1">$AT$8&amp;"!R"&amp;2+$D$16+3*A143+2&amp;"C"&amp;F$3</f>
        <v>data2!R496C37</v>
      </c>
      <c r="S143" s="2">
        <f t="shared" ca="1" si="45"/>
        <v>127</v>
      </c>
      <c r="T143" s="63">
        <f t="shared" ca="1" si="46"/>
        <v>127</v>
      </c>
      <c r="U143" s="2" t="str">
        <f t="shared" ca="1" si="47"/>
        <v/>
      </c>
      <c r="V143" s="2">
        <f t="shared" ca="1" si="76"/>
        <v>132.27468336401512</v>
      </c>
      <c r="W143" s="2">
        <f t="shared" ca="1" si="77"/>
        <v>131.24053164890833</v>
      </c>
      <c r="X143" s="2">
        <f t="shared" ca="1" si="50"/>
        <v>130.86212021963937</v>
      </c>
      <c r="Y143" s="2" t="str">
        <f t="shared" ca="1" si="50"/>
        <v>OVR</v>
      </c>
      <c r="AA143" s="63">
        <f t="shared" ca="1" si="51"/>
        <v>217.5074435502907</v>
      </c>
      <c r="AB143" s="63">
        <f t="shared" ca="1" si="52"/>
        <v>217.55373328072685</v>
      </c>
      <c r="AC143" s="1">
        <f ca="1">IF(AB143&lt;&gt;"",AA143/AC$16,"")</f>
        <v>2.1220238395150311E-2</v>
      </c>
      <c r="AD143" s="63">
        <f ca="1">AB143/AA143</f>
        <v>1.0002128190634794</v>
      </c>
      <c r="AE143" s="1">
        <f ca="1">IF(AD143&lt;&gt;"",AD143/AD$16-1,"")</f>
        <v>-1.1418460692890653E-2</v>
      </c>
      <c r="AF143" s="63">
        <f ca="1">IF(T$16-$A143&gt;=T$15,VLOOKUP(T$16-$A143,$T$17:$X$244,5,FALSE),"")</f>
        <v>217.7492392403739</v>
      </c>
      <c r="AG143" s="1">
        <f t="shared" ca="1" si="53"/>
        <v>0.58001984946744189</v>
      </c>
      <c r="AH143" s="63">
        <f t="shared" ca="1" si="54"/>
        <v>1.0011116662774222</v>
      </c>
      <c r="AI143" s="1">
        <f t="shared" ca="1" si="55"/>
        <v>4.4567197459087105E-2</v>
      </c>
      <c r="AJ143" s="63">
        <f ca="1">IF(AF143&lt;&gt;"",AF143/AB143,"")</f>
        <v>1.0008986559628226</v>
      </c>
      <c r="AK143" s="1">
        <f t="shared" ca="1" si="56"/>
        <v>1.8396670430707474E-2</v>
      </c>
      <c r="AL143" s="2" t="str">
        <f t="shared" ca="1" si="73"/>
        <v/>
      </c>
      <c r="AM143" s="1" t="str">
        <f t="shared" ca="1" si="58"/>
        <v/>
      </c>
      <c r="AN143" s="63" t="str">
        <f t="shared" ca="1" si="74"/>
        <v/>
      </c>
      <c r="AO143" s="1" t="str">
        <f t="shared" ca="1" si="60"/>
        <v/>
      </c>
      <c r="AP143" s="63" t="str">
        <f t="shared" ca="1" si="75"/>
        <v/>
      </c>
      <c r="AQ143" s="1" t="str">
        <f t="shared" ca="1" si="62"/>
        <v/>
      </c>
      <c r="AR143" s="1"/>
      <c r="AS143" s="1"/>
      <c r="AT143" s="1"/>
      <c r="AU143" s="1"/>
      <c r="AX143" s="118"/>
      <c r="AY143" s="118"/>
      <c r="AZ143" s="118"/>
      <c r="BA143" s="118"/>
      <c r="BD143" s="121"/>
      <c r="BE143" s="123"/>
      <c r="BF143" s="121"/>
      <c r="BG143" s="121"/>
      <c r="BH143" s="123"/>
      <c r="BI143" s="121"/>
      <c r="BL143" s="121"/>
      <c r="BM143" s="123"/>
      <c r="BN143" s="121"/>
      <c r="BO143" s="121"/>
      <c r="BP143" s="123"/>
      <c r="BQ143" s="121"/>
    </row>
    <row r="144" spans="1:71">
      <c r="A144" s="62">
        <f t="shared" si="63"/>
        <v>127</v>
      </c>
      <c r="H144" s="63"/>
      <c r="O144" s="1" t="str">
        <f t="shared" ca="1" si="44"/>
        <v>data3!R497C37</v>
      </c>
      <c r="P144" s="1" t="str">
        <f ca="1">$AT$8&amp;"!R"&amp;2+$D$16+3*A144&amp;"C"&amp;F$3</f>
        <v>data2!R497C37</v>
      </c>
      <c r="Q144" s="1" t="str">
        <f ca="1">$AT$8&amp;"!R"&amp;2+$D$16+3*A144+1&amp;"C"&amp;F$3</f>
        <v>data2!R498C37</v>
      </c>
      <c r="R144" s="1" t="str">
        <f ca="1">$AT$8&amp;"!R"&amp;2+$D$16+3*A144+2&amp;"C"&amp;F$3</f>
        <v>data2!R499C37</v>
      </c>
      <c r="S144" s="2">
        <f t="shared" ca="1" si="45"/>
        <v>128</v>
      </c>
      <c r="T144" s="63">
        <f t="shared" ca="1" si="46"/>
        <v>128</v>
      </c>
      <c r="U144" s="2" t="str">
        <f t="shared" ca="1" si="47"/>
        <v/>
      </c>
      <c r="V144" s="2">
        <f t="shared" ca="1" si="76"/>
        <v>132.09345233536061</v>
      </c>
      <c r="W144" s="2">
        <f t="shared" ca="1" si="77"/>
        <v>131.49189513070243</v>
      </c>
      <c r="X144" s="2">
        <f t="shared" ca="1" si="50"/>
        <v>130.51245716639929</v>
      </c>
      <c r="Y144" s="2" t="str">
        <f t="shared" ca="1" si="50"/>
        <v>OVR</v>
      </c>
      <c r="AA144" s="63">
        <f t="shared" ca="1" si="51"/>
        <v>223.77113768958344</v>
      </c>
      <c r="AB144" s="63">
        <f t="shared" ca="1" si="52"/>
        <v>223.84903390066964</v>
      </c>
      <c r="AC144" s="1">
        <f ca="1">IF(AB144&lt;&gt;"",AA144/AC$16,"")</f>
        <v>2.1831330506300824E-2</v>
      </c>
      <c r="AD144" s="63">
        <f ca="1">AB144/AA144</f>
        <v>1.0003481066052149</v>
      </c>
      <c r="AE144" s="1">
        <f ca="1">IF(AD144&lt;&gt;"",AD144/AD$16-1,"")</f>
        <v>-1.1284746383586675E-2</v>
      </c>
      <c r="AF144" s="63">
        <f ca="1">IF(T$16-$A144&gt;=T$15,VLOOKUP(T$16-$A144,$T$17:$X$244,5,FALSE),"")</f>
        <v>225.17656762259347</v>
      </c>
      <c r="AG144" s="1">
        <f t="shared" ca="1" si="53"/>
        <v>0.59672303383888914</v>
      </c>
      <c r="AH144" s="63">
        <f t="shared" ca="1" si="54"/>
        <v>1.0062806577627523</v>
      </c>
      <c r="AI144" s="1">
        <f t="shared" ca="1" si="55"/>
        <v>4.9960560788473218E-2</v>
      </c>
      <c r="AJ144" s="63">
        <f ca="1">IF(AF144&lt;&gt;"",AF144/AB144,"")</f>
        <v>1.0059304867159395</v>
      </c>
      <c r="AK144" s="1">
        <f t="shared" ca="1" si="56"/>
        <v>2.3516469178179955E-2</v>
      </c>
      <c r="AL144" s="2" t="str">
        <f t="shared" ca="1" si="73"/>
        <v/>
      </c>
      <c r="AM144" s="1" t="str">
        <f t="shared" ca="1" si="58"/>
        <v/>
      </c>
      <c r="AN144" s="63" t="str">
        <f t="shared" ca="1" si="74"/>
        <v/>
      </c>
      <c r="AO144" s="1" t="str">
        <f t="shared" ca="1" si="60"/>
        <v/>
      </c>
      <c r="AP144" s="63" t="str">
        <f t="shared" ca="1" si="75"/>
        <v/>
      </c>
      <c r="AQ144" s="1" t="str">
        <f t="shared" ca="1" si="62"/>
        <v/>
      </c>
      <c r="AR144" s="1"/>
      <c r="AS144" s="1"/>
      <c r="AT144" s="1"/>
      <c r="AU144" s="1"/>
      <c r="AX144" s="118"/>
      <c r="AY144" s="118"/>
      <c r="AZ144" s="118"/>
      <c r="BA144" s="118"/>
      <c r="BD144" s="121"/>
      <c r="BE144" s="123"/>
      <c r="BF144" s="121"/>
      <c r="BG144" s="121"/>
      <c r="BH144" s="123"/>
      <c r="BI144" s="121"/>
      <c r="BL144" s="121"/>
      <c r="BM144" s="123"/>
      <c r="BN144" s="121"/>
      <c r="BO144" s="121"/>
      <c r="BP144" s="123"/>
      <c r="BQ144" s="121"/>
    </row>
    <row r="145" spans="1:69">
      <c r="A145" s="62">
        <f t="shared" si="63"/>
        <v>128</v>
      </c>
      <c r="H145" s="63"/>
      <c r="O145" s="1" t="str">
        <f t="shared" ca="1" si="44"/>
        <v>data3!R500C37</v>
      </c>
      <c r="P145" s="1" t="str">
        <f ca="1">$AT$8&amp;"!R"&amp;2+$D$16+3*A145&amp;"C"&amp;F$3</f>
        <v>data2!R500C37</v>
      </c>
      <c r="Q145" s="1" t="str">
        <f ca="1">$AT$8&amp;"!R"&amp;2+$D$16+3*A145+1&amp;"C"&amp;F$3</f>
        <v>data2!R501C37</v>
      </c>
      <c r="R145" s="1" t="str">
        <f ca="1">$AT$8&amp;"!R"&amp;2+$D$16+3*A145+2&amp;"C"&amp;F$3</f>
        <v>data2!R502C37</v>
      </c>
      <c r="S145" s="2">
        <f t="shared" ca="1" si="45"/>
        <v>129</v>
      </c>
      <c r="T145" s="63">
        <f t="shared" ca="1" si="46"/>
        <v>129</v>
      </c>
      <c r="U145" s="2" t="str">
        <f t="shared" ca="1" si="47"/>
        <v/>
      </c>
      <c r="V145" s="2">
        <f t="shared" ca="1" si="76"/>
        <v>131.35724817224721</v>
      </c>
      <c r="W145" s="2">
        <f t="shared" ca="1" si="77"/>
        <v>130.74897384643555</v>
      </c>
      <c r="X145" s="2">
        <f t="shared" ca="1" si="50"/>
        <v>129.67947878156389</v>
      </c>
      <c r="Y145" s="2" t="str">
        <f t="shared" ca="1" si="50"/>
        <v>OVR</v>
      </c>
      <c r="AA145" s="63">
        <f t="shared" ca="1" si="51"/>
        <v>229.56853905332474</v>
      </c>
      <c r="AB145" s="63">
        <f t="shared" ca="1" si="52"/>
        <v>229.78125054495675</v>
      </c>
      <c r="AC145" s="1">
        <f ca="1">IF(AB145&lt;&gt;"",AA145/AC$16,"")</f>
        <v>2.2396930639348757E-2</v>
      </c>
      <c r="AD145" s="63">
        <f ca="1">AB145/AA145</f>
        <v>1.0009265707422679</v>
      </c>
      <c r="AE145" s="1">
        <f t="shared" ref="AE145:AE208" ca="1" si="78">IF(AD145&lt;&gt;"",AD145/AD$16-1,"")</f>
        <v>-1.0713009093139658E-2</v>
      </c>
      <c r="AF145" s="63">
        <f ca="1">IF(T$16-$A145&gt;=T$15,VLOOKUP(T$16-$A145,$T$17:$X$244,5,FALSE),"")</f>
        <v>231.96833147321428</v>
      </c>
      <c r="AG145" s="1">
        <f t="shared" ca="1" si="53"/>
        <v>0.61218277080886596</v>
      </c>
      <c r="AH145" s="63">
        <f t="shared" ca="1" si="54"/>
        <v>1.0104534899676829</v>
      </c>
      <c r="AI145" s="1">
        <f t="shared" ca="1" si="55"/>
        <v>5.4314524275862475E-2</v>
      </c>
      <c r="AJ145" s="63">
        <f ca="1">IF(AF145&lt;&gt;"",AF145/AB145,"")</f>
        <v>1.0095181000324029</v>
      </c>
      <c r="AK145" s="1">
        <f t="shared" ca="1" si="56"/>
        <v>2.7166802240885968E-2</v>
      </c>
      <c r="AL145" s="2" t="str">
        <f t="shared" ca="1" si="73"/>
        <v/>
      </c>
      <c r="AM145" s="1" t="str">
        <f t="shared" ca="1" si="58"/>
        <v/>
      </c>
      <c r="AN145" s="63" t="str">
        <f t="shared" ca="1" si="74"/>
        <v/>
      </c>
      <c r="AO145" s="1" t="str">
        <f t="shared" ca="1" si="60"/>
        <v/>
      </c>
      <c r="AP145" s="63" t="str">
        <f t="shared" ca="1" si="75"/>
        <v/>
      </c>
      <c r="AQ145" s="1" t="str">
        <f t="shared" ca="1" si="62"/>
        <v/>
      </c>
      <c r="AR145" s="1"/>
      <c r="AS145" s="1"/>
      <c r="AT145" s="1"/>
      <c r="AU145" s="1"/>
      <c r="AX145" s="118"/>
      <c r="AY145" s="118"/>
      <c r="AZ145" s="118"/>
      <c r="BA145" s="118"/>
      <c r="BD145" s="121"/>
      <c r="BE145" s="123"/>
      <c r="BF145" s="121"/>
      <c r="BG145" s="121"/>
      <c r="BH145" s="123"/>
      <c r="BI145" s="121"/>
      <c r="BL145" s="121"/>
      <c r="BM145" s="123"/>
      <c r="BN145" s="121"/>
      <c r="BO145" s="121"/>
      <c r="BP145" s="123"/>
      <c r="BQ145" s="121"/>
    </row>
    <row r="146" spans="1:69">
      <c r="A146" s="62">
        <f t="shared" si="63"/>
        <v>129</v>
      </c>
      <c r="H146" s="63"/>
      <c r="O146" s="1" t="str">
        <f t="shared" ref="O146:O209" ca="1" si="79">"data3!R"&amp;2+$D$16+3*A146&amp;"C"&amp;F$4</f>
        <v>data3!R503C37</v>
      </c>
      <c r="P146" s="1" t="str">
        <f ca="1">$AT$8&amp;"!R"&amp;2+$D$16+3*A146&amp;"C"&amp;F$3</f>
        <v>data2!R503C37</v>
      </c>
      <c r="Q146" s="1" t="str">
        <f ca="1">$AT$8&amp;"!R"&amp;2+$D$16+3*A146+1&amp;"C"&amp;F$3</f>
        <v>data2!R504C37</v>
      </c>
      <c r="R146" s="1" t="str">
        <f ca="1">$AT$8&amp;"!R"&amp;2+$D$16+3*A146+2&amp;"C"&amp;F$3</f>
        <v>data2!R505C37</v>
      </c>
      <c r="S146" s="2">
        <f t="shared" ref="S146:S209" ca="1" si="80">RANK(V146,V$17:V$244)</f>
        <v>130</v>
      </c>
      <c r="T146" s="63">
        <f t="shared" ref="T146:T209" ca="1" si="81">IF(X146&lt;&gt;$X$16,S146,"")</f>
        <v>130</v>
      </c>
      <c r="U146" s="2" t="str">
        <f t="shared" ref="U146:U209" ca="1" si="82">IF(Y146&lt;&gt;$Y$16,S146,"")</f>
        <v/>
      </c>
      <c r="V146" s="2">
        <f t="shared" ca="1" si="76"/>
        <v>130.65159380057165</v>
      </c>
      <c r="W146" s="2">
        <f t="shared" ca="1" si="77"/>
        <v>130.01163618905204</v>
      </c>
      <c r="X146" s="2">
        <f t="shared" ref="X146:Y209" ca="1" si="83">IF(INDIRECT(Q146,FALSE)&lt;X$15,INDIRECT(Q146,FALSE),X$16)</f>
        <v>128.78948293413436</v>
      </c>
      <c r="Y146" s="2" t="str">
        <f t="shared" ca="1" si="83"/>
        <v>OVR</v>
      </c>
      <c r="AA146" s="63">
        <f t="shared" ref="AA146:AA209" ca="1" si="84">VLOOKUP($S$16-$A146,$S$17:$W$244,4,FALSE)</f>
        <v>234.53380845678726</v>
      </c>
      <c r="AB146" s="63">
        <f t="shared" ref="AB146:AB209" ca="1" si="85">VLOOKUP($S$16-$A146,$S$17:$W$244,5,FALSE)</f>
        <v>234.7080089024135</v>
      </c>
      <c r="AC146" s="1">
        <f ca="1">IF(AB146&lt;&gt;"",AA146/AC$16,"")</f>
        <v>2.2881347166515829E-2</v>
      </c>
      <c r="AD146" s="63">
        <f t="shared" ref="AD146:AD209" ca="1" si="86">AB146/AA146</f>
        <v>1.0007427519587579</v>
      </c>
      <c r="AE146" s="1">
        <f t="shared" ca="1" si="78"/>
        <v>-1.0894690283874575E-2</v>
      </c>
      <c r="AF146" s="63">
        <f t="shared" ref="AF146:AF209" ca="1" si="87">IF(T$16-$A146&gt;=T$15,VLOOKUP(T$16-$A146,$T$17:$X$244,5,FALSE),"")</f>
        <v>237.45524488176619</v>
      </c>
      <c r="AG146" s="1">
        <f t="shared" ref="AG146:AG209" ca="1" si="88">IF(AF146&lt;&gt;"",$AA146/AG$16,"")</f>
        <v>0.62542348921809932</v>
      </c>
      <c r="AH146" s="63">
        <f t="shared" ref="AH146:AH209" ca="1" si="89">IF(AF146&lt;&gt;"",AF146/$AA146,"")</f>
        <v>1.0124563552018437</v>
      </c>
      <c r="AI146" s="1">
        <f t="shared" ref="AI146:AI209" ca="1" si="90">IF(AH146&lt;&gt;"",AH146/AH$16-1,"")</f>
        <v>5.6404328435587292E-2</v>
      </c>
      <c r="AJ146" s="63">
        <f ca="1">IF(AF146&lt;&gt;"",AF146/AB146,"")</f>
        <v>1.0117049093987029</v>
      </c>
      <c r="AK146" s="1">
        <f t="shared" ref="AK146:AK197" ca="1" si="91">IF(AJ146&lt;&gt;"",AJ146/AJ$16-1,"")</f>
        <v>2.9391842073079877E-2</v>
      </c>
      <c r="AL146" s="2" t="str">
        <f t="shared" ca="1" si="73"/>
        <v/>
      </c>
      <c r="AM146" s="1" t="str">
        <f t="shared" ref="AM146:AM209" ca="1" si="92">IF(AL146&lt;&gt;"",$AA146/AM$16,"")</f>
        <v/>
      </c>
      <c r="AN146" s="63" t="str">
        <f t="shared" ca="1" si="74"/>
        <v/>
      </c>
      <c r="AO146" s="1" t="str">
        <f t="shared" ref="AO146:AO209" ca="1" si="93">IF(AN146&lt;&gt;"",AN146/AN$16-1,"")</f>
        <v/>
      </c>
      <c r="AP146" s="63" t="str">
        <f t="shared" ca="1" si="75"/>
        <v/>
      </c>
      <c r="AQ146" s="1" t="str">
        <f t="shared" ref="AQ146:AQ209" ca="1" si="94">IF(AP146&lt;&gt;"",AP146/AP$16-1,"")</f>
        <v/>
      </c>
      <c r="AR146" s="1"/>
      <c r="AS146" s="1"/>
      <c r="AT146" s="1"/>
      <c r="AU146" s="1"/>
      <c r="AX146" s="118"/>
      <c r="AY146" s="118"/>
      <c r="AZ146" s="118"/>
      <c r="BA146" s="118"/>
      <c r="BD146" s="121"/>
      <c r="BE146" s="123"/>
      <c r="BF146" s="121"/>
      <c r="BG146" s="121"/>
      <c r="BH146" s="123"/>
      <c r="BI146" s="121"/>
      <c r="BL146" s="121"/>
      <c r="BM146" s="123"/>
      <c r="BN146" s="121"/>
      <c r="BO146" s="121"/>
      <c r="BP146" s="123"/>
      <c r="BQ146" s="121"/>
    </row>
    <row r="147" spans="1:69">
      <c r="A147" s="62">
        <f t="shared" ref="A147:A210" si="95">A146+1</f>
        <v>130</v>
      </c>
      <c r="H147" s="63"/>
      <c r="O147" s="1" t="str">
        <f t="shared" ca="1" si="79"/>
        <v>data3!R506C37</v>
      </c>
      <c r="P147" s="1" t="str">
        <f ca="1">$AT$8&amp;"!R"&amp;2+$D$16+3*A147&amp;"C"&amp;F$3</f>
        <v>data2!R506C37</v>
      </c>
      <c r="Q147" s="1" t="str">
        <f ca="1">$AT$8&amp;"!R"&amp;2+$D$16+3*A147+1&amp;"C"&amp;F$3</f>
        <v>data2!R507C37</v>
      </c>
      <c r="R147" s="1" t="str">
        <f ca="1">$AT$8&amp;"!R"&amp;2+$D$16+3*A147+2&amp;"C"&amp;F$3</f>
        <v>data2!R508C37</v>
      </c>
      <c r="S147" s="2">
        <f t="shared" ca="1" si="80"/>
        <v>131</v>
      </c>
      <c r="T147" s="63">
        <f t="shared" ca="1" si="81"/>
        <v>131</v>
      </c>
      <c r="U147" s="2" t="str">
        <f t="shared" ca="1" si="82"/>
        <v/>
      </c>
      <c r="V147" s="2">
        <f t="shared" ca="1" si="76"/>
        <v>129.86622067900814</v>
      </c>
      <c r="W147" s="2">
        <f t="shared" ca="1" si="77"/>
        <v>129.22961126055037</v>
      </c>
      <c r="X147" s="2">
        <f t="shared" ca="1" si="83"/>
        <v>127.93586349487305</v>
      </c>
      <c r="Y147" s="2" t="str">
        <f t="shared" ca="1" si="83"/>
        <v>OVR</v>
      </c>
      <c r="AA147" s="63">
        <f t="shared" ca="1" si="84"/>
        <v>239.20095142669317</v>
      </c>
      <c r="AB147" s="63">
        <f t="shared" ca="1" si="85"/>
        <v>239.4392591203962</v>
      </c>
      <c r="AC147" s="1">
        <f ca="1">IF(AB147&lt;&gt;"",AA147/AC$16,"")</f>
        <v>2.3336678187970066E-2</v>
      </c>
      <c r="AD147" s="63">
        <f t="shared" ca="1" si="86"/>
        <v>1.0009962656598215</v>
      </c>
      <c r="AE147" s="1">
        <f t="shared" ca="1" si="78"/>
        <v>-1.0644124644186514E-2</v>
      </c>
      <c r="AF147" s="63">
        <f t="shared" ca="1" si="87"/>
        <v>243.10789326259069</v>
      </c>
      <c r="AG147" s="1">
        <f t="shared" ca="1" si="88"/>
        <v>0.63786920380451506</v>
      </c>
      <c r="AH147" s="63">
        <f t="shared" ca="1" si="89"/>
        <v>1.0163333039128604</v>
      </c>
      <c r="AI147" s="1">
        <f t="shared" ca="1" si="90"/>
        <v>6.0449564932348876E-2</v>
      </c>
      <c r="AJ147" s="63">
        <f ca="1">IF(AF147&lt;&gt;"",AF147/AB147,"")</f>
        <v>1.015321773696058</v>
      </c>
      <c r="AK147" s="1">
        <f t="shared" ca="1" si="91"/>
        <v>3.3071937491214731E-2</v>
      </c>
      <c r="AL147" s="2" t="str">
        <f t="shared" ca="1" si="73"/>
        <v/>
      </c>
      <c r="AM147" s="1" t="str">
        <f t="shared" ca="1" si="92"/>
        <v/>
      </c>
      <c r="AN147" s="63" t="str">
        <f t="shared" ca="1" si="74"/>
        <v/>
      </c>
      <c r="AO147" s="1" t="str">
        <f t="shared" ca="1" si="93"/>
        <v/>
      </c>
      <c r="AP147" s="63" t="str">
        <f t="shared" ca="1" si="75"/>
        <v/>
      </c>
      <c r="AQ147" s="1" t="str">
        <f t="shared" ca="1" si="94"/>
        <v/>
      </c>
      <c r="AR147" s="1"/>
      <c r="AS147" s="1"/>
      <c r="AT147" s="1"/>
      <c r="AU147" s="1"/>
      <c r="AX147" s="118"/>
      <c r="AY147" s="118"/>
      <c r="AZ147" s="118"/>
      <c r="BA147" s="118"/>
      <c r="BD147" s="121"/>
      <c r="BE147" s="123"/>
      <c r="BF147" s="121"/>
      <c r="BG147" s="121"/>
      <c r="BH147" s="123"/>
      <c r="BI147" s="121"/>
      <c r="BL147" s="121"/>
      <c r="BM147" s="123"/>
      <c r="BN147" s="121"/>
      <c r="BO147" s="121"/>
      <c r="BP147" s="123"/>
      <c r="BQ147" s="121"/>
    </row>
    <row r="148" spans="1:69">
      <c r="A148" s="62">
        <f t="shared" si="95"/>
        <v>131</v>
      </c>
      <c r="H148" s="63"/>
      <c r="O148" s="1" t="str">
        <f t="shared" ca="1" si="79"/>
        <v>data3!R509C37</v>
      </c>
      <c r="P148" s="1" t="str">
        <f ca="1">$AT$8&amp;"!R"&amp;2+$D$16+3*A148&amp;"C"&amp;F$3</f>
        <v>data2!R509C37</v>
      </c>
      <c r="Q148" s="1" t="str">
        <f ca="1">$AT$8&amp;"!R"&amp;2+$D$16+3*A148+1&amp;"C"&amp;F$3</f>
        <v>data2!R510C37</v>
      </c>
      <c r="R148" s="1" t="str">
        <f ca="1">$AT$8&amp;"!R"&amp;2+$D$16+3*A148+2&amp;"C"&amp;F$3</f>
        <v>data2!R511C37</v>
      </c>
      <c r="S148" s="2">
        <f t="shared" ca="1" si="80"/>
        <v>132</v>
      </c>
      <c r="T148" s="63">
        <f t="shared" ca="1" si="81"/>
        <v>132</v>
      </c>
      <c r="U148" s="2" t="str">
        <f t="shared" ca="1" si="82"/>
        <v/>
      </c>
      <c r="V148" s="2">
        <f t="shared" ca="1" si="76"/>
        <v>129.05356721596959</v>
      </c>
      <c r="W148" s="2">
        <f t="shared" ca="1" si="77"/>
        <v>128.44199861798967</v>
      </c>
      <c r="X148" s="2">
        <f t="shared" ca="1" si="83"/>
        <v>127.07100296020508</v>
      </c>
      <c r="Y148" s="2" t="str">
        <f t="shared" ca="1" si="83"/>
        <v>OVR</v>
      </c>
      <c r="AA148" s="63">
        <f t="shared" ca="1" si="84"/>
        <v>244.00763808316412</v>
      </c>
      <c r="AB148" s="63">
        <f t="shared" ca="1" si="85"/>
        <v>244.33249936785018</v>
      </c>
      <c r="AC148" s="1">
        <f ca="1">IF(AB148&lt;&gt;"",AA148/AC$16,"")</f>
        <v>2.3805623227625767E-2</v>
      </c>
      <c r="AD148" s="63">
        <f t="shared" ca="1" si="86"/>
        <v>1.0013313570314357</v>
      </c>
      <c r="AE148" s="1">
        <f t="shared" ca="1" si="78"/>
        <v>-1.0312929984764851E-2</v>
      </c>
      <c r="AF148" s="63">
        <f t="shared" ca="1" si="87"/>
        <v>249.58085414341517</v>
      </c>
      <c r="AG148" s="1">
        <f t="shared" ca="1" si="88"/>
        <v>0.65068703488843771</v>
      </c>
      <c r="AH148" s="63">
        <f t="shared" ca="1" si="89"/>
        <v>1.0228403344421191</v>
      </c>
      <c r="AI148" s="1">
        <f t="shared" ca="1" si="90"/>
        <v>6.723904793678015E-2</v>
      </c>
      <c r="AJ148" s="63">
        <f ca="1">IF(AF148&lt;&gt;"",AF148/AB148,"")</f>
        <v>1.0214803793565892</v>
      </c>
      <c r="AK148" s="1">
        <f t="shared" ca="1" si="91"/>
        <v>3.9338209767449728E-2</v>
      </c>
      <c r="AL148" s="2" t="str">
        <f t="shared" ca="1" si="73"/>
        <v/>
      </c>
      <c r="AM148" s="1" t="str">
        <f t="shared" ca="1" si="92"/>
        <v/>
      </c>
      <c r="AN148" s="63" t="str">
        <f t="shared" ca="1" si="74"/>
        <v/>
      </c>
      <c r="AO148" s="1" t="str">
        <f t="shared" ca="1" si="93"/>
        <v/>
      </c>
      <c r="AP148" s="63" t="str">
        <f t="shared" ca="1" si="75"/>
        <v/>
      </c>
      <c r="AQ148" s="1" t="str">
        <f t="shared" ca="1" si="94"/>
        <v/>
      </c>
      <c r="AR148" s="1"/>
      <c r="AS148" s="1"/>
      <c r="AT148" s="1"/>
      <c r="AU148" s="1"/>
      <c r="AX148" s="118"/>
      <c r="AY148" s="118"/>
      <c r="AZ148" s="118"/>
      <c r="BA148" s="118"/>
      <c r="BD148" s="121"/>
      <c r="BE148" s="123"/>
      <c r="BF148" s="121"/>
      <c r="BG148" s="121"/>
      <c r="BH148" s="123"/>
      <c r="BI148" s="121"/>
      <c r="BL148" s="121"/>
      <c r="BM148" s="123"/>
      <c r="BN148" s="121"/>
      <c r="BO148" s="121"/>
      <c r="BP148" s="123"/>
      <c r="BQ148" s="121"/>
    </row>
    <row r="149" spans="1:69">
      <c r="A149" s="62">
        <f t="shared" si="95"/>
        <v>132</v>
      </c>
      <c r="H149" s="63"/>
      <c r="O149" s="1" t="str">
        <f t="shared" ca="1" si="79"/>
        <v>data3!R512C37</v>
      </c>
      <c r="P149" s="1" t="str">
        <f ca="1">$AT$8&amp;"!R"&amp;2+$D$16+3*A149&amp;"C"&amp;F$3</f>
        <v>data2!R512C37</v>
      </c>
      <c r="Q149" s="1" t="str">
        <f ca="1">$AT$8&amp;"!R"&amp;2+$D$16+3*A149+1&amp;"C"&amp;F$3</f>
        <v>data2!R513C37</v>
      </c>
      <c r="R149" s="1" t="str">
        <f ca="1">$AT$8&amp;"!R"&amp;2+$D$16+3*A149+2&amp;"C"&amp;F$3</f>
        <v>data2!R514C37</v>
      </c>
      <c r="S149" s="2">
        <f t="shared" ca="1" si="80"/>
        <v>133</v>
      </c>
      <c r="T149" s="63">
        <f t="shared" ca="1" si="81"/>
        <v>133</v>
      </c>
      <c r="U149" s="2" t="str">
        <f t="shared" ca="1" si="82"/>
        <v/>
      </c>
      <c r="V149" s="2">
        <f t="shared" ca="1" si="76"/>
        <v>128.29445039061795</v>
      </c>
      <c r="W149" s="2">
        <f t="shared" ca="1" si="77"/>
        <v>127.61528750828334</v>
      </c>
      <c r="X149" s="2">
        <f t="shared" ca="1" si="83"/>
        <v>126.25723348345075</v>
      </c>
      <c r="Y149" s="2" t="str">
        <f t="shared" ca="1" si="83"/>
        <v>OVR</v>
      </c>
      <c r="AA149" s="63">
        <f t="shared" ca="1" si="84"/>
        <v>248.9781185042109</v>
      </c>
      <c r="AB149" s="63">
        <f t="shared" ca="1" si="85"/>
        <v>249.44358934674943</v>
      </c>
      <c r="AC149" s="1">
        <f ca="1">IF(AB149&lt;&gt;"",AA149/AC$16,"")</f>
        <v>2.4290548146752283E-2</v>
      </c>
      <c r="AD149" s="63">
        <f t="shared" ca="1" si="86"/>
        <v>1.0018695251025871</v>
      </c>
      <c r="AE149" s="1">
        <f t="shared" ca="1" si="78"/>
        <v>-9.7810201651297168E-3</v>
      </c>
      <c r="AF149" s="63">
        <f t="shared" ca="1" si="87"/>
        <v>256.4157404218401</v>
      </c>
      <c r="AG149" s="1">
        <f t="shared" ca="1" si="88"/>
        <v>0.66394164934456235</v>
      </c>
      <c r="AH149" s="63">
        <f t="shared" ca="1" si="89"/>
        <v>1.0298725926692365</v>
      </c>
      <c r="AI149" s="1">
        <f t="shared" ca="1" si="90"/>
        <v>7.457655734312163E-2</v>
      </c>
      <c r="AJ149" s="63">
        <f ca="1">IF(AF149&lt;&gt;"",AF149/AB149,"")</f>
        <v>1.027950812820444</v>
      </c>
      <c r="AK149" s="1">
        <f t="shared" ca="1" si="91"/>
        <v>4.5921761315427689E-2</v>
      </c>
      <c r="AL149" s="2" t="str">
        <f t="shared" ca="1" si="73"/>
        <v/>
      </c>
      <c r="AM149" s="1" t="str">
        <f t="shared" ca="1" si="92"/>
        <v/>
      </c>
      <c r="AN149" s="63" t="str">
        <f t="shared" ca="1" si="74"/>
        <v/>
      </c>
      <c r="AO149" s="1" t="str">
        <f t="shared" ca="1" si="93"/>
        <v/>
      </c>
      <c r="AP149" s="63" t="str">
        <f t="shared" ca="1" si="75"/>
        <v/>
      </c>
      <c r="AQ149" s="1" t="str">
        <f t="shared" ca="1" si="94"/>
        <v/>
      </c>
      <c r="AR149" s="1"/>
      <c r="AS149" s="1"/>
      <c r="AT149" s="1"/>
      <c r="AU149" s="1"/>
      <c r="AX149" s="118"/>
      <c r="AY149" s="118"/>
      <c r="AZ149" s="118"/>
      <c r="BA149" s="118"/>
      <c r="BD149" s="121"/>
      <c r="BE149" s="123"/>
      <c r="BF149" s="121"/>
      <c r="BG149" s="121"/>
      <c r="BH149" s="123"/>
      <c r="BI149" s="121"/>
      <c r="BL149" s="121"/>
      <c r="BM149" s="123"/>
      <c r="BN149" s="121"/>
      <c r="BO149" s="121"/>
      <c r="BP149" s="123"/>
      <c r="BQ149" s="121"/>
    </row>
    <row r="150" spans="1:69">
      <c r="A150" s="62">
        <f t="shared" si="95"/>
        <v>133</v>
      </c>
      <c r="H150" s="63"/>
      <c r="O150" s="1" t="str">
        <f t="shared" ca="1" si="79"/>
        <v>data3!R515C37</v>
      </c>
      <c r="P150" s="1" t="str">
        <f ca="1">$AT$8&amp;"!R"&amp;2+$D$16+3*A150&amp;"C"&amp;F$3</f>
        <v>data2!R515C37</v>
      </c>
      <c r="Q150" s="1" t="str">
        <f ca="1">$AT$8&amp;"!R"&amp;2+$D$16+3*A150+1&amp;"C"&amp;F$3</f>
        <v>data2!R516C37</v>
      </c>
      <c r="R150" s="1" t="str">
        <f ca="1">$AT$8&amp;"!R"&amp;2+$D$16+3*A150+2&amp;"C"&amp;F$3</f>
        <v>data2!R517C37</v>
      </c>
      <c r="S150" s="2">
        <f t="shared" ca="1" si="80"/>
        <v>134</v>
      </c>
      <c r="T150" s="63">
        <f t="shared" ca="1" si="81"/>
        <v>134</v>
      </c>
      <c r="U150" s="2" t="str">
        <f t="shared" ca="1" si="82"/>
        <v/>
      </c>
      <c r="V150" s="2">
        <f t="shared" ca="1" si="76"/>
        <v>127.50104653121994</v>
      </c>
      <c r="W150" s="2">
        <f t="shared" ca="1" si="77"/>
        <v>126.8332633972168</v>
      </c>
      <c r="X150" s="2">
        <f t="shared" ca="1" si="83"/>
        <v>125.3915571485247</v>
      </c>
      <c r="Y150" s="2" t="str">
        <f t="shared" ca="1" si="83"/>
        <v>OVR</v>
      </c>
      <c r="AA150" s="63">
        <f t="shared" ca="1" si="84"/>
        <v>254.17546851857747</v>
      </c>
      <c r="AB150" s="63">
        <f t="shared" ca="1" si="85"/>
        <v>254.69991411481584</v>
      </c>
      <c r="AC150" s="1">
        <f ca="1">IF(AB150&lt;&gt;"",AA150/AC$16,"")</f>
        <v>2.4797606684739265E-2</v>
      </c>
      <c r="AD150" s="63">
        <f t="shared" ca="1" si="86"/>
        <v>1.0020633210564931</v>
      </c>
      <c r="AE150" s="1">
        <f t="shared" ca="1" si="78"/>
        <v>-9.5894778265669389E-3</v>
      </c>
      <c r="AF150" s="63">
        <f t="shared" ca="1" si="87"/>
        <v>263.03767449515209</v>
      </c>
      <c r="AG150" s="1">
        <f t="shared" ca="1" si="88"/>
        <v>0.67780124938287323</v>
      </c>
      <c r="AH150" s="63">
        <f t="shared" ca="1" si="89"/>
        <v>1.0348664882107885</v>
      </c>
      <c r="AI150" s="1">
        <f t="shared" ca="1" si="90"/>
        <v>7.978722429063545E-2</v>
      </c>
      <c r="AJ150" s="63">
        <f ca="1">IF(AF150&lt;&gt;"",AF150/AB150,"")</f>
        <v>1.0327356230539508</v>
      </c>
      <c r="AK150" s="1">
        <f t="shared" ca="1" si="91"/>
        <v>5.0790221055498685E-2</v>
      </c>
      <c r="AL150" s="2" t="str">
        <f t="shared" ca="1" si="73"/>
        <v/>
      </c>
      <c r="AM150" s="1" t="str">
        <f t="shared" ca="1" si="92"/>
        <v/>
      </c>
      <c r="AN150" s="63" t="str">
        <f t="shared" ca="1" si="74"/>
        <v/>
      </c>
      <c r="AO150" s="1" t="str">
        <f t="shared" ca="1" si="93"/>
        <v/>
      </c>
      <c r="AP150" s="63" t="str">
        <f t="shared" ca="1" si="75"/>
        <v/>
      </c>
      <c r="AQ150" s="1" t="str">
        <f t="shared" ca="1" si="94"/>
        <v/>
      </c>
      <c r="AR150" s="1"/>
      <c r="AS150" s="1"/>
      <c r="AT150" s="1"/>
      <c r="AU150" s="1"/>
      <c r="AX150" s="118"/>
      <c r="AY150" s="118"/>
      <c r="AZ150" s="118"/>
      <c r="BA150" s="118"/>
      <c r="BD150" s="121"/>
      <c r="BE150" s="123"/>
      <c r="BF150" s="121"/>
      <c r="BG150" s="121"/>
      <c r="BH150" s="123"/>
      <c r="BI150" s="121"/>
      <c r="BL150" s="121"/>
      <c r="BM150" s="123"/>
      <c r="BN150" s="121"/>
      <c r="BO150" s="121"/>
      <c r="BP150" s="123"/>
      <c r="BQ150" s="121"/>
    </row>
    <row r="151" spans="1:69">
      <c r="A151" s="62">
        <f t="shared" si="95"/>
        <v>134</v>
      </c>
      <c r="H151" s="63"/>
      <c r="O151" s="1" t="str">
        <f t="shared" ca="1" si="79"/>
        <v>data3!R518C37</v>
      </c>
      <c r="P151" s="1" t="str">
        <f ca="1">$AT$8&amp;"!R"&amp;2+$D$16+3*A151&amp;"C"&amp;F$3</f>
        <v>data2!R518C37</v>
      </c>
      <c r="Q151" s="1" t="str">
        <f ca="1">$AT$8&amp;"!R"&amp;2+$D$16+3*A151+1&amp;"C"&amp;F$3</f>
        <v>data2!R519C37</v>
      </c>
      <c r="R151" s="1" t="str">
        <f ca="1">$AT$8&amp;"!R"&amp;2+$D$16+3*A151+2&amp;"C"&amp;F$3</f>
        <v>data2!R520C37</v>
      </c>
      <c r="S151" s="2">
        <f t="shared" ca="1" si="80"/>
        <v>135</v>
      </c>
      <c r="T151" s="63">
        <f t="shared" ca="1" si="81"/>
        <v>135</v>
      </c>
      <c r="U151" s="2" t="str">
        <f t="shared" ca="1" si="82"/>
        <v/>
      </c>
      <c r="V151" s="2">
        <f t="shared" ca="1" si="76"/>
        <v>126.70765286893682</v>
      </c>
      <c r="W151" s="2">
        <f t="shared" ca="1" si="77"/>
        <v>126.00096430097308</v>
      </c>
      <c r="X151" s="2">
        <f t="shared" ca="1" si="83"/>
        <v>124.53875459943499</v>
      </c>
      <c r="Y151" s="2" t="str">
        <f t="shared" ca="1" si="83"/>
        <v>OVR</v>
      </c>
      <c r="AA151" s="63">
        <f t="shared" ca="1" si="84"/>
        <v>259.44985364405187</v>
      </c>
      <c r="AB151" s="63">
        <f t="shared" ca="1" si="85"/>
        <v>260.08471625191822</v>
      </c>
      <c r="AC151" s="1">
        <f ca="1">IF(AB151&lt;&gt;"",AA151/AC$16,"")</f>
        <v>2.5312180843322134E-2</v>
      </c>
      <c r="AD151" s="63">
        <f t="shared" ca="1" si="86"/>
        <v>1.0024469568934016</v>
      </c>
      <c r="AE151" s="1">
        <f t="shared" ca="1" si="78"/>
        <v>-9.210303215968163E-3</v>
      </c>
      <c r="AF151" s="63">
        <f t="shared" ca="1" si="87"/>
        <v>270.01336615426197</v>
      </c>
      <c r="AG151" s="1">
        <f t="shared" ca="1" si="88"/>
        <v>0.69186627638413833</v>
      </c>
      <c r="AH151" s="63">
        <f t="shared" ca="1" si="89"/>
        <v>1.0407150451690081</v>
      </c>
      <c r="AI151" s="1">
        <f t="shared" ca="1" si="90"/>
        <v>8.588965117948022E-2</v>
      </c>
      <c r="AJ151" s="63">
        <f ca="1">IF(AF151&lt;&gt;"",AF151/AB151,"")</f>
        <v>1.0381746764878212</v>
      </c>
      <c r="AK151" s="1">
        <f t="shared" ca="1" si="91"/>
        <v>5.6324361674380707E-2</v>
      </c>
      <c r="AL151" s="2" t="str">
        <f t="shared" ca="1" si="73"/>
        <v/>
      </c>
      <c r="AM151" s="1" t="str">
        <f t="shared" ca="1" si="92"/>
        <v/>
      </c>
      <c r="AN151" s="63" t="str">
        <f t="shared" ca="1" si="74"/>
        <v/>
      </c>
      <c r="AO151" s="1" t="str">
        <f t="shared" ca="1" si="93"/>
        <v/>
      </c>
      <c r="AP151" s="63" t="str">
        <f t="shared" ca="1" si="75"/>
        <v/>
      </c>
      <c r="AQ151" s="1" t="str">
        <f t="shared" ca="1" si="94"/>
        <v/>
      </c>
      <c r="AR151" s="1"/>
      <c r="AS151" s="1"/>
      <c r="AT151" s="1"/>
      <c r="AU151" s="1"/>
      <c r="AX151" s="118"/>
      <c r="AY151" s="118"/>
      <c r="AZ151" s="118"/>
      <c r="BA151" s="118"/>
      <c r="BD151" s="121"/>
      <c r="BE151" s="123"/>
      <c r="BF151" s="121"/>
      <c r="BG151" s="121"/>
      <c r="BH151" s="123"/>
      <c r="BI151" s="121"/>
      <c r="BL151" s="121"/>
      <c r="BM151" s="123"/>
      <c r="BN151" s="121"/>
      <c r="BO151" s="121"/>
      <c r="BP151" s="123"/>
      <c r="BQ151" s="121"/>
    </row>
    <row r="152" spans="1:69">
      <c r="A152" s="62">
        <f t="shared" si="95"/>
        <v>135</v>
      </c>
      <c r="H152" s="63"/>
      <c r="O152" s="1" t="str">
        <f t="shared" ca="1" si="79"/>
        <v>data3!R521C37</v>
      </c>
      <c r="P152" s="1" t="str">
        <f ca="1">$AT$8&amp;"!R"&amp;2+$D$16+3*A152&amp;"C"&amp;F$3</f>
        <v>data2!R521C37</v>
      </c>
      <c r="Q152" s="1" t="str">
        <f ca="1">$AT$8&amp;"!R"&amp;2+$D$16+3*A152+1&amp;"C"&amp;F$3</f>
        <v>data2!R522C37</v>
      </c>
      <c r="R152" s="1" t="str">
        <f ca="1">$AT$8&amp;"!R"&amp;2+$D$16+3*A152+2&amp;"C"&amp;F$3</f>
        <v>data2!R523C37</v>
      </c>
      <c r="S152" s="2">
        <f t="shared" ca="1" si="80"/>
        <v>136</v>
      </c>
      <c r="T152" s="63">
        <f t="shared" ca="1" si="81"/>
        <v>136</v>
      </c>
      <c r="U152" s="2" t="str">
        <f t="shared" ca="1" si="82"/>
        <v/>
      </c>
      <c r="V152" s="2">
        <f t="shared" ca="1" si="76"/>
        <v>125.85871271762123</v>
      </c>
      <c r="W152" s="2">
        <f t="shared" ca="1" si="77"/>
        <v>125.17425182887486</v>
      </c>
      <c r="X152" s="2">
        <f t="shared" ca="1" si="83"/>
        <v>123.67083059038434</v>
      </c>
      <c r="Y152" s="2" t="str">
        <f t="shared" ca="1" si="83"/>
        <v>OVR</v>
      </c>
      <c r="AA152" s="63">
        <f t="shared" ca="1" si="84"/>
        <v>264.9127217358195</v>
      </c>
      <c r="AB152" s="63">
        <f t="shared" ca="1" si="85"/>
        <v>265.59240559169223</v>
      </c>
      <c r="AC152" s="1">
        <f ca="1">IF(AB152&lt;&gt;"",AA152/AC$16,"")</f>
        <v>2.5845143583982391E-2</v>
      </c>
      <c r="AD152" s="63">
        <f t="shared" ca="1" si="86"/>
        <v>1.0025656897540411</v>
      </c>
      <c r="AE152" s="1">
        <f t="shared" ca="1" si="78"/>
        <v>-9.0929510766031285E-3</v>
      </c>
      <c r="AF152" s="63">
        <f t="shared" ca="1" si="87"/>
        <v>277.12945229666576</v>
      </c>
      <c r="AG152" s="1">
        <f t="shared" ca="1" si="88"/>
        <v>0.70643392462885202</v>
      </c>
      <c r="AH152" s="63">
        <f t="shared" ca="1" si="89"/>
        <v>1.0461160584542604</v>
      </c>
      <c r="AI152" s="1">
        <f t="shared" ca="1" si="90"/>
        <v>9.1525107743275491E-2</v>
      </c>
      <c r="AJ152" s="63">
        <f ca="1">IF(AF152&lt;&gt;"",AF152/AB152,"")</f>
        <v>1.0434389179136017</v>
      </c>
      <c r="AK152" s="1">
        <f t="shared" ca="1" si="91"/>
        <v>6.1680634168523429E-2</v>
      </c>
      <c r="AL152" s="2" t="str">
        <f t="shared" ca="1" si="73"/>
        <v/>
      </c>
      <c r="AM152" s="1" t="str">
        <f t="shared" ca="1" si="92"/>
        <v/>
      </c>
      <c r="AN152" s="63" t="str">
        <f t="shared" ca="1" si="74"/>
        <v/>
      </c>
      <c r="AO152" s="1" t="str">
        <f t="shared" ca="1" si="93"/>
        <v/>
      </c>
      <c r="AP152" s="63" t="str">
        <f t="shared" ca="1" si="75"/>
        <v/>
      </c>
      <c r="AQ152" s="1" t="str">
        <f t="shared" ca="1" si="94"/>
        <v/>
      </c>
      <c r="AR152" s="1"/>
      <c r="AS152" s="1"/>
      <c r="AT152" s="1"/>
      <c r="AU152" s="1"/>
      <c r="AX152" s="118"/>
      <c r="AY152" s="118"/>
      <c r="AZ152" s="118"/>
      <c r="BA152" s="118"/>
      <c r="BD152" s="121"/>
      <c r="BE152" s="123"/>
      <c r="BF152" s="121"/>
      <c r="BG152" s="121"/>
      <c r="BH152" s="123"/>
      <c r="BI152" s="121"/>
      <c r="BL152" s="121"/>
      <c r="BM152" s="123"/>
      <c r="BN152" s="121"/>
      <c r="BO152" s="121"/>
      <c r="BP152" s="123"/>
      <c r="BQ152" s="121"/>
    </row>
    <row r="153" spans="1:69">
      <c r="A153" s="62">
        <f t="shared" si="95"/>
        <v>136</v>
      </c>
      <c r="H153" s="63"/>
      <c r="O153" s="1" t="str">
        <f t="shared" ca="1" si="79"/>
        <v>data3!R524C37</v>
      </c>
      <c r="P153" s="1" t="str">
        <f ca="1">$AT$8&amp;"!R"&amp;2+$D$16+3*A153&amp;"C"&amp;F$3</f>
        <v>data2!R524C37</v>
      </c>
      <c r="Q153" s="1" t="str">
        <f ca="1">$AT$8&amp;"!R"&amp;2+$D$16+3*A153+1&amp;"C"&amp;F$3</f>
        <v>data2!R525C37</v>
      </c>
      <c r="R153" s="1" t="str">
        <f ca="1">$AT$8&amp;"!R"&amp;2+$D$16+3*A153+2&amp;"C"&amp;F$3</f>
        <v>data2!R526C37</v>
      </c>
      <c r="S153" s="2">
        <f t="shared" ca="1" si="80"/>
        <v>137</v>
      </c>
      <c r="T153" s="63">
        <f t="shared" ca="1" si="81"/>
        <v>137</v>
      </c>
      <c r="U153" s="2" t="str">
        <f t="shared" ca="1" si="82"/>
        <v/>
      </c>
      <c r="V153" s="2">
        <f t="shared" ca="1" si="76"/>
        <v>125.04125590361201</v>
      </c>
      <c r="W153" s="2">
        <f t="shared" ca="1" si="77"/>
        <v>124.3196108681815</v>
      </c>
      <c r="X153" s="2">
        <f t="shared" ca="1" si="83"/>
        <v>122.71564156668526</v>
      </c>
      <c r="Y153" s="2" t="str">
        <f t="shared" ca="1" si="83"/>
        <v>OVR</v>
      </c>
      <c r="AA153" s="63">
        <f t="shared" ca="1" si="84"/>
        <v>270.40033252029428</v>
      </c>
      <c r="AB153" s="63">
        <f t="shared" ca="1" si="85"/>
        <v>271.17829840523854</v>
      </c>
      <c r="AC153" s="1">
        <f ca="1">IF(AB153&lt;&gt;"",AA153/AC$16,"")</f>
        <v>2.6380520245882368E-2</v>
      </c>
      <c r="AD153" s="63">
        <f t="shared" ca="1" si="86"/>
        <v>1.0028770892317074</v>
      </c>
      <c r="AE153" s="1">
        <f t="shared" ca="1" si="78"/>
        <v>-8.7851728027164011E-3</v>
      </c>
      <c r="AF153" s="63">
        <f t="shared" ca="1" si="87"/>
        <v>284.78648321969166</v>
      </c>
      <c r="AG153" s="1">
        <f t="shared" ca="1" si="88"/>
        <v>0.72106755338745143</v>
      </c>
      <c r="AH153" s="63">
        <f t="shared" ca="1" si="89"/>
        <v>1.0532031546163785</v>
      </c>
      <c r="AI153" s="1">
        <f t="shared" ca="1" si="90"/>
        <v>9.8919835450040017E-2</v>
      </c>
      <c r="AJ153" s="63">
        <f ca="1">IF(AF153&lt;&gt;"",AF153/AB153,"")</f>
        <v>1.0501816881899508</v>
      </c>
      <c r="AK153" s="1">
        <f t="shared" ca="1" si="91"/>
        <v>6.8541283603912762E-2</v>
      </c>
      <c r="AL153" s="2" t="str">
        <f t="shared" ca="1" si="73"/>
        <v/>
      </c>
      <c r="AM153" s="1" t="str">
        <f t="shared" ca="1" si="92"/>
        <v/>
      </c>
      <c r="AN153" s="63" t="str">
        <f t="shared" ca="1" si="74"/>
        <v/>
      </c>
      <c r="AO153" s="1" t="str">
        <f t="shared" ca="1" si="93"/>
        <v/>
      </c>
      <c r="AP153" s="63" t="str">
        <f t="shared" ca="1" si="75"/>
        <v/>
      </c>
      <c r="AQ153" s="1" t="str">
        <f t="shared" ca="1" si="94"/>
        <v/>
      </c>
      <c r="AR153" s="1"/>
      <c r="AS153" s="1"/>
      <c r="AT153" s="1"/>
      <c r="AU153" s="1"/>
      <c r="AX153" s="118"/>
      <c r="AY153" s="118"/>
      <c r="AZ153" s="118"/>
      <c r="BA153" s="118"/>
      <c r="BD153" s="121"/>
      <c r="BE153" s="123"/>
      <c r="BF153" s="121"/>
      <c r="BG153" s="121"/>
      <c r="BH153" s="123"/>
      <c r="BI153" s="121"/>
      <c r="BL153" s="121"/>
      <c r="BM153" s="123"/>
      <c r="BN153" s="121"/>
      <c r="BO153" s="121"/>
      <c r="BP153" s="123"/>
      <c r="BQ153" s="121"/>
    </row>
    <row r="154" spans="1:69">
      <c r="A154" s="62">
        <f t="shared" si="95"/>
        <v>137</v>
      </c>
      <c r="H154" s="63"/>
      <c r="O154" s="1" t="str">
        <f t="shared" ca="1" si="79"/>
        <v>data3!R527C37</v>
      </c>
      <c r="P154" s="1" t="str">
        <f ca="1">$AT$8&amp;"!R"&amp;2+$D$16+3*A154&amp;"C"&amp;F$3</f>
        <v>data2!R527C37</v>
      </c>
      <c r="Q154" s="1" t="str">
        <f ca="1">$AT$8&amp;"!R"&amp;2+$D$16+3*A154+1&amp;"C"&amp;F$3</f>
        <v>data2!R528C37</v>
      </c>
      <c r="R154" s="1" t="str">
        <f ca="1">$AT$8&amp;"!R"&amp;2+$D$16+3*A154+2&amp;"C"&amp;F$3</f>
        <v>data2!R529C37</v>
      </c>
      <c r="S154" s="2">
        <f t="shared" ca="1" si="80"/>
        <v>138</v>
      </c>
      <c r="T154" s="63">
        <f t="shared" ca="1" si="81"/>
        <v>138</v>
      </c>
      <c r="U154" s="2" t="str">
        <f t="shared" ca="1" si="82"/>
        <v/>
      </c>
      <c r="V154" s="2">
        <f t="shared" ca="1" si="76"/>
        <v>124.15430830088108</v>
      </c>
      <c r="W154" s="2">
        <f t="shared" ca="1" si="77"/>
        <v>123.46496963500977</v>
      </c>
      <c r="X154" s="2">
        <f t="shared" ca="1" si="83"/>
        <v>121.76413399832589</v>
      </c>
      <c r="Y154" s="2" t="str">
        <f t="shared" ca="1" si="83"/>
        <v>OVR</v>
      </c>
      <c r="AA154" s="63">
        <f t="shared" ca="1" si="84"/>
        <v>275.93814646462766</v>
      </c>
      <c r="AB154" s="63">
        <f t="shared" ca="1" si="85"/>
        <v>276.79211589268277</v>
      </c>
      <c r="AC154" s="1">
        <f ca="1">IF(AB154&lt;&gt;"",AA154/AC$16,"")</f>
        <v>2.6920794777036846E-2</v>
      </c>
      <c r="AD154" s="63">
        <f t="shared" ca="1" si="86"/>
        <v>1.0030947856938097</v>
      </c>
      <c r="AE154" s="1">
        <f t="shared" ca="1" si="78"/>
        <v>-8.5700078903047094E-3</v>
      </c>
      <c r="AF154" s="63">
        <f t="shared" ca="1" si="87"/>
        <v>291.77300371442522</v>
      </c>
      <c r="AG154" s="1">
        <f t="shared" ca="1" si="88"/>
        <v>0.73583505723900711</v>
      </c>
      <c r="AH154" s="63">
        <f t="shared" ca="1" si="89"/>
        <v>1.0573855316949714</v>
      </c>
      <c r="AI154" s="1">
        <f t="shared" ca="1" si="90"/>
        <v>0.10328375812806434</v>
      </c>
      <c r="AJ154" s="63">
        <f ca="1">IF(AF154&lt;&gt;"",AF154/AB154,"")</f>
        <v>1.0541232461532639</v>
      </c>
      <c r="AK154" s="1">
        <f t="shared" ca="1" si="91"/>
        <v>7.2551749081345429E-2</v>
      </c>
      <c r="AL154" s="2" t="str">
        <f t="shared" ca="1" si="73"/>
        <v/>
      </c>
      <c r="AM154" s="1" t="str">
        <f t="shared" ca="1" si="92"/>
        <v/>
      </c>
      <c r="AN154" s="63" t="str">
        <f t="shared" ca="1" si="74"/>
        <v/>
      </c>
      <c r="AO154" s="1" t="str">
        <f t="shared" ca="1" si="93"/>
        <v/>
      </c>
      <c r="AP154" s="63" t="str">
        <f t="shared" ca="1" si="75"/>
        <v/>
      </c>
      <c r="AQ154" s="1" t="str">
        <f t="shared" ca="1" si="94"/>
        <v/>
      </c>
      <c r="AR154" s="1"/>
      <c r="AS154" s="1"/>
      <c r="AT154" s="1"/>
      <c r="AU154" s="1"/>
      <c r="AX154" s="118"/>
      <c r="AY154" s="118"/>
      <c r="AZ154" s="118"/>
      <c r="BA154" s="118"/>
      <c r="BD154" s="121"/>
      <c r="BE154" s="123"/>
      <c r="BF154" s="121"/>
      <c r="BG154" s="121"/>
      <c r="BH154" s="123"/>
      <c r="BI154" s="121"/>
      <c r="BL154" s="121"/>
      <c r="BM154" s="123"/>
      <c r="BN154" s="121"/>
      <c r="BO154" s="121"/>
      <c r="BP154" s="123"/>
      <c r="BQ154" s="121"/>
    </row>
    <row r="155" spans="1:69">
      <c r="A155" s="62">
        <f t="shared" si="95"/>
        <v>138</v>
      </c>
      <c r="H155" s="63"/>
      <c r="O155" s="1" t="str">
        <f t="shared" ca="1" si="79"/>
        <v>data3!R530C37</v>
      </c>
      <c r="P155" s="1" t="str">
        <f ca="1">$AT$8&amp;"!R"&amp;2+$D$16+3*A155&amp;"C"&amp;F$3</f>
        <v>data2!R530C37</v>
      </c>
      <c r="Q155" s="1" t="str">
        <f ca="1">$AT$8&amp;"!R"&amp;2+$D$16+3*A155+1&amp;"C"&amp;F$3</f>
        <v>data2!R531C37</v>
      </c>
      <c r="R155" s="1" t="str">
        <f ca="1">$AT$8&amp;"!R"&amp;2+$D$16+3*A155+2&amp;"C"&amp;F$3</f>
        <v>data2!R532C37</v>
      </c>
      <c r="S155" s="2">
        <f t="shared" ca="1" si="80"/>
        <v>139</v>
      </c>
      <c r="T155" s="63">
        <f t="shared" ca="1" si="81"/>
        <v>139</v>
      </c>
      <c r="U155" s="2" t="str">
        <f t="shared" ca="1" si="82"/>
        <v/>
      </c>
      <c r="V155" s="2">
        <f t="shared" ca="1" si="76"/>
        <v>123.34113503991084</v>
      </c>
      <c r="W155" s="2">
        <f t="shared" ca="1" si="77"/>
        <v>122.58798463003976</v>
      </c>
      <c r="X155" s="2">
        <f t="shared" ca="1" si="83"/>
        <v>120.76725687299457</v>
      </c>
      <c r="Y155" s="2" t="str">
        <f t="shared" ca="1" si="83"/>
        <v>OVR</v>
      </c>
      <c r="AA155" s="63">
        <f t="shared" ca="1" si="84"/>
        <v>281.42057484297789</v>
      </c>
      <c r="AB155" s="63">
        <f t="shared" ca="1" si="85"/>
        <v>282.439453125</v>
      </c>
      <c r="AC155" s="1">
        <f ca="1">IF(AB155&lt;&gt;"",AA155/AC$16,"")</f>
        <v>2.7455665838339305E-2</v>
      </c>
      <c r="AD155" s="63">
        <f t="shared" ca="1" si="86"/>
        <v>1.0036204825556576</v>
      </c>
      <c r="AE155" s="1">
        <f t="shared" ca="1" si="78"/>
        <v>-8.0504242547129179E-3</v>
      </c>
      <c r="AF155" s="63">
        <f t="shared" ca="1" si="87"/>
        <v>298.16012736729215</v>
      </c>
      <c r="AG155" s="1">
        <f t="shared" ca="1" si="88"/>
        <v>0.750454866247941</v>
      </c>
      <c r="AH155" s="63">
        <f t="shared" ca="1" si="89"/>
        <v>1.0594823336341144</v>
      </c>
      <c r="AI155" s="1">
        <f t="shared" ca="1" si="90"/>
        <v>0.10547157652932393</v>
      </c>
      <c r="AJ155" s="63">
        <f ca="1">IF(AF155&lt;&gt;"",AF155/AB155,"")</f>
        <v>1.0556603338108526</v>
      </c>
      <c r="AK155" s="1">
        <f t="shared" ca="1" si="91"/>
        <v>7.4115708572471517E-2</v>
      </c>
      <c r="AL155" s="2" t="str">
        <f t="shared" ca="1" si="73"/>
        <v/>
      </c>
      <c r="AM155" s="1" t="str">
        <f t="shared" ca="1" si="92"/>
        <v/>
      </c>
      <c r="AN155" s="63" t="str">
        <f t="shared" ca="1" si="74"/>
        <v/>
      </c>
      <c r="AO155" s="1" t="str">
        <f t="shared" ca="1" si="93"/>
        <v/>
      </c>
      <c r="AP155" s="63" t="str">
        <f t="shared" ca="1" si="75"/>
        <v/>
      </c>
      <c r="AQ155" s="1" t="str">
        <f t="shared" ca="1" si="94"/>
        <v/>
      </c>
      <c r="AR155" s="1"/>
      <c r="AS155" s="1"/>
      <c r="AT155" s="1"/>
      <c r="AU155" s="1"/>
      <c r="AX155" s="118"/>
      <c r="AY155" s="118"/>
      <c r="AZ155" s="118"/>
      <c r="BA155" s="118"/>
      <c r="BD155" s="121"/>
      <c r="BE155" s="123"/>
      <c r="BF155" s="121"/>
      <c r="BG155" s="121"/>
      <c r="BH155" s="123"/>
      <c r="BI155" s="121"/>
      <c r="BL155" s="121"/>
      <c r="BM155" s="123"/>
      <c r="BN155" s="121"/>
      <c r="BO155" s="121"/>
      <c r="BP155" s="123"/>
      <c r="BQ155" s="121"/>
    </row>
    <row r="156" spans="1:69">
      <c r="A156" s="62">
        <f t="shared" si="95"/>
        <v>139</v>
      </c>
      <c r="H156" s="63"/>
      <c r="O156" s="1" t="str">
        <f t="shared" ca="1" si="79"/>
        <v>data3!R533C37</v>
      </c>
      <c r="P156" s="1" t="str">
        <f ca="1">$AT$8&amp;"!R"&amp;2+$D$16+3*A156&amp;"C"&amp;F$3</f>
        <v>data2!R533C37</v>
      </c>
      <c r="Q156" s="1" t="str">
        <f ca="1">$AT$8&amp;"!R"&amp;2+$D$16+3*A156+1&amp;"C"&amp;F$3</f>
        <v>data2!R534C37</v>
      </c>
      <c r="R156" s="1" t="str">
        <f ca="1">$AT$8&amp;"!R"&amp;2+$D$16+3*A156+2&amp;"C"&amp;F$3</f>
        <v>data2!R535C37</v>
      </c>
      <c r="S156" s="2">
        <f t="shared" ca="1" si="80"/>
        <v>140</v>
      </c>
      <c r="T156" s="63">
        <f t="shared" ca="1" si="81"/>
        <v>140</v>
      </c>
      <c r="U156" s="2" t="str">
        <f t="shared" ca="1" si="82"/>
        <v/>
      </c>
      <c r="V156" s="2">
        <f t="shared" ca="1" si="76"/>
        <v>122.43231360602147</v>
      </c>
      <c r="W156" s="2">
        <f t="shared" ca="1" si="77"/>
        <v>121.71658570425851</v>
      </c>
      <c r="X156" s="2">
        <f t="shared" ca="1" si="83"/>
        <v>119.81390762329102</v>
      </c>
      <c r="Y156" s="2" t="str">
        <f t="shared" ca="1" si="83"/>
        <v>OVR</v>
      </c>
      <c r="AA156" s="63">
        <f t="shared" ca="1" si="84"/>
        <v>286.98451851382276</v>
      </c>
      <c r="AB156" s="63">
        <f t="shared" ca="1" si="85"/>
        <v>288.07003130231584</v>
      </c>
      <c r="AC156" s="1">
        <f ca="1">IF(AB156&lt;&gt;"",AA156/AC$16,"")</f>
        <v>2.7998489611104661E-2</v>
      </c>
      <c r="AD156" s="63">
        <f t="shared" ca="1" si="86"/>
        <v>1.0037824785605667</v>
      </c>
      <c r="AE156" s="1">
        <f t="shared" ca="1" si="78"/>
        <v>-7.8903120697435547E-3</v>
      </c>
      <c r="AF156" s="63">
        <f t="shared" ca="1" si="87"/>
        <v>304.57934079851424</v>
      </c>
      <c r="AG156" s="1">
        <f t="shared" ca="1" si="88"/>
        <v>0.76529204937019402</v>
      </c>
      <c r="AH156" s="63">
        <f t="shared" ca="1" si="89"/>
        <v>1.0613093081668934</v>
      </c>
      <c r="AI156" s="1">
        <f t="shared" ca="1" si="90"/>
        <v>0.10737785505130981</v>
      </c>
      <c r="AJ156" s="63">
        <f ca="1">IF(AF156&lt;&gt;"",AF156/AB156,"")</f>
        <v>1.0573100555499044</v>
      </c>
      <c r="AK156" s="1">
        <f t="shared" ca="1" si="91"/>
        <v>7.5794271248301515E-2</v>
      </c>
      <c r="AL156" s="2" t="str">
        <f t="shared" ca="1" si="73"/>
        <v/>
      </c>
      <c r="AM156" s="1" t="str">
        <f t="shared" ca="1" si="92"/>
        <v/>
      </c>
      <c r="AN156" s="63" t="str">
        <f t="shared" ca="1" si="74"/>
        <v/>
      </c>
      <c r="AO156" s="1" t="str">
        <f t="shared" ca="1" si="93"/>
        <v/>
      </c>
      <c r="AP156" s="63" t="str">
        <f t="shared" ca="1" si="75"/>
        <v/>
      </c>
      <c r="AQ156" s="1" t="str">
        <f t="shared" ca="1" si="94"/>
        <v/>
      </c>
      <c r="AR156" s="1"/>
      <c r="AS156" s="1"/>
      <c r="AT156" s="1"/>
      <c r="AU156" s="1"/>
      <c r="AX156" s="118"/>
      <c r="AY156" s="118"/>
      <c r="AZ156" s="118"/>
      <c r="BA156" s="118"/>
      <c r="BD156" s="121"/>
      <c r="BE156" s="123"/>
      <c r="BF156" s="121"/>
      <c r="BG156" s="121"/>
      <c r="BH156" s="123"/>
      <c r="BI156" s="121"/>
      <c r="BL156" s="121"/>
      <c r="BM156" s="123"/>
      <c r="BN156" s="121"/>
      <c r="BO156" s="121"/>
      <c r="BP156" s="123"/>
      <c r="BQ156" s="121"/>
    </row>
    <row r="157" spans="1:69">
      <c r="A157" s="62">
        <f t="shared" si="95"/>
        <v>140</v>
      </c>
      <c r="H157" s="63"/>
      <c r="O157" s="1" t="str">
        <f t="shared" ca="1" si="79"/>
        <v>data3!R536C37</v>
      </c>
      <c r="P157" s="1" t="str">
        <f ca="1">$AT$8&amp;"!R"&amp;2+$D$16+3*A157&amp;"C"&amp;F$3</f>
        <v>data2!R536C37</v>
      </c>
      <c r="Q157" s="1" t="str">
        <f ca="1">$AT$8&amp;"!R"&amp;2+$D$16+3*A157+1&amp;"C"&amp;F$3</f>
        <v>data2!R537C37</v>
      </c>
      <c r="R157" s="1" t="str">
        <f ca="1">$AT$8&amp;"!R"&amp;2+$D$16+3*A157+2&amp;"C"&amp;F$3</f>
        <v>data2!R538C37</v>
      </c>
      <c r="S157" s="2">
        <f t="shared" ca="1" si="80"/>
        <v>141</v>
      </c>
      <c r="T157" s="63">
        <f t="shared" ca="1" si="81"/>
        <v>141</v>
      </c>
      <c r="U157" s="2" t="str">
        <f t="shared" ca="1" si="82"/>
        <v/>
      </c>
      <c r="V157" s="2">
        <f t="shared" ca="1" si="76"/>
        <v>121.61485806665161</v>
      </c>
      <c r="W157" s="2">
        <f t="shared" ca="1" si="77"/>
        <v>120.83401434762138</v>
      </c>
      <c r="X157" s="2">
        <f t="shared" ca="1" si="83"/>
        <v>118.81355612618583</v>
      </c>
      <c r="Y157" s="2" t="str">
        <f t="shared" ca="1" si="83"/>
        <v>OVR</v>
      </c>
      <c r="AA157" s="63">
        <f t="shared" ca="1" si="84"/>
        <v>292.59343442331783</v>
      </c>
      <c r="AB157" s="63">
        <f t="shared" ca="1" si="85"/>
        <v>293.76205662318637</v>
      </c>
      <c r="AC157" s="1">
        <f ca="1">IF(AB157&lt;&gt;"",AA157/AC$16,"")</f>
        <v>2.8545700919348081E-2</v>
      </c>
      <c r="AD157" s="63">
        <f t="shared" ca="1" si="86"/>
        <v>1.0039940137487084</v>
      </c>
      <c r="AE157" s="1">
        <f t="shared" ca="1" si="78"/>
        <v>-7.6812367830394468E-3</v>
      </c>
      <c r="AF157" s="63">
        <f t="shared" ca="1" si="87"/>
        <v>310.83220400129045</v>
      </c>
      <c r="AG157" s="1">
        <f t="shared" ca="1" si="88"/>
        <v>0.7802491584621809</v>
      </c>
      <c r="AH157" s="63">
        <f t="shared" ca="1" si="89"/>
        <v>1.0623348559201953</v>
      </c>
      <c r="AI157" s="1">
        <f t="shared" ca="1" si="90"/>
        <v>0.10844791903978623</v>
      </c>
      <c r="AJ157" s="63">
        <f ca="1">IF(AF157&lt;&gt;"",AF157/AB157,"")</f>
        <v>1.0581087550050763</v>
      </c>
      <c r="AK157" s="1">
        <f t="shared" ca="1" si="91"/>
        <v>7.6606933810066336E-2</v>
      </c>
      <c r="AL157" s="2" t="str">
        <f t="shared" ca="1" si="73"/>
        <v/>
      </c>
      <c r="AM157" s="1" t="str">
        <f t="shared" ca="1" si="92"/>
        <v/>
      </c>
      <c r="AN157" s="63" t="str">
        <f t="shared" ca="1" si="74"/>
        <v/>
      </c>
      <c r="AO157" s="1" t="str">
        <f t="shared" ca="1" si="93"/>
        <v/>
      </c>
      <c r="AP157" s="63" t="str">
        <f t="shared" ca="1" si="75"/>
        <v/>
      </c>
      <c r="AQ157" s="1" t="str">
        <f t="shared" ca="1" si="94"/>
        <v/>
      </c>
      <c r="AR157" s="1"/>
      <c r="AS157" s="1"/>
      <c r="AT157" s="1"/>
      <c r="AU157" s="1"/>
      <c r="AX157" s="118"/>
      <c r="AY157" s="118"/>
      <c r="AZ157" s="118"/>
      <c r="BA157" s="118"/>
      <c r="BD157" s="121"/>
      <c r="BE157" s="123"/>
      <c r="BF157" s="121"/>
      <c r="BG157" s="121"/>
      <c r="BH157" s="123"/>
      <c r="BI157" s="121"/>
      <c r="BL157" s="121"/>
      <c r="BM157" s="123"/>
      <c r="BN157" s="121"/>
      <c r="BO157" s="121"/>
      <c r="BP157" s="123"/>
      <c r="BQ157" s="121"/>
    </row>
    <row r="158" spans="1:69">
      <c r="A158" s="62">
        <f t="shared" si="95"/>
        <v>141</v>
      </c>
      <c r="H158" s="63"/>
      <c r="O158" s="1" t="str">
        <f t="shared" ca="1" si="79"/>
        <v>data3!R539C37</v>
      </c>
      <c r="P158" s="1" t="str">
        <f ca="1">$AT$8&amp;"!R"&amp;2+$D$16+3*A158&amp;"C"&amp;F$3</f>
        <v>data2!R539C37</v>
      </c>
      <c r="Q158" s="1" t="str">
        <f ca="1">$AT$8&amp;"!R"&amp;2+$D$16+3*A158+1&amp;"C"&amp;F$3</f>
        <v>data2!R540C37</v>
      </c>
      <c r="R158" s="1" t="str">
        <f ca="1">$AT$8&amp;"!R"&amp;2+$D$16+3*A158+2&amp;"C"&amp;F$3</f>
        <v>data2!R541C37</v>
      </c>
      <c r="S158" s="2">
        <f t="shared" ca="1" si="80"/>
        <v>142</v>
      </c>
      <c r="T158" s="63">
        <f t="shared" ca="1" si="81"/>
        <v>142</v>
      </c>
      <c r="U158" s="2" t="str">
        <f t="shared" ca="1" si="82"/>
        <v/>
      </c>
      <c r="V158" s="2">
        <f t="shared" ca="1" si="76"/>
        <v>120.74018880996417</v>
      </c>
      <c r="W158" s="2">
        <f t="shared" ca="1" si="77"/>
        <v>119.96261433192662</v>
      </c>
      <c r="X158" s="2">
        <f t="shared" ca="1" si="83"/>
        <v>117.87246976579938</v>
      </c>
      <c r="Y158" s="2" t="str">
        <f t="shared" ca="1" si="83"/>
        <v>OVR</v>
      </c>
      <c r="AA158" s="63">
        <f t="shared" ca="1" si="84"/>
        <v>298.07719136857662</v>
      </c>
      <c r="AB158" s="63">
        <f t="shared" ca="1" si="85"/>
        <v>299.38146536690846</v>
      </c>
      <c r="AC158" s="1">
        <f ca="1">IF(AB158&lt;&gt;"",AA158/AC$16,"")</f>
        <v>2.9080701596934305E-2</v>
      </c>
      <c r="AD158" s="63">
        <f t="shared" ca="1" si="86"/>
        <v>1.0043756249592377</v>
      </c>
      <c r="AE158" s="1">
        <f t="shared" ca="1" si="78"/>
        <v>-7.3040632548346807E-3</v>
      </c>
      <c r="AF158" s="63">
        <f t="shared" ca="1" si="87"/>
        <v>317.4341130937849</v>
      </c>
      <c r="AG158" s="1">
        <f t="shared" ca="1" si="88"/>
        <v>0.79487251031620432</v>
      </c>
      <c r="AH158" s="63">
        <f t="shared" ca="1" si="89"/>
        <v>1.0649392918536769</v>
      </c>
      <c r="AI158" s="1">
        <f t="shared" ca="1" si="90"/>
        <v>0.11116540644467743</v>
      </c>
      <c r="AJ158" s="63">
        <f ca="1">IF(AF158&lt;&gt;"",AF158/AB158,"")</f>
        <v>1.0602998175079139</v>
      </c>
      <c r="AK158" s="1">
        <f t="shared" ca="1" si="91"/>
        <v>7.8836301133423436E-2</v>
      </c>
      <c r="AL158" s="2" t="str">
        <f t="shared" ca="1" si="73"/>
        <v/>
      </c>
      <c r="AM158" s="1" t="str">
        <f t="shared" ca="1" si="92"/>
        <v/>
      </c>
      <c r="AN158" s="63" t="str">
        <f t="shared" ca="1" si="74"/>
        <v/>
      </c>
      <c r="AO158" s="1" t="str">
        <f t="shared" ca="1" si="93"/>
        <v/>
      </c>
      <c r="AP158" s="63" t="str">
        <f t="shared" ca="1" si="75"/>
        <v/>
      </c>
      <c r="AQ158" s="1" t="str">
        <f t="shared" ca="1" si="94"/>
        <v/>
      </c>
      <c r="AR158" s="1"/>
      <c r="AS158" s="1"/>
      <c r="AT158" s="1"/>
      <c r="AU158" s="1"/>
      <c r="AX158" s="118"/>
      <c r="AY158" s="118"/>
      <c r="AZ158" s="118"/>
      <c r="BA158" s="118"/>
      <c r="BD158" s="121"/>
      <c r="BE158" s="123"/>
      <c r="BF158" s="121"/>
      <c r="BG158" s="121"/>
      <c r="BH158" s="123"/>
      <c r="BI158" s="121"/>
      <c r="BL158" s="121"/>
      <c r="BM158" s="123"/>
      <c r="BN158" s="121"/>
      <c r="BO158" s="121"/>
      <c r="BP158" s="123"/>
      <c r="BQ158" s="121"/>
    </row>
    <row r="159" spans="1:69">
      <c r="A159" s="62">
        <f t="shared" si="95"/>
        <v>142</v>
      </c>
      <c r="H159" s="63"/>
      <c r="O159" s="1" t="str">
        <f t="shared" ca="1" si="79"/>
        <v>data3!R542C37</v>
      </c>
      <c r="P159" s="1" t="str">
        <f ca="1">$AT$8&amp;"!R"&amp;2+$D$16+3*A159&amp;"C"&amp;F$3</f>
        <v>data2!R542C37</v>
      </c>
      <c r="Q159" s="1" t="str">
        <f ca="1">$AT$8&amp;"!R"&amp;2+$D$16+3*A159+1&amp;"C"&amp;F$3</f>
        <v>data2!R543C37</v>
      </c>
      <c r="R159" s="1" t="str">
        <f ca="1">$AT$8&amp;"!R"&amp;2+$D$16+3*A159+2&amp;"C"&amp;F$3</f>
        <v>data2!R544C37</v>
      </c>
      <c r="S159" s="2">
        <f t="shared" ca="1" si="80"/>
        <v>143</v>
      </c>
      <c r="T159" s="63">
        <f t="shared" ca="1" si="81"/>
        <v>143</v>
      </c>
      <c r="U159" s="2" t="str">
        <f t="shared" ca="1" si="82"/>
        <v/>
      </c>
      <c r="V159" s="2">
        <f t="shared" ca="1" si="76"/>
        <v>119.87093116215081</v>
      </c>
      <c r="W159" s="2">
        <f t="shared" ca="1" si="77"/>
        <v>119.05211530412946</v>
      </c>
      <c r="X159" s="2">
        <f t="shared" ca="1" si="83"/>
        <v>116.98329053606305</v>
      </c>
      <c r="Y159" s="2" t="str">
        <f t="shared" ca="1" si="83"/>
        <v>OVR</v>
      </c>
      <c r="AA159" s="63">
        <f t="shared" ca="1" si="84"/>
        <v>303.60522392564212</v>
      </c>
      <c r="AB159" s="63">
        <f t="shared" ca="1" si="85"/>
        <v>305.06790488106861</v>
      </c>
      <c r="AC159" s="1">
        <f ca="1">IF(AB159&lt;&gt;"",AA159/AC$16,"")</f>
        <v>2.962002184640411E-2</v>
      </c>
      <c r="AD159" s="63">
        <f t="shared" ca="1" si="86"/>
        <v>1.004817706811872</v>
      </c>
      <c r="AE159" s="1">
        <f t="shared" ca="1" si="78"/>
        <v>-6.8671222858255332E-3</v>
      </c>
      <c r="AF159" s="63">
        <f t="shared" ca="1" si="87"/>
        <v>324.25918797084262</v>
      </c>
      <c r="AG159" s="1">
        <f t="shared" ca="1" si="88"/>
        <v>0.80961393046837904</v>
      </c>
      <c r="AH159" s="63">
        <f t="shared" ca="1" si="89"/>
        <v>1.0680290140536548</v>
      </c>
      <c r="AI159" s="1">
        <f t="shared" ca="1" si="90"/>
        <v>0.1143892450713504</v>
      </c>
      <c r="AJ159" s="63">
        <f ca="1">IF(AF159&lt;&gt;"",AF159/AB159,"")</f>
        <v>1.0629082338152083</v>
      </c>
      <c r="AK159" s="1">
        <f t="shared" ca="1" si="91"/>
        <v>8.1490318567276843E-2</v>
      </c>
      <c r="AL159" s="2" t="str">
        <f t="shared" ca="1" si="73"/>
        <v/>
      </c>
      <c r="AM159" s="1" t="str">
        <f t="shared" ca="1" si="92"/>
        <v/>
      </c>
      <c r="AN159" s="63" t="str">
        <f t="shared" ca="1" si="74"/>
        <v/>
      </c>
      <c r="AO159" s="1" t="str">
        <f t="shared" ca="1" si="93"/>
        <v/>
      </c>
      <c r="AP159" s="63" t="str">
        <f t="shared" ca="1" si="75"/>
        <v/>
      </c>
      <c r="AQ159" s="1" t="str">
        <f t="shared" ca="1" si="94"/>
        <v/>
      </c>
      <c r="AR159" s="1"/>
      <c r="AS159" s="1"/>
      <c r="AT159" s="1"/>
      <c r="AU159" s="1"/>
      <c r="AX159" s="118"/>
      <c r="AY159" s="118"/>
      <c r="AZ159" s="118"/>
      <c r="BA159" s="118"/>
      <c r="BD159" s="121"/>
      <c r="BE159" s="123"/>
      <c r="BF159" s="121"/>
      <c r="BG159" s="121"/>
      <c r="BH159" s="123"/>
      <c r="BI159" s="121"/>
      <c r="BL159" s="121"/>
      <c r="BM159" s="123"/>
      <c r="BN159" s="121"/>
      <c r="BO159" s="121"/>
      <c r="BP159" s="123"/>
      <c r="BQ159" s="121"/>
    </row>
    <row r="160" spans="1:69">
      <c r="A160" s="62">
        <f t="shared" si="95"/>
        <v>143</v>
      </c>
      <c r="H160" s="63"/>
      <c r="O160" s="1" t="str">
        <f t="shared" ca="1" si="79"/>
        <v>data3!R545C37</v>
      </c>
      <c r="P160" s="1" t="str">
        <f ca="1">$AT$8&amp;"!R"&amp;2+$D$16+3*A160&amp;"C"&amp;F$3</f>
        <v>data2!R545C37</v>
      </c>
      <c r="Q160" s="1" t="str">
        <f ca="1">$AT$8&amp;"!R"&amp;2+$D$16+3*A160+1&amp;"C"&amp;F$3</f>
        <v>data2!R546C37</v>
      </c>
      <c r="R160" s="1" t="str">
        <f ca="1">$AT$8&amp;"!R"&amp;2+$D$16+3*A160+2&amp;"C"&amp;F$3</f>
        <v>data2!R547C37</v>
      </c>
      <c r="S160" s="2">
        <f t="shared" ca="1" si="80"/>
        <v>144</v>
      </c>
      <c r="T160" s="63">
        <f t="shared" ca="1" si="81"/>
        <v>144</v>
      </c>
      <c r="U160" s="2" t="str">
        <f t="shared" ca="1" si="82"/>
        <v/>
      </c>
      <c r="V160" s="2">
        <f t="shared" ca="1" si="76"/>
        <v>119.02781509300674</v>
      </c>
      <c r="W160" s="2">
        <f t="shared" ca="1" si="77"/>
        <v>118.15278598240444</v>
      </c>
      <c r="X160" s="2">
        <f t="shared" ca="1" si="83"/>
        <v>116.06039319719586</v>
      </c>
      <c r="Y160" s="2" t="str">
        <f t="shared" ca="1" si="83"/>
        <v>OVR</v>
      </c>
      <c r="AA160" s="63">
        <f t="shared" ca="1" si="84"/>
        <v>309.18217523682353</v>
      </c>
      <c r="AB160" s="63">
        <f t="shared" ca="1" si="85"/>
        <v>310.71523829868863</v>
      </c>
      <c r="AC160" s="1">
        <f ca="1">IF(AB160&lt;&gt;"",AA160/AC$16,"")</f>
        <v>3.0164114657251075E-2</v>
      </c>
      <c r="AD160" s="63">
        <f t="shared" ca="1" si="86"/>
        <v>1.0049584458117315</v>
      </c>
      <c r="AE160" s="1">
        <f t="shared" ca="1" si="78"/>
        <v>-6.7280199123407325E-3</v>
      </c>
      <c r="AF160" s="63">
        <f t="shared" ca="1" si="87"/>
        <v>330.94263676234652</v>
      </c>
      <c r="AG160" s="1">
        <f t="shared" ca="1" si="88"/>
        <v>0.82448580063152943</v>
      </c>
      <c r="AH160" s="63">
        <f t="shared" ca="1" si="89"/>
        <v>1.0703807116592514</v>
      </c>
      <c r="AI160" s="1">
        <f t="shared" ca="1" si="90"/>
        <v>0.11684302346580622</v>
      </c>
      <c r="AJ160" s="63">
        <f ca="1">IF(AF160&lt;&gt;"",AF160/AB160,"")</f>
        <v>1.0650994736351276</v>
      </c>
      <c r="AK160" s="1">
        <f t="shared" ca="1" si="91"/>
        <v>8.37198663076264E-2</v>
      </c>
      <c r="AL160" s="2" t="str">
        <f t="shared" ca="1" si="73"/>
        <v/>
      </c>
      <c r="AM160" s="1" t="str">
        <f t="shared" ca="1" si="92"/>
        <v/>
      </c>
      <c r="AN160" s="63" t="str">
        <f t="shared" ca="1" si="74"/>
        <v/>
      </c>
      <c r="AO160" s="1" t="str">
        <f t="shared" ca="1" si="93"/>
        <v/>
      </c>
      <c r="AP160" s="63" t="str">
        <f t="shared" ca="1" si="75"/>
        <v/>
      </c>
      <c r="AQ160" s="1" t="str">
        <f t="shared" ca="1" si="94"/>
        <v/>
      </c>
      <c r="AR160" s="1"/>
      <c r="AS160" s="1"/>
      <c r="AT160" s="1"/>
      <c r="AU160" s="1"/>
      <c r="AX160" s="118"/>
      <c r="AY160" s="118"/>
      <c r="AZ160" s="118"/>
      <c r="BA160" s="118"/>
      <c r="BD160" s="121"/>
      <c r="BE160" s="123"/>
      <c r="BF160" s="121"/>
      <c r="BG160" s="121"/>
      <c r="BH160" s="123"/>
      <c r="BI160" s="121"/>
      <c r="BL160" s="121"/>
      <c r="BM160" s="123"/>
      <c r="BN160" s="121"/>
      <c r="BO160" s="121"/>
      <c r="BP160" s="123"/>
      <c r="BQ160" s="121"/>
    </row>
    <row r="161" spans="1:61">
      <c r="A161" s="62">
        <f t="shared" si="95"/>
        <v>144</v>
      </c>
      <c r="H161" s="63"/>
      <c r="O161" s="1" t="str">
        <f t="shared" ca="1" si="79"/>
        <v>data3!R548C37</v>
      </c>
      <c r="P161" s="1" t="str">
        <f ca="1">$AT$8&amp;"!R"&amp;2+$D$16+3*A161&amp;"C"&amp;F$3</f>
        <v>data2!R548C37</v>
      </c>
      <c r="Q161" s="1" t="str">
        <f ca="1">$AT$8&amp;"!R"&amp;2+$D$16+3*A161+1&amp;"C"&amp;F$3</f>
        <v>data2!R549C37</v>
      </c>
      <c r="R161" s="1" t="str">
        <f ca="1">$AT$8&amp;"!R"&amp;2+$D$16+3*A161+2&amp;"C"&amp;F$3</f>
        <v>data2!R550C37</v>
      </c>
      <c r="S161" s="2">
        <f t="shared" ca="1" si="80"/>
        <v>145</v>
      </c>
      <c r="T161" s="63">
        <f t="shared" ca="1" si="81"/>
        <v>145</v>
      </c>
      <c r="U161" s="2" t="str">
        <f t="shared" ca="1" si="82"/>
        <v/>
      </c>
      <c r="V161" s="2">
        <f t="shared" ca="1" si="76"/>
        <v>118.10932118578499</v>
      </c>
      <c r="W161" s="2">
        <f t="shared" ca="1" si="77"/>
        <v>117.23670060294015</v>
      </c>
      <c r="X161" s="2">
        <f t="shared" ca="1" si="83"/>
        <v>115.24315016610282</v>
      </c>
      <c r="Y161" s="2" t="str">
        <f t="shared" ca="1" si="83"/>
        <v>OVR</v>
      </c>
      <c r="AA161" s="63">
        <f t="shared" ca="1" si="84"/>
        <v>314.74481024438393</v>
      </c>
      <c r="AB161" s="63">
        <f t="shared" ca="1" si="85"/>
        <v>316.35699026925221</v>
      </c>
      <c r="AC161" s="1">
        <f ca="1">IF(AB161&lt;&gt;"",AA161/AC$16,"")</f>
        <v>3.0706810755549652E-2</v>
      </c>
      <c r="AD161" s="63">
        <f t="shared" ca="1" si="86"/>
        <v>1.0051221814384057</v>
      </c>
      <c r="AE161" s="1">
        <f t="shared" ca="1" si="78"/>
        <v>-6.5661883353284045E-3</v>
      </c>
      <c r="AF161" s="63">
        <f t="shared" ca="1" si="87"/>
        <v>337.88195037841797</v>
      </c>
      <c r="AG161" s="1">
        <f t="shared" ca="1" si="88"/>
        <v>0.83931949398502381</v>
      </c>
      <c r="AH161" s="63">
        <f t="shared" ca="1" si="89"/>
        <v>1.0735107915395625</v>
      </c>
      <c r="AI161" s="1">
        <f t="shared" ca="1" si="90"/>
        <v>0.12010897158981271</v>
      </c>
      <c r="AJ161" s="63">
        <f ca="1">IF(AF161&lt;&gt;"",AF161/AB161,"")</f>
        <v>1.0680400963823995</v>
      </c>
      <c r="AK161" s="1">
        <f t="shared" ca="1" si="91"/>
        <v>8.6711897915395797E-2</v>
      </c>
      <c r="AL161" s="2" t="str">
        <f t="shared" ca="1" si="73"/>
        <v/>
      </c>
      <c r="AM161" s="1" t="str">
        <f t="shared" ca="1" si="92"/>
        <v/>
      </c>
      <c r="AN161" s="63" t="str">
        <f t="shared" ca="1" si="74"/>
        <v/>
      </c>
      <c r="AO161" s="1" t="str">
        <f t="shared" ca="1" si="93"/>
        <v/>
      </c>
      <c r="AP161" s="63" t="str">
        <f t="shared" ca="1" si="75"/>
        <v/>
      </c>
      <c r="AQ161" s="1" t="str">
        <f t="shared" ca="1" si="94"/>
        <v/>
      </c>
      <c r="AR161" s="1"/>
      <c r="AS161" s="1"/>
      <c r="AT161" s="1"/>
      <c r="AU161" s="1"/>
      <c r="AZ161" s="118"/>
      <c r="BA161" s="118"/>
    </row>
    <row r="162" spans="1:61">
      <c r="A162" s="62">
        <f t="shared" si="95"/>
        <v>145</v>
      </c>
      <c r="H162" s="63"/>
      <c r="O162" s="1" t="str">
        <f t="shared" ca="1" si="79"/>
        <v>data3!R551C37</v>
      </c>
      <c r="P162" s="1" t="str">
        <f ca="1">$AT$8&amp;"!R"&amp;2+$D$16+3*A162&amp;"C"&amp;F$3</f>
        <v>data2!R551C37</v>
      </c>
      <c r="Q162" s="1" t="str">
        <f ca="1">$AT$8&amp;"!R"&amp;2+$D$16+3*A162+1&amp;"C"&amp;F$3</f>
        <v>data2!R552C37</v>
      </c>
      <c r="R162" s="1" t="str">
        <f ca="1">$AT$8&amp;"!R"&amp;2+$D$16+3*A162+2&amp;"C"&amp;F$3</f>
        <v>data2!R553C37</v>
      </c>
      <c r="S162" s="2">
        <f t="shared" ca="1" si="80"/>
        <v>146</v>
      </c>
      <c r="T162" s="63">
        <f t="shared" ca="1" si="81"/>
        <v>146</v>
      </c>
      <c r="U162" s="2">
        <f t="shared" ca="1" si="82"/>
        <v>146</v>
      </c>
      <c r="V162" s="2">
        <f t="shared" ca="1" si="76"/>
        <v>117.19139959163664</v>
      </c>
      <c r="W162" s="2">
        <f t="shared" ca="1" si="77"/>
        <v>116.34854289463588</v>
      </c>
      <c r="X162" s="2">
        <f t="shared" ca="1" si="83"/>
        <v>114.42999458312988</v>
      </c>
      <c r="Y162" s="2">
        <f t="shared" ca="1" si="83"/>
        <v>151.73136629377092</v>
      </c>
      <c r="AA162" s="63">
        <f t="shared" ca="1" si="84"/>
        <v>320.21093320067985</v>
      </c>
      <c r="AB162" s="63">
        <f t="shared" ca="1" si="85"/>
        <v>322.00991276332309</v>
      </c>
      <c r="AC162" s="1">
        <f ca="1">IF(AB162&lt;&gt;"",AA162/AC$16,"")</f>
        <v>3.1240091043968767E-2</v>
      </c>
      <c r="AD162" s="63">
        <f t="shared" ca="1" si="86"/>
        <v>1.0056181078661539</v>
      </c>
      <c r="AE162" s="1">
        <f t="shared" ca="1" si="78"/>
        <v>-6.0760289392656208E-3</v>
      </c>
      <c r="AF162" s="63">
        <f t="shared" ca="1" si="87"/>
        <v>343.99665996006559</v>
      </c>
      <c r="AG162" s="1">
        <f t="shared" ca="1" si="88"/>
        <v>0.85389582186847957</v>
      </c>
      <c r="AH162" s="63">
        <f t="shared" ca="1" si="89"/>
        <v>1.0742814323097425</v>
      </c>
      <c r="AI162" s="1">
        <f t="shared" ca="1" si="90"/>
        <v>0.12091306377719868</v>
      </c>
      <c r="AJ162" s="63">
        <f ca="1">IF(AF162&lt;&gt;"",AF162/AB162,"")</f>
        <v>1.0682797216025544</v>
      </c>
      <c r="AK162" s="1">
        <f t="shared" ca="1" si="91"/>
        <v>8.695571233646926E-2</v>
      </c>
      <c r="AL162" s="2" t="str">
        <f t="shared" ca="1" si="73"/>
        <v/>
      </c>
      <c r="AM162" s="1" t="str">
        <f t="shared" ca="1" si="92"/>
        <v/>
      </c>
      <c r="AN162" s="63" t="str">
        <f t="shared" ca="1" si="74"/>
        <v/>
      </c>
      <c r="AO162" s="1" t="str">
        <f t="shared" ca="1" si="93"/>
        <v/>
      </c>
      <c r="AP162" s="63" t="str">
        <f t="shared" ca="1" si="75"/>
        <v/>
      </c>
      <c r="AQ162" s="1" t="str">
        <f t="shared" ca="1" si="94"/>
        <v/>
      </c>
      <c r="AR162" s="1"/>
      <c r="AS162" s="1"/>
      <c r="AT162" s="1"/>
      <c r="AU162" s="1"/>
      <c r="AZ162" s="118"/>
      <c r="BA162" s="118"/>
    </row>
    <row r="163" spans="1:61">
      <c r="A163" s="62">
        <f t="shared" si="95"/>
        <v>146</v>
      </c>
      <c r="H163" s="63"/>
      <c r="O163" s="1" t="str">
        <f t="shared" ca="1" si="79"/>
        <v>data3!R554C37</v>
      </c>
      <c r="P163" s="1" t="str">
        <f ca="1">$AT$8&amp;"!R"&amp;2+$D$16+3*A163&amp;"C"&amp;F$3</f>
        <v>data2!R554C37</v>
      </c>
      <c r="Q163" s="1" t="str">
        <f ca="1">$AT$8&amp;"!R"&amp;2+$D$16+3*A163+1&amp;"C"&amp;F$3</f>
        <v>data2!R555C37</v>
      </c>
      <c r="R163" s="1" t="str">
        <f ca="1">$AT$8&amp;"!R"&amp;2+$D$16+3*A163+2&amp;"C"&amp;F$3</f>
        <v>data2!R556C37</v>
      </c>
      <c r="S163" s="2">
        <f t="shared" ca="1" si="80"/>
        <v>147</v>
      </c>
      <c r="T163" s="63">
        <f t="shared" ca="1" si="81"/>
        <v>147</v>
      </c>
      <c r="U163" s="2">
        <f t="shared" ca="1" si="82"/>
        <v>147</v>
      </c>
      <c r="V163" s="2">
        <f t="shared" ca="1" si="76"/>
        <v>116.3263788450616</v>
      </c>
      <c r="W163" s="2">
        <f t="shared" ca="1" si="77"/>
        <v>115.41569873264858</v>
      </c>
      <c r="X163" s="2">
        <f t="shared" ca="1" si="83"/>
        <v>113.6156120300293</v>
      </c>
      <c r="Y163" s="2">
        <f t="shared" ca="1" si="83"/>
        <v>151.53260912214006</v>
      </c>
      <c r="AA163" s="63">
        <f t="shared" ca="1" si="84"/>
        <v>325.75400356773991</v>
      </c>
      <c r="AB163" s="63">
        <f t="shared" ca="1" si="85"/>
        <v>327.65724945068359</v>
      </c>
      <c r="AC163" s="1">
        <f ca="1">IF(AB163&lt;&gt;"",AA163/AC$16,"")</f>
        <v>3.1780878396852674E-2</v>
      </c>
      <c r="AD163" s="63">
        <f t="shared" ca="1" si="86"/>
        <v>1.005842586313902</v>
      </c>
      <c r="AE163" s="1">
        <f t="shared" ca="1" si="78"/>
        <v>-5.8541609075962731E-3</v>
      </c>
      <c r="AF163" s="63">
        <f t="shared" ca="1" si="87"/>
        <v>349.03561401367187</v>
      </c>
      <c r="AG163" s="1">
        <f t="shared" ca="1" si="88"/>
        <v>0.86867734284730647</v>
      </c>
      <c r="AH163" s="63">
        <f t="shared" ca="1" si="89"/>
        <v>1.0714699134652097</v>
      </c>
      <c r="AI163" s="1">
        <f t="shared" ca="1" si="90"/>
        <v>0.11797950455602058</v>
      </c>
      <c r="AJ163" s="63">
        <f ca="1">IF(AF163&lt;&gt;"",AF163/AB163,"")</f>
        <v>1.0652461210573825</v>
      </c>
      <c r="AK163" s="1">
        <f t="shared" ca="1" si="91"/>
        <v>8.3869077464682196E-2</v>
      </c>
      <c r="AL163" s="2" t="str">
        <f t="shared" ca="1" si="73"/>
        <v/>
      </c>
      <c r="AM163" s="1" t="str">
        <f t="shared" ca="1" si="92"/>
        <v/>
      </c>
      <c r="AN163" s="63" t="str">
        <f t="shared" ca="1" si="74"/>
        <v/>
      </c>
      <c r="AO163" s="1" t="str">
        <f t="shared" ca="1" si="93"/>
        <v/>
      </c>
      <c r="AP163" s="63" t="str">
        <f t="shared" ca="1" si="75"/>
        <v/>
      </c>
      <c r="AQ163" s="1" t="str">
        <f t="shared" ca="1" si="94"/>
        <v/>
      </c>
      <c r="AR163" s="1"/>
      <c r="AS163" s="1"/>
      <c r="AT163" s="1"/>
      <c r="AU163" s="1"/>
      <c r="AZ163" s="118"/>
      <c r="BA163" s="118"/>
      <c r="BD163" s="121"/>
      <c r="BE163" s="121"/>
      <c r="BF163" s="121"/>
      <c r="BG163" s="121"/>
      <c r="BH163" s="121"/>
      <c r="BI163" s="121"/>
    </row>
    <row r="164" spans="1:61">
      <c r="A164" s="62">
        <f t="shared" si="95"/>
        <v>147</v>
      </c>
      <c r="H164" s="63"/>
      <c r="O164" s="1" t="str">
        <f t="shared" ca="1" si="79"/>
        <v>data3!R557C37</v>
      </c>
      <c r="P164" s="1" t="str">
        <f ca="1">$AT$8&amp;"!R"&amp;2+$D$16+3*A164&amp;"C"&amp;F$3</f>
        <v>data2!R557C37</v>
      </c>
      <c r="Q164" s="1" t="str">
        <f ca="1">$AT$8&amp;"!R"&amp;2+$D$16+3*A164+1&amp;"C"&amp;F$3</f>
        <v>data2!R558C37</v>
      </c>
      <c r="R164" s="1" t="str">
        <f ca="1">$AT$8&amp;"!R"&amp;2+$D$16+3*A164+2&amp;"C"&amp;F$3</f>
        <v>data2!R559C37</v>
      </c>
      <c r="S164" s="2">
        <f t="shared" ca="1" si="80"/>
        <v>148</v>
      </c>
      <c r="T164" s="63">
        <f t="shared" ca="1" si="81"/>
        <v>148</v>
      </c>
      <c r="U164" s="2">
        <f t="shared" ca="1" si="82"/>
        <v>148</v>
      </c>
      <c r="V164" s="2">
        <f t="shared" ca="1" si="76"/>
        <v>115.4212436682063</v>
      </c>
      <c r="W164" s="2">
        <f t="shared" ca="1" si="77"/>
        <v>114.49402618408203</v>
      </c>
      <c r="X164" s="2">
        <f t="shared" ca="1" si="83"/>
        <v>112.71805463518415</v>
      </c>
      <c r="Y164" s="2">
        <f t="shared" ca="1" si="83"/>
        <v>151.22429575238908</v>
      </c>
      <c r="AA164" s="63">
        <f t="shared" ca="1" si="84"/>
        <v>331.2520737066784</v>
      </c>
      <c r="AB164" s="63">
        <f t="shared" ca="1" si="85"/>
        <v>333.29900251116072</v>
      </c>
      <c r="AC164" s="1">
        <f ca="1">IF(AB164&lt;&gt;"",AA164/AC$16,"")</f>
        <v>3.2317275483578378E-2</v>
      </c>
      <c r="AD164" s="63">
        <f t="shared" ca="1" si="86"/>
        <v>1.0061793690272709</v>
      </c>
      <c r="AE164" s="1">
        <f t="shared" ca="1" si="78"/>
        <v>-5.5212945747032949E-3</v>
      </c>
      <c r="AF164" s="63">
        <f t="shared" ca="1" si="87"/>
        <v>352.73149817330494</v>
      </c>
      <c r="AG164" s="1">
        <f t="shared" ca="1" si="88"/>
        <v>0.88333886321780908</v>
      </c>
      <c r="AH164" s="63">
        <f t="shared" ca="1" si="89"/>
        <v>1.0648431396255844</v>
      </c>
      <c r="AI164" s="1">
        <f t="shared" ca="1" si="90"/>
        <v>0.11106508051020758</v>
      </c>
      <c r="AJ164" s="63">
        <f ca="1">IF(AF164&lt;&gt;"",AF164/AB164,"")</f>
        <v>1.0583034918068603</v>
      </c>
      <c r="AK164" s="1">
        <f t="shared" ca="1" si="91"/>
        <v>7.6805075059798167E-2</v>
      </c>
      <c r="AL164" s="2" t="str">
        <f t="shared" ref="AL164:AL227" ca="1" si="96">IF(U$16-$A164&gt;=U$15,VLOOKUP(T$16-$A164,$U$17:$Y$244,5,FALSE),"")</f>
        <v/>
      </c>
      <c r="AM164" s="1" t="str">
        <f t="shared" ca="1" si="92"/>
        <v/>
      </c>
      <c r="AN164" s="63" t="str">
        <f t="shared" ref="AN164:AN227" ca="1" si="97">IF(AL164&lt;&gt;"",AL164/$AA164,"")</f>
        <v/>
      </c>
      <c r="AO164" s="1" t="str">
        <f t="shared" ca="1" si="93"/>
        <v/>
      </c>
      <c r="AP164" s="63" t="str">
        <f t="shared" ref="AP164:AP227" ca="1" si="98">IF(AL164&lt;&gt;"",AL164/AF164,"")</f>
        <v/>
      </c>
      <c r="AQ164" s="1" t="str">
        <f t="shared" ca="1" si="94"/>
        <v/>
      </c>
      <c r="AR164" s="1"/>
      <c r="AS164" s="1"/>
      <c r="AT164" s="1"/>
      <c r="AU164" s="1"/>
      <c r="AZ164" s="118"/>
      <c r="BA164" s="118"/>
      <c r="BD164" s="121"/>
      <c r="BE164" s="121"/>
      <c r="BF164" s="121"/>
      <c r="BG164" s="121"/>
      <c r="BH164" s="121"/>
      <c r="BI164" s="121"/>
    </row>
    <row r="165" spans="1:61">
      <c r="A165" s="62">
        <f t="shared" si="95"/>
        <v>148</v>
      </c>
      <c r="H165" s="63"/>
      <c r="O165" s="1" t="str">
        <f t="shared" ca="1" si="79"/>
        <v>data3!R560C37</v>
      </c>
      <c r="P165" s="1" t="str">
        <f ca="1">$AT$8&amp;"!R"&amp;2+$D$16+3*A165&amp;"C"&amp;F$3</f>
        <v>data2!R560C37</v>
      </c>
      <c r="Q165" s="1" t="str">
        <f ca="1">$AT$8&amp;"!R"&amp;2+$D$16+3*A165+1&amp;"C"&amp;F$3</f>
        <v>data2!R561C37</v>
      </c>
      <c r="R165" s="1" t="str">
        <f ca="1">$AT$8&amp;"!R"&amp;2+$D$16+3*A165+2&amp;"C"&amp;F$3</f>
        <v>data2!R562C37</v>
      </c>
      <c r="S165" s="2">
        <f t="shared" ca="1" si="80"/>
        <v>149</v>
      </c>
      <c r="T165" s="63">
        <f t="shared" ca="1" si="81"/>
        <v>149</v>
      </c>
      <c r="U165" s="2">
        <f t="shared" ca="1" si="82"/>
        <v>149</v>
      </c>
      <c r="V165" s="2">
        <f t="shared" ca="1" si="76"/>
        <v>114.47550689390674</v>
      </c>
      <c r="W165" s="2">
        <f t="shared" ca="1" si="77"/>
        <v>113.56118283952985</v>
      </c>
      <c r="X165" s="2">
        <f t="shared" ca="1" si="83"/>
        <v>111.74079595293317</v>
      </c>
      <c r="Y165" s="2">
        <f t="shared" ca="1" si="83"/>
        <v>150.72634696960449</v>
      </c>
      <c r="AA165" s="63">
        <f t="shared" ca="1" si="84"/>
        <v>336.77557196937903</v>
      </c>
      <c r="AB165" s="63">
        <f t="shared" ca="1" si="85"/>
        <v>338.94633810860768</v>
      </c>
      <c r="AC165" s="1">
        <f ca="1">IF(AB165&lt;&gt;"",AA165/AC$16,"")</f>
        <v>3.285615336286625E-2</v>
      </c>
      <c r="AD165" s="63">
        <f t="shared" ca="1" si="86"/>
        <v>1.0064457351420548</v>
      </c>
      <c r="AE165" s="1">
        <f t="shared" ca="1" si="78"/>
        <v>-5.258025979506753E-3</v>
      </c>
      <c r="AF165" s="63">
        <f t="shared" ca="1" si="87"/>
        <v>355.84024919782365</v>
      </c>
      <c r="AG165" s="1">
        <f t="shared" ca="1" si="88"/>
        <v>0.89806819191834408</v>
      </c>
      <c r="AH165" s="63">
        <f t="shared" ca="1" si="89"/>
        <v>1.0566094420594676</v>
      </c>
      <c r="AI165" s="1">
        <f t="shared" ca="1" si="90"/>
        <v>0.1024739805549495</v>
      </c>
      <c r="AJ165" s="63">
        <f ca="1">IF(AF165&lt;&gt;"",AF165/AB165,"")</f>
        <v>1.0498424357775558</v>
      </c>
      <c r="AK165" s="1">
        <f t="shared" ca="1" si="91"/>
        <v>6.8196100277748251E-2</v>
      </c>
      <c r="AL165" s="2" t="str">
        <f t="shared" ca="1" si="96"/>
        <v/>
      </c>
      <c r="AM165" s="1" t="str">
        <f t="shared" ca="1" si="92"/>
        <v/>
      </c>
      <c r="AN165" s="63" t="str">
        <f t="shared" ca="1" si="97"/>
        <v/>
      </c>
      <c r="AO165" s="1" t="str">
        <f t="shared" ca="1" si="93"/>
        <v/>
      </c>
      <c r="AP165" s="63" t="str">
        <f t="shared" ca="1" si="98"/>
        <v/>
      </c>
      <c r="AQ165" s="1" t="str">
        <f t="shared" ca="1" si="94"/>
        <v/>
      </c>
      <c r="AR165" s="1"/>
      <c r="AS165" s="1"/>
      <c r="AT165" s="1"/>
      <c r="AU165" s="1"/>
      <c r="AZ165" s="118"/>
      <c r="BA165" s="118"/>
      <c r="BD165" s="121"/>
      <c r="BE165" s="121"/>
      <c r="BF165" s="121"/>
      <c r="BG165" s="121"/>
      <c r="BH165" s="121"/>
      <c r="BI165" s="121"/>
    </row>
    <row r="166" spans="1:61">
      <c r="A166" s="62">
        <f t="shared" si="95"/>
        <v>149</v>
      </c>
      <c r="H166" s="63"/>
      <c r="O166" s="1" t="str">
        <f t="shared" ca="1" si="79"/>
        <v>data3!R563C37</v>
      </c>
      <c r="P166" s="1" t="str">
        <f ca="1">$AT$8&amp;"!R"&amp;2+$D$16+3*A166&amp;"C"&amp;F$3</f>
        <v>data2!R563C37</v>
      </c>
      <c r="Q166" s="1" t="str">
        <f ca="1">$AT$8&amp;"!R"&amp;2+$D$16+3*A166+1&amp;"C"&amp;F$3</f>
        <v>data2!R564C37</v>
      </c>
      <c r="R166" s="1" t="str">
        <f ca="1">$AT$8&amp;"!R"&amp;2+$D$16+3*A166+2&amp;"C"&amp;F$3</f>
        <v>data2!R565C37</v>
      </c>
      <c r="S166" s="2">
        <f t="shared" ca="1" si="80"/>
        <v>150</v>
      </c>
      <c r="T166" s="63">
        <f t="shared" ca="1" si="81"/>
        <v>150</v>
      </c>
      <c r="U166" s="2">
        <f t="shared" ca="1" si="82"/>
        <v>150</v>
      </c>
      <c r="V166" s="2">
        <f t="shared" ca="1" si="76"/>
        <v>113.53404245581974</v>
      </c>
      <c r="W166" s="2">
        <f t="shared" ca="1" si="77"/>
        <v>112.61716760907855</v>
      </c>
      <c r="X166" s="2">
        <f t="shared" ca="1" si="83"/>
        <v>110.69201006208148</v>
      </c>
      <c r="Y166" s="2">
        <f t="shared" ca="1" si="83"/>
        <v>150.08251925877161</v>
      </c>
      <c r="AA166" s="63">
        <f t="shared" ca="1" si="84"/>
        <v>342.27361971674043</v>
      </c>
      <c r="AB166" s="63">
        <f t="shared" ca="1" si="85"/>
        <v>344.59926060267856</v>
      </c>
      <c r="AC166" s="1">
        <f ca="1">IF(AB166&lt;&gt;"",AA166/AC$16,"")</f>
        <v>3.3392548265047846E-2</v>
      </c>
      <c r="AD166" s="63">
        <f t="shared" ca="1" si="86"/>
        <v>1.0067946834110755</v>
      </c>
      <c r="AE166" s="1">
        <f t="shared" ca="1" si="78"/>
        <v>-4.9131355618354799E-3</v>
      </c>
      <c r="AF166" s="63">
        <f t="shared" ca="1" si="87"/>
        <v>358.89566584995816</v>
      </c>
      <c r="AG166" s="1">
        <f t="shared" ca="1" si="88"/>
        <v>0.91272965257797445</v>
      </c>
      <c r="AH166" s="63">
        <f t="shared" ca="1" si="89"/>
        <v>1.0485636203776787</v>
      </c>
      <c r="AI166" s="1">
        <f t="shared" ca="1" si="90"/>
        <v>9.4078911664529752E-2</v>
      </c>
      <c r="AJ166" s="63">
        <f ca="1">IF(AF166&lt;&gt;"",AF166/AB166,"")</f>
        <v>1.0414870456259142</v>
      </c>
      <c r="AK166" s="1">
        <f t="shared" ca="1" si="91"/>
        <v>5.9694638656345722E-2</v>
      </c>
      <c r="AL166" s="2" t="str">
        <f t="shared" ca="1" si="96"/>
        <v/>
      </c>
      <c r="AM166" s="1" t="str">
        <f t="shared" ca="1" si="92"/>
        <v/>
      </c>
      <c r="AN166" s="63" t="str">
        <f t="shared" ca="1" si="97"/>
        <v/>
      </c>
      <c r="AO166" s="1" t="str">
        <f t="shared" ca="1" si="93"/>
        <v/>
      </c>
      <c r="AP166" s="63" t="str">
        <f t="shared" ca="1" si="98"/>
        <v/>
      </c>
      <c r="AQ166" s="1" t="str">
        <f t="shared" ca="1" si="94"/>
        <v/>
      </c>
      <c r="AR166" s="1"/>
      <c r="AS166" s="1"/>
      <c r="AT166" s="1"/>
      <c r="AU166" s="1"/>
      <c r="AZ166" s="118"/>
      <c r="BA166" s="118"/>
      <c r="BD166" s="121"/>
      <c r="BE166" s="121"/>
      <c r="BF166" s="121"/>
      <c r="BG166" s="121"/>
      <c r="BH166" s="121"/>
      <c r="BI166" s="121"/>
    </row>
    <row r="167" spans="1:61">
      <c r="A167" s="62">
        <f t="shared" si="95"/>
        <v>150</v>
      </c>
      <c r="H167" s="63"/>
      <c r="O167" s="1" t="str">
        <f t="shared" ca="1" si="79"/>
        <v>data3!R566C37</v>
      </c>
      <c r="P167" s="1" t="str">
        <f ca="1">$AT$8&amp;"!R"&amp;2+$D$16+3*A167&amp;"C"&amp;F$3</f>
        <v>data2!R566C37</v>
      </c>
      <c r="Q167" s="1" t="str">
        <f ca="1">$AT$8&amp;"!R"&amp;2+$D$16+3*A167+1&amp;"C"&amp;F$3</f>
        <v>data2!R567C37</v>
      </c>
      <c r="R167" s="1" t="str">
        <f ca="1">$AT$8&amp;"!R"&amp;2+$D$16+3*A167+2&amp;"C"&amp;F$3</f>
        <v>data2!R568C37</v>
      </c>
      <c r="S167" s="2">
        <f t="shared" ca="1" si="80"/>
        <v>151</v>
      </c>
      <c r="T167" s="63">
        <f t="shared" ca="1" si="81"/>
        <v>151</v>
      </c>
      <c r="U167" s="2">
        <f t="shared" ca="1" si="82"/>
        <v>151</v>
      </c>
      <c r="V167" s="2">
        <f t="shared" ca="1" si="76"/>
        <v>112.62088979737929</v>
      </c>
      <c r="W167" s="2">
        <f t="shared" ca="1" si="77"/>
        <v>111.69549451555524</v>
      </c>
      <c r="X167" s="2">
        <f t="shared" ca="1" si="83"/>
        <v>109.72864832196917</v>
      </c>
      <c r="Y167" s="2">
        <f t="shared" ca="1" si="83"/>
        <v>148.96363503592355</v>
      </c>
      <c r="AA167" s="63">
        <f t="shared" ca="1" si="84"/>
        <v>347.75604560713765</v>
      </c>
      <c r="AB167" s="63">
        <f t="shared" ca="1" si="85"/>
        <v>350.21866607666016</v>
      </c>
      <c r="AC167" s="1">
        <f ca="1">IF(AB167&lt;&gt;"",AA167/AC$16,"")</f>
        <v>3.3927419083623185E-2</v>
      </c>
      <c r="AD167" s="63">
        <f t="shared" ca="1" si="86"/>
        <v>1.0070814598355093</v>
      </c>
      <c r="AE167" s="1">
        <f t="shared" ca="1" si="78"/>
        <v>-4.6296940044984192E-3</v>
      </c>
      <c r="AF167" s="63">
        <f t="shared" ca="1" si="87"/>
        <v>360.94561767578125</v>
      </c>
      <c r="AG167" s="1">
        <f t="shared" ca="1" si="88"/>
        <v>0.92734945495236709</v>
      </c>
      <c r="AH167" s="63">
        <f t="shared" ca="1" si="89"/>
        <v>1.0379276571471714</v>
      </c>
      <c r="AI167" s="1">
        <f t="shared" ca="1" si="90"/>
        <v>8.2981270234297799E-2</v>
      </c>
      <c r="AJ167" s="63">
        <f ca="1">IF(AF167&lt;&gt;"",AF167/AB167,"")</f>
        <v>1.0306292971739348</v>
      </c>
      <c r="AK167" s="1">
        <f t="shared" ca="1" si="91"/>
        <v>4.8647071746354076E-2</v>
      </c>
      <c r="AL167" s="2" t="str">
        <f t="shared" ca="1" si="96"/>
        <v/>
      </c>
      <c r="AM167" s="1" t="str">
        <f t="shared" ca="1" si="92"/>
        <v/>
      </c>
      <c r="AN167" s="63" t="str">
        <f t="shared" ca="1" si="97"/>
        <v/>
      </c>
      <c r="AO167" s="1" t="str">
        <f t="shared" ca="1" si="93"/>
        <v/>
      </c>
      <c r="AP167" s="63" t="str">
        <f t="shared" ca="1" si="98"/>
        <v/>
      </c>
      <c r="AQ167" s="1" t="str">
        <f t="shared" ca="1" si="94"/>
        <v/>
      </c>
      <c r="AR167" s="1"/>
      <c r="AS167" s="1"/>
      <c r="AT167" s="1"/>
      <c r="AU167" s="1"/>
      <c r="AZ167" s="118"/>
      <c r="BA167" s="118"/>
      <c r="BD167" s="121"/>
      <c r="BE167" s="121"/>
      <c r="BF167" s="121"/>
      <c r="BG167" s="121"/>
      <c r="BH167" s="121"/>
      <c r="BI167" s="121"/>
    </row>
    <row r="168" spans="1:61">
      <c r="A168" s="62">
        <f t="shared" si="95"/>
        <v>151</v>
      </c>
      <c r="H168" s="63"/>
      <c r="O168" s="1" t="str">
        <f t="shared" ca="1" si="79"/>
        <v>data3!R569C37</v>
      </c>
      <c r="P168" s="1" t="str">
        <f ca="1">$AT$8&amp;"!R"&amp;2+$D$16+3*A168&amp;"C"&amp;F$3</f>
        <v>data2!R569C37</v>
      </c>
      <c r="Q168" s="1" t="str">
        <f ca="1">$AT$8&amp;"!R"&amp;2+$D$16+3*A168+1&amp;"C"&amp;F$3</f>
        <v>data2!R570C37</v>
      </c>
      <c r="R168" s="1" t="str">
        <f ca="1">$AT$8&amp;"!R"&amp;2+$D$16+3*A168+2&amp;"C"&amp;F$3</f>
        <v>data2!R571C37</v>
      </c>
      <c r="S168" s="2">
        <f t="shared" ca="1" si="80"/>
        <v>152</v>
      </c>
      <c r="T168" s="63">
        <f t="shared" ca="1" si="81"/>
        <v>152</v>
      </c>
      <c r="U168" s="2">
        <f t="shared" ca="1" si="82"/>
        <v>152</v>
      </c>
      <c r="V168" s="2">
        <f t="shared" ca="1" si="76"/>
        <v>111.71848081919083</v>
      </c>
      <c r="W168" s="2">
        <f t="shared" ca="1" si="77"/>
        <v>110.72913605826241</v>
      </c>
      <c r="X168" s="2">
        <f t="shared" ca="1" si="83"/>
        <v>108.7344275883266</v>
      </c>
      <c r="Y168" s="2">
        <f t="shared" ca="1" si="83"/>
        <v>147.2218726021903</v>
      </c>
      <c r="AA168" s="63">
        <f t="shared" ca="1" si="84"/>
        <v>353.26388469357892</v>
      </c>
      <c r="AB168" s="63">
        <f t="shared" ca="1" si="85"/>
        <v>355.83807373046875</v>
      </c>
      <c r="AC168" s="1">
        <f ca="1">IF(AB168&lt;&gt;"",AA168/AC$16,"")</f>
        <v>3.4464769238397946E-2</v>
      </c>
      <c r="AD168" s="63">
        <f t="shared" ca="1" si="86"/>
        <v>1.0072868729253845</v>
      </c>
      <c r="AE168" s="1">
        <f t="shared" ca="1" si="78"/>
        <v>-4.4266696233744574E-3</v>
      </c>
      <c r="AF168" s="63">
        <f t="shared" ca="1" si="87"/>
        <v>362.5694787161691</v>
      </c>
      <c r="AG168" s="1">
        <f t="shared" ca="1" si="88"/>
        <v>0.94203702584954374</v>
      </c>
      <c r="AH168" s="63">
        <f t="shared" ca="1" si="89"/>
        <v>1.0263417644027264</v>
      </c>
      <c r="AI168" s="1">
        <f t="shared" ca="1" si="90"/>
        <v>7.0892465436799057E-2</v>
      </c>
      <c r="AJ168" s="63">
        <f ca="1">IF(AF168&lt;&gt;"",AF168/AB168,"")</f>
        <v>1.0189170453715952</v>
      </c>
      <c r="AK168" s="1">
        <f t="shared" ca="1" si="91"/>
        <v>3.6730062798755236E-2</v>
      </c>
      <c r="AL168" s="2" t="str">
        <f t="shared" ca="1" si="96"/>
        <v/>
      </c>
      <c r="AM168" s="1" t="str">
        <f t="shared" ca="1" si="92"/>
        <v/>
      </c>
      <c r="AN168" s="63" t="str">
        <f t="shared" ca="1" si="97"/>
        <v/>
      </c>
      <c r="AO168" s="1" t="str">
        <f t="shared" ca="1" si="93"/>
        <v/>
      </c>
      <c r="AP168" s="63" t="str">
        <f t="shared" ca="1" si="98"/>
        <v/>
      </c>
      <c r="AQ168" s="1" t="str">
        <f t="shared" ca="1" si="94"/>
        <v/>
      </c>
      <c r="AR168" s="1"/>
      <c r="AS168" s="1"/>
      <c r="AT168" s="1"/>
      <c r="AU168" s="1"/>
      <c r="AZ168" s="118"/>
      <c r="BA168" s="118"/>
      <c r="BD168" s="121"/>
      <c r="BE168" s="121"/>
      <c r="BF168" s="121"/>
      <c r="BG168" s="121"/>
      <c r="BH168" s="121"/>
      <c r="BI168" s="121"/>
    </row>
    <row r="169" spans="1:61">
      <c r="A169" s="62">
        <f t="shared" si="95"/>
        <v>152</v>
      </c>
      <c r="H169" s="63"/>
      <c r="O169" s="1" t="str">
        <f t="shared" ca="1" si="79"/>
        <v>data3!R572C37</v>
      </c>
      <c r="P169" s="1" t="str">
        <f ca="1">$AT$8&amp;"!R"&amp;2+$D$16+3*A169&amp;"C"&amp;F$3</f>
        <v>data2!R572C37</v>
      </c>
      <c r="Q169" s="1" t="str">
        <f ca="1">$AT$8&amp;"!R"&amp;2+$D$16+3*A169+1&amp;"C"&amp;F$3</f>
        <v>data2!R573C37</v>
      </c>
      <c r="R169" s="1" t="str">
        <f ca="1">$AT$8&amp;"!R"&amp;2+$D$16+3*A169+2&amp;"C"&amp;F$3</f>
        <v>data2!R574C37</v>
      </c>
      <c r="S169" s="2">
        <f t="shared" ca="1" si="80"/>
        <v>153</v>
      </c>
      <c r="T169" s="63">
        <f t="shared" ca="1" si="81"/>
        <v>153</v>
      </c>
      <c r="U169" s="2">
        <f t="shared" ca="1" si="82"/>
        <v>153</v>
      </c>
      <c r="V169" s="2">
        <f t="shared" ca="1" si="76"/>
        <v>110.79675850539374</v>
      </c>
      <c r="W169" s="2">
        <f t="shared" ca="1" si="77"/>
        <v>109.78512055533272</v>
      </c>
      <c r="X169" s="2">
        <f t="shared" ca="1" si="83"/>
        <v>107.7242671421596</v>
      </c>
      <c r="Y169" s="2">
        <f t="shared" ca="1" si="83"/>
        <v>146.20688601902552</v>
      </c>
      <c r="AA169" s="63">
        <f t="shared" ca="1" si="84"/>
        <v>358.74696491561838</v>
      </c>
      <c r="AB169" s="63">
        <f t="shared" ca="1" si="85"/>
        <v>361.47982352120533</v>
      </c>
      <c r="AC169" s="1">
        <f ca="1">IF(AB169&lt;&gt;"",AA169/AC$16,"")</f>
        <v>3.4999703894206674E-2</v>
      </c>
      <c r="AD169" s="63">
        <f t="shared" ca="1" si="86"/>
        <v>1.0076177887838849</v>
      </c>
      <c r="AE169" s="1">
        <f t="shared" ca="1" si="78"/>
        <v>-4.0996019208392465E-3</v>
      </c>
      <c r="AF169" s="63">
        <f t="shared" ca="1" si="87"/>
        <v>364.29613167898998</v>
      </c>
      <c r="AG169" s="1">
        <f t="shared" ca="1" si="88"/>
        <v>0.9566585731083157</v>
      </c>
      <c r="AH169" s="63">
        <f t="shared" ca="1" si="89"/>
        <v>1.0154681915279111</v>
      </c>
      <c r="AI169" s="1">
        <f t="shared" ca="1" si="90"/>
        <v>5.9546900374663814E-2</v>
      </c>
      <c r="AJ169" s="63">
        <f ca="1">IF(AF169&lt;&gt;"",AF169/AB169,"")</f>
        <v>1.0077910521543105</v>
      </c>
      <c r="AK169" s="1">
        <f t="shared" ca="1" si="91"/>
        <v>2.5409561586954066E-2</v>
      </c>
      <c r="AL169" s="2" t="str">
        <f t="shared" ca="1" si="96"/>
        <v/>
      </c>
      <c r="AM169" s="1" t="str">
        <f t="shared" ca="1" si="92"/>
        <v/>
      </c>
      <c r="AN169" s="63" t="str">
        <f t="shared" ca="1" si="97"/>
        <v/>
      </c>
      <c r="AO169" s="1" t="str">
        <f t="shared" ca="1" si="93"/>
        <v/>
      </c>
      <c r="AP169" s="63" t="str">
        <f t="shared" ca="1" si="98"/>
        <v/>
      </c>
      <c r="AQ169" s="1" t="str">
        <f t="shared" ca="1" si="94"/>
        <v/>
      </c>
      <c r="AR169" s="1"/>
      <c r="AS169" s="1"/>
      <c r="AT169" s="1"/>
      <c r="AU169" s="1"/>
      <c r="AZ169" s="118"/>
      <c r="BA169" s="118"/>
      <c r="BD169" s="121"/>
      <c r="BE169" s="121"/>
      <c r="BF169" s="121"/>
      <c r="BG169" s="121"/>
      <c r="BH169" s="121"/>
      <c r="BI169" s="121"/>
    </row>
    <row r="170" spans="1:61">
      <c r="A170" s="62">
        <f t="shared" si="95"/>
        <v>153</v>
      </c>
      <c r="H170" s="63"/>
      <c r="O170" s="1" t="str">
        <f t="shared" ca="1" si="79"/>
        <v>data3!R575C37</v>
      </c>
      <c r="P170" s="1" t="str">
        <f ca="1">$AT$8&amp;"!R"&amp;2+$D$16+3*A170&amp;"C"&amp;F$3</f>
        <v>data2!R575C37</v>
      </c>
      <c r="Q170" s="1" t="str">
        <f ca="1">$AT$8&amp;"!R"&amp;2+$D$16+3*A170+1&amp;"C"&amp;F$3</f>
        <v>data2!R576C37</v>
      </c>
      <c r="R170" s="1" t="str">
        <f ca="1">$AT$8&amp;"!R"&amp;2+$D$16+3*A170+2&amp;"C"&amp;F$3</f>
        <v>data2!R577C37</v>
      </c>
      <c r="S170" s="2">
        <f t="shared" ca="1" si="80"/>
        <v>154</v>
      </c>
      <c r="T170" s="63">
        <f t="shared" ca="1" si="81"/>
        <v>154</v>
      </c>
      <c r="U170" s="2">
        <f t="shared" ca="1" si="82"/>
        <v>154</v>
      </c>
      <c r="V170" s="2">
        <f t="shared" ca="1" si="76"/>
        <v>109.8167991937995</v>
      </c>
      <c r="W170" s="2">
        <f t="shared" ca="1" si="77"/>
        <v>108.81876128060478</v>
      </c>
      <c r="X170" s="2">
        <f t="shared" ca="1" si="83"/>
        <v>106.68386023385185</v>
      </c>
      <c r="Y170" s="2">
        <f t="shared" ca="1" si="83"/>
        <v>144.58464731488908</v>
      </c>
      <c r="AA170" s="63">
        <f t="shared" ca="1" si="84"/>
        <v>364.23717187906158</v>
      </c>
      <c r="AB170" s="63">
        <f t="shared" ca="1" si="85"/>
        <v>367.10481698172435</v>
      </c>
      <c r="AC170" s="1">
        <f ca="1">IF(AB170&lt;&gt;"",AA170/AC$16,"")</f>
        <v>3.5535333841859668E-2</v>
      </c>
      <c r="AD170" s="63">
        <f t="shared" ca="1" si="86"/>
        <v>1.0078730160567329</v>
      </c>
      <c r="AE170" s="1">
        <f t="shared" ca="1" si="78"/>
        <v>-3.8473426361587126E-3</v>
      </c>
      <c r="AF170" s="63">
        <f t="shared" ca="1" si="87"/>
        <v>366.15459769112721</v>
      </c>
      <c r="AG170" s="1">
        <f t="shared" ca="1" si="88"/>
        <v>0.97129912501083082</v>
      </c>
      <c r="AH170" s="63">
        <f t="shared" ca="1" si="89"/>
        <v>1.0052642233140945</v>
      </c>
      <c r="AI170" s="1">
        <f t="shared" ca="1" si="90"/>
        <v>4.8900005688377934E-2</v>
      </c>
      <c r="AJ170" s="63">
        <f ca="1">IF(AF170&lt;&gt;"",AF170/AB170,"")</f>
        <v>0.9974115858832644</v>
      </c>
      <c r="AK170" s="1">
        <f t="shared" ca="1" si="91"/>
        <v>1.4848638332328523E-2</v>
      </c>
      <c r="AL170" s="2" t="str">
        <f t="shared" ca="1" si="96"/>
        <v/>
      </c>
      <c r="AM170" s="1" t="str">
        <f t="shared" ca="1" si="92"/>
        <v/>
      </c>
      <c r="AN170" s="63" t="str">
        <f t="shared" ca="1" si="97"/>
        <v/>
      </c>
      <c r="AO170" s="1" t="str">
        <f t="shared" ca="1" si="93"/>
        <v/>
      </c>
      <c r="AP170" s="63" t="str">
        <f t="shared" ca="1" si="98"/>
        <v/>
      </c>
      <c r="AQ170" s="1" t="str">
        <f t="shared" ca="1" si="94"/>
        <v/>
      </c>
      <c r="AR170" s="1"/>
      <c r="AS170" s="1"/>
      <c r="AT170" s="1"/>
      <c r="AU170" s="1"/>
      <c r="AZ170" s="118"/>
      <c r="BA170" s="118"/>
      <c r="BD170" s="121"/>
      <c r="BE170" s="121"/>
      <c r="BF170" s="121"/>
      <c r="BG170" s="121"/>
      <c r="BH170" s="121"/>
      <c r="BI170" s="121"/>
    </row>
    <row r="171" spans="1:61">
      <c r="A171" s="62">
        <f t="shared" si="95"/>
        <v>154</v>
      </c>
      <c r="H171" s="63"/>
      <c r="O171" s="1" t="str">
        <f t="shared" ca="1" si="79"/>
        <v>data3!R578C37</v>
      </c>
      <c r="P171" s="1" t="str">
        <f ca="1">$AT$8&amp;"!R"&amp;2+$D$16+3*A171&amp;"C"&amp;F$3</f>
        <v>data2!R578C37</v>
      </c>
      <c r="Q171" s="1" t="str">
        <f ca="1">$AT$8&amp;"!R"&amp;2+$D$16+3*A171+1&amp;"C"&amp;F$3</f>
        <v>data2!R579C37</v>
      </c>
      <c r="R171" s="1" t="str">
        <f ca="1">$AT$8&amp;"!R"&amp;2+$D$16+3*A171+2&amp;"C"&amp;F$3</f>
        <v>data2!R580C37</v>
      </c>
      <c r="S171" s="2">
        <f t="shared" ca="1" si="80"/>
        <v>155</v>
      </c>
      <c r="T171" s="63">
        <f t="shared" ca="1" si="81"/>
        <v>155</v>
      </c>
      <c r="U171" s="2">
        <f t="shared" ca="1" si="82"/>
        <v>155</v>
      </c>
      <c r="V171" s="2">
        <f t="shared" ca="1" si="76"/>
        <v>108.85237034311618</v>
      </c>
      <c r="W171" s="2">
        <f t="shared" ca="1" si="77"/>
        <v>107.86357361929757</v>
      </c>
      <c r="X171" s="2">
        <f t="shared" ca="1" si="83"/>
        <v>105.73092133658272</v>
      </c>
      <c r="Y171" s="2">
        <f t="shared" ca="1" si="83"/>
        <v>143.20703342982702</v>
      </c>
      <c r="AA171" s="63">
        <f t="shared" ca="1" si="84"/>
        <v>369.67527861847435</v>
      </c>
      <c r="AB171" s="63">
        <f t="shared" ca="1" si="85"/>
        <v>372.70746830531527</v>
      </c>
      <c r="AC171" s="1">
        <f ca="1">IF(AB171&lt;&gt;"",AA171/AC$16,"")</f>
        <v>3.6065880840826764E-2</v>
      </c>
      <c r="AD171" s="63">
        <f t="shared" ca="1" si="86"/>
        <v>1.0082023058132874</v>
      </c>
      <c r="AE171" s="1">
        <f t="shared" ca="1" si="78"/>
        <v>-3.5218821259469513E-3</v>
      </c>
      <c r="AF171" s="63" t="str">
        <f t="shared" ca="1" si="87"/>
        <v/>
      </c>
      <c r="AG171" s="1" t="str">
        <f t="shared" ca="1" si="88"/>
        <v/>
      </c>
      <c r="AH171" s="63" t="str">
        <f t="shared" ca="1" si="89"/>
        <v/>
      </c>
      <c r="AI171" s="1" t="str">
        <f t="shared" ca="1" si="90"/>
        <v/>
      </c>
      <c r="AJ171" s="63" t="str">
        <f ca="1">IF(AF171&lt;&gt;"",AF171/AB171,"")</f>
        <v/>
      </c>
      <c r="AK171" s="1" t="str">
        <f t="shared" ca="1" si="91"/>
        <v/>
      </c>
      <c r="AL171" s="2" t="str">
        <f t="shared" ca="1" si="96"/>
        <v/>
      </c>
      <c r="AM171" s="1" t="str">
        <f t="shared" ca="1" si="92"/>
        <v/>
      </c>
      <c r="AN171" s="63" t="str">
        <f t="shared" ca="1" si="97"/>
        <v/>
      </c>
      <c r="AO171" s="1" t="str">
        <f t="shared" ca="1" si="93"/>
        <v/>
      </c>
      <c r="AP171" s="63" t="str">
        <f t="shared" ca="1" si="98"/>
        <v/>
      </c>
      <c r="AQ171" s="1" t="str">
        <f t="shared" ca="1" si="94"/>
        <v/>
      </c>
      <c r="AR171" s="1"/>
      <c r="AS171" s="1"/>
      <c r="AT171" s="1"/>
      <c r="AU171" s="1"/>
      <c r="AZ171" s="118"/>
      <c r="BA171" s="118"/>
      <c r="BD171" s="121"/>
      <c r="BE171" s="121"/>
      <c r="BF171" s="121"/>
      <c r="BG171" s="121"/>
      <c r="BH171" s="121"/>
      <c r="BI171" s="121"/>
    </row>
    <row r="172" spans="1:61">
      <c r="A172" s="62">
        <f t="shared" si="95"/>
        <v>155</v>
      </c>
      <c r="H172" s="63"/>
      <c r="O172" s="1" t="str">
        <f t="shared" ca="1" si="79"/>
        <v>data3!R581C37</v>
      </c>
      <c r="P172" s="1" t="str">
        <f ca="1">$AT$8&amp;"!R"&amp;2+$D$16+3*A172&amp;"C"&amp;F$3</f>
        <v>data2!R581C37</v>
      </c>
      <c r="Q172" s="1" t="str">
        <f ca="1">$AT$8&amp;"!R"&amp;2+$D$16+3*A172+1&amp;"C"&amp;F$3</f>
        <v>data2!R582C37</v>
      </c>
      <c r="R172" s="1" t="str">
        <f ca="1">$AT$8&amp;"!R"&amp;2+$D$16+3*A172+2&amp;"C"&amp;F$3</f>
        <v>data2!R583C37</v>
      </c>
      <c r="S172" s="2">
        <f t="shared" ca="1" si="80"/>
        <v>156</v>
      </c>
      <c r="T172" s="63">
        <f t="shared" ca="1" si="81"/>
        <v>156</v>
      </c>
      <c r="U172" s="2">
        <f t="shared" ca="1" si="82"/>
        <v>156</v>
      </c>
      <c r="V172" s="2">
        <f t="shared" ca="1" si="76"/>
        <v>107.88253855110645</v>
      </c>
      <c r="W172" s="2">
        <f t="shared" ca="1" si="77"/>
        <v>106.89721434456962</v>
      </c>
      <c r="X172" s="2">
        <f t="shared" ca="1" si="83"/>
        <v>104.65454701014927</v>
      </c>
      <c r="Y172" s="2">
        <f t="shared" ca="1" si="83"/>
        <v>141.94928087506975</v>
      </c>
      <c r="AA172" s="63">
        <f t="shared" ca="1" si="84"/>
        <v>375.18047923074607</v>
      </c>
      <c r="AB172" s="63">
        <f t="shared" ca="1" si="85"/>
        <v>378.34363664899553</v>
      </c>
      <c r="AC172" s="1">
        <f ca="1">IF(AB172&lt;&gt;"",AA172/AC$16,"")</f>
        <v>3.6602973583487422E-2</v>
      </c>
      <c r="AD172" s="63">
        <f t="shared" ca="1" si="86"/>
        <v>1.0084310287804288</v>
      </c>
      <c r="AE172" s="1">
        <f t="shared" ca="1" si="78"/>
        <v>-3.2958189335723365E-3</v>
      </c>
      <c r="AF172" s="63" t="str">
        <f t="shared" ca="1" si="87"/>
        <v/>
      </c>
      <c r="AG172" s="1" t="str">
        <f t="shared" ca="1" si="88"/>
        <v/>
      </c>
      <c r="AH172" s="63" t="str">
        <f t="shared" ca="1" si="89"/>
        <v/>
      </c>
      <c r="AI172" s="1" t="str">
        <f t="shared" ca="1" si="90"/>
        <v/>
      </c>
      <c r="AJ172" s="63" t="str">
        <f ca="1">IF(AF172&lt;&gt;"",AF172/AB172,"")</f>
        <v/>
      </c>
      <c r="AK172" s="1" t="str">
        <f t="shared" ca="1" si="91"/>
        <v/>
      </c>
      <c r="AL172" s="2" t="str">
        <f t="shared" ca="1" si="96"/>
        <v/>
      </c>
      <c r="AM172" s="1" t="str">
        <f t="shared" ca="1" si="92"/>
        <v/>
      </c>
      <c r="AN172" s="63" t="str">
        <f t="shared" ca="1" si="97"/>
        <v/>
      </c>
      <c r="AO172" s="1" t="str">
        <f t="shared" ca="1" si="93"/>
        <v/>
      </c>
      <c r="AP172" s="63" t="str">
        <f t="shared" ca="1" si="98"/>
        <v/>
      </c>
      <c r="AQ172" s="1" t="str">
        <f t="shared" ca="1" si="94"/>
        <v/>
      </c>
      <c r="AR172" s="1"/>
      <c r="AS172" s="1"/>
      <c r="AT172" s="1"/>
      <c r="AU172" s="1"/>
      <c r="AZ172" s="118"/>
      <c r="BA172" s="118"/>
      <c r="BD172" s="121"/>
      <c r="BE172" s="121"/>
      <c r="BF172" s="121"/>
      <c r="BG172" s="121"/>
      <c r="BH172" s="121"/>
      <c r="BI172" s="121"/>
    </row>
    <row r="173" spans="1:61">
      <c r="A173" s="62">
        <f t="shared" si="95"/>
        <v>156</v>
      </c>
      <c r="H173" s="63"/>
      <c r="O173" s="1" t="str">
        <f t="shared" ca="1" si="79"/>
        <v>data3!R584C37</v>
      </c>
      <c r="P173" s="1" t="str">
        <f ca="1">$AT$8&amp;"!R"&amp;2+$D$16+3*A173&amp;"C"&amp;F$3</f>
        <v>data2!R584C37</v>
      </c>
      <c r="Q173" s="1" t="str">
        <f ca="1">$AT$8&amp;"!R"&amp;2+$D$16+3*A173+1&amp;"C"&amp;F$3</f>
        <v>data2!R585C37</v>
      </c>
      <c r="R173" s="1" t="str">
        <f ca="1">$AT$8&amp;"!R"&amp;2+$D$16+3*A173+2&amp;"C"&amp;F$3</f>
        <v>data2!R586C37</v>
      </c>
      <c r="S173" s="2">
        <f t="shared" ca="1" si="80"/>
        <v>157</v>
      </c>
      <c r="T173" s="63">
        <f t="shared" ca="1" si="81"/>
        <v>157</v>
      </c>
      <c r="U173" s="2">
        <f t="shared" ca="1" si="82"/>
        <v>157</v>
      </c>
      <c r="V173" s="2">
        <f t="shared" ca="1" si="76"/>
        <v>106.93357082095281</v>
      </c>
      <c r="W173" s="2">
        <f t="shared" ca="1" si="77"/>
        <v>105.93644087655204</v>
      </c>
      <c r="X173" s="2">
        <f t="shared" ca="1" si="83"/>
        <v>103.54649680001395</v>
      </c>
      <c r="Y173" s="2">
        <f t="shared" ca="1" si="83"/>
        <v>140.39715249197823</v>
      </c>
      <c r="AA173" s="63">
        <f t="shared" ca="1" si="84"/>
        <v>380.67660005849945</v>
      </c>
      <c r="AB173" s="63">
        <f t="shared" ca="1" si="85"/>
        <v>383.99097224644254</v>
      </c>
      <c r="AC173" s="1">
        <f ca="1">IF(AB173&lt;&gt;"",AA173/AC$16,"")</f>
        <v>3.7139180493512142E-2</v>
      </c>
      <c r="AD173" s="63">
        <f t="shared" ca="1" si="86"/>
        <v>1.0087065298666473</v>
      </c>
      <c r="AE173" s="1">
        <f t="shared" ca="1" si="78"/>
        <v>-3.0235215957420403E-3</v>
      </c>
      <c r="AF173" s="63" t="str">
        <f t="shared" ca="1" si="87"/>
        <v/>
      </c>
      <c r="AG173" s="1" t="str">
        <f t="shared" ca="1" si="88"/>
        <v/>
      </c>
      <c r="AH173" s="63" t="str">
        <f t="shared" ca="1" si="89"/>
        <v/>
      </c>
      <c r="AI173" s="1" t="str">
        <f t="shared" ca="1" si="90"/>
        <v/>
      </c>
      <c r="AJ173" s="63" t="str">
        <f ca="1">IF(AF173&lt;&gt;"",AF173/AB173,"")</f>
        <v/>
      </c>
      <c r="AK173" s="1" t="str">
        <f t="shared" ca="1" si="91"/>
        <v/>
      </c>
      <c r="AL173" s="2" t="str">
        <f t="shared" ca="1" si="96"/>
        <v/>
      </c>
      <c r="AM173" s="1" t="str">
        <f t="shared" ca="1" si="92"/>
        <v/>
      </c>
      <c r="AN173" s="63" t="str">
        <f t="shared" ca="1" si="97"/>
        <v/>
      </c>
      <c r="AO173" s="1" t="str">
        <f t="shared" ca="1" si="93"/>
        <v/>
      </c>
      <c r="AP173" s="63" t="str">
        <f t="shared" ca="1" si="98"/>
        <v/>
      </c>
      <c r="AQ173" s="1" t="str">
        <f t="shared" ca="1" si="94"/>
        <v/>
      </c>
      <c r="AR173" s="1"/>
      <c r="AS173" s="1"/>
      <c r="AT173" s="1"/>
      <c r="AU173" s="1"/>
      <c r="AZ173" s="118"/>
      <c r="BA173" s="118"/>
      <c r="BD173" s="121"/>
      <c r="BE173" s="121"/>
      <c r="BF173" s="121"/>
      <c r="BG173" s="121"/>
      <c r="BH173" s="121"/>
      <c r="BI173" s="121"/>
    </row>
    <row r="174" spans="1:61">
      <c r="A174" s="62">
        <f t="shared" si="95"/>
        <v>157</v>
      </c>
      <c r="H174" s="63"/>
      <c r="O174" s="1" t="str">
        <f t="shared" ca="1" si="79"/>
        <v>data3!R587C37</v>
      </c>
      <c r="P174" s="1" t="str">
        <f ca="1">$AT$8&amp;"!R"&amp;2+$D$16+3*A174&amp;"C"&amp;F$3</f>
        <v>data2!R587C37</v>
      </c>
      <c r="Q174" s="1" t="str">
        <f ca="1">$AT$8&amp;"!R"&amp;2+$D$16+3*A174+1&amp;"C"&amp;F$3</f>
        <v>data2!R588C37</v>
      </c>
      <c r="R174" s="1" t="str">
        <f ca="1">$AT$8&amp;"!R"&amp;2+$D$16+3*A174+2&amp;"C"&amp;F$3</f>
        <v>data2!R589C37</v>
      </c>
      <c r="S174" s="2">
        <f t="shared" ca="1" si="80"/>
        <v>158</v>
      </c>
      <c r="T174" s="63">
        <f t="shared" ca="1" si="81"/>
        <v>158</v>
      </c>
      <c r="U174" s="2">
        <f t="shared" ca="1" si="82"/>
        <v>158</v>
      </c>
      <c r="V174" s="2">
        <f t="shared" ca="1" si="76"/>
        <v>105.9958680985501</v>
      </c>
      <c r="W174" s="2">
        <f t="shared" ca="1" si="77"/>
        <v>104.95891026088169</v>
      </c>
      <c r="X174" s="2">
        <f t="shared" ca="1" si="83"/>
        <v>102.4110608782087</v>
      </c>
      <c r="Y174" s="2">
        <f t="shared" ca="1" si="83"/>
        <v>139.16752842494421</v>
      </c>
      <c r="AA174" s="63">
        <f t="shared" ca="1" si="84"/>
        <v>386.29007514188953</v>
      </c>
      <c r="AB174" s="63">
        <f t="shared" ca="1" si="85"/>
        <v>389.66623687744141</v>
      </c>
      <c r="AC174" s="1">
        <f ca="1">IF(AB174&lt;&gt;"",AA174/AC$16,"")</f>
        <v>3.7686836599208733E-2</v>
      </c>
      <c r="AD174" s="63">
        <f t="shared" ca="1" si="86"/>
        <v>1.008739964997319</v>
      </c>
      <c r="AE174" s="1">
        <f t="shared" ca="1" si="78"/>
        <v>-2.9904752756826358E-3</v>
      </c>
      <c r="AF174" s="63" t="str">
        <f t="shared" ca="1" si="87"/>
        <v/>
      </c>
      <c r="AG174" s="1" t="str">
        <f t="shared" ca="1" si="88"/>
        <v/>
      </c>
      <c r="AH174" s="63" t="str">
        <f t="shared" ca="1" si="89"/>
        <v/>
      </c>
      <c r="AI174" s="1" t="str">
        <f t="shared" ca="1" si="90"/>
        <v/>
      </c>
      <c r="AJ174" s="63" t="str">
        <f ca="1">IF(AF174&lt;&gt;"",AF174/AB174,"")</f>
        <v/>
      </c>
      <c r="AK174" s="1" t="str">
        <f t="shared" ca="1" si="91"/>
        <v/>
      </c>
      <c r="AL174" s="2" t="str">
        <f t="shared" ca="1" si="96"/>
        <v/>
      </c>
      <c r="AM174" s="1" t="str">
        <f t="shared" ca="1" si="92"/>
        <v/>
      </c>
      <c r="AN174" s="63" t="str">
        <f t="shared" ca="1" si="97"/>
        <v/>
      </c>
      <c r="AO174" s="1" t="str">
        <f t="shared" ca="1" si="93"/>
        <v/>
      </c>
      <c r="AP174" s="63" t="str">
        <f t="shared" ca="1" si="98"/>
        <v/>
      </c>
      <c r="AQ174" s="1" t="str">
        <f t="shared" ca="1" si="94"/>
        <v/>
      </c>
      <c r="AR174" s="1"/>
      <c r="AS174" s="1"/>
      <c r="AT174" s="1"/>
      <c r="AU174" s="1"/>
      <c r="AZ174" s="118"/>
      <c r="BA174" s="118"/>
      <c r="BD174" s="121"/>
      <c r="BE174" s="121"/>
      <c r="BF174" s="121"/>
      <c r="BG174" s="121"/>
      <c r="BH174" s="121"/>
      <c r="BI174" s="121"/>
    </row>
    <row r="175" spans="1:61">
      <c r="A175" s="62">
        <f t="shared" si="95"/>
        <v>158</v>
      </c>
      <c r="H175" s="63"/>
      <c r="O175" s="1" t="str">
        <f t="shared" ca="1" si="79"/>
        <v>data3!R590C37</v>
      </c>
      <c r="P175" s="1" t="str">
        <f ca="1">$AT$8&amp;"!R"&amp;2+$D$16+3*A175&amp;"C"&amp;F$3</f>
        <v>data2!R590C37</v>
      </c>
      <c r="Q175" s="1" t="str">
        <f ca="1">$AT$8&amp;"!R"&amp;2+$D$16+3*A175+1&amp;"C"&amp;F$3</f>
        <v>data2!R591C37</v>
      </c>
      <c r="R175" s="1" t="str">
        <f ca="1">$AT$8&amp;"!R"&amp;2+$D$16+3*A175+2&amp;"C"&amp;F$3</f>
        <v>data2!R592C37</v>
      </c>
      <c r="S175" s="2">
        <f t="shared" ca="1" si="80"/>
        <v>159</v>
      </c>
      <c r="T175" s="63">
        <f t="shared" ca="1" si="81"/>
        <v>159</v>
      </c>
      <c r="U175" s="2">
        <f t="shared" ca="1" si="82"/>
        <v>159</v>
      </c>
      <c r="V175" s="2">
        <f t="shared" ca="1" si="76"/>
        <v>105.04423739184197</v>
      </c>
      <c r="W175" s="2">
        <f t="shared" ca="1" si="77"/>
        <v>103.95344843183246</v>
      </c>
      <c r="X175" s="2">
        <f t="shared" ca="1" si="83"/>
        <v>101.30485125950405</v>
      </c>
      <c r="Y175" s="2">
        <f t="shared" ca="1" si="83"/>
        <v>137.06828962053572</v>
      </c>
      <c r="AA175" s="63">
        <f t="shared" ca="1" si="84"/>
        <v>391.87686568524623</v>
      </c>
      <c r="AB175" s="63">
        <f t="shared" ca="1" si="85"/>
        <v>395.4979051862444</v>
      </c>
      <c r="AC175" s="1">
        <f ca="1">IF(AB175&lt;&gt;"",AA175/AC$16,"")</f>
        <v>3.8231889335145972E-2</v>
      </c>
      <c r="AD175" s="63">
        <f t="shared" ca="1" si="86"/>
        <v>1.0092402481954792</v>
      </c>
      <c r="AE175" s="1">
        <f t="shared" ca="1" si="78"/>
        <v>-2.496009773241048E-3</v>
      </c>
      <c r="AF175" s="63" t="str">
        <f t="shared" ca="1" si="87"/>
        <v/>
      </c>
      <c r="AG175" s="1" t="str">
        <f t="shared" ca="1" si="88"/>
        <v/>
      </c>
      <c r="AH175" s="63" t="str">
        <f t="shared" ca="1" si="89"/>
        <v/>
      </c>
      <c r="AI175" s="1" t="str">
        <f t="shared" ca="1" si="90"/>
        <v/>
      </c>
      <c r="AJ175" s="63" t="str">
        <f ca="1">IF(AF175&lt;&gt;"",AF175/AB175,"")</f>
        <v/>
      </c>
      <c r="AK175" s="1" t="str">
        <f t="shared" ca="1" si="91"/>
        <v/>
      </c>
      <c r="AL175" s="2" t="str">
        <f t="shared" ca="1" si="96"/>
        <v/>
      </c>
      <c r="AM175" s="1" t="str">
        <f t="shared" ca="1" si="92"/>
        <v/>
      </c>
      <c r="AN175" s="63" t="str">
        <f t="shared" ca="1" si="97"/>
        <v/>
      </c>
      <c r="AO175" s="1" t="str">
        <f t="shared" ca="1" si="93"/>
        <v/>
      </c>
      <c r="AP175" s="63" t="str">
        <f t="shared" ca="1" si="98"/>
        <v/>
      </c>
      <c r="AQ175" s="1" t="str">
        <f t="shared" ca="1" si="94"/>
        <v/>
      </c>
      <c r="AR175" s="1"/>
      <c r="AS175" s="1"/>
      <c r="AT175" s="1"/>
      <c r="AU175" s="1"/>
      <c r="AZ175" s="118"/>
      <c r="BA175" s="118"/>
      <c r="BD175" s="121"/>
      <c r="BE175" s="121"/>
      <c r="BF175" s="121"/>
      <c r="BG175" s="121"/>
      <c r="BH175" s="121"/>
      <c r="BI175" s="121"/>
    </row>
    <row r="176" spans="1:61">
      <c r="A176" s="62">
        <f t="shared" si="95"/>
        <v>159</v>
      </c>
      <c r="H176" s="63"/>
      <c r="O176" s="1" t="str">
        <f t="shared" ca="1" si="79"/>
        <v>data3!R593C37</v>
      </c>
      <c r="P176" s="1" t="str">
        <f ca="1">$AT$8&amp;"!R"&amp;2+$D$16+3*A176&amp;"C"&amp;F$3</f>
        <v>data2!R593C37</v>
      </c>
      <c r="Q176" s="1" t="str">
        <f ca="1">$AT$8&amp;"!R"&amp;2+$D$16+3*A176+1&amp;"C"&amp;F$3</f>
        <v>data2!R594C37</v>
      </c>
      <c r="R176" s="1" t="str">
        <f ca="1">$AT$8&amp;"!R"&amp;2+$D$16+3*A176+2&amp;"C"&amp;F$3</f>
        <v>data2!R595C37</v>
      </c>
      <c r="S176" s="2">
        <f t="shared" ca="1" si="80"/>
        <v>160</v>
      </c>
      <c r="T176" s="63">
        <f t="shared" ca="1" si="81"/>
        <v>160</v>
      </c>
      <c r="U176" s="2">
        <f t="shared" ca="1" si="82"/>
        <v>160</v>
      </c>
      <c r="V176" s="2">
        <f t="shared" ca="1" si="76"/>
        <v>104.07280439786608</v>
      </c>
      <c r="W176" s="2">
        <f t="shared" ca="1" si="77"/>
        <v>102.98708915710449</v>
      </c>
      <c r="X176" s="2">
        <f t="shared" ca="1" si="83"/>
        <v>100.17207200186593</v>
      </c>
      <c r="Y176" s="2">
        <f t="shared" ca="1" si="83"/>
        <v>135.15826443263464</v>
      </c>
      <c r="AA176" s="63">
        <f t="shared" ca="1" si="84"/>
        <v>397.82556258160611</v>
      </c>
      <c r="AB176" s="63">
        <f t="shared" ca="1" si="85"/>
        <v>401.62004525320873</v>
      </c>
      <c r="AC176" s="1">
        <f ca="1">IF(AB176&lt;&gt;"",AA176/AC$16,"")</f>
        <v>3.8812250007961568E-2</v>
      </c>
      <c r="AD176" s="63">
        <f t="shared" ca="1" si="86"/>
        <v>1.0095380564460945</v>
      </c>
      <c r="AE176" s="1">
        <f t="shared" ca="1" si="78"/>
        <v>-2.2016646766771508E-3</v>
      </c>
      <c r="AF176" s="63" t="str">
        <f t="shared" ca="1" si="87"/>
        <v/>
      </c>
      <c r="AG176" s="1" t="str">
        <f t="shared" ca="1" si="88"/>
        <v/>
      </c>
      <c r="AH176" s="63" t="str">
        <f t="shared" ca="1" si="89"/>
        <v/>
      </c>
      <c r="AI176" s="1" t="str">
        <f t="shared" ca="1" si="90"/>
        <v/>
      </c>
      <c r="AJ176" s="63" t="str">
        <f ca="1">IF(AF176&lt;&gt;"",AF176/AB176,"")</f>
        <v/>
      </c>
      <c r="AK176" s="1" t="str">
        <f t="shared" ca="1" si="91"/>
        <v/>
      </c>
      <c r="AL176" s="2" t="str">
        <f t="shared" ca="1" si="96"/>
        <v/>
      </c>
      <c r="AM176" s="1" t="str">
        <f t="shared" ca="1" si="92"/>
        <v/>
      </c>
      <c r="AN176" s="63" t="str">
        <f t="shared" ca="1" si="97"/>
        <v/>
      </c>
      <c r="AO176" s="1" t="str">
        <f t="shared" ca="1" si="93"/>
        <v/>
      </c>
      <c r="AP176" s="63" t="str">
        <f t="shared" ca="1" si="98"/>
        <v/>
      </c>
      <c r="AQ176" s="1" t="str">
        <f t="shared" ca="1" si="94"/>
        <v/>
      </c>
      <c r="AR176" s="1"/>
      <c r="AS176" s="1"/>
      <c r="AT176" s="1"/>
      <c r="AU176" s="1"/>
      <c r="AZ176" s="118"/>
      <c r="BA176" s="118"/>
      <c r="BD176" s="121"/>
      <c r="BE176" s="121"/>
      <c r="BF176" s="121"/>
      <c r="BG176" s="121"/>
      <c r="BH176" s="121"/>
      <c r="BI176" s="121"/>
    </row>
    <row r="177" spans="1:61">
      <c r="A177" s="62">
        <f t="shared" si="95"/>
        <v>160</v>
      </c>
      <c r="H177" s="63"/>
      <c r="O177" s="1" t="str">
        <f t="shared" ca="1" si="79"/>
        <v>data3!R596C37</v>
      </c>
      <c r="P177" s="1" t="str">
        <f ca="1">$AT$8&amp;"!R"&amp;2+$D$16+3*A177&amp;"C"&amp;F$3</f>
        <v>data2!R596C37</v>
      </c>
      <c r="Q177" s="1" t="str">
        <f ca="1">$AT$8&amp;"!R"&amp;2+$D$16+3*A177+1&amp;"C"&amp;F$3</f>
        <v>data2!R597C37</v>
      </c>
      <c r="R177" s="1" t="str">
        <f ca="1">$AT$8&amp;"!R"&amp;2+$D$16+3*A177+2&amp;"C"&amp;F$3</f>
        <v>data2!R598C37</v>
      </c>
      <c r="S177" s="2">
        <f t="shared" ca="1" si="80"/>
        <v>161</v>
      </c>
      <c r="T177" s="63">
        <f t="shared" ca="1" si="81"/>
        <v>161</v>
      </c>
      <c r="U177" s="2">
        <f t="shared" ca="1" si="82"/>
        <v>161</v>
      </c>
      <c r="V177" s="2">
        <f t="shared" ca="1" si="76"/>
        <v>103.1056893721919</v>
      </c>
      <c r="W177" s="2">
        <f t="shared" ca="1" si="77"/>
        <v>101.98721476963588</v>
      </c>
      <c r="X177" s="2">
        <f t="shared" ca="1" si="83"/>
        <v>99.124105181012837</v>
      </c>
      <c r="Y177" s="2">
        <f t="shared" ca="1" si="83"/>
        <v>133.4787551334926</v>
      </c>
      <c r="AA177" s="63">
        <f t="shared" ca="1" si="84"/>
        <v>404.08737458444512</v>
      </c>
      <c r="AB177" s="63">
        <f t="shared" ca="1" si="85"/>
        <v>408.12202235630582</v>
      </c>
      <c r="AC177" s="1">
        <f ca="1">IF(AB177&lt;&gt;"",AA177/AC$16,"")</f>
        <v>3.9423158496043428E-2</v>
      </c>
      <c r="AD177" s="63">
        <f t="shared" ca="1" si="86"/>
        <v>1.0099845925055437</v>
      </c>
      <c r="AE177" s="1">
        <f t="shared" ca="1" si="78"/>
        <v>-1.7603212979552252E-3</v>
      </c>
      <c r="AF177" s="63" t="str">
        <f t="shared" ca="1" si="87"/>
        <v/>
      </c>
      <c r="AG177" s="1" t="str">
        <f t="shared" ca="1" si="88"/>
        <v/>
      </c>
      <c r="AH177" s="63" t="str">
        <f t="shared" ca="1" si="89"/>
        <v/>
      </c>
      <c r="AI177" s="1" t="str">
        <f t="shared" ca="1" si="90"/>
        <v/>
      </c>
      <c r="AJ177" s="63" t="str">
        <f ca="1">IF(AF177&lt;&gt;"",AF177/AB177,"")</f>
        <v/>
      </c>
      <c r="AK177" s="1" t="str">
        <f t="shared" ca="1" si="91"/>
        <v/>
      </c>
      <c r="AL177" s="2" t="str">
        <f t="shared" ca="1" si="96"/>
        <v/>
      </c>
      <c r="AM177" s="1" t="str">
        <f t="shared" ca="1" si="92"/>
        <v/>
      </c>
      <c r="AN177" s="63" t="str">
        <f t="shared" ca="1" si="97"/>
        <v/>
      </c>
      <c r="AO177" s="1" t="str">
        <f t="shared" ca="1" si="93"/>
        <v/>
      </c>
      <c r="AP177" s="63" t="str">
        <f t="shared" ca="1" si="98"/>
        <v/>
      </c>
      <c r="AQ177" s="1" t="str">
        <f t="shared" ca="1" si="94"/>
        <v/>
      </c>
      <c r="AR177" s="1"/>
      <c r="AS177" s="1"/>
      <c r="AT177" s="1"/>
      <c r="AU177" s="1"/>
      <c r="AZ177" s="118"/>
      <c r="BA177" s="118"/>
      <c r="BD177" s="121"/>
      <c r="BE177" s="121"/>
      <c r="BF177" s="121"/>
      <c r="BG177" s="121"/>
      <c r="BH177" s="121"/>
      <c r="BI177" s="121"/>
    </row>
    <row r="178" spans="1:61">
      <c r="A178" s="62">
        <f t="shared" si="95"/>
        <v>161</v>
      </c>
      <c r="H178" s="63"/>
      <c r="O178" s="1" t="str">
        <f t="shared" ca="1" si="79"/>
        <v>data3!R599C37</v>
      </c>
      <c r="P178" s="1" t="str">
        <f ca="1">$AT$8&amp;"!R"&amp;2+$D$16+3*A178&amp;"C"&amp;F$3</f>
        <v>data2!R599C37</v>
      </c>
      <c r="Q178" s="1" t="str">
        <f ca="1">$AT$8&amp;"!R"&amp;2+$D$16+3*A178+1&amp;"C"&amp;F$3</f>
        <v>data2!R600C37</v>
      </c>
      <c r="R178" s="1" t="str">
        <f ca="1">$AT$8&amp;"!R"&amp;2+$D$16+3*A178+2&amp;"C"&amp;F$3</f>
        <v>data2!R601C37</v>
      </c>
      <c r="S178" s="2">
        <f t="shared" ca="1" si="80"/>
        <v>162</v>
      </c>
      <c r="T178" s="63">
        <f t="shared" ca="1" si="81"/>
        <v>162</v>
      </c>
      <c r="U178" s="2">
        <f t="shared" ca="1" si="82"/>
        <v>162</v>
      </c>
      <c r="V178" s="2">
        <f t="shared" ca="1" si="76"/>
        <v>102.1300153981317</v>
      </c>
      <c r="W178" s="2">
        <f t="shared" ca="1" si="77"/>
        <v>100.99292591639927</v>
      </c>
      <c r="X178" s="2">
        <f t="shared" ca="1" si="83"/>
        <v>98.106995718819761</v>
      </c>
      <c r="Y178" s="2">
        <f t="shared" ca="1" si="83"/>
        <v>131.47243281773157</v>
      </c>
      <c r="AA178" s="63">
        <f t="shared" ca="1" si="84"/>
        <v>410.37400018665215</v>
      </c>
      <c r="AB178" s="63">
        <f t="shared" ca="1" si="85"/>
        <v>414.66310337611606</v>
      </c>
      <c r="AC178" s="1">
        <f ca="1">IF(AB178&lt;&gt;"",AA178/AC$16,"")</f>
        <v>4.0036487823088017E-2</v>
      </c>
      <c r="AD178" s="63">
        <f t="shared" ca="1" si="86"/>
        <v>1.0104516933029701</v>
      </c>
      <c r="AE178" s="1">
        <f t="shared" ca="1" si="78"/>
        <v>-1.2986523245824833E-3</v>
      </c>
      <c r="AF178" s="63" t="str">
        <f t="shared" ca="1" si="87"/>
        <v/>
      </c>
      <c r="AG178" s="1" t="str">
        <f t="shared" ca="1" si="88"/>
        <v/>
      </c>
      <c r="AH178" s="63" t="str">
        <f t="shared" ca="1" si="89"/>
        <v/>
      </c>
      <c r="AI178" s="1" t="str">
        <f t="shared" ca="1" si="90"/>
        <v/>
      </c>
      <c r="AJ178" s="63" t="str">
        <f ca="1">IF(AF178&lt;&gt;"",AF178/AB178,"")</f>
        <v/>
      </c>
      <c r="AK178" s="1" t="str">
        <f t="shared" ca="1" si="91"/>
        <v/>
      </c>
      <c r="AL178" s="2" t="str">
        <f t="shared" ca="1" si="96"/>
        <v/>
      </c>
      <c r="AM178" s="1" t="str">
        <f t="shared" ca="1" si="92"/>
        <v/>
      </c>
      <c r="AN178" s="63" t="str">
        <f t="shared" ca="1" si="97"/>
        <v/>
      </c>
      <c r="AO178" s="1" t="str">
        <f t="shared" ca="1" si="93"/>
        <v/>
      </c>
      <c r="AP178" s="63" t="str">
        <f t="shared" ca="1" si="98"/>
        <v/>
      </c>
      <c r="AQ178" s="1" t="str">
        <f t="shared" ca="1" si="94"/>
        <v/>
      </c>
      <c r="AR178" s="1"/>
      <c r="AS178" s="1"/>
      <c r="AT178" s="1"/>
      <c r="AU178" s="1"/>
      <c r="AZ178" s="118"/>
      <c r="BA178" s="118"/>
      <c r="BD178" s="121"/>
      <c r="BE178" s="121"/>
      <c r="BF178" s="121"/>
      <c r="BG178" s="121"/>
      <c r="BH178" s="121"/>
      <c r="BI178" s="121"/>
    </row>
    <row r="179" spans="1:61">
      <c r="A179" s="62">
        <f t="shared" si="95"/>
        <v>162</v>
      </c>
      <c r="H179" s="63"/>
      <c r="O179" s="1" t="str">
        <f t="shared" ca="1" si="79"/>
        <v>data3!R602C37</v>
      </c>
      <c r="P179" s="1" t="str">
        <f ca="1">$AT$8&amp;"!R"&amp;2+$D$16+3*A179&amp;"C"&amp;F$3</f>
        <v>data2!R602C37</v>
      </c>
      <c r="Q179" s="1" t="str">
        <f ca="1">$AT$8&amp;"!R"&amp;2+$D$16+3*A179+1&amp;"C"&amp;F$3</f>
        <v>data2!R603C37</v>
      </c>
      <c r="R179" s="1" t="str">
        <f ca="1">$AT$8&amp;"!R"&amp;2+$D$16+3*A179+2&amp;"C"&amp;F$3</f>
        <v>data2!R604C37</v>
      </c>
      <c r="S179" s="2">
        <f t="shared" ca="1" si="80"/>
        <v>163</v>
      </c>
      <c r="T179" s="63">
        <f t="shared" ca="1" si="81"/>
        <v>163</v>
      </c>
      <c r="U179" s="2">
        <f t="shared" ca="1" si="82"/>
        <v>163</v>
      </c>
      <c r="V179" s="2">
        <f t="shared" ca="1" si="76"/>
        <v>101.14578578974786</v>
      </c>
      <c r="W179" s="2">
        <f t="shared" ca="1" si="77"/>
        <v>99.99305125645229</v>
      </c>
      <c r="X179" s="2">
        <f t="shared" ca="1" si="83"/>
        <v>97.137298311506001</v>
      </c>
      <c r="Y179" s="2">
        <f t="shared" ca="1" si="83"/>
        <v>129.94192968096053</v>
      </c>
      <c r="AA179" s="63">
        <f t="shared" ca="1" si="84"/>
        <v>416.58942430557698</v>
      </c>
      <c r="AB179" s="63">
        <f t="shared" ca="1" si="85"/>
        <v>420.97516087123324</v>
      </c>
      <c r="AC179" s="1">
        <f ca="1">IF(AB179&lt;&gt;"",AA179/AC$16,"")</f>
        <v>4.0642870663958733E-2</v>
      </c>
      <c r="AD179" s="63">
        <f t="shared" ca="1" si="86"/>
        <v>1.0105277194037436</v>
      </c>
      <c r="AE179" s="1">
        <f t="shared" ca="1" si="78"/>
        <v>-1.2235103165040284E-3</v>
      </c>
      <c r="AF179" s="63" t="str">
        <f t="shared" ca="1" si="87"/>
        <v/>
      </c>
      <c r="AG179" s="1" t="str">
        <f t="shared" ca="1" si="88"/>
        <v/>
      </c>
      <c r="AH179" s="63" t="str">
        <f t="shared" ca="1" si="89"/>
        <v/>
      </c>
      <c r="AI179" s="1" t="str">
        <f t="shared" ca="1" si="90"/>
        <v/>
      </c>
      <c r="AJ179" s="63" t="str">
        <f ca="1">IF(AF179&lt;&gt;"",AF179/AB179,"")</f>
        <v/>
      </c>
      <c r="AK179" s="1" t="str">
        <f t="shared" ca="1" si="91"/>
        <v/>
      </c>
      <c r="AL179" s="2" t="str">
        <f t="shared" ca="1" si="96"/>
        <v/>
      </c>
      <c r="AM179" s="1" t="str">
        <f t="shared" ca="1" si="92"/>
        <v/>
      </c>
      <c r="AN179" s="63" t="str">
        <f t="shared" ca="1" si="97"/>
        <v/>
      </c>
      <c r="AO179" s="1" t="str">
        <f t="shared" ca="1" si="93"/>
        <v/>
      </c>
      <c r="AP179" s="63" t="str">
        <f t="shared" ca="1" si="98"/>
        <v/>
      </c>
      <c r="AQ179" s="1" t="str">
        <f t="shared" ca="1" si="94"/>
        <v/>
      </c>
      <c r="AR179" s="1"/>
      <c r="AS179" s="1"/>
      <c r="AT179" s="1"/>
      <c r="AU179" s="1"/>
      <c r="AZ179" s="118"/>
      <c r="BA179" s="118"/>
      <c r="BD179" s="121"/>
      <c r="BE179" s="121"/>
      <c r="BF179" s="121"/>
      <c r="BG179" s="121"/>
      <c r="BH179" s="121"/>
      <c r="BI179" s="121"/>
    </row>
    <row r="180" spans="1:61">
      <c r="A180" s="62">
        <f t="shared" si="95"/>
        <v>163</v>
      </c>
      <c r="H180" s="63"/>
      <c r="O180" s="1" t="str">
        <f t="shared" ca="1" si="79"/>
        <v>data3!R605C37</v>
      </c>
      <c r="P180" s="1" t="str">
        <f ca="1">$AT$8&amp;"!R"&amp;2+$D$16+3*A180&amp;"C"&amp;F$3</f>
        <v>data2!R605C37</v>
      </c>
      <c r="Q180" s="1" t="str">
        <f ca="1">$AT$8&amp;"!R"&amp;2+$D$16+3*A180+1&amp;"C"&amp;F$3</f>
        <v>data2!R606C37</v>
      </c>
      <c r="R180" s="1" t="str">
        <f ca="1">$AT$8&amp;"!R"&amp;2+$D$16+3*A180+2&amp;"C"&amp;F$3</f>
        <v>data2!R607C37</v>
      </c>
      <c r="S180" s="2">
        <f t="shared" ca="1" si="80"/>
        <v>164</v>
      </c>
      <c r="T180" s="63">
        <f t="shared" ca="1" si="81"/>
        <v>164</v>
      </c>
      <c r="U180" s="2">
        <f t="shared" ca="1" si="82"/>
        <v>164</v>
      </c>
      <c r="V180" s="2">
        <f t="shared" ca="1" si="76"/>
        <v>100.13906338533154</v>
      </c>
      <c r="W180" s="2">
        <f t="shared" ca="1" si="77"/>
        <v>98.998763220650815</v>
      </c>
      <c r="X180" s="2">
        <f t="shared" ca="1" si="83"/>
        <v>96.172710146222798</v>
      </c>
      <c r="Y180" s="2">
        <f t="shared" ca="1" si="83"/>
        <v>128.77371515546525</v>
      </c>
      <c r="AA180" s="63">
        <f t="shared" ca="1" si="84"/>
        <v>422.46378987376517</v>
      </c>
      <c r="AB180" s="63">
        <f t="shared" ca="1" si="85"/>
        <v>427.06936972481861</v>
      </c>
      <c r="AC180" s="1">
        <f ca="1">IF(AB180&lt;&gt;"",AA180/AC$16,"")</f>
        <v>4.1215979499879526E-2</v>
      </c>
      <c r="AD180" s="63">
        <f t="shared" ca="1" si="86"/>
        <v>1.0109017150379436</v>
      </c>
      <c r="AE180" s="1">
        <f t="shared" ca="1" si="78"/>
        <v>-8.5386380457708189E-4</v>
      </c>
      <c r="AF180" s="63" t="str">
        <f t="shared" ca="1" si="87"/>
        <v/>
      </c>
      <c r="AG180" s="1" t="str">
        <f t="shared" ca="1" si="88"/>
        <v/>
      </c>
      <c r="AH180" s="63" t="str">
        <f t="shared" ca="1" si="89"/>
        <v/>
      </c>
      <c r="AI180" s="1" t="str">
        <f t="shared" ca="1" si="90"/>
        <v/>
      </c>
      <c r="AJ180" s="63" t="str">
        <f ca="1">IF(AF180&lt;&gt;"",AF180/AB180,"")</f>
        <v/>
      </c>
      <c r="AK180" s="1" t="str">
        <f t="shared" ca="1" si="91"/>
        <v/>
      </c>
      <c r="AL180" s="2" t="str">
        <f t="shared" ca="1" si="96"/>
        <v/>
      </c>
      <c r="AM180" s="1" t="str">
        <f t="shared" ca="1" si="92"/>
        <v/>
      </c>
      <c r="AN180" s="63" t="str">
        <f t="shared" ca="1" si="97"/>
        <v/>
      </c>
      <c r="AO180" s="1" t="str">
        <f t="shared" ca="1" si="93"/>
        <v/>
      </c>
      <c r="AP180" s="63" t="str">
        <f t="shared" ca="1" si="98"/>
        <v/>
      </c>
      <c r="AQ180" s="1" t="str">
        <f t="shared" ca="1" si="94"/>
        <v/>
      </c>
      <c r="AR180" s="1"/>
      <c r="AS180" s="1"/>
      <c r="AT180" s="1"/>
      <c r="AU180" s="1"/>
      <c r="AZ180" s="118"/>
      <c r="BA180" s="118"/>
      <c r="BD180" s="121"/>
      <c r="BE180" s="121"/>
      <c r="BF180" s="121"/>
      <c r="BG180" s="121"/>
      <c r="BH180" s="121"/>
      <c r="BI180" s="121"/>
    </row>
    <row r="181" spans="1:61">
      <c r="A181" s="62">
        <f t="shared" si="95"/>
        <v>164</v>
      </c>
      <c r="H181" s="63"/>
      <c r="O181" s="1" t="str">
        <f t="shared" ca="1" si="79"/>
        <v>data3!R608C37</v>
      </c>
      <c r="P181" s="1" t="str">
        <f ca="1">$AT$8&amp;"!R"&amp;2+$D$16+3*A181&amp;"C"&amp;F$3</f>
        <v>data2!R608C37</v>
      </c>
      <c r="Q181" s="1" t="str">
        <f ca="1">$AT$8&amp;"!R"&amp;2+$D$16+3*A181+1&amp;"C"&amp;F$3</f>
        <v>data2!R609C37</v>
      </c>
      <c r="R181" s="1" t="str">
        <f ca="1">$AT$8&amp;"!R"&amp;2+$D$16+3*A181+2&amp;"C"&amp;F$3</f>
        <v>data2!R610C37</v>
      </c>
      <c r="S181" s="2">
        <f t="shared" ca="1" si="80"/>
        <v>165</v>
      </c>
      <c r="T181" s="63">
        <f t="shared" ca="1" si="81"/>
        <v>165</v>
      </c>
      <c r="U181" s="2">
        <f t="shared" ca="1" si="82"/>
        <v>165</v>
      </c>
      <c r="V181" s="2">
        <f t="shared" ca="1" si="76"/>
        <v>99.136659204144792</v>
      </c>
      <c r="W181" s="2">
        <f t="shared" ca="1" si="77"/>
        <v>97.9653731754848</v>
      </c>
      <c r="X181" s="2">
        <f t="shared" ca="1" si="83"/>
        <v>95.204035077776226</v>
      </c>
      <c r="Y181" s="2">
        <f t="shared" ca="1" si="83"/>
        <v>126.78546960013253</v>
      </c>
      <c r="AA181" s="63">
        <f t="shared" ca="1" si="84"/>
        <v>428.28143384520274</v>
      </c>
      <c r="AB181" s="63">
        <f t="shared" ca="1" si="85"/>
        <v>433.00716945103238</v>
      </c>
      <c r="AC181" s="1">
        <f ca="1">IF(AB181&lt;&gt;"",AA181/AC$16,"")</f>
        <v>4.1783554521483197E-2</v>
      </c>
      <c r="AD181" s="63">
        <f t="shared" ca="1" si="86"/>
        <v>1.0110341827414768</v>
      </c>
      <c r="AE181" s="1">
        <f t="shared" ca="1" si="78"/>
        <v>-7.2293654212707281E-4</v>
      </c>
      <c r="AF181" s="63" t="str">
        <f t="shared" ca="1" si="87"/>
        <v/>
      </c>
      <c r="AG181" s="1" t="str">
        <f t="shared" ca="1" si="88"/>
        <v/>
      </c>
      <c r="AH181" s="63" t="str">
        <f t="shared" ca="1" si="89"/>
        <v/>
      </c>
      <c r="AI181" s="1" t="str">
        <f t="shared" ca="1" si="90"/>
        <v/>
      </c>
      <c r="AJ181" s="63" t="str">
        <f ca="1">IF(AF181&lt;&gt;"",AF181/AB181,"")</f>
        <v/>
      </c>
      <c r="AK181" s="1" t="str">
        <f t="shared" ca="1" si="91"/>
        <v/>
      </c>
      <c r="AL181" s="2" t="str">
        <f t="shared" ca="1" si="96"/>
        <v/>
      </c>
      <c r="AM181" s="1" t="str">
        <f t="shared" ca="1" si="92"/>
        <v/>
      </c>
      <c r="AN181" s="63" t="str">
        <f t="shared" ca="1" si="97"/>
        <v/>
      </c>
      <c r="AO181" s="1" t="str">
        <f t="shared" ca="1" si="93"/>
        <v/>
      </c>
      <c r="AP181" s="63" t="str">
        <f t="shared" ca="1" si="98"/>
        <v/>
      </c>
      <c r="AQ181" s="1" t="str">
        <f t="shared" ca="1" si="94"/>
        <v/>
      </c>
      <c r="AR181" s="1"/>
      <c r="AS181" s="1"/>
      <c r="AT181" s="1"/>
      <c r="AU181" s="1"/>
      <c r="AZ181" s="118"/>
      <c r="BA181" s="118"/>
      <c r="BD181" s="121"/>
      <c r="BE181" s="121"/>
      <c r="BF181" s="121"/>
      <c r="BG181" s="121"/>
      <c r="BH181" s="121"/>
      <c r="BI181" s="121"/>
    </row>
    <row r="182" spans="1:61">
      <c r="A182" s="62">
        <f t="shared" si="95"/>
        <v>165</v>
      </c>
      <c r="H182" s="63"/>
      <c r="O182" s="1" t="str">
        <f t="shared" ca="1" si="79"/>
        <v>data3!R611C37</v>
      </c>
      <c r="P182" s="1" t="str">
        <f ca="1">$AT$8&amp;"!R"&amp;2+$D$16+3*A182&amp;"C"&amp;F$3</f>
        <v>data2!R611C37</v>
      </c>
      <c r="Q182" s="1" t="str">
        <f ca="1">$AT$8&amp;"!R"&amp;2+$D$16+3*A182+1&amp;"C"&amp;F$3</f>
        <v>data2!R612C37</v>
      </c>
      <c r="R182" s="1" t="str">
        <f ca="1">$AT$8&amp;"!R"&amp;2+$D$16+3*A182+2&amp;"C"&amp;F$3</f>
        <v>data2!R613C37</v>
      </c>
      <c r="S182" s="2">
        <f t="shared" ca="1" si="80"/>
        <v>166</v>
      </c>
      <c r="T182" s="63">
        <f t="shared" ca="1" si="81"/>
        <v>166</v>
      </c>
      <c r="U182" s="2">
        <f t="shared" ca="1" si="82"/>
        <v>166</v>
      </c>
      <c r="V182" s="2">
        <f t="shared" ca="1" si="76"/>
        <v>98.134212450003389</v>
      </c>
      <c r="W182" s="2">
        <f t="shared" ca="1" si="77"/>
        <v>96.965498243059429</v>
      </c>
      <c r="X182" s="2">
        <f t="shared" ca="1" si="83"/>
        <v>94.163833073207314</v>
      </c>
      <c r="Y182" s="2">
        <f t="shared" ca="1" si="83"/>
        <v>124.27148546491351</v>
      </c>
      <c r="AA182" s="63">
        <f t="shared" ca="1" si="84"/>
        <v>433.96798135254022</v>
      </c>
      <c r="AB182" s="63">
        <f t="shared" ca="1" si="85"/>
        <v>438.87235804966519</v>
      </c>
      <c r="AC182" s="1">
        <f ca="1">IF(AB182&lt;&gt;"",AA182/AC$16,"")</f>
        <v>4.2338339644150264E-2</v>
      </c>
      <c r="AD182" s="63">
        <f t="shared" ca="1" si="86"/>
        <v>1.0113012408930253</v>
      </c>
      <c r="AE182" s="1">
        <f t="shared" ca="1" si="78"/>
        <v>-4.589839577264776E-4</v>
      </c>
      <c r="AF182" s="63" t="str">
        <f t="shared" ca="1" si="87"/>
        <v/>
      </c>
      <c r="AG182" s="1" t="str">
        <f t="shared" ca="1" si="88"/>
        <v/>
      </c>
      <c r="AH182" s="63" t="str">
        <f t="shared" ca="1" si="89"/>
        <v/>
      </c>
      <c r="AI182" s="1" t="str">
        <f t="shared" ca="1" si="90"/>
        <v/>
      </c>
      <c r="AJ182" s="63" t="str">
        <f ca="1">IF(AF182&lt;&gt;"",AF182/AB182,"")</f>
        <v/>
      </c>
      <c r="AK182" s="1" t="str">
        <f t="shared" ca="1" si="91"/>
        <v/>
      </c>
      <c r="AL182" s="2" t="str">
        <f t="shared" ca="1" si="96"/>
        <v/>
      </c>
      <c r="AM182" s="1" t="str">
        <f t="shared" ca="1" si="92"/>
        <v/>
      </c>
      <c r="AN182" s="63" t="str">
        <f t="shared" ca="1" si="97"/>
        <v/>
      </c>
      <c r="AO182" s="1" t="str">
        <f t="shared" ca="1" si="93"/>
        <v/>
      </c>
      <c r="AP182" s="63" t="str">
        <f t="shared" ca="1" si="98"/>
        <v/>
      </c>
      <c r="AQ182" s="1" t="str">
        <f t="shared" ca="1" si="94"/>
        <v/>
      </c>
      <c r="AR182" s="1"/>
      <c r="AS182" s="1"/>
      <c r="AT182" s="1"/>
      <c r="AU182" s="1"/>
      <c r="AZ182" s="118"/>
      <c r="BA182" s="118"/>
      <c r="BD182" s="121"/>
      <c r="BE182" s="121"/>
      <c r="BF182" s="121"/>
      <c r="BG182" s="121"/>
      <c r="BH182" s="121"/>
      <c r="BI182" s="121"/>
    </row>
    <row r="183" spans="1:61">
      <c r="A183" s="62">
        <f t="shared" si="95"/>
        <v>166</v>
      </c>
      <c r="H183" s="63"/>
      <c r="O183" s="1" t="str">
        <f t="shared" ca="1" si="79"/>
        <v>data3!R614C37</v>
      </c>
      <c r="P183" s="1" t="str">
        <f ca="1">$AT$8&amp;"!R"&amp;2+$D$16+3*A183&amp;"C"&amp;F$3</f>
        <v>data2!R614C37</v>
      </c>
      <c r="Q183" s="1" t="str">
        <f ca="1">$AT$8&amp;"!R"&amp;2+$D$16+3*A183+1&amp;"C"&amp;F$3</f>
        <v>data2!R615C37</v>
      </c>
      <c r="R183" s="1" t="str">
        <f ca="1">$AT$8&amp;"!R"&amp;2+$D$16+3*A183+2&amp;"C"&amp;F$3</f>
        <v>data2!R616C37</v>
      </c>
      <c r="S183" s="2">
        <f t="shared" ca="1" si="80"/>
        <v>167</v>
      </c>
      <c r="T183" s="63">
        <f t="shared" ca="1" si="81"/>
        <v>167</v>
      </c>
      <c r="U183" s="2">
        <f t="shared" ca="1" si="82"/>
        <v>167</v>
      </c>
      <c r="V183" s="2">
        <f t="shared" ca="1" si="76"/>
        <v>97.1264601369828</v>
      </c>
      <c r="W183" s="2">
        <f t="shared" ca="1" si="77"/>
        <v>95.932108742850161</v>
      </c>
      <c r="X183" s="2">
        <f t="shared" ca="1" si="83"/>
        <v>93.106055668422158</v>
      </c>
      <c r="Y183" s="2">
        <f t="shared" ca="1" si="83"/>
        <v>121.3675891331264</v>
      </c>
      <c r="AA183" s="63">
        <f t="shared" ca="1" si="84"/>
        <v>439.47974891678786</v>
      </c>
      <c r="AB183" s="63">
        <f t="shared" ca="1" si="85"/>
        <v>444.64258357456754</v>
      </c>
      <c r="AC183" s="1">
        <f ca="1">IF(AB183&lt;&gt;"",AA183/AC$16,"")</f>
        <v>4.2876073065052471E-2</v>
      </c>
      <c r="AD183" s="63">
        <f t="shared" ca="1" si="86"/>
        <v>1.0117476053686314</v>
      </c>
      <c r="AE183" s="1">
        <f t="shared" ca="1" si="78"/>
        <v>-1.7810167532661403E-5</v>
      </c>
      <c r="AF183" s="63" t="str">
        <f t="shared" ca="1" si="87"/>
        <v/>
      </c>
      <c r="AG183" s="1" t="str">
        <f t="shared" ca="1" si="88"/>
        <v/>
      </c>
      <c r="AH183" s="63" t="str">
        <f t="shared" ca="1" si="89"/>
        <v/>
      </c>
      <c r="AI183" s="1" t="str">
        <f t="shared" ca="1" si="90"/>
        <v/>
      </c>
      <c r="AJ183" s="63" t="str">
        <f ca="1">IF(AF183&lt;&gt;"",AF183/AB183,"")</f>
        <v/>
      </c>
      <c r="AK183" s="1" t="str">
        <f t="shared" ca="1" si="91"/>
        <v/>
      </c>
      <c r="AL183" s="2" t="str">
        <f t="shared" ca="1" si="96"/>
        <v/>
      </c>
      <c r="AM183" s="1" t="str">
        <f t="shared" ca="1" si="92"/>
        <v/>
      </c>
      <c r="AN183" s="63" t="str">
        <f t="shared" ca="1" si="97"/>
        <v/>
      </c>
      <c r="AO183" s="1" t="str">
        <f t="shared" ca="1" si="93"/>
        <v/>
      </c>
      <c r="AP183" s="63" t="str">
        <f t="shared" ca="1" si="98"/>
        <v/>
      </c>
      <c r="AQ183" s="1" t="str">
        <f t="shared" ca="1" si="94"/>
        <v/>
      </c>
      <c r="AR183" s="1"/>
      <c r="AS183" s="1"/>
      <c r="AT183" s="1"/>
      <c r="AU183" s="1"/>
      <c r="AZ183" s="118"/>
      <c r="BA183" s="118"/>
      <c r="BD183" s="121"/>
      <c r="BE183" s="121"/>
      <c r="BF183" s="121"/>
      <c r="BG183" s="121"/>
      <c r="BH183" s="121"/>
      <c r="BI183" s="121"/>
    </row>
    <row r="184" spans="1:61">
      <c r="A184" s="62">
        <f t="shared" si="95"/>
        <v>167</v>
      </c>
      <c r="H184" s="63"/>
      <c r="O184" s="1" t="str">
        <f t="shared" ca="1" si="79"/>
        <v>data3!R617C37</v>
      </c>
      <c r="P184" s="1" t="str">
        <f ca="1">$AT$8&amp;"!R"&amp;2+$D$16+3*A184&amp;"C"&amp;F$3</f>
        <v>data2!R617C37</v>
      </c>
      <c r="Q184" s="1" t="str">
        <f ca="1">$AT$8&amp;"!R"&amp;2+$D$16+3*A184+1&amp;"C"&amp;F$3</f>
        <v>data2!R618C37</v>
      </c>
      <c r="R184" s="1" t="str">
        <f ca="1">$AT$8&amp;"!R"&amp;2+$D$16+3*A184+2&amp;"C"&amp;F$3</f>
        <v>data2!R619C37</v>
      </c>
      <c r="S184" s="2">
        <f t="shared" ca="1" si="80"/>
        <v>168</v>
      </c>
      <c r="T184" s="63">
        <f t="shared" ca="1" si="81"/>
        <v>168</v>
      </c>
      <c r="U184" s="2">
        <f t="shared" ca="1" si="82"/>
        <v>168</v>
      </c>
      <c r="V184" s="2">
        <f t="shared" ca="1" si="76"/>
        <v>96.109084551709174</v>
      </c>
      <c r="W184" s="2">
        <f t="shared" ca="1" si="77"/>
        <v>94.904303959437783</v>
      </c>
      <c r="X184" s="2">
        <f t="shared" ca="1" si="83"/>
        <v>91.995348521641318</v>
      </c>
      <c r="Y184" s="2">
        <f t="shared" ca="1" si="83"/>
        <v>118.74666840689522</v>
      </c>
      <c r="AA184" s="63">
        <f t="shared" ca="1" si="84"/>
        <v>445.04170844510543</v>
      </c>
      <c r="AB184" s="63">
        <f t="shared" ca="1" si="85"/>
        <v>450.31226348876953</v>
      </c>
      <c r="AC184" s="1">
        <f ca="1">IF(AB184&lt;&gt;"",AA184/AC$16,"")</f>
        <v>4.3418703262937113E-2</v>
      </c>
      <c r="AD184" s="63">
        <f t="shared" ca="1" si="86"/>
        <v>1.011842833926911</v>
      </c>
      <c r="AE184" s="1">
        <f t="shared" ca="1" si="78"/>
        <v>7.6310996419248767E-5</v>
      </c>
      <c r="AF184" s="63" t="str">
        <f t="shared" ca="1" si="87"/>
        <v/>
      </c>
      <c r="AG184" s="1" t="str">
        <f t="shared" ca="1" si="88"/>
        <v/>
      </c>
      <c r="AH184" s="63" t="str">
        <f t="shared" ca="1" si="89"/>
        <v/>
      </c>
      <c r="AI184" s="1" t="str">
        <f t="shared" ca="1" si="90"/>
        <v/>
      </c>
      <c r="AJ184" s="63" t="str">
        <f ca="1">IF(AF184&lt;&gt;"",AF184/AB184,"")</f>
        <v/>
      </c>
      <c r="AK184" s="1" t="str">
        <f t="shared" ca="1" si="91"/>
        <v/>
      </c>
      <c r="AL184" s="2" t="str">
        <f t="shared" ca="1" si="96"/>
        <v/>
      </c>
      <c r="AM184" s="1" t="str">
        <f t="shared" ca="1" si="92"/>
        <v/>
      </c>
      <c r="AN184" s="63" t="str">
        <f t="shared" ca="1" si="97"/>
        <v/>
      </c>
      <c r="AO184" s="1" t="str">
        <f t="shared" ca="1" si="93"/>
        <v/>
      </c>
      <c r="AP184" s="63" t="str">
        <f t="shared" ca="1" si="98"/>
        <v/>
      </c>
      <c r="AQ184" s="1" t="str">
        <f t="shared" ca="1" si="94"/>
        <v/>
      </c>
      <c r="AR184" s="1"/>
      <c r="AS184" s="1"/>
      <c r="AT184" s="1"/>
      <c r="AU184" s="1"/>
      <c r="AZ184" s="118"/>
      <c r="BA184" s="118"/>
      <c r="BD184" s="121"/>
      <c r="BE184" s="121"/>
      <c r="BF184" s="121"/>
      <c r="BG184" s="121"/>
      <c r="BH184" s="121"/>
      <c r="BI184" s="121"/>
    </row>
    <row r="185" spans="1:61">
      <c r="A185" s="62">
        <f t="shared" si="95"/>
        <v>168</v>
      </c>
      <c r="H185" s="63"/>
      <c r="O185" s="1" t="str">
        <f t="shared" ca="1" si="79"/>
        <v>data3!R620C37</v>
      </c>
      <c r="P185" s="1" t="str">
        <f ca="1">$AT$8&amp;"!R"&amp;2+$D$16+3*A185&amp;"C"&amp;F$3</f>
        <v>data2!R620C37</v>
      </c>
      <c r="Q185" s="1" t="str">
        <f ca="1">$AT$8&amp;"!R"&amp;2+$D$16+3*A185+1&amp;"C"&amp;F$3</f>
        <v>data2!R621C37</v>
      </c>
      <c r="R185" s="1" t="str">
        <f ca="1">$AT$8&amp;"!R"&amp;2+$D$16+3*A185+2&amp;"C"&amp;F$3</f>
        <v>data2!R622C37</v>
      </c>
      <c r="S185" s="2">
        <f t="shared" ca="1" si="80"/>
        <v>169</v>
      </c>
      <c r="T185" s="63">
        <f t="shared" ca="1" si="81"/>
        <v>169</v>
      </c>
      <c r="U185" s="2">
        <f t="shared" ca="1" si="82"/>
        <v>169</v>
      </c>
      <c r="V185" s="2">
        <f t="shared" ca="1" si="76"/>
        <v>95.013649542068677</v>
      </c>
      <c r="W185" s="2">
        <f t="shared" ca="1" si="77"/>
        <v>93.865329197474892</v>
      </c>
      <c r="X185" s="2">
        <f t="shared" ca="1" si="83"/>
        <v>90.953511646815713</v>
      </c>
      <c r="Y185" s="2">
        <f t="shared" ca="1" si="83"/>
        <v>116.19450405665806</v>
      </c>
      <c r="AA185" s="63">
        <f t="shared" ca="1" si="84"/>
        <v>450.4472279759633</v>
      </c>
      <c r="AB185" s="63">
        <f t="shared" ca="1" si="85"/>
        <v>455.94842856270924</v>
      </c>
      <c r="AC185" s="1">
        <f ca="1">IF(AB185&lt;&gt;"",AA185/AC$16,"")</f>
        <v>4.3946071022045202E-2</v>
      </c>
      <c r="AD185" s="63">
        <f t="shared" ca="1" si="86"/>
        <v>1.0122127526713063</v>
      </c>
      <c r="AE185" s="1">
        <f t="shared" ca="1" si="78"/>
        <v>4.4192802789799757E-4</v>
      </c>
      <c r="AF185" s="63" t="str">
        <f t="shared" ca="1" si="87"/>
        <v/>
      </c>
      <c r="AG185" s="1" t="str">
        <f t="shared" ca="1" si="88"/>
        <v/>
      </c>
      <c r="AH185" s="63" t="str">
        <f t="shared" ca="1" si="89"/>
        <v/>
      </c>
      <c r="AI185" s="1" t="str">
        <f t="shared" ca="1" si="90"/>
        <v/>
      </c>
      <c r="AJ185" s="63" t="str">
        <f ca="1">IF(AF185&lt;&gt;"",AF185/AB185,"")</f>
        <v/>
      </c>
      <c r="AK185" s="1" t="str">
        <f t="shared" ca="1" si="91"/>
        <v/>
      </c>
      <c r="AL185" s="2" t="str">
        <f t="shared" ca="1" si="96"/>
        <v/>
      </c>
      <c r="AM185" s="1" t="str">
        <f t="shared" ca="1" si="92"/>
        <v/>
      </c>
      <c r="AN185" s="63" t="str">
        <f t="shared" ca="1" si="97"/>
        <v/>
      </c>
      <c r="AO185" s="1" t="str">
        <f t="shared" ca="1" si="93"/>
        <v/>
      </c>
      <c r="AP185" s="63" t="str">
        <f t="shared" ca="1" si="98"/>
        <v/>
      </c>
      <c r="AQ185" s="1" t="str">
        <f t="shared" ca="1" si="94"/>
        <v/>
      </c>
      <c r="AR185" s="1"/>
      <c r="AS185" s="1"/>
      <c r="AT185" s="1"/>
      <c r="AU185" s="1"/>
      <c r="AZ185" s="118"/>
      <c r="BA185" s="118"/>
      <c r="BD185" s="121"/>
      <c r="BE185" s="121"/>
      <c r="BF185" s="121"/>
      <c r="BG185" s="121"/>
      <c r="BH185" s="121"/>
      <c r="BI185" s="121"/>
    </row>
    <row r="186" spans="1:61">
      <c r="A186" s="62">
        <f t="shared" si="95"/>
        <v>169</v>
      </c>
      <c r="H186" s="63"/>
      <c r="O186" s="1" t="str">
        <f t="shared" ca="1" si="79"/>
        <v>data3!R623C37</v>
      </c>
      <c r="P186" s="1" t="str">
        <f ca="1">$AT$8&amp;"!R"&amp;2+$D$16+3*A186&amp;"C"&amp;F$3</f>
        <v>data2!R623C37</v>
      </c>
      <c r="Q186" s="1" t="str">
        <f ca="1">$AT$8&amp;"!R"&amp;2+$D$16+3*A186+1&amp;"C"&amp;F$3</f>
        <v>data2!R624C37</v>
      </c>
      <c r="R186" s="1" t="str">
        <f ca="1">$AT$8&amp;"!R"&amp;2+$D$16+3*A186+2&amp;"C"&amp;F$3</f>
        <v>data2!R625C37</v>
      </c>
      <c r="S186" s="2">
        <f t="shared" ca="1" si="80"/>
        <v>170</v>
      </c>
      <c r="T186" s="63">
        <f t="shared" ca="1" si="81"/>
        <v>170</v>
      </c>
      <c r="U186" s="2">
        <f t="shared" ca="1" si="82"/>
        <v>170</v>
      </c>
      <c r="V186" s="2">
        <f t="shared" ca="1" si="76"/>
        <v>93.952427892319463</v>
      </c>
      <c r="W186" s="2">
        <f t="shared" ca="1" si="77"/>
        <v>92.820765904017861</v>
      </c>
      <c r="X186" s="2">
        <f t="shared" ca="1" si="83"/>
        <v>89.957656315394814</v>
      </c>
      <c r="Y186" s="2">
        <f t="shared" ca="1" si="83"/>
        <v>113.7966662815639</v>
      </c>
      <c r="AA186" s="63">
        <f t="shared" ca="1" si="84"/>
        <v>455.87808979620434</v>
      </c>
      <c r="AB186" s="63">
        <f t="shared" ca="1" si="85"/>
        <v>461.50080762590682</v>
      </c>
      <c r="AC186" s="1">
        <f ca="1">IF(AB186&lt;&gt;"",AA186/AC$16,"")</f>
        <v>4.4475911199629695E-2</v>
      </c>
      <c r="AD186" s="63">
        <f t="shared" ca="1" si="86"/>
        <v>1.012333818965101</v>
      </c>
      <c r="AE186" s="1">
        <f t="shared" ca="1" si="78"/>
        <v>5.6158646537918244E-4</v>
      </c>
      <c r="AF186" s="63" t="str">
        <f t="shared" ca="1" si="87"/>
        <v/>
      </c>
      <c r="AG186" s="1" t="str">
        <f t="shared" ca="1" si="88"/>
        <v/>
      </c>
      <c r="AH186" s="63" t="str">
        <f t="shared" ca="1" si="89"/>
        <v/>
      </c>
      <c r="AI186" s="1" t="str">
        <f t="shared" ca="1" si="90"/>
        <v/>
      </c>
      <c r="AJ186" s="63" t="str">
        <f ca="1">IF(AF186&lt;&gt;"",AF186/AB186,"")</f>
        <v/>
      </c>
      <c r="AK186" s="1" t="str">
        <f t="shared" ca="1" si="91"/>
        <v/>
      </c>
      <c r="AL186" s="2" t="str">
        <f t="shared" ca="1" si="96"/>
        <v/>
      </c>
      <c r="AM186" s="1" t="str">
        <f t="shared" ca="1" si="92"/>
        <v/>
      </c>
      <c r="AN186" s="63" t="str">
        <f t="shared" ca="1" si="97"/>
        <v/>
      </c>
      <c r="AO186" s="1" t="str">
        <f t="shared" ca="1" si="93"/>
        <v/>
      </c>
      <c r="AP186" s="63" t="str">
        <f t="shared" ca="1" si="98"/>
        <v/>
      </c>
      <c r="AQ186" s="1" t="str">
        <f t="shared" ca="1" si="94"/>
        <v/>
      </c>
      <c r="AR186" s="1"/>
      <c r="AS186" s="1"/>
      <c r="AT186" s="1"/>
      <c r="AU186" s="1"/>
      <c r="AZ186" s="118"/>
      <c r="BA186" s="118"/>
      <c r="BD186" s="121"/>
      <c r="BE186" s="121"/>
      <c r="BF186" s="121"/>
      <c r="BG186" s="121"/>
      <c r="BH186" s="121"/>
      <c r="BI186" s="121"/>
    </row>
    <row r="187" spans="1:61">
      <c r="A187" s="62">
        <f t="shared" si="95"/>
        <v>170</v>
      </c>
      <c r="H187" s="63"/>
      <c r="O187" s="1" t="str">
        <f t="shared" ca="1" si="79"/>
        <v>data3!R626C37</v>
      </c>
      <c r="P187" s="1" t="str">
        <f ca="1">$AT$8&amp;"!R"&amp;2+$D$16+3*A187&amp;"C"&amp;F$3</f>
        <v>data2!R626C37</v>
      </c>
      <c r="Q187" s="1" t="str">
        <f ca="1">$AT$8&amp;"!R"&amp;2+$D$16+3*A187+1&amp;"C"&amp;F$3</f>
        <v>data2!R627C37</v>
      </c>
      <c r="R187" s="1" t="str">
        <f ca="1">$AT$8&amp;"!R"&amp;2+$D$16+3*A187+2&amp;"C"&amp;F$3</f>
        <v>data2!R628C37</v>
      </c>
      <c r="S187" s="2">
        <f t="shared" ca="1" si="80"/>
        <v>171</v>
      </c>
      <c r="T187" s="63">
        <f t="shared" ca="1" si="81"/>
        <v>171</v>
      </c>
      <c r="U187" s="2">
        <f t="shared" ca="1" si="82"/>
        <v>171</v>
      </c>
      <c r="V187" s="2">
        <f t="shared" ca="1" si="76"/>
        <v>92.921689242905543</v>
      </c>
      <c r="W187" s="2">
        <f t="shared" ca="1" si="77"/>
        <v>91.765032359531943</v>
      </c>
      <c r="X187" s="2">
        <f t="shared" ca="1" si="83"/>
        <v>88.917658942086362</v>
      </c>
      <c r="Y187" s="2">
        <f t="shared" ca="1" si="83"/>
        <v>111.33234868730817</v>
      </c>
      <c r="AA187" s="63">
        <f t="shared" ca="1" si="84"/>
        <v>461.19685316154715</v>
      </c>
      <c r="AB187" s="63">
        <f t="shared" ca="1" si="85"/>
        <v>467.0029078892299</v>
      </c>
      <c r="AC187" s="1">
        <f ca="1">IF(AB187&lt;&gt;"",AA187/AC$16,"")</f>
        <v>4.4994814942589965E-2</v>
      </c>
      <c r="AD187" s="63">
        <f t="shared" ca="1" si="86"/>
        <v>1.0125891030866359</v>
      </c>
      <c r="AE187" s="1">
        <f t="shared" ca="1" si="78"/>
        <v>8.1390193766428531E-4</v>
      </c>
      <c r="AF187" s="63" t="str">
        <f t="shared" ca="1" si="87"/>
        <v/>
      </c>
      <c r="AG187" s="1" t="str">
        <f t="shared" ca="1" si="88"/>
        <v/>
      </c>
      <c r="AH187" s="63" t="str">
        <f t="shared" ca="1" si="89"/>
        <v/>
      </c>
      <c r="AI187" s="1" t="str">
        <f t="shared" ca="1" si="90"/>
        <v/>
      </c>
      <c r="AJ187" s="63" t="str">
        <f ca="1">IF(AF187&lt;&gt;"",AF187/AB187,"")</f>
        <v/>
      </c>
      <c r="AK187" s="1" t="str">
        <f t="shared" ca="1" si="91"/>
        <v/>
      </c>
      <c r="AL187" s="2" t="str">
        <f t="shared" ca="1" si="96"/>
        <v/>
      </c>
      <c r="AM187" s="1" t="str">
        <f t="shared" ca="1" si="92"/>
        <v/>
      </c>
      <c r="AN187" s="63" t="str">
        <f t="shared" ca="1" si="97"/>
        <v/>
      </c>
      <c r="AO187" s="1" t="str">
        <f t="shared" ca="1" si="93"/>
        <v/>
      </c>
      <c r="AP187" s="63" t="str">
        <f t="shared" ca="1" si="98"/>
        <v/>
      </c>
      <c r="AQ187" s="1" t="str">
        <f t="shared" ca="1" si="94"/>
        <v/>
      </c>
      <c r="AR187" s="1"/>
      <c r="AS187" s="1"/>
      <c r="AT187" s="1"/>
      <c r="AU187" s="1"/>
      <c r="AZ187" s="118"/>
      <c r="BA187" s="118"/>
      <c r="BD187" s="121"/>
      <c r="BE187" s="121"/>
      <c r="BF187" s="121"/>
      <c r="BG187" s="121"/>
      <c r="BH187" s="121"/>
      <c r="BI187" s="121"/>
    </row>
    <row r="188" spans="1:61">
      <c r="A188" s="62">
        <f t="shared" si="95"/>
        <v>171</v>
      </c>
      <c r="H188" s="63"/>
      <c r="O188" s="1" t="str">
        <f t="shared" ca="1" si="79"/>
        <v>data3!R629C37</v>
      </c>
      <c r="P188" s="1" t="str">
        <f ca="1">$AT$8&amp;"!R"&amp;2+$D$16+3*A188&amp;"C"&amp;F$3</f>
        <v>data2!R629C37</v>
      </c>
      <c r="Q188" s="1" t="str">
        <f ca="1">$AT$8&amp;"!R"&amp;2+$D$16+3*A188+1&amp;"C"&amp;F$3</f>
        <v>data2!R630C37</v>
      </c>
      <c r="R188" s="1" t="str">
        <f ca="1">$AT$8&amp;"!R"&amp;2+$D$16+3*A188+2&amp;"C"&amp;F$3</f>
        <v>data2!R631C37</v>
      </c>
      <c r="S188" s="2">
        <f t="shared" ca="1" si="80"/>
        <v>172</v>
      </c>
      <c r="T188" s="63">
        <f t="shared" ca="1" si="81"/>
        <v>172</v>
      </c>
      <c r="U188" s="2">
        <f t="shared" ca="1" si="82"/>
        <v>172</v>
      </c>
      <c r="V188" s="2">
        <f t="shared" ca="1" si="76"/>
        <v>91.903199877757658</v>
      </c>
      <c r="W188" s="2">
        <f t="shared" ca="1" si="77"/>
        <v>90.731643404279438</v>
      </c>
      <c r="X188" s="2">
        <f t="shared" ca="1" si="83"/>
        <v>87.882769857134136</v>
      </c>
      <c r="Y188" s="2">
        <f t="shared" ca="1" si="83"/>
        <v>109.44268063136509</v>
      </c>
      <c r="AA188" s="63">
        <f t="shared" ca="1" si="84"/>
        <v>466.46326875153494</v>
      </c>
      <c r="AB188" s="63">
        <f t="shared" ca="1" si="85"/>
        <v>472.46032496861051</v>
      </c>
      <c r="AC188" s="1">
        <f ca="1">IF(AB188&lt;&gt;"",AA188/AC$16,"")</f>
        <v>4.5508611585515606E-2</v>
      </c>
      <c r="AD188" s="63">
        <f t="shared" ca="1" si="86"/>
        <v>1.012856438263888</v>
      </c>
      <c r="AE188" s="1">
        <f t="shared" ca="1" si="78"/>
        <v>1.0781283262906172E-3</v>
      </c>
      <c r="AF188" s="63" t="str">
        <f t="shared" ca="1" si="87"/>
        <v/>
      </c>
      <c r="AG188" s="1" t="str">
        <f t="shared" ca="1" si="88"/>
        <v/>
      </c>
      <c r="AH188" s="63" t="str">
        <f t="shared" ca="1" si="89"/>
        <v/>
      </c>
      <c r="AI188" s="1" t="str">
        <f t="shared" ca="1" si="90"/>
        <v/>
      </c>
      <c r="AJ188" s="63" t="str">
        <f ca="1">IF(AF188&lt;&gt;"",AF188/AB188,"")</f>
        <v/>
      </c>
      <c r="AK188" s="1" t="str">
        <f t="shared" ca="1" si="91"/>
        <v/>
      </c>
      <c r="AL188" s="2" t="str">
        <f t="shared" ca="1" si="96"/>
        <v/>
      </c>
      <c r="AM188" s="1" t="str">
        <f t="shared" ca="1" si="92"/>
        <v/>
      </c>
      <c r="AN188" s="63" t="str">
        <f t="shared" ca="1" si="97"/>
        <v/>
      </c>
      <c r="AO188" s="1" t="str">
        <f t="shared" ca="1" si="93"/>
        <v/>
      </c>
      <c r="AP188" s="63" t="str">
        <f t="shared" ca="1" si="98"/>
        <v/>
      </c>
      <c r="AQ188" s="1" t="str">
        <f t="shared" ca="1" si="94"/>
        <v/>
      </c>
      <c r="AR188" s="1"/>
      <c r="AS188" s="1"/>
      <c r="AT188" s="1"/>
      <c r="AU188" s="1"/>
      <c r="AZ188" s="118"/>
      <c r="BA188" s="118"/>
      <c r="BD188" s="121"/>
      <c r="BE188" s="121"/>
      <c r="BF188" s="121"/>
      <c r="BG188" s="121"/>
      <c r="BH188" s="121"/>
      <c r="BI188" s="121"/>
    </row>
    <row r="189" spans="1:61">
      <c r="A189" s="62">
        <f t="shared" si="95"/>
        <v>172</v>
      </c>
      <c r="H189" s="63"/>
      <c r="O189" s="1" t="str">
        <f t="shared" ca="1" si="79"/>
        <v>data3!R632C37</v>
      </c>
      <c r="P189" s="1" t="str">
        <f ca="1">$AT$8&amp;"!R"&amp;2+$D$16+3*A189&amp;"C"&amp;F$3</f>
        <v>data2!R632C37</v>
      </c>
      <c r="Q189" s="1" t="str">
        <f ca="1">$AT$8&amp;"!R"&amp;2+$D$16+3*A189+1&amp;"C"&amp;F$3</f>
        <v>data2!R633C37</v>
      </c>
      <c r="R189" s="1" t="str">
        <f ca="1">$AT$8&amp;"!R"&amp;2+$D$16+3*A189+2&amp;"C"&amp;F$3</f>
        <v>data2!R634C37</v>
      </c>
      <c r="S189" s="2">
        <f t="shared" ca="1" si="80"/>
        <v>173</v>
      </c>
      <c r="T189" s="63">
        <f t="shared" ca="1" si="81"/>
        <v>173</v>
      </c>
      <c r="U189" s="2">
        <f t="shared" ca="1" si="82"/>
        <v>173</v>
      </c>
      <c r="V189" s="2">
        <f t="shared" ca="1" si="76"/>
        <v>90.886905186662744</v>
      </c>
      <c r="W189" s="2">
        <f t="shared" ca="1" si="77"/>
        <v>89.636808259146548</v>
      </c>
      <c r="X189" s="2">
        <f t="shared" ca="1" si="83"/>
        <v>86.837254524230957</v>
      </c>
      <c r="Y189" s="2">
        <f t="shared" ca="1" si="83"/>
        <v>106.41250256129673</v>
      </c>
      <c r="AA189" s="63">
        <f t="shared" ca="1" si="84"/>
        <v>471.75011167973008</v>
      </c>
      <c r="AB189" s="63">
        <f t="shared" ca="1" si="85"/>
        <v>477.8786424909319</v>
      </c>
      <c r="AC189" s="1">
        <f ca="1">IF(AB189&lt;&gt;"",AA189/AC$16,"")</f>
        <v>4.602440113948586E-2</v>
      </c>
      <c r="AD189" s="63">
        <f t="shared" ca="1" si="86"/>
        <v>1.0129910532281177</v>
      </c>
      <c r="AE189" s="1">
        <f t="shared" ca="1" si="78"/>
        <v>1.2111778793610917E-3</v>
      </c>
      <c r="AF189" s="63" t="str">
        <f t="shared" ca="1" si="87"/>
        <v/>
      </c>
      <c r="AG189" s="1" t="str">
        <f t="shared" ca="1" si="88"/>
        <v/>
      </c>
      <c r="AH189" s="63" t="str">
        <f t="shared" ca="1" si="89"/>
        <v/>
      </c>
      <c r="AI189" s="1" t="str">
        <f t="shared" ca="1" si="90"/>
        <v/>
      </c>
      <c r="AJ189" s="63" t="str">
        <f ca="1">IF(AF189&lt;&gt;"",AF189/AB189,"")</f>
        <v/>
      </c>
      <c r="AK189" s="1" t="str">
        <f t="shared" ca="1" si="91"/>
        <v/>
      </c>
      <c r="AL189" s="2" t="str">
        <f t="shared" ca="1" si="96"/>
        <v/>
      </c>
      <c r="AM189" s="1" t="str">
        <f t="shared" ca="1" si="92"/>
        <v/>
      </c>
      <c r="AN189" s="63" t="str">
        <f t="shared" ca="1" si="97"/>
        <v/>
      </c>
      <c r="AO189" s="1" t="str">
        <f t="shared" ca="1" si="93"/>
        <v/>
      </c>
      <c r="AP189" s="63" t="str">
        <f t="shared" ca="1" si="98"/>
        <v/>
      </c>
      <c r="AQ189" s="1" t="str">
        <f t="shared" ca="1" si="94"/>
        <v/>
      </c>
      <c r="AR189" s="1"/>
      <c r="AS189" s="1"/>
      <c r="AT189" s="1"/>
      <c r="AU189" s="1"/>
      <c r="AZ189" s="118"/>
      <c r="BA189" s="118"/>
      <c r="BD189" s="121"/>
      <c r="BE189" s="121"/>
      <c r="BF189" s="121"/>
      <c r="BG189" s="121"/>
      <c r="BH189" s="121"/>
      <c r="BI189" s="121"/>
    </row>
    <row r="190" spans="1:61">
      <c r="A190" s="62">
        <f t="shared" si="95"/>
        <v>173</v>
      </c>
      <c r="H190" s="63"/>
      <c r="O190" s="1" t="str">
        <f t="shared" ca="1" si="79"/>
        <v>data3!R635C37</v>
      </c>
      <c r="P190" s="1" t="str">
        <f ca="1">$AT$8&amp;"!R"&amp;2+$D$16+3*A190&amp;"C"&amp;F$3</f>
        <v>data2!R635C37</v>
      </c>
      <c r="Q190" s="1" t="str">
        <f ca="1">$AT$8&amp;"!R"&amp;2+$D$16+3*A190+1&amp;"C"&amp;F$3</f>
        <v>data2!R636C37</v>
      </c>
      <c r="R190" s="1" t="str">
        <f ca="1">$AT$8&amp;"!R"&amp;2+$D$16+3*A190+2&amp;"C"&amp;F$3</f>
        <v>data2!R637C37</v>
      </c>
      <c r="S190" s="2">
        <f t="shared" ca="1" si="80"/>
        <v>174</v>
      </c>
      <c r="T190" s="63">
        <f t="shared" ca="1" si="81"/>
        <v>174</v>
      </c>
      <c r="U190" s="2">
        <f t="shared" ca="1" si="82"/>
        <v>174</v>
      </c>
      <c r="V190" s="2">
        <f t="shared" ca="1" si="76"/>
        <v>89.827784142581621</v>
      </c>
      <c r="W190" s="2">
        <f t="shared" ca="1" si="77"/>
        <v>88.564317158290322</v>
      </c>
      <c r="X190" s="2">
        <f t="shared" ca="1" si="83"/>
        <v>85.806044033595498</v>
      </c>
      <c r="Y190" s="2">
        <f t="shared" ca="1" si="83"/>
        <v>102.25313649858747</v>
      </c>
      <c r="AA190" s="63">
        <f t="shared" ca="1" si="84"/>
        <v>476.85086816237106</v>
      </c>
      <c r="AB190" s="63">
        <f t="shared" ca="1" si="85"/>
        <v>483.26344081333707</v>
      </c>
      <c r="AC190" s="1">
        <f ca="1">IF(AB190&lt;&gt;"",AA190/AC$16,"")</f>
        <v>4.6522035918280101E-2</v>
      </c>
      <c r="AD190" s="63">
        <f t="shared" ca="1" si="86"/>
        <v>1.013447752912096</v>
      </c>
      <c r="AE190" s="1">
        <f t="shared" ca="1" si="78"/>
        <v>1.6625666918053117E-3</v>
      </c>
      <c r="AF190" s="63" t="str">
        <f t="shared" ca="1" si="87"/>
        <v/>
      </c>
      <c r="AG190" s="1" t="str">
        <f t="shared" ca="1" si="88"/>
        <v/>
      </c>
      <c r="AH190" s="63" t="str">
        <f t="shared" ca="1" si="89"/>
        <v/>
      </c>
      <c r="AI190" s="1" t="str">
        <f t="shared" ca="1" si="90"/>
        <v/>
      </c>
      <c r="AJ190" s="63" t="str">
        <f ca="1">IF(AF190&lt;&gt;"",AF190/AB190,"")</f>
        <v/>
      </c>
      <c r="AK190" s="1" t="str">
        <f t="shared" ca="1" si="91"/>
        <v/>
      </c>
      <c r="AL190" s="2" t="str">
        <f t="shared" ca="1" si="96"/>
        <v/>
      </c>
      <c r="AM190" s="1" t="str">
        <f t="shared" ca="1" si="92"/>
        <v/>
      </c>
      <c r="AN190" s="63" t="str">
        <f t="shared" ca="1" si="97"/>
        <v/>
      </c>
      <c r="AO190" s="1" t="str">
        <f t="shared" ca="1" si="93"/>
        <v/>
      </c>
      <c r="AP190" s="63" t="str">
        <f t="shared" ca="1" si="98"/>
        <v/>
      </c>
      <c r="AQ190" s="1" t="str">
        <f t="shared" ca="1" si="94"/>
        <v/>
      </c>
      <c r="AR190" s="1"/>
      <c r="AS190" s="1"/>
      <c r="AT190" s="1"/>
      <c r="AU190" s="1"/>
      <c r="AZ190" s="118"/>
      <c r="BA190" s="118"/>
      <c r="BD190" s="121"/>
      <c r="BE190" s="121"/>
      <c r="BF190" s="121"/>
      <c r="BG190" s="121"/>
      <c r="BH190" s="121"/>
      <c r="BI190" s="121"/>
    </row>
    <row r="191" spans="1:61">
      <c r="A191" s="62">
        <f t="shared" si="95"/>
        <v>174</v>
      </c>
      <c r="H191" s="63"/>
      <c r="O191" s="1" t="str">
        <f t="shared" ca="1" si="79"/>
        <v>data3!R638C37</v>
      </c>
      <c r="P191" s="1" t="str">
        <f ca="1">$AT$8&amp;"!R"&amp;2+$D$16+3*A191&amp;"C"&amp;F$3</f>
        <v>data2!R638C37</v>
      </c>
      <c r="Q191" s="1" t="str">
        <f ca="1">$AT$8&amp;"!R"&amp;2+$D$16+3*A191+1&amp;"C"&amp;F$3</f>
        <v>data2!R639C37</v>
      </c>
      <c r="R191" s="1" t="str">
        <f ca="1">$AT$8&amp;"!R"&amp;2+$D$16+3*A191+2&amp;"C"&amp;F$3</f>
        <v>data2!R640C37</v>
      </c>
      <c r="S191" s="2">
        <f t="shared" ca="1" si="80"/>
        <v>175</v>
      </c>
      <c r="T191" s="63">
        <f t="shared" ca="1" si="81"/>
        <v>175</v>
      </c>
      <c r="U191" s="2">
        <f t="shared" ca="1" si="82"/>
        <v>175</v>
      </c>
      <c r="V191" s="2">
        <f t="shared" ca="1" si="76"/>
        <v>88.702961047817553</v>
      </c>
      <c r="W191" s="2">
        <f t="shared" ca="1" si="77"/>
        <v>87.502997670854839</v>
      </c>
      <c r="X191" s="2">
        <f t="shared" ca="1" si="83"/>
        <v>84.656304359436035</v>
      </c>
      <c r="Y191" s="2">
        <f t="shared" ca="1" si="83"/>
        <v>99.269755227225161</v>
      </c>
      <c r="AA191" s="63">
        <f t="shared" ca="1" si="84"/>
        <v>482.0424909089034</v>
      </c>
      <c r="AB191" s="63">
        <f t="shared" ca="1" si="85"/>
        <v>488.60355595179965</v>
      </c>
      <c r="AC191" s="1">
        <f ca="1">IF(AB191&lt;&gt;"",AA191/AC$16,"")</f>
        <v>4.7028535698429602E-2</v>
      </c>
      <c r="AD191" s="63">
        <f t="shared" ca="1" si="86"/>
        <v>1.0136109682582652</v>
      </c>
      <c r="AE191" s="1">
        <f t="shared" ca="1" si="78"/>
        <v>1.8238840385531585E-3</v>
      </c>
      <c r="AF191" s="63" t="str">
        <f t="shared" ca="1" si="87"/>
        <v/>
      </c>
      <c r="AG191" s="1" t="str">
        <f t="shared" ca="1" si="88"/>
        <v/>
      </c>
      <c r="AH191" s="63" t="str">
        <f t="shared" ca="1" si="89"/>
        <v/>
      </c>
      <c r="AI191" s="1" t="str">
        <f t="shared" ca="1" si="90"/>
        <v/>
      </c>
      <c r="AJ191" s="63" t="str">
        <f ca="1">IF(AF191&lt;&gt;"",AF191/AB191,"")</f>
        <v/>
      </c>
      <c r="AK191" s="1" t="str">
        <f t="shared" ca="1" si="91"/>
        <v/>
      </c>
      <c r="AL191" s="2" t="str">
        <f t="shared" ca="1" si="96"/>
        <v/>
      </c>
      <c r="AM191" s="1" t="str">
        <f t="shared" ca="1" si="92"/>
        <v/>
      </c>
      <c r="AN191" s="63" t="str">
        <f t="shared" ca="1" si="97"/>
        <v/>
      </c>
      <c r="AO191" s="1" t="str">
        <f t="shared" ca="1" si="93"/>
        <v/>
      </c>
      <c r="AP191" s="63" t="str">
        <f t="shared" ca="1" si="98"/>
        <v/>
      </c>
      <c r="AQ191" s="1" t="str">
        <f t="shared" ca="1" si="94"/>
        <v/>
      </c>
      <c r="AR191" s="1"/>
      <c r="AS191" s="1"/>
      <c r="AT191" s="1"/>
      <c r="AU191" s="1"/>
      <c r="AZ191" s="118"/>
      <c r="BA191" s="118"/>
      <c r="BD191" s="121"/>
      <c r="BE191" s="121"/>
      <c r="BF191" s="121"/>
      <c r="BG191" s="121"/>
      <c r="BH191" s="121"/>
      <c r="BI191" s="121"/>
    </row>
    <row r="192" spans="1:61">
      <c r="A192" s="62">
        <f t="shared" si="95"/>
        <v>175</v>
      </c>
      <c r="H192" s="63"/>
      <c r="O192" s="1" t="str">
        <f t="shared" ca="1" si="79"/>
        <v>data3!R641C37</v>
      </c>
      <c r="P192" s="1" t="str">
        <f ca="1">$AT$8&amp;"!R"&amp;2+$D$16+3*A192&amp;"C"&amp;F$3</f>
        <v>data2!R641C37</v>
      </c>
      <c r="Q192" s="1" t="str">
        <f ca="1">$AT$8&amp;"!R"&amp;2+$D$16+3*A192+1&amp;"C"&amp;F$3</f>
        <v>data2!R642C37</v>
      </c>
      <c r="R192" s="1" t="str">
        <f ca="1">$AT$8&amp;"!R"&amp;2+$D$16+3*A192+2&amp;"C"&amp;F$3</f>
        <v>data2!R643C37</v>
      </c>
      <c r="S192" s="2">
        <f t="shared" ca="1" si="80"/>
        <v>176</v>
      </c>
      <c r="T192" s="63">
        <f t="shared" ca="1" si="81"/>
        <v>176</v>
      </c>
      <c r="U192" s="2">
        <f t="shared" ca="1" si="82"/>
        <v>176</v>
      </c>
      <c r="V192" s="2">
        <f t="shared" ca="1" si="76"/>
        <v>87.588256550162498</v>
      </c>
      <c r="W192" s="2">
        <f t="shared" ca="1" si="77"/>
        <v>86.380232810974121</v>
      </c>
      <c r="X192" s="2">
        <f t="shared" ca="1" si="83"/>
        <v>83.467531476702007</v>
      </c>
      <c r="Y192" s="2">
        <f t="shared" ca="1" si="83"/>
        <v>96.351753234863281</v>
      </c>
      <c r="AA192" s="63">
        <f t="shared" ca="1" si="84"/>
        <v>487.13545512270991</v>
      </c>
      <c r="AB192" s="63">
        <f t="shared" ca="1" si="85"/>
        <v>493.89339229038785</v>
      </c>
      <c r="AC192" s="1">
        <f ca="1">IF(AB192&lt;&gt;"",AA192/AC$16,"")</f>
        <v>4.7525410255874138E-2</v>
      </c>
      <c r="AD192" s="63">
        <f t="shared" ca="1" si="86"/>
        <v>1.0138728090854638</v>
      </c>
      <c r="AE192" s="1">
        <f t="shared" ca="1" si="78"/>
        <v>2.082679969850787E-3</v>
      </c>
      <c r="AF192" s="63" t="str">
        <f t="shared" ca="1" si="87"/>
        <v/>
      </c>
      <c r="AG192" s="1" t="str">
        <f t="shared" ca="1" si="88"/>
        <v/>
      </c>
      <c r="AH192" s="63" t="str">
        <f t="shared" ca="1" si="89"/>
        <v/>
      </c>
      <c r="AI192" s="1" t="str">
        <f t="shared" ca="1" si="90"/>
        <v/>
      </c>
      <c r="AJ192" s="63" t="str">
        <f ca="1">IF(AF192&lt;&gt;"",AF192/AB192,"")</f>
        <v/>
      </c>
      <c r="AK192" s="1" t="str">
        <f t="shared" ca="1" si="91"/>
        <v/>
      </c>
      <c r="AL192" s="2" t="str">
        <f t="shared" ca="1" si="96"/>
        <v/>
      </c>
      <c r="AM192" s="1" t="str">
        <f t="shared" ca="1" si="92"/>
        <v/>
      </c>
      <c r="AN192" s="63" t="str">
        <f t="shared" ca="1" si="97"/>
        <v/>
      </c>
      <c r="AO192" s="1" t="str">
        <f t="shared" ca="1" si="93"/>
        <v/>
      </c>
      <c r="AP192" s="63" t="str">
        <f t="shared" ca="1" si="98"/>
        <v/>
      </c>
      <c r="AQ192" s="1" t="str">
        <f t="shared" ca="1" si="94"/>
        <v/>
      </c>
      <c r="AR192" s="1"/>
      <c r="AS192" s="1"/>
      <c r="AT192" s="1"/>
      <c r="AU192" s="1"/>
      <c r="AZ192" s="118"/>
      <c r="BA192" s="118"/>
      <c r="BD192" s="121"/>
      <c r="BE192" s="121"/>
      <c r="BF192" s="121"/>
      <c r="BG192" s="121"/>
      <c r="BH192" s="121"/>
      <c r="BI192" s="121"/>
    </row>
    <row r="193" spans="1:61">
      <c r="A193" s="62">
        <f t="shared" si="95"/>
        <v>176</v>
      </c>
      <c r="H193" s="63"/>
      <c r="O193" s="1" t="str">
        <f t="shared" ca="1" si="79"/>
        <v>data3!R644C37</v>
      </c>
      <c r="P193" s="1" t="str">
        <f ca="1">$AT$8&amp;"!R"&amp;2+$D$16+3*A193&amp;"C"&amp;F$3</f>
        <v>data2!R644C37</v>
      </c>
      <c r="Q193" s="1" t="str">
        <f ca="1">$AT$8&amp;"!R"&amp;2+$D$16+3*A193+1&amp;"C"&amp;F$3</f>
        <v>data2!R645C37</v>
      </c>
      <c r="R193" s="1" t="str">
        <f ca="1">$AT$8&amp;"!R"&amp;2+$D$16+3*A193+2&amp;"C"&amp;F$3</f>
        <v>data2!R646C37</v>
      </c>
      <c r="S193" s="2">
        <f t="shared" ca="1" si="80"/>
        <v>177</v>
      </c>
      <c r="T193" s="63">
        <f t="shared" ca="1" si="81"/>
        <v>177</v>
      </c>
      <c r="U193" s="2">
        <f t="shared" ca="1" si="82"/>
        <v>177</v>
      </c>
      <c r="V193" s="2">
        <f t="shared" ca="1" si="76"/>
        <v>86.522764093767933</v>
      </c>
      <c r="W193" s="2">
        <f t="shared" ca="1" si="77"/>
        <v>85.263054711478091</v>
      </c>
      <c r="X193" s="2">
        <f t="shared" ca="1" si="83"/>
        <v>82.301441328866147</v>
      </c>
      <c r="Y193" s="2">
        <f t="shared" ca="1" si="83"/>
        <v>94.331747055053711</v>
      </c>
      <c r="AA193" s="63">
        <f t="shared" ca="1" si="84"/>
        <v>492.22009340176078</v>
      </c>
      <c r="AB193" s="63">
        <f t="shared" ca="1" si="85"/>
        <v>499.18322971888949</v>
      </c>
      <c r="AC193" s="1">
        <f ca="1">IF(AB193&lt;&gt;"",AA193/AC$16,"")</f>
        <v>4.802147252700105E-2</v>
      </c>
      <c r="AD193" s="63">
        <f t="shared" ca="1" si="86"/>
        <v>1.0141463877856065</v>
      </c>
      <c r="AE193" s="1">
        <f t="shared" ca="1" si="78"/>
        <v>2.353077276657789E-3</v>
      </c>
      <c r="AF193" s="63" t="str">
        <f t="shared" ca="1" si="87"/>
        <v/>
      </c>
      <c r="AG193" s="1" t="str">
        <f t="shared" ca="1" si="88"/>
        <v/>
      </c>
      <c r="AH193" s="63" t="str">
        <f t="shared" ca="1" si="89"/>
        <v/>
      </c>
      <c r="AI193" s="1" t="str">
        <f t="shared" ca="1" si="90"/>
        <v/>
      </c>
      <c r="AJ193" s="63" t="str">
        <f ca="1">IF(AF193&lt;&gt;"",AF193/AB193,"")</f>
        <v/>
      </c>
      <c r="AK193" s="1" t="str">
        <f t="shared" ca="1" si="91"/>
        <v/>
      </c>
      <c r="AL193" s="2" t="str">
        <f t="shared" ca="1" si="96"/>
        <v/>
      </c>
      <c r="AM193" s="1" t="str">
        <f t="shared" ca="1" si="92"/>
        <v/>
      </c>
      <c r="AN193" s="63" t="str">
        <f t="shared" ca="1" si="97"/>
        <v/>
      </c>
      <c r="AO193" s="1" t="str">
        <f t="shared" ca="1" si="93"/>
        <v/>
      </c>
      <c r="AP193" s="63" t="str">
        <f t="shared" ca="1" si="98"/>
        <v/>
      </c>
      <c r="AQ193" s="1" t="str">
        <f t="shared" ca="1" si="94"/>
        <v/>
      </c>
      <c r="AR193" s="1"/>
      <c r="AS193" s="1"/>
      <c r="AT193" s="1"/>
      <c r="AU193" s="1"/>
      <c r="AZ193" s="118"/>
      <c r="BA193" s="118"/>
      <c r="BD193" s="121"/>
      <c r="BE193" s="121"/>
      <c r="BF193" s="121"/>
      <c r="BG193" s="121"/>
      <c r="BH193" s="121"/>
      <c r="BI193" s="121"/>
    </row>
    <row r="194" spans="1:61">
      <c r="A194" s="62">
        <f t="shared" si="95"/>
        <v>177</v>
      </c>
      <c r="H194" s="63"/>
      <c r="O194" s="1" t="str">
        <f t="shared" ca="1" si="79"/>
        <v>data3!R647C37</v>
      </c>
      <c r="P194" s="1" t="str">
        <f ca="1">$AT$8&amp;"!R"&amp;2+$D$16+3*A194&amp;"C"&amp;F$3</f>
        <v>data2!R647C37</v>
      </c>
      <c r="Q194" s="1" t="str">
        <f ca="1">$AT$8&amp;"!R"&amp;2+$D$16+3*A194+1&amp;"C"&amp;F$3</f>
        <v>data2!R648C37</v>
      </c>
      <c r="R194" s="1" t="str">
        <f ca="1">$AT$8&amp;"!R"&amp;2+$D$16+3*A194+2&amp;"C"&amp;F$3</f>
        <v>data2!R649C37</v>
      </c>
      <c r="S194" s="2">
        <f t="shared" ca="1" si="80"/>
        <v>178</v>
      </c>
      <c r="T194" s="63">
        <f t="shared" ca="1" si="81"/>
        <v>178</v>
      </c>
      <c r="U194" s="2">
        <f t="shared" ca="1" si="82"/>
        <v>178</v>
      </c>
      <c r="V194" s="2">
        <f t="shared" ca="1" si="76"/>
        <v>85.317193615151027</v>
      </c>
      <c r="W194" s="2">
        <f t="shared" ca="1" si="77"/>
        <v>84.151462963649209</v>
      </c>
      <c r="X194" s="2">
        <f t="shared" ca="1" si="83"/>
        <v>81.128608703613281</v>
      </c>
      <c r="Y194" s="2">
        <f t="shared" ca="1" si="83"/>
        <v>92.322892052786685</v>
      </c>
      <c r="AA194" s="63">
        <f t="shared" ca="1" si="84"/>
        <v>497.29089368615729</v>
      </c>
      <c r="AB194" s="63">
        <f t="shared" ca="1" si="85"/>
        <v>504.43397194998607</v>
      </c>
      <c r="AC194" s="1">
        <f ca="1">IF(AB194&lt;&gt;"",AA194/AC$16,"")</f>
        <v>4.8516184749869004E-2</v>
      </c>
      <c r="AD194" s="63">
        <f t="shared" ca="1" si="86"/>
        <v>1.0143639836452281</v>
      </c>
      <c r="AE194" s="1">
        <f t="shared" ca="1" si="78"/>
        <v>2.5681427564754333E-3</v>
      </c>
      <c r="AF194" s="63" t="str">
        <f t="shared" ca="1" si="87"/>
        <v/>
      </c>
      <c r="AG194" s="1" t="str">
        <f t="shared" ca="1" si="88"/>
        <v/>
      </c>
      <c r="AH194" s="63" t="str">
        <f t="shared" ca="1" si="89"/>
        <v/>
      </c>
      <c r="AI194" s="1" t="str">
        <f t="shared" ca="1" si="90"/>
        <v/>
      </c>
      <c r="AJ194" s="63" t="str">
        <f ca="1">IF(AF194&lt;&gt;"",AF194/AB194,"")</f>
        <v/>
      </c>
      <c r="AK194" s="1" t="str">
        <f t="shared" ca="1" si="91"/>
        <v/>
      </c>
      <c r="AL194" s="2" t="str">
        <f t="shared" ca="1" si="96"/>
        <v/>
      </c>
      <c r="AM194" s="1" t="str">
        <f t="shared" ca="1" si="92"/>
        <v/>
      </c>
      <c r="AN194" s="63" t="str">
        <f t="shared" ca="1" si="97"/>
        <v/>
      </c>
      <c r="AO194" s="1" t="str">
        <f t="shared" ca="1" si="93"/>
        <v/>
      </c>
      <c r="AP194" s="63" t="str">
        <f t="shared" ca="1" si="98"/>
        <v/>
      </c>
      <c r="AQ194" s="1" t="str">
        <f t="shared" ca="1" si="94"/>
        <v/>
      </c>
      <c r="AR194" s="1"/>
      <c r="AS194" s="1"/>
      <c r="AT194" s="1"/>
      <c r="AU194" s="1"/>
      <c r="AZ194" s="118"/>
      <c r="BA194" s="118"/>
      <c r="BD194" s="121"/>
      <c r="BE194" s="121"/>
      <c r="BF194" s="121"/>
      <c r="BG194" s="121"/>
      <c r="BH194" s="121"/>
      <c r="BI194" s="121"/>
    </row>
    <row r="195" spans="1:61">
      <c r="A195" s="62">
        <f t="shared" si="95"/>
        <v>178</v>
      </c>
      <c r="H195" s="63"/>
      <c r="O195" s="1" t="str">
        <f t="shared" ca="1" si="79"/>
        <v>data3!R650C37</v>
      </c>
      <c r="P195" s="1" t="str">
        <f ca="1">$AT$8&amp;"!R"&amp;2+$D$16+3*A195&amp;"C"&amp;F$3</f>
        <v>data2!R650C37</v>
      </c>
      <c r="Q195" s="1" t="str">
        <f ca="1">$AT$8&amp;"!R"&amp;2+$D$16+3*A195+1&amp;"C"&amp;F$3</f>
        <v>data2!R651C37</v>
      </c>
      <c r="R195" s="1" t="str">
        <f ca="1">$AT$8&amp;"!R"&amp;2+$D$16+3*A195+2&amp;"C"&amp;F$3</f>
        <v>data2!R652C37</v>
      </c>
      <c r="S195" s="2">
        <f t="shared" ca="1" si="80"/>
        <v>179</v>
      </c>
      <c r="T195" s="63">
        <f t="shared" ca="1" si="81"/>
        <v>179</v>
      </c>
      <c r="U195" s="2">
        <f t="shared" ca="1" si="82"/>
        <v>179</v>
      </c>
      <c r="V195" s="2">
        <f t="shared" ca="1" si="76"/>
        <v>84.261853406344613</v>
      </c>
      <c r="W195" s="2">
        <f t="shared" ca="1" si="77"/>
        <v>82.984010696411133</v>
      </c>
      <c r="X195" s="2">
        <f t="shared" ca="1" si="83"/>
        <v>79.950666427612305</v>
      </c>
      <c r="Y195" s="2">
        <f t="shared" ca="1" si="83"/>
        <v>90.275855745588032</v>
      </c>
      <c r="AA195" s="63">
        <f t="shared" ca="1" si="84"/>
        <v>502.2750982780081</v>
      </c>
      <c r="AB195" s="63">
        <f t="shared" ca="1" si="85"/>
        <v>509.65119607107982</v>
      </c>
      <c r="AC195" s="1">
        <f ca="1">IF(AB195&lt;&gt;"",AA195/AC$16,"")</f>
        <v>4.9002448612488599E-2</v>
      </c>
      <c r="AD195" s="63">
        <f t="shared" ca="1" si="86"/>
        <v>1.0146853742468218</v>
      </c>
      <c r="AE195" s="1">
        <f t="shared" ca="1" si="78"/>
        <v>2.8857959694585933E-3</v>
      </c>
      <c r="AF195" s="63" t="str">
        <f t="shared" ca="1" si="87"/>
        <v/>
      </c>
      <c r="AG195" s="1" t="str">
        <f t="shared" ca="1" si="88"/>
        <v/>
      </c>
      <c r="AH195" s="63" t="str">
        <f t="shared" ca="1" si="89"/>
        <v/>
      </c>
      <c r="AI195" s="1" t="str">
        <f t="shared" ca="1" si="90"/>
        <v/>
      </c>
      <c r="AJ195" s="63" t="str">
        <f ca="1">IF(AF195&lt;&gt;"",AF195/AB195,"")</f>
        <v/>
      </c>
      <c r="AK195" s="1" t="str">
        <f t="shared" ca="1" si="91"/>
        <v/>
      </c>
      <c r="AL195" s="2" t="str">
        <f t="shared" ca="1" si="96"/>
        <v/>
      </c>
      <c r="AM195" s="1" t="str">
        <f t="shared" ca="1" si="92"/>
        <v/>
      </c>
      <c r="AN195" s="63" t="str">
        <f t="shared" ca="1" si="97"/>
        <v/>
      </c>
      <c r="AO195" s="1" t="str">
        <f t="shared" ca="1" si="93"/>
        <v/>
      </c>
      <c r="AP195" s="63" t="str">
        <f t="shared" ca="1" si="98"/>
        <v/>
      </c>
      <c r="AQ195" s="1" t="str">
        <f t="shared" ca="1" si="94"/>
        <v/>
      </c>
      <c r="AR195" s="1"/>
      <c r="AS195" s="1"/>
      <c r="AT195" s="1"/>
      <c r="AU195" s="1"/>
      <c r="AZ195" s="118"/>
      <c r="BA195" s="118"/>
      <c r="BD195" s="121"/>
      <c r="BE195" s="121"/>
      <c r="BF195" s="121"/>
      <c r="BG195" s="121"/>
      <c r="BH195" s="121"/>
      <c r="BI195" s="121"/>
    </row>
    <row r="196" spans="1:61">
      <c r="A196" s="62">
        <f t="shared" si="95"/>
        <v>179</v>
      </c>
      <c r="H196" s="63"/>
      <c r="O196" s="1" t="str">
        <f t="shared" ca="1" si="79"/>
        <v>data3!R653C37</v>
      </c>
      <c r="P196" s="1" t="str">
        <f ca="1">$AT$8&amp;"!R"&amp;2+$D$16+3*A196&amp;"C"&amp;F$3</f>
        <v>data2!R653C37</v>
      </c>
      <c r="Q196" s="1" t="str">
        <f ca="1">$AT$8&amp;"!R"&amp;2+$D$16+3*A196+1&amp;"C"&amp;F$3</f>
        <v>data2!R654C37</v>
      </c>
      <c r="R196" s="1" t="str">
        <f ca="1">$AT$8&amp;"!R"&amp;2+$D$16+3*A196+2&amp;"C"&amp;F$3</f>
        <v>data2!R655C37</v>
      </c>
      <c r="S196" s="2">
        <f t="shared" ca="1" si="80"/>
        <v>180</v>
      </c>
      <c r="T196" s="63">
        <f t="shared" ca="1" si="81"/>
        <v>180</v>
      </c>
      <c r="U196" s="2">
        <f t="shared" ca="1" si="82"/>
        <v>180</v>
      </c>
      <c r="V196" s="2">
        <f t="shared" ref="V196:V244" ca="1" si="99">$K$4*INDIRECT(O196,FALSE)</f>
        <v>83.029014567862646</v>
      </c>
      <c r="W196" s="2">
        <f t="shared" ref="W196:W244" ca="1" si="100">INDIRECT(P196,FALSE)</f>
        <v>81.822145870753701</v>
      </c>
      <c r="X196" s="2">
        <f t="shared" ca="1" si="83"/>
        <v>78.81604943956647</v>
      </c>
      <c r="Y196" s="2">
        <f t="shared" ca="1" si="83"/>
        <v>88.051011357988628</v>
      </c>
      <c r="AA196" s="63">
        <f t="shared" ca="1" si="84"/>
        <v>507.35892299642393</v>
      </c>
      <c r="AB196" s="63">
        <f t="shared" ca="1" si="85"/>
        <v>514.8349009922573</v>
      </c>
      <c r="AC196" s="1">
        <f ca="1">IF(AB196&lt;&gt;"",AA196/AC$16,"")</f>
        <v>4.9498431511846235E-2</v>
      </c>
      <c r="AD196" s="63">
        <f t="shared" ca="1" si="86"/>
        <v>1.0147350872468761</v>
      </c>
      <c r="AE196" s="1">
        <f t="shared" ca="1" si="78"/>
        <v>2.9349308667330209E-3</v>
      </c>
      <c r="AF196" s="63" t="str">
        <f t="shared" ca="1" si="87"/>
        <v/>
      </c>
      <c r="AG196" s="1" t="str">
        <f t="shared" ca="1" si="88"/>
        <v/>
      </c>
      <c r="AH196" s="63" t="str">
        <f t="shared" ca="1" si="89"/>
        <v/>
      </c>
      <c r="AI196" s="1" t="str">
        <f t="shared" ca="1" si="90"/>
        <v/>
      </c>
      <c r="AJ196" s="63" t="str">
        <f ca="1">IF(AF196&lt;&gt;"",AF196/AB196,"")</f>
        <v/>
      </c>
      <c r="AK196" s="1" t="str">
        <f t="shared" ca="1" si="91"/>
        <v/>
      </c>
      <c r="AL196" s="2" t="str">
        <f t="shared" ca="1" si="96"/>
        <v/>
      </c>
      <c r="AM196" s="1" t="str">
        <f t="shared" ca="1" si="92"/>
        <v/>
      </c>
      <c r="AN196" s="63" t="str">
        <f t="shared" ca="1" si="97"/>
        <v/>
      </c>
      <c r="AO196" s="1" t="str">
        <f t="shared" ca="1" si="93"/>
        <v/>
      </c>
      <c r="AP196" s="63" t="str">
        <f t="shared" ca="1" si="98"/>
        <v/>
      </c>
      <c r="AQ196" s="1" t="str">
        <f t="shared" ca="1" si="94"/>
        <v/>
      </c>
      <c r="AR196" s="1"/>
      <c r="AS196" s="1"/>
      <c r="AT196" s="1"/>
      <c r="AU196" s="1"/>
      <c r="AZ196" s="118"/>
      <c r="BA196" s="118"/>
      <c r="BD196" s="121"/>
      <c r="BE196" s="121"/>
      <c r="BF196" s="121"/>
      <c r="BG196" s="121"/>
      <c r="BH196" s="121"/>
      <c r="BI196" s="121"/>
    </row>
    <row r="197" spans="1:61">
      <c r="A197" s="62">
        <f t="shared" si="95"/>
        <v>180</v>
      </c>
      <c r="H197" s="63"/>
      <c r="O197" s="1" t="str">
        <f t="shared" ca="1" si="79"/>
        <v>data3!R656C37</v>
      </c>
      <c r="P197" s="1" t="str">
        <f ca="1">$AT$8&amp;"!R"&amp;2+$D$16+3*A197&amp;"C"&amp;F$3</f>
        <v>data2!R656C37</v>
      </c>
      <c r="Q197" s="1" t="str">
        <f ca="1">$AT$8&amp;"!R"&amp;2+$D$16+3*A197+1&amp;"C"&amp;F$3</f>
        <v>data2!R657C37</v>
      </c>
      <c r="R197" s="1" t="str">
        <f ca="1">$AT$8&amp;"!R"&amp;2+$D$16+3*A197+2&amp;"C"&amp;F$3</f>
        <v>data2!R658C37</v>
      </c>
      <c r="S197" s="2">
        <f t="shared" ca="1" si="80"/>
        <v>181</v>
      </c>
      <c r="T197" s="63">
        <f t="shared" ca="1" si="81"/>
        <v>181</v>
      </c>
      <c r="U197" s="2">
        <f t="shared" ca="1" si="82"/>
        <v>181</v>
      </c>
      <c r="V197" s="2">
        <f t="shared" ca="1" si="99"/>
        <v>81.896140341034283</v>
      </c>
      <c r="W197" s="2">
        <f t="shared" ca="1" si="100"/>
        <v>80.593247686113628</v>
      </c>
      <c r="X197" s="2">
        <f t="shared" ca="1" si="83"/>
        <v>77.598461559840615</v>
      </c>
      <c r="Y197" s="2">
        <f t="shared" ca="1" si="83"/>
        <v>85.621244566781186</v>
      </c>
      <c r="AA197" s="63">
        <f t="shared" ca="1" si="84"/>
        <v>512.24792482228293</v>
      </c>
      <c r="AB197" s="63">
        <f t="shared" ca="1" si="85"/>
        <v>520.00744192940851</v>
      </c>
      <c r="AC197" s="1">
        <f ca="1">IF(AB197&lt;&gt;"",AA197/AC$16,"")</f>
        <v>4.9975407299734917E-2</v>
      </c>
      <c r="AD197" s="63">
        <f t="shared" ca="1" si="86"/>
        <v>1.0151479717752252</v>
      </c>
      <c r="AE197" s="1">
        <f t="shared" ca="1" si="78"/>
        <v>3.3430140414452136E-3</v>
      </c>
      <c r="AF197" s="63" t="str">
        <f t="shared" ca="1" si="87"/>
        <v/>
      </c>
      <c r="AG197" s="1" t="str">
        <f t="shared" ca="1" si="88"/>
        <v/>
      </c>
      <c r="AH197" s="63" t="str">
        <f t="shared" ca="1" si="89"/>
        <v/>
      </c>
      <c r="AI197" s="1" t="str">
        <f t="shared" ca="1" si="90"/>
        <v/>
      </c>
      <c r="AJ197" s="63" t="str">
        <f ca="1">IF(AF197&lt;&gt;"",AF197/AB197,"")</f>
        <v/>
      </c>
      <c r="AK197" s="1" t="str">
        <f t="shared" ca="1" si="91"/>
        <v/>
      </c>
      <c r="AL197" s="2" t="str">
        <f t="shared" ca="1" si="96"/>
        <v/>
      </c>
      <c r="AM197" s="1" t="str">
        <f t="shared" ca="1" si="92"/>
        <v/>
      </c>
      <c r="AN197" s="63" t="str">
        <f t="shared" ca="1" si="97"/>
        <v/>
      </c>
      <c r="AO197" s="1" t="str">
        <f t="shared" ca="1" si="93"/>
        <v/>
      </c>
      <c r="AP197" s="63" t="str">
        <f t="shared" ca="1" si="98"/>
        <v/>
      </c>
      <c r="AQ197" s="1" t="str">
        <f t="shared" ca="1" si="94"/>
        <v/>
      </c>
      <c r="AR197" s="1"/>
      <c r="AS197" s="1"/>
      <c r="AT197" s="1"/>
      <c r="AU197" s="1"/>
      <c r="AZ197" s="118"/>
      <c r="BA197" s="118"/>
      <c r="BD197" s="121"/>
      <c r="BE197" s="121"/>
      <c r="BF197" s="121"/>
      <c r="BG197" s="121"/>
      <c r="BH197" s="121"/>
      <c r="BI197" s="121"/>
    </row>
    <row r="198" spans="1:61">
      <c r="A198" s="62">
        <f t="shared" si="95"/>
        <v>181</v>
      </c>
      <c r="H198" s="63"/>
      <c r="O198" s="1" t="str">
        <f t="shared" ca="1" si="79"/>
        <v>data3!R659C37</v>
      </c>
      <c r="P198" s="1" t="str">
        <f ca="1">$AT$8&amp;"!R"&amp;2+$D$16+3*A198&amp;"C"&amp;F$3</f>
        <v>data2!R659C37</v>
      </c>
      <c r="Q198" s="1" t="str">
        <f ca="1">$AT$8&amp;"!R"&amp;2+$D$16+3*A198+1&amp;"C"&amp;F$3</f>
        <v>data2!R660C37</v>
      </c>
      <c r="R198" s="1" t="str">
        <f ca="1">$AT$8&amp;"!R"&amp;2+$D$16+3*A198+2&amp;"C"&amp;F$3</f>
        <v>data2!R661C37</v>
      </c>
      <c r="S198" s="2">
        <f t="shared" ca="1" si="80"/>
        <v>182</v>
      </c>
      <c r="T198" s="63">
        <f t="shared" ca="1" si="81"/>
        <v>182</v>
      </c>
      <c r="U198" s="2">
        <f t="shared" ca="1" si="82"/>
        <v>182</v>
      </c>
      <c r="V198" s="2">
        <f t="shared" ca="1" si="99"/>
        <v>80.60128188498534</v>
      </c>
      <c r="W198" s="2">
        <f t="shared" ca="1" si="100"/>
        <v>79.336424010140561</v>
      </c>
      <c r="X198" s="2">
        <f t="shared" ca="1" si="83"/>
        <v>76.339592252458843</v>
      </c>
      <c r="Y198" s="2">
        <f t="shared" ca="1" si="83"/>
        <v>83.528171811785015</v>
      </c>
      <c r="AA198" s="63">
        <f t="shared" ca="1" si="84"/>
        <v>517.19154468062084</v>
      </c>
      <c r="AB198" s="63">
        <f t="shared" ca="1" si="85"/>
        <v>525.15204838344027</v>
      </c>
      <c r="AC198" s="1">
        <f ca="1">IF(AB198&lt;&gt;"",AA198/AC$16,"")</f>
        <v>5.0457711676158132E-2</v>
      </c>
      <c r="AD198" s="63">
        <f t="shared" ca="1" si="86"/>
        <v>1.0153917901108287</v>
      </c>
      <c r="AE198" s="1">
        <f t="shared" ca="1" si="78"/>
        <v>3.5839970611868388E-3</v>
      </c>
      <c r="AF198" s="63" t="str">
        <f t="shared" ca="1" si="87"/>
        <v/>
      </c>
      <c r="AG198" s="1" t="str">
        <f t="shared" ca="1" si="88"/>
        <v/>
      </c>
      <c r="AH198" s="63" t="str">
        <f t="shared" ca="1" si="89"/>
        <v/>
      </c>
      <c r="AI198" s="1" t="str">
        <f t="shared" ca="1" si="90"/>
        <v/>
      </c>
      <c r="AL198" s="2" t="str">
        <f t="shared" ca="1" si="96"/>
        <v/>
      </c>
      <c r="AM198" s="1" t="str">
        <f t="shared" ca="1" si="92"/>
        <v/>
      </c>
      <c r="AN198" s="63" t="str">
        <f t="shared" ca="1" si="97"/>
        <v/>
      </c>
      <c r="AO198" s="1" t="str">
        <f t="shared" ca="1" si="93"/>
        <v/>
      </c>
      <c r="AP198" s="63" t="str">
        <f t="shared" ca="1" si="98"/>
        <v/>
      </c>
      <c r="AQ198" s="1" t="str">
        <f t="shared" ca="1" si="94"/>
        <v/>
      </c>
      <c r="AZ198" s="118"/>
      <c r="BA198" s="118"/>
      <c r="BD198" s="121"/>
      <c r="BE198" s="121"/>
      <c r="BF198" s="121"/>
      <c r="BG198" s="121"/>
      <c r="BH198" s="121"/>
      <c r="BI198" s="121"/>
    </row>
    <row r="199" spans="1:61">
      <c r="A199" s="62">
        <f t="shared" si="95"/>
        <v>182</v>
      </c>
      <c r="H199" s="63"/>
      <c r="O199" s="1" t="str">
        <f t="shared" ca="1" si="79"/>
        <v>data3!R662C37</v>
      </c>
      <c r="P199" s="1" t="str">
        <f ca="1">$AT$8&amp;"!R"&amp;2+$D$16+3*A199&amp;"C"&amp;F$3</f>
        <v>data2!R662C37</v>
      </c>
      <c r="Q199" s="1" t="str">
        <f ca="1">$AT$8&amp;"!R"&amp;2+$D$16+3*A199+1&amp;"C"&amp;F$3</f>
        <v>data2!R663C37</v>
      </c>
      <c r="R199" s="1" t="str">
        <f ca="1">$AT$8&amp;"!R"&amp;2+$D$16+3*A199+2&amp;"C"&amp;F$3</f>
        <v>data2!R664C37</v>
      </c>
      <c r="S199" s="2">
        <f t="shared" ca="1" si="80"/>
        <v>183</v>
      </c>
      <c r="T199" s="63">
        <f t="shared" ca="1" si="81"/>
        <v>183</v>
      </c>
      <c r="U199" s="2">
        <f t="shared" ca="1" si="82"/>
        <v>183</v>
      </c>
      <c r="V199" s="2">
        <f t="shared" ca="1" si="99"/>
        <v>79.311766717140699</v>
      </c>
      <c r="W199" s="2">
        <f t="shared" ca="1" si="100"/>
        <v>78.074011121477398</v>
      </c>
      <c r="X199" s="2">
        <f t="shared" ca="1" si="83"/>
        <v>75.021458217075889</v>
      </c>
      <c r="Y199" s="2">
        <f t="shared" ca="1" si="83"/>
        <v>81.326387814113076</v>
      </c>
      <c r="AA199" s="63">
        <f t="shared" ca="1" si="84"/>
        <v>522.12489302494737</v>
      </c>
      <c r="AB199" s="63">
        <f t="shared" ca="1" si="85"/>
        <v>530.25196402413508</v>
      </c>
      <c r="AC199" s="1">
        <f ca="1">IF(AB199&lt;&gt;"",AA199/AC$16,"")</f>
        <v>5.0939013953653405E-2</v>
      </c>
      <c r="AD199" s="63">
        <f t="shared" ca="1" si="86"/>
        <v>1.0155653773795448</v>
      </c>
      <c r="AE199" s="1">
        <f t="shared" ca="1" si="78"/>
        <v>3.7555657174175305E-3</v>
      </c>
      <c r="AF199" s="63" t="str">
        <f t="shared" ca="1" si="87"/>
        <v/>
      </c>
      <c r="AG199" s="1" t="str">
        <f t="shared" ca="1" si="88"/>
        <v/>
      </c>
      <c r="AH199" s="63" t="str">
        <f t="shared" ca="1" si="89"/>
        <v/>
      </c>
      <c r="AI199" s="1" t="str">
        <f t="shared" ca="1" si="90"/>
        <v/>
      </c>
      <c r="AL199" s="2" t="str">
        <f t="shared" ca="1" si="96"/>
        <v/>
      </c>
      <c r="AM199" s="1" t="str">
        <f t="shared" ca="1" si="92"/>
        <v/>
      </c>
      <c r="AN199" s="63" t="str">
        <f t="shared" ca="1" si="97"/>
        <v/>
      </c>
      <c r="AO199" s="1" t="str">
        <f t="shared" ca="1" si="93"/>
        <v/>
      </c>
      <c r="AP199" s="63" t="str">
        <f t="shared" ca="1" si="98"/>
        <v/>
      </c>
      <c r="AQ199" s="1" t="str">
        <f t="shared" ca="1" si="94"/>
        <v/>
      </c>
      <c r="AZ199" s="118"/>
      <c r="BA199" s="118"/>
      <c r="BD199" s="121"/>
      <c r="BE199" s="121"/>
      <c r="BF199" s="121"/>
      <c r="BG199" s="121"/>
      <c r="BH199" s="121"/>
      <c r="BI199" s="121"/>
    </row>
    <row r="200" spans="1:61">
      <c r="A200" s="62">
        <f t="shared" si="95"/>
        <v>183</v>
      </c>
      <c r="H200" s="63"/>
      <c r="O200" s="1" t="str">
        <f t="shared" ca="1" si="79"/>
        <v>data3!R665C37</v>
      </c>
      <c r="P200" s="1" t="str">
        <f ca="1">$AT$8&amp;"!R"&amp;2+$D$16+3*A200&amp;"C"&amp;F$3</f>
        <v>data2!R665C37</v>
      </c>
      <c r="Q200" s="1" t="str">
        <f ca="1">$AT$8&amp;"!R"&amp;2+$D$16+3*A200+1&amp;"C"&amp;F$3</f>
        <v>data2!R666C37</v>
      </c>
      <c r="R200" s="1" t="str">
        <f ca="1">$AT$8&amp;"!R"&amp;2+$D$16+3*A200+2&amp;"C"&amp;F$3</f>
        <v>data2!R667C37</v>
      </c>
      <c r="S200" s="2">
        <f t="shared" ca="1" si="80"/>
        <v>184</v>
      </c>
      <c r="T200" s="63">
        <f t="shared" ca="1" si="81"/>
        <v>184</v>
      </c>
      <c r="U200" s="2">
        <f t="shared" ca="1" si="82"/>
        <v>184</v>
      </c>
      <c r="V200" s="2">
        <f t="shared" ca="1" si="99"/>
        <v>78.17249762463463</v>
      </c>
      <c r="W200" s="2">
        <f t="shared" ca="1" si="100"/>
        <v>76.850701740809853</v>
      </c>
      <c r="X200" s="2">
        <f t="shared" ca="1" si="83"/>
        <v>73.807548795427593</v>
      </c>
      <c r="Y200" s="2">
        <f t="shared" ca="1" si="83"/>
        <v>79.3474348613194</v>
      </c>
      <c r="AA200" s="63">
        <f t="shared" ca="1" si="84"/>
        <v>527.03264282073053</v>
      </c>
      <c r="AB200" s="63">
        <f t="shared" ca="1" si="85"/>
        <v>535.34071786063055</v>
      </c>
      <c r="AC200" s="1">
        <f ca="1">IF(AB200&lt;&gt;"",AA200/AC$16,"")</f>
        <v>5.1417818811778586E-2</v>
      </c>
      <c r="AD200" s="63">
        <f t="shared" ca="1" si="86"/>
        <v>1.0157638718456496</v>
      </c>
      <c r="AE200" s="1">
        <f t="shared" ca="1" si="78"/>
        <v>3.9517519300975579E-3</v>
      </c>
      <c r="AF200" s="63" t="str">
        <f t="shared" ca="1" si="87"/>
        <v/>
      </c>
      <c r="AG200" s="1" t="str">
        <f t="shared" ca="1" si="88"/>
        <v/>
      </c>
      <c r="AH200" s="63" t="str">
        <f t="shared" ca="1" si="89"/>
        <v/>
      </c>
      <c r="AI200" s="1" t="str">
        <f t="shared" ca="1" si="90"/>
        <v/>
      </c>
      <c r="AL200" s="2" t="str">
        <f t="shared" ca="1" si="96"/>
        <v/>
      </c>
      <c r="AM200" s="1" t="str">
        <f t="shared" ca="1" si="92"/>
        <v/>
      </c>
      <c r="AN200" s="63" t="str">
        <f t="shared" ca="1" si="97"/>
        <v/>
      </c>
      <c r="AO200" s="1" t="str">
        <f t="shared" ca="1" si="93"/>
        <v/>
      </c>
      <c r="AP200" s="63" t="str">
        <f t="shared" ca="1" si="98"/>
        <v/>
      </c>
      <c r="AQ200" s="1" t="str">
        <f t="shared" ca="1" si="94"/>
        <v/>
      </c>
      <c r="AZ200" s="118"/>
      <c r="BA200" s="118"/>
      <c r="BD200" s="121"/>
      <c r="BE200" s="121"/>
      <c r="BF200" s="121"/>
      <c r="BG200" s="121"/>
      <c r="BH200" s="121"/>
      <c r="BI200" s="121"/>
    </row>
    <row r="201" spans="1:61">
      <c r="A201" s="62">
        <f t="shared" si="95"/>
        <v>184</v>
      </c>
      <c r="H201" s="63"/>
      <c r="O201" s="1" t="str">
        <f t="shared" ca="1" si="79"/>
        <v>data3!R668C37</v>
      </c>
      <c r="P201" s="1" t="str">
        <f ca="1">$AT$8&amp;"!R"&amp;2+$D$16+3*A201&amp;"C"&amp;F$3</f>
        <v>data2!R668C37</v>
      </c>
      <c r="Q201" s="1" t="str">
        <f ca="1">$AT$8&amp;"!R"&amp;2+$D$16+3*A201+1&amp;"C"&amp;F$3</f>
        <v>data2!R669C37</v>
      </c>
      <c r="R201" s="1" t="str">
        <f ca="1">$AT$8&amp;"!R"&amp;2+$D$16+3*A201+2&amp;"C"&amp;F$3</f>
        <v>data2!R670C37</v>
      </c>
      <c r="S201" s="2">
        <f t="shared" ca="1" si="80"/>
        <v>185</v>
      </c>
      <c r="T201" s="63">
        <f t="shared" ca="1" si="81"/>
        <v>185</v>
      </c>
      <c r="U201" s="2">
        <f t="shared" ca="1" si="82"/>
        <v>185</v>
      </c>
      <c r="V201" s="2">
        <f t="shared" ca="1" si="99"/>
        <v>76.970663113986902</v>
      </c>
      <c r="W201" s="2">
        <f t="shared" ca="1" si="100"/>
        <v>75.700007847377236</v>
      </c>
      <c r="X201" s="2">
        <f t="shared" ca="1" si="83"/>
        <v>72.688053676060264</v>
      </c>
      <c r="Y201" s="2">
        <f t="shared" ca="1" si="83"/>
        <v>77.687690871102475</v>
      </c>
      <c r="AA201" s="63">
        <f t="shared" ca="1" si="84"/>
        <v>531.90922478515222</v>
      </c>
      <c r="AB201" s="63">
        <f t="shared" ca="1" si="85"/>
        <v>540.42387717110773</v>
      </c>
      <c r="AC201" s="1">
        <f ca="1">IF(AB201&lt;&gt;"",AA201/AC$16,"")</f>
        <v>5.1893582905868506E-2</v>
      </c>
      <c r="AD201" s="63">
        <f t="shared" ca="1" si="86"/>
        <v>1.0160077170863031</v>
      </c>
      <c r="AE201" s="1">
        <f t="shared" ca="1" si="78"/>
        <v>4.1927615420154218E-3</v>
      </c>
      <c r="AF201" s="63" t="str">
        <f t="shared" ca="1" si="87"/>
        <v/>
      </c>
      <c r="AG201" s="1" t="str">
        <f t="shared" ca="1" si="88"/>
        <v/>
      </c>
      <c r="AH201" s="63" t="str">
        <f t="shared" ca="1" si="89"/>
        <v/>
      </c>
      <c r="AI201" s="1" t="str">
        <f t="shared" ca="1" si="90"/>
        <v/>
      </c>
      <c r="AL201" s="2" t="str">
        <f t="shared" ca="1" si="96"/>
        <v/>
      </c>
      <c r="AM201" s="1" t="str">
        <f t="shared" ca="1" si="92"/>
        <v/>
      </c>
      <c r="AN201" s="63" t="str">
        <f t="shared" ca="1" si="97"/>
        <v/>
      </c>
      <c r="AO201" s="1" t="str">
        <f t="shared" ca="1" si="93"/>
        <v/>
      </c>
      <c r="AP201" s="63" t="str">
        <f t="shared" ca="1" si="98"/>
        <v/>
      </c>
      <c r="AQ201" s="1" t="str">
        <f t="shared" ca="1" si="94"/>
        <v/>
      </c>
      <c r="AZ201" s="118"/>
      <c r="BA201" s="118"/>
      <c r="BD201" s="121"/>
      <c r="BE201" s="121"/>
      <c r="BF201" s="121"/>
      <c r="BG201" s="121"/>
      <c r="BH201" s="121"/>
      <c r="BI201" s="121"/>
    </row>
    <row r="202" spans="1:61">
      <c r="A202" s="62">
        <f t="shared" si="95"/>
        <v>185</v>
      </c>
      <c r="H202" s="63"/>
      <c r="O202" s="1" t="str">
        <f t="shared" ca="1" si="79"/>
        <v>data3!R671C37</v>
      </c>
      <c r="P202" s="1" t="str">
        <f ca="1">$AT$8&amp;"!R"&amp;2+$D$16+3*A202&amp;"C"&amp;F$3</f>
        <v>data2!R671C37</v>
      </c>
      <c r="Q202" s="1" t="str">
        <f ca="1">$AT$8&amp;"!R"&amp;2+$D$16+3*A202+1&amp;"C"&amp;F$3</f>
        <v>data2!R672C37</v>
      </c>
      <c r="R202" s="1" t="str">
        <f ca="1">$AT$8&amp;"!R"&amp;2+$D$16+3*A202+2&amp;"C"&amp;F$3</f>
        <v>data2!R673C37</v>
      </c>
      <c r="S202" s="2">
        <f t="shared" ca="1" si="80"/>
        <v>186</v>
      </c>
      <c r="T202" s="63">
        <f t="shared" ca="1" si="81"/>
        <v>186</v>
      </c>
      <c r="U202" s="2">
        <f t="shared" ca="1" si="82"/>
        <v>186</v>
      </c>
      <c r="V202" s="2">
        <f t="shared" ca="1" si="99"/>
        <v>75.923881088782892</v>
      </c>
      <c r="W202" s="2">
        <f t="shared" ca="1" si="100"/>
        <v>74.588415282113218</v>
      </c>
      <c r="X202" s="2">
        <f t="shared" ca="1" si="83"/>
        <v>71.630277088710244</v>
      </c>
      <c r="Y202" s="2">
        <f t="shared" ca="1" si="83"/>
        <v>75.989937918526792</v>
      </c>
      <c r="AA202" s="63">
        <f t="shared" ca="1" si="84"/>
        <v>536.7073665670024</v>
      </c>
      <c r="AB202" s="63">
        <f t="shared" ca="1" si="85"/>
        <v>545.45676313127785</v>
      </c>
      <c r="AC202" s="1">
        <f ca="1">IF(AB202&lt;&gt;"",AA202/AC$16,"")</f>
        <v>5.2361694299219746E-2</v>
      </c>
      <c r="AD202" s="63">
        <f t="shared" ca="1" si="86"/>
        <v>1.0163019870963206</v>
      </c>
      <c r="AE202" s="1">
        <f t="shared" ca="1" si="78"/>
        <v>4.4836095434912515E-3</v>
      </c>
      <c r="AF202" s="63" t="str">
        <f t="shared" ca="1" si="87"/>
        <v/>
      </c>
      <c r="AG202" s="1" t="str">
        <f t="shared" ca="1" si="88"/>
        <v/>
      </c>
      <c r="AH202" s="63" t="str">
        <f t="shared" ca="1" si="89"/>
        <v/>
      </c>
      <c r="AI202" s="1" t="str">
        <f t="shared" ca="1" si="90"/>
        <v/>
      </c>
      <c r="AL202" s="2" t="str">
        <f t="shared" ca="1" si="96"/>
        <v/>
      </c>
      <c r="AM202" s="1" t="str">
        <f t="shared" ca="1" si="92"/>
        <v/>
      </c>
      <c r="AN202" s="63" t="str">
        <f t="shared" ca="1" si="97"/>
        <v/>
      </c>
      <c r="AO202" s="1" t="str">
        <f t="shared" ca="1" si="93"/>
        <v/>
      </c>
      <c r="AP202" s="63" t="str">
        <f t="shared" ca="1" si="98"/>
        <v/>
      </c>
      <c r="AQ202" s="1" t="str">
        <f t="shared" ca="1" si="94"/>
        <v/>
      </c>
      <c r="AZ202" s="118"/>
      <c r="BA202" s="118"/>
      <c r="BD202" s="121"/>
      <c r="BE202" s="121"/>
      <c r="BF202" s="121"/>
      <c r="BG202" s="121"/>
      <c r="BH202" s="121"/>
      <c r="BI202" s="121"/>
    </row>
    <row r="203" spans="1:61">
      <c r="A203" s="62">
        <f t="shared" si="95"/>
        <v>186</v>
      </c>
      <c r="H203" s="63"/>
      <c r="O203" s="1" t="str">
        <f t="shared" ca="1" si="79"/>
        <v>data3!R674C37</v>
      </c>
      <c r="P203" s="1" t="str">
        <f ca="1">$AT$8&amp;"!R"&amp;2+$D$16+3*A203&amp;"C"&amp;F$3</f>
        <v>data2!R674C37</v>
      </c>
      <c r="Q203" s="1" t="str">
        <f ca="1">$AT$8&amp;"!R"&amp;2+$D$16+3*A203+1&amp;"C"&amp;F$3</f>
        <v>data2!R675C37</v>
      </c>
      <c r="R203" s="1" t="str">
        <f ca="1">$AT$8&amp;"!R"&amp;2+$D$16+3*A203+2&amp;"C"&amp;F$3</f>
        <v>data2!R676C37</v>
      </c>
      <c r="S203" s="2">
        <f t="shared" ca="1" si="80"/>
        <v>187</v>
      </c>
      <c r="T203" s="63">
        <f t="shared" ca="1" si="81"/>
        <v>187</v>
      </c>
      <c r="U203" s="2">
        <f t="shared" ca="1" si="82"/>
        <v>187</v>
      </c>
      <c r="V203" s="2">
        <f t="shared" ca="1" si="99"/>
        <v>74.738628361591637</v>
      </c>
      <c r="W203" s="2">
        <f t="shared" ca="1" si="100"/>
        <v>73.493580273219521</v>
      </c>
      <c r="X203" s="2">
        <f t="shared" ca="1" si="83"/>
        <v>70.581491879054482</v>
      </c>
      <c r="Y203" s="2">
        <f t="shared" ca="1" si="83"/>
        <v>74.632088661193848</v>
      </c>
      <c r="AA203" s="63">
        <f t="shared" ca="1" si="84"/>
        <v>541.52985794498397</v>
      </c>
      <c r="AB203" s="63">
        <f t="shared" ca="1" si="85"/>
        <v>550.46172332763672</v>
      </c>
      <c r="AC203" s="1">
        <f ca="1">IF(AB203&lt;&gt;"",AA203/AC$16,"")</f>
        <v>5.2832181262925264E-2</v>
      </c>
      <c r="AD203" s="63">
        <f t="shared" ca="1" si="86"/>
        <v>1.0164937634584872</v>
      </c>
      <c r="AE203" s="1">
        <f t="shared" ca="1" si="78"/>
        <v>4.6731557757528908E-3</v>
      </c>
      <c r="AF203" s="63" t="str">
        <f t="shared" ca="1" si="87"/>
        <v/>
      </c>
      <c r="AG203" s="1" t="str">
        <f t="shared" ca="1" si="88"/>
        <v/>
      </c>
      <c r="AH203" s="63" t="str">
        <f t="shared" ca="1" si="89"/>
        <v/>
      </c>
      <c r="AI203" s="1" t="str">
        <f t="shared" ca="1" si="90"/>
        <v/>
      </c>
      <c r="AL203" s="2" t="str">
        <f t="shared" ca="1" si="96"/>
        <v/>
      </c>
      <c r="AM203" s="1" t="str">
        <f t="shared" ca="1" si="92"/>
        <v/>
      </c>
      <c r="AN203" s="63" t="str">
        <f t="shared" ca="1" si="97"/>
        <v/>
      </c>
      <c r="AO203" s="1" t="str">
        <f t="shared" ca="1" si="93"/>
        <v/>
      </c>
      <c r="AP203" s="63" t="str">
        <f t="shared" ca="1" si="98"/>
        <v/>
      </c>
      <c r="AQ203" s="1" t="str">
        <f t="shared" ca="1" si="94"/>
        <v/>
      </c>
      <c r="AZ203" s="118"/>
      <c r="BA203" s="118"/>
      <c r="BD203" s="121"/>
      <c r="BE203" s="121"/>
      <c r="BF203" s="121"/>
      <c r="BG203" s="121"/>
      <c r="BH203" s="121"/>
      <c r="BI203" s="121"/>
    </row>
    <row r="204" spans="1:61">
      <c r="A204" s="62">
        <f t="shared" si="95"/>
        <v>187</v>
      </c>
      <c r="H204" s="63"/>
      <c r="O204" s="1" t="str">
        <f t="shared" ca="1" si="79"/>
        <v>data3!R677C37</v>
      </c>
      <c r="P204" s="1" t="str">
        <f ca="1">$AT$8&amp;"!R"&amp;2+$D$16+3*A204&amp;"C"&amp;F$3</f>
        <v>data2!R677C37</v>
      </c>
      <c r="Q204" s="1" t="str">
        <f ca="1">$AT$8&amp;"!R"&amp;2+$D$16+3*A204+1&amp;"C"&amp;F$3</f>
        <v>data2!R678C37</v>
      </c>
      <c r="R204" s="1" t="str">
        <f ca="1">$AT$8&amp;"!R"&amp;2+$D$16+3*A204+2&amp;"C"&amp;F$3</f>
        <v>data2!R679C37</v>
      </c>
      <c r="S204" s="2">
        <f t="shared" ca="1" si="80"/>
        <v>188</v>
      </c>
      <c r="T204" s="63">
        <f t="shared" ca="1" si="81"/>
        <v>188</v>
      </c>
      <c r="U204" s="2">
        <f t="shared" ca="1" si="82"/>
        <v>188</v>
      </c>
      <c r="V204" s="2">
        <f t="shared" ca="1" si="99"/>
        <v>73.662956890182329</v>
      </c>
      <c r="W204" s="2">
        <f t="shared" ca="1" si="100"/>
        <v>72.415503229413716</v>
      </c>
      <c r="X204" s="2">
        <f t="shared" ca="1" si="83"/>
        <v>69.538836615426206</v>
      </c>
      <c r="Y204" s="2">
        <f t="shared" ca="1" si="83"/>
        <v>73.405083928789409</v>
      </c>
      <c r="AA204" s="63">
        <f t="shared" ca="1" si="84"/>
        <v>546.31499022053299</v>
      </c>
      <c r="AB204" s="63">
        <f t="shared" ca="1" si="85"/>
        <v>555.42757960728238</v>
      </c>
      <c r="AC204" s="1">
        <f ca="1">IF(AB204&lt;&gt;"",AA204/AC$16,"")</f>
        <v>5.3299023436149562E-2</v>
      </c>
      <c r="AD204" s="63">
        <f t="shared" ca="1" si="86"/>
        <v>1.0166801013149409</v>
      </c>
      <c r="AE204" s="1">
        <f t="shared" ca="1" si="78"/>
        <v>4.8573267456237801E-3</v>
      </c>
      <c r="AF204" s="63" t="str">
        <f t="shared" ca="1" si="87"/>
        <v/>
      </c>
      <c r="AG204" s="1" t="str">
        <f t="shared" ca="1" si="88"/>
        <v/>
      </c>
      <c r="AH204" s="63" t="str">
        <f t="shared" ca="1" si="89"/>
        <v/>
      </c>
      <c r="AI204" s="1" t="str">
        <f t="shared" ca="1" si="90"/>
        <v/>
      </c>
      <c r="AL204" s="2" t="str">
        <f t="shared" ca="1" si="96"/>
        <v/>
      </c>
      <c r="AM204" s="1" t="str">
        <f t="shared" ca="1" si="92"/>
        <v/>
      </c>
      <c r="AN204" s="63" t="str">
        <f t="shared" ca="1" si="97"/>
        <v/>
      </c>
      <c r="AO204" s="1" t="str">
        <f t="shared" ca="1" si="93"/>
        <v/>
      </c>
      <c r="AP204" s="63" t="str">
        <f t="shared" ca="1" si="98"/>
        <v/>
      </c>
      <c r="AQ204" s="1" t="str">
        <f t="shared" ca="1" si="94"/>
        <v/>
      </c>
      <c r="AZ204" s="118"/>
      <c r="BA204" s="118"/>
      <c r="BD204" s="121"/>
      <c r="BE204" s="121"/>
      <c r="BF204" s="121"/>
      <c r="BG204" s="121"/>
      <c r="BH204" s="121"/>
      <c r="BI204" s="121"/>
    </row>
    <row r="205" spans="1:61">
      <c r="A205" s="62">
        <f t="shared" si="95"/>
        <v>188</v>
      </c>
      <c r="H205" s="63"/>
      <c r="O205" s="1" t="str">
        <f t="shared" ca="1" si="79"/>
        <v>data3!R680C37</v>
      </c>
      <c r="P205" s="1" t="str">
        <f ca="1">$AT$8&amp;"!R"&amp;2+$D$16+3*A205&amp;"C"&amp;F$3</f>
        <v>data2!R680C37</v>
      </c>
      <c r="Q205" s="1" t="str">
        <f ca="1">$AT$8&amp;"!R"&amp;2+$D$16+3*A205+1&amp;"C"&amp;F$3</f>
        <v>data2!R681C37</v>
      </c>
      <c r="R205" s="1" t="str">
        <f ca="1">$AT$8&amp;"!R"&amp;2+$D$16+3*A205+2&amp;"C"&amp;F$3</f>
        <v>data2!R682C37</v>
      </c>
      <c r="S205" s="2">
        <f t="shared" ca="1" si="80"/>
        <v>189</v>
      </c>
      <c r="T205" s="63">
        <f t="shared" ca="1" si="81"/>
        <v>189</v>
      </c>
      <c r="U205" s="2">
        <f t="shared" ca="1" si="82"/>
        <v>189</v>
      </c>
      <c r="V205" s="2">
        <f t="shared" ca="1" si="99"/>
        <v>72.651986622629167</v>
      </c>
      <c r="W205" s="2">
        <f t="shared" ca="1" si="100"/>
        <v>71.309497288295205</v>
      </c>
      <c r="X205" s="2">
        <f t="shared" ca="1" si="83"/>
        <v>68.442435537065776</v>
      </c>
      <c r="Y205" s="2">
        <f t="shared" ca="1" si="83"/>
        <v>72.327758380344932</v>
      </c>
      <c r="AA205" s="63">
        <f t="shared" ca="1" si="84"/>
        <v>551.07413955879804</v>
      </c>
      <c r="AB205" s="63">
        <f t="shared" ca="1" si="85"/>
        <v>560.39902387346535</v>
      </c>
      <c r="AC205" s="1">
        <f ca="1">IF(AB205&lt;&gt;"",AA205/AC$16,"")</f>
        <v>5.3763330688663222E-2</v>
      </c>
      <c r="AD205" s="63">
        <f t="shared" ca="1" si="86"/>
        <v>1.0169212881630283</v>
      </c>
      <c r="AE205" s="1">
        <f t="shared" ca="1" si="78"/>
        <v>5.0957088789043148E-3</v>
      </c>
      <c r="AF205" s="63" t="str">
        <f t="shared" ca="1" si="87"/>
        <v/>
      </c>
      <c r="AG205" s="1" t="str">
        <f t="shared" ca="1" si="88"/>
        <v/>
      </c>
      <c r="AH205" s="63" t="str">
        <f t="shared" ca="1" si="89"/>
        <v/>
      </c>
      <c r="AI205" s="1" t="str">
        <f t="shared" ca="1" si="90"/>
        <v/>
      </c>
      <c r="AL205" s="2" t="str">
        <f t="shared" ca="1" si="96"/>
        <v/>
      </c>
      <c r="AM205" s="1" t="str">
        <f t="shared" ca="1" si="92"/>
        <v/>
      </c>
      <c r="AN205" s="63" t="str">
        <f t="shared" ca="1" si="97"/>
        <v/>
      </c>
      <c r="AO205" s="1" t="str">
        <f t="shared" ca="1" si="93"/>
        <v/>
      </c>
      <c r="AP205" s="63" t="str">
        <f t="shared" ca="1" si="98"/>
        <v/>
      </c>
      <c r="AQ205" s="1" t="str">
        <f t="shared" ca="1" si="94"/>
        <v/>
      </c>
      <c r="AZ205" s="118"/>
      <c r="BA205" s="118"/>
      <c r="BD205" s="121"/>
      <c r="BE205" s="121"/>
      <c r="BF205" s="121"/>
      <c r="BG205" s="121"/>
      <c r="BH205" s="121"/>
      <c r="BI205" s="121"/>
    </row>
    <row r="206" spans="1:61">
      <c r="A206" s="62">
        <f t="shared" si="95"/>
        <v>189</v>
      </c>
      <c r="H206" s="63"/>
      <c r="O206" s="1" t="str">
        <f t="shared" ca="1" si="79"/>
        <v>data3!R683C37</v>
      </c>
      <c r="P206" s="1" t="str">
        <f ca="1">$AT$8&amp;"!R"&amp;2+$D$16+3*A206&amp;"C"&amp;F$3</f>
        <v>data2!R683C37</v>
      </c>
      <c r="Q206" s="1" t="str">
        <f ca="1">$AT$8&amp;"!R"&amp;2+$D$16+3*A206+1&amp;"C"&amp;F$3</f>
        <v>data2!R684C37</v>
      </c>
      <c r="R206" s="1" t="str">
        <f ca="1">$AT$8&amp;"!R"&amp;2+$D$16+3*A206+2&amp;"C"&amp;F$3</f>
        <v>data2!R685C37</v>
      </c>
      <c r="S206" s="2">
        <f t="shared" ca="1" si="80"/>
        <v>190</v>
      </c>
      <c r="T206" s="63">
        <f t="shared" ca="1" si="81"/>
        <v>190</v>
      </c>
      <c r="U206" s="2">
        <f t="shared" ca="1" si="82"/>
        <v>190</v>
      </c>
      <c r="V206" s="2">
        <f t="shared" ca="1" si="99"/>
        <v>71.551736280408008</v>
      </c>
      <c r="W206" s="2">
        <f t="shared" ca="1" si="100"/>
        <v>70.231419427054263</v>
      </c>
      <c r="X206" s="2">
        <f t="shared" ca="1" si="83"/>
        <v>67.327845709664487</v>
      </c>
      <c r="Y206" s="2">
        <f t="shared" ca="1" si="83"/>
        <v>71.19696440015521</v>
      </c>
      <c r="AA206" s="63">
        <f t="shared" ca="1" si="84"/>
        <v>555.79932336253944</v>
      </c>
      <c r="AB206" s="63">
        <f t="shared" ca="1" si="85"/>
        <v>565.31460789271762</v>
      </c>
      <c r="AC206" s="1">
        <f ca="1">IF(AB206&lt;&gt;"",AA206/AC$16,"")</f>
        <v>5.4224324230491651E-2</v>
      </c>
      <c r="AD206" s="63">
        <f t="shared" ca="1" si="86"/>
        <v>1.0171200002054905</v>
      </c>
      <c r="AE206" s="1">
        <f t="shared" ca="1" si="78"/>
        <v>5.2921101377885194E-3</v>
      </c>
      <c r="AF206" s="63" t="str">
        <f t="shared" ca="1" si="87"/>
        <v/>
      </c>
      <c r="AG206" s="1" t="str">
        <f t="shared" ca="1" si="88"/>
        <v/>
      </c>
      <c r="AH206" s="63" t="str">
        <f t="shared" ca="1" si="89"/>
        <v/>
      </c>
      <c r="AI206" s="1" t="str">
        <f t="shared" ca="1" si="90"/>
        <v/>
      </c>
      <c r="AL206" s="2" t="str">
        <f t="shared" ca="1" si="96"/>
        <v/>
      </c>
      <c r="AM206" s="1" t="str">
        <f t="shared" ca="1" si="92"/>
        <v/>
      </c>
      <c r="AN206" s="63" t="str">
        <f t="shared" ca="1" si="97"/>
        <v/>
      </c>
      <c r="AO206" s="1" t="str">
        <f t="shared" ca="1" si="93"/>
        <v/>
      </c>
      <c r="AP206" s="63" t="str">
        <f t="shared" ca="1" si="98"/>
        <v/>
      </c>
      <c r="AQ206" s="1" t="str">
        <f t="shared" ca="1" si="94"/>
        <v/>
      </c>
      <c r="AZ206" s="118"/>
      <c r="BA206" s="118"/>
      <c r="BD206" s="121"/>
      <c r="BE206" s="121"/>
      <c r="BF206" s="121"/>
      <c r="BG206" s="121"/>
      <c r="BH206" s="121"/>
      <c r="BI206" s="121"/>
    </row>
    <row r="207" spans="1:61">
      <c r="A207" s="62">
        <f t="shared" si="95"/>
        <v>190</v>
      </c>
      <c r="H207" s="63"/>
      <c r="O207" s="1" t="str">
        <f t="shared" ca="1" si="79"/>
        <v>data3!R686C37</v>
      </c>
      <c r="P207" s="1" t="str">
        <f ca="1">$AT$8&amp;"!R"&amp;2+$D$16+3*A207&amp;"C"&amp;F$3</f>
        <v>data2!R686C37</v>
      </c>
      <c r="Q207" s="1" t="str">
        <f ca="1">$AT$8&amp;"!R"&amp;2+$D$16+3*A207+1&amp;"C"&amp;F$3</f>
        <v>data2!R687C37</v>
      </c>
      <c r="R207" s="1" t="str">
        <f ca="1">$AT$8&amp;"!R"&amp;2+$D$16+3*A207+2&amp;"C"&amp;F$3</f>
        <v>data2!R688C37</v>
      </c>
      <c r="S207" s="2">
        <f t="shared" ca="1" si="80"/>
        <v>191</v>
      </c>
      <c r="T207" s="63">
        <f t="shared" ca="1" si="81"/>
        <v>191</v>
      </c>
      <c r="U207" s="2">
        <f t="shared" ca="1" si="82"/>
        <v>191</v>
      </c>
      <c r="V207" s="2">
        <f t="shared" ca="1" si="99"/>
        <v>70.407649815898296</v>
      </c>
      <c r="W207" s="2">
        <f t="shared" ca="1" si="100"/>
        <v>69.119826861790244</v>
      </c>
      <c r="X207" s="2">
        <f t="shared" ca="1" si="83"/>
        <v>66.217547552926206</v>
      </c>
      <c r="Y207" s="2">
        <f t="shared" ca="1" si="83"/>
        <v>69.880843298775815</v>
      </c>
      <c r="AA207" s="63">
        <f t="shared" ca="1" si="84"/>
        <v>560.49911884976689</v>
      </c>
      <c r="AB207" s="63">
        <f t="shared" ca="1" si="85"/>
        <v>570.24136461530418</v>
      </c>
      <c r="AC207" s="1">
        <f ca="1">IF(AB207&lt;&gt;"",AA207/AC$16,"")</f>
        <v>5.4682840863391889E-2</v>
      </c>
      <c r="AD207" s="63">
        <f t="shared" ca="1" si="86"/>
        <v>1.0173813757023025</v>
      </c>
      <c r="AE207" s="1">
        <f t="shared" ca="1" si="78"/>
        <v>5.5504461499358282E-3</v>
      </c>
      <c r="AF207" s="63" t="str">
        <f t="shared" ca="1" si="87"/>
        <v/>
      </c>
      <c r="AG207" s="1" t="str">
        <f t="shared" ca="1" si="88"/>
        <v/>
      </c>
      <c r="AH207" s="63" t="str">
        <f t="shared" ca="1" si="89"/>
        <v/>
      </c>
      <c r="AI207" s="1" t="str">
        <f t="shared" ca="1" si="90"/>
        <v/>
      </c>
      <c r="AL207" s="2" t="str">
        <f t="shared" ca="1" si="96"/>
        <v/>
      </c>
      <c r="AM207" s="1" t="str">
        <f t="shared" ca="1" si="92"/>
        <v/>
      </c>
      <c r="AN207" s="63" t="str">
        <f t="shared" ca="1" si="97"/>
        <v/>
      </c>
      <c r="AO207" s="1" t="str">
        <f t="shared" ca="1" si="93"/>
        <v/>
      </c>
      <c r="AP207" s="63" t="str">
        <f t="shared" ca="1" si="98"/>
        <v/>
      </c>
      <c r="AQ207" s="1" t="str">
        <f t="shared" ca="1" si="94"/>
        <v/>
      </c>
      <c r="AZ207" s="118"/>
      <c r="BA207" s="118"/>
      <c r="BD207" s="121"/>
      <c r="BE207" s="121"/>
      <c r="BF207" s="121"/>
      <c r="BG207" s="121"/>
      <c r="BH207" s="121"/>
      <c r="BI207" s="121"/>
    </row>
    <row r="208" spans="1:61">
      <c r="A208" s="62">
        <f t="shared" si="95"/>
        <v>191</v>
      </c>
      <c r="H208" s="63"/>
      <c r="O208" s="1" t="str">
        <f t="shared" ca="1" si="79"/>
        <v>data3!R689C37</v>
      </c>
      <c r="P208" s="1" t="str">
        <f ca="1">$AT$8&amp;"!R"&amp;2+$D$16+3*A208&amp;"C"&amp;F$3</f>
        <v>data2!R689C37</v>
      </c>
      <c r="Q208" s="1" t="str">
        <f ca="1">$AT$8&amp;"!R"&amp;2+$D$16+3*A208+1&amp;"C"&amp;F$3</f>
        <v>data2!R690C37</v>
      </c>
      <c r="R208" s="1" t="str">
        <f ca="1">$AT$8&amp;"!R"&amp;2+$D$16+3*A208+2&amp;"C"&amp;F$3</f>
        <v>data2!R691C37</v>
      </c>
      <c r="S208" s="2">
        <f t="shared" ca="1" si="80"/>
        <v>192</v>
      </c>
      <c r="T208" s="63">
        <f t="shared" ca="1" si="81"/>
        <v>192</v>
      </c>
      <c r="U208" s="2">
        <f t="shared" ca="1" si="82"/>
        <v>192</v>
      </c>
      <c r="V208" s="2">
        <f t="shared" ca="1" si="99"/>
        <v>69.344799177044806</v>
      </c>
      <c r="W208" s="2">
        <f t="shared" ca="1" si="100"/>
        <v>68.030578068324502</v>
      </c>
      <c r="X208" s="2">
        <f t="shared" ca="1" si="83"/>
        <v>65.116649900163921</v>
      </c>
      <c r="Y208" s="2">
        <f t="shared" ca="1" si="83"/>
        <v>68.276766232081826</v>
      </c>
      <c r="AA208" s="63">
        <f t="shared" ca="1" si="84"/>
        <v>565.23016427080518</v>
      </c>
      <c r="AB208" s="63">
        <f t="shared" ca="1" si="85"/>
        <v>575.12343706403465</v>
      </c>
      <c r="AC208" s="1">
        <f ca="1">IF(AB208&lt;&gt;"",AA208/AC$16,"")</f>
        <v>5.5144406270322459E-2</v>
      </c>
      <c r="AD208" s="63">
        <f t="shared" ca="1" si="86"/>
        <v>1.0175030870937198</v>
      </c>
      <c r="AE208" s="1">
        <f t="shared" ca="1" si="78"/>
        <v>5.6707421833253058E-3</v>
      </c>
      <c r="AF208" s="63" t="str">
        <f t="shared" ca="1" si="87"/>
        <v/>
      </c>
      <c r="AG208" s="1" t="str">
        <f t="shared" ca="1" si="88"/>
        <v/>
      </c>
      <c r="AH208" s="63" t="str">
        <f t="shared" ca="1" si="89"/>
        <v/>
      </c>
      <c r="AI208" s="1" t="str">
        <f t="shared" ca="1" si="90"/>
        <v/>
      </c>
      <c r="AL208" s="2" t="str">
        <f t="shared" ca="1" si="96"/>
        <v/>
      </c>
      <c r="AM208" s="1" t="str">
        <f t="shared" ca="1" si="92"/>
        <v/>
      </c>
      <c r="AN208" s="63" t="str">
        <f t="shared" ca="1" si="97"/>
        <v/>
      </c>
      <c r="AO208" s="1" t="str">
        <f t="shared" ca="1" si="93"/>
        <v/>
      </c>
      <c r="AP208" s="63" t="str">
        <f t="shared" ca="1" si="98"/>
        <v/>
      </c>
      <c r="AQ208" s="1" t="str">
        <f t="shared" ca="1" si="94"/>
        <v/>
      </c>
      <c r="AZ208" s="118"/>
      <c r="BA208" s="118"/>
      <c r="BD208" s="121"/>
      <c r="BE208" s="121"/>
      <c r="BF208" s="121"/>
      <c r="BG208" s="121"/>
      <c r="BH208" s="121"/>
      <c r="BI208" s="121"/>
    </row>
    <row r="209" spans="1:61">
      <c r="A209" s="62">
        <f t="shared" si="95"/>
        <v>192</v>
      </c>
      <c r="H209" s="63"/>
      <c r="O209" s="1" t="str">
        <f t="shared" ca="1" si="79"/>
        <v>data3!R692C37</v>
      </c>
      <c r="P209" s="1" t="str">
        <f ca="1">$AT$8&amp;"!R"&amp;2+$D$16+3*A209&amp;"C"&amp;F$3</f>
        <v>data2!R692C37</v>
      </c>
      <c r="Q209" s="1" t="str">
        <f ca="1">$AT$8&amp;"!R"&amp;2+$D$16+3*A209+1&amp;"C"&amp;F$3</f>
        <v>data2!R693C37</v>
      </c>
      <c r="R209" s="1" t="str">
        <f ca="1">$AT$8&amp;"!R"&amp;2+$D$16+3*A209+2&amp;"C"&amp;F$3</f>
        <v>data2!R694C37</v>
      </c>
      <c r="S209" s="2">
        <f t="shared" ca="1" si="80"/>
        <v>193</v>
      </c>
      <c r="T209" s="63">
        <f t="shared" ca="1" si="81"/>
        <v>193</v>
      </c>
      <c r="U209" s="2">
        <f t="shared" ca="1" si="82"/>
        <v>193</v>
      </c>
      <c r="V209" s="2">
        <f t="shared" ca="1" si="99"/>
        <v>68.249914811608591</v>
      </c>
      <c r="W209" s="2">
        <f t="shared" ca="1" si="100"/>
        <v>66.924571309770855</v>
      </c>
      <c r="X209" s="2">
        <f t="shared" ca="1" si="83"/>
        <v>64.023722103663857</v>
      </c>
      <c r="Y209" s="2">
        <f t="shared" ca="1" si="83"/>
        <v>66.690765380859375</v>
      </c>
      <c r="AA209" s="63">
        <f t="shared" ca="1" si="84"/>
        <v>569.83339981367271</v>
      </c>
      <c r="AB209" s="63">
        <f t="shared" ca="1" si="85"/>
        <v>579.98315974644254</v>
      </c>
      <c r="AC209" s="1">
        <f ca="1">IF(AB209&lt;&gt;"",AA209/AC$16,"")</f>
        <v>5.5593502420846118E-2</v>
      </c>
      <c r="AD209" s="63">
        <f t="shared" ca="1" si="86"/>
        <v>1.0178118024252152</v>
      </c>
      <c r="AE209" s="1">
        <f ca="1">IF(AD209&lt;&gt;"",AD209/AD$16-1,"")</f>
        <v>5.9758675244532267E-3</v>
      </c>
      <c r="AF209" s="63" t="str">
        <f t="shared" ca="1" si="87"/>
        <v/>
      </c>
      <c r="AG209" s="1" t="str">
        <f t="shared" ca="1" si="88"/>
        <v/>
      </c>
      <c r="AH209" s="63" t="str">
        <f t="shared" ca="1" si="89"/>
        <v/>
      </c>
      <c r="AI209" s="1" t="str">
        <f t="shared" ca="1" si="90"/>
        <v/>
      </c>
      <c r="AL209" s="2" t="str">
        <f t="shared" ca="1" si="96"/>
        <v/>
      </c>
      <c r="AM209" s="1" t="str">
        <f t="shared" ca="1" si="92"/>
        <v/>
      </c>
      <c r="AN209" s="63" t="str">
        <f t="shared" ca="1" si="97"/>
        <v/>
      </c>
      <c r="AO209" s="1" t="str">
        <f t="shared" ca="1" si="93"/>
        <v/>
      </c>
      <c r="AP209" s="63" t="str">
        <f t="shared" ca="1" si="98"/>
        <v/>
      </c>
      <c r="AQ209" s="1" t="str">
        <f t="shared" ca="1" si="94"/>
        <v/>
      </c>
      <c r="AZ209" s="118"/>
      <c r="BA209" s="118"/>
      <c r="BD209" s="121"/>
      <c r="BE209" s="121"/>
      <c r="BF209" s="121"/>
      <c r="BG209" s="121"/>
      <c r="BH209" s="121"/>
      <c r="BI209" s="121"/>
    </row>
    <row r="210" spans="1:61">
      <c r="A210" s="62">
        <f t="shared" si="95"/>
        <v>193</v>
      </c>
      <c r="H210" s="63"/>
      <c r="O210" s="1" t="str">
        <f t="shared" ref="O210:O244" ca="1" si="101">"data3!R"&amp;2+$D$16+3*A210&amp;"C"&amp;F$4</f>
        <v>data3!R695C37</v>
      </c>
      <c r="P210" s="1" t="str">
        <f ca="1">$AT$8&amp;"!R"&amp;2+$D$16+3*A210&amp;"C"&amp;F$3</f>
        <v>data2!R695C37</v>
      </c>
      <c r="Q210" s="1" t="str">
        <f ca="1">$AT$8&amp;"!R"&amp;2+$D$16+3*A210+1&amp;"C"&amp;F$3</f>
        <v>data2!R696C37</v>
      </c>
      <c r="R210" s="1" t="str">
        <f ca="1">$AT$8&amp;"!R"&amp;2+$D$16+3*A210+2&amp;"C"&amp;F$3</f>
        <v>data2!R697C37</v>
      </c>
      <c r="S210" s="2">
        <f t="shared" ref="S210:S244" ca="1" si="102">RANK(V210,V$17:V$244)</f>
        <v>194</v>
      </c>
      <c r="T210" s="63">
        <f t="shared" ref="T210:T244" ca="1" si="103">IF(X210&lt;&gt;$X$16,S210,"")</f>
        <v>194</v>
      </c>
      <c r="U210" s="2">
        <f t="shared" ref="U210:U244" ca="1" si="104">IF(Y210&lt;&gt;$Y$16,S210,"")</f>
        <v>194</v>
      </c>
      <c r="V210" s="2">
        <f t="shared" ca="1" si="99"/>
        <v>67.103673696721842</v>
      </c>
      <c r="W210" s="2">
        <f t="shared" ca="1" si="100"/>
        <v>65.835322652544292</v>
      </c>
      <c r="X210" s="2">
        <f t="shared" ref="X210:Y244" ca="1" si="105">IF(INDIRECT(Q210,FALSE)&lt;X$15,INDIRECT(Q210,FALSE),X$16)</f>
        <v>62.930795533316477</v>
      </c>
      <c r="Y210" s="2">
        <f t="shared" ca="1" si="105"/>
        <v>65.330551147460938</v>
      </c>
      <c r="AA210" s="63">
        <f t="shared" ref="AA210:AA244" ca="1" si="106">VLOOKUP($S$16-$A210,$S$17:$W$244,4,FALSE)</f>
        <v>574.44054641867558</v>
      </c>
      <c r="AB210" s="63">
        <f t="shared" ref="AB210:AB244" ca="1" si="107">VLOOKUP($S$16-$A210,$S$17:$W$244,5,FALSE)</f>
        <v>584.82054029192238</v>
      </c>
      <c r="AC210" s="1">
        <f ca="1">IF(AB210&lt;&gt;"",AA210/AC$16,"")</f>
        <v>5.6042980138407375E-2</v>
      </c>
      <c r="AD210" s="63">
        <f t="shared" ref="AD210:AD244" ca="1" si="108">AB210/AA210</f>
        <v>1.0180697444460709</v>
      </c>
      <c r="AE210" s="1">
        <f ca="1">IF(AD210&lt;&gt;"",AD210/AD$16-1,"")</f>
        <v>6.2308099878665146E-3</v>
      </c>
      <c r="AF210" s="63" t="str">
        <f t="shared" ref="AF210:AF244" ca="1" si="109">IF(T$16-$A210&gt;=T$15,VLOOKUP(T$16-$A210,$T$17:$X$244,5,FALSE),"")</f>
        <v/>
      </c>
      <c r="AG210" s="1" t="str">
        <f t="shared" ref="AG210:AG244" ca="1" si="110">IF(AF210&lt;&gt;"",$AA210/AG$16,"")</f>
        <v/>
      </c>
      <c r="AH210" s="63" t="str">
        <f t="shared" ref="AH210:AH244" ca="1" si="111">IF(AF210&lt;&gt;"",AF210/$AA210,"")</f>
        <v/>
      </c>
      <c r="AI210" s="1" t="str">
        <f t="shared" ref="AI210:AI244" ca="1" si="112">IF(AH210&lt;&gt;"",AH210/AH$16-1,"")</f>
        <v/>
      </c>
      <c r="AL210" s="2" t="str">
        <f t="shared" ca="1" si="96"/>
        <v/>
      </c>
      <c r="AM210" s="1" t="str">
        <f t="shared" ref="AM210:AM243" ca="1" si="113">IF(AL210&lt;&gt;"",$AA210/AM$16,"")</f>
        <v/>
      </c>
      <c r="AN210" s="63" t="str">
        <f t="shared" ca="1" si="97"/>
        <v/>
      </c>
      <c r="AO210" s="1" t="str">
        <f t="shared" ref="AO210:AO243" ca="1" si="114">IF(AN210&lt;&gt;"",AN210/AN$16-1,"")</f>
        <v/>
      </c>
      <c r="AP210" s="63" t="str">
        <f t="shared" ca="1" si="98"/>
        <v/>
      </c>
      <c r="AQ210" s="1" t="str">
        <f t="shared" ref="AQ210:AQ243" ca="1" si="115">IF(AP210&lt;&gt;"",AP210/AP$16-1,"")</f>
        <v/>
      </c>
      <c r="AZ210" s="118"/>
      <c r="BA210" s="118"/>
      <c r="BD210" s="121"/>
      <c r="BE210" s="121"/>
      <c r="BF210" s="121"/>
      <c r="BG210" s="121"/>
      <c r="BH210" s="121"/>
      <c r="BI210" s="121"/>
    </row>
    <row r="211" spans="1:61">
      <c r="A211" s="62">
        <f t="shared" ref="A211:A274" si="116">A210+1</f>
        <v>194</v>
      </c>
      <c r="H211" s="63"/>
      <c r="O211" s="1" t="str">
        <f t="shared" ca="1" si="101"/>
        <v>data3!R698C37</v>
      </c>
      <c r="P211" s="1" t="str">
        <f ca="1">$AT$8&amp;"!R"&amp;2+$D$16+3*A211&amp;"C"&amp;F$3</f>
        <v>data2!R698C37</v>
      </c>
      <c r="Q211" s="1" t="str">
        <f ca="1">$AT$8&amp;"!R"&amp;2+$D$16+3*A211+1&amp;"C"&amp;F$3</f>
        <v>data2!R699C37</v>
      </c>
      <c r="R211" s="1" t="str">
        <f ca="1">$AT$8&amp;"!R"&amp;2+$D$16+3*A211+2&amp;"C"&amp;F$3</f>
        <v>data2!R700C37</v>
      </c>
      <c r="S211" s="2">
        <f t="shared" ca="1" si="102"/>
        <v>195</v>
      </c>
      <c r="T211" s="63">
        <f t="shared" ca="1" si="103"/>
        <v>195</v>
      </c>
      <c r="U211" s="2">
        <f t="shared" ca="1" si="104"/>
        <v>195</v>
      </c>
      <c r="V211" s="2">
        <f t="shared" ca="1" si="99"/>
        <v>66.034439791408843</v>
      </c>
      <c r="W211" s="2">
        <f t="shared" ca="1" si="100"/>
        <v>64.746073314121787</v>
      </c>
      <c r="X211" s="2">
        <f t="shared" ca="1" si="105"/>
        <v>61.823357990809846</v>
      </c>
      <c r="Y211" s="2">
        <f t="shared" ca="1" si="105"/>
        <v>64.017979349408833</v>
      </c>
      <c r="AA211" s="63">
        <f t="shared" ca="1" si="106"/>
        <v>579.03599342463815</v>
      </c>
      <c r="AB211" s="63">
        <f t="shared" ca="1" si="107"/>
        <v>589.59647914341519</v>
      </c>
      <c r="AC211" s="1">
        <f ca="1">IF(AB211&lt;&gt;"",AA211/AC$16,"")</f>
        <v>5.6491316431672017E-2</v>
      </c>
      <c r="AD211" s="63">
        <f t="shared" ca="1" si="108"/>
        <v>1.0182380470967243</v>
      </c>
      <c r="AE211" s="1">
        <f ca="1">IF(AD211&lt;&gt;"",AD211/AD$16-1,"")</f>
        <v>6.3971554798272212E-3</v>
      </c>
      <c r="AF211" s="63" t="str">
        <f t="shared" ca="1" si="109"/>
        <v/>
      </c>
      <c r="AG211" s="1" t="str">
        <f t="shared" ca="1" si="110"/>
        <v/>
      </c>
      <c r="AH211" s="63" t="str">
        <f t="shared" ca="1" si="111"/>
        <v/>
      </c>
      <c r="AI211" s="1" t="str">
        <f t="shared" ca="1" si="112"/>
        <v/>
      </c>
      <c r="AL211" s="2" t="str">
        <f t="shared" ca="1" si="96"/>
        <v/>
      </c>
      <c r="AM211" s="1" t="str">
        <f t="shared" ca="1" si="113"/>
        <v/>
      </c>
      <c r="AN211" s="63" t="str">
        <f t="shared" ca="1" si="97"/>
        <v/>
      </c>
      <c r="AO211" s="1" t="str">
        <f t="shared" ca="1" si="114"/>
        <v/>
      </c>
      <c r="AP211" s="63" t="str">
        <f t="shared" ca="1" si="98"/>
        <v/>
      </c>
      <c r="AQ211" s="1" t="str">
        <f t="shared" ca="1" si="115"/>
        <v/>
      </c>
      <c r="AZ211" s="118"/>
      <c r="BA211" s="118"/>
      <c r="BD211" s="121"/>
      <c r="BE211" s="121"/>
      <c r="BF211" s="121"/>
      <c r="BG211" s="121"/>
      <c r="BH211" s="121"/>
      <c r="BI211" s="121"/>
    </row>
    <row r="212" spans="1:61">
      <c r="A212" s="62">
        <f t="shared" si="116"/>
        <v>195</v>
      </c>
      <c r="H212" s="63"/>
      <c r="O212" s="1" t="str">
        <f t="shared" ca="1" si="101"/>
        <v>data3!R701C37</v>
      </c>
      <c r="P212" s="1" t="str">
        <f ca="1">$AT$8&amp;"!R"&amp;2+$D$16+3*A212&amp;"C"&amp;F$3</f>
        <v>data2!R701C37</v>
      </c>
      <c r="Q212" s="1" t="str">
        <f ca="1">$AT$8&amp;"!R"&amp;2+$D$16+3*A212+1&amp;"C"&amp;F$3</f>
        <v>data2!R702C37</v>
      </c>
      <c r="R212" s="1" t="str">
        <f ca="1">$AT$8&amp;"!R"&amp;2+$D$16+3*A212+2&amp;"C"&amp;F$3</f>
        <v>data2!R703C37</v>
      </c>
      <c r="S212" s="2">
        <f t="shared" ca="1" si="102"/>
        <v>196</v>
      </c>
      <c r="T212" s="63">
        <f t="shared" ca="1" si="103"/>
        <v>196</v>
      </c>
      <c r="U212" s="2">
        <f t="shared" ca="1" si="104"/>
        <v>196</v>
      </c>
      <c r="V212" s="2">
        <f t="shared" ca="1" si="99"/>
        <v>65.005826348202703</v>
      </c>
      <c r="W212" s="2">
        <f t="shared" ca="1" si="100"/>
        <v>63.651238441467285</v>
      </c>
      <c r="X212" s="2">
        <f t="shared" ca="1" si="105"/>
        <v>60.723890577043804</v>
      </c>
      <c r="Y212" s="2">
        <f t="shared" ca="1" si="105"/>
        <v>62.619246891566682</v>
      </c>
      <c r="AA212" s="63">
        <f t="shared" ca="1" si="106"/>
        <v>583.57662709381032</v>
      </c>
      <c r="AB212" s="63">
        <f t="shared" ca="1" si="107"/>
        <v>594.37241908482144</v>
      </c>
      <c r="AC212" s="1">
        <f ca="1">IF(AB212&lt;&gt;"",AA212/AC$16,"")</f>
        <v>5.6934305082322959E-2</v>
      </c>
      <c r="AD212" s="63">
        <f t="shared" ca="1" si="108"/>
        <v>1.0184993563652023</v>
      </c>
      <c r="AE212" s="1">
        <f ca="1">IF(AD212&lt;&gt;"",AD212/AD$16-1,"")</f>
        <v>6.6554260337969851E-3</v>
      </c>
      <c r="AF212" s="63" t="str">
        <f t="shared" ca="1" si="109"/>
        <v/>
      </c>
      <c r="AG212" s="1" t="str">
        <f t="shared" ca="1" si="110"/>
        <v/>
      </c>
      <c r="AH212" s="63" t="str">
        <f t="shared" ca="1" si="111"/>
        <v/>
      </c>
      <c r="AI212" s="1" t="str">
        <f t="shared" ca="1" si="112"/>
        <v/>
      </c>
      <c r="AL212" s="2" t="str">
        <f t="shared" ca="1" si="96"/>
        <v/>
      </c>
      <c r="AM212" s="1" t="str">
        <f t="shared" ca="1" si="113"/>
        <v/>
      </c>
      <c r="AN212" s="63" t="str">
        <f t="shared" ca="1" si="97"/>
        <v/>
      </c>
      <c r="AO212" s="1" t="str">
        <f t="shared" ca="1" si="114"/>
        <v/>
      </c>
      <c r="AP212" s="63" t="str">
        <f t="shared" ca="1" si="98"/>
        <v/>
      </c>
      <c r="AQ212" s="1" t="str">
        <f t="shared" ca="1" si="115"/>
        <v/>
      </c>
      <c r="AZ212" s="118"/>
      <c r="BA212" s="118"/>
      <c r="BD212" s="121"/>
      <c r="BE212" s="121"/>
      <c r="BF212" s="121"/>
      <c r="BG212" s="121"/>
      <c r="BH212" s="121"/>
      <c r="BI212" s="121"/>
    </row>
    <row r="213" spans="1:61">
      <c r="A213" s="62">
        <f t="shared" si="116"/>
        <v>196</v>
      </c>
      <c r="H213" s="63"/>
      <c r="O213" s="1" t="str">
        <f t="shared" ca="1" si="101"/>
        <v>data3!R704C37</v>
      </c>
      <c r="P213" s="1" t="str">
        <f ca="1">$AT$8&amp;"!R"&amp;2+$D$16+3*A213&amp;"C"&amp;F$3</f>
        <v>data2!R704C37</v>
      </c>
      <c r="Q213" s="1" t="str">
        <f ca="1">$AT$8&amp;"!R"&amp;2+$D$16+3*A213+1&amp;"C"&amp;F$3</f>
        <v>data2!R705C37</v>
      </c>
      <c r="R213" s="1" t="str">
        <f ca="1">$AT$8&amp;"!R"&amp;2+$D$16+3*A213+2&amp;"C"&amp;F$3</f>
        <v>data2!R706C37</v>
      </c>
      <c r="S213" s="2">
        <f t="shared" ca="1" si="102"/>
        <v>197</v>
      </c>
      <c r="T213" s="63">
        <f t="shared" ca="1" si="103"/>
        <v>197</v>
      </c>
      <c r="U213" s="2">
        <f t="shared" ca="1" si="104"/>
        <v>197</v>
      </c>
      <c r="V213" s="2">
        <f t="shared" ca="1" si="99"/>
        <v>63.82430971644456</v>
      </c>
      <c r="W213" s="2">
        <f t="shared" ca="1" si="100"/>
        <v>62.561989239283967</v>
      </c>
      <c r="X213" s="2">
        <f t="shared" ca="1" si="105"/>
        <v>59.670200620378765</v>
      </c>
      <c r="Y213" s="2">
        <f t="shared" ca="1" si="105"/>
        <v>61.279389517647878</v>
      </c>
      <c r="AA213" s="63">
        <f t="shared" ca="1" si="106"/>
        <v>588.14785760912787</v>
      </c>
      <c r="AB213" s="63">
        <f t="shared" ca="1" si="107"/>
        <v>599.10924965994695</v>
      </c>
      <c r="AC213" s="1">
        <f ca="1">IF(AB213&lt;&gt;"",AA213/AC$16,"")</f>
        <v>5.7380278791134429E-2</v>
      </c>
      <c r="AD213" s="63">
        <f t="shared" ca="1" si="108"/>
        <v>1.0186371367488749</v>
      </c>
      <c r="AE213" s="1">
        <f ca="1">IF(AD213&lt;&gt;"",AD213/AD$16-1,"")</f>
        <v>6.7916041962652329E-3</v>
      </c>
      <c r="AF213" s="63" t="str">
        <f t="shared" ca="1" si="109"/>
        <v/>
      </c>
      <c r="AG213" s="1" t="str">
        <f t="shared" ca="1" si="110"/>
        <v/>
      </c>
      <c r="AH213" s="63" t="str">
        <f t="shared" ca="1" si="111"/>
        <v/>
      </c>
      <c r="AI213" s="1" t="str">
        <f t="shared" ca="1" si="112"/>
        <v/>
      </c>
      <c r="AL213" s="2" t="str">
        <f t="shared" ca="1" si="96"/>
        <v/>
      </c>
      <c r="AM213" s="1" t="str">
        <f t="shared" ca="1" si="113"/>
        <v/>
      </c>
      <c r="AN213" s="63" t="str">
        <f t="shared" ca="1" si="97"/>
        <v/>
      </c>
      <c r="AO213" s="1" t="str">
        <f t="shared" ca="1" si="114"/>
        <v/>
      </c>
      <c r="AP213" s="63" t="str">
        <f t="shared" ca="1" si="98"/>
        <v/>
      </c>
      <c r="AQ213" s="1" t="str">
        <f t="shared" ca="1" si="115"/>
        <v/>
      </c>
      <c r="AZ213" s="118"/>
      <c r="BA213" s="118"/>
      <c r="BD213" s="121"/>
      <c r="BE213" s="121"/>
      <c r="BF213" s="121"/>
      <c r="BG213" s="121"/>
      <c r="BH213" s="121"/>
      <c r="BI213" s="121"/>
    </row>
    <row r="214" spans="1:61">
      <c r="A214" s="62">
        <f t="shared" si="116"/>
        <v>197</v>
      </c>
      <c r="H214" s="63"/>
      <c r="O214" s="1" t="str">
        <f t="shared" ca="1" si="101"/>
        <v>data3!R707C37</v>
      </c>
      <c r="P214" s="1" t="str">
        <f ca="1">$AT$8&amp;"!R"&amp;2+$D$16+3*A214&amp;"C"&amp;F$3</f>
        <v>data2!R707C37</v>
      </c>
      <c r="Q214" s="1" t="str">
        <f ca="1">$AT$8&amp;"!R"&amp;2+$D$16+3*A214+1&amp;"C"&amp;F$3</f>
        <v>data2!R708C37</v>
      </c>
      <c r="R214" s="1" t="str">
        <f ca="1">$AT$8&amp;"!R"&amp;2+$D$16+3*A214+2&amp;"C"&amp;F$3</f>
        <v>data2!R709C37</v>
      </c>
      <c r="S214" s="2">
        <f t="shared" ca="1" si="102"/>
        <v>198</v>
      </c>
      <c r="T214" s="63">
        <f t="shared" ca="1" si="103"/>
        <v>198</v>
      </c>
      <c r="U214" s="2">
        <f t="shared" ca="1" si="104"/>
        <v>198</v>
      </c>
      <c r="V214" s="2">
        <f t="shared" ca="1" si="99"/>
        <v>62.719767408564664</v>
      </c>
      <c r="W214" s="2">
        <f t="shared" ca="1" si="100"/>
        <v>61.461569377354216</v>
      </c>
      <c r="X214" s="2">
        <f t="shared" ca="1" si="105"/>
        <v>58.620598111833843</v>
      </c>
      <c r="Y214" s="2">
        <f t="shared" ca="1" si="105"/>
        <v>60.20510605403355</v>
      </c>
      <c r="AA214" s="63">
        <f t="shared" ca="1" si="106"/>
        <v>592.5914125957371</v>
      </c>
      <c r="AB214" s="63">
        <f t="shared" ca="1" si="107"/>
        <v>603.81257411411832</v>
      </c>
      <c r="AC214" s="1">
        <f ca="1">IF(AB214&lt;&gt;"",AA214/AC$16,"")</f>
        <v>5.7813796350803616E-2</v>
      </c>
      <c r="AD214" s="63">
        <f t="shared" ca="1" si="108"/>
        <v>1.0189357477679757</v>
      </c>
      <c r="AE214" s="1">
        <f ca="1">IF(AD214&lt;&gt;"",AD214/AD$16-1,"")</f>
        <v>7.086742726076567E-3</v>
      </c>
      <c r="AF214" s="63" t="str">
        <f t="shared" ca="1" si="109"/>
        <v/>
      </c>
      <c r="AG214" s="1" t="str">
        <f t="shared" ca="1" si="110"/>
        <v/>
      </c>
      <c r="AH214" s="63" t="str">
        <f t="shared" ca="1" si="111"/>
        <v/>
      </c>
      <c r="AI214" s="1" t="str">
        <f t="shared" ca="1" si="112"/>
        <v/>
      </c>
      <c r="AL214" s="2" t="str">
        <f t="shared" ca="1" si="96"/>
        <v/>
      </c>
      <c r="AM214" s="1" t="str">
        <f t="shared" ca="1" si="113"/>
        <v/>
      </c>
      <c r="AN214" s="63" t="str">
        <f t="shared" ca="1" si="97"/>
        <v/>
      </c>
      <c r="AO214" s="1" t="str">
        <f t="shared" ca="1" si="114"/>
        <v/>
      </c>
      <c r="AP214" s="63" t="str">
        <f t="shared" ca="1" si="98"/>
        <v/>
      </c>
      <c r="AQ214" s="1" t="str">
        <f t="shared" ca="1" si="115"/>
        <v/>
      </c>
      <c r="AZ214" s="118"/>
      <c r="BA214" s="118"/>
      <c r="BD214" s="121"/>
      <c r="BE214" s="121"/>
      <c r="BF214" s="121"/>
      <c r="BG214" s="121"/>
      <c r="BH214" s="121"/>
      <c r="BI214" s="121"/>
    </row>
    <row r="215" spans="1:61">
      <c r="A215" s="62">
        <f t="shared" si="116"/>
        <v>198</v>
      </c>
      <c r="H215" s="63"/>
      <c r="O215" s="1" t="str">
        <f t="shared" ca="1" si="101"/>
        <v>data3!R710C37</v>
      </c>
      <c r="P215" s="1" t="str">
        <f ca="1">$AT$8&amp;"!R"&amp;2+$D$16+3*A215&amp;"C"&amp;F$3</f>
        <v>data2!R710C37</v>
      </c>
      <c r="Q215" s="1" t="str">
        <f ca="1">$AT$8&amp;"!R"&amp;2+$D$16+3*A215+1&amp;"C"&amp;F$3</f>
        <v>data2!R711C37</v>
      </c>
      <c r="R215" s="1" t="str">
        <f ca="1">$AT$8&amp;"!R"&amp;2+$D$16+3*A215+2&amp;"C"&amp;F$3</f>
        <v>data2!R712C37</v>
      </c>
      <c r="S215" s="2">
        <f t="shared" ca="1" si="102"/>
        <v>199</v>
      </c>
      <c r="T215" s="63">
        <f t="shared" ca="1" si="103"/>
        <v>199</v>
      </c>
      <c r="U215" s="2">
        <f t="shared" ca="1" si="104"/>
        <v>199</v>
      </c>
      <c r="V215" s="2">
        <f t="shared" ca="1" si="99"/>
        <v>61.695428595921946</v>
      </c>
      <c r="W215" s="2">
        <f t="shared" ca="1" si="100"/>
        <v>60.355562346322195</v>
      </c>
      <c r="X215" s="2">
        <f t="shared" ca="1" si="105"/>
        <v>57.520722525460378</v>
      </c>
      <c r="Y215" s="2">
        <f t="shared" ca="1" si="105"/>
        <v>59.111731392996653</v>
      </c>
      <c r="AA215" s="63">
        <f t="shared" ca="1" si="106"/>
        <v>597.09804963097292</v>
      </c>
      <c r="AB215" s="63">
        <f t="shared" ca="1" si="107"/>
        <v>608.49355207170754</v>
      </c>
      <c r="AC215" s="1">
        <f ca="1">IF(AB215&lt;&gt;"",AA215/AC$16,"")</f>
        <v>5.8253468256680284E-2</v>
      </c>
      <c r="AD215" s="63">
        <f t="shared" ca="1" si="108"/>
        <v>1.0190848093504532</v>
      </c>
      <c r="AE215" s="1">
        <f ca="1">IF(AD215&lt;&gt;"",AD215/AD$16-1,"")</f>
        <v>7.2340709004896642E-3</v>
      </c>
      <c r="AF215" s="63" t="str">
        <f t="shared" ca="1" si="109"/>
        <v/>
      </c>
      <c r="AG215" s="1" t="str">
        <f t="shared" ca="1" si="110"/>
        <v/>
      </c>
      <c r="AH215" s="63" t="str">
        <f t="shared" ca="1" si="111"/>
        <v/>
      </c>
      <c r="AI215" s="1" t="str">
        <f t="shared" ca="1" si="112"/>
        <v/>
      </c>
      <c r="AL215" s="2" t="str">
        <f t="shared" ca="1" si="96"/>
        <v/>
      </c>
      <c r="AM215" s="1" t="str">
        <f t="shared" ca="1" si="113"/>
        <v/>
      </c>
      <c r="AN215" s="63" t="str">
        <f t="shared" ca="1" si="97"/>
        <v/>
      </c>
      <c r="AO215" s="1" t="str">
        <f t="shared" ca="1" si="114"/>
        <v/>
      </c>
      <c r="AP215" s="63" t="str">
        <f t="shared" ca="1" si="98"/>
        <v/>
      </c>
      <c r="AQ215" s="1" t="str">
        <f t="shared" ca="1" si="115"/>
        <v/>
      </c>
      <c r="AZ215" s="118"/>
      <c r="BA215" s="118"/>
      <c r="BD215" s="121"/>
      <c r="BE215" s="121"/>
      <c r="BF215" s="121"/>
      <c r="BG215" s="121"/>
      <c r="BH215" s="121"/>
      <c r="BI215" s="121"/>
    </row>
    <row r="216" spans="1:61">
      <c r="A216" s="62">
        <f t="shared" si="116"/>
        <v>199</v>
      </c>
      <c r="H216" s="63"/>
      <c r="O216" s="1" t="str">
        <f t="shared" ca="1" si="101"/>
        <v>data3!R713C37</v>
      </c>
      <c r="P216" s="1" t="str">
        <f ca="1">$AT$8&amp;"!R"&amp;2+$D$16+3*A216&amp;"C"&amp;F$3</f>
        <v>data2!R713C37</v>
      </c>
      <c r="Q216" s="1" t="str">
        <f ca="1">$AT$8&amp;"!R"&amp;2+$D$16+3*A216+1&amp;"C"&amp;F$3</f>
        <v>data2!R714C37</v>
      </c>
      <c r="R216" s="1" t="str">
        <f ca="1">$AT$8&amp;"!R"&amp;2+$D$16+3*A216+2&amp;"C"&amp;F$3</f>
        <v>data2!R715C37</v>
      </c>
      <c r="S216" s="2">
        <f t="shared" ca="1" si="102"/>
        <v>200</v>
      </c>
      <c r="T216" s="63">
        <f t="shared" ca="1" si="103"/>
        <v>200</v>
      </c>
      <c r="U216" s="2">
        <f t="shared" ca="1" si="104"/>
        <v>200</v>
      </c>
      <c r="V216" s="2">
        <f t="shared" ca="1" si="99"/>
        <v>60.497889110067433</v>
      </c>
      <c r="W216" s="2">
        <f t="shared" ca="1" si="100"/>
        <v>59.283071381705149</v>
      </c>
      <c r="X216" s="2">
        <f t="shared" ca="1" si="105"/>
        <v>56.417577062334331</v>
      </c>
      <c r="Y216" s="2">
        <f t="shared" ca="1" si="105"/>
        <v>57.981781959533691</v>
      </c>
      <c r="AA216" s="63">
        <f t="shared" ca="1" si="106"/>
        <v>601.54216938291597</v>
      </c>
      <c r="AB216" s="63">
        <f t="shared" ca="1" si="107"/>
        <v>613.15218135288785</v>
      </c>
      <c r="AC216" s="1">
        <f ca="1">IF(AB216&lt;&gt;"",AA216/AC$16,"")</f>
        <v>5.8687040915406434E-2</v>
      </c>
      <c r="AD216" s="63">
        <f t="shared" ca="1" si="108"/>
        <v>1.0193004124413785</v>
      </c>
      <c r="AE216" s="1">
        <f ca="1">IF(AD216&lt;&gt;"",AD216/AD$16-1,"")</f>
        <v>7.4471667851292445E-3</v>
      </c>
      <c r="AF216" s="63" t="str">
        <f t="shared" ca="1" si="109"/>
        <v/>
      </c>
      <c r="AG216" s="1" t="str">
        <f t="shared" ca="1" si="110"/>
        <v/>
      </c>
      <c r="AH216" s="63" t="str">
        <f t="shared" ca="1" si="111"/>
        <v/>
      </c>
      <c r="AI216" s="1" t="str">
        <f t="shared" ca="1" si="112"/>
        <v/>
      </c>
      <c r="AL216" s="2" t="str">
        <f t="shared" ca="1" si="96"/>
        <v/>
      </c>
      <c r="AM216" s="1" t="str">
        <f t="shared" ca="1" si="113"/>
        <v/>
      </c>
      <c r="AN216" s="63" t="str">
        <f t="shared" ca="1" si="97"/>
        <v/>
      </c>
      <c r="AO216" s="1" t="str">
        <f t="shared" ca="1" si="114"/>
        <v/>
      </c>
      <c r="AP216" s="63" t="str">
        <f t="shared" ca="1" si="98"/>
        <v/>
      </c>
      <c r="AQ216" s="1" t="str">
        <f t="shared" ca="1" si="115"/>
        <v/>
      </c>
      <c r="AZ216" s="118"/>
      <c r="BA216" s="118"/>
      <c r="BD216" s="121"/>
      <c r="BE216" s="121"/>
      <c r="BF216" s="121"/>
      <c r="BG216" s="121"/>
      <c r="BH216" s="121"/>
      <c r="BI216" s="121"/>
    </row>
    <row r="217" spans="1:61">
      <c r="A217" s="62">
        <f t="shared" si="116"/>
        <v>200</v>
      </c>
      <c r="H217" s="63"/>
      <c r="O217" s="1" t="str">
        <f t="shared" ca="1" si="101"/>
        <v>data3!R716C37</v>
      </c>
      <c r="P217" s="1" t="str">
        <f ca="1">$AT$8&amp;"!R"&amp;2+$D$16+3*A217&amp;"C"&amp;F$3</f>
        <v>data2!R716C37</v>
      </c>
      <c r="Q217" s="1" t="str">
        <f ca="1">$AT$8&amp;"!R"&amp;2+$D$16+3*A217+1&amp;"C"&amp;F$3</f>
        <v>data2!R717C37</v>
      </c>
      <c r="R217" s="1" t="str">
        <f ca="1">$AT$8&amp;"!R"&amp;2+$D$16+3*A217+2&amp;"C"&amp;F$3</f>
        <v>data2!R718C37</v>
      </c>
      <c r="S217" s="2">
        <f t="shared" ca="1" si="102"/>
        <v>201</v>
      </c>
      <c r="T217" s="63">
        <f t="shared" ca="1" si="103"/>
        <v>201</v>
      </c>
      <c r="U217" s="2">
        <f t="shared" ca="1" si="104"/>
        <v>201</v>
      </c>
      <c r="V217" s="2">
        <f t="shared" ca="1" si="99"/>
        <v>59.405114910094518</v>
      </c>
      <c r="W217" s="2">
        <f t="shared" ca="1" si="100"/>
        <v>58.182650157383513</v>
      </c>
      <c r="X217" s="2">
        <f t="shared" ca="1" si="105"/>
        <v>55.318722997392925</v>
      </c>
      <c r="Y217" s="2">
        <f t="shared" ca="1" si="105"/>
        <v>57.045098304748535</v>
      </c>
      <c r="AA217" s="63">
        <f t="shared" ca="1" si="106"/>
        <v>605.95820760920935</v>
      </c>
      <c r="AB217" s="63">
        <f t="shared" ca="1" si="107"/>
        <v>617.79405866350442</v>
      </c>
      <c r="AC217" s="1">
        <f ca="1">IF(AB217&lt;&gt;"",AA217/AC$16,"")</f>
        <v>5.9117873913093595E-2</v>
      </c>
      <c r="AD217" s="63">
        <f t="shared" ca="1" si="108"/>
        <v>1.0195324543931719</v>
      </c>
      <c r="AE217" s="1">
        <f ca="1">IF(AD217&lt;&gt;"",AD217/AD$16-1,"")</f>
        <v>7.6765103663307688E-3</v>
      </c>
      <c r="AF217" s="63" t="str">
        <f t="shared" ca="1" si="109"/>
        <v/>
      </c>
      <c r="AG217" s="1" t="str">
        <f t="shared" ca="1" si="110"/>
        <v/>
      </c>
      <c r="AH217" s="63" t="str">
        <f t="shared" ca="1" si="111"/>
        <v/>
      </c>
      <c r="AI217" s="1" t="str">
        <f t="shared" ca="1" si="112"/>
        <v/>
      </c>
      <c r="AL217" s="2" t="str">
        <f t="shared" ca="1" si="96"/>
        <v/>
      </c>
      <c r="AM217" s="1" t="str">
        <f t="shared" ca="1" si="113"/>
        <v/>
      </c>
      <c r="AN217" s="63" t="str">
        <f t="shared" ca="1" si="97"/>
        <v/>
      </c>
      <c r="AO217" s="1" t="str">
        <f t="shared" ca="1" si="114"/>
        <v/>
      </c>
      <c r="AP217" s="63" t="str">
        <f t="shared" ca="1" si="98"/>
        <v/>
      </c>
      <c r="AQ217" s="1" t="str">
        <f t="shared" ca="1" si="115"/>
        <v/>
      </c>
      <c r="AZ217" s="118"/>
      <c r="BA217" s="118"/>
      <c r="BD217" s="121"/>
      <c r="BE217" s="121"/>
      <c r="BF217" s="121"/>
      <c r="BG217" s="121"/>
      <c r="BH217" s="121"/>
      <c r="BI217" s="121"/>
    </row>
    <row r="218" spans="1:61">
      <c r="A218" s="62">
        <f t="shared" si="116"/>
        <v>201</v>
      </c>
      <c r="H218" s="63"/>
      <c r="O218" s="1" t="str">
        <f t="shared" ca="1" si="101"/>
        <v>data3!R719C37</v>
      </c>
      <c r="P218" s="1" t="str">
        <f ca="1">$AT$8&amp;"!R"&amp;2+$D$16+3*A218&amp;"C"&amp;F$3</f>
        <v>data2!R719C37</v>
      </c>
      <c r="Q218" s="1" t="str">
        <f ca="1">$AT$8&amp;"!R"&amp;2+$D$16+3*A218+1&amp;"C"&amp;F$3</f>
        <v>data2!R720C37</v>
      </c>
      <c r="R218" s="1" t="str">
        <f ca="1">$AT$8&amp;"!R"&amp;2+$D$16+3*A218+2&amp;"C"&amp;F$3</f>
        <v>data2!R721C37</v>
      </c>
      <c r="S218" s="2">
        <f t="shared" ca="1" si="102"/>
        <v>202</v>
      </c>
      <c r="T218" s="63">
        <f t="shared" ca="1" si="103"/>
        <v>202</v>
      </c>
      <c r="U218" s="2">
        <f t="shared" ca="1" si="104"/>
        <v>202</v>
      </c>
      <c r="V218" s="2">
        <f t="shared" ca="1" si="99"/>
        <v>58.402152436867354</v>
      </c>
      <c r="W218" s="2">
        <f t="shared" ca="1" si="100"/>
        <v>57.065472057887483</v>
      </c>
      <c r="X218" s="2">
        <f t="shared" ca="1" si="105"/>
        <v>54.215781211853027</v>
      </c>
      <c r="Y218" s="2">
        <f t="shared" ca="1" si="105"/>
        <v>56.268063272748677</v>
      </c>
      <c r="AA218" s="63">
        <f t="shared" ca="1" si="106"/>
        <v>610.36645729859765</v>
      </c>
      <c r="AB218" s="63">
        <f t="shared" ca="1" si="107"/>
        <v>622.36332811628074</v>
      </c>
      <c r="AC218" s="1">
        <f ca="1">IF(AB218&lt;&gt;"",AA218/AC$16,"")</f>
        <v>5.9547947053521719E-2</v>
      </c>
      <c r="AD218" s="63">
        <f t="shared" ca="1" si="108"/>
        <v>1.0196551934894649</v>
      </c>
      <c r="AE218" s="1">
        <f ca="1">IF(AD218&lt;&gt;"",AD218/AD$16-1,"")</f>
        <v>7.7978221536163517E-3</v>
      </c>
      <c r="AF218" s="63" t="str">
        <f t="shared" ca="1" si="109"/>
        <v/>
      </c>
      <c r="AG218" s="1" t="str">
        <f t="shared" ca="1" si="110"/>
        <v/>
      </c>
      <c r="AH218" s="63" t="str">
        <f t="shared" ca="1" si="111"/>
        <v/>
      </c>
      <c r="AI218" s="1" t="str">
        <f t="shared" ca="1" si="112"/>
        <v/>
      </c>
      <c r="AL218" s="2" t="str">
        <f t="shared" ca="1" si="96"/>
        <v/>
      </c>
      <c r="AM218" s="1" t="str">
        <f t="shared" ca="1" si="113"/>
        <v/>
      </c>
      <c r="AN218" s="63" t="str">
        <f t="shared" ca="1" si="97"/>
        <v/>
      </c>
      <c r="AO218" s="1" t="str">
        <f t="shared" ca="1" si="114"/>
        <v/>
      </c>
      <c r="AP218" s="63" t="str">
        <f t="shared" ca="1" si="98"/>
        <v/>
      </c>
      <c r="AQ218" s="1" t="str">
        <f t="shared" ca="1" si="115"/>
        <v/>
      </c>
      <c r="AZ218" s="118"/>
      <c r="BA218" s="118"/>
      <c r="BD218" s="121"/>
      <c r="BE218" s="121"/>
      <c r="BF218" s="121"/>
      <c r="BG218" s="121"/>
      <c r="BH218" s="121"/>
      <c r="BI218" s="121"/>
    </row>
    <row r="219" spans="1:61">
      <c r="A219" s="62">
        <f t="shared" si="116"/>
        <v>202</v>
      </c>
      <c r="H219" s="63"/>
      <c r="O219" s="1" t="str">
        <f t="shared" ca="1" si="101"/>
        <v>data3!R722C37</v>
      </c>
      <c r="P219" s="1" t="str">
        <f ca="1">$AT$8&amp;"!R"&amp;2+$D$16+3*A219&amp;"C"&amp;F$3</f>
        <v>data2!R722C37</v>
      </c>
      <c r="Q219" s="1" t="str">
        <f ca="1">$AT$8&amp;"!R"&amp;2+$D$16+3*A219+1&amp;"C"&amp;F$3</f>
        <v>data2!R723C37</v>
      </c>
      <c r="R219" s="1" t="str">
        <f ca="1">$AT$8&amp;"!R"&amp;2+$D$16+3*A219+2&amp;"C"&amp;F$3</f>
        <v>data2!R724C37</v>
      </c>
      <c r="S219" s="2">
        <f t="shared" ca="1" si="102"/>
        <v>203</v>
      </c>
      <c r="T219" s="63">
        <f t="shared" ca="1" si="103"/>
        <v>203</v>
      </c>
      <c r="U219" s="2">
        <f t="shared" ca="1" si="104"/>
        <v>203</v>
      </c>
      <c r="V219" s="2">
        <f t="shared" ca="1" si="99"/>
        <v>57.209953180082671</v>
      </c>
      <c r="W219" s="2">
        <f t="shared" ca="1" si="100"/>
        <v>55.965051242283415</v>
      </c>
      <c r="X219" s="2">
        <f t="shared" ca="1" si="105"/>
        <v>53.115496907915386</v>
      </c>
      <c r="Y219" s="2">
        <f t="shared" ca="1" si="105"/>
        <v>55.422775541033062</v>
      </c>
      <c r="AA219" s="63">
        <f t="shared" ca="1" si="106"/>
        <v>614.70619995781624</v>
      </c>
      <c r="AB219" s="63">
        <f t="shared" ca="1" si="107"/>
        <v>626.86555698939731</v>
      </c>
      <c r="AC219" s="1">
        <f ca="1">IF(AB219&lt;&gt;"",AA219/AC$16,"")</f>
        <v>5.9971336581250367E-2</v>
      </c>
      <c r="AD219" s="63">
        <f t="shared" ca="1" si="108"/>
        <v>1.0197807619842056</v>
      </c>
      <c r="AE219" s="1">
        <f ca="1">IF(AD219&lt;&gt;"",AD219/AD$16-1,"")</f>
        <v>7.9219304368269849E-3</v>
      </c>
      <c r="AF219" s="63" t="str">
        <f t="shared" ca="1" si="109"/>
        <v/>
      </c>
      <c r="AG219" s="1" t="str">
        <f t="shared" ca="1" si="110"/>
        <v/>
      </c>
      <c r="AH219" s="63" t="str">
        <f t="shared" ca="1" si="111"/>
        <v/>
      </c>
      <c r="AI219" s="1" t="str">
        <f t="shared" ca="1" si="112"/>
        <v/>
      </c>
      <c r="AL219" s="2" t="str">
        <f t="shared" ca="1" si="96"/>
        <v/>
      </c>
      <c r="AM219" s="1" t="str">
        <f t="shared" ca="1" si="113"/>
        <v/>
      </c>
      <c r="AN219" s="63" t="str">
        <f t="shared" ca="1" si="97"/>
        <v/>
      </c>
      <c r="AO219" s="1" t="str">
        <f t="shared" ca="1" si="114"/>
        <v/>
      </c>
      <c r="AP219" s="63" t="str">
        <f t="shared" ca="1" si="98"/>
        <v/>
      </c>
      <c r="AQ219" s="1" t="str">
        <f t="shared" ca="1" si="115"/>
        <v/>
      </c>
      <c r="AZ219" s="118"/>
      <c r="BA219" s="118"/>
      <c r="BD219" s="121"/>
      <c r="BE219" s="121"/>
      <c r="BF219" s="121"/>
      <c r="BG219" s="121"/>
      <c r="BH219" s="121"/>
      <c r="BI219" s="121"/>
    </row>
    <row r="220" spans="1:61">
      <c r="A220" s="62">
        <f t="shared" si="116"/>
        <v>203</v>
      </c>
      <c r="H220" s="63"/>
      <c r="O220" s="1" t="str">
        <f t="shared" ca="1" si="101"/>
        <v>data3!R725C37</v>
      </c>
      <c r="P220" s="1" t="str">
        <f ca="1">$AT$8&amp;"!R"&amp;2+$D$16+3*A220&amp;"C"&amp;F$3</f>
        <v>data2!R725C37</v>
      </c>
      <c r="Q220" s="1" t="str">
        <f ca="1">$AT$8&amp;"!R"&amp;2+$D$16+3*A220+1&amp;"C"&amp;F$3</f>
        <v>data2!R726C37</v>
      </c>
      <c r="R220" s="1" t="str">
        <f ca="1">$AT$8&amp;"!R"&amp;2+$D$16+3*A220+2&amp;"C"&amp;F$3</f>
        <v>data2!R727C37</v>
      </c>
      <c r="S220" s="2">
        <f t="shared" ca="1" si="102"/>
        <v>204</v>
      </c>
      <c r="T220" s="63">
        <f t="shared" ca="1" si="103"/>
        <v>204</v>
      </c>
      <c r="U220" s="2">
        <f t="shared" ca="1" si="104"/>
        <v>204</v>
      </c>
      <c r="V220" s="2">
        <f t="shared" ca="1" si="99"/>
        <v>56.084039503880717</v>
      </c>
      <c r="W220" s="2">
        <f t="shared" ca="1" si="100"/>
        <v>54.87021664210728</v>
      </c>
      <c r="X220" s="2">
        <f t="shared" ca="1" si="105"/>
        <v>52.050567218235564</v>
      </c>
      <c r="Y220" s="2">
        <f t="shared" ca="1" si="105"/>
        <v>54.519289016723633</v>
      </c>
      <c r="AA220" s="63">
        <f t="shared" ca="1" si="106"/>
        <v>618.99831573252038</v>
      </c>
      <c r="AB220" s="63">
        <f t="shared" ca="1" si="107"/>
        <v>631.39571162632535</v>
      </c>
      <c r="AC220" s="1">
        <f ca="1">IF(AB220&lt;&gt;"",AA220/AC$16,"")</f>
        <v>6.0390079583660522E-2</v>
      </c>
      <c r="AD220" s="63">
        <f t="shared" ca="1" si="108"/>
        <v>1.0200281577166068</v>
      </c>
      <c r="AE220" s="1">
        <f ca="1">IF(AD220&lt;&gt;"",AD220/AD$16-1,"")</f>
        <v>8.1664492525168608E-3</v>
      </c>
      <c r="AF220" s="63" t="str">
        <f t="shared" ca="1" si="109"/>
        <v/>
      </c>
      <c r="AG220" s="1" t="str">
        <f t="shared" ca="1" si="110"/>
        <v/>
      </c>
      <c r="AH220" s="63" t="str">
        <f t="shared" ca="1" si="111"/>
        <v/>
      </c>
      <c r="AI220" s="1" t="str">
        <f t="shared" ca="1" si="112"/>
        <v/>
      </c>
      <c r="AL220" s="2" t="str">
        <f t="shared" ca="1" si="96"/>
        <v/>
      </c>
      <c r="AM220" s="1" t="str">
        <f t="shared" ca="1" si="113"/>
        <v/>
      </c>
      <c r="AN220" s="63" t="str">
        <f t="shared" ca="1" si="97"/>
        <v/>
      </c>
      <c r="AO220" s="1" t="str">
        <f t="shared" ca="1" si="114"/>
        <v/>
      </c>
      <c r="AP220" s="63" t="str">
        <f t="shared" ca="1" si="98"/>
        <v/>
      </c>
      <c r="AQ220" s="1" t="str">
        <f t="shared" ca="1" si="115"/>
        <v/>
      </c>
      <c r="AZ220" s="118"/>
      <c r="BA220" s="118"/>
      <c r="BD220" s="121"/>
      <c r="BE220" s="121"/>
      <c r="BF220" s="121"/>
      <c r="BG220" s="121"/>
      <c r="BH220" s="121"/>
      <c r="BI220" s="121"/>
    </row>
    <row r="221" spans="1:61">
      <c r="A221" s="62">
        <f t="shared" si="116"/>
        <v>204</v>
      </c>
      <c r="H221" s="63"/>
      <c r="O221" s="1" t="str">
        <f t="shared" ca="1" si="101"/>
        <v>data3!R728C37</v>
      </c>
      <c r="P221" s="1" t="str">
        <f ca="1">$AT$8&amp;"!R"&amp;2+$D$16+3*A221&amp;"C"&amp;F$3</f>
        <v>data2!R728C37</v>
      </c>
      <c r="Q221" s="1" t="str">
        <f ca="1">$AT$8&amp;"!R"&amp;2+$D$16+3*A221+1&amp;"C"&amp;F$3</f>
        <v>data2!R729C37</v>
      </c>
      <c r="R221" s="1" t="str">
        <f ca="1">$AT$8&amp;"!R"&amp;2+$D$16+3*A221+2&amp;"C"&amp;F$3</f>
        <v>data2!R730C37</v>
      </c>
      <c r="S221" s="2">
        <f t="shared" ca="1" si="102"/>
        <v>205</v>
      </c>
      <c r="T221" s="63">
        <f t="shared" ca="1" si="103"/>
        <v>205</v>
      </c>
      <c r="U221" s="2">
        <f t="shared" ca="1" si="104"/>
        <v>205</v>
      </c>
      <c r="V221" s="2">
        <f t="shared" ca="1" si="99"/>
        <v>55.070938294242644</v>
      </c>
      <c r="W221" s="2">
        <f t="shared" ca="1" si="100"/>
        <v>53.769795281546457</v>
      </c>
      <c r="X221" s="2">
        <f t="shared" ca="1" si="105"/>
        <v>50.986250196184429</v>
      </c>
      <c r="Y221" s="2">
        <f t="shared" ca="1" si="105"/>
        <v>53.800368445260183</v>
      </c>
      <c r="AA221" s="63">
        <f t="shared" ca="1" si="106"/>
        <v>623.24816864940487</v>
      </c>
      <c r="AB221" s="63">
        <f t="shared" ca="1" si="107"/>
        <v>635.8644169398716</v>
      </c>
      <c r="AC221" s="1">
        <f ca="1">IF(AB221&lt;&gt;"",AA221/AC$16,"")</f>
        <v>6.0804699380429747E-2</v>
      </c>
      <c r="AD221" s="63">
        <f t="shared" ca="1" si="108"/>
        <v>1.0202427362406961</v>
      </c>
      <c r="AE221" s="1">
        <f ca="1">IF(AD221&lt;&gt;"",AD221/AD$16-1,"")</f>
        <v>8.3785324848084652E-3</v>
      </c>
      <c r="AF221" s="63" t="str">
        <f t="shared" ca="1" si="109"/>
        <v/>
      </c>
      <c r="AG221" s="1" t="str">
        <f t="shared" ca="1" si="110"/>
        <v/>
      </c>
      <c r="AH221" s="63" t="str">
        <f t="shared" ca="1" si="111"/>
        <v/>
      </c>
      <c r="AI221" s="1" t="str">
        <f t="shared" ca="1" si="112"/>
        <v/>
      </c>
      <c r="AL221" s="2" t="str">
        <f t="shared" ca="1" si="96"/>
        <v/>
      </c>
      <c r="AM221" s="1" t="str">
        <f t="shared" ca="1" si="113"/>
        <v/>
      </c>
      <c r="AN221" s="63" t="str">
        <f t="shared" ca="1" si="97"/>
        <v/>
      </c>
      <c r="AO221" s="1" t="str">
        <f t="shared" ca="1" si="114"/>
        <v/>
      </c>
      <c r="AP221" s="63" t="str">
        <f t="shared" ca="1" si="98"/>
        <v/>
      </c>
      <c r="AQ221" s="1" t="str">
        <f t="shared" ca="1" si="115"/>
        <v/>
      </c>
      <c r="AZ221" s="118"/>
      <c r="BA221" s="118"/>
      <c r="BD221" s="121"/>
      <c r="BE221" s="121"/>
      <c r="BF221" s="121"/>
      <c r="BG221" s="121"/>
      <c r="BH221" s="121"/>
      <c r="BI221" s="121"/>
    </row>
    <row r="222" spans="1:61">
      <c r="A222" s="62">
        <f t="shared" si="116"/>
        <v>205</v>
      </c>
      <c r="H222" s="63"/>
      <c r="O222" s="1" t="str">
        <f t="shared" ca="1" si="101"/>
        <v>data3!R731C37</v>
      </c>
      <c r="P222" s="1" t="str">
        <f ca="1">$AT$8&amp;"!R"&amp;2+$D$16+3*A222&amp;"C"&amp;F$3</f>
        <v>data2!R731C37</v>
      </c>
      <c r="Q222" s="1" t="str">
        <f ca="1">$AT$8&amp;"!R"&amp;2+$D$16+3*A222+1&amp;"C"&amp;F$3</f>
        <v>data2!R732C37</v>
      </c>
      <c r="R222" s="1" t="str">
        <f ca="1">$AT$8&amp;"!R"&amp;2+$D$16+3*A222+2&amp;"C"&amp;F$3</f>
        <v>data2!R733C37</v>
      </c>
      <c r="S222" s="2">
        <f t="shared" ca="1" si="102"/>
        <v>206</v>
      </c>
      <c r="T222" s="63">
        <f t="shared" ca="1" si="103"/>
        <v>206</v>
      </c>
      <c r="U222" s="2">
        <f t="shared" ca="1" si="104"/>
        <v>206</v>
      </c>
      <c r="V222" s="2">
        <f t="shared" ca="1" si="99"/>
        <v>53.843434203881252</v>
      </c>
      <c r="W222" s="2">
        <f t="shared" ca="1" si="100"/>
        <v>52.680546896798269</v>
      </c>
      <c r="X222" s="2">
        <f t="shared" ca="1" si="105"/>
        <v>49.929290771484375</v>
      </c>
      <c r="Y222" s="2">
        <f t="shared" ca="1" si="105"/>
        <v>53.222934314182829</v>
      </c>
      <c r="AA222" s="63">
        <f t="shared" ca="1" si="106"/>
        <v>627.46522039377544</v>
      </c>
      <c r="AB222" s="63">
        <f t="shared" ca="1" si="107"/>
        <v>640.26611110142301</v>
      </c>
      <c r="AC222" s="1">
        <f ca="1">IF(AB222&lt;&gt;"",AA222/AC$16,"")</f>
        <v>6.1216119062807363E-2</v>
      </c>
      <c r="AD222" s="63">
        <f t="shared" ca="1" si="108"/>
        <v>1.0204009565655514</v>
      </c>
      <c r="AE222" s="1">
        <f ca="1">IF(AD222&lt;&gt;"",AD222/AD$16-1,"")</f>
        <v>8.534912896370761E-3</v>
      </c>
      <c r="AF222" s="63" t="str">
        <f t="shared" ca="1" si="109"/>
        <v/>
      </c>
      <c r="AG222" s="1" t="str">
        <f t="shared" ca="1" si="110"/>
        <v/>
      </c>
      <c r="AH222" s="63" t="str">
        <f t="shared" ca="1" si="111"/>
        <v/>
      </c>
      <c r="AI222" s="1" t="str">
        <f t="shared" ca="1" si="112"/>
        <v/>
      </c>
      <c r="AL222" s="2" t="str">
        <f t="shared" ca="1" si="96"/>
        <v/>
      </c>
      <c r="AM222" s="1" t="str">
        <f t="shared" ca="1" si="113"/>
        <v/>
      </c>
      <c r="AN222" s="63" t="str">
        <f t="shared" ca="1" si="97"/>
        <v/>
      </c>
      <c r="AO222" s="1" t="str">
        <f t="shared" ca="1" si="114"/>
        <v/>
      </c>
      <c r="AP222" s="63" t="str">
        <f t="shared" ca="1" si="98"/>
        <v/>
      </c>
      <c r="AQ222" s="1" t="str">
        <f t="shared" ca="1" si="115"/>
        <v/>
      </c>
      <c r="AZ222" s="118"/>
      <c r="BA222" s="118"/>
      <c r="BD222" s="121"/>
      <c r="BE222" s="121"/>
      <c r="BF222" s="121"/>
      <c r="BG222" s="121"/>
      <c r="BH222" s="121"/>
      <c r="BI222" s="121"/>
    </row>
    <row r="223" spans="1:61">
      <c r="A223" s="62">
        <f t="shared" si="116"/>
        <v>206</v>
      </c>
      <c r="H223" s="63"/>
      <c r="O223" s="1" t="str">
        <f t="shared" ca="1" si="101"/>
        <v>data3!R734C37</v>
      </c>
      <c r="P223" s="1" t="str">
        <f ca="1">$AT$8&amp;"!R"&amp;2+$D$16+3*A223&amp;"C"&amp;F$3</f>
        <v>data2!R734C37</v>
      </c>
      <c r="Q223" s="1" t="str">
        <f ca="1">$AT$8&amp;"!R"&amp;2+$D$16+3*A223+1&amp;"C"&amp;F$3</f>
        <v>data2!R735C37</v>
      </c>
      <c r="R223" s="1" t="str">
        <f ca="1">$AT$8&amp;"!R"&amp;2+$D$16+3*A223+2&amp;"C"&amp;F$3</f>
        <v>data2!R736C37</v>
      </c>
      <c r="S223" s="2">
        <f t="shared" ca="1" si="102"/>
        <v>207</v>
      </c>
      <c r="T223" s="63">
        <f t="shared" ca="1" si="103"/>
        <v>207</v>
      </c>
      <c r="U223" s="2">
        <f t="shared" ca="1" si="104"/>
        <v>207</v>
      </c>
      <c r="V223" s="2">
        <f t="shared" ca="1" si="99"/>
        <v>52.769367375964407</v>
      </c>
      <c r="W223" s="2">
        <f t="shared" ca="1" si="100"/>
        <v>51.602470125470845</v>
      </c>
      <c r="X223" s="2">
        <f t="shared" ca="1" si="105"/>
        <v>48.863135201590403</v>
      </c>
      <c r="Y223" s="2">
        <f t="shared" ca="1" si="105"/>
        <v>52.580796650477815</v>
      </c>
      <c r="AA223" s="63">
        <f t="shared" ca="1" si="106"/>
        <v>631.71045069396303</v>
      </c>
      <c r="AB223" s="63">
        <f t="shared" ca="1" si="107"/>
        <v>644.66220092773437</v>
      </c>
      <c r="AC223" s="1">
        <f ca="1">IF(AB223&lt;&gt;"",AA223/AC$16,"")</f>
        <v>6.1630287872581756E-2</v>
      </c>
      <c r="AD223" s="63">
        <f t="shared" ca="1" si="108"/>
        <v>1.0205026689356544</v>
      </c>
      <c r="AE223" s="1">
        <f ca="1">IF(AD223&lt;&gt;"",AD223/AD$16-1,"")</f>
        <v>8.6354424731633905E-3</v>
      </c>
      <c r="AF223" s="63" t="str">
        <f t="shared" ca="1" si="109"/>
        <v/>
      </c>
      <c r="AG223" s="1" t="str">
        <f t="shared" ca="1" si="110"/>
        <v/>
      </c>
      <c r="AH223" s="63" t="str">
        <f t="shared" ca="1" si="111"/>
        <v/>
      </c>
      <c r="AI223" s="1" t="str">
        <f t="shared" ca="1" si="112"/>
        <v/>
      </c>
      <c r="AL223" s="2" t="str">
        <f t="shared" ca="1" si="96"/>
        <v/>
      </c>
      <c r="AM223" s="1" t="str">
        <f t="shared" ca="1" si="113"/>
        <v/>
      </c>
      <c r="AN223" s="63" t="str">
        <f t="shared" ca="1" si="97"/>
        <v/>
      </c>
      <c r="AO223" s="1" t="str">
        <f t="shared" ca="1" si="114"/>
        <v/>
      </c>
      <c r="AP223" s="63" t="str">
        <f t="shared" ca="1" si="98"/>
        <v/>
      </c>
      <c r="AQ223" s="1" t="str">
        <f t="shared" ca="1" si="115"/>
        <v/>
      </c>
      <c r="AZ223" s="118"/>
      <c r="BA223" s="118"/>
      <c r="BD223" s="121"/>
      <c r="BE223" s="121"/>
      <c r="BF223" s="121"/>
      <c r="BG223" s="121"/>
      <c r="BH223" s="121"/>
      <c r="BI223" s="121"/>
    </row>
    <row r="224" spans="1:61">
      <c r="A224" s="62">
        <f t="shared" si="116"/>
        <v>207</v>
      </c>
      <c r="H224" s="63"/>
      <c r="O224" s="1" t="str">
        <f t="shared" ca="1" si="101"/>
        <v>data3!R737C37</v>
      </c>
      <c r="P224" s="1" t="str">
        <f ca="1">$AT$8&amp;"!R"&amp;2+$D$16+3*A224&amp;"C"&amp;F$3</f>
        <v>data2!R737C37</v>
      </c>
      <c r="Q224" s="1" t="str">
        <f ca="1">$AT$8&amp;"!R"&amp;2+$D$16+3*A224+1&amp;"C"&amp;F$3</f>
        <v>data2!R738C37</v>
      </c>
      <c r="R224" s="1" t="str">
        <f ca="1">$AT$8&amp;"!R"&amp;2+$D$16+3*A224+2&amp;"C"&amp;F$3</f>
        <v>data2!R739C37</v>
      </c>
      <c r="S224" s="2">
        <f t="shared" ca="1" si="102"/>
        <v>208</v>
      </c>
      <c r="T224" s="63">
        <f t="shared" ca="1" si="103"/>
        <v>208</v>
      </c>
      <c r="U224" s="2">
        <f t="shared" ca="1" si="104"/>
        <v>208</v>
      </c>
      <c r="V224" s="2">
        <f t="shared" ca="1" si="99"/>
        <v>51.78193651082362</v>
      </c>
      <c r="W224" s="2">
        <f t="shared" ca="1" si="100"/>
        <v>50.529978615897043</v>
      </c>
      <c r="X224" s="2">
        <f t="shared" ca="1" si="105"/>
        <v>47.818845476422993</v>
      </c>
      <c r="Y224" s="2">
        <f t="shared" ca="1" si="105"/>
        <v>51.804605620247976</v>
      </c>
      <c r="AA224" s="63">
        <f t="shared" ca="1" si="106"/>
        <v>635.75339673050996</v>
      </c>
      <c r="AB224" s="63">
        <f t="shared" ca="1" si="107"/>
        <v>648.95775386265348</v>
      </c>
      <c r="AC224" s="1">
        <f ca="1">IF(AB224&lt;&gt;"",AA224/AC$16,"")</f>
        <v>6.2024721632244872E-2</v>
      </c>
      <c r="AD224" s="63">
        <f t="shared" ca="1" si="108"/>
        <v>1.0207696210512591</v>
      </c>
      <c r="AE224" s="1">
        <f ca="1">IF(AD224&lt;&gt;"",AD224/AD$16-1,"")</f>
        <v>8.8992902546913832E-3</v>
      </c>
      <c r="AF224" s="63" t="str">
        <f t="shared" ca="1" si="109"/>
        <v/>
      </c>
      <c r="AG224" s="1" t="str">
        <f t="shared" ca="1" si="110"/>
        <v/>
      </c>
      <c r="AH224" s="63" t="str">
        <f t="shared" ca="1" si="111"/>
        <v/>
      </c>
      <c r="AI224" s="1" t="str">
        <f t="shared" ca="1" si="112"/>
        <v/>
      </c>
      <c r="AL224" s="2" t="str">
        <f t="shared" ca="1" si="96"/>
        <v/>
      </c>
      <c r="AM224" s="1" t="str">
        <f t="shared" ca="1" si="113"/>
        <v/>
      </c>
      <c r="AN224" s="63" t="str">
        <f t="shared" ca="1" si="97"/>
        <v/>
      </c>
      <c r="AO224" s="1" t="str">
        <f t="shared" ca="1" si="114"/>
        <v/>
      </c>
      <c r="AP224" s="63" t="str">
        <f t="shared" ca="1" si="98"/>
        <v/>
      </c>
      <c r="AQ224" s="1" t="str">
        <f t="shared" ca="1" si="115"/>
        <v/>
      </c>
      <c r="AZ224" s="118"/>
      <c r="BA224" s="118"/>
      <c r="BD224" s="121"/>
      <c r="BE224" s="121"/>
      <c r="BF224" s="121"/>
      <c r="BG224" s="121"/>
      <c r="BH224" s="121"/>
      <c r="BI224" s="121"/>
    </row>
    <row r="225" spans="1:61">
      <c r="A225" s="62">
        <f t="shared" si="116"/>
        <v>208</v>
      </c>
      <c r="H225" s="63"/>
      <c r="O225" s="1" t="str">
        <f t="shared" ca="1" si="101"/>
        <v>data3!R740C37</v>
      </c>
      <c r="P225" s="1" t="str">
        <f ca="1">$AT$8&amp;"!R"&amp;2+$D$16+3*A225&amp;"C"&amp;F$3</f>
        <v>data2!R740C37</v>
      </c>
      <c r="Q225" s="1" t="str">
        <f ca="1">$AT$8&amp;"!R"&amp;2+$D$16+3*A225+1&amp;"C"&amp;F$3</f>
        <v>data2!R741C37</v>
      </c>
      <c r="R225" s="1" t="str">
        <f ca="1">$AT$8&amp;"!R"&amp;2+$D$16+3*A225+2&amp;"C"&amp;F$3</f>
        <v>data2!R742C37</v>
      </c>
      <c r="S225" s="2">
        <f t="shared" ca="1" si="102"/>
        <v>209</v>
      </c>
      <c r="T225" s="63">
        <f t="shared" ca="1" si="103"/>
        <v>209</v>
      </c>
      <c r="U225" s="2">
        <f t="shared" ca="1" si="104"/>
        <v>209</v>
      </c>
      <c r="V225" s="2">
        <f t="shared" ca="1" si="99"/>
        <v>50.77736582511379</v>
      </c>
      <c r="W225" s="2">
        <f t="shared" ca="1" si="100"/>
        <v>49.491002900259836</v>
      </c>
      <c r="X225" s="2">
        <f t="shared" ca="1" si="105"/>
        <v>46.800510134015767</v>
      </c>
      <c r="Y225" s="2">
        <f t="shared" ca="1" si="105"/>
        <v>51.029259409223286</v>
      </c>
      <c r="AA225" s="63">
        <f t="shared" ca="1" si="106"/>
        <v>639.86619204787701</v>
      </c>
      <c r="AB225" s="63">
        <f t="shared" ca="1" si="107"/>
        <v>653.23654610770086</v>
      </c>
      <c r="AC225" s="1">
        <f ca="1">IF(AB225&lt;&gt;"",AA225/AC$16,"")</f>
        <v>6.2425969955890441E-2</v>
      </c>
      <c r="AD225" s="63">
        <f t="shared" ca="1" si="108"/>
        <v>1.0208955469533909</v>
      </c>
      <c r="AE225" s="1">
        <f ca="1">IF(AD225&lt;&gt;"",AD225/AD$16-1,"")</f>
        <v>9.0237517890723318E-3</v>
      </c>
      <c r="AF225" s="63" t="str">
        <f t="shared" ca="1" si="109"/>
        <v/>
      </c>
      <c r="AG225" s="1" t="str">
        <f t="shared" ca="1" si="110"/>
        <v/>
      </c>
      <c r="AH225" s="63" t="str">
        <f t="shared" ca="1" si="111"/>
        <v/>
      </c>
      <c r="AI225" s="1" t="str">
        <f t="shared" ca="1" si="112"/>
        <v/>
      </c>
      <c r="AL225" s="2" t="str">
        <f t="shared" ca="1" si="96"/>
        <v/>
      </c>
      <c r="AM225" s="1" t="str">
        <f t="shared" ca="1" si="113"/>
        <v/>
      </c>
      <c r="AN225" s="63" t="str">
        <f t="shared" ca="1" si="97"/>
        <v/>
      </c>
      <c r="AO225" s="1" t="str">
        <f t="shared" ca="1" si="114"/>
        <v/>
      </c>
      <c r="AP225" s="63" t="str">
        <f t="shared" ca="1" si="98"/>
        <v/>
      </c>
      <c r="AQ225" s="1" t="str">
        <f t="shared" ca="1" si="115"/>
        <v/>
      </c>
      <c r="AZ225" s="118"/>
      <c r="BA225" s="118"/>
      <c r="BD225" s="121"/>
      <c r="BE225" s="121"/>
      <c r="BF225" s="121"/>
      <c r="BG225" s="121"/>
      <c r="BH225" s="121"/>
      <c r="BI225" s="121"/>
    </row>
    <row r="226" spans="1:61">
      <c r="A226" s="62">
        <f t="shared" si="116"/>
        <v>209</v>
      </c>
      <c r="H226" s="63"/>
      <c r="O226" s="1" t="str">
        <f t="shared" ca="1" si="101"/>
        <v>data3!R743C37</v>
      </c>
      <c r="P226" s="1" t="str">
        <f ca="1">$AT$8&amp;"!R"&amp;2+$D$16+3*A226&amp;"C"&amp;F$3</f>
        <v>data2!R743C37</v>
      </c>
      <c r="Q226" s="1" t="str">
        <f ca="1">$AT$8&amp;"!R"&amp;2+$D$16+3*A226+1&amp;"C"&amp;F$3</f>
        <v>data2!R744C37</v>
      </c>
      <c r="R226" s="1" t="str">
        <f ca="1">$AT$8&amp;"!R"&amp;2+$D$16+3*A226+2&amp;"C"&amp;F$3</f>
        <v>data2!R745C37</v>
      </c>
      <c r="S226" s="2">
        <f t="shared" ca="1" si="102"/>
        <v>210</v>
      </c>
      <c r="T226" s="63">
        <f t="shared" ca="1" si="103"/>
        <v>210</v>
      </c>
      <c r="U226" s="2">
        <f t="shared" ca="1" si="104"/>
        <v>210</v>
      </c>
      <c r="V226" s="2">
        <f t="shared" ca="1" si="99"/>
        <v>49.734872196578301</v>
      </c>
      <c r="W226" s="2">
        <f t="shared" ca="1" si="100"/>
        <v>48.457612037658691</v>
      </c>
      <c r="X226" s="2">
        <f t="shared" ca="1" si="105"/>
        <v>45.814055170331685</v>
      </c>
      <c r="Y226" s="2">
        <f t="shared" ca="1" si="105"/>
        <v>50.158546992710662</v>
      </c>
      <c r="AA226" s="63">
        <f t="shared" ca="1" si="106"/>
        <v>643.8772823340546</v>
      </c>
      <c r="AB226" s="63">
        <f t="shared" ca="1" si="107"/>
        <v>657.44271632603238</v>
      </c>
      <c r="AC226" s="1">
        <f ca="1">IF(AB226&lt;&gt;"",AA226/AC$16,"")</f>
        <v>6.2817295837468742E-2</v>
      </c>
      <c r="AD226" s="63">
        <f t="shared" ca="1" si="108"/>
        <v>1.0210683531849472</v>
      </c>
      <c r="AE226" s="1">
        <f ca="1">IF(AD226&lt;&gt;"",AD226/AD$16-1,"")</f>
        <v>9.1945484906719166E-3</v>
      </c>
      <c r="AF226" s="63" t="str">
        <f t="shared" ca="1" si="109"/>
        <v/>
      </c>
      <c r="AG226" s="1" t="str">
        <f t="shared" ca="1" si="110"/>
        <v/>
      </c>
      <c r="AH226" s="63" t="str">
        <f t="shared" ca="1" si="111"/>
        <v/>
      </c>
      <c r="AI226" s="1" t="str">
        <f t="shared" ca="1" si="112"/>
        <v/>
      </c>
      <c r="AL226" s="2" t="str">
        <f t="shared" ca="1" si="96"/>
        <v/>
      </c>
      <c r="AM226" s="1" t="str">
        <f t="shared" ca="1" si="113"/>
        <v/>
      </c>
      <c r="AN226" s="63" t="str">
        <f t="shared" ca="1" si="97"/>
        <v/>
      </c>
      <c r="AO226" s="1" t="str">
        <f t="shared" ca="1" si="114"/>
        <v/>
      </c>
      <c r="AP226" s="63" t="str">
        <f t="shared" ca="1" si="98"/>
        <v/>
      </c>
      <c r="AQ226" s="1" t="str">
        <f t="shared" ca="1" si="115"/>
        <v/>
      </c>
      <c r="AZ226" s="118"/>
      <c r="BA226" s="118"/>
      <c r="BD226" s="121"/>
      <c r="BE226" s="121"/>
      <c r="BF226" s="121"/>
      <c r="BG226" s="121"/>
      <c r="BH226" s="121"/>
      <c r="BI226" s="121"/>
    </row>
    <row r="227" spans="1:61">
      <c r="A227" s="62">
        <f t="shared" si="116"/>
        <v>210</v>
      </c>
      <c r="H227" s="63"/>
      <c r="O227" s="1" t="str">
        <f t="shared" ca="1" si="101"/>
        <v>data3!R746C37</v>
      </c>
      <c r="P227" s="1" t="str">
        <f ca="1">$AT$8&amp;"!R"&amp;2+$D$16+3*A227&amp;"C"&amp;F$3</f>
        <v>data2!R746C37</v>
      </c>
      <c r="Q227" s="1" t="str">
        <f ca="1">$AT$8&amp;"!R"&amp;2+$D$16+3*A227+1&amp;"C"&amp;F$3</f>
        <v>data2!R747C37</v>
      </c>
      <c r="R227" s="1" t="str">
        <f ca="1">$AT$8&amp;"!R"&amp;2+$D$16+3*A227+2&amp;"C"&amp;F$3</f>
        <v>data2!R748C37</v>
      </c>
      <c r="S227" s="2">
        <f t="shared" ca="1" si="102"/>
        <v>211</v>
      </c>
      <c r="T227" s="63">
        <f t="shared" ca="1" si="103"/>
        <v>211</v>
      </c>
      <c r="U227" s="2">
        <f t="shared" ca="1" si="104"/>
        <v>211</v>
      </c>
      <c r="V227" s="2">
        <f t="shared" ca="1" si="99"/>
        <v>48.722286706025976</v>
      </c>
      <c r="W227" s="2">
        <f t="shared" ca="1" si="100"/>
        <v>47.485667637416292</v>
      </c>
      <c r="X227" s="2">
        <f t="shared" ca="1" si="105"/>
        <v>44.861319814409526</v>
      </c>
      <c r="Y227" s="2">
        <f t="shared" ca="1" si="105"/>
        <v>49.326605660574778</v>
      </c>
      <c r="AA227" s="63">
        <f t="shared" ca="1" si="106"/>
        <v>647.87654364763534</v>
      </c>
      <c r="AB227" s="63">
        <f t="shared" ca="1" si="107"/>
        <v>661.56511579241067</v>
      </c>
      <c r="AC227" s="1">
        <f ca="1">IF(AB227&lt;&gt;"",AA227/AC$16,"")</f>
        <v>6.320746767294004E-2</v>
      </c>
      <c r="AD227" s="63">
        <f t="shared" ca="1" si="108"/>
        <v>1.0211283650858956</v>
      </c>
      <c r="AE227" s="1">
        <f ca="1">IF(AD227&lt;&gt;"",AD227/AD$16-1,"")</f>
        <v>9.2538625249312112E-3</v>
      </c>
      <c r="AF227" s="63" t="str">
        <f t="shared" ca="1" si="109"/>
        <v/>
      </c>
      <c r="AG227" s="1" t="str">
        <f t="shared" ca="1" si="110"/>
        <v/>
      </c>
      <c r="AH227" s="63" t="str">
        <f t="shared" ca="1" si="111"/>
        <v/>
      </c>
      <c r="AI227" s="1" t="str">
        <f t="shared" ca="1" si="112"/>
        <v/>
      </c>
      <c r="AL227" s="2" t="str">
        <f t="shared" ca="1" si="96"/>
        <v/>
      </c>
      <c r="AM227" s="1" t="str">
        <f t="shared" ca="1" si="113"/>
        <v/>
      </c>
      <c r="AN227" s="63" t="str">
        <f t="shared" ca="1" si="97"/>
        <v/>
      </c>
      <c r="AO227" s="1" t="str">
        <f t="shared" ca="1" si="114"/>
        <v/>
      </c>
      <c r="AP227" s="63" t="str">
        <f t="shared" ca="1" si="98"/>
        <v/>
      </c>
      <c r="AQ227" s="1" t="str">
        <f t="shared" ca="1" si="115"/>
        <v/>
      </c>
      <c r="AZ227" s="118"/>
      <c r="BA227" s="118"/>
      <c r="BD227" s="121"/>
      <c r="BE227" s="121"/>
      <c r="BF227" s="121"/>
      <c r="BG227" s="121"/>
      <c r="BH227" s="121"/>
      <c r="BI227" s="121"/>
    </row>
    <row r="228" spans="1:61">
      <c r="A228" s="62">
        <f t="shared" si="116"/>
        <v>211</v>
      </c>
      <c r="H228" s="63"/>
      <c r="O228" s="1" t="str">
        <f t="shared" ca="1" si="101"/>
        <v>data3!R749C37</v>
      </c>
      <c r="P228" s="1" t="str">
        <f ca="1">$AT$8&amp;"!R"&amp;2+$D$16+3*A228&amp;"C"&amp;F$3</f>
        <v>data2!R749C37</v>
      </c>
      <c r="Q228" s="1" t="str">
        <f ca="1">$AT$8&amp;"!R"&amp;2+$D$16+3*A228+1&amp;"C"&amp;F$3</f>
        <v>data2!R750C37</v>
      </c>
      <c r="R228" s="1" t="str">
        <f ca="1">$AT$8&amp;"!R"&amp;2+$D$16+3*A228+2&amp;"C"&amp;F$3</f>
        <v>data2!R751C37</v>
      </c>
      <c r="S228" s="2">
        <f t="shared" ca="1" si="102"/>
        <v>212</v>
      </c>
      <c r="T228" s="63">
        <f t="shared" ca="1" si="103"/>
        <v>212</v>
      </c>
      <c r="U228" s="2">
        <f t="shared" ca="1" si="104"/>
        <v>212</v>
      </c>
      <c r="V228" s="2">
        <f t="shared" ca="1" si="99"/>
        <v>47.791505657749155</v>
      </c>
      <c r="W228" s="2">
        <f t="shared" ca="1" si="100"/>
        <v>46.536065919058665</v>
      </c>
      <c r="X228" s="2">
        <f t="shared" ca="1" si="105"/>
        <v>43.960083961486816</v>
      </c>
      <c r="Y228" s="2">
        <f t="shared" ca="1" si="105"/>
        <v>48.516458238874165</v>
      </c>
      <c r="AA228" s="63">
        <f t="shared" ca="1" si="106"/>
        <v>651.79561699165345</v>
      </c>
      <c r="AB228" s="63">
        <f t="shared" ca="1" si="107"/>
        <v>665.6595666067941</v>
      </c>
      <c r="AC228" s="1">
        <f ca="1">IF(AB228&lt;&gt;"",AA228/AC$16,"")</f>
        <v>6.3589816291868634E-2</v>
      </c>
      <c r="AD228" s="63">
        <f t="shared" ca="1" si="108"/>
        <v>1.0212703940525549</v>
      </c>
      <c r="AE228" s="1">
        <f ca="1">IF(AD228&lt;&gt;"",AD228/AD$16-1,"")</f>
        <v>9.3942398644435432E-3</v>
      </c>
      <c r="AF228" s="63" t="str">
        <f t="shared" ca="1" si="109"/>
        <v/>
      </c>
      <c r="AG228" s="1" t="str">
        <f t="shared" ca="1" si="110"/>
        <v/>
      </c>
      <c r="AH228" s="63" t="str">
        <f t="shared" ca="1" si="111"/>
        <v/>
      </c>
      <c r="AI228" s="1" t="str">
        <f t="shared" ca="1" si="112"/>
        <v/>
      </c>
      <c r="AL228" s="2" t="str">
        <f t="shared" ref="AL228:AL243" ca="1" si="117">IF(U$16-$A228&gt;=U$15,VLOOKUP(T$16-$A228,$U$17:$Y$244,5,FALSE),"")</f>
        <v/>
      </c>
      <c r="AM228" s="1" t="str">
        <f t="shared" ca="1" si="113"/>
        <v/>
      </c>
      <c r="AN228" s="63" t="str">
        <f t="shared" ref="AN228:AN243" ca="1" si="118">IF(AL228&lt;&gt;"",AL228/$AA228,"")</f>
        <v/>
      </c>
      <c r="AO228" s="1" t="str">
        <f t="shared" ca="1" si="114"/>
        <v/>
      </c>
      <c r="AP228" s="63" t="str">
        <f t="shared" ref="AP228:AP243" ca="1" si="119">IF(AL228&lt;&gt;"",AL228/AF228,"")</f>
        <v/>
      </c>
      <c r="AQ228" s="1" t="str">
        <f t="shared" ca="1" si="115"/>
        <v/>
      </c>
      <c r="AZ228" s="118"/>
      <c r="BA228" s="118"/>
      <c r="BD228" s="121"/>
      <c r="BE228" s="121"/>
      <c r="BF228" s="121"/>
      <c r="BG228" s="121"/>
      <c r="BH228" s="121"/>
      <c r="BI228" s="121"/>
    </row>
    <row r="229" spans="1:61">
      <c r="A229" s="62">
        <f t="shared" si="116"/>
        <v>212</v>
      </c>
      <c r="H229" s="63"/>
      <c r="O229" s="1" t="str">
        <f t="shared" ca="1" si="101"/>
        <v>data3!R752C37</v>
      </c>
      <c r="P229" s="1" t="str">
        <f ca="1">$AT$8&amp;"!R"&amp;2+$D$16+3*A229&amp;"C"&amp;F$3</f>
        <v>data2!R752C37</v>
      </c>
      <c r="Q229" s="1" t="str">
        <f ca="1">$AT$8&amp;"!R"&amp;2+$D$16+3*A229+1&amp;"C"&amp;F$3</f>
        <v>data2!R753C37</v>
      </c>
      <c r="R229" s="1" t="str">
        <f ca="1">$AT$8&amp;"!R"&amp;2+$D$16+3*A229+2&amp;"C"&amp;F$3</f>
        <v>data2!R754C37</v>
      </c>
      <c r="S229" s="2">
        <f t="shared" ca="1" si="102"/>
        <v>213</v>
      </c>
      <c r="T229" s="63">
        <f t="shared" ca="1" si="103"/>
        <v>213</v>
      </c>
      <c r="U229" s="2">
        <f t="shared" ca="1" si="104"/>
        <v>213</v>
      </c>
      <c r="V229" s="2">
        <f t="shared" ca="1" si="99"/>
        <v>46.802997849811661</v>
      </c>
      <c r="W229" s="2">
        <f t="shared" ca="1" si="100"/>
        <v>45.597636086600168</v>
      </c>
      <c r="X229" s="2">
        <f t="shared" ca="1" si="105"/>
        <v>43.085210936410085</v>
      </c>
      <c r="Y229" s="2">
        <f t="shared" ca="1" si="105"/>
        <v>47.59573950086321</v>
      </c>
      <c r="AA229" s="63">
        <f t="shared" ca="1" si="106"/>
        <v>655.58227650045148</v>
      </c>
      <c r="AB229" s="63">
        <f t="shared" ca="1" si="107"/>
        <v>669.66465432303289</v>
      </c>
      <c r="AC229" s="1">
        <f ca="1">IF(AB229&lt;&gt;"",AA229/AC$16,"")</f>
        <v>6.3959246487848925E-2</v>
      </c>
      <c r="AD229" s="63">
        <f t="shared" ca="1" si="108"/>
        <v>1.021480717718231</v>
      </c>
      <c r="AE229" s="1">
        <f ca="1">IF(AD229&lt;&gt;"",AD229/AD$16-1,"")</f>
        <v>9.6021177172402883E-3</v>
      </c>
      <c r="AF229" s="63" t="str">
        <f t="shared" ca="1" si="109"/>
        <v/>
      </c>
      <c r="AG229" s="1" t="str">
        <f t="shared" ca="1" si="110"/>
        <v/>
      </c>
      <c r="AH229" s="63" t="str">
        <f t="shared" ca="1" si="111"/>
        <v/>
      </c>
      <c r="AI229" s="1" t="str">
        <f t="shared" ca="1" si="112"/>
        <v/>
      </c>
      <c r="AL229" s="2" t="str">
        <f t="shared" ca="1" si="117"/>
        <v/>
      </c>
      <c r="AM229" s="1" t="str">
        <f t="shared" ca="1" si="113"/>
        <v/>
      </c>
      <c r="AN229" s="63" t="str">
        <f t="shared" ca="1" si="118"/>
        <v/>
      </c>
      <c r="AO229" s="1" t="str">
        <f t="shared" ca="1" si="114"/>
        <v/>
      </c>
      <c r="AP229" s="63" t="str">
        <f t="shared" ca="1" si="119"/>
        <v/>
      </c>
      <c r="AQ229" s="1" t="str">
        <f t="shared" ca="1" si="115"/>
        <v/>
      </c>
      <c r="AZ229" s="118"/>
      <c r="BA229" s="118"/>
      <c r="BD229" s="121"/>
      <c r="BE229" s="121"/>
      <c r="BF229" s="121"/>
      <c r="BG229" s="121"/>
      <c r="BH229" s="121"/>
      <c r="BI229" s="121"/>
    </row>
    <row r="230" spans="1:61">
      <c r="A230" s="62">
        <f t="shared" si="116"/>
        <v>213</v>
      </c>
      <c r="H230" s="63"/>
      <c r="O230" s="1" t="str">
        <f t="shared" ca="1" si="101"/>
        <v>data3!R755C37</v>
      </c>
      <c r="P230" s="1" t="str">
        <f ca="1">$AT$8&amp;"!R"&amp;2+$D$16+3*A230&amp;"C"&amp;F$3</f>
        <v>data2!R755C37</v>
      </c>
      <c r="Q230" s="1" t="str">
        <f ca="1">$AT$8&amp;"!R"&amp;2+$D$16+3*A230+1&amp;"C"&amp;F$3</f>
        <v>data2!R756C37</v>
      </c>
      <c r="R230" s="1" t="str">
        <f ca="1">$AT$8&amp;"!R"&amp;2+$D$16+3*A230+2&amp;"C"&amp;F$3</f>
        <v>data2!R757C37</v>
      </c>
      <c r="S230" s="2">
        <f t="shared" ca="1" si="102"/>
        <v>214</v>
      </c>
      <c r="T230" s="63">
        <f t="shared" ca="1" si="103"/>
        <v>214</v>
      </c>
      <c r="U230" s="2">
        <f t="shared" ca="1" si="104"/>
        <v>214</v>
      </c>
      <c r="V230" s="2">
        <f t="shared" ca="1" si="99"/>
        <v>45.808593050331147</v>
      </c>
      <c r="W230" s="2">
        <f t="shared" ca="1" si="100"/>
        <v>44.636862550462993</v>
      </c>
      <c r="X230" s="2">
        <f t="shared" ca="1" si="105"/>
        <v>42.171304089682444</v>
      </c>
      <c r="Y230" s="2">
        <f t="shared" ca="1" si="105"/>
        <v>46.645963396344868</v>
      </c>
      <c r="AA230" s="63">
        <f t="shared" ca="1" si="106"/>
        <v>659.35005742179226</v>
      </c>
      <c r="AB230" s="63">
        <f t="shared" ca="1" si="107"/>
        <v>673.53567286900113</v>
      </c>
      <c r="AC230" s="1">
        <f ca="1">IF(AB230&lt;&gt;"",AA230/AC$16,"")</f>
        <v>6.432683487041875E-2</v>
      </c>
      <c r="AD230" s="63">
        <f t="shared" ca="1" si="108"/>
        <v>1.0215145434318726</v>
      </c>
      <c r="AE230" s="1">
        <f ca="1">IF(AD230&lt;&gt;"",AD230/AD$16-1,"")</f>
        <v>9.6355500782565606E-3</v>
      </c>
      <c r="AF230" s="63" t="str">
        <f t="shared" ca="1" si="109"/>
        <v/>
      </c>
      <c r="AG230" s="1" t="str">
        <f t="shared" ca="1" si="110"/>
        <v/>
      </c>
      <c r="AH230" s="63" t="str">
        <f t="shared" ca="1" si="111"/>
        <v/>
      </c>
      <c r="AI230" s="1" t="str">
        <f t="shared" ca="1" si="112"/>
        <v/>
      </c>
      <c r="AL230" s="2" t="str">
        <f t="shared" ca="1" si="117"/>
        <v/>
      </c>
      <c r="AM230" s="1" t="str">
        <f t="shared" ca="1" si="113"/>
        <v/>
      </c>
      <c r="AN230" s="63" t="str">
        <f t="shared" ca="1" si="118"/>
        <v/>
      </c>
      <c r="AO230" s="1" t="str">
        <f t="shared" ca="1" si="114"/>
        <v/>
      </c>
      <c r="AP230" s="63" t="str">
        <f t="shared" ca="1" si="119"/>
        <v/>
      </c>
      <c r="AQ230" s="1" t="str">
        <f t="shared" ca="1" si="115"/>
        <v/>
      </c>
      <c r="AZ230" s="118"/>
      <c r="BA230" s="118"/>
      <c r="BD230" s="121"/>
      <c r="BE230" s="121"/>
      <c r="BF230" s="121"/>
      <c r="BG230" s="121"/>
      <c r="BH230" s="121"/>
      <c r="BI230" s="121"/>
    </row>
    <row r="231" spans="1:61">
      <c r="A231" s="62">
        <f t="shared" si="116"/>
        <v>214</v>
      </c>
      <c r="H231" s="63"/>
      <c r="O231" s="1" t="str">
        <f t="shared" ca="1" si="101"/>
        <v>data3!R758C37</v>
      </c>
      <c r="P231" s="1" t="str">
        <f ca="1">$AT$8&amp;"!R"&amp;2+$D$16+3*A231&amp;"C"&amp;F$3</f>
        <v>data2!R758C37</v>
      </c>
      <c r="Q231" s="1" t="str">
        <f ca="1">$AT$8&amp;"!R"&amp;2+$D$16+3*A231+1&amp;"C"&amp;F$3</f>
        <v>data2!R759C37</v>
      </c>
      <c r="R231" s="1" t="str">
        <f ca="1">$AT$8&amp;"!R"&amp;2+$D$16+3*A231+2&amp;"C"&amp;F$3</f>
        <v>data2!R760C37</v>
      </c>
      <c r="S231" s="2">
        <f t="shared" ca="1" si="102"/>
        <v>215</v>
      </c>
      <c r="T231" s="63">
        <f t="shared" ca="1" si="103"/>
        <v>215</v>
      </c>
      <c r="U231" s="2">
        <f t="shared" ca="1" si="104"/>
        <v>215</v>
      </c>
      <c r="V231" s="2">
        <f t="shared" ca="1" si="99"/>
        <v>44.53992409939152</v>
      </c>
      <c r="W231" s="2">
        <f t="shared" ca="1" si="100"/>
        <v>43.497340406690327</v>
      </c>
      <c r="X231" s="2">
        <f t="shared" ca="1" si="105"/>
        <v>41.087368624550955</v>
      </c>
      <c r="Y231" s="2">
        <f t="shared" ca="1" si="105"/>
        <v>45.421070098876953</v>
      </c>
      <c r="AA231" s="63">
        <f t="shared" ca="1" si="106"/>
        <v>662.98484481486116</v>
      </c>
      <c r="AB231" s="63">
        <f t="shared" ca="1" si="107"/>
        <v>677.34525408063621</v>
      </c>
      <c r="AC231" s="1">
        <f ca="1">IF(AB231&lt;&gt;"",AA231/AC$16,"")</f>
        <v>6.4681448274620607E-2</v>
      </c>
      <c r="AD231" s="63">
        <f t="shared" ca="1" si="108"/>
        <v>1.0216602376028447</v>
      </c>
      <c r="AE231" s="1">
        <f ca="1">IF(AD231&lt;&gt;"",AD231/AD$16-1,"")</f>
        <v>9.7795500001356395E-3</v>
      </c>
      <c r="AF231" s="63" t="str">
        <f t="shared" ca="1" si="109"/>
        <v/>
      </c>
      <c r="AG231" s="1" t="str">
        <f t="shared" ca="1" si="110"/>
        <v/>
      </c>
      <c r="AH231" s="63" t="str">
        <f t="shared" ca="1" si="111"/>
        <v/>
      </c>
      <c r="AI231" s="1" t="str">
        <f t="shared" ca="1" si="112"/>
        <v/>
      </c>
      <c r="AL231" s="2" t="str">
        <f t="shared" ca="1" si="117"/>
        <v/>
      </c>
      <c r="AM231" s="1" t="str">
        <f t="shared" ca="1" si="113"/>
        <v/>
      </c>
      <c r="AN231" s="63" t="str">
        <f t="shared" ca="1" si="118"/>
        <v/>
      </c>
      <c r="AO231" s="1" t="str">
        <f t="shared" ca="1" si="114"/>
        <v/>
      </c>
      <c r="AP231" s="63" t="str">
        <f t="shared" ca="1" si="119"/>
        <v/>
      </c>
      <c r="AQ231" s="1" t="str">
        <f t="shared" ca="1" si="115"/>
        <v/>
      </c>
      <c r="AZ231" s="118"/>
      <c r="BA231" s="118"/>
      <c r="BD231" s="121"/>
      <c r="BE231" s="121"/>
      <c r="BF231" s="121"/>
      <c r="BG231" s="121"/>
      <c r="BH231" s="121"/>
      <c r="BI231" s="121"/>
    </row>
    <row r="232" spans="1:61">
      <c r="A232" s="62">
        <f t="shared" si="116"/>
        <v>215</v>
      </c>
      <c r="H232" s="63"/>
      <c r="O232" s="1" t="str">
        <f t="shared" ca="1" si="101"/>
        <v>data3!R761C37</v>
      </c>
      <c r="P232" s="1" t="str">
        <f ca="1">$AT$8&amp;"!R"&amp;2+$D$16+3*A232&amp;"C"&amp;F$3</f>
        <v>data2!R761C37</v>
      </c>
      <c r="Q232" s="1" t="str">
        <f ca="1">$AT$8&amp;"!R"&amp;2+$D$16+3*A232+1&amp;"C"&amp;F$3</f>
        <v>data2!R762C37</v>
      </c>
      <c r="R232" s="1" t="str">
        <f ca="1">$AT$8&amp;"!R"&amp;2+$D$16+3*A232+2&amp;"C"&amp;F$3</f>
        <v>data2!R763C37</v>
      </c>
      <c r="S232" s="2">
        <f t="shared" ca="1" si="102"/>
        <v>216</v>
      </c>
      <c r="T232" s="63">
        <f t="shared" ca="1" si="103"/>
        <v>216</v>
      </c>
      <c r="U232" s="2">
        <f t="shared" ca="1" si="104"/>
        <v>216</v>
      </c>
      <c r="V232" s="2">
        <f t="shared" ca="1" si="99"/>
        <v>43.456259874400679</v>
      </c>
      <c r="W232" s="2">
        <f t="shared" ca="1" si="100"/>
        <v>42.268444333757671</v>
      </c>
      <c r="X232" s="2">
        <f t="shared" ca="1" si="105"/>
        <v>39.907178470066619</v>
      </c>
      <c r="Y232" s="2">
        <f t="shared" ca="1" si="105"/>
        <v>44.006204196384978</v>
      </c>
      <c r="AA232" s="63">
        <f t="shared" ca="1" si="106"/>
        <v>666.5327528887409</v>
      </c>
      <c r="AB232" s="63">
        <f t="shared" ca="1" si="107"/>
        <v>681.04311806815008</v>
      </c>
      <c r="AC232" s="1">
        <f ca="1">IF(AB232&lt;&gt;"",AA232/AC$16,"")</f>
        <v>6.5027585647682046E-2</v>
      </c>
      <c r="AD232" s="63">
        <f t="shared" ca="1" si="108"/>
        <v>1.0217699207076043</v>
      </c>
      <c r="AE232" s="1">
        <f ca="1">IF(AD232&lt;&gt;"",AD232/AD$16-1,"")</f>
        <v>9.8879576214665477E-3</v>
      </c>
      <c r="AF232" s="63" t="str">
        <f t="shared" ca="1" si="109"/>
        <v/>
      </c>
      <c r="AG232" s="1" t="str">
        <f t="shared" ca="1" si="110"/>
        <v/>
      </c>
      <c r="AH232" s="63" t="str">
        <f t="shared" ca="1" si="111"/>
        <v/>
      </c>
      <c r="AI232" s="1" t="str">
        <f t="shared" ca="1" si="112"/>
        <v/>
      </c>
      <c r="AL232" s="2" t="str">
        <f t="shared" ca="1" si="117"/>
        <v/>
      </c>
      <c r="AM232" s="1" t="str">
        <f t="shared" ca="1" si="113"/>
        <v/>
      </c>
      <c r="AN232" s="63" t="str">
        <f t="shared" ca="1" si="118"/>
        <v/>
      </c>
      <c r="AO232" s="1" t="str">
        <f t="shared" ca="1" si="114"/>
        <v/>
      </c>
      <c r="AP232" s="63" t="str">
        <f t="shared" ca="1" si="119"/>
        <v/>
      </c>
      <c r="AQ232" s="1" t="str">
        <f t="shared" ca="1" si="115"/>
        <v/>
      </c>
      <c r="AZ232" s="118"/>
      <c r="BA232" s="118"/>
      <c r="BD232" s="121"/>
      <c r="BE232" s="121"/>
      <c r="BF232" s="121"/>
      <c r="BG232" s="121"/>
      <c r="BH232" s="121"/>
      <c r="BI232" s="121"/>
    </row>
    <row r="233" spans="1:61">
      <c r="A233" s="62">
        <f t="shared" si="116"/>
        <v>216</v>
      </c>
      <c r="H233" s="63"/>
      <c r="O233" s="1" t="str">
        <f t="shared" ca="1" si="101"/>
        <v>data3!R764C37</v>
      </c>
      <c r="P233" s="1" t="str">
        <f ca="1">$AT$8&amp;"!R"&amp;2+$D$16+3*A233&amp;"C"&amp;F$3</f>
        <v>data2!R764C37</v>
      </c>
      <c r="Q233" s="1" t="str">
        <f ca="1">$AT$8&amp;"!R"&amp;2+$D$16+3*A233+1&amp;"C"&amp;F$3</f>
        <v>data2!R765C37</v>
      </c>
      <c r="R233" s="1" t="str">
        <f ca="1">$AT$8&amp;"!R"&amp;2+$D$16+3*A233+2&amp;"C"&amp;F$3</f>
        <v>data2!R766C37</v>
      </c>
      <c r="S233" s="2">
        <f t="shared" ca="1" si="102"/>
        <v>217</v>
      </c>
      <c r="T233" s="63">
        <f t="shared" ca="1" si="103"/>
        <v>217</v>
      </c>
      <c r="U233" s="2">
        <f t="shared" ca="1" si="104"/>
        <v>217</v>
      </c>
      <c r="V233" s="2">
        <f t="shared" ca="1" si="99"/>
        <v>42.170482459020313</v>
      </c>
      <c r="W233" s="2">
        <f t="shared" ca="1" si="100"/>
        <v>41.08982106617519</v>
      </c>
      <c r="X233" s="2">
        <f t="shared" ca="1" si="105"/>
        <v>38.76500013896397</v>
      </c>
      <c r="Y233" s="2">
        <f t="shared" ca="1" si="105"/>
        <v>42.604600225176128</v>
      </c>
      <c r="AC233" s="1"/>
      <c r="AE233" s="1"/>
      <c r="AF233" s="63" t="str">
        <f t="shared" ca="1" si="109"/>
        <v/>
      </c>
      <c r="AG233" s="1" t="str">
        <f t="shared" ca="1" si="110"/>
        <v/>
      </c>
      <c r="AH233" s="63" t="str">
        <f t="shared" ca="1" si="111"/>
        <v/>
      </c>
      <c r="AI233" s="1" t="str">
        <f t="shared" ca="1" si="112"/>
        <v/>
      </c>
      <c r="AL233" s="2" t="str">
        <f t="shared" ca="1" si="117"/>
        <v/>
      </c>
      <c r="AM233" s="1" t="str">
        <f t="shared" ca="1" si="113"/>
        <v/>
      </c>
      <c r="AN233" s="63" t="str">
        <f t="shared" ca="1" si="118"/>
        <v/>
      </c>
      <c r="AO233" s="1" t="str">
        <f t="shared" ca="1" si="114"/>
        <v/>
      </c>
      <c r="AP233" s="63" t="str">
        <f t="shared" ca="1" si="119"/>
        <v/>
      </c>
      <c r="AQ233" s="1" t="str">
        <f t="shared" ca="1" si="115"/>
        <v/>
      </c>
      <c r="AZ233" s="118"/>
      <c r="BA233" s="118"/>
      <c r="BD233" s="121"/>
      <c r="BE233" s="121"/>
      <c r="BF233" s="121"/>
      <c r="BG233" s="121"/>
      <c r="BH233" s="121"/>
      <c r="BI233" s="121"/>
    </row>
    <row r="234" spans="1:61">
      <c r="A234" s="62">
        <f t="shared" si="116"/>
        <v>217</v>
      </c>
      <c r="H234" s="63"/>
      <c r="O234" s="1" t="str">
        <f t="shared" ca="1" si="101"/>
        <v>data3!R767C37</v>
      </c>
      <c r="P234" s="1" t="str">
        <f ca="1">$AT$8&amp;"!R"&amp;2+$D$16+3*A234&amp;"C"&amp;F$3</f>
        <v>data2!R767C37</v>
      </c>
      <c r="Q234" s="1" t="str">
        <f ca="1">$AT$8&amp;"!R"&amp;2+$D$16+3*A234+1&amp;"C"&amp;F$3</f>
        <v>data2!R768C37</v>
      </c>
      <c r="R234" s="1" t="str">
        <f ca="1">$AT$8&amp;"!R"&amp;2+$D$16+3*A234+2&amp;"C"&amp;F$3</f>
        <v>data2!R769C37</v>
      </c>
      <c r="S234" s="2">
        <f t="shared" ca="1" si="102"/>
        <v>218</v>
      </c>
      <c r="T234" s="63">
        <f t="shared" ca="1" si="103"/>
        <v>218</v>
      </c>
      <c r="U234" s="2">
        <f t="shared" ca="1" si="104"/>
        <v>218</v>
      </c>
      <c r="V234" s="2">
        <f t="shared" ca="1" si="99"/>
        <v>41.129047036082923</v>
      </c>
      <c r="W234" s="2">
        <f t="shared" ca="1" si="100"/>
        <v>39.944713251931326</v>
      </c>
      <c r="X234" s="2">
        <f t="shared" ca="1" si="105"/>
        <v>37.671663761138916</v>
      </c>
      <c r="Y234" s="2">
        <f t="shared" ca="1" si="105"/>
        <v>41.326575824192595</v>
      </c>
      <c r="AA234" s="63">
        <f t="shared" ca="1" si="106"/>
        <v>667.96242025591084</v>
      </c>
      <c r="AB234" s="63">
        <f t="shared" ca="1" si="107"/>
        <v>681.58494894845148</v>
      </c>
      <c r="AC234" s="1">
        <f t="shared" ref="AC234:AC240" ca="1" si="120">IF(AB234&lt;&gt;"",AA234/AC$16,"")</f>
        <v>6.5167065390820567E-2</v>
      </c>
      <c r="AD234" s="63">
        <f t="shared" ref="AD234:AD241" ca="1" si="121">AB234/AA234</f>
        <v>1.0203941543407811</v>
      </c>
      <c r="AE234" s="1">
        <f t="shared" ref="AE234:AE240" ca="1" si="122">IF(AD234&lt;&gt;"",AD234/AD$16-1,"")</f>
        <v>8.5281897733453516E-3</v>
      </c>
      <c r="AF234" s="63" t="str">
        <f t="shared" ca="1" si="109"/>
        <v/>
      </c>
      <c r="AG234" s="1" t="str">
        <f t="shared" ca="1" si="110"/>
        <v/>
      </c>
      <c r="AH234" s="63" t="str">
        <f t="shared" ca="1" si="111"/>
        <v/>
      </c>
      <c r="AI234" s="1" t="str">
        <f t="shared" ca="1" si="112"/>
        <v/>
      </c>
      <c r="AL234" s="2" t="str">
        <f t="shared" ca="1" si="117"/>
        <v/>
      </c>
      <c r="AM234" s="1" t="str">
        <f t="shared" ca="1" si="113"/>
        <v/>
      </c>
      <c r="AN234" s="63" t="str">
        <f t="shared" ca="1" si="118"/>
        <v/>
      </c>
      <c r="AO234" s="1" t="str">
        <f t="shared" ca="1" si="114"/>
        <v/>
      </c>
      <c r="AP234" s="63" t="str">
        <f t="shared" ca="1" si="119"/>
        <v/>
      </c>
      <c r="AQ234" s="1" t="str">
        <f t="shared" ca="1" si="115"/>
        <v/>
      </c>
      <c r="AZ234" s="118"/>
      <c r="BA234" s="118"/>
      <c r="BD234" s="121"/>
      <c r="BE234" s="121"/>
      <c r="BF234" s="121"/>
      <c r="BG234" s="121"/>
      <c r="BH234" s="121"/>
      <c r="BI234" s="121"/>
    </row>
    <row r="235" spans="1:61">
      <c r="A235" s="62">
        <f t="shared" si="116"/>
        <v>218</v>
      </c>
      <c r="H235" s="63"/>
      <c r="O235" s="1" t="str">
        <f t="shared" ca="1" si="101"/>
        <v>data3!R770C37</v>
      </c>
      <c r="P235" s="1" t="str">
        <f ca="1">$AT$8&amp;"!R"&amp;2+$D$16+3*A235&amp;"C"&amp;F$3</f>
        <v>data2!R770C37</v>
      </c>
      <c r="Q235" s="1" t="str">
        <f ca="1">$AT$8&amp;"!R"&amp;2+$D$16+3*A235+1&amp;"C"&amp;F$3</f>
        <v>data2!R771C37</v>
      </c>
      <c r="R235" s="1" t="str">
        <f ca="1">$AT$8&amp;"!R"&amp;2+$D$16+3*A235+2&amp;"C"&amp;F$3</f>
        <v>data2!R772C37</v>
      </c>
      <c r="S235" s="2">
        <f t="shared" ca="1" si="102"/>
        <v>219</v>
      </c>
      <c r="T235" s="63">
        <f t="shared" ca="1" si="103"/>
        <v>219</v>
      </c>
      <c r="U235" s="2">
        <f t="shared" ca="1" si="104"/>
        <v>219</v>
      </c>
      <c r="V235" s="2">
        <f t="shared" ca="1" si="99"/>
        <v>39.825095812683294</v>
      </c>
      <c r="W235" s="2">
        <f t="shared" ca="1" si="100"/>
        <v>38.766090052468435</v>
      </c>
      <c r="X235" s="2">
        <f t="shared" ca="1" si="105"/>
        <v>36.582619462694439</v>
      </c>
      <c r="Y235" s="2">
        <f t="shared" ca="1" si="105"/>
        <v>39.991449560437886</v>
      </c>
      <c r="AA235" s="63">
        <f t="shared" ca="1" si="106"/>
        <v>671.04147109667167</v>
      </c>
      <c r="AB235" s="63">
        <f t="shared" ca="1" si="107"/>
        <v>685.0035193307059</v>
      </c>
      <c r="AC235" s="1">
        <f t="shared" ca="1" si="120"/>
        <v>6.546746059479723E-2</v>
      </c>
      <c r="AD235" s="63">
        <f t="shared" ca="1" si="121"/>
        <v>1.0208065355651064</v>
      </c>
      <c r="AE235" s="1">
        <f t="shared" ca="1" si="122"/>
        <v>8.9357754968582004E-3</v>
      </c>
      <c r="AF235" s="63" t="str">
        <f t="shared" ca="1" si="109"/>
        <v/>
      </c>
      <c r="AG235" s="1" t="str">
        <f t="shared" ca="1" si="110"/>
        <v/>
      </c>
      <c r="AH235" s="63" t="str">
        <f t="shared" ca="1" si="111"/>
        <v/>
      </c>
      <c r="AI235" s="1" t="str">
        <f t="shared" ca="1" si="112"/>
        <v/>
      </c>
      <c r="AL235" s="2" t="str">
        <f t="shared" ca="1" si="117"/>
        <v/>
      </c>
      <c r="AM235" s="1" t="str">
        <f t="shared" ca="1" si="113"/>
        <v/>
      </c>
      <c r="AN235" s="63" t="str">
        <f t="shared" ca="1" si="118"/>
        <v/>
      </c>
      <c r="AO235" s="1" t="str">
        <f t="shared" ca="1" si="114"/>
        <v/>
      </c>
      <c r="AP235" s="63" t="str">
        <f t="shared" ca="1" si="119"/>
        <v/>
      </c>
      <c r="AQ235" s="1" t="str">
        <f t="shared" ca="1" si="115"/>
        <v/>
      </c>
      <c r="AZ235" s="118"/>
      <c r="BA235" s="118"/>
      <c r="BD235" s="121"/>
      <c r="BE235" s="121"/>
      <c r="BF235" s="121"/>
      <c r="BG235" s="121"/>
      <c r="BH235" s="121"/>
      <c r="BI235" s="121"/>
    </row>
    <row r="236" spans="1:61">
      <c r="A236" s="62">
        <f t="shared" si="116"/>
        <v>219</v>
      </c>
      <c r="H236" s="63"/>
      <c r="O236" s="1" t="str">
        <f t="shared" ca="1" si="101"/>
        <v>data3!R773C37</v>
      </c>
      <c r="P236" s="1" t="str">
        <f ca="1">$AT$8&amp;"!R"&amp;2+$D$16+3*A236&amp;"C"&amp;F$3</f>
        <v>data2!R773C37</v>
      </c>
      <c r="Q236" s="1" t="str">
        <f ca="1">$AT$8&amp;"!R"&amp;2+$D$16+3*A236+1&amp;"C"&amp;F$3</f>
        <v>data2!R774C37</v>
      </c>
      <c r="R236" s="1" t="str">
        <f ca="1">$AT$8&amp;"!R"&amp;2+$D$16+3*A236+2&amp;"C"&amp;F$3</f>
        <v>data2!R775C37</v>
      </c>
      <c r="S236" s="2">
        <f t="shared" ca="1" si="102"/>
        <v>220</v>
      </c>
      <c r="T236" s="63">
        <f t="shared" ca="1" si="103"/>
        <v>220</v>
      </c>
      <c r="U236" s="2">
        <f t="shared" ca="1" si="104"/>
        <v>220</v>
      </c>
      <c r="V236" s="2">
        <f t="shared" ca="1" si="99"/>
        <v>38.659092689132592</v>
      </c>
      <c r="W236" s="2">
        <f t="shared" ca="1" si="100"/>
        <v>37.598638602665496</v>
      </c>
      <c r="X236" s="2">
        <f t="shared" ca="1" si="105"/>
        <v>35.462102753775461</v>
      </c>
      <c r="Y236" s="2">
        <f t="shared" ca="1" si="105"/>
        <v>38.478092806679861</v>
      </c>
      <c r="AA236" s="63">
        <f t="shared" ca="1" si="106"/>
        <v>673.83946037358714</v>
      </c>
      <c r="AB236" s="63">
        <f t="shared" ca="1" si="107"/>
        <v>688.13719940185547</v>
      </c>
      <c r="AC236" s="1">
        <f t="shared" ca="1" si="120"/>
        <v>6.5740435158398752E-2</v>
      </c>
      <c r="AD236" s="63">
        <f t="shared" ca="1" si="121"/>
        <v>1.0212183166304054</v>
      </c>
      <c r="AE236" s="1">
        <f t="shared" ca="1" si="122"/>
        <v>9.3427680404771785E-3</v>
      </c>
      <c r="AF236" s="63" t="str">
        <f t="shared" ca="1" si="109"/>
        <v/>
      </c>
      <c r="AG236" s="1" t="str">
        <f t="shared" ca="1" si="110"/>
        <v/>
      </c>
      <c r="AH236" s="63" t="str">
        <f t="shared" ca="1" si="111"/>
        <v/>
      </c>
      <c r="AI236" s="1" t="str">
        <f t="shared" ca="1" si="112"/>
        <v/>
      </c>
      <c r="AL236" s="2" t="str">
        <f t="shared" ca="1" si="117"/>
        <v/>
      </c>
      <c r="AM236" s="1" t="str">
        <f t="shared" ca="1" si="113"/>
        <v/>
      </c>
      <c r="AN236" s="63" t="str">
        <f t="shared" ca="1" si="118"/>
        <v/>
      </c>
      <c r="AO236" s="1" t="str">
        <f t="shared" ca="1" si="114"/>
        <v/>
      </c>
      <c r="AP236" s="63" t="str">
        <f t="shared" ca="1" si="119"/>
        <v/>
      </c>
      <c r="AQ236" s="1" t="str">
        <f t="shared" ca="1" si="115"/>
        <v/>
      </c>
      <c r="AZ236" s="118"/>
      <c r="BA236" s="118"/>
      <c r="BD236" s="121"/>
      <c r="BE236" s="121"/>
      <c r="BF236" s="121"/>
      <c r="BG236" s="121"/>
      <c r="BH236" s="121"/>
      <c r="BI236" s="121"/>
    </row>
    <row r="237" spans="1:61">
      <c r="A237" s="62">
        <f t="shared" si="116"/>
        <v>220</v>
      </c>
      <c r="H237" s="63"/>
      <c r="O237" s="1" t="str">
        <f t="shared" ca="1" si="101"/>
        <v>data3!R776C37</v>
      </c>
      <c r="P237" s="1" t="str">
        <f ca="1">$AT$8&amp;"!R"&amp;2+$D$16+3*A237&amp;"C"&amp;F$3</f>
        <v>data2!R776C37</v>
      </c>
      <c r="Q237" s="1" t="str">
        <f ca="1">$AT$8&amp;"!R"&amp;2+$D$16+3*A237+1&amp;"C"&amp;F$3</f>
        <v>data2!R777C37</v>
      </c>
      <c r="R237" s="1" t="str">
        <f ca="1">$AT$8&amp;"!R"&amp;2+$D$16+3*A237+2&amp;"C"&amp;F$3</f>
        <v>data2!R778C37</v>
      </c>
      <c r="S237" s="2">
        <f t="shared" ca="1" si="102"/>
        <v>221</v>
      </c>
      <c r="T237" s="63">
        <f t="shared" ca="1" si="103"/>
        <v>221</v>
      </c>
      <c r="U237" s="2">
        <f t="shared" ca="1" si="104"/>
        <v>221</v>
      </c>
      <c r="V237" s="2">
        <f t="shared" ca="1" si="99"/>
        <v>37.491470391200707</v>
      </c>
      <c r="W237" s="2">
        <f t="shared" ca="1" si="100"/>
        <v>36.408843994140625</v>
      </c>
      <c r="X237" s="2">
        <f t="shared" ca="1" si="105"/>
        <v>34.328916549682617</v>
      </c>
      <c r="Y237" s="2">
        <f t="shared" ca="1" si="105"/>
        <v>37.077080045427593</v>
      </c>
      <c r="AA237" s="63">
        <f t="shared" ca="1" si="106"/>
        <v>676.92886607478511</v>
      </c>
      <c r="AB237" s="63">
        <f t="shared" ca="1" si="107"/>
        <v>691.41052791050504</v>
      </c>
      <c r="AC237" s="1">
        <f t="shared" ca="1" si="120"/>
        <v>6.6041840592661966E-2</v>
      </c>
      <c r="AD237" s="63">
        <f t="shared" ca="1" si="121"/>
        <v>1.0213931811176746</v>
      </c>
      <c r="AE237" s="1">
        <f t="shared" ca="1" si="122"/>
        <v>9.5155990627355802E-3</v>
      </c>
      <c r="AF237" s="63" t="str">
        <f t="shared" ca="1" si="109"/>
        <v/>
      </c>
      <c r="AG237" s="1" t="str">
        <f t="shared" ca="1" si="110"/>
        <v/>
      </c>
      <c r="AH237" s="63" t="str">
        <f t="shared" ca="1" si="111"/>
        <v/>
      </c>
      <c r="AI237" s="1" t="str">
        <f t="shared" ca="1" si="112"/>
        <v/>
      </c>
      <c r="AL237" s="2" t="str">
        <f t="shared" ca="1" si="117"/>
        <v/>
      </c>
      <c r="AM237" s="1" t="str">
        <f t="shared" ca="1" si="113"/>
        <v/>
      </c>
      <c r="AN237" s="63" t="str">
        <f t="shared" ca="1" si="118"/>
        <v/>
      </c>
      <c r="AO237" s="1" t="str">
        <f t="shared" ca="1" si="114"/>
        <v/>
      </c>
      <c r="AP237" s="63" t="str">
        <f t="shared" ca="1" si="119"/>
        <v/>
      </c>
      <c r="AQ237" s="1" t="str">
        <f t="shared" ca="1" si="115"/>
        <v/>
      </c>
      <c r="AZ237" s="118"/>
      <c r="BA237" s="118"/>
      <c r="BD237" s="121"/>
      <c r="BE237" s="121"/>
      <c r="BF237" s="121"/>
      <c r="BG237" s="121"/>
      <c r="BH237" s="121"/>
      <c r="BI237" s="121"/>
    </row>
    <row r="238" spans="1:61">
      <c r="A238" s="62">
        <f t="shared" si="116"/>
        <v>221</v>
      </c>
      <c r="H238" s="63"/>
      <c r="O238" s="1" t="str">
        <f t="shared" ca="1" si="101"/>
        <v>data3!R779C37</v>
      </c>
      <c r="P238" s="1" t="str">
        <f ca="1">$AT$8&amp;"!R"&amp;2+$D$16+3*A238&amp;"C"&amp;F$3</f>
        <v>data2!R779C37</v>
      </c>
      <c r="Q238" s="1" t="str">
        <f ca="1">$AT$8&amp;"!R"&amp;2+$D$16+3*A238+1&amp;"C"&amp;F$3</f>
        <v>data2!R780C37</v>
      </c>
      <c r="R238" s="1" t="str">
        <f ca="1">$AT$8&amp;"!R"&amp;2+$D$16+3*A238+2&amp;"C"&amp;F$3</f>
        <v>data2!R781C37</v>
      </c>
      <c r="S238" s="2">
        <f t="shared" ca="1" si="102"/>
        <v>222</v>
      </c>
      <c r="T238" s="63">
        <f t="shared" ca="1" si="103"/>
        <v>222</v>
      </c>
      <c r="U238" s="2">
        <f t="shared" ca="1" si="104"/>
        <v>222</v>
      </c>
      <c r="V238" s="2">
        <f t="shared" ca="1" si="99"/>
        <v>36.170412997711189</v>
      </c>
      <c r="W238" s="2">
        <f t="shared" ca="1" si="100"/>
        <v>35.202291284288677</v>
      </c>
      <c r="X238" s="2">
        <f t="shared" ca="1" si="105"/>
        <v>33.169162818363738</v>
      </c>
      <c r="Y238" s="2">
        <f t="shared" ca="1" si="105"/>
        <v>35.616685117994038</v>
      </c>
      <c r="AA238" s="63">
        <f t="shared" ca="1" si="106"/>
        <v>680.10250391316731</v>
      </c>
      <c r="AB238" s="63">
        <f t="shared" ca="1" si="107"/>
        <v>694.59448351178855</v>
      </c>
      <c r="AC238" s="1">
        <f t="shared" ca="1" si="120"/>
        <v>6.6351463796406565E-2</v>
      </c>
      <c r="AD238" s="63">
        <f t="shared" ca="1" si="121"/>
        <v>1.0213085226348049</v>
      </c>
      <c r="AE238" s="1">
        <f t="shared" ca="1" si="122"/>
        <v>9.4319250568484225E-3</v>
      </c>
      <c r="AF238" s="63" t="str">
        <f t="shared" ca="1" si="109"/>
        <v/>
      </c>
      <c r="AG238" s="1" t="str">
        <f t="shared" ca="1" si="110"/>
        <v/>
      </c>
      <c r="AH238" s="63" t="str">
        <f t="shared" ca="1" si="111"/>
        <v/>
      </c>
      <c r="AI238" s="1" t="str">
        <f t="shared" ca="1" si="112"/>
        <v/>
      </c>
      <c r="AL238" s="2" t="str">
        <f t="shared" ca="1" si="117"/>
        <v/>
      </c>
      <c r="AM238" s="1" t="str">
        <f t="shared" ca="1" si="113"/>
        <v/>
      </c>
      <c r="AN238" s="63" t="str">
        <f t="shared" ca="1" si="118"/>
        <v/>
      </c>
      <c r="AO238" s="1" t="str">
        <f t="shared" ca="1" si="114"/>
        <v/>
      </c>
      <c r="AP238" s="63" t="str">
        <f t="shared" ca="1" si="119"/>
        <v/>
      </c>
      <c r="AQ238" s="1" t="str">
        <f t="shared" ca="1" si="115"/>
        <v/>
      </c>
      <c r="AZ238" s="118"/>
      <c r="BA238" s="118"/>
      <c r="BD238" s="121"/>
      <c r="BE238" s="121"/>
      <c r="BF238" s="121"/>
      <c r="BG238" s="121"/>
      <c r="BH238" s="121"/>
      <c r="BI238" s="121"/>
    </row>
    <row r="239" spans="1:61">
      <c r="A239" s="62">
        <f t="shared" si="116"/>
        <v>222</v>
      </c>
      <c r="H239" s="63"/>
      <c r="O239" s="1" t="str">
        <f t="shared" ca="1" si="101"/>
        <v>data3!R782C37</v>
      </c>
      <c r="P239" s="1" t="str">
        <f ca="1">$AT$8&amp;"!R"&amp;2+$D$16+3*A239&amp;"C"&amp;F$3</f>
        <v>data2!R782C37</v>
      </c>
      <c r="Q239" s="1" t="str">
        <f ca="1">$AT$8&amp;"!R"&amp;2+$D$16+3*A239+1&amp;"C"&amp;F$3</f>
        <v>data2!R783C37</v>
      </c>
      <c r="R239" s="1" t="str">
        <f ca="1">$AT$8&amp;"!R"&amp;2+$D$16+3*A239+2&amp;"C"&amp;F$3</f>
        <v>data2!R784C37</v>
      </c>
      <c r="S239" s="2">
        <f t="shared" ca="1" si="102"/>
        <v>223</v>
      </c>
      <c r="T239" s="63">
        <f t="shared" ca="1" si="103"/>
        <v>223</v>
      </c>
      <c r="U239" s="2">
        <f t="shared" ca="1" si="104"/>
        <v>223</v>
      </c>
      <c r="V239" s="2">
        <f t="shared" ca="1" si="99"/>
        <v>34.859526716472374</v>
      </c>
      <c r="W239" s="2">
        <f t="shared" ca="1" si="100"/>
        <v>33.939879417419434</v>
      </c>
      <c r="X239" s="2">
        <f t="shared" ca="1" si="105"/>
        <v>31.979776314326696</v>
      </c>
      <c r="Y239" s="2">
        <f t="shared" ca="1" si="105"/>
        <v>34.122249467032297</v>
      </c>
      <c r="AC239" s="1"/>
      <c r="AE239" s="1"/>
      <c r="AF239" s="63" t="str">
        <f t="shared" ca="1" si="109"/>
        <v/>
      </c>
      <c r="AG239" s="1" t="str">
        <f t="shared" ca="1" si="110"/>
        <v/>
      </c>
      <c r="AH239" s="63" t="str">
        <f t="shared" ca="1" si="111"/>
        <v/>
      </c>
      <c r="AI239" s="1" t="str">
        <f t="shared" ca="1" si="112"/>
        <v/>
      </c>
      <c r="AL239" s="2" t="str">
        <f t="shared" ca="1" si="117"/>
        <v/>
      </c>
      <c r="AM239" s="1" t="str">
        <f t="shared" ca="1" si="113"/>
        <v/>
      </c>
      <c r="AN239" s="63" t="str">
        <f t="shared" ca="1" si="118"/>
        <v/>
      </c>
      <c r="AO239" s="1" t="str">
        <f t="shared" ca="1" si="114"/>
        <v/>
      </c>
      <c r="AP239" s="63" t="str">
        <f t="shared" ca="1" si="119"/>
        <v/>
      </c>
      <c r="AQ239" s="1" t="str">
        <f t="shared" ca="1" si="115"/>
        <v/>
      </c>
      <c r="AZ239" s="118"/>
      <c r="BA239" s="118"/>
      <c r="BD239" s="121"/>
      <c r="BE239" s="121"/>
      <c r="BF239" s="121"/>
      <c r="BG239" s="121"/>
      <c r="BH239" s="121"/>
      <c r="BI239" s="121"/>
    </row>
    <row r="240" spans="1:61">
      <c r="A240" s="62">
        <f t="shared" si="116"/>
        <v>223</v>
      </c>
      <c r="H240" s="63"/>
      <c r="O240" s="1" t="str">
        <f t="shared" ca="1" si="101"/>
        <v>data3!R785C37</v>
      </c>
      <c r="P240" s="1" t="str">
        <f ca="1">$AT$8&amp;"!R"&amp;2+$D$16+3*A240&amp;"C"&amp;F$3</f>
        <v>data2!R785C37</v>
      </c>
      <c r="Q240" s="1" t="str">
        <f ca="1">$AT$8&amp;"!R"&amp;2+$D$16+3*A240+1&amp;"C"&amp;F$3</f>
        <v>data2!R786C37</v>
      </c>
      <c r="R240" s="1" t="str">
        <f ca="1">$AT$8&amp;"!R"&amp;2+$D$16+3*A240+2&amp;"C"&amp;F$3</f>
        <v>data2!R787C37</v>
      </c>
      <c r="S240" s="2">
        <f t="shared" ca="1" si="102"/>
        <v>224</v>
      </c>
      <c r="T240" s="63">
        <f t="shared" ca="1" si="103"/>
        <v>224</v>
      </c>
      <c r="U240" s="2">
        <f t="shared" ca="1" si="104"/>
        <v>224</v>
      </c>
      <c r="V240" s="2">
        <f t="shared" ca="1" si="99"/>
        <v>33.571080716124328</v>
      </c>
      <c r="W240" s="2">
        <f t="shared" ca="1" si="100"/>
        <v>32.666295869009836</v>
      </c>
      <c r="X240" s="2">
        <f t="shared" ca="1" si="105"/>
        <v>30.751561505453928</v>
      </c>
      <c r="Y240" s="2">
        <f t="shared" ca="1" si="105"/>
        <v>32.630009719303679</v>
      </c>
      <c r="AA240" s="63">
        <f t="shared" ca="1" si="106"/>
        <v>683.14831072577783</v>
      </c>
      <c r="AB240" s="63">
        <f t="shared" ca="1" si="107"/>
        <v>697.63880593436102</v>
      </c>
      <c r="AC240" s="1">
        <f t="shared" ca="1" si="120"/>
        <v>6.6648615680563697E-2</v>
      </c>
      <c r="AD240" s="63">
        <f t="shared" ca="1" si="121"/>
        <v>1.0212113460299543</v>
      </c>
      <c r="AE240" s="1">
        <f t="shared" ca="1" si="122"/>
        <v>9.3358784997790156E-3</v>
      </c>
      <c r="AF240" s="63" t="str">
        <f t="shared" ca="1" si="109"/>
        <v/>
      </c>
      <c r="AG240" s="1" t="str">
        <f t="shared" ca="1" si="110"/>
        <v/>
      </c>
      <c r="AH240" s="63" t="str">
        <f t="shared" ca="1" si="111"/>
        <v/>
      </c>
      <c r="AI240" s="1" t="str">
        <f t="shared" ca="1" si="112"/>
        <v/>
      </c>
      <c r="AL240" s="2" t="str">
        <f t="shared" ca="1" si="117"/>
        <v/>
      </c>
      <c r="AM240" s="1" t="str">
        <f t="shared" ca="1" si="113"/>
        <v/>
      </c>
      <c r="AN240" s="63" t="str">
        <f t="shared" ca="1" si="118"/>
        <v/>
      </c>
      <c r="AO240" s="1" t="str">
        <f t="shared" ca="1" si="114"/>
        <v/>
      </c>
      <c r="AP240" s="63" t="str">
        <f t="shared" ca="1" si="119"/>
        <v/>
      </c>
      <c r="AQ240" s="1" t="str">
        <f t="shared" ca="1" si="115"/>
        <v/>
      </c>
      <c r="AZ240" s="118"/>
      <c r="BA240" s="118"/>
      <c r="BD240" s="121"/>
      <c r="BE240" s="121"/>
      <c r="BF240" s="121"/>
      <c r="BG240" s="121"/>
      <c r="BH240" s="121"/>
      <c r="BI240" s="121"/>
    </row>
    <row r="241" spans="1:71">
      <c r="A241" s="62">
        <f t="shared" si="116"/>
        <v>224</v>
      </c>
      <c r="H241" s="63"/>
      <c r="O241" s="1" t="str">
        <f t="shared" ca="1" si="101"/>
        <v>data3!R788C37</v>
      </c>
      <c r="P241" s="1" t="str">
        <f ca="1">$AT$8&amp;"!R"&amp;2+$D$16+3*A241&amp;"C"&amp;F$3</f>
        <v>data2!R788C37</v>
      </c>
      <c r="Q241" s="1" t="str">
        <f ca="1">$AT$8&amp;"!R"&amp;2+$D$16+3*A241+1&amp;"C"&amp;F$3</f>
        <v>data2!R789C37</v>
      </c>
      <c r="R241" s="1" t="str">
        <f ca="1">$AT$8&amp;"!R"&amp;2+$D$16+3*A241+2&amp;"C"&amp;F$3</f>
        <v>data2!R790C37</v>
      </c>
      <c r="S241" s="2">
        <f t="shared" ca="1" si="102"/>
        <v>225</v>
      </c>
      <c r="T241" s="63">
        <f t="shared" ca="1" si="103"/>
        <v>225</v>
      </c>
      <c r="U241" s="2">
        <f t="shared" ca="1" si="104"/>
        <v>225</v>
      </c>
      <c r="V241" s="2">
        <f t="shared" ca="1" si="99"/>
        <v>32.196570874877736</v>
      </c>
      <c r="W241" s="2">
        <f t="shared" ca="1" si="100"/>
        <v>31.320096084049769</v>
      </c>
      <c r="X241" s="2">
        <f t="shared" ca="1" si="105"/>
        <v>29.479408468518937</v>
      </c>
      <c r="Y241" s="2">
        <f t="shared" ca="1" si="105"/>
        <v>31.041812351771764</v>
      </c>
      <c r="AA241" s="63">
        <f t="shared" ca="1" si="106"/>
        <v>686.1829615570814</v>
      </c>
      <c r="AB241" s="63">
        <f t="shared" ca="1" si="107"/>
        <v>700.54904937744141</v>
      </c>
      <c r="AC241" s="1">
        <f ca="1">IF(AB241&lt;&gt;"",AA241/AC$16,"")</f>
        <v>6.694467917630062E-2</v>
      </c>
      <c r="AD241" s="63">
        <f t="shared" ca="1" si="108"/>
        <v>1.0209362351227151</v>
      </c>
      <c r="AE241" s="1">
        <f ca="1">IF(AD241&lt;&gt;"",AD241/AD$16-1,"")</f>
        <v>9.0639668036127663E-3</v>
      </c>
      <c r="AF241" s="63" t="str">
        <f t="shared" ca="1" si="109"/>
        <v/>
      </c>
      <c r="AG241" s="1" t="str">
        <f t="shared" ca="1" si="110"/>
        <v/>
      </c>
      <c r="AH241" s="63" t="str">
        <f t="shared" ca="1" si="111"/>
        <v/>
      </c>
      <c r="AI241" s="1" t="str">
        <f t="shared" ca="1" si="112"/>
        <v/>
      </c>
      <c r="AL241" s="2" t="str">
        <f t="shared" ca="1" si="117"/>
        <v/>
      </c>
      <c r="AM241" s="1" t="str">
        <f t="shared" ca="1" si="113"/>
        <v/>
      </c>
      <c r="AN241" s="63" t="str">
        <f t="shared" ca="1" si="118"/>
        <v/>
      </c>
      <c r="AO241" s="1" t="str">
        <f t="shared" ca="1" si="114"/>
        <v/>
      </c>
      <c r="AP241" s="63" t="str">
        <f t="shared" ca="1" si="119"/>
        <v/>
      </c>
      <c r="AQ241" s="1" t="str">
        <f t="shared" ca="1" si="115"/>
        <v/>
      </c>
      <c r="AZ241" s="118"/>
      <c r="BA241" s="118"/>
      <c r="BD241" s="121"/>
      <c r="BE241" s="121"/>
      <c r="BF241" s="121"/>
      <c r="BG241" s="121"/>
      <c r="BH241" s="121"/>
      <c r="BI241" s="121"/>
    </row>
    <row r="242" spans="1:71">
      <c r="A242" s="62">
        <f t="shared" si="116"/>
        <v>225</v>
      </c>
      <c r="H242" s="63"/>
      <c r="O242" s="1" t="str">
        <f t="shared" ca="1" si="101"/>
        <v>data3!R791C37</v>
      </c>
      <c r="P242" s="1" t="str">
        <f ca="1">$AT$8&amp;"!R"&amp;2+$D$16+3*A242&amp;"C"&amp;F$3</f>
        <v>data2!R791C37</v>
      </c>
      <c r="Q242" s="1" t="str">
        <f ca="1">$AT$8&amp;"!R"&amp;2+$D$16+3*A242+1&amp;"C"&amp;F$3</f>
        <v>data2!R792C37</v>
      </c>
      <c r="R242" s="1" t="str">
        <f ca="1">$AT$8&amp;"!R"&amp;2+$D$16+3*A242+2&amp;"C"&amp;F$3</f>
        <v>data2!R793C37</v>
      </c>
      <c r="S242" s="2">
        <f t="shared" ca="1" si="102"/>
        <v>226</v>
      </c>
      <c r="T242" s="63">
        <f t="shared" ca="1" si="103"/>
        <v>226</v>
      </c>
      <c r="U242" s="2">
        <f t="shared" ca="1" si="104"/>
        <v>226</v>
      </c>
      <c r="V242" s="2">
        <f t="shared" ca="1" si="99"/>
        <v>30.868033515221892</v>
      </c>
      <c r="W242" s="2">
        <f t="shared" ca="1" si="100"/>
        <v>29.929209027971542</v>
      </c>
      <c r="X242" s="2">
        <f t="shared" ca="1" si="105"/>
        <v>28.153712885720388</v>
      </c>
      <c r="Y242" s="2">
        <f t="shared" ca="1" si="105"/>
        <v>29.437228202819824</v>
      </c>
      <c r="AA242" s="63">
        <f t="shared" ca="1" si="106"/>
        <v>689.040278561528</v>
      </c>
      <c r="AB242" s="63">
        <f t="shared" ca="1" si="107"/>
        <v>703.23586709158758</v>
      </c>
      <c r="AC242" s="1">
        <f ca="1">IF(AB242&lt;&gt;"",AA242/AC$16,"")</f>
        <v>6.7223441810880774E-2</v>
      </c>
      <c r="AD242" s="63">
        <f t="shared" ca="1" si="108"/>
        <v>1.0206019720061865</v>
      </c>
      <c r="AE242" s="1">
        <f ca="1">IF(AD242&lt;&gt;"",AD242/AD$16-1,"")</f>
        <v>8.7335907676597824E-3</v>
      </c>
      <c r="AF242" s="63" t="str">
        <f t="shared" ca="1" si="109"/>
        <v/>
      </c>
      <c r="AG242" s="1" t="str">
        <f t="shared" ca="1" si="110"/>
        <v/>
      </c>
      <c r="AH242" s="63" t="str">
        <f t="shared" ca="1" si="111"/>
        <v/>
      </c>
      <c r="AI242" s="1" t="str">
        <f t="shared" ca="1" si="112"/>
        <v/>
      </c>
      <c r="AL242" s="2" t="str">
        <f t="shared" ca="1" si="117"/>
        <v/>
      </c>
      <c r="AM242" s="1" t="str">
        <f t="shared" ca="1" si="113"/>
        <v/>
      </c>
      <c r="AN242" s="63" t="str">
        <f t="shared" ca="1" si="118"/>
        <v/>
      </c>
      <c r="AO242" s="1" t="str">
        <f t="shared" ca="1" si="114"/>
        <v/>
      </c>
      <c r="AP242" s="63" t="str">
        <f t="shared" ca="1" si="119"/>
        <v/>
      </c>
      <c r="AQ242" s="1" t="str">
        <f t="shared" ca="1" si="115"/>
        <v/>
      </c>
      <c r="AZ242" s="118"/>
      <c r="BA242" s="118"/>
      <c r="BD242" s="121"/>
      <c r="BE242" s="121"/>
      <c r="BF242" s="121"/>
      <c r="BG242" s="121"/>
      <c r="BH242" s="121"/>
      <c r="BI242" s="121"/>
    </row>
    <row r="243" spans="1:71">
      <c r="A243" s="62">
        <f t="shared" si="116"/>
        <v>226</v>
      </c>
      <c r="H243" s="63"/>
      <c r="O243" s="1" t="str">
        <f t="shared" ca="1" si="101"/>
        <v>data3!R794C37</v>
      </c>
      <c r="P243" s="1" t="str">
        <f ca="1">$AT$8&amp;"!R"&amp;2+$D$16+3*A243&amp;"C"&amp;F$3</f>
        <v>data2!R794C37</v>
      </c>
      <c r="Q243" s="1" t="str">
        <f ca="1">$AT$8&amp;"!R"&amp;2+$D$16+3*A243+1&amp;"C"&amp;F$3</f>
        <v>data2!R795C37</v>
      </c>
      <c r="R243" s="1" t="str">
        <f ca="1">$AT$8&amp;"!R"&amp;2+$D$16+3*A243+2&amp;"C"&amp;F$3</f>
        <v>data2!R796C37</v>
      </c>
      <c r="S243" s="2">
        <f t="shared" ca="1" si="102"/>
        <v>227</v>
      </c>
      <c r="T243" s="63">
        <f t="shared" ca="1" si="103"/>
        <v>227</v>
      </c>
      <c r="U243" s="2">
        <f t="shared" ca="1" si="104"/>
        <v>227</v>
      </c>
      <c r="V243" s="2">
        <f t="shared" ca="1" si="99"/>
        <v>29.310145897707802</v>
      </c>
      <c r="W243" s="2">
        <f t="shared" ca="1" si="100"/>
        <v>28.510392325265066</v>
      </c>
      <c r="X243" s="2">
        <f t="shared" ca="1" si="105"/>
        <v>26.781831196376256</v>
      </c>
      <c r="Y243" s="2">
        <f t="shared" ca="1" si="105"/>
        <v>27.860349859510148</v>
      </c>
      <c r="AA243" s="63">
        <f t="shared" ca="1" si="106"/>
        <v>691.83886743511948</v>
      </c>
      <c r="AB243" s="63">
        <f t="shared" ca="1" si="107"/>
        <v>705.6880689348493</v>
      </c>
      <c r="AC243" s="1">
        <f ca="1">IF(AB243&lt;&gt;"",AA243/AC$16,"")</f>
        <v>6.7496474871718976E-2</v>
      </c>
      <c r="AD243" s="63">
        <f t="shared" ca="1" si="108"/>
        <v>1.0200179581570394</v>
      </c>
      <c r="AE243" s="1">
        <f ca="1">IF(AD243&lt;&gt;"",AD243/AD$16-1,"")</f>
        <v>8.1563683016381283E-3</v>
      </c>
      <c r="AF243" s="63" t="str">
        <f t="shared" ca="1" si="109"/>
        <v/>
      </c>
      <c r="AG243" s="1" t="str">
        <f t="shared" ca="1" si="110"/>
        <v/>
      </c>
      <c r="AH243" s="63" t="str">
        <f t="shared" ca="1" si="111"/>
        <v/>
      </c>
      <c r="AI243" s="1" t="str">
        <f t="shared" ca="1" si="112"/>
        <v/>
      </c>
      <c r="AL243" s="2" t="str">
        <f t="shared" ca="1" si="117"/>
        <v/>
      </c>
      <c r="AM243" s="1" t="str">
        <f t="shared" ca="1" si="113"/>
        <v/>
      </c>
      <c r="AN243" s="63" t="str">
        <f t="shared" ca="1" si="118"/>
        <v/>
      </c>
      <c r="AO243" s="1" t="str">
        <f t="shared" ca="1" si="114"/>
        <v/>
      </c>
      <c r="AP243" s="63" t="str">
        <f t="shared" ca="1" si="119"/>
        <v/>
      </c>
      <c r="AQ243" s="1" t="str">
        <f t="shared" ca="1" si="115"/>
        <v/>
      </c>
      <c r="AZ243" s="118"/>
      <c r="BA243" s="118"/>
      <c r="BD243" s="121"/>
      <c r="BE243" s="121"/>
      <c r="BF243" s="121"/>
      <c r="BG243" s="121"/>
      <c r="BH243" s="121"/>
      <c r="BI243" s="121"/>
    </row>
    <row r="244" spans="1:71" s="55" customFormat="1">
      <c r="A244" s="68">
        <f t="shared" si="116"/>
        <v>227</v>
      </c>
      <c r="B244" s="68"/>
      <c r="C244" s="68"/>
      <c r="E244" s="68"/>
      <c r="O244" s="54" t="str">
        <f t="shared" ca="1" si="101"/>
        <v>data3!R797C37</v>
      </c>
      <c r="P244" s="54" t="str">
        <f ca="1">$AT$8&amp;"!R"&amp;2+$D$16+3*A244&amp;"C"&amp;F$3</f>
        <v>data2!R797C37</v>
      </c>
      <c r="Q244" s="54" t="str">
        <f ca="1">$AT$8&amp;"!R"&amp;2+$D$16+3*A244+1&amp;"C"&amp;F$3</f>
        <v>data2!R798C37</v>
      </c>
      <c r="R244" s="54" t="str">
        <f ca="1">$AT$8&amp;"!R"&amp;2+$D$16+3*A244+2&amp;"C"&amp;F$3</f>
        <v>data2!R799C37</v>
      </c>
      <c r="S244" s="38">
        <f t="shared" ca="1" si="102"/>
        <v>228</v>
      </c>
      <c r="T244" s="55">
        <f t="shared" ca="1" si="103"/>
        <v>228</v>
      </c>
      <c r="U244" s="38">
        <f t="shared" ca="1" si="104"/>
        <v>228</v>
      </c>
      <c r="V244" s="38">
        <f t="shared" ca="1" si="99"/>
        <v>27.877355402265902</v>
      </c>
      <c r="W244" s="38">
        <f t="shared" ca="1" si="100"/>
        <v>26.97427225112915</v>
      </c>
      <c r="X244" s="38">
        <f t="shared" ca="1" si="105"/>
        <v>25.356202670506068</v>
      </c>
      <c r="Y244" s="38">
        <f t="shared" ca="1" si="105"/>
        <v>26.177209104810441</v>
      </c>
      <c r="AA244" s="55">
        <f t="shared" ca="1" si="106"/>
        <v>694.47897121387518</v>
      </c>
      <c r="AB244" s="55">
        <f t="shared" ca="1" si="107"/>
        <v>707.76044137137274</v>
      </c>
      <c r="AC244" s="54">
        <f ca="1">IF(AB244&lt;&gt;"",AA244/AC$16,"")</f>
        <v>6.7754045972085383E-2</v>
      </c>
      <c r="AD244" s="55">
        <f t="shared" ca="1" si="108"/>
        <v>1.0191243661910785</v>
      </c>
      <c r="AE244" s="54">
        <f ca="1">IF(AD244&lt;&gt;"",AD244/AD$16-1,"")</f>
        <v>7.2731677423318875E-3</v>
      </c>
      <c r="AF244" s="55" t="str">
        <f t="shared" ca="1" si="109"/>
        <v/>
      </c>
      <c r="AG244" s="54" t="str">
        <f t="shared" ca="1" si="110"/>
        <v/>
      </c>
      <c r="AH244" s="55" t="str">
        <f t="shared" ca="1" si="111"/>
        <v/>
      </c>
      <c r="AI244" s="54" t="str">
        <f t="shared" ca="1" si="112"/>
        <v/>
      </c>
      <c r="AL244" s="38" t="str">
        <f t="shared" ref="AL210:AL244" ca="1" si="123">IF(U$16-$A244&gt;=U$15,VLOOKUP(T$16-$A244,$U$17:$Y$244,5,FALSE),"")</f>
        <v/>
      </c>
      <c r="AM244" s="54" t="str">
        <f t="shared" ref="AM210:AM244" ca="1" si="124">IF(AL244&lt;&gt;"",$AA244/AM$16,"")</f>
        <v/>
      </c>
      <c r="AN244" s="55" t="str">
        <f t="shared" ref="AN210:AN244" ca="1" si="125">IF(AL244&lt;&gt;"",AL244/$AA244,"")</f>
        <v/>
      </c>
      <c r="AP244" s="55" t="str">
        <f t="shared" ref="AP210:AP244" ca="1" si="126">IF(AL244&lt;&gt;"",AL244/AF244,"")</f>
        <v/>
      </c>
      <c r="AQ244" s="54" t="str">
        <f t="shared" ref="AQ210:AQ244" ca="1" si="127">IF(AP244&lt;&gt;"",AP244/AP$16-1,"")</f>
        <v/>
      </c>
      <c r="AX244" s="125"/>
      <c r="AY244" s="125"/>
      <c r="AZ244" s="126"/>
      <c r="BA244" s="126"/>
      <c r="BB244" s="125"/>
      <c r="BC244" s="125"/>
      <c r="BD244" s="127"/>
      <c r="BE244" s="127"/>
      <c r="BF244" s="127"/>
      <c r="BG244" s="127"/>
      <c r="BH244" s="127"/>
      <c r="BI244" s="127"/>
      <c r="BJ244" s="125"/>
      <c r="BK244" s="125"/>
      <c r="BL244" s="125"/>
      <c r="BM244" s="125"/>
      <c r="BN244" s="125"/>
      <c r="BO244" s="125"/>
      <c r="BP244" s="125"/>
      <c r="BQ244" s="125"/>
      <c r="BR244" s="125"/>
      <c r="BS244" s="125"/>
    </row>
    <row r="245" spans="1:71">
      <c r="A245" s="62">
        <f t="shared" si="116"/>
        <v>228</v>
      </c>
      <c r="H245" s="63"/>
      <c r="AZ245" s="118"/>
      <c r="BA245" s="118"/>
      <c r="BD245" s="121"/>
      <c r="BE245" s="121"/>
      <c r="BF245" s="121"/>
      <c r="BG245" s="121"/>
      <c r="BH245" s="121"/>
      <c r="BI245" s="121"/>
    </row>
    <row r="246" spans="1:71">
      <c r="A246" s="62">
        <f t="shared" si="116"/>
        <v>229</v>
      </c>
      <c r="H246" s="63"/>
      <c r="AZ246" s="118"/>
      <c r="BA246" s="118"/>
      <c r="BD246" s="121"/>
      <c r="BE246" s="121"/>
      <c r="BF246" s="121"/>
      <c r="BG246" s="121"/>
      <c r="BH246" s="121"/>
      <c r="BI246" s="121"/>
    </row>
    <row r="247" spans="1:71">
      <c r="A247" s="62">
        <f t="shared" si="116"/>
        <v>230</v>
      </c>
      <c r="H247" s="63"/>
      <c r="AZ247" s="118"/>
      <c r="BA247" s="118"/>
      <c r="BD247" s="121"/>
      <c r="BE247" s="121"/>
      <c r="BF247" s="121"/>
      <c r="BG247" s="121"/>
      <c r="BH247" s="121"/>
      <c r="BI247" s="121"/>
    </row>
    <row r="248" spans="1:71">
      <c r="A248" s="62">
        <f t="shared" si="116"/>
        <v>231</v>
      </c>
      <c r="H248" s="63"/>
      <c r="AZ248" s="118"/>
      <c r="BA248" s="118"/>
      <c r="BD248" s="121"/>
      <c r="BE248" s="121"/>
      <c r="BF248" s="121"/>
      <c r="BG248" s="121"/>
      <c r="BH248" s="121"/>
      <c r="BI248" s="121"/>
    </row>
    <row r="249" spans="1:71">
      <c r="A249" s="62">
        <f t="shared" si="116"/>
        <v>232</v>
      </c>
      <c r="H249" s="63"/>
      <c r="AZ249" s="118"/>
      <c r="BA249" s="118"/>
      <c r="BD249" s="121"/>
      <c r="BE249" s="121"/>
      <c r="BF249" s="121"/>
      <c r="BG249" s="121"/>
      <c r="BH249" s="121"/>
      <c r="BI249" s="121"/>
    </row>
    <row r="250" spans="1:71">
      <c r="A250" s="62">
        <f t="shared" si="116"/>
        <v>233</v>
      </c>
      <c r="H250" s="63"/>
      <c r="AZ250" s="118"/>
      <c r="BA250" s="118"/>
      <c r="BD250" s="121"/>
      <c r="BE250" s="121"/>
      <c r="BF250" s="121"/>
      <c r="BG250" s="121"/>
      <c r="BH250" s="121"/>
      <c r="BI250" s="121"/>
    </row>
    <row r="251" spans="1:71">
      <c r="A251" s="62">
        <f t="shared" si="116"/>
        <v>234</v>
      </c>
      <c r="H251" s="63"/>
      <c r="AZ251" s="118"/>
      <c r="BA251" s="118"/>
      <c r="BD251" s="121"/>
      <c r="BE251" s="121"/>
      <c r="BF251" s="121"/>
      <c r="BG251" s="121"/>
      <c r="BH251" s="121"/>
      <c r="BI251" s="121"/>
    </row>
    <row r="252" spans="1:71">
      <c r="A252" s="62">
        <f t="shared" si="116"/>
        <v>235</v>
      </c>
      <c r="H252" s="63"/>
      <c r="AZ252" s="118"/>
      <c r="BA252" s="118"/>
      <c r="BD252" s="121"/>
      <c r="BE252" s="121"/>
      <c r="BF252" s="121"/>
      <c r="BG252" s="121"/>
      <c r="BH252" s="121"/>
      <c r="BI252" s="121"/>
    </row>
    <row r="253" spans="1:71">
      <c r="A253" s="62">
        <f t="shared" si="116"/>
        <v>236</v>
      </c>
      <c r="H253" s="63"/>
      <c r="AZ253" s="118"/>
      <c r="BA253" s="118"/>
      <c r="BD253" s="121"/>
      <c r="BE253" s="121"/>
      <c r="BF253" s="121"/>
      <c r="BG253" s="121"/>
      <c r="BH253" s="121"/>
      <c r="BI253" s="121"/>
    </row>
    <row r="254" spans="1:71">
      <c r="A254" s="62">
        <f t="shared" si="116"/>
        <v>237</v>
      </c>
      <c r="H254" s="63"/>
      <c r="AZ254" s="118"/>
      <c r="BA254" s="118"/>
      <c r="BD254" s="121"/>
      <c r="BE254" s="121"/>
      <c r="BF254" s="121"/>
      <c r="BG254" s="121"/>
      <c r="BH254" s="121"/>
      <c r="BI254" s="121"/>
    </row>
    <row r="255" spans="1:71">
      <c r="A255" s="62">
        <f t="shared" si="116"/>
        <v>238</v>
      </c>
      <c r="H255" s="63"/>
      <c r="AZ255" s="118"/>
      <c r="BA255" s="118"/>
      <c r="BD255" s="121"/>
      <c r="BE255" s="121"/>
      <c r="BF255" s="121"/>
      <c r="BG255" s="121"/>
      <c r="BH255" s="121"/>
      <c r="BI255" s="121"/>
    </row>
    <row r="256" spans="1:71">
      <c r="A256" s="62">
        <f t="shared" si="116"/>
        <v>239</v>
      </c>
      <c r="H256" s="63"/>
      <c r="AZ256" s="118"/>
      <c r="BA256" s="118"/>
      <c r="BD256" s="121"/>
      <c r="BE256" s="121"/>
      <c r="BF256" s="121"/>
      <c r="BG256" s="121"/>
      <c r="BH256" s="121"/>
      <c r="BI256" s="121"/>
    </row>
    <row r="257" spans="1:61">
      <c r="A257" s="62">
        <f t="shared" si="116"/>
        <v>240</v>
      </c>
      <c r="H257" s="63"/>
      <c r="AZ257" s="118"/>
      <c r="BA257" s="118"/>
      <c r="BD257" s="121"/>
      <c r="BE257" s="121"/>
      <c r="BF257" s="121"/>
      <c r="BG257" s="121"/>
      <c r="BH257" s="121"/>
      <c r="BI257" s="121"/>
    </row>
    <row r="258" spans="1:61">
      <c r="A258" s="62">
        <f t="shared" si="116"/>
        <v>241</v>
      </c>
      <c r="H258" s="63"/>
      <c r="AZ258" s="118"/>
      <c r="BA258" s="118"/>
      <c r="BD258" s="121"/>
      <c r="BE258" s="121"/>
      <c r="BF258" s="121"/>
      <c r="BG258" s="121"/>
      <c r="BH258" s="121"/>
      <c r="BI258" s="121"/>
    </row>
    <row r="259" spans="1:61">
      <c r="A259" s="62">
        <f t="shared" si="116"/>
        <v>242</v>
      </c>
      <c r="H259" s="63"/>
      <c r="AZ259" s="118"/>
      <c r="BA259" s="118"/>
      <c r="BD259" s="121"/>
      <c r="BE259" s="121"/>
      <c r="BF259" s="121"/>
      <c r="BG259" s="121"/>
      <c r="BH259" s="121"/>
      <c r="BI259" s="121"/>
    </row>
    <row r="260" spans="1:61">
      <c r="A260" s="62">
        <f t="shared" si="116"/>
        <v>243</v>
      </c>
      <c r="H260" s="63"/>
      <c r="AZ260" s="118"/>
      <c r="BA260" s="118"/>
      <c r="BD260" s="121"/>
      <c r="BE260" s="121"/>
      <c r="BF260" s="121"/>
      <c r="BG260" s="121"/>
      <c r="BH260" s="121"/>
      <c r="BI260" s="121"/>
    </row>
    <row r="261" spans="1:61">
      <c r="A261" s="62">
        <f t="shared" si="116"/>
        <v>244</v>
      </c>
      <c r="H261" s="63"/>
      <c r="AZ261" s="118"/>
      <c r="BA261" s="118"/>
      <c r="BD261" s="121"/>
      <c r="BE261" s="121"/>
      <c r="BF261" s="121"/>
      <c r="BG261" s="121"/>
      <c r="BH261" s="121"/>
      <c r="BI261" s="121"/>
    </row>
    <row r="262" spans="1:61">
      <c r="A262" s="62">
        <f t="shared" si="116"/>
        <v>245</v>
      </c>
      <c r="H262" s="63"/>
      <c r="AZ262" s="118"/>
      <c r="BA262" s="118"/>
      <c r="BD262" s="121"/>
      <c r="BE262" s="121"/>
      <c r="BF262" s="121"/>
      <c r="BG262" s="121"/>
      <c r="BH262" s="121"/>
      <c r="BI262" s="121"/>
    </row>
    <row r="263" spans="1:61">
      <c r="A263" s="62">
        <f t="shared" si="116"/>
        <v>246</v>
      </c>
      <c r="H263" s="63"/>
      <c r="AZ263" s="118"/>
      <c r="BA263" s="118"/>
      <c r="BD263" s="121"/>
      <c r="BE263" s="121"/>
      <c r="BF263" s="121"/>
      <c r="BG263" s="121"/>
      <c r="BH263" s="121"/>
      <c r="BI263" s="121"/>
    </row>
    <row r="264" spans="1:61">
      <c r="A264" s="62">
        <f t="shared" si="116"/>
        <v>247</v>
      </c>
      <c r="H264" s="63"/>
      <c r="AZ264" s="118"/>
      <c r="BA264" s="118"/>
      <c r="BD264" s="121"/>
      <c r="BE264" s="121"/>
      <c r="BF264" s="121"/>
      <c r="BG264" s="121"/>
      <c r="BH264" s="121"/>
      <c r="BI264" s="121"/>
    </row>
    <row r="265" spans="1:61">
      <c r="A265" s="62">
        <f t="shared" si="116"/>
        <v>248</v>
      </c>
      <c r="H265" s="63"/>
      <c r="AZ265" s="118"/>
      <c r="BA265" s="118"/>
      <c r="BD265" s="121"/>
      <c r="BE265" s="121"/>
      <c r="BF265" s="121"/>
      <c r="BG265" s="121"/>
      <c r="BH265" s="121"/>
      <c r="BI265" s="121"/>
    </row>
    <row r="266" spans="1:61">
      <c r="A266" s="62">
        <f t="shared" si="116"/>
        <v>249</v>
      </c>
      <c r="H266" s="63"/>
      <c r="AZ266" s="118"/>
      <c r="BA266" s="118"/>
      <c r="BD266" s="121"/>
      <c r="BE266" s="121"/>
      <c r="BF266" s="121"/>
      <c r="BG266" s="121"/>
      <c r="BH266" s="121"/>
      <c r="BI266" s="121"/>
    </row>
    <row r="267" spans="1:61">
      <c r="A267" s="62">
        <f t="shared" si="116"/>
        <v>250</v>
      </c>
      <c r="H267" s="63"/>
      <c r="AZ267" s="118"/>
      <c r="BA267" s="118"/>
      <c r="BD267" s="121"/>
      <c r="BE267" s="121"/>
      <c r="BF267" s="121"/>
      <c r="BG267" s="121"/>
      <c r="BH267" s="121"/>
      <c r="BI267" s="121"/>
    </row>
    <row r="268" spans="1:61">
      <c r="A268" s="62">
        <f t="shared" si="116"/>
        <v>251</v>
      </c>
      <c r="H268" s="63"/>
      <c r="AZ268" s="118"/>
      <c r="BA268" s="118"/>
      <c r="BD268" s="121"/>
      <c r="BE268" s="121"/>
      <c r="BF268" s="121"/>
      <c r="BG268" s="121"/>
      <c r="BH268" s="121"/>
      <c r="BI268" s="121"/>
    </row>
    <row r="269" spans="1:61">
      <c r="A269" s="62">
        <f t="shared" si="116"/>
        <v>252</v>
      </c>
      <c r="H269" s="63"/>
      <c r="AZ269" s="118"/>
      <c r="BA269" s="118"/>
      <c r="BD269" s="121"/>
      <c r="BE269" s="121"/>
      <c r="BF269" s="121"/>
      <c r="BG269" s="121"/>
      <c r="BH269" s="121"/>
      <c r="BI269" s="121"/>
    </row>
    <row r="270" spans="1:61">
      <c r="A270" s="62">
        <f t="shared" si="116"/>
        <v>253</v>
      </c>
      <c r="H270" s="63"/>
      <c r="AZ270" s="118"/>
      <c r="BA270" s="118"/>
      <c r="BD270" s="121"/>
      <c r="BE270" s="121"/>
      <c r="BF270" s="121"/>
      <c r="BG270" s="121"/>
      <c r="BH270" s="121"/>
      <c r="BI270" s="121"/>
    </row>
    <row r="271" spans="1:61">
      <c r="A271" s="62">
        <f t="shared" si="116"/>
        <v>254</v>
      </c>
      <c r="H271" s="63"/>
      <c r="AZ271" s="118"/>
      <c r="BA271" s="118"/>
      <c r="BD271" s="121"/>
      <c r="BE271" s="121"/>
      <c r="BF271" s="121"/>
      <c r="BG271" s="121"/>
      <c r="BH271" s="121"/>
      <c r="BI271" s="121"/>
    </row>
    <row r="272" spans="1:61">
      <c r="A272" s="62">
        <f t="shared" si="116"/>
        <v>255</v>
      </c>
      <c r="H272" s="63"/>
      <c r="AZ272" s="118"/>
      <c r="BA272" s="118"/>
      <c r="BD272" s="121"/>
      <c r="BE272" s="121"/>
      <c r="BF272" s="121"/>
      <c r="BG272" s="121"/>
      <c r="BH272" s="121"/>
      <c r="BI272" s="121"/>
    </row>
    <row r="273" spans="1:61">
      <c r="A273" s="62">
        <f t="shared" si="116"/>
        <v>256</v>
      </c>
      <c r="H273" s="63"/>
      <c r="AZ273" s="118"/>
      <c r="BA273" s="118"/>
      <c r="BD273" s="121"/>
      <c r="BE273" s="121"/>
      <c r="BF273" s="121"/>
      <c r="BG273" s="121"/>
      <c r="BH273" s="121"/>
      <c r="BI273" s="121"/>
    </row>
    <row r="274" spans="1:61">
      <c r="A274" s="62">
        <f t="shared" si="116"/>
        <v>257</v>
      </c>
      <c r="H274" s="63"/>
      <c r="AZ274" s="118"/>
      <c r="BA274" s="118"/>
      <c r="BD274" s="121"/>
      <c r="BE274" s="121"/>
      <c r="BF274" s="121"/>
      <c r="BG274" s="121"/>
      <c r="BH274" s="121"/>
      <c r="BI274" s="121"/>
    </row>
    <row r="275" spans="1:61">
      <c r="A275" s="62">
        <f t="shared" ref="A275:A338" si="128">A274+1</f>
        <v>258</v>
      </c>
      <c r="H275" s="63"/>
      <c r="AZ275" s="118"/>
      <c r="BA275" s="118"/>
      <c r="BD275" s="121"/>
      <c r="BE275" s="121"/>
      <c r="BF275" s="121"/>
      <c r="BG275" s="121"/>
      <c r="BH275" s="121"/>
      <c r="BI275" s="121"/>
    </row>
    <row r="276" spans="1:61">
      <c r="A276" s="62">
        <f t="shared" si="128"/>
        <v>259</v>
      </c>
      <c r="H276" s="63"/>
      <c r="AZ276" s="118"/>
      <c r="BA276" s="118"/>
      <c r="BD276" s="121"/>
      <c r="BE276" s="121"/>
      <c r="BF276" s="121"/>
      <c r="BG276" s="121"/>
      <c r="BH276" s="121"/>
      <c r="BI276" s="121"/>
    </row>
    <row r="277" spans="1:61">
      <c r="A277" s="62">
        <f t="shared" si="128"/>
        <v>260</v>
      </c>
      <c r="H277" s="63"/>
      <c r="AZ277" s="118"/>
      <c r="BA277" s="118"/>
      <c r="BD277" s="121"/>
      <c r="BE277" s="121"/>
      <c r="BF277" s="121"/>
      <c r="BG277" s="121"/>
      <c r="BH277" s="121"/>
      <c r="BI277" s="121"/>
    </row>
    <row r="278" spans="1:61">
      <c r="A278" s="62">
        <f t="shared" si="128"/>
        <v>261</v>
      </c>
      <c r="H278" s="63"/>
      <c r="AZ278" s="118"/>
      <c r="BA278" s="118"/>
      <c r="BD278" s="121"/>
      <c r="BE278" s="121"/>
      <c r="BF278" s="121"/>
      <c r="BG278" s="121"/>
      <c r="BH278" s="121"/>
      <c r="BI278" s="121"/>
    </row>
    <row r="279" spans="1:61">
      <c r="A279" s="62">
        <f t="shared" si="128"/>
        <v>262</v>
      </c>
      <c r="H279" s="63"/>
      <c r="AZ279" s="118"/>
      <c r="BA279" s="118"/>
      <c r="BD279" s="121"/>
      <c r="BE279" s="121"/>
      <c r="BF279" s="121"/>
      <c r="BG279" s="121"/>
      <c r="BH279" s="121"/>
      <c r="BI279" s="121"/>
    </row>
    <row r="280" spans="1:61">
      <c r="A280" s="62">
        <f t="shared" si="128"/>
        <v>263</v>
      </c>
      <c r="H280" s="63"/>
      <c r="AZ280" s="118"/>
      <c r="BA280" s="118"/>
      <c r="BD280" s="121"/>
      <c r="BE280" s="121"/>
      <c r="BF280" s="121"/>
      <c r="BG280" s="121"/>
      <c r="BH280" s="121"/>
      <c r="BI280" s="121"/>
    </row>
    <row r="281" spans="1:61">
      <c r="A281" s="62">
        <f t="shared" si="128"/>
        <v>264</v>
      </c>
      <c r="H281" s="63"/>
      <c r="AZ281" s="118"/>
      <c r="BA281" s="118"/>
      <c r="BD281" s="121"/>
      <c r="BE281" s="121"/>
      <c r="BF281" s="121"/>
      <c r="BG281" s="121"/>
      <c r="BH281" s="121"/>
      <c r="BI281" s="121"/>
    </row>
    <row r="282" spans="1:61">
      <c r="A282" s="62">
        <f t="shared" si="128"/>
        <v>265</v>
      </c>
      <c r="H282" s="63"/>
      <c r="AZ282" s="118"/>
      <c r="BA282" s="118"/>
      <c r="BD282" s="121"/>
      <c r="BE282" s="121"/>
      <c r="BF282" s="121"/>
      <c r="BG282" s="121"/>
      <c r="BH282" s="121"/>
      <c r="BI282" s="121"/>
    </row>
    <row r="283" spans="1:61">
      <c r="A283" s="62">
        <f t="shared" si="128"/>
        <v>266</v>
      </c>
      <c r="H283" s="63"/>
      <c r="AZ283" s="118"/>
      <c r="BA283" s="118"/>
      <c r="BD283" s="121"/>
      <c r="BE283" s="121"/>
      <c r="BF283" s="121"/>
      <c r="BG283" s="121"/>
      <c r="BH283" s="121"/>
      <c r="BI283" s="121"/>
    </row>
    <row r="284" spans="1:61">
      <c r="A284" s="62">
        <f t="shared" si="128"/>
        <v>267</v>
      </c>
      <c r="H284" s="63"/>
      <c r="AZ284" s="118"/>
      <c r="BA284" s="118"/>
      <c r="BD284" s="121"/>
      <c r="BE284" s="121"/>
      <c r="BF284" s="121"/>
      <c r="BG284" s="121"/>
      <c r="BH284" s="121"/>
      <c r="BI284" s="121"/>
    </row>
    <row r="285" spans="1:61">
      <c r="A285" s="62">
        <f t="shared" si="128"/>
        <v>268</v>
      </c>
      <c r="H285" s="63"/>
      <c r="AZ285" s="118"/>
      <c r="BA285" s="118"/>
      <c r="BD285" s="121"/>
      <c r="BE285" s="121"/>
      <c r="BF285" s="121"/>
      <c r="BG285" s="121"/>
      <c r="BH285" s="121"/>
      <c r="BI285" s="121"/>
    </row>
    <row r="286" spans="1:61">
      <c r="A286" s="62">
        <f t="shared" si="128"/>
        <v>269</v>
      </c>
      <c r="H286" s="63"/>
      <c r="AZ286" s="118"/>
      <c r="BA286" s="118"/>
      <c r="BD286" s="121"/>
      <c r="BE286" s="121"/>
      <c r="BF286" s="121"/>
      <c r="BG286" s="121"/>
      <c r="BH286" s="121"/>
      <c r="BI286" s="121"/>
    </row>
    <row r="287" spans="1:61">
      <c r="A287" s="62">
        <f t="shared" si="128"/>
        <v>270</v>
      </c>
      <c r="H287" s="63"/>
      <c r="AZ287" s="118"/>
      <c r="BA287" s="118"/>
      <c r="BD287" s="121"/>
      <c r="BE287" s="121"/>
      <c r="BF287" s="121"/>
      <c r="BG287" s="121"/>
      <c r="BH287" s="121"/>
      <c r="BI287" s="121"/>
    </row>
    <row r="288" spans="1:61">
      <c r="A288" s="62">
        <f t="shared" si="128"/>
        <v>271</v>
      </c>
      <c r="H288" s="63"/>
      <c r="AZ288" s="118"/>
      <c r="BA288" s="118"/>
      <c r="BD288" s="121"/>
      <c r="BE288" s="121"/>
      <c r="BF288" s="121"/>
      <c r="BG288" s="121"/>
      <c r="BH288" s="121"/>
      <c r="BI288" s="121"/>
    </row>
    <row r="289" spans="1:61">
      <c r="A289" s="62">
        <f t="shared" si="128"/>
        <v>272</v>
      </c>
      <c r="H289" s="63"/>
      <c r="AZ289" s="118"/>
      <c r="BA289" s="118"/>
      <c r="BD289" s="121"/>
      <c r="BE289" s="121"/>
      <c r="BF289" s="121"/>
      <c r="BG289" s="121"/>
      <c r="BH289" s="121"/>
      <c r="BI289" s="121"/>
    </row>
    <row r="290" spans="1:61">
      <c r="A290" s="62">
        <f t="shared" si="128"/>
        <v>273</v>
      </c>
      <c r="H290" s="63"/>
      <c r="AZ290" s="118"/>
      <c r="BA290" s="118"/>
      <c r="BD290" s="121"/>
      <c r="BE290" s="121"/>
      <c r="BF290" s="121"/>
      <c r="BG290" s="121"/>
      <c r="BH290" s="121"/>
      <c r="BI290" s="121"/>
    </row>
    <row r="291" spans="1:61">
      <c r="A291" s="62">
        <f t="shared" si="128"/>
        <v>274</v>
      </c>
      <c r="H291" s="63"/>
      <c r="AZ291" s="118"/>
      <c r="BA291" s="118"/>
      <c r="BD291" s="121"/>
      <c r="BE291" s="121"/>
      <c r="BF291" s="121"/>
      <c r="BG291" s="121"/>
      <c r="BH291" s="121"/>
      <c r="BI291" s="121"/>
    </row>
    <row r="292" spans="1:61">
      <c r="A292" s="62">
        <f t="shared" si="128"/>
        <v>275</v>
      </c>
      <c r="H292" s="63"/>
      <c r="AZ292" s="118"/>
      <c r="BA292" s="118"/>
      <c r="BD292" s="121"/>
      <c r="BE292" s="121"/>
      <c r="BF292" s="121"/>
      <c r="BG292" s="121"/>
      <c r="BH292" s="121"/>
      <c r="BI292" s="121"/>
    </row>
    <row r="293" spans="1:61">
      <c r="A293" s="62">
        <f t="shared" si="128"/>
        <v>276</v>
      </c>
      <c r="H293" s="63"/>
      <c r="AZ293" s="118"/>
      <c r="BA293" s="118"/>
      <c r="BD293" s="121"/>
      <c r="BE293" s="121"/>
      <c r="BF293" s="121"/>
      <c r="BG293" s="121"/>
      <c r="BH293" s="121"/>
      <c r="BI293" s="121"/>
    </row>
    <row r="294" spans="1:61">
      <c r="A294" s="62">
        <f t="shared" si="128"/>
        <v>277</v>
      </c>
      <c r="H294" s="63"/>
      <c r="AZ294" s="118"/>
      <c r="BA294" s="118"/>
      <c r="BD294" s="121"/>
      <c r="BE294" s="121"/>
      <c r="BF294" s="121"/>
      <c r="BG294" s="121"/>
      <c r="BH294" s="121"/>
      <c r="BI294" s="121"/>
    </row>
    <row r="295" spans="1:61">
      <c r="A295" s="62">
        <f t="shared" si="128"/>
        <v>278</v>
      </c>
      <c r="H295" s="63"/>
      <c r="AZ295" s="118"/>
      <c r="BA295" s="118"/>
      <c r="BD295" s="121"/>
      <c r="BE295" s="121"/>
      <c r="BF295" s="121"/>
      <c r="BG295" s="121"/>
      <c r="BH295" s="121"/>
      <c r="BI295" s="121"/>
    </row>
    <row r="296" spans="1:61">
      <c r="A296" s="62">
        <f t="shared" si="128"/>
        <v>279</v>
      </c>
      <c r="H296" s="63"/>
      <c r="AZ296" s="118"/>
      <c r="BA296" s="118"/>
      <c r="BD296" s="121"/>
      <c r="BE296" s="121"/>
      <c r="BF296" s="121"/>
      <c r="BG296" s="121"/>
      <c r="BH296" s="121"/>
      <c r="BI296" s="121"/>
    </row>
    <row r="297" spans="1:61">
      <c r="A297" s="62">
        <f t="shared" si="128"/>
        <v>280</v>
      </c>
      <c r="H297" s="63"/>
      <c r="AZ297" s="118"/>
      <c r="BA297" s="118"/>
      <c r="BD297" s="121"/>
      <c r="BE297" s="121"/>
      <c r="BF297" s="121"/>
      <c r="BG297" s="121"/>
      <c r="BH297" s="121"/>
      <c r="BI297" s="121"/>
    </row>
    <row r="298" spans="1:61">
      <c r="A298" s="62">
        <f t="shared" si="128"/>
        <v>281</v>
      </c>
      <c r="H298" s="63"/>
      <c r="AZ298" s="118"/>
      <c r="BA298" s="118"/>
      <c r="BD298" s="121"/>
      <c r="BE298" s="121"/>
      <c r="BF298" s="121"/>
      <c r="BG298" s="121"/>
      <c r="BH298" s="121"/>
      <c r="BI298" s="121"/>
    </row>
    <row r="299" spans="1:61">
      <c r="A299" s="62">
        <f t="shared" si="128"/>
        <v>282</v>
      </c>
      <c r="H299" s="63"/>
      <c r="AZ299" s="118"/>
      <c r="BA299" s="118"/>
      <c r="BD299" s="121"/>
      <c r="BE299" s="121"/>
      <c r="BF299" s="121"/>
      <c r="BG299" s="121"/>
      <c r="BH299" s="121"/>
      <c r="BI299" s="121"/>
    </row>
    <row r="300" spans="1:61">
      <c r="A300" s="62">
        <f t="shared" si="128"/>
        <v>283</v>
      </c>
      <c r="H300" s="63"/>
      <c r="AZ300" s="118"/>
      <c r="BA300" s="118"/>
      <c r="BD300" s="121"/>
      <c r="BE300" s="121"/>
      <c r="BF300" s="121"/>
      <c r="BG300" s="121"/>
      <c r="BH300" s="121"/>
      <c r="BI300" s="121"/>
    </row>
    <row r="301" spans="1:61">
      <c r="A301" s="62">
        <f t="shared" si="128"/>
        <v>284</v>
      </c>
      <c r="H301" s="63"/>
      <c r="AZ301" s="118"/>
      <c r="BA301" s="118"/>
      <c r="BD301" s="121"/>
      <c r="BE301" s="121"/>
      <c r="BF301" s="121"/>
      <c r="BG301" s="121"/>
      <c r="BH301" s="121"/>
      <c r="BI301" s="121"/>
    </row>
    <row r="302" spans="1:61">
      <c r="A302" s="62">
        <f t="shared" si="128"/>
        <v>285</v>
      </c>
      <c r="H302" s="63"/>
      <c r="AZ302" s="118"/>
      <c r="BA302" s="118"/>
      <c r="BD302" s="121"/>
      <c r="BE302" s="121"/>
      <c r="BF302" s="121"/>
      <c r="BG302" s="121"/>
      <c r="BH302" s="121"/>
      <c r="BI302" s="121"/>
    </row>
    <row r="303" spans="1:61">
      <c r="A303" s="62">
        <f t="shared" si="128"/>
        <v>286</v>
      </c>
      <c r="H303" s="63"/>
      <c r="AZ303" s="118"/>
      <c r="BA303" s="118"/>
      <c r="BD303" s="121"/>
      <c r="BE303" s="121"/>
      <c r="BF303" s="121"/>
      <c r="BG303" s="121"/>
      <c r="BH303" s="121"/>
      <c r="BI303" s="121"/>
    </row>
    <row r="304" spans="1:61">
      <c r="A304" s="62">
        <f t="shared" si="128"/>
        <v>287</v>
      </c>
      <c r="H304" s="63"/>
      <c r="AZ304" s="118"/>
      <c r="BA304" s="118"/>
      <c r="BD304" s="121"/>
      <c r="BE304" s="121"/>
      <c r="BF304" s="121"/>
      <c r="BG304" s="121"/>
      <c r="BH304" s="121"/>
      <c r="BI304" s="121"/>
    </row>
    <row r="305" spans="1:51">
      <c r="A305" s="62">
        <f t="shared" si="128"/>
        <v>288</v>
      </c>
      <c r="H305" s="63"/>
      <c r="AX305" s="118"/>
      <c r="AY305" s="118"/>
    </row>
    <row r="306" spans="1:51">
      <c r="A306" s="62">
        <f t="shared" si="128"/>
        <v>289</v>
      </c>
      <c r="H306" s="63"/>
      <c r="AX306" s="118"/>
      <c r="AY306" s="118"/>
    </row>
    <row r="307" spans="1:51">
      <c r="A307" s="62">
        <f t="shared" si="128"/>
        <v>290</v>
      </c>
      <c r="H307" s="63"/>
    </row>
    <row r="308" spans="1:51">
      <c r="A308" s="62">
        <f t="shared" si="128"/>
        <v>291</v>
      </c>
      <c r="H308" s="63"/>
    </row>
    <row r="309" spans="1:51">
      <c r="A309" s="62">
        <f t="shared" si="128"/>
        <v>292</v>
      </c>
      <c r="H309" s="63"/>
    </row>
    <row r="310" spans="1:51">
      <c r="A310" s="62">
        <f t="shared" si="128"/>
        <v>293</v>
      </c>
      <c r="H310" s="63"/>
    </row>
    <row r="311" spans="1:51">
      <c r="A311" s="62">
        <f t="shared" si="128"/>
        <v>294</v>
      </c>
      <c r="H311" s="63"/>
    </row>
    <row r="312" spans="1:51">
      <c r="A312" s="62">
        <f t="shared" si="128"/>
        <v>295</v>
      </c>
      <c r="H312" s="63"/>
    </row>
    <row r="313" spans="1:51">
      <c r="A313" s="62">
        <f t="shared" si="128"/>
        <v>296</v>
      </c>
      <c r="H313" s="63"/>
    </row>
    <row r="314" spans="1:51">
      <c r="A314" s="62">
        <f t="shared" si="128"/>
        <v>297</v>
      </c>
      <c r="H314" s="63"/>
    </row>
    <row r="315" spans="1:51">
      <c r="A315" s="62">
        <f t="shared" si="128"/>
        <v>298</v>
      </c>
      <c r="H315" s="63"/>
    </row>
    <row r="316" spans="1:51">
      <c r="A316" s="62">
        <f t="shared" si="128"/>
        <v>299</v>
      </c>
      <c r="H316" s="63"/>
    </row>
    <row r="317" spans="1:51">
      <c r="A317" s="62">
        <f t="shared" si="128"/>
        <v>300</v>
      </c>
      <c r="H317" s="63"/>
    </row>
    <row r="318" spans="1:51">
      <c r="A318" s="62">
        <f t="shared" si="128"/>
        <v>301</v>
      </c>
      <c r="H318" s="63"/>
    </row>
    <row r="319" spans="1:51">
      <c r="A319" s="62">
        <f t="shared" si="128"/>
        <v>302</v>
      </c>
      <c r="H319" s="63"/>
    </row>
    <row r="320" spans="1:51">
      <c r="A320" s="62">
        <f t="shared" si="128"/>
        <v>303</v>
      </c>
      <c r="H320" s="63"/>
    </row>
    <row r="321" spans="1:8">
      <c r="A321" s="62">
        <f t="shared" si="128"/>
        <v>304</v>
      </c>
      <c r="H321" s="63"/>
    </row>
    <row r="322" spans="1:8">
      <c r="A322" s="62">
        <f t="shared" si="128"/>
        <v>305</v>
      </c>
      <c r="H322" s="63"/>
    </row>
    <row r="323" spans="1:8">
      <c r="A323" s="62">
        <f t="shared" si="128"/>
        <v>306</v>
      </c>
      <c r="H323" s="63"/>
    </row>
    <row r="324" spans="1:8">
      <c r="A324" s="62">
        <f t="shared" si="128"/>
        <v>307</v>
      </c>
      <c r="H324" s="63"/>
    </row>
    <row r="325" spans="1:8">
      <c r="A325" s="62">
        <f t="shared" si="128"/>
        <v>308</v>
      </c>
      <c r="H325" s="63"/>
    </row>
    <row r="326" spans="1:8">
      <c r="A326" s="62">
        <f t="shared" si="128"/>
        <v>309</v>
      </c>
      <c r="H326" s="63"/>
    </row>
    <row r="327" spans="1:8">
      <c r="A327" s="62">
        <f t="shared" si="128"/>
        <v>310</v>
      </c>
      <c r="H327" s="63"/>
    </row>
    <row r="328" spans="1:8">
      <c r="A328" s="62">
        <f t="shared" si="128"/>
        <v>311</v>
      </c>
      <c r="H328" s="63"/>
    </row>
    <row r="329" spans="1:8">
      <c r="A329" s="62">
        <f t="shared" si="128"/>
        <v>312</v>
      </c>
      <c r="H329" s="63"/>
    </row>
    <row r="330" spans="1:8">
      <c r="A330" s="62">
        <f t="shared" si="128"/>
        <v>313</v>
      </c>
      <c r="H330" s="63"/>
    </row>
    <row r="331" spans="1:8">
      <c r="A331" s="62">
        <f t="shared" si="128"/>
        <v>314</v>
      </c>
      <c r="H331" s="63"/>
    </row>
    <row r="332" spans="1:8">
      <c r="A332" s="62">
        <f t="shared" si="128"/>
        <v>315</v>
      </c>
      <c r="H332" s="63"/>
    </row>
    <row r="333" spans="1:8">
      <c r="A333" s="62">
        <f t="shared" si="128"/>
        <v>316</v>
      </c>
      <c r="H333" s="63"/>
    </row>
    <row r="334" spans="1:8">
      <c r="A334" s="62">
        <f t="shared" si="128"/>
        <v>317</v>
      </c>
      <c r="H334" s="63"/>
    </row>
    <row r="335" spans="1:8">
      <c r="A335" s="62">
        <f t="shared" si="128"/>
        <v>318</v>
      </c>
      <c r="H335" s="63"/>
    </row>
    <row r="336" spans="1:8">
      <c r="A336" s="62">
        <f t="shared" si="128"/>
        <v>319</v>
      </c>
      <c r="H336" s="63"/>
    </row>
    <row r="337" spans="1:8">
      <c r="A337" s="62">
        <f t="shared" si="128"/>
        <v>320</v>
      </c>
      <c r="H337" s="63"/>
    </row>
    <row r="338" spans="1:8">
      <c r="A338" s="62">
        <f t="shared" si="128"/>
        <v>321</v>
      </c>
      <c r="H338" s="63"/>
    </row>
    <row r="339" spans="1:8">
      <c r="A339" s="62">
        <f t="shared" ref="A339:A402" si="129">A338+1</f>
        <v>322</v>
      </c>
      <c r="H339" s="63"/>
    </row>
    <row r="340" spans="1:8">
      <c r="A340" s="62">
        <f t="shared" si="129"/>
        <v>323</v>
      </c>
      <c r="H340" s="63"/>
    </row>
    <row r="341" spans="1:8">
      <c r="A341" s="62">
        <f t="shared" si="129"/>
        <v>324</v>
      </c>
      <c r="H341" s="63"/>
    </row>
    <row r="342" spans="1:8">
      <c r="A342" s="62">
        <f t="shared" si="129"/>
        <v>325</v>
      </c>
      <c r="H342" s="63"/>
    </row>
    <row r="343" spans="1:8">
      <c r="A343" s="62">
        <f t="shared" si="129"/>
        <v>326</v>
      </c>
      <c r="H343" s="63"/>
    </row>
    <row r="344" spans="1:8">
      <c r="A344" s="62">
        <f t="shared" si="129"/>
        <v>327</v>
      </c>
      <c r="H344" s="63"/>
    </row>
    <row r="345" spans="1:8">
      <c r="A345" s="62">
        <f t="shared" si="129"/>
        <v>328</v>
      </c>
      <c r="H345" s="63"/>
    </row>
    <row r="346" spans="1:8">
      <c r="A346" s="62">
        <f t="shared" si="129"/>
        <v>329</v>
      </c>
      <c r="H346" s="63"/>
    </row>
    <row r="347" spans="1:8">
      <c r="A347" s="62">
        <f t="shared" si="129"/>
        <v>330</v>
      </c>
      <c r="H347" s="63"/>
    </row>
    <row r="348" spans="1:8">
      <c r="A348" s="62">
        <f t="shared" si="129"/>
        <v>331</v>
      </c>
      <c r="H348" s="63"/>
    </row>
    <row r="349" spans="1:8">
      <c r="A349" s="62">
        <f t="shared" si="129"/>
        <v>332</v>
      </c>
      <c r="H349" s="63"/>
    </row>
    <row r="350" spans="1:8">
      <c r="A350" s="62">
        <f t="shared" si="129"/>
        <v>333</v>
      </c>
      <c r="H350" s="63"/>
    </row>
    <row r="351" spans="1:8">
      <c r="A351" s="62">
        <f t="shared" si="129"/>
        <v>334</v>
      </c>
      <c r="H351" s="63"/>
    </row>
    <row r="352" spans="1:8">
      <c r="A352" s="62">
        <f t="shared" si="129"/>
        <v>335</v>
      </c>
      <c r="H352" s="63"/>
    </row>
    <row r="353" spans="1:8">
      <c r="A353" s="62">
        <f t="shared" si="129"/>
        <v>336</v>
      </c>
      <c r="H353" s="63"/>
    </row>
    <row r="354" spans="1:8">
      <c r="A354" s="62">
        <f t="shared" si="129"/>
        <v>337</v>
      </c>
      <c r="H354" s="63"/>
    </row>
    <row r="355" spans="1:8">
      <c r="A355" s="62">
        <f t="shared" si="129"/>
        <v>338</v>
      </c>
      <c r="H355" s="63"/>
    </row>
    <row r="356" spans="1:8">
      <c r="A356" s="62">
        <f t="shared" si="129"/>
        <v>339</v>
      </c>
      <c r="H356" s="63"/>
    </row>
    <row r="357" spans="1:8">
      <c r="A357" s="62">
        <f t="shared" si="129"/>
        <v>340</v>
      </c>
      <c r="H357" s="63"/>
    </row>
    <row r="358" spans="1:8">
      <c r="A358" s="62">
        <f t="shared" si="129"/>
        <v>341</v>
      </c>
      <c r="H358" s="63"/>
    </row>
    <row r="359" spans="1:8">
      <c r="A359" s="62">
        <f t="shared" si="129"/>
        <v>342</v>
      </c>
      <c r="H359" s="63"/>
    </row>
    <row r="360" spans="1:8">
      <c r="A360" s="62">
        <f t="shared" si="129"/>
        <v>343</v>
      </c>
      <c r="H360" s="63"/>
    </row>
    <row r="361" spans="1:8">
      <c r="A361" s="62">
        <f t="shared" si="129"/>
        <v>344</v>
      </c>
      <c r="H361" s="63"/>
    </row>
    <row r="362" spans="1:8">
      <c r="A362" s="62">
        <f t="shared" si="129"/>
        <v>345</v>
      </c>
      <c r="H362" s="63"/>
    </row>
    <row r="363" spans="1:8">
      <c r="A363" s="62">
        <f t="shared" si="129"/>
        <v>346</v>
      </c>
      <c r="H363" s="63"/>
    </row>
    <row r="364" spans="1:8">
      <c r="A364" s="62">
        <f t="shared" si="129"/>
        <v>347</v>
      </c>
      <c r="H364" s="63"/>
    </row>
    <row r="365" spans="1:8">
      <c r="A365" s="62">
        <f t="shared" si="129"/>
        <v>348</v>
      </c>
      <c r="H365" s="63"/>
    </row>
    <row r="366" spans="1:8">
      <c r="A366" s="62">
        <f t="shared" si="129"/>
        <v>349</v>
      </c>
      <c r="H366" s="63"/>
    </row>
    <row r="367" spans="1:8">
      <c r="A367" s="62">
        <f t="shared" si="129"/>
        <v>350</v>
      </c>
      <c r="H367" s="63"/>
    </row>
    <row r="368" spans="1:8">
      <c r="A368" s="62">
        <f t="shared" si="129"/>
        <v>351</v>
      </c>
      <c r="H368" s="63"/>
    </row>
    <row r="369" spans="1:8">
      <c r="A369" s="62">
        <f t="shared" si="129"/>
        <v>352</v>
      </c>
      <c r="H369" s="63"/>
    </row>
    <row r="370" spans="1:8">
      <c r="A370" s="62">
        <f t="shared" si="129"/>
        <v>353</v>
      </c>
      <c r="H370" s="63"/>
    </row>
    <row r="371" spans="1:8">
      <c r="A371" s="62">
        <f t="shared" si="129"/>
        <v>354</v>
      </c>
      <c r="H371" s="63"/>
    </row>
    <row r="372" spans="1:8">
      <c r="A372" s="62">
        <f t="shared" si="129"/>
        <v>355</v>
      </c>
      <c r="H372" s="63"/>
    </row>
    <row r="373" spans="1:8">
      <c r="A373" s="62">
        <f t="shared" si="129"/>
        <v>356</v>
      </c>
      <c r="H373" s="63"/>
    </row>
    <row r="374" spans="1:8">
      <c r="A374" s="62">
        <f t="shared" si="129"/>
        <v>357</v>
      </c>
      <c r="H374" s="63"/>
    </row>
    <row r="375" spans="1:8">
      <c r="A375" s="62">
        <f t="shared" si="129"/>
        <v>358</v>
      </c>
      <c r="H375" s="63"/>
    </row>
    <row r="376" spans="1:8">
      <c r="A376" s="62">
        <f t="shared" si="129"/>
        <v>359</v>
      </c>
      <c r="H376" s="63"/>
    </row>
    <row r="377" spans="1:8">
      <c r="A377" s="62">
        <f t="shared" si="129"/>
        <v>360</v>
      </c>
      <c r="H377" s="63"/>
    </row>
    <row r="378" spans="1:8">
      <c r="A378" s="62">
        <f t="shared" si="129"/>
        <v>361</v>
      </c>
      <c r="H378" s="63"/>
    </row>
    <row r="379" spans="1:8">
      <c r="A379" s="62">
        <f t="shared" si="129"/>
        <v>362</v>
      </c>
      <c r="H379" s="63"/>
    </row>
    <row r="380" spans="1:8">
      <c r="A380" s="62">
        <f t="shared" si="129"/>
        <v>363</v>
      </c>
      <c r="H380" s="63"/>
    </row>
    <row r="381" spans="1:8">
      <c r="A381" s="62">
        <f t="shared" si="129"/>
        <v>364</v>
      </c>
      <c r="H381" s="63"/>
    </row>
    <row r="382" spans="1:8">
      <c r="A382" s="62">
        <f t="shared" si="129"/>
        <v>365</v>
      </c>
      <c r="H382" s="63"/>
    </row>
    <row r="383" spans="1:8">
      <c r="A383" s="62">
        <f t="shared" si="129"/>
        <v>366</v>
      </c>
      <c r="H383" s="63"/>
    </row>
    <row r="384" spans="1:8">
      <c r="A384" s="62">
        <f t="shared" si="129"/>
        <v>367</v>
      </c>
      <c r="H384" s="63"/>
    </row>
    <row r="385" spans="1:8">
      <c r="A385" s="62">
        <f t="shared" si="129"/>
        <v>368</v>
      </c>
      <c r="H385" s="63"/>
    </row>
    <row r="386" spans="1:8">
      <c r="A386" s="62">
        <f t="shared" si="129"/>
        <v>369</v>
      </c>
      <c r="H386" s="63"/>
    </row>
    <row r="387" spans="1:8">
      <c r="A387" s="62">
        <f t="shared" si="129"/>
        <v>370</v>
      </c>
      <c r="H387" s="63"/>
    </row>
    <row r="388" spans="1:8">
      <c r="A388" s="62">
        <f t="shared" si="129"/>
        <v>371</v>
      </c>
      <c r="H388" s="63"/>
    </row>
    <row r="389" spans="1:8">
      <c r="A389" s="62">
        <f t="shared" si="129"/>
        <v>372</v>
      </c>
      <c r="H389" s="63"/>
    </row>
    <row r="390" spans="1:8">
      <c r="A390" s="62">
        <f t="shared" si="129"/>
        <v>373</v>
      </c>
      <c r="H390" s="63"/>
    </row>
    <row r="391" spans="1:8">
      <c r="A391" s="62">
        <f t="shared" si="129"/>
        <v>374</v>
      </c>
      <c r="H391" s="63"/>
    </row>
    <row r="392" spans="1:8">
      <c r="A392" s="62">
        <f t="shared" si="129"/>
        <v>375</v>
      </c>
      <c r="H392" s="63"/>
    </row>
    <row r="393" spans="1:8">
      <c r="A393" s="62">
        <f t="shared" si="129"/>
        <v>376</v>
      </c>
      <c r="H393" s="63"/>
    </row>
    <row r="394" spans="1:8">
      <c r="A394" s="62">
        <f t="shared" si="129"/>
        <v>377</v>
      </c>
      <c r="H394" s="63"/>
    </row>
    <row r="395" spans="1:8">
      <c r="A395" s="62">
        <f t="shared" si="129"/>
        <v>378</v>
      </c>
      <c r="H395" s="63"/>
    </row>
    <row r="396" spans="1:8">
      <c r="A396" s="62">
        <f t="shared" si="129"/>
        <v>379</v>
      </c>
      <c r="H396" s="63"/>
    </row>
    <row r="397" spans="1:8">
      <c r="A397" s="62">
        <f t="shared" si="129"/>
        <v>380</v>
      </c>
      <c r="H397" s="63"/>
    </row>
    <row r="398" spans="1:8">
      <c r="A398" s="62">
        <f t="shared" si="129"/>
        <v>381</v>
      </c>
      <c r="H398" s="63"/>
    </row>
    <row r="399" spans="1:8">
      <c r="A399" s="62">
        <f t="shared" si="129"/>
        <v>382</v>
      </c>
      <c r="H399" s="63"/>
    </row>
    <row r="400" spans="1:8">
      <c r="A400" s="62">
        <f t="shared" si="129"/>
        <v>383</v>
      </c>
      <c r="H400" s="63"/>
    </row>
    <row r="401" spans="1:8">
      <c r="A401" s="62">
        <f t="shared" si="129"/>
        <v>384</v>
      </c>
      <c r="H401" s="63"/>
    </row>
    <row r="402" spans="1:8">
      <c r="A402" s="62">
        <f t="shared" si="129"/>
        <v>385</v>
      </c>
      <c r="H402" s="63"/>
    </row>
    <row r="403" spans="1:8">
      <c r="A403" s="62">
        <f t="shared" ref="A403:A466" si="130">A402+1</f>
        <v>386</v>
      </c>
      <c r="H403" s="63"/>
    </row>
    <row r="404" spans="1:8">
      <c r="A404" s="62">
        <f t="shared" si="130"/>
        <v>387</v>
      </c>
      <c r="H404" s="63"/>
    </row>
    <row r="405" spans="1:8">
      <c r="A405" s="62">
        <f t="shared" si="130"/>
        <v>388</v>
      </c>
      <c r="H405" s="63"/>
    </row>
    <row r="406" spans="1:8">
      <c r="A406" s="62">
        <f t="shared" si="130"/>
        <v>389</v>
      </c>
      <c r="H406" s="63"/>
    </row>
    <row r="407" spans="1:8">
      <c r="A407" s="62">
        <f t="shared" si="130"/>
        <v>390</v>
      </c>
      <c r="H407" s="63"/>
    </row>
    <row r="408" spans="1:8">
      <c r="A408" s="62">
        <f t="shared" si="130"/>
        <v>391</v>
      </c>
      <c r="H408" s="63"/>
    </row>
    <row r="409" spans="1:8">
      <c r="A409" s="62">
        <f t="shared" si="130"/>
        <v>392</v>
      </c>
      <c r="H409" s="63"/>
    </row>
    <row r="410" spans="1:8">
      <c r="A410" s="62">
        <f t="shared" si="130"/>
        <v>393</v>
      </c>
      <c r="H410" s="63"/>
    </row>
    <row r="411" spans="1:8">
      <c r="A411" s="62">
        <f t="shared" si="130"/>
        <v>394</v>
      </c>
      <c r="H411" s="63"/>
    </row>
    <row r="412" spans="1:8">
      <c r="A412" s="62">
        <f t="shared" si="130"/>
        <v>395</v>
      </c>
      <c r="H412" s="63"/>
    </row>
    <row r="413" spans="1:8">
      <c r="A413" s="62">
        <f t="shared" si="130"/>
        <v>396</v>
      </c>
      <c r="H413" s="63"/>
    </row>
    <row r="414" spans="1:8">
      <c r="A414" s="62">
        <f t="shared" si="130"/>
        <v>397</v>
      </c>
      <c r="H414" s="63"/>
    </row>
    <row r="415" spans="1:8">
      <c r="A415" s="62">
        <f t="shared" si="130"/>
        <v>398</v>
      </c>
      <c r="H415" s="63"/>
    </row>
    <row r="416" spans="1:8">
      <c r="A416" s="62">
        <f t="shared" si="130"/>
        <v>399</v>
      </c>
      <c r="H416" s="63"/>
    </row>
    <row r="417" spans="1:8">
      <c r="A417" s="62">
        <f t="shared" si="130"/>
        <v>400</v>
      </c>
      <c r="H417" s="63"/>
    </row>
    <row r="418" spans="1:8">
      <c r="A418" s="62">
        <f t="shared" si="130"/>
        <v>401</v>
      </c>
      <c r="H418" s="63"/>
    </row>
    <row r="419" spans="1:8">
      <c r="A419" s="62">
        <f t="shared" si="130"/>
        <v>402</v>
      </c>
      <c r="H419" s="63"/>
    </row>
    <row r="420" spans="1:8">
      <c r="A420" s="62">
        <f t="shared" si="130"/>
        <v>403</v>
      </c>
      <c r="H420" s="63"/>
    </row>
    <row r="421" spans="1:8">
      <c r="A421" s="62">
        <f t="shared" si="130"/>
        <v>404</v>
      </c>
      <c r="H421" s="63"/>
    </row>
    <row r="422" spans="1:8">
      <c r="A422" s="62">
        <f t="shared" si="130"/>
        <v>405</v>
      </c>
      <c r="H422" s="63"/>
    </row>
    <row r="423" spans="1:8">
      <c r="A423" s="62">
        <f t="shared" si="130"/>
        <v>406</v>
      </c>
      <c r="H423" s="63"/>
    </row>
    <row r="424" spans="1:8">
      <c r="A424" s="62">
        <f t="shared" si="130"/>
        <v>407</v>
      </c>
      <c r="H424" s="63"/>
    </row>
    <row r="425" spans="1:8">
      <c r="A425" s="62">
        <f t="shared" si="130"/>
        <v>408</v>
      </c>
      <c r="H425" s="63"/>
    </row>
    <row r="426" spans="1:8">
      <c r="A426" s="62">
        <f t="shared" si="130"/>
        <v>409</v>
      </c>
      <c r="H426" s="63"/>
    </row>
    <row r="427" spans="1:8">
      <c r="A427" s="62">
        <f t="shared" si="130"/>
        <v>410</v>
      </c>
      <c r="H427" s="63"/>
    </row>
    <row r="428" spans="1:8">
      <c r="A428" s="62">
        <f t="shared" si="130"/>
        <v>411</v>
      </c>
      <c r="H428" s="63"/>
    </row>
    <row r="429" spans="1:8">
      <c r="A429" s="62">
        <f t="shared" si="130"/>
        <v>412</v>
      </c>
      <c r="H429" s="63"/>
    </row>
    <row r="430" spans="1:8">
      <c r="A430" s="62">
        <f t="shared" si="130"/>
        <v>413</v>
      </c>
      <c r="H430" s="63"/>
    </row>
    <row r="431" spans="1:8">
      <c r="A431" s="62">
        <f t="shared" si="130"/>
        <v>414</v>
      </c>
      <c r="H431" s="63"/>
    </row>
    <row r="432" spans="1:8">
      <c r="A432" s="62">
        <f t="shared" si="130"/>
        <v>415</v>
      </c>
      <c r="H432" s="63"/>
    </row>
    <row r="433" spans="1:8">
      <c r="A433" s="62">
        <f t="shared" si="130"/>
        <v>416</v>
      </c>
      <c r="H433" s="63"/>
    </row>
    <row r="434" spans="1:8">
      <c r="A434" s="62">
        <f t="shared" si="130"/>
        <v>417</v>
      </c>
      <c r="H434" s="63"/>
    </row>
    <row r="435" spans="1:8">
      <c r="A435" s="62">
        <f t="shared" si="130"/>
        <v>418</v>
      </c>
      <c r="H435" s="63"/>
    </row>
    <row r="436" spans="1:8">
      <c r="A436" s="62">
        <f t="shared" si="130"/>
        <v>419</v>
      </c>
      <c r="H436" s="63"/>
    </row>
    <row r="437" spans="1:8">
      <c r="A437" s="62">
        <f t="shared" si="130"/>
        <v>420</v>
      </c>
      <c r="H437" s="63"/>
    </row>
    <row r="438" spans="1:8">
      <c r="A438" s="62">
        <f t="shared" si="130"/>
        <v>421</v>
      </c>
      <c r="H438" s="63"/>
    </row>
    <row r="439" spans="1:8">
      <c r="A439" s="62">
        <f t="shared" si="130"/>
        <v>422</v>
      </c>
      <c r="H439" s="63"/>
    </row>
    <row r="440" spans="1:8">
      <c r="A440" s="62">
        <f t="shared" si="130"/>
        <v>423</v>
      </c>
      <c r="H440" s="63"/>
    </row>
    <row r="441" spans="1:8">
      <c r="A441" s="62">
        <f t="shared" si="130"/>
        <v>424</v>
      </c>
      <c r="H441" s="63"/>
    </row>
    <row r="442" spans="1:8">
      <c r="A442" s="62">
        <f t="shared" si="130"/>
        <v>425</v>
      </c>
      <c r="H442" s="63"/>
    </row>
    <row r="443" spans="1:8">
      <c r="A443" s="62">
        <f t="shared" si="130"/>
        <v>426</v>
      </c>
      <c r="H443" s="63"/>
    </row>
    <row r="444" spans="1:8">
      <c r="A444" s="62">
        <f t="shared" si="130"/>
        <v>427</v>
      </c>
      <c r="H444" s="63"/>
    </row>
    <row r="445" spans="1:8">
      <c r="A445" s="62">
        <f t="shared" si="130"/>
        <v>428</v>
      </c>
      <c r="H445" s="63"/>
    </row>
    <row r="446" spans="1:8">
      <c r="A446" s="62">
        <f t="shared" si="130"/>
        <v>429</v>
      </c>
      <c r="H446" s="63"/>
    </row>
    <row r="447" spans="1:8">
      <c r="A447" s="62">
        <f t="shared" si="130"/>
        <v>430</v>
      </c>
      <c r="H447" s="63"/>
    </row>
    <row r="448" spans="1:8">
      <c r="A448" s="62">
        <f t="shared" si="130"/>
        <v>431</v>
      </c>
      <c r="H448" s="63"/>
    </row>
    <row r="449" spans="1:8">
      <c r="A449" s="62">
        <f t="shared" si="130"/>
        <v>432</v>
      </c>
      <c r="H449" s="63"/>
    </row>
    <row r="450" spans="1:8">
      <c r="A450" s="62">
        <f t="shared" si="130"/>
        <v>433</v>
      </c>
      <c r="H450" s="63"/>
    </row>
    <row r="451" spans="1:8">
      <c r="A451" s="62">
        <f t="shared" si="130"/>
        <v>434</v>
      </c>
      <c r="H451" s="63"/>
    </row>
    <row r="452" spans="1:8">
      <c r="A452" s="62">
        <f t="shared" si="130"/>
        <v>435</v>
      </c>
      <c r="H452" s="63"/>
    </row>
    <row r="453" spans="1:8">
      <c r="A453" s="62">
        <f t="shared" si="130"/>
        <v>436</v>
      </c>
      <c r="H453" s="63"/>
    </row>
    <row r="454" spans="1:8">
      <c r="A454" s="62">
        <f t="shared" si="130"/>
        <v>437</v>
      </c>
      <c r="H454" s="63"/>
    </row>
    <row r="455" spans="1:8">
      <c r="A455" s="62">
        <f t="shared" si="130"/>
        <v>438</v>
      </c>
      <c r="H455" s="63"/>
    </row>
    <row r="456" spans="1:8">
      <c r="A456" s="62">
        <f t="shared" si="130"/>
        <v>439</v>
      </c>
      <c r="H456" s="63"/>
    </row>
    <row r="457" spans="1:8">
      <c r="A457" s="62">
        <f t="shared" si="130"/>
        <v>440</v>
      </c>
      <c r="H457" s="63"/>
    </row>
    <row r="458" spans="1:8">
      <c r="A458" s="62">
        <f t="shared" si="130"/>
        <v>441</v>
      </c>
      <c r="H458" s="63"/>
    </row>
    <row r="459" spans="1:8">
      <c r="A459" s="62">
        <f t="shared" si="130"/>
        <v>442</v>
      </c>
      <c r="H459" s="63"/>
    </row>
    <row r="460" spans="1:8">
      <c r="A460" s="62">
        <f t="shared" si="130"/>
        <v>443</v>
      </c>
      <c r="H460" s="63"/>
    </row>
    <row r="461" spans="1:8">
      <c r="A461" s="62">
        <f t="shared" si="130"/>
        <v>444</v>
      </c>
      <c r="H461" s="63"/>
    </row>
    <row r="462" spans="1:8">
      <c r="A462" s="62">
        <f t="shared" si="130"/>
        <v>445</v>
      </c>
      <c r="H462" s="63"/>
    </row>
    <row r="463" spans="1:8">
      <c r="A463" s="62">
        <f t="shared" si="130"/>
        <v>446</v>
      </c>
      <c r="H463" s="63"/>
    </row>
    <row r="464" spans="1:8">
      <c r="A464" s="62">
        <f t="shared" si="130"/>
        <v>447</v>
      </c>
      <c r="H464" s="63"/>
    </row>
    <row r="465" spans="1:8">
      <c r="A465" s="62">
        <f t="shared" si="130"/>
        <v>448</v>
      </c>
      <c r="H465" s="63"/>
    </row>
    <row r="466" spans="1:8">
      <c r="A466" s="62">
        <f t="shared" si="130"/>
        <v>449</v>
      </c>
      <c r="H466" s="63"/>
    </row>
    <row r="467" spans="1:8">
      <c r="A467" s="62">
        <f t="shared" ref="A467:A530" si="131">A466+1</f>
        <v>450</v>
      </c>
      <c r="H467" s="63"/>
    </row>
    <row r="468" spans="1:8">
      <c r="A468" s="62">
        <f t="shared" si="131"/>
        <v>451</v>
      </c>
      <c r="H468" s="63"/>
    </row>
    <row r="469" spans="1:8">
      <c r="A469" s="62">
        <f t="shared" si="131"/>
        <v>452</v>
      </c>
      <c r="H469" s="63"/>
    </row>
    <row r="470" spans="1:8">
      <c r="A470" s="62">
        <f t="shared" si="131"/>
        <v>453</v>
      </c>
      <c r="H470" s="63"/>
    </row>
    <row r="471" spans="1:8">
      <c r="A471" s="62">
        <f t="shared" si="131"/>
        <v>454</v>
      </c>
      <c r="H471" s="63"/>
    </row>
    <row r="472" spans="1:8">
      <c r="A472" s="62">
        <f t="shared" si="131"/>
        <v>455</v>
      </c>
      <c r="H472" s="63"/>
    </row>
    <row r="473" spans="1:8">
      <c r="A473" s="62">
        <f t="shared" si="131"/>
        <v>456</v>
      </c>
      <c r="H473" s="63"/>
    </row>
    <row r="474" spans="1:8">
      <c r="A474" s="62">
        <f t="shared" si="131"/>
        <v>457</v>
      </c>
      <c r="H474" s="63"/>
    </row>
    <row r="475" spans="1:8">
      <c r="A475" s="62">
        <f t="shared" si="131"/>
        <v>458</v>
      </c>
      <c r="H475" s="63"/>
    </row>
    <row r="476" spans="1:8">
      <c r="A476" s="62">
        <f t="shared" si="131"/>
        <v>459</v>
      </c>
      <c r="H476" s="63"/>
    </row>
    <row r="477" spans="1:8">
      <c r="A477" s="62">
        <f t="shared" si="131"/>
        <v>460</v>
      </c>
      <c r="H477" s="63"/>
    </row>
    <row r="478" spans="1:8">
      <c r="A478" s="62">
        <f t="shared" si="131"/>
        <v>461</v>
      </c>
      <c r="H478" s="63"/>
    </row>
    <row r="479" spans="1:8">
      <c r="A479" s="62">
        <f t="shared" si="131"/>
        <v>462</v>
      </c>
      <c r="H479" s="63"/>
    </row>
    <row r="480" spans="1:8">
      <c r="A480" s="62">
        <f t="shared" si="131"/>
        <v>463</v>
      </c>
      <c r="H480" s="63"/>
    </row>
    <row r="481" spans="1:8">
      <c r="A481" s="62">
        <f t="shared" si="131"/>
        <v>464</v>
      </c>
      <c r="H481" s="63"/>
    </row>
    <row r="482" spans="1:8">
      <c r="A482" s="62">
        <f t="shared" si="131"/>
        <v>465</v>
      </c>
      <c r="H482" s="63"/>
    </row>
    <row r="483" spans="1:8">
      <c r="A483" s="62">
        <f t="shared" si="131"/>
        <v>466</v>
      </c>
      <c r="H483" s="63"/>
    </row>
    <row r="484" spans="1:8">
      <c r="A484" s="62">
        <f t="shared" si="131"/>
        <v>467</v>
      </c>
      <c r="H484" s="63"/>
    </row>
    <row r="485" spans="1:8">
      <c r="A485" s="62">
        <f t="shared" si="131"/>
        <v>468</v>
      </c>
      <c r="H485" s="63"/>
    </row>
    <row r="486" spans="1:8">
      <c r="A486" s="62">
        <f t="shared" si="131"/>
        <v>469</v>
      </c>
      <c r="H486" s="63"/>
    </row>
    <row r="487" spans="1:8">
      <c r="A487" s="62">
        <f t="shared" si="131"/>
        <v>470</v>
      </c>
      <c r="H487" s="63"/>
    </row>
    <row r="488" spans="1:8">
      <c r="A488" s="62">
        <f t="shared" si="131"/>
        <v>471</v>
      </c>
      <c r="H488" s="63"/>
    </row>
    <row r="489" spans="1:8">
      <c r="A489" s="62">
        <f t="shared" si="131"/>
        <v>472</v>
      </c>
      <c r="H489" s="63"/>
    </row>
    <row r="490" spans="1:8">
      <c r="A490" s="62">
        <f t="shared" si="131"/>
        <v>473</v>
      </c>
      <c r="H490" s="63"/>
    </row>
    <row r="491" spans="1:8">
      <c r="A491" s="62">
        <f t="shared" si="131"/>
        <v>474</v>
      </c>
      <c r="H491" s="63"/>
    </row>
    <row r="492" spans="1:8">
      <c r="A492" s="62">
        <f t="shared" si="131"/>
        <v>475</v>
      </c>
      <c r="H492" s="63"/>
    </row>
    <row r="493" spans="1:8">
      <c r="A493" s="62">
        <f t="shared" si="131"/>
        <v>476</v>
      </c>
      <c r="H493" s="63"/>
    </row>
    <row r="494" spans="1:8">
      <c r="A494" s="62">
        <f t="shared" si="131"/>
        <v>477</v>
      </c>
      <c r="H494" s="63"/>
    </row>
    <row r="495" spans="1:8">
      <c r="A495" s="62">
        <f t="shared" si="131"/>
        <v>478</v>
      </c>
      <c r="H495" s="63"/>
    </row>
    <row r="496" spans="1:8">
      <c r="A496" s="62">
        <f t="shared" si="131"/>
        <v>479</v>
      </c>
      <c r="H496" s="63"/>
    </row>
    <row r="497" spans="1:8">
      <c r="A497" s="62">
        <f t="shared" si="131"/>
        <v>480</v>
      </c>
      <c r="H497" s="63"/>
    </row>
    <row r="498" spans="1:8">
      <c r="A498" s="62">
        <f t="shared" si="131"/>
        <v>481</v>
      </c>
      <c r="H498" s="63"/>
    </row>
    <row r="499" spans="1:8">
      <c r="A499" s="62">
        <f t="shared" si="131"/>
        <v>482</v>
      </c>
      <c r="H499" s="63"/>
    </row>
    <row r="500" spans="1:8">
      <c r="A500" s="62">
        <f t="shared" si="131"/>
        <v>483</v>
      </c>
      <c r="H500" s="63"/>
    </row>
    <row r="501" spans="1:8">
      <c r="A501" s="62">
        <f t="shared" si="131"/>
        <v>484</v>
      </c>
      <c r="H501" s="63"/>
    </row>
    <row r="502" spans="1:8">
      <c r="A502" s="62">
        <f t="shared" si="131"/>
        <v>485</v>
      </c>
      <c r="H502" s="63"/>
    </row>
    <row r="503" spans="1:8">
      <c r="A503" s="62">
        <f t="shared" si="131"/>
        <v>486</v>
      </c>
      <c r="H503" s="63"/>
    </row>
    <row r="504" spans="1:8">
      <c r="A504" s="62">
        <f t="shared" si="131"/>
        <v>487</v>
      </c>
      <c r="H504" s="63"/>
    </row>
    <row r="505" spans="1:8">
      <c r="A505" s="62">
        <f t="shared" si="131"/>
        <v>488</v>
      </c>
      <c r="H505" s="63"/>
    </row>
    <row r="506" spans="1:8">
      <c r="A506" s="62">
        <f t="shared" si="131"/>
        <v>489</v>
      </c>
      <c r="H506" s="63"/>
    </row>
    <row r="507" spans="1:8">
      <c r="A507" s="62">
        <f t="shared" si="131"/>
        <v>490</v>
      </c>
      <c r="H507" s="63"/>
    </row>
    <row r="508" spans="1:8">
      <c r="A508" s="62">
        <f t="shared" si="131"/>
        <v>491</v>
      </c>
      <c r="H508" s="63"/>
    </row>
    <row r="509" spans="1:8">
      <c r="A509" s="62">
        <f t="shared" si="131"/>
        <v>492</v>
      </c>
      <c r="H509" s="63"/>
    </row>
    <row r="510" spans="1:8">
      <c r="A510" s="62">
        <f t="shared" si="131"/>
        <v>493</v>
      </c>
      <c r="H510" s="63"/>
    </row>
    <row r="511" spans="1:8">
      <c r="A511" s="62">
        <f t="shared" si="131"/>
        <v>494</v>
      </c>
      <c r="H511" s="63"/>
    </row>
    <row r="512" spans="1:8">
      <c r="A512" s="62">
        <f t="shared" si="131"/>
        <v>495</v>
      </c>
      <c r="H512" s="63"/>
    </row>
    <row r="513" spans="1:8">
      <c r="A513" s="62">
        <f t="shared" si="131"/>
        <v>496</v>
      </c>
      <c r="H513" s="63"/>
    </row>
    <row r="514" spans="1:8">
      <c r="A514" s="62">
        <f t="shared" si="131"/>
        <v>497</v>
      </c>
      <c r="H514" s="63"/>
    </row>
    <row r="515" spans="1:8">
      <c r="A515" s="62">
        <f t="shared" si="131"/>
        <v>498</v>
      </c>
      <c r="H515" s="63"/>
    </row>
    <row r="516" spans="1:8">
      <c r="A516" s="62">
        <f t="shared" si="131"/>
        <v>499</v>
      </c>
      <c r="H516" s="63"/>
    </row>
    <row r="517" spans="1:8">
      <c r="A517" s="62">
        <f t="shared" si="131"/>
        <v>500</v>
      </c>
      <c r="H517" s="63"/>
    </row>
    <row r="518" spans="1:8">
      <c r="A518" s="62">
        <f t="shared" si="131"/>
        <v>501</v>
      </c>
      <c r="H518" s="63"/>
    </row>
    <row r="519" spans="1:8">
      <c r="A519" s="62">
        <f t="shared" si="131"/>
        <v>502</v>
      </c>
      <c r="H519" s="63"/>
    </row>
    <row r="520" spans="1:8">
      <c r="A520" s="62">
        <f t="shared" si="131"/>
        <v>503</v>
      </c>
      <c r="H520" s="63"/>
    </row>
    <row r="521" spans="1:8">
      <c r="A521" s="62">
        <f t="shared" si="131"/>
        <v>504</v>
      </c>
      <c r="H521" s="63"/>
    </row>
    <row r="522" spans="1:8">
      <c r="A522" s="62">
        <f t="shared" si="131"/>
        <v>505</v>
      </c>
      <c r="H522" s="63"/>
    </row>
    <row r="523" spans="1:8">
      <c r="A523" s="62">
        <f t="shared" si="131"/>
        <v>506</v>
      </c>
      <c r="H523" s="63"/>
    </row>
    <row r="524" spans="1:8">
      <c r="A524" s="62">
        <f t="shared" si="131"/>
        <v>507</v>
      </c>
      <c r="H524" s="63"/>
    </row>
    <row r="525" spans="1:8">
      <c r="A525" s="62">
        <f t="shared" si="131"/>
        <v>508</v>
      </c>
      <c r="H525" s="63"/>
    </row>
    <row r="526" spans="1:8">
      <c r="A526" s="62">
        <f t="shared" si="131"/>
        <v>509</v>
      </c>
      <c r="H526" s="63"/>
    </row>
    <row r="527" spans="1:8">
      <c r="A527" s="62">
        <f t="shared" si="131"/>
        <v>510</v>
      </c>
      <c r="H527" s="63"/>
    </row>
    <row r="528" spans="1:8">
      <c r="A528" s="62">
        <f t="shared" si="131"/>
        <v>511</v>
      </c>
      <c r="H528" s="63"/>
    </row>
    <row r="529" spans="1:8">
      <c r="A529" s="62">
        <f t="shared" si="131"/>
        <v>512</v>
      </c>
      <c r="H529" s="63"/>
    </row>
    <row r="530" spans="1:8">
      <c r="A530" s="62">
        <f t="shared" si="131"/>
        <v>513</v>
      </c>
      <c r="H530" s="63"/>
    </row>
    <row r="531" spans="1:8">
      <c r="A531" s="62">
        <f t="shared" ref="A531:A592" si="132">A530+1</f>
        <v>514</v>
      </c>
      <c r="H531" s="63"/>
    </row>
    <row r="532" spans="1:8">
      <c r="A532" s="62">
        <f t="shared" si="132"/>
        <v>515</v>
      </c>
      <c r="H532" s="63"/>
    </row>
    <row r="533" spans="1:8">
      <c r="A533" s="62">
        <f t="shared" si="132"/>
        <v>516</v>
      </c>
      <c r="H533" s="63"/>
    </row>
    <row r="534" spans="1:8">
      <c r="A534" s="62">
        <f t="shared" si="132"/>
        <v>517</v>
      </c>
      <c r="H534" s="63"/>
    </row>
    <row r="535" spans="1:8">
      <c r="A535" s="62">
        <f t="shared" si="132"/>
        <v>518</v>
      </c>
      <c r="H535" s="63"/>
    </row>
    <row r="536" spans="1:8">
      <c r="A536" s="62">
        <f t="shared" si="132"/>
        <v>519</v>
      </c>
      <c r="H536" s="63"/>
    </row>
    <row r="537" spans="1:8">
      <c r="A537" s="62">
        <f t="shared" si="132"/>
        <v>520</v>
      </c>
      <c r="H537" s="63"/>
    </row>
    <row r="538" spans="1:8">
      <c r="A538" s="62">
        <f t="shared" si="132"/>
        <v>521</v>
      </c>
      <c r="H538" s="63"/>
    </row>
    <row r="539" spans="1:8">
      <c r="A539" s="62">
        <f t="shared" si="132"/>
        <v>522</v>
      </c>
      <c r="H539" s="63"/>
    </row>
    <row r="540" spans="1:8">
      <c r="A540" s="62">
        <f t="shared" si="132"/>
        <v>523</v>
      </c>
      <c r="H540" s="63"/>
    </row>
    <row r="541" spans="1:8">
      <c r="A541" s="62">
        <f t="shared" si="132"/>
        <v>524</v>
      </c>
      <c r="H541" s="63"/>
    </row>
    <row r="542" spans="1:8">
      <c r="A542" s="62">
        <f t="shared" si="132"/>
        <v>525</v>
      </c>
      <c r="H542" s="63"/>
    </row>
    <row r="543" spans="1:8">
      <c r="A543" s="62">
        <f t="shared" si="132"/>
        <v>526</v>
      </c>
      <c r="H543" s="63"/>
    </row>
    <row r="544" spans="1:8">
      <c r="A544" s="62">
        <f t="shared" si="132"/>
        <v>527</v>
      </c>
      <c r="H544" s="63"/>
    </row>
    <row r="545" spans="1:8">
      <c r="A545" s="62">
        <f t="shared" si="132"/>
        <v>528</v>
      </c>
      <c r="H545" s="63"/>
    </row>
    <row r="546" spans="1:8">
      <c r="A546" s="62">
        <f t="shared" si="132"/>
        <v>529</v>
      </c>
      <c r="H546" s="63"/>
    </row>
    <row r="547" spans="1:8">
      <c r="A547" s="62">
        <f t="shared" si="132"/>
        <v>530</v>
      </c>
      <c r="H547" s="63"/>
    </row>
    <row r="548" spans="1:8">
      <c r="A548" s="62">
        <f t="shared" si="132"/>
        <v>531</v>
      </c>
      <c r="H548" s="63"/>
    </row>
    <row r="549" spans="1:8">
      <c r="A549" s="62">
        <f t="shared" si="132"/>
        <v>532</v>
      </c>
      <c r="H549" s="63"/>
    </row>
    <row r="550" spans="1:8">
      <c r="A550" s="62">
        <f t="shared" si="132"/>
        <v>533</v>
      </c>
      <c r="H550" s="63"/>
    </row>
    <row r="551" spans="1:8">
      <c r="A551" s="62">
        <f t="shared" si="132"/>
        <v>534</v>
      </c>
      <c r="H551" s="63"/>
    </row>
    <row r="552" spans="1:8">
      <c r="A552" s="62">
        <f t="shared" si="132"/>
        <v>535</v>
      </c>
      <c r="H552" s="63"/>
    </row>
    <row r="553" spans="1:8">
      <c r="A553" s="62">
        <f t="shared" si="132"/>
        <v>536</v>
      </c>
      <c r="H553" s="63"/>
    </row>
    <row r="554" spans="1:8">
      <c r="A554" s="62">
        <f t="shared" si="132"/>
        <v>537</v>
      </c>
      <c r="H554" s="63"/>
    </row>
    <row r="555" spans="1:8">
      <c r="A555" s="62">
        <f t="shared" si="132"/>
        <v>538</v>
      </c>
      <c r="H555" s="63"/>
    </row>
    <row r="556" spans="1:8">
      <c r="A556" s="62">
        <f t="shared" si="132"/>
        <v>539</v>
      </c>
      <c r="H556" s="63"/>
    </row>
    <row r="557" spans="1:8">
      <c r="A557" s="62">
        <f t="shared" si="132"/>
        <v>540</v>
      </c>
      <c r="H557" s="63"/>
    </row>
    <row r="558" spans="1:8">
      <c r="A558" s="62">
        <f t="shared" si="132"/>
        <v>541</v>
      </c>
      <c r="H558" s="63"/>
    </row>
    <row r="559" spans="1:8">
      <c r="A559" s="62">
        <f t="shared" si="132"/>
        <v>542</v>
      </c>
      <c r="H559" s="63"/>
    </row>
    <row r="560" spans="1:8">
      <c r="A560" s="62">
        <f t="shared" si="132"/>
        <v>543</v>
      </c>
      <c r="H560" s="63"/>
    </row>
    <row r="561" spans="1:8">
      <c r="A561" s="62">
        <f t="shared" si="132"/>
        <v>544</v>
      </c>
      <c r="H561" s="63"/>
    </row>
    <row r="562" spans="1:8">
      <c r="A562" s="62">
        <f t="shared" si="132"/>
        <v>545</v>
      </c>
      <c r="H562" s="63"/>
    </row>
    <row r="563" spans="1:8">
      <c r="A563" s="62">
        <f t="shared" si="132"/>
        <v>546</v>
      </c>
      <c r="H563" s="63"/>
    </row>
    <row r="564" spans="1:8">
      <c r="A564" s="62">
        <f t="shared" si="132"/>
        <v>547</v>
      </c>
      <c r="H564" s="63"/>
    </row>
    <row r="565" spans="1:8">
      <c r="A565" s="62">
        <f t="shared" si="132"/>
        <v>548</v>
      </c>
      <c r="H565" s="63"/>
    </row>
    <row r="566" spans="1:8">
      <c r="A566" s="62">
        <f t="shared" si="132"/>
        <v>549</v>
      </c>
      <c r="H566" s="63"/>
    </row>
    <row r="567" spans="1:8">
      <c r="A567" s="62">
        <f t="shared" si="132"/>
        <v>550</v>
      </c>
      <c r="H567" s="63"/>
    </row>
    <row r="568" spans="1:8">
      <c r="A568" s="62">
        <f t="shared" si="132"/>
        <v>551</v>
      </c>
      <c r="H568" s="63"/>
    </row>
    <row r="569" spans="1:8">
      <c r="A569" s="62">
        <f t="shared" si="132"/>
        <v>552</v>
      </c>
      <c r="H569" s="63"/>
    </row>
    <row r="570" spans="1:8">
      <c r="A570" s="62">
        <f t="shared" si="132"/>
        <v>553</v>
      </c>
      <c r="H570" s="63"/>
    </row>
    <row r="571" spans="1:8">
      <c r="A571" s="62">
        <f t="shared" si="132"/>
        <v>554</v>
      </c>
      <c r="H571" s="63"/>
    </row>
    <row r="572" spans="1:8">
      <c r="A572" s="62">
        <f t="shared" si="132"/>
        <v>555</v>
      </c>
      <c r="H572" s="63"/>
    </row>
    <row r="573" spans="1:8">
      <c r="A573" s="62">
        <f t="shared" si="132"/>
        <v>556</v>
      </c>
      <c r="H573" s="63"/>
    </row>
    <row r="574" spans="1:8">
      <c r="A574" s="62">
        <f t="shared" si="132"/>
        <v>557</v>
      </c>
      <c r="H574" s="63"/>
    </row>
    <row r="575" spans="1:8">
      <c r="A575" s="62">
        <f t="shared" si="132"/>
        <v>558</v>
      </c>
      <c r="H575" s="63"/>
    </row>
    <row r="576" spans="1:8">
      <c r="A576" s="62">
        <f t="shared" si="132"/>
        <v>559</v>
      </c>
      <c r="H576" s="63"/>
    </row>
    <row r="577" spans="1:8">
      <c r="A577" s="62">
        <f t="shared" si="132"/>
        <v>560</v>
      </c>
      <c r="H577" s="63"/>
    </row>
    <row r="578" spans="1:8">
      <c r="A578" s="62">
        <f t="shared" si="132"/>
        <v>561</v>
      </c>
      <c r="H578" s="63"/>
    </row>
    <row r="579" spans="1:8">
      <c r="A579" s="62">
        <f t="shared" si="132"/>
        <v>562</v>
      </c>
      <c r="H579" s="63"/>
    </row>
    <row r="580" spans="1:8">
      <c r="A580" s="62">
        <f t="shared" si="132"/>
        <v>563</v>
      </c>
      <c r="H580" s="63"/>
    </row>
    <row r="581" spans="1:8">
      <c r="A581" s="62">
        <f t="shared" si="132"/>
        <v>564</v>
      </c>
      <c r="H581" s="63"/>
    </row>
    <row r="582" spans="1:8">
      <c r="A582" s="62">
        <f t="shared" si="132"/>
        <v>565</v>
      </c>
      <c r="H582" s="63"/>
    </row>
    <row r="583" spans="1:8">
      <c r="A583" s="62">
        <f t="shared" si="132"/>
        <v>566</v>
      </c>
      <c r="H583" s="63"/>
    </row>
    <row r="584" spans="1:8">
      <c r="A584" s="62">
        <f t="shared" si="132"/>
        <v>567</v>
      </c>
      <c r="H584" s="63"/>
    </row>
    <row r="585" spans="1:8">
      <c r="A585" s="62">
        <f t="shared" si="132"/>
        <v>568</v>
      </c>
      <c r="H585" s="63"/>
    </row>
    <row r="586" spans="1:8">
      <c r="A586" s="62">
        <f t="shared" si="132"/>
        <v>569</v>
      </c>
      <c r="H586" s="63"/>
    </row>
    <row r="587" spans="1:8">
      <c r="A587" s="62">
        <f t="shared" si="132"/>
        <v>570</v>
      </c>
      <c r="H587" s="63"/>
    </row>
    <row r="588" spans="1:8">
      <c r="A588" s="62">
        <f t="shared" si="132"/>
        <v>571</v>
      </c>
      <c r="H588" s="63"/>
    </row>
    <row r="589" spans="1:8">
      <c r="A589" s="62">
        <f t="shared" si="132"/>
        <v>572</v>
      </c>
      <c r="H589" s="63"/>
    </row>
    <row r="590" spans="1:8">
      <c r="A590" s="62">
        <f t="shared" si="132"/>
        <v>573</v>
      </c>
      <c r="H590" s="63"/>
    </row>
    <row r="591" spans="1:8">
      <c r="A591" s="62">
        <f t="shared" si="132"/>
        <v>574</v>
      </c>
      <c r="H591" s="63"/>
    </row>
    <row r="592" spans="1:8">
      <c r="A592" s="62">
        <f t="shared" si="132"/>
        <v>575</v>
      </c>
      <c r="H592" s="63"/>
    </row>
  </sheetData>
  <mergeCells count="17">
    <mergeCell ref="AS79:AY79"/>
    <mergeCell ref="AP13:AQ13"/>
    <mergeCell ref="F14:G14"/>
    <mergeCell ref="AS15:AY15"/>
    <mergeCell ref="AS31:AY31"/>
    <mergeCell ref="AS47:AY47"/>
    <mergeCell ref="AS63:AY63"/>
    <mergeCell ref="J1:L1"/>
    <mergeCell ref="AT7:AV7"/>
    <mergeCell ref="AW7:AX7"/>
    <mergeCell ref="B11:M11"/>
    <mergeCell ref="I12:M12"/>
    <mergeCell ref="S13:U13"/>
    <mergeCell ref="AA13:AE13"/>
    <mergeCell ref="AH13:AI13"/>
    <mergeCell ref="AJ13:AK13"/>
    <mergeCell ref="AN13:AO13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U883"/>
  <sheetViews>
    <sheetView zoomScale="70" zoomScaleNormal="70" workbookViewId="0">
      <pane xSplit="7470" ySplit="6900" topLeftCell="AE739" activePane="topRight"/>
      <selection activeCell="A14" sqref="A14"/>
      <selection pane="topRight" activeCell="AN2" sqref="AN2"/>
      <selection pane="bottomLeft" activeCell="A425" sqref="A425"/>
      <selection pane="bottomRight" activeCell="M28" sqref="M28"/>
    </sheetView>
  </sheetViews>
  <sheetFormatPr defaultRowHeight="15"/>
  <cols>
    <col min="1" max="1" width="13.7109375" style="14" bestFit="1" customWidth="1"/>
    <col min="2" max="2" width="9.140625" style="2"/>
    <col min="3" max="3" width="9.5703125" style="2" bestFit="1" customWidth="1"/>
    <col min="4" max="16384" width="9.140625" style="2"/>
  </cols>
  <sheetData>
    <row r="1" spans="1:46">
      <c r="A1" s="2">
        <f ca="1">SLOPE(AK39:AK115,AN39:AN115)</f>
        <v>0.99119603987737381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  <c r="AH1" s="2" t="s">
        <v>42</v>
      </c>
      <c r="AI1" s="2" t="s">
        <v>4</v>
      </c>
      <c r="AJ1" s="35" t="s">
        <v>43</v>
      </c>
      <c r="AK1" s="2" t="s">
        <v>9</v>
      </c>
      <c r="AL1" s="35" t="s">
        <v>44</v>
      </c>
      <c r="AM1" s="49" t="s">
        <v>5</v>
      </c>
      <c r="AN1" s="34" t="s">
        <v>0</v>
      </c>
      <c r="AO1" s="49" t="s">
        <v>51</v>
      </c>
      <c r="AP1" s="91" t="s">
        <v>45</v>
      </c>
      <c r="AQ1" s="91"/>
      <c r="AR1" s="91"/>
      <c r="AS1" s="91"/>
    </row>
    <row r="2" spans="1:46">
      <c r="A2" s="14" t="str">
        <f>'data organization'!S3</f>
        <v>0:2:3.5:HI</v>
      </c>
      <c r="B2" s="2">
        <v>10250</v>
      </c>
      <c r="C2" s="2">
        <v>10250</v>
      </c>
      <c r="D2" s="2">
        <v>10250</v>
      </c>
      <c r="E2" s="2">
        <v>10250</v>
      </c>
      <c r="F2" s="2">
        <v>10250</v>
      </c>
      <c r="G2" s="2">
        <v>10250</v>
      </c>
      <c r="H2" s="15">
        <v>10250</v>
      </c>
      <c r="I2" s="2">
        <v>10250</v>
      </c>
      <c r="J2" s="15">
        <v>10250</v>
      </c>
      <c r="K2" s="2">
        <v>10250</v>
      </c>
      <c r="L2" s="15">
        <v>10250</v>
      </c>
      <c r="M2" s="2">
        <v>9814.568359375</v>
      </c>
      <c r="N2" s="15">
        <v>10250</v>
      </c>
      <c r="O2" s="2">
        <v>10219.5009765625</v>
      </c>
      <c r="R2" s="2">
        <v>10250</v>
      </c>
      <c r="U2" s="2">
        <v>10250</v>
      </c>
      <c r="V2" s="2">
        <v>10250</v>
      </c>
      <c r="W2" s="2">
        <v>10250</v>
      </c>
      <c r="Z2" s="2">
        <v>10249.84375</v>
      </c>
      <c r="AA2" s="2">
        <v>10250</v>
      </c>
      <c r="AB2" s="2">
        <v>10249.84375</v>
      </c>
      <c r="AC2" s="2">
        <v>10250</v>
      </c>
      <c r="AD2" s="2">
        <v>10250</v>
      </c>
      <c r="AF2" s="2">
        <v>9968.9404296875</v>
      </c>
      <c r="AH2" s="2">
        <f>STDEV(B2:AG2)</f>
        <v>103.47362842920869</v>
      </c>
      <c r="AI2" s="60">
        <f>MIN(B2:AG2)</f>
        <v>9814.568359375</v>
      </c>
      <c r="AJ2" s="2">
        <f>AK2-1.5*AH2</f>
        <v>10063.651943423896</v>
      </c>
      <c r="AK2" s="2">
        <f>AVERAGE(B2:AG2)</f>
        <v>10218.862386067709</v>
      </c>
      <c r="AL2" s="2">
        <f>AK2+1.5*AH2</f>
        <v>10374.072828711522</v>
      </c>
      <c r="AM2" s="2">
        <f>MAX(B2:AG2)</f>
        <v>10250</v>
      </c>
      <c r="AN2" s="2">
        <f ca="1">'calcRED(0)'!E17</f>
        <v>11425.64949099602</v>
      </c>
      <c r="AP2" s="2" t="s">
        <v>2</v>
      </c>
      <c r="AQ2" s="2" t="s">
        <v>1</v>
      </c>
      <c r="AR2" s="2" t="s">
        <v>3</v>
      </c>
      <c r="AS2" s="2" t="s">
        <v>46</v>
      </c>
      <c r="AT2" s="2">
        <f>AVERAGE(AT49:AT115)</f>
        <v>28.419770288916261</v>
      </c>
    </row>
    <row r="3" spans="1:46">
      <c r="A3" s="14" t="str">
        <f>'data organization'!S4</f>
        <v>1:2:3.48:HI</v>
      </c>
      <c r="B3" s="2">
        <v>10250</v>
      </c>
      <c r="C3" s="36">
        <v>10250</v>
      </c>
      <c r="D3" s="36">
        <v>10250</v>
      </c>
      <c r="E3" s="36">
        <v>10250</v>
      </c>
      <c r="F3" s="36">
        <v>10250</v>
      </c>
      <c r="G3" s="2">
        <v>10250</v>
      </c>
      <c r="H3" s="2">
        <v>10250</v>
      </c>
      <c r="I3" s="2">
        <v>10250</v>
      </c>
      <c r="J3" s="2">
        <v>10250</v>
      </c>
      <c r="K3" s="2">
        <v>10250</v>
      </c>
      <c r="L3" s="2">
        <v>10250</v>
      </c>
      <c r="M3" s="2">
        <v>9784.3828125</v>
      </c>
      <c r="N3" s="2">
        <v>10250</v>
      </c>
      <c r="O3" s="2">
        <v>10184.1533203125</v>
      </c>
      <c r="R3" s="2">
        <v>10250</v>
      </c>
      <c r="U3" s="2">
        <v>10250</v>
      </c>
      <c r="V3" s="2">
        <v>10250</v>
      </c>
      <c r="W3" s="2">
        <v>10250</v>
      </c>
      <c r="Z3" s="2">
        <v>10249.84375</v>
      </c>
      <c r="AA3" s="2">
        <v>10250</v>
      </c>
      <c r="AB3" s="2">
        <v>10232.326171875</v>
      </c>
      <c r="AC3" s="2">
        <v>10250</v>
      </c>
      <c r="AD3" s="2">
        <v>10250</v>
      </c>
      <c r="AF3" s="2">
        <v>9936.564453125</v>
      </c>
      <c r="AH3" s="2">
        <f t="shared" ref="AH3:AH66" si="1">STDEV(B3:AG3)</f>
        <v>112.03198116480965</v>
      </c>
      <c r="AI3" s="2">
        <f t="shared" ref="AI3:AI66" si="2">MIN(B3:AG3)</f>
        <v>9784.3828125</v>
      </c>
      <c r="AJ3" s="2">
        <f t="shared" ref="AJ3:AJ66" si="3">AK3-1.5*AH3</f>
        <v>10046.004966078306</v>
      </c>
      <c r="AK3" s="2">
        <f t="shared" ref="AK3:AK66" si="4">AVERAGE(B3:AG3)</f>
        <v>10214.052937825521</v>
      </c>
      <c r="AL3" s="2">
        <f t="shared" ref="AL3:AL66" si="5">AK3+1.5*AH3</f>
        <v>10382.100909572737</v>
      </c>
      <c r="AM3" s="2">
        <f t="shared" ref="AM3:AM66" si="6">MAX(B3:AG3)</f>
        <v>10250</v>
      </c>
      <c r="AN3" s="2">
        <f ca="1">'calcRED(0)'!E18</f>
        <v>11392.02955887708</v>
      </c>
      <c r="AP3" s="2">
        <f>AK2-AK3</f>
        <v>4.8094482421875</v>
      </c>
      <c r="AS3" s="2">
        <f>data3!AM2</f>
        <v>1.1725798576109128</v>
      </c>
    </row>
    <row r="4" spans="1:46">
      <c r="A4" s="14" t="str">
        <f>'data organization'!S5</f>
        <v>2:2:3.46:HI</v>
      </c>
      <c r="B4" s="2">
        <v>10250</v>
      </c>
      <c r="C4" s="36">
        <v>10250</v>
      </c>
      <c r="D4" s="36">
        <v>10250</v>
      </c>
      <c r="E4" s="36">
        <v>10250</v>
      </c>
      <c r="F4" s="36">
        <v>10250</v>
      </c>
      <c r="G4" s="2">
        <v>10250</v>
      </c>
      <c r="H4" s="2">
        <v>10250</v>
      </c>
      <c r="I4" s="2">
        <v>10250</v>
      </c>
      <c r="J4" s="2">
        <v>10250</v>
      </c>
      <c r="K4" s="2">
        <v>10250</v>
      </c>
      <c r="L4" s="2">
        <v>10250</v>
      </c>
      <c r="M4" s="2">
        <v>9751.224609375</v>
      </c>
      <c r="N4" s="2">
        <v>10250</v>
      </c>
      <c r="O4" s="2">
        <v>10147.0859375</v>
      </c>
      <c r="R4" s="2">
        <v>10250</v>
      </c>
      <c r="U4" s="2">
        <v>10250</v>
      </c>
      <c r="V4" s="2">
        <v>10250</v>
      </c>
      <c r="W4" s="2">
        <v>10250</v>
      </c>
      <c r="Z4" s="2">
        <v>10249.84375</v>
      </c>
      <c r="AA4" s="2">
        <v>10250</v>
      </c>
      <c r="AB4" s="2">
        <v>10187.4384765625</v>
      </c>
      <c r="AC4" s="2">
        <v>10250</v>
      </c>
      <c r="AD4" s="2">
        <v>10250</v>
      </c>
      <c r="AF4" s="2">
        <v>9901.9990234375</v>
      </c>
      <c r="AH4" s="2">
        <f t="shared" si="1"/>
        <v>121.88371937702652</v>
      </c>
      <c r="AI4" s="2">
        <f t="shared" si="2"/>
        <v>9751.224609375</v>
      </c>
      <c r="AJ4" s="2">
        <f t="shared" si="3"/>
        <v>10024.990745804251</v>
      </c>
      <c r="AK4" s="2">
        <f t="shared" si="4"/>
        <v>10207.816324869791</v>
      </c>
      <c r="AL4" s="2">
        <f t="shared" si="5"/>
        <v>10390.641903935331</v>
      </c>
      <c r="AM4" s="2">
        <f t="shared" si="6"/>
        <v>10250</v>
      </c>
      <c r="AN4" s="2">
        <f ca="1">'calcRED(0)'!E19</f>
        <v>11359.380727611922</v>
      </c>
      <c r="AP4" s="2">
        <f t="shared" ref="AP4:AP67" si="7">AK3-AK4</f>
        <v>6.2366129557303793</v>
      </c>
      <c r="AS4" s="2">
        <f>data3!AM3</f>
        <v>1.1387102680821499</v>
      </c>
    </row>
    <row r="5" spans="1:46">
      <c r="A5" s="14" t="str">
        <f>'data organization'!S6</f>
        <v>3:2:3.44:HI</v>
      </c>
      <c r="B5" s="2">
        <v>10250</v>
      </c>
      <c r="C5" s="36">
        <v>10250</v>
      </c>
      <c r="D5" s="36">
        <v>10250</v>
      </c>
      <c r="E5" s="36">
        <v>10250</v>
      </c>
      <c r="F5" s="36">
        <v>10250</v>
      </c>
      <c r="G5" s="2">
        <v>10250</v>
      </c>
      <c r="H5" s="2">
        <v>10250</v>
      </c>
      <c r="I5" s="2">
        <v>10250</v>
      </c>
      <c r="J5" s="2">
        <v>10250</v>
      </c>
      <c r="K5" s="2">
        <v>10250</v>
      </c>
      <c r="L5" s="2">
        <v>10250</v>
      </c>
      <c r="M5" s="2">
        <v>9715.564453125</v>
      </c>
      <c r="N5" s="2">
        <v>10250</v>
      </c>
      <c r="O5" s="2">
        <v>10108.296875</v>
      </c>
      <c r="R5" s="2">
        <v>10250</v>
      </c>
      <c r="U5" s="2">
        <v>10250</v>
      </c>
      <c r="V5" s="2">
        <v>10250</v>
      </c>
      <c r="W5" s="2">
        <v>10250</v>
      </c>
      <c r="Z5" s="2">
        <v>10249.84375</v>
      </c>
      <c r="AA5" s="2">
        <v>10250</v>
      </c>
      <c r="AB5" s="2">
        <v>10146.9287109375</v>
      </c>
      <c r="AC5" s="2">
        <v>10250</v>
      </c>
      <c r="AD5" s="2">
        <v>10250</v>
      </c>
      <c r="AF5" s="2">
        <v>9864.6181640625</v>
      </c>
      <c r="AH5" s="2">
        <f t="shared" si="1"/>
        <v>133.2401264878838</v>
      </c>
      <c r="AI5" s="2">
        <f t="shared" si="2"/>
        <v>9715.564453125</v>
      </c>
      <c r="AJ5" s="2">
        <f t="shared" si="3"/>
        <v>10001.608641648383</v>
      </c>
      <c r="AK5" s="2">
        <f t="shared" si="4"/>
        <v>10201.468831380209</v>
      </c>
      <c r="AL5" s="2">
        <f t="shared" si="5"/>
        <v>10401.329021112035</v>
      </c>
      <c r="AM5" s="2">
        <f t="shared" si="6"/>
        <v>10250</v>
      </c>
      <c r="AN5" s="2">
        <f ca="1">'calcRED(0)'!E20</f>
        <v>11307.21662197654</v>
      </c>
      <c r="AP5" s="2">
        <f t="shared" si="7"/>
        <v>6.3474934895821207</v>
      </c>
      <c r="AS5" s="2">
        <f>data3!AM4</f>
        <v>1.8193546418220876</v>
      </c>
    </row>
    <row r="6" spans="1:46">
      <c r="A6" s="14" t="str">
        <f>'data organization'!S7</f>
        <v>4:2:3.42:HI</v>
      </c>
      <c r="B6" s="2">
        <v>10250</v>
      </c>
      <c r="C6" s="36">
        <v>10250</v>
      </c>
      <c r="D6" s="36">
        <v>10250</v>
      </c>
      <c r="E6" s="36">
        <v>10250</v>
      </c>
      <c r="F6" s="36">
        <v>10250</v>
      </c>
      <c r="G6" s="2">
        <v>10250</v>
      </c>
      <c r="H6" s="2">
        <v>10250</v>
      </c>
      <c r="I6" s="2">
        <v>10250</v>
      </c>
      <c r="J6" s="2">
        <v>10250</v>
      </c>
      <c r="K6" s="2">
        <v>10250</v>
      </c>
      <c r="L6" s="2">
        <v>10250</v>
      </c>
      <c r="M6" s="2">
        <v>9676.775390625</v>
      </c>
      <c r="N6" s="2">
        <v>10250</v>
      </c>
      <c r="O6" s="2">
        <v>10067.7880859375</v>
      </c>
      <c r="R6" s="2">
        <v>10250</v>
      </c>
      <c r="U6" s="2">
        <v>10250</v>
      </c>
      <c r="V6" s="2">
        <v>10250</v>
      </c>
      <c r="W6" s="2">
        <v>10250</v>
      </c>
      <c r="Z6" s="2">
        <v>10249.84375</v>
      </c>
      <c r="AA6" s="2">
        <v>10250</v>
      </c>
      <c r="AB6" s="2">
        <v>10104.23046875</v>
      </c>
      <c r="AC6" s="2">
        <v>10250</v>
      </c>
      <c r="AD6" s="2">
        <v>10250</v>
      </c>
      <c r="AF6" s="2">
        <v>9825.0478515625</v>
      </c>
      <c r="AH6" s="2">
        <f t="shared" si="1"/>
        <v>146.00841136368911</v>
      </c>
      <c r="AI6" s="2">
        <f t="shared" si="2"/>
        <v>9676.775390625</v>
      </c>
      <c r="AJ6" s="2">
        <f t="shared" si="3"/>
        <v>9975.7242807409257</v>
      </c>
      <c r="AK6" s="2">
        <f t="shared" si="4"/>
        <v>10194.736897786459</v>
      </c>
      <c r="AL6" s="2">
        <f t="shared" si="5"/>
        <v>10413.749514831992</v>
      </c>
      <c r="AM6" s="2">
        <f t="shared" si="6"/>
        <v>10250</v>
      </c>
      <c r="AN6" s="2">
        <f ca="1">'calcRED(0)'!E21</f>
        <v>11272.579270837827</v>
      </c>
      <c r="AP6" s="2">
        <f t="shared" si="7"/>
        <v>6.73193359375</v>
      </c>
      <c r="AS6" s="2">
        <f>data3!AM5</f>
        <v>1.2080649099041807</v>
      </c>
    </row>
    <row r="7" spans="1:46">
      <c r="A7" s="14" t="str">
        <f>'data organization'!S8</f>
        <v>5:2:3.4:HI</v>
      </c>
      <c r="B7" s="2">
        <v>10250</v>
      </c>
      <c r="C7" s="36">
        <v>10250</v>
      </c>
      <c r="D7" s="36">
        <v>10250</v>
      </c>
      <c r="E7" s="36">
        <v>10250</v>
      </c>
      <c r="F7" s="36">
        <v>10250</v>
      </c>
      <c r="G7" s="2">
        <v>10250</v>
      </c>
      <c r="H7" s="2">
        <v>10250</v>
      </c>
      <c r="I7" s="2">
        <v>10250</v>
      </c>
      <c r="J7" s="2">
        <v>10250</v>
      </c>
      <c r="K7" s="2">
        <v>10250</v>
      </c>
      <c r="L7" s="2">
        <v>10250</v>
      </c>
      <c r="M7" s="2">
        <v>9636.4228515625</v>
      </c>
      <c r="N7" s="2">
        <v>10250</v>
      </c>
      <c r="O7" s="2">
        <v>10025.55859375</v>
      </c>
      <c r="R7" s="2">
        <v>10250</v>
      </c>
      <c r="U7" s="2">
        <v>10250</v>
      </c>
      <c r="V7" s="2">
        <v>10250</v>
      </c>
      <c r="W7" s="2">
        <v>10250</v>
      </c>
      <c r="Z7" s="2">
        <v>10249.84375</v>
      </c>
      <c r="AA7" s="2">
        <v>10250</v>
      </c>
      <c r="AB7" s="2">
        <v>10060.75</v>
      </c>
      <c r="AC7" s="2">
        <v>10250</v>
      </c>
      <c r="AD7" s="2">
        <v>10250</v>
      </c>
      <c r="AF7" s="2">
        <v>9783.4443359375</v>
      </c>
      <c r="AH7" s="2">
        <f t="shared" si="1"/>
        <v>159.8017206377306</v>
      </c>
      <c r="AI7" s="2">
        <f t="shared" si="2"/>
        <v>9636.4228515625</v>
      </c>
      <c r="AJ7" s="2">
        <f t="shared" si="3"/>
        <v>9948.0482328454873</v>
      </c>
      <c r="AK7" s="2">
        <f t="shared" si="4"/>
        <v>10187.750813802084</v>
      </c>
      <c r="AL7" s="2">
        <f t="shared" si="5"/>
        <v>10427.453394758681</v>
      </c>
      <c r="AM7" s="2">
        <f t="shared" si="6"/>
        <v>10250</v>
      </c>
      <c r="AN7" s="2">
        <f ca="1">'calcRED(0)'!E22</f>
        <v>11220.461426917293</v>
      </c>
      <c r="AP7" s="2">
        <f t="shared" si="7"/>
        <v>6.986083984375</v>
      </c>
      <c r="AS7" s="2">
        <f>data3!AM6</f>
        <v>1.8177411479334751</v>
      </c>
    </row>
    <row r="8" spans="1:46">
      <c r="A8" s="14" t="str">
        <f>'data organization'!S9</f>
        <v>6:2:3.38:HI</v>
      </c>
      <c r="B8" s="2">
        <v>10250</v>
      </c>
      <c r="C8" s="36">
        <v>10250</v>
      </c>
      <c r="D8" s="36">
        <v>10250</v>
      </c>
      <c r="E8" s="36">
        <v>10250</v>
      </c>
      <c r="F8" s="36">
        <v>10250</v>
      </c>
      <c r="G8" s="2">
        <v>10250</v>
      </c>
      <c r="H8" s="2">
        <v>10250</v>
      </c>
      <c r="I8" s="2">
        <v>10250</v>
      </c>
      <c r="J8" s="2">
        <v>10250</v>
      </c>
      <c r="K8" s="2">
        <v>10250</v>
      </c>
      <c r="L8" s="2">
        <v>10250</v>
      </c>
      <c r="M8" s="2">
        <v>9594.5068359375</v>
      </c>
      <c r="N8" s="2">
        <v>10250</v>
      </c>
      <c r="O8" s="2">
        <v>9980.9833984375</v>
      </c>
      <c r="R8" s="2">
        <v>10250</v>
      </c>
      <c r="U8" s="2">
        <v>10250</v>
      </c>
      <c r="V8" s="2">
        <v>10250</v>
      </c>
      <c r="W8" s="2">
        <v>10250</v>
      </c>
      <c r="Z8" s="2">
        <v>10249.84375</v>
      </c>
      <c r="AA8" s="2">
        <v>10250</v>
      </c>
      <c r="AB8" s="2">
        <v>10015.548828125</v>
      </c>
      <c r="AC8" s="2">
        <v>10250</v>
      </c>
      <c r="AD8" s="2">
        <v>10249.84375</v>
      </c>
      <c r="AF8" s="2">
        <v>9739.494140625</v>
      </c>
      <c r="AH8" s="2">
        <f t="shared" si="1"/>
        <v>174.63644212912487</v>
      </c>
      <c r="AI8" s="2">
        <f t="shared" si="2"/>
        <v>9594.5068359375</v>
      </c>
      <c r="AJ8" s="2">
        <f t="shared" si="3"/>
        <v>9918.4711994365207</v>
      </c>
      <c r="AK8" s="2">
        <f t="shared" si="4"/>
        <v>10180.425862630209</v>
      </c>
      <c r="AL8" s="2">
        <f t="shared" si="5"/>
        <v>10442.380525823897</v>
      </c>
      <c r="AM8" s="2">
        <f t="shared" si="6"/>
        <v>10250</v>
      </c>
      <c r="AN8" s="2">
        <f ca="1">'calcRED(0)'!E23</f>
        <v>11170.424569848865</v>
      </c>
      <c r="AP8" s="2">
        <f t="shared" si="7"/>
        <v>7.324951171875</v>
      </c>
      <c r="AS8" s="2">
        <f>data3!AM7</f>
        <v>1.7451614872102255</v>
      </c>
    </row>
    <row r="9" spans="1:46">
      <c r="A9" s="14" t="str">
        <f>'data organization'!S10</f>
        <v>7:2:3.36:HI</v>
      </c>
      <c r="B9" s="2">
        <v>10250</v>
      </c>
      <c r="C9" s="36">
        <v>10250</v>
      </c>
      <c r="D9" s="36">
        <v>10250</v>
      </c>
      <c r="E9" s="36">
        <v>10250</v>
      </c>
      <c r="F9" s="36">
        <v>10250</v>
      </c>
      <c r="G9" s="2">
        <v>10250</v>
      </c>
      <c r="H9" s="2">
        <v>10250</v>
      </c>
      <c r="I9" s="2">
        <v>10250</v>
      </c>
      <c r="J9" s="2">
        <v>10250</v>
      </c>
      <c r="K9" s="2">
        <v>10250</v>
      </c>
      <c r="L9" s="2">
        <v>10250</v>
      </c>
      <c r="M9" s="2">
        <v>9550.087890625</v>
      </c>
      <c r="N9" s="2">
        <v>10250</v>
      </c>
      <c r="O9" s="2">
        <v>9935.7822265625</v>
      </c>
      <c r="R9" s="2">
        <v>10250</v>
      </c>
      <c r="U9" s="2">
        <v>10250</v>
      </c>
      <c r="V9" s="2">
        <v>10250</v>
      </c>
      <c r="W9" s="2">
        <v>10250</v>
      </c>
      <c r="Z9" s="2">
        <v>10249.84375</v>
      </c>
      <c r="AA9" s="2">
        <v>10250</v>
      </c>
      <c r="AB9" s="2">
        <v>9968.9404296875</v>
      </c>
      <c r="AC9" s="2">
        <v>10250</v>
      </c>
      <c r="AD9" s="2">
        <v>10250</v>
      </c>
      <c r="AF9" s="2">
        <v>9694.60546875</v>
      </c>
      <c r="AH9" s="2">
        <f t="shared" si="1"/>
        <v>190.34854219365286</v>
      </c>
      <c r="AI9" s="2">
        <f t="shared" si="2"/>
        <v>9550.087890625</v>
      </c>
      <c r="AJ9" s="2">
        <f t="shared" si="3"/>
        <v>9887.3630102772295</v>
      </c>
      <c r="AK9" s="2">
        <f t="shared" si="4"/>
        <v>10172.885823567709</v>
      </c>
      <c r="AL9" s="2">
        <f t="shared" si="5"/>
        <v>10458.408636858188</v>
      </c>
      <c r="AM9" s="2">
        <f t="shared" si="6"/>
        <v>10250</v>
      </c>
      <c r="AN9" s="2">
        <f ca="1">'calcRED(0)'!E24</f>
        <v>11125.798329401945</v>
      </c>
      <c r="AP9" s="2">
        <f t="shared" si="7"/>
        <v>7.5400390625</v>
      </c>
      <c r="AS9" s="2">
        <f>data3!AM8</f>
        <v>1.556452597341206</v>
      </c>
    </row>
    <row r="10" spans="1:46">
      <c r="A10" s="14" t="str">
        <f>'data organization'!S11</f>
        <v>8:2:3.34:HI</v>
      </c>
      <c r="B10" s="2">
        <v>10250</v>
      </c>
      <c r="C10" s="36">
        <v>10250</v>
      </c>
      <c r="D10" s="36">
        <v>10250</v>
      </c>
      <c r="E10" s="36">
        <v>10250</v>
      </c>
      <c r="F10" s="36">
        <v>10250</v>
      </c>
      <c r="G10" s="2">
        <v>10250</v>
      </c>
      <c r="H10" s="2">
        <v>10250</v>
      </c>
      <c r="I10" s="2">
        <v>10250</v>
      </c>
      <c r="J10" s="2">
        <v>10250</v>
      </c>
      <c r="K10" s="2">
        <v>10250</v>
      </c>
      <c r="L10" s="2">
        <v>10227.7900390625</v>
      </c>
      <c r="M10" s="2">
        <v>9505.04296875</v>
      </c>
      <c r="N10" s="2">
        <v>10250</v>
      </c>
      <c r="O10" s="2">
        <v>9888.2353515625</v>
      </c>
      <c r="R10" s="2">
        <v>10250</v>
      </c>
      <c r="U10" s="2">
        <v>10250</v>
      </c>
      <c r="V10" s="2">
        <v>10250</v>
      </c>
      <c r="W10" s="2">
        <v>10250</v>
      </c>
      <c r="Z10" s="2">
        <v>10201.8271484375</v>
      </c>
      <c r="AA10" s="2">
        <v>10250</v>
      </c>
      <c r="AB10" s="2">
        <v>9921.080078125</v>
      </c>
      <c r="AC10" s="2">
        <v>10250</v>
      </c>
      <c r="AD10" s="2">
        <v>10250</v>
      </c>
      <c r="AF10" s="2">
        <v>9648.1533203125</v>
      </c>
      <c r="AH10" s="2">
        <f t="shared" si="1"/>
        <v>205.77808470058312</v>
      </c>
      <c r="AI10" s="2">
        <f t="shared" si="2"/>
        <v>9505.04296875</v>
      </c>
      <c r="AJ10" s="2">
        <f t="shared" si="3"/>
        <v>9853.5049107095419</v>
      </c>
      <c r="AK10" s="2">
        <f t="shared" si="4"/>
        <v>10162.172037760416</v>
      </c>
      <c r="AL10" s="2">
        <f t="shared" si="5"/>
        <v>10470.83916481129</v>
      </c>
      <c r="AM10" s="2">
        <f t="shared" si="6"/>
        <v>10250</v>
      </c>
      <c r="AN10" s="2">
        <f ca="1">'calcRED(0)'!E25</f>
        <v>11076.038986171458</v>
      </c>
      <c r="AP10" s="2">
        <f t="shared" si="7"/>
        <v>10.713785807292879</v>
      </c>
      <c r="AS10" s="2">
        <f>data3!AM9</f>
        <v>1.7354824927545565</v>
      </c>
    </row>
    <row r="11" spans="1:46">
      <c r="A11" s="14" t="str">
        <f>'data organization'!S12</f>
        <v>9:2:3.32:HI</v>
      </c>
      <c r="B11" s="2">
        <v>10250</v>
      </c>
      <c r="C11" s="36">
        <v>10250</v>
      </c>
      <c r="D11" s="36">
        <v>10250</v>
      </c>
      <c r="E11" s="36">
        <v>10250</v>
      </c>
      <c r="F11" s="36">
        <v>10250</v>
      </c>
      <c r="G11" s="2">
        <v>10250</v>
      </c>
      <c r="H11" s="2">
        <v>10250</v>
      </c>
      <c r="I11" s="2">
        <v>10250</v>
      </c>
      <c r="J11" s="2">
        <v>10250</v>
      </c>
      <c r="K11" s="2">
        <v>10250</v>
      </c>
      <c r="L11" s="2">
        <v>10194.9453125</v>
      </c>
      <c r="M11" s="2">
        <v>9459.216796875</v>
      </c>
      <c r="N11" s="2">
        <v>10250</v>
      </c>
      <c r="O11" s="2">
        <v>9840.21875</v>
      </c>
      <c r="R11" s="2">
        <v>10250</v>
      </c>
      <c r="U11" s="2">
        <v>10250</v>
      </c>
      <c r="V11" s="2">
        <v>10250</v>
      </c>
      <c r="W11" s="2">
        <v>10250</v>
      </c>
      <c r="Z11" s="2">
        <v>10147.5546875</v>
      </c>
      <c r="AA11" s="2">
        <v>10250</v>
      </c>
      <c r="AB11" s="2">
        <v>9871.96875</v>
      </c>
      <c r="AC11" s="2">
        <v>10250</v>
      </c>
      <c r="AD11" s="2">
        <v>10250</v>
      </c>
      <c r="AF11" s="2">
        <v>9600.9189453125</v>
      </c>
      <c r="AH11" s="2">
        <f t="shared" si="1"/>
        <v>222.04133403675903</v>
      </c>
      <c r="AI11" s="2">
        <f t="shared" si="2"/>
        <v>9459.216796875</v>
      </c>
      <c r="AJ11" s="2">
        <f t="shared" si="3"/>
        <v>9817.5556340360072</v>
      </c>
      <c r="AK11" s="2">
        <f t="shared" si="4"/>
        <v>10150.617635091146</v>
      </c>
      <c r="AL11" s="2">
        <f t="shared" si="5"/>
        <v>10483.679636146286</v>
      </c>
      <c r="AM11" s="2">
        <f t="shared" si="6"/>
        <v>10250</v>
      </c>
      <c r="AN11" s="2">
        <f ca="1">'calcRED(0)'!E26</f>
        <v>11027.71316336422</v>
      </c>
      <c r="AP11" s="2">
        <f t="shared" si="7"/>
        <v>11.554402669269621</v>
      </c>
      <c r="AS11" s="2">
        <f>data3!AM10</f>
        <v>1.6854848554057185</v>
      </c>
    </row>
    <row r="12" spans="1:46">
      <c r="A12" s="14" t="str">
        <f>'data organization'!S13</f>
        <v>10:2:3.3:HI</v>
      </c>
      <c r="B12" s="2">
        <v>10250</v>
      </c>
      <c r="C12" s="36">
        <v>10250</v>
      </c>
      <c r="D12" s="36">
        <v>10250</v>
      </c>
      <c r="E12" s="36">
        <v>10250</v>
      </c>
      <c r="F12" s="36">
        <v>10250</v>
      </c>
      <c r="G12" s="2">
        <v>10250</v>
      </c>
      <c r="H12" s="2">
        <v>10250</v>
      </c>
      <c r="I12" s="2">
        <v>10250</v>
      </c>
      <c r="J12" s="2">
        <v>10250</v>
      </c>
      <c r="K12" s="2">
        <v>10250</v>
      </c>
      <c r="L12" s="2">
        <v>10134.2607421875</v>
      </c>
      <c r="M12" s="2">
        <v>9412.294921875</v>
      </c>
      <c r="N12" s="2">
        <v>10250</v>
      </c>
      <c r="O12" s="2">
        <v>9791.5771484375</v>
      </c>
      <c r="R12" s="2">
        <v>10250</v>
      </c>
      <c r="U12" s="2">
        <v>10250</v>
      </c>
      <c r="V12" s="2">
        <v>10250</v>
      </c>
      <c r="W12" s="2">
        <v>10250</v>
      </c>
      <c r="Z12" s="2">
        <v>10094.689453125</v>
      </c>
      <c r="AA12" s="2">
        <v>10250</v>
      </c>
      <c r="AB12" s="2">
        <v>9822.232421875</v>
      </c>
      <c r="AC12" s="2">
        <v>10250</v>
      </c>
      <c r="AD12" s="2">
        <v>10250</v>
      </c>
      <c r="AF12" s="2">
        <v>9552.7470703125</v>
      </c>
      <c r="AH12" s="2">
        <f t="shared" si="1"/>
        <v>239.25317305046138</v>
      </c>
      <c r="AI12" s="2">
        <f t="shared" si="2"/>
        <v>9412.294921875</v>
      </c>
      <c r="AJ12" s="2">
        <f t="shared" si="3"/>
        <v>9778.9453136664961</v>
      </c>
      <c r="AK12" s="2">
        <f t="shared" si="4"/>
        <v>10137.825073242187</v>
      </c>
      <c r="AL12" s="2">
        <f t="shared" si="5"/>
        <v>10496.704832817879</v>
      </c>
      <c r="AM12" s="2">
        <f t="shared" si="6"/>
        <v>10250</v>
      </c>
      <c r="AN12" s="2">
        <f ca="1">'calcRED(0)'!E27</f>
        <v>10971.571961530577</v>
      </c>
      <c r="AP12" s="2">
        <f t="shared" si="7"/>
        <v>12.79256184895894</v>
      </c>
      <c r="AS12" s="2">
        <f>data3!AM11</f>
        <v>1.9580658943422691</v>
      </c>
    </row>
    <row r="13" spans="1:46">
      <c r="A13" s="14" t="str">
        <f>'data organization'!S14</f>
        <v>11:2:3.28:HI</v>
      </c>
      <c r="B13" s="2">
        <v>10250</v>
      </c>
      <c r="C13" s="36">
        <v>10250</v>
      </c>
      <c r="D13" s="36">
        <v>10250</v>
      </c>
      <c r="E13" s="36">
        <v>10250</v>
      </c>
      <c r="F13" s="36">
        <v>10250</v>
      </c>
      <c r="G13" s="2">
        <v>10250</v>
      </c>
      <c r="H13" s="2">
        <v>10250</v>
      </c>
      <c r="I13" s="2">
        <v>10250</v>
      </c>
      <c r="J13" s="2">
        <v>10250</v>
      </c>
      <c r="K13" s="2">
        <v>10250</v>
      </c>
      <c r="L13" s="2">
        <v>10080.92578125</v>
      </c>
      <c r="M13" s="2">
        <v>9365.216796875</v>
      </c>
      <c r="N13" s="2">
        <v>10250</v>
      </c>
      <c r="O13" s="2">
        <v>9741.52734375</v>
      </c>
      <c r="R13" s="2">
        <v>10250</v>
      </c>
      <c r="U13" s="2">
        <v>10250</v>
      </c>
      <c r="V13" s="2">
        <v>10250</v>
      </c>
      <c r="W13" s="2">
        <v>10250</v>
      </c>
      <c r="Z13" s="2">
        <v>10042.919921875</v>
      </c>
      <c r="AA13" s="2">
        <v>10250</v>
      </c>
      <c r="AB13" s="2">
        <v>9772.1826171875</v>
      </c>
      <c r="AC13" s="2">
        <v>10250</v>
      </c>
      <c r="AD13" s="2">
        <v>10250</v>
      </c>
      <c r="AF13" s="2">
        <v>9505.35546875</v>
      </c>
      <c r="AH13" s="2">
        <f t="shared" si="1"/>
        <v>257.30105593942039</v>
      </c>
      <c r="AI13" s="2">
        <f t="shared" si="2"/>
        <v>9365.216796875</v>
      </c>
      <c r="AJ13" s="2">
        <f t="shared" si="3"/>
        <v>9739.3870798278476</v>
      </c>
      <c r="AK13" s="2">
        <f t="shared" si="4"/>
        <v>10125.338663736979</v>
      </c>
      <c r="AL13" s="2">
        <f t="shared" si="5"/>
        <v>10511.290247646109</v>
      </c>
      <c r="AM13" s="2">
        <f t="shared" si="6"/>
        <v>10250</v>
      </c>
      <c r="AN13" s="2">
        <f ca="1">'calcRED(0)'!E28</f>
        <v>10925.230095462524</v>
      </c>
      <c r="AP13" s="2">
        <f t="shared" si="7"/>
        <v>12.48640950520894</v>
      </c>
      <c r="AS13" s="2">
        <f>data3!AM12</f>
        <v>1.6162893643942766</v>
      </c>
    </row>
    <row r="14" spans="1:46">
      <c r="A14" s="14" t="str">
        <f>'data organization'!S15</f>
        <v>12:2:3.26:HI</v>
      </c>
      <c r="B14" s="2">
        <v>10250</v>
      </c>
      <c r="C14" s="36">
        <v>10250</v>
      </c>
      <c r="D14" s="36">
        <v>10250</v>
      </c>
      <c r="E14" s="36">
        <v>10250</v>
      </c>
      <c r="F14" s="36">
        <v>10250</v>
      </c>
      <c r="G14" s="2">
        <v>10250</v>
      </c>
      <c r="H14" s="2">
        <v>10250</v>
      </c>
      <c r="I14" s="2">
        <v>10250</v>
      </c>
      <c r="J14" s="2">
        <v>10250</v>
      </c>
      <c r="K14" s="2">
        <v>10250</v>
      </c>
      <c r="L14" s="2">
        <v>10130.8193359375</v>
      </c>
      <c r="M14" s="2">
        <v>9318.9208984375</v>
      </c>
      <c r="N14" s="2">
        <v>10250</v>
      </c>
      <c r="O14" s="2">
        <v>9692.572265625</v>
      </c>
      <c r="R14" s="2">
        <v>10250</v>
      </c>
      <c r="U14" s="2">
        <v>10250</v>
      </c>
      <c r="V14" s="2">
        <v>10250</v>
      </c>
      <c r="W14" s="2">
        <v>10250</v>
      </c>
      <c r="Z14" s="2">
        <v>9991.775390625</v>
      </c>
      <c r="AA14" s="2">
        <v>10250</v>
      </c>
      <c r="AB14" s="2">
        <v>9819.4169921875</v>
      </c>
      <c r="AC14" s="2">
        <v>10250</v>
      </c>
      <c r="AD14" s="2">
        <v>10249.84375</v>
      </c>
      <c r="AF14" s="2">
        <v>9550.244140625</v>
      </c>
      <c r="AH14" s="2">
        <f t="shared" si="1"/>
        <v>260.39064476582286</v>
      </c>
      <c r="AI14" s="2">
        <f t="shared" si="2"/>
        <v>9318.9208984375</v>
      </c>
      <c r="AJ14" s="2">
        <f t="shared" si="3"/>
        <v>9734.5637317444944</v>
      </c>
      <c r="AK14" s="2">
        <f t="shared" si="4"/>
        <v>10125.149698893229</v>
      </c>
      <c r="AL14" s="2">
        <f t="shared" si="5"/>
        <v>10515.735666041963</v>
      </c>
      <c r="AM14" s="2">
        <f t="shared" si="6"/>
        <v>10250</v>
      </c>
      <c r="AN14" s="2">
        <f ca="1">'calcRED(0)'!E29</f>
        <v>10933.974961438951</v>
      </c>
      <c r="AP14" s="2">
        <f t="shared" si="7"/>
        <v>0.18896484375</v>
      </c>
      <c r="AS14" s="2">
        <f>data3!AM13</f>
        <v>-0.30499923870127077</v>
      </c>
    </row>
    <row r="15" spans="1:46">
      <c r="A15" s="14" t="str">
        <f>'data organization'!S16</f>
        <v>13:2:3.24:HI</v>
      </c>
      <c r="B15" s="2">
        <v>10250</v>
      </c>
      <c r="C15" s="36">
        <v>10250</v>
      </c>
      <c r="D15" s="36">
        <v>10250</v>
      </c>
      <c r="E15" s="36">
        <v>10250</v>
      </c>
      <c r="F15" s="36">
        <v>10250</v>
      </c>
      <c r="G15" s="2">
        <v>10250</v>
      </c>
      <c r="H15" s="2">
        <v>10250</v>
      </c>
      <c r="I15" s="2">
        <v>10250</v>
      </c>
      <c r="J15" s="2">
        <v>10250</v>
      </c>
      <c r="K15" s="2">
        <v>10250</v>
      </c>
      <c r="L15" s="2">
        <v>10075.2958984375</v>
      </c>
      <c r="M15" s="2">
        <v>9360.2119140625</v>
      </c>
      <c r="N15" s="2">
        <v>10250</v>
      </c>
      <c r="O15" s="2">
        <v>9737.1484375</v>
      </c>
      <c r="R15" s="2">
        <v>10250</v>
      </c>
      <c r="U15" s="2">
        <v>10250</v>
      </c>
      <c r="V15" s="2">
        <v>10250</v>
      </c>
      <c r="W15" s="2">
        <v>10250</v>
      </c>
      <c r="Z15" s="2">
        <v>10039.322265625</v>
      </c>
      <c r="AA15" s="2">
        <v>10250</v>
      </c>
      <c r="AB15" s="2">
        <v>9767.177734375</v>
      </c>
      <c r="AC15" s="2">
        <v>10250</v>
      </c>
      <c r="AD15" s="2">
        <v>10250</v>
      </c>
      <c r="AF15" s="2">
        <v>9498.787109375</v>
      </c>
      <c r="AH15" s="2">
        <f t="shared" si="1"/>
        <v>259.30927567088048</v>
      </c>
      <c r="AI15" s="2">
        <f t="shared" si="2"/>
        <v>9360.2119140625</v>
      </c>
      <c r="AJ15" s="2">
        <f t="shared" si="3"/>
        <v>9735.1170598009703</v>
      </c>
      <c r="AK15" s="2">
        <f t="shared" si="4"/>
        <v>10124.080973307291</v>
      </c>
      <c r="AL15" s="2">
        <f t="shared" si="5"/>
        <v>10513.044886813612</v>
      </c>
      <c r="AM15" s="2">
        <f t="shared" si="6"/>
        <v>10250</v>
      </c>
      <c r="AN15" s="2">
        <f ca="1">'calcRED(0)'!E30</f>
        <v>10898.875218956344</v>
      </c>
      <c r="AP15" s="2">
        <f t="shared" si="7"/>
        <v>1.0687255859375</v>
      </c>
      <c r="AS15" s="2">
        <f>data3!AM14</f>
        <v>1.2241919732862812</v>
      </c>
    </row>
    <row r="16" spans="1:46">
      <c r="A16" s="14" t="str">
        <f>'data organization'!S17</f>
        <v>14:2:3.22:HI</v>
      </c>
      <c r="B16" s="2">
        <v>10250</v>
      </c>
      <c r="C16" s="36">
        <v>10250</v>
      </c>
      <c r="D16" s="36">
        <v>10250</v>
      </c>
      <c r="E16" s="36">
        <v>10250</v>
      </c>
      <c r="F16" s="36">
        <v>10250</v>
      </c>
      <c r="G16" s="2">
        <v>10250</v>
      </c>
      <c r="H16" s="2">
        <v>10250</v>
      </c>
      <c r="I16" s="2">
        <v>10250</v>
      </c>
      <c r="J16" s="2">
        <v>10250</v>
      </c>
      <c r="K16" s="2">
        <v>10250</v>
      </c>
      <c r="L16" s="2">
        <v>10020.0849609375</v>
      </c>
      <c r="M16" s="2">
        <v>9309.0673828125</v>
      </c>
      <c r="N16" s="2">
        <v>10250</v>
      </c>
      <c r="O16" s="2">
        <v>9684.283203125</v>
      </c>
      <c r="R16" s="2">
        <v>10250</v>
      </c>
      <c r="U16" s="2">
        <v>10250</v>
      </c>
      <c r="V16" s="2">
        <v>10250</v>
      </c>
      <c r="W16" s="2">
        <v>10250</v>
      </c>
      <c r="Z16" s="2">
        <v>9983.798828125</v>
      </c>
      <c r="AA16" s="2">
        <v>10250</v>
      </c>
      <c r="AB16" s="2">
        <v>9714.3125</v>
      </c>
      <c r="AC16" s="2">
        <v>10250</v>
      </c>
      <c r="AD16" s="2">
        <v>10250</v>
      </c>
      <c r="AF16" s="2">
        <v>9447.1728515625</v>
      </c>
      <c r="AH16" s="2">
        <f t="shared" si="1"/>
        <v>279.39633090532254</v>
      </c>
      <c r="AI16" s="2">
        <f t="shared" si="2"/>
        <v>9309.0673828125</v>
      </c>
      <c r="AJ16" s="2">
        <f t="shared" si="3"/>
        <v>9691.6854922487873</v>
      </c>
      <c r="AK16" s="2">
        <f t="shared" si="4"/>
        <v>10110.779988606771</v>
      </c>
      <c r="AL16" s="2">
        <f t="shared" si="5"/>
        <v>10529.874484964756</v>
      </c>
      <c r="AM16" s="2">
        <f t="shared" si="6"/>
        <v>10250</v>
      </c>
      <c r="AN16" s="2">
        <f ca="1">'calcRED(0)'!E31</f>
        <v>10842.31783104251</v>
      </c>
      <c r="AP16" s="2">
        <f t="shared" si="7"/>
        <v>13.300984700519621</v>
      </c>
      <c r="AS16" s="2">
        <f>data3!AM15</f>
        <v>1.9725814327117064</v>
      </c>
    </row>
    <row r="17" spans="1:45">
      <c r="A17" s="14" t="str">
        <f>'data organization'!S18</f>
        <v>15:2:3.2:HI</v>
      </c>
      <c r="B17" s="2">
        <v>10250</v>
      </c>
      <c r="C17" s="36">
        <v>10250</v>
      </c>
      <c r="D17" s="36">
        <v>10250</v>
      </c>
      <c r="E17" s="36">
        <v>10250</v>
      </c>
      <c r="F17" s="36">
        <v>10250</v>
      </c>
      <c r="G17" s="2">
        <v>10250</v>
      </c>
      <c r="H17" s="2">
        <v>10250</v>
      </c>
      <c r="I17" s="2">
        <v>10250</v>
      </c>
      <c r="J17" s="2">
        <v>10250</v>
      </c>
      <c r="K17" s="2">
        <v>10250</v>
      </c>
      <c r="L17" s="2">
        <v>9963.3095703125</v>
      </c>
      <c r="M17" s="2">
        <v>9256.828125</v>
      </c>
      <c r="N17" s="2">
        <v>10250</v>
      </c>
      <c r="O17" s="2">
        <v>9630.0107421875</v>
      </c>
      <c r="R17" s="2">
        <v>10250</v>
      </c>
      <c r="U17" s="2">
        <v>10250</v>
      </c>
      <c r="V17" s="2">
        <v>10250</v>
      </c>
      <c r="W17" s="2">
        <v>10250</v>
      </c>
      <c r="Z17" s="2">
        <v>9927.1796875</v>
      </c>
      <c r="AA17" s="2">
        <v>10250</v>
      </c>
      <c r="AB17" s="2">
        <v>9659.8837890625</v>
      </c>
      <c r="AC17" s="2">
        <v>10250</v>
      </c>
      <c r="AD17" s="2">
        <v>10249.84375</v>
      </c>
      <c r="AF17" s="2">
        <v>9393.6826171875</v>
      </c>
      <c r="AH17" s="2">
        <f t="shared" si="1"/>
        <v>300.55887351380221</v>
      </c>
      <c r="AI17" s="2">
        <f t="shared" si="2"/>
        <v>9256.828125</v>
      </c>
      <c r="AJ17" s="2">
        <f t="shared" si="3"/>
        <v>9646.2757847813809</v>
      </c>
      <c r="AK17" s="2">
        <f t="shared" si="4"/>
        <v>10097.114095052084</v>
      </c>
      <c r="AL17" s="2">
        <f t="shared" si="5"/>
        <v>10547.952405322787</v>
      </c>
      <c r="AM17" s="2">
        <f t="shared" si="6"/>
        <v>10250</v>
      </c>
      <c r="AN17" s="2">
        <f ca="1">'calcRED(0)'!E32</f>
        <v>10777.482644532805</v>
      </c>
      <c r="AP17" s="2">
        <f t="shared" si="7"/>
        <v>13.6658935546875</v>
      </c>
      <c r="AS17" s="2">
        <f>data3!AM16</f>
        <v>2.2612905194682753</v>
      </c>
    </row>
    <row r="18" spans="1:45">
      <c r="A18" s="14" t="str">
        <f>'data organization'!S19</f>
        <v>16:2:3.18:HI</v>
      </c>
      <c r="B18" s="2">
        <v>10250</v>
      </c>
      <c r="C18" s="36">
        <v>10250</v>
      </c>
      <c r="D18" s="36">
        <v>10250</v>
      </c>
      <c r="E18" s="36">
        <v>10250</v>
      </c>
      <c r="F18" s="36">
        <v>10250</v>
      </c>
      <c r="G18" s="2">
        <v>10250</v>
      </c>
      <c r="H18" s="2">
        <v>10250</v>
      </c>
      <c r="I18" s="2">
        <v>10250</v>
      </c>
      <c r="J18" s="2">
        <v>10250</v>
      </c>
      <c r="K18" s="2">
        <v>10250</v>
      </c>
      <c r="L18" s="2">
        <v>9905.5966796875</v>
      </c>
      <c r="M18" s="2">
        <v>9203.650390625</v>
      </c>
      <c r="N18" s="2">
        <v>10250</v>
      </c>
      <c r="O18" s="2">
        <v>9574.6435546875</v>
      </c>
      <c r="R18" s="2">
        <v>10212.462890625</v>
      </c>
      <c r="U18" s="2">
        <v>10250</v>
      </c>
      <c r="V18" s="2">
        <v>10250</v>
      </c>
      <c r="W18" s="2">
        <v>10250</v>
      </c>
      <c r="Z18" s="2">
        <v>9869.935546875</v>
      </c>
      <c r="AA18" s="2">
        <v>10250</v>
      </c>
      <c r="AB18" s="2">
        <v>9603.421875</v>
      </c>
      <c r="AC18" s="2">
        <v>10250</v>
      </c>
      <c r="AD18" s="2">
        <v>10249.84375</v>
      </c>
      <c r="AF18" s="2">
        <v>9338.6279296875</v>
      </c>
      <c r="AH18" s="2">
        <f t="shared" si="1"/>
        <v>321.91068121209406</v>
      </c>
      <c r="AI18" s="2">
        <f t="shared" si="2"/>
        <v>9203.650390625</v>
      </c>
      <c r="AJ18" s="2">
        <f t="shared" si="3"/>
        <v>9598.7249205646713</v>
      </c>
      <c r="AK18" s="2">
        <f t="shared" si="4"/>
        <v>10081.590942382812</v>
      </c>
      <c r="AL18" s="2">
        <f t="shared" si="5"/>
        <v>10564.456964200954</v>
      </c>
      <c r="AM18" s="2">
        <f t="shared" si="6"/>
        <v>10250</v>
      </c>
      <c r="AN18" s="2">
        <f ca="1">'calcRED(0)'!E33</f>
        <v>10708.855408684234</v>
      </c>
      <c r="AP18" s="2">
        <f t="shared" si="7"/>
        <v>15.52315266927144</v>
      </c>
      <c r="AS18" s="2">
        <f>data3!AM17</f>
        <v>2.3935477964339498</v>
      </c>
    </row>
    <row r="19" spans="1:45">
      <c r="A19" s="14" t="str">
        <f>'data organization'!S20</f>
        <v>17:2:3.16:HI</v>
      </c>
      <c r="B19" s="2">
        <v>10250</v>
      </c>
      <c r="C19" s="36">
        <v>10250</v>
      </c>
      <c r="D19" s="36">
        <v>10250</v>
      </c>
      <c r="E19" s="36">
        <v>10250</v>
      </c>
      <c r="F19" s="36">
        <v>10250</v>
      </c>
      <c r="G19" s="2">
        <v>10250</v>
      </c>
      <c r="H19" s="2">
        <v>10250</v>
      </c>
      <c r="I19" s="2">
        <v>10250</v>
      </c>
      <c r="J19" s="2">
        <v>10204.955078125</v>
      </c>
      <c r="K19" s="2">
        <v>10250</v>
      </c>
      <c r="L19" s="2">
        <v>9846.4755859375</v>
      </c>
      <c r="M19" s="2">
        <v>9149.69140625</v>
      </c>
      <c r="N19" s="2">
        <v>10191.9736328125</v>
      </c>
      <c r="O19" s="2">
        <v>9518.1806640625</v>
      </c>
      <c r="R19" s="2">
        <v>10148.9619140625</v>
      </c>
      <c r="U19" s="2">
        <v>10250</v>
      </c>
      <c r="V19" s="2">
        <v>10250</v>
      </c>
      <c r="W19" s="2">
        <v>10250</v>
      </c>
      <c r="Z19" s="2">
        <v>9811.4404296875</v>
      </c>
      <c r="AA19" s="2">
        <v>10250</v>
      </c>
      <c r="AB19" s="2">
        <v>9546.333984375</v>
      </c>
      <c r="AC19" s="2">
        <v>10250</v>
      </c>
      <c r="AD19" s="2">
        <v>10249.84375</v>
      </c>
      <c r="AF19" s="2">
        <v>9283.5732421875</v>
      </c>
      <c r="AH19" s="2">
        <f t="shared" si="1"/>
        <v>341.61217475636653</v>
      </c>
      <c r="AI19" s="2">
        <f t="shared" si="2"/>
        <v>9149.69140625</v>
      </c>
      <c r="AJ19" s="2">
        <f t="shared" si="3"/>
        <v>9548.0579748446162</v>
      </c>
      <c r="AK19" s="2">
        <f t="shared" si="4"/>
        <v>10060.476236979166</v>
      </c>
      <c r="AL19" s="2">
        <f t="shared" si="5"/>
        <v>10572.894499113716</v>
      </c>
      <c r="AM19" s="2">
        <f t="shared" si="6"/>
        <v>10250</v>
      </c>
      <c r="AN19" s="2">
        <f ca="1">'calcRED(0)'!E34</f>
        <v>10647.858561453821</v>
      </c>
      <c r="AP19" s="2">
        <f t="shared" si="7"/>
        <v>21.11470540364644</v>
      </c>
      <c r="AS19" s="2">
        <f>data3!AM18</f>
        <v>2.1274187641758999</v>
      </c>
    </row>
    <row r="20" spans="1:45">
      <c r="A20" s="14" t="str">
        <f>'data organization'!S21</f>
        <v>18:2:3.14:HI</v>
      </c>
      <c r="B20" s="2">
        <v>10250</v>
      </c>
      <c r="C20" s="36">
        <v>10250</v>
      </c>
      <c r="D20" s="36">
        <v>10250</v>
      </c>
      <c r="E20" s="36">
        <v>10250</v>
      </c>
      <c r="F20" s="36">
        <v>10250</v>
      </c>
      <c r="G20" s="2">
        <v>10250</v>
      </c>
      <c r="H20" s="2">
        <v>10250</v>
      </c>
      <c r="I20" s="2">
        <v>10250</v>
      </c>
      <c r="J20" s="2">
        <v>10137.0751953125</v>
      </c>
      <c r="K20" s="2">
        <v>10250</v>
      </c>
      <c r="L20" s="2">
        <v>9787.3544921875</v>
      </c>
      <c r="M20" s="2">
        <v>9094.0107421875</v>
      </c>
      <c r="N20" s="2">
        <v>10126.5966796875</v>
      </c>
      <c r="O20" s="2">
        <v>9460.4677734375</v>
      </c>
      <c r="R20" s="2">
        <v>10086.244140625</v>
      </c>
      <c r="U20" s="2">
        <v>10250</v>
      </c>
      <c r="V20" s="2">
        <v>10250</v>
      </c>
      <c r="W20" s="2">
        <v>10250</v>
      </c>
      <c r="Z20" s="2">
        <v>9752.0068359375</v>
      </c>
      <c r="AA20" s="2">
        <v>10250</v>
      </c>
      <c r="AB20" s="2">
        <v>9487.9951171875</v>
      </c>
      <c r="AC20" s="2">
        <v>10250</v>
      </c>
      <c r="AD20" s="2">
        <v>10249.84375</v>
      </c>
      <c r="AF20" s="2">
        <v>9227.267578125</v>
      </c>
      <c r="AH20" s="2">
        <f t="shared" si="1"/>
        <v>362.54852810649112</v>
      </c>
      <c r="AI20" s="2">
        <f t="shared" si="2"/>
        <v>9094.0107421875</v>
      </c>
      <c r="AJ20" s="2">
        <f t="shared" si="3"/>
        <v>9494.0464705355753</v>
      </c>
      <c r="AK20" s="2">
        <f t="shared" si="4"/>
        <v>10037.869262695312</v>
      </c>
      <c r="AL20" s="2">
        <f t="shared" si="5"/>
        <v>10581.69205485505</v>
      </c>
      <c r="AM20" s="2">
        <f t="shared" si="6"/>
        <v>10250</v>
      </c>
      <c r="AN20" s="2">
        <f ca="1">'calcRED(0)'!E35</f>
        <v>10587.647852894517</v>
      </c>
      <c r="AP20" s="2">
        <f t="shared" si="7"/>
        <v>22.60697428385356</v>
      </c>
      <c r="AS20" s="2">
        <f>data3!AM19</f>
        <v>2.1000001968876063</v>
      </c>
    </row>
    <row r="21" spans="1:45">
      <c r="A21" s="14" t="str">
        <f>'data organization'!S22</f>
        <v>19:2:3.12:HI</v>
      </c>
      <c r="B21" s="2">
        <v>10250</v>
      </c>
      <c r="C21" s="36">
        <v>10250</v>
      </c>
      <c r="D21" s="36">
        <v>10250</v>
      </c>
      <c r="E21" s="36">
        <v>10250</v>
      </c>
      <c r="F21" s="36">
        <v>10250</v>
      </c>
      <c r="G21" s="2">
        <v>10250</v>
      </c>
      <c r="H21" s="2">
        <v>10250</v>
      </c>
      <c r="I21" s="2">
        <v>10250</v>
      </c>
      <c r="J21" s="2">
        <v>10073.8876953125</v>
      </c>
      <c r="K21" s="2">
        <v>10250</v>
      </c>
      <c r="L21" s="2">
        <v>9726.5126953125</v>
      </c>
      <c r="M21" s="2">
        <v>9037.705078125</v>
      </c>
      <c r="N21" s="2">
        <v>10062.939453125</v>
      </c>
      <c r="O21" s="2">
        <v>9403.0673828125</v>
      </c>
      <c r="R21" s="2">
        <v>10023.681640625</v>
      </c>
      <c r="U21" s="2">
        <v>10250</v>
      </c>
      <c r="V21" s="2">
        <v>10250</v>
      </c>
      <c r="W21" s="2">
        <v>10250</v>
      </c>
      <c r="Z21" s="2">
        <v>9691.6337890625</v>
      </c>
      <c r="AA21" s="2">
        <v>10250</v>
      </c>
      <c r="AB21" s="2">
        <v>9429.4990234375</v>
      </c>
      <c r="AC21" s="2">
        <v>10250</v>
      </c>
      <c r="AD21" s="2">
        <v>10249.84375</v>
      </c>
      <c r="AF21" s="2">
        <v>9169.8671875</v>
      </c>
      <c r="AH21" s="2">
        <f t="shared" si="1"/>
        <v>384.96517001370626</v>
      </c>
      <c r="AI21" s="2">
        <f t="shared" si="2"/>
        <v>9037.705078125</v>
      </c>
      <c r="AJ21" s="2">
        <f t="shared" si="3"/>
        <v>9437.9121489507943</v>
      </c>
      <c r="AK21" s="2">
        <f t="shared" si="4"/>
        <v>10015.359903971354</v>
      </c>
      <c r="AL21" s="2">
        <f t="shared" si="5"/>
        <v>10592.807658991913</v>
      </c>
      <c r="AM21" s="2">
        <f t="shared" si="6"/>
        <v>10250</v>
      </c>
      <c r="AN21" s="2">
        <f ca="1">'calcRED(0)'!E36</f>
        <v>10522.488947283171</v>
      </c>
      <c r="AP21" s="2">
        <f t="shared" si="7"/>
        <v>22.50935872395894</v>
      </c>
      <c r="AS21" s="2">
        <f>data3!AM20</f>
        <v>2.2725810389364938</v>
      </c>
    </row>
    <row r="22" spans="1:45">
      <c r="A22" s="14" t="str">
        <f>'data organization'!S23</f>
        <v>20:2:3.1:HI</v>
      </c>
      <c r="B22" s="2">
        <v>10250</v>
      </c>
      <c r="C22" s="36">
        <v>10250</v>
      </c>
      <c r="D22" s="36">
        <v>10250</v>
      </c>
      <c r="E22" s="36">
        <v>10250</v>
      </c>
      <c r="F22" s="36">
        <v>10248.9052734375</v>
      </c>
      <c r="G22" s="2">
        <v>10250</v>
      </c>
      <c r="H22" s="2">
        <v>10250</v>
      </c>
      <c r="I22" s="2">
        <v>10250</v>
      </c>
      <c r="J22" s="2">
        <v>10010.0751953125</v>
      </c>
      <c r="K22" s="2">
        <v>10250</v>
      </c>
      <c r="L22" s="2">
        <v>9664.263671875</v>
      </c>
      <c r="M22" s="2">
        <v>8981.5556640625</v>
      </c>
      <c r="N22" s="2">
        <v>9998.6572265625</v>
      </c>
      <c r="O22" s="2">
        <v>9342.6943359375</v>
      </c>
      <c r="R22" s="2">
        <v>9959.7119140625</v>
      </c>
      <c r="U22" s="2">
        <v>10250</v>
      </c>
      <c r="V22" s="2">
        <v>10250</v>
      </c>
      <c r="W22" s="2">
        <v>10250</v>
      </c>
      <c r="Z22" s="2">
        <v>9630.4794921875</v>
      </c>
      <c r="AA22" s="2">
        <v>10250</v>
      </c>
      <c r="AB22" s="2">
        <v>9370.0654296875</v>
      </c>
      <c r="AC22" s="2">
        <v>10250</v>
      </c>
      <c r="AD22" s="2">
        <v>10234.359375</v>
      </c>
      <c r="AF22" s="2">
        <v>9111.6845703125</v>
      </c>
      <c r="AH22" s="2">
        <f t="shared" si="1"/>
        <v>408.28082305007916</v>
      </c>
      <c r="AI22" s="2">
        <f t="shared" si="2"/>
        <v>8981.5556640625</v>
      </c>
      <c r="AJ22" s="2">
        <f t="shared" si="3"/>
        <v>9379.3476049431101</v>
      </c>
      <c r="AK22" s="2">
        <f t="shared" si="4"/>
        <v>9991.7688395182286</v>
      </c>
      <c r="AL22" s="2">
        <f t="shared" si="5"/>
        <v>10604.190074093347</v>
      </c>
      <c r="AM22" s="2">
        <f t="shared" si="6"/>
        <v>10250</v>
      </c>
      <c r="AN22" s="2">
        <f ca="1">'calcRED(0)'!E37</f>
        <v>10447.063723202398</v>
      </c>
      <c r="AP22" s="2">
        <f t="shared" si="7"/>
        <v>23.591064453125</v>
      </c>
      <c r="AS22" s="2">
        <f>data3!AM21</f>
        <v>2.6306447675151503</v>
      </c>
    </row>
    <row r="23" spans="1:45">
      <c r="A23" s="14" t="str">
        <f>'data organization'!S24</f>
        <v>21:2:3.08:HI</v>
      </c>
      <c r="B23" s="2">
        <v>10250</v>
      </c>
      <c r="C23" s="36">
        <v>10250</v>
      </c>
      <c r="D23" s="36">
        <v>10250</v>
      </c>
      <c r="E23" s="36">
        <v>10250</v>
      </c>
      <c r="F23" s="36">
        <v>10164.2900390625</v>
      </c>
      <c r="G23" s="2">
        <v>10250</v>
      </c>
      <c r="H23" s="2">
        <v>10250</v>
      </c>
      <c r="I23" s="2">
        <v>10250</v>
      </c>
      <c r="J23" s="2">
        <v>9946.10546875</v>
      </c>
      <c r="K23" s="2">
        <v>10250</v>
      </c>
      <c r="L23" s="2">
        <v>9601.544921875</v>
      </c>
      <c r="M23" s="2">
        <v>8923.060546875</v>
      </c>
      <c r="N23" s="2">
        <v>9934.0615234375</v>
      </c>
      <c r="O23" s="2">
        <v>9283.4169921875</v>
      </c>
      <c r="R23" s="2">
        <v>9895.7431640625</v>
      </c>
      <c r="U23" s="2">
        <v>10250</v>
      </c>
      <c r="V23" s="2">
        <v>10239.833984375</v>
      </c>
      <c r="W23" s="2">
        <v>10250</v>
      </c>
      <c r="Z23" s="2">
        <v>9568.23046875</v>
      </c>
      <c r="AA23" s="2">
        <v>10250</v>
      </c>
      <c r="AB23" s="2">
        <v>9308.9111328125</v>
      </c>
      <c r="AC23" s="2">
        <v>10249.84375</v>
      </c>
      <c r="AD23" s="2">
        <v>10176.958984375</v>
      </c>
      <c r="AF23" s="2">
        <v>9052.4072265625</v>
      </c>
      <c r="AH23" s="2">
        <f t="shared" si="1"/>
        <v>429.54557883318216</v>
      </c>
      <c r="AI23" s="2">
        <f t="shared" si="2"/>
        <v>8923.060546875</v>
      </c>
      <c r="AJ23" s="2">
        <f t="shared" si="3"/>
        <v>9317.9486402137682</v>
      </c>
      <c r="AK23" s="2">
        <f t="shared" si="4"/>
        <v>9962.2670084635411</v>
      </c>
      <c r="AL23" s="2">
        <f t="shared" si="5"/>
        <v>10606.585376713314</v>
      </c>
      <c r="AM23" s="2">
        <f t="shared" si="6"/>
        <v>10250</v>
      </c>
      <c r="AN23" s="2">
        <f ca="1">'calcRED(0)'!E38</f>
        <v>10387.269228948859</v>
      </c>
      <c r="AP23" s="2">
        <f t="shared" si="7"/>
        <v>29.5018310546875</v>
      </c>
      <c r="AS23" s="2">
        <f>data3!AM22</f>
        <v>2.0854836740801375</v>
      </c>
    </row>
    <row r="24" spans="1:45">
      <c r="A24" s="14" t="str">
        <f>'data organization'!S25</f>
        <v>22:2:3.06:HI</v>
      </c>
      <c r="B24" s="2">
        <v>10250</v>
      </c>
      <c r="C24" s="36">
        <v>10250</v>
      </c>
      <c r="D24" s="36">
        <v>10250</v>
      </c>
      <c r="E24" s="36">
        <v>10250</v>
      </c>
      <c r="F24" s="36">
        <v>10095.78515625</v>
      </c>
      <c r="G24" s="2">
        <v>10250</v>
      </c>
      <c r="H24" s="2">
        <v>10250</v>
      </c>
      <c r="I24" s="2">
        <v>10250</v>
      </c>
      <c r="J24" s="2">
        <v>9879.6328125</v>
      </c>
      <c r="K24" s="2">
        <v>10250</v>
      </c>
      <c r="L24" s="2">
        <v>9538.201171875</v>
      </c>
      <c r="M24" s="2">
        <v>8864.564453125</v>
      </c>
      <c r="N24" s="2">
        <v>9869.310546875</v>
      </c>
      <c r="O24" s="2">
        <v>9222.2626953125</v>
      </c>
      <c r="R24" s="2">
        <v>9831.1474609375</v>
      </c>
      <c r="U24" s="2">
        <v>10250</v>
      </c>
      <c r="V24" s="2">
        <v>10174.1435546875</v>
      </c>
      <c r="W24" s="2">
        <v>10250</v>
      </c>
      <c r="Z24" s="2">
        <v>9505.04296875</v>
      </c>
      <c r="AA24" s="2">
        <v>10250</v>
      </c>
      <c r="AB24" s="2">
        <v>9247.9130859375</v>
      </c>
      <c r="AC24" s="2">
        <v>10250</v>
      </c>
      <c r="AD24" s="2">
        <v>10105.3251953125</v>
      </c>
      <c r="AF24" s="2">
        <v>8991.8779296875</v>
      </c>
      <c r="AH24" s="2">
        <f t="shared" si="1"/>
        <v>450.99290699924074</v>
      </c>
      <c r="AI24" s="2">
        <f t="shared" si="2"/>
        <v>8864.564453125</v>
      </c>
      <c r="AJ24" s="2">
        <f t="shared" si="3"/>
        <v>9253.727599136555</v>
      </c>
      <c r="AK24" s="2">
        <f t="shared" si="4"/>
        <v>9930.2169596354161</v>
      </c>
      <c r="AL24" s="2">
        <f t="shared" si="5"/>
        <v>10606.706320134277</v>
      </c>
      <c r="AM24" s="2">
        <f t="shared" si="6"/>
        <v>10250</v>
      </c>
      <c r="AN24" s="2">
        <f ca="1">'calcRED(0)'!E39</f>
        <v>10322.526509417705</v>
      </c>
      <c r="AP24" s="2">
        <f t="shared" si="7"/>
        <v>32.050048828125</v>
      </c>
      <c r="AS24" s="2">
        <f>data3!AM23</f>
        <v>2.2580655005669996</v>
      </c>
    </row>
    <row r="25" spans="1:45">
      <c r="A25" s="14" t="str">
        <f>'data organization'!S26</f>
        <v>23:2:3.04:HI</v>
      </c>
      <c r="B25" s="2">
        <v>10250</v>
      </c>
      <c r="C25" s="36">
        <v>10250</v>
      </c>
      <c r="D25" s="36">
        <v>10250</v>
      </c>
      <c r="E25" s="36">
        <v>10250</v>
      </c>
      <c r="F25" s="36">
        <v>10027.279296875</v>
      </c>
      <c r="G25" s="2">
        <v>10250</v>
      </c>
      <c r="H25" s="2">
        <v>10250</v>
      </c>
      <c r="I25" s="2">
        <v>10250</v>
      </c>
      <c r="J25" s="2">
        <v>9814.255859375</v>
      </c>
      <c r="K25" s="2">
        <v>10250</v>
      </c>
      <c r="L25" s="2">
        <v>9475.326171875</v>
      </c>
      <c r="M25" s="2">
        <v>8806.6953125</v>
      </c>
      <c r="N25" s="2">
        <v>9802.681640625</v>
      </c>
      <c r="O25" s="2">
        <v>9161.1083984375</v>
      </c>
      <c r="R25" s="2">
        <v>9765.7705078125</v>
      </c>
      <c r="U25" s="2">
        <v>10250</v>
      </c>
      <c r="V25" s="2">
        <v>10103.2919921875</v>
      </c>
      <c r="W25" s="2">
        <v>10250</v>
      </c>
      <c r="Z25" s="2">
        <v>9442.3251953125</v>
      </c>
      <c r="AA25" s="2">
        <v>10250</v>
      </c>
      <c r="AB25" s="2">
        <v>9186.2900390625</v>
      </c>
      <c r="AC25" s="2">
        <v>10250</v>
      </c>
      <c r="AD25" s="2">
        <v>10037.4453125</v>
      </c>
      <c r="AF25" s="2">
        <v>8933.0703125</v>
      </c>
      <c r="AH25" s="2">
        <f t="shared" si="1"/>
        <v>473.4977130167822</v>
      </c>
      <c r="AI25" s="2">
        <f t="shared" si="2"/>
        <v>8806.6953125</v>
      </c>
      <c r="AJ25" s="2">
        <f t="shared" si="3"/>
        <v>9187.9009321024296</v>
      </c>
      <c r="AK25" s="2">
        <f t="shared" si="4"/>
        <v>9898.1475016276036</v>
      </c>
      <c r="AL25" s="2">
        <f t="shared" si="5"/>
        <v>10608.394071152778</v>
      </c>
      <c r="AM25" s="2">
        <f t="shared" si="6"/>
        <v>10250</v>
      </c>
      <c r="AN25" s="2">
        <f ca="1">'calcRED(0)'!E40</f>
        <v>10246.453875359222</v>
      </c>
      <c r="AP25" s="2">
        <f t="shared" si="7"/>
        <v>32.0694580078125</v>
      </c>
      <c r="AS25" s="2">
        <f>data3!AM24</f>
        <v>2.6532248220136125</v>
      </c>
    </row>
    <row r="26" spans="1:45">
      <c r="A26" s="14" t="str">
        <f>'data organization'!S27</f>
        <v>24:2:3.02:HI</v>
      </c>
      <c r="B26" s="2">
        <v>10250</v>
      </c>
      <c r="C26" s="36">
        <v>10250</v>
      </c>
      <c r="D26" s="36">
        <v>10250</v>
      </c>
      <c r="E26" s="36">
        <v>10250</v>
      </c>
      <c r="F26" s="36">
        <v>9958.6171875</v>
      </c>
      <c r="G26" s="2">
        <v>10176.4892578125</v>
      </c>
      <c r="H26" s="2">
        <v>10250</v>
      </c>
      <c r="I26" s="2">
        <v>10250</v>
      </c>
      <c r="J26" s="2">
        <v>9747.314453125</v>
      </c>
      <c r="K26" s="2">
        <v>10250</v>
      </c>
      <c r="L26" s="2">
        <v>9410.41796875</v>
      </c>
      <c r="M26" s="2">
        <v>8746.7919921875</v>
      </c>
      <c r="N26" s="2">
        <v>9736.2099609375</v>
      </c>
      <c r="O26" s="2">
        <v>9098.703125</v>
      </c>
      <c r="R26" s="2">
        <v>9698.9853515625</v>
      </c>
      <c r="U26" s="2">
        <v>10250</v>
      </c>
      <c r="V26" s="2">
        <v>10033.37890625</v>
      </c>
      <c r="W26" s="2">
        <v>10250</v>
      </c>
      <c r="Z26" s="2">
        <v>9377.5732421875</v>
      </c>
      <c r="AA26" s="2">
        <v>10250</v>
      </c>
      <c r="AB26" s="2">
        <v>9123.2587890625</v>
      </c>
      <c r="AC26" s="2">
        <v>10249.84375</v>
      </c>
      <c r="AD26" s="2">
        <v>9968.9404296875</v>
      </c>
      <c r="AF26" s="2">
        <v>8872.384765625</v>
      </c>
      <c r="AH26" s="2">
        <f t="shared" si="1"/>
        <v>495.6522440885484</v>
      </c>
      <c r="AI26" s="2">
        <f t="shared" si="2"/>
        <v>8746.7919921875</v>
      </c>
      <c r="AJ26" s="2">
        <f t="shared" si="3"/>
        <v>9118.9761830208245</v>
      </c>
      <c r="AK26" s="2">
        <f t="shared" si="4"/>
        <v>9862.4545491536464</v>
      </c>
      <c r="AL26" s="2">
        <f t="shared" si="5"/>
        <v>10605.932915286468</v>
      </c>
      <c r="AM26" s="2">
        <f t="shared" si="6"/>
        <v>10250</v>
      </c>
      <c r="AN26" s="2">
        <f ca="1">'calcRED(0)'!E41</f>
        <v>10184.439609109031</v>
      </c>
      <c r="AP26" s="2">
        <f t="shared" si="7"/>
        <v>35.692952473957121</v>
      </c>
      <c r="AS26" s="2">
        <f>data3!AM25</f>
        <v>2.1629038164692815</v>
      </c>
    </row>
    <row r="27" spans="1:45">
      <c r="A27" s="14" t="str">
        <f>'data organization'!S28</f>
        <v>25:2:3:HI</v>
      </c>
      <c r="B27" s="2">
        <v>10250</v>
      </c>
      <c r="C27" s="36">
        <v>10250</v>
      </c>
      <c r="D27" s="36">
        <v>10250</v>
      </c>
      <c r="E27" s="36">
        <v>10250</v>
      </c>
      <c r="F27" s="36">
        <v>9889.7998046875</v>
      </c>
      <c r="G27" s="2">
        <v>10103.6044921875</v>
      </c>
      <c r="H27" s="2">
        <v>10250</v>
      </c>
      <c r="I27" s="2">
        <v>10250</v>
      </c>
      <c r="J27" s="2">
        <v>9679.5908203125</v>
      </c>
      <c r="K27" s="2">
        <v>10250</v>
      </c>
      <c r="L27" s="2">
        <v>9345.041015625</v>
      </c>
      <c r="M27" s="2">
        <v>8686.2626953125</v>
      </c>
      <c r="N27" s="2">
        <v>9668.642578125</v>
      </c>
      <c r="O27" s="2">
        <v>9035.828125</v>
      </c>
      <c r="R27" s="2">
        <v>9632.0439453125</v>
      </c>
      <c r="U27" s="2">
        <v>10250</v>
      </c>
      <c r="V27" s="2">
        <v>9963.935546875</v>
      </c>
      <c r="W27" s="2">
        <v>10250</v>
      </c>
      <c r="Z27" s="2">
        <v>9312.5087890625</v>
      </c>
      <c r="AA27" s="2">
        <v>10250</v>
      </c>
      <c r="AB27" s="2">
        <v>9060.8525390625</v>
      </c>
      <c r="AC27" s="2">
        <v>10249.84375</v>
      </c>
      <c r="AD27" s="2">
        <v>9900.1220703125</v>
      </c>
      <c r="AF27" s="2">
        <v>8810.1357421875</v>
      </c>
      <c r="AH27" s="2">
        <f t="shared" si="1"/>
        <v>519.3082498715645</v>
      </c>
      <c r="AI27" s="2">
        <f t="shared" si="2"/>
        <v>8686.2626953125</v>
      </c>
      <c r="AJ27" s="2">
        <f t="shared" si="3"/>
        <v>9047.6297882785911</v>
      </c>
      <c r="AK27" s="2">
        <f t="shared" si="4"/>
        <v>9826.5921630859375</v>
      </c>
      <c r="AL27" s="2">
        <f t="shared" si="5"/>
        <v>10605.554537893284</v>
      </c>
      <c r="AM27" s="2">
        <f t="shared" si="6"/>
        <v>10250</v>
      </c>
      <c r="AN27" s="2">
        <f ca="1">'calcRED(0)'!E42</f>
        <v>10103.418749772934</v>
      </c>
      <c r="AP27" s="2">
        <f t="shared" si="7"/>
        <v>35.86238606770894</v>
      </c>
      <c r="AS27" s="2">
        <f>data3!AM26</f>
        <v>2.8258066485004747</v>
      </c>
    </row>
    <row r="28" spans="1:45">
      <c r="A28" s="14" t="str">
        <f>'data organization'!S29</f>
        <v>26:2:2.98:HI</v>
      </c>
      <c r="B28" s="2">
        <v>10250</v>
      </c>
      <c r="C28" s="36">
        <v>10250</v>
      </c>
      <c r="D28" s="36">
        <v>10250</v>
      </c>
      <c r="E28" s="36">
        <v>10250</v>
      </c>
      <c r="F28" s="36">
        <v>9820.04296875</v>
      </c>
      <c r="G28" s="2">
        <v>10032.75390625</v>
      </c>
      <c r="H28" s="2">
        <v>10250</v>
      </c>
      <c r="I28" s="2">
        <v>10250</v>
      </c>
      <c r="J28" s="2">
        <v>9612.4931640625</v>
      </c>
      <c r="K28" s="2">
        <v>10250</v>
      </c>
      <c r="L28" s="2">
        <v>9279.0380859375</v>
      </c>
      <c r="M28" s="2">
        <v>8625.2646484375</v>
      </c>
      <c r="N28" s="2">
        <v>9601.544921875</v>
      </c>
      <c r="O28" s="2">
        <v>8973.2666015625</v>
      </c>
      <c r="R28" s="2">
        <v>9564.7900390625</v>
      </c>
      <c r="U28" s="2">
        <v>10250</v>
      </c>
      <c r="V28" s="2">
        <v>9894.1787109375</v>
      </c>
      <c r="W28" s="2">
        <v>10250</v>
      </c>
      <c r="Z28" s="2">
        <v>9247.130859375</v>
      </c>
      <c r="AA28" s="2">
        <v>10250</v>
      </c>
      <c r="AB28" s="2">
        <v>8996.8837890625</v>
      </c>
      <c r="AC28" s="2">
        <v>10190.87890625</v>
      </c>
      <c r="AD28" s="2">
        <v>9830.8349609375</v>
      </c>
      <c r="AF28" s="2">
        <v>8748.8251953125</v>
      </c>
      <c r="AH28" s="2">
        <f t="shared" si="1"/>
        <v>542.10762449183983</v>
      </c>
      <c r="AI28" s="2">
        <f t="shared" si="2"/>
        <v>8625.2646484375</v>
      </c>
      <c r="AJ28" s="2">
        <f t="shared" si="3"/>
        <v>8975.0855115044287</v>
      </c>
      <c r="AK28" s="2">
        <f t="shared" si="4"/>
        <v>9788.2469482421875</v>
      </c>
      <c r="AL28" s="2">
        <f t="shared" si="5"/>
        <v>10601.408384979946</v>
      </c>
      <c r="AM28" s="2">
        <f t="shared" si="6"/>
        <v>10250</v>
      </c>
      <c r="AN28" s="2">
        <f ca="1">'calcRED(0)'!E43</f>
        <v>10041.635735645837</v>
      </c>
      <c r="AP28" s="2">
        <f t="shared" si="7"/>
        <v>38.34521484375</v>
      </c>
      <c r="AS28" s="2">
        <f>data3!AM27</f>
        <v>2.1548383159022251</v>
      </c>
    </row>
    <row r="29" spans="1:45">
      <c r="A29" s="14" t="str">
        <f>'data organization'!S30</f>
        <v>27:2:2.96:HI</v>
      </c>
      <c r="B29" s="2">
        <v>10250</v>
      </c>
      <c r="C29" s="36">
        <v>10250</v>
      </c>
      <c r="D29" s="36">
        <v>10175.23828125</v>
      </c>
      <c r="E29" s="36">
        <v>10250</v>
      </c>
      <c r="F29" s="36">
        <v>9750.5986328125</v>
      </c>
      <c r="G29" s="2">
        <v>9960.9638671875</v>
      </c>
      <c r="H29" s="2">
        <v>10166.94921875</v>
      </c>
      <c r="I29" s="2">
        <v>10194.6328125</v>
      </c>
      <c r="J29" s="2">
        <v>9543.6748046875</v>
      </c>
      <c r="K29" s="2">
        <v>10250</v>
      </c>
      <c r="L29" s="2">
        <v>9213.19140625</v>
      </c>
      <c r="M29" s="2">
        <v>8565.5185546875</v>
      </c>
      <c r="N29" s="2">
        <v>9533.1962890625</v>
      </c>
      <c r="O29" s="2">
        <v>8909.453125</v>
      </c>
      <c r="R29" s="2">
        <v>9496.4404296875</v>
      </c>
      <c r="U29" s="2">
        <v>10250</v>
      </c>
      <c r="V29" s="2">
        <v>9823.4833984375</v>
      </c>
      <c r="W29" s="2">
        <v>10250</v>
      </c>
      <c r="Z29" s="2">
        <v>9181.44140625</v>
      </c>
      <c r="AA29" s="2">
        <v>10250</v>
      </c>
      <c r="AB29" s="2">
        <v>8933.2265625</v>
      </c>
      <c r="AC29" s="2">
        <v>10113.615234375</v>
      </c>
      <c r="AD29" s="2">
        <v>9761.078125</v>
      </c>
      <c r="AF29" s="2">
        <v>8685.7939453125</v>
      </c>
      <c r="AH29" s="2">
        <f t="shared" si="1"/>
        <v>557.81579270827172</v>
      </c>
      <c r="AI29" s="2">
        <f t="shared" si="2"/>
        <v>8565.5185546875</v>
      </c>
      <c r="AJ29" s="2">
        <f t="shared" si="3"/>
        <v>8903.2136481771759</v>
      </c>
      <c r="AK29" s="2">
        <f t="shared" si="4"/>
        <v>9739.9373372395839</v>
      </c>
      <c r="AL29" s="2">
        <f t="shared" si="5"/>
        <v>10576.661026301992</v>
      </c>
      <c r="AM29" s="2">
        <f t="shared" si="6"/>
        <v>10250</v>
      </c>
      <c r="AN29" s="2">
        <f ca="1">'calcRED(0)'!E44</f>
        <v>9964.3606921593328</v>
      </c>
      <c r="AP29" s="2">
        <f t="shared" si="7"/>
        <v>48.30961100260356</v>
      </c>
      <c r="AS29" s="2">
        <f>data3!AM28</f>
        <v>2.6951618809853812</v>
      </c>
    </row>
    <row r="30" spans="1:45">
      <c r="A30" s="14" t="str">
        <f>'data organization'!S31</f>
        <v>28:2:2.94:HI</v>
      </c>
      <c r="B30" s="2">
        <v>10250</v>
      </c>
      <c r="C30" s="36">
        <v>10247.966796875</v>
      </c>
      <c r="D30" s="36">
        <v>10098.130859375</v>
      </c>
      <c r="E30" s="36">
        <v>10250</v>
      </c>
      <c r="F30" s="36">
        <v>9679.4345703125</v>
      </c>
      <c r="G30" s="2">
        <v>9889.486328125</v>
      </c>
      <c r="H30" s="2">
        <v>10091.2490234375</v>
      </c>
      <c r="I30" s="2">
        <v>10115.6484375</v>
      </c>
      <c r="J30" s="2">
        <v>9474.0751953125</v>
      </c>
      <c r="K30" s="2">
        <v>10250</v>
      </c>
      <c r="L30" s="2">
        <v>9146.40625</v>
      </c>
      <c r="M30" s="2">
        <v>8502.3310546875</v>
      </c>
      <c r="N30" s="2">
        <v>9463.908203125</v>
      </c>
      <c r="O30" s="2">
        <v>8844.701171875</v>
      </c>
      <c r="R30" s="2">
        <v>9428.404296875</v>
      </c>
      <c r="U30" s="2">
        <v>10250</v>
      </c>
      <c r="V30" s="2">
        <v>9752.4755859375</v>
      </c>
      <c r="W30" s="2">
        <v>10250</v>
      </c>
      <c r="Z30" s="2">
        <v>9113.2490234375</v>
      </c>
      <c r="AA30" s="2">
        <v>10250</v>
      </c>
      <c r="AB30" s="2">
        <v>8868.474609375</v>
      </c>
      <c r="AC30" s="2">
        <v>10039.322265625</v>
      </c>
      <c r="AD30" s="2">
        <v>9691.1650390625</v>
      </c>
      <c r="AF30" s="2">
        <v>8622.4501953125</v>
      </c>
      <c r="AH30" s="2">
        <f t="shared" si="1"/>
        <v>574.890243936753</v>
      </c>
      <c r="AI30" s="2">
        <f t="shared" si="2"/>
        <v>8502.3310546875</v>
      </c>
      <c r="AJ30" s="2">
        <f t="shared" si="3"/>
        <v>8828.034588521954</v>
      </c>
      <c r="AK30" s="2">
        <f t="shared" si="4"/>
        <v>9690.3699544270839</v>
      </c>
      <c r="AL30" s="2">
        <f t="shared" si="5"/>
        <v>10552.705320332214</v>
      </c>
      <c r="AM30" s="2">
        <f t="shared" si="6"/>
        <v>10250</v>
      </c>
      <c r="AN30" s="2">
        <f ca="1">'calcRED(0)'!E45</f>
        <v>9899.8954864661191</v>
      </c>
      <c r="AP30" s="2">
        <f t="shared" si="7"/>
        <v>49.5673828125</v>
      </c>
      <c r="AS30" s="2">
        <f>data3!AM29</f>
        <v>2.2483865061113875</v>
      </c>
    </row>
    <row r="31" spans="1:45">
      <c r="A31" s="14" t="str">
        <f>'data organization'!S32</f>
        <v>29:2:2.92:HI</v>
      </c>
      <c r="B31" s="2">
        <v>10250</v>
      </c>
      <c r="C31" s="36">
        <v>10150.2138671875</v>
      </c>
      <c r="D31" s="36">
        <v>10023.212890625</v>
      </c>
      <c r="E31" s="36">
        <v>10250</v>
      </c>
      <c r="F31" s="36">
        <v>9608.7392578125</v>
      </c>
      <c r="G31" s="2">
        <v>9815.9765625</v>
      </c>
      <c r="H31" s="2">
        <v>10016.0185546875</v>
      </c>
      <c r="I31" s="2">
        <v>10039.7919921875</v>
      </c>
      <c r="J31" s="2">
        <v>9404.474609375</v>
      </c>
      <c r="K31" s="2">
        <v>10250</v>
      </c>
      <c r="L31" s="2">
        <v>9078.3701171875</v>
      </c>
      <c r="M31" s="2">
        <v>8439.9248046875</v>
      </c>
      <c r="N31" s="2">
        <v>9394.30859375</v>
      </c>
      <c r="O31" s="2">
        <v>8779.32421875</v>
      </c>
      <c r="R31" s="2">
        <v>9358.6484375</v>
      </c>
      <c r="U31" s="2">
        <v>10250</v>
      </c>
      <c r="V31" s="2">
        <v>9680.216796875</v>
      </c>
      <c r="W31" s="2">
        <v>10217.4677734375</v>
      </c>
      <c r="Z31" s="2">
        <v>9046.7763671875</v>
      </c>
      <c r="AA31" s="2">
        <v>10250</v>
      </c>
      <c r="AB31" s="2">
        <v>8803.09765625</v>
      </c>
      <c r="AC31" s="2">
        <v>9965.3427734375</v>
      </c>
      <c r="AD31" s="2">
        <v>9619.0625</v>
      </c>
      <c r="AF31" s="2">
        <v>8558.32421875</v>
      </c>
      <c r="AH31" s="2">
        <f t="shared" si="1"/>
        <v>588.12191180249567</v>
      </c>
      <c r="AI31" s="2">
        <f t="shared" si="2"/>
        <v>8439.9248046875</v>
      </c>
      <c r="AJ31" s="2">
        <f t="shared" si="3"/>
        <v>8753.2042986374036</v>
      </c>
      <c r="AK31" s="2">
        <f t="shared" si="4"/>
        <v>9635.3871663411464</v>
      </c>
      <c r="AL31" s="2">
        <f t="shared" si="5"/>
        <v>10517.570034044889</v>
      </c>
      <c r="AM31" s="2">
        <f t="shared" si="6"/>
        <v>10250</v>
      </c>
      <c r="AN31" s="2">
        <f ca="1">'calcRED(0)'!E46</f>
        <v>9817.1173029284109</v>
      </c>
      <c r="AP31" s="2">
        <f t="shared" si="7"/>
        <v>54.9827880859375</v>
      </c>
      <c r="AS31" s="2">
        <f>data3!AM30</f>
        <v>2.8870977586315689</v>
      </c>
    </row>
    <row r="32" spans="1:45">
      <c r="A32" s="14" t="str">
        <f>'data organization'!S33</f>
        <v>30:2:2.9:HI</v>
      </c>
      <c r="B32" s="2">
        <v>10250</v>
      </c>
      <c r="C32" s="36">
        <v>10073.4189453125</v>
      </c>
      <c r="D32" s="36">
        <v>9948.294921875</v>
      </c>
      <c r="E32" s="36">
        <v>10250</v>
      </c>
      <c r="F32" s="36">
        <v>9536.63671875</v>
      </c>
      <c r="G32" s="2">
        <v>9743.248046875</v>
      </c>
      <c r="H32" s="2">
        <v>9941.5693359375</v>
      </c>
      <c r="I32" s="2">
        <v>9964.7177734375</v>
      </c>
      <c r="J32" s="2">
        <v>9335.34375</v>
      </c>
      <c r="K32" s="2">
        <v>10250</v>
      </c>
      <c r="L32" s="2">
        <v>9010.333984375</v>
      </c>
      <c r="M32" s="2">
        <v>8377.05078125</v>
      </c>
      <c r="N32" s="2">
        <v>9324.5517578125</v>
      </c>
      <c r="O32" s="2">
        <v>8714.416015625</v>
      </c>
      <c r="R32" s="2">
        <v>9288.109375</v>
      </c>
      <c r="U32" s="2">
        <v>10250</v>
      </c>
      <c r="V32" s="2">
        <v>9608.1142578125</v>
      </c>
      <c r="W32" s="2">
        <v>10127.37890625</v>
      </c>
      <c r="Z32" s="2">
        <v>8978.271484375</v>
      </c>
      <c r="AA32" s="2">
        <v>10250</v>
      </c>
      <c r="AB32" s="2">
        <v>8737.2509765625</v>
      </c>
      <c r="AC32" s="2">
        <v>9890.89453125</v>
      </c>
      <c r="AD32" s="2">
        <v>9547.2724609375</v>
      </c>
      <c r="AF32" s="2">
        <v>8494.5107421875</v>
      </c>
      <c r="AH32" s="2">
        <f t="shared" si="1"/>
        <v>601.11211484057992</v>
      </c>
      <c r="AI32" s="2">
        <f t="shared" si="2"/>
        <v>8377.05078125</v>
      </c>
      <c r="AJ32" s="2">
        <f t="shared" si="3"/>
        <v>8677.1395263068389</v>
      </c>
      <c r="AK32" s="2">
        <f t="shared" si="4"/>
        <v>9578.8076985677089</v>
      </c>
      <c r="AL32" s="2">
        <f t="shared" si="5"/>
        <v>10480.475870828579</v>
      </c>
      <c r="AM32" s="2">
        <f t="shared" si="6"/>
        <v>10250</v>
      </c>
      <c r="AN32" s="2">
        <f ca="1">'calcRED(0)'!E47</f>
        <v>9753.1153917974407</v>
      </c>
      <c r="AP32" s="2">
        <f t="shared" si="7"/>
        <v>56.5794677734375</v>
      </c>
      <c r="AS32" s="2">
        <f>data3!AM31</f>
        <v>2.2322279407131873</v>
      </c>
    </row>
    <row r="33" spans="1:47">
      <c r="A33" s="14" t="str">
        <f>'data organization'!S34</f>
        <v>31:2:2.88:HI</v>
      </c>
      <c r="B33" s="2">
        <v>10219.970703125</v>
      </c>
      <c r="C33" s="36">
        <v>9996.6240234375</v>
      </c>
      <c r="D33" s="36">
        <v>9873.064453125</v>
      </c>
      <c r="E33" s="36">
        <v>10250</v>
      </c>
      <c r="F33" s="36">
        <v>9464.5341796875</v>
      </c>
      <c r="G33" s="2">
        <v>9668.955078125</v>
      </c>
      <c r="H33" s="2">
        <v>9866.4951171875</v>
      </c>
      <c r="I33" s="2">
        <v>9889.173828125</v>
      </c>
      <c r="J33" s="2">
        <v>9264.1796875</v>
      </c>
      <c r="K33" s="2">
        <v>10250</v>
      </c>
      <c r="L33" s="2">
        <v>8942.923828125</v>
      </c>
      <c r="M33" s="2">
        <v>8314.48828125</v>
      </c>
      <c r="N33" s="2">
        <v>9253.5439453125</v>
      </c>
      <c r="O33" s="2">
        <v>8648.5693359375</v>
      </c>
      <c r="R33" s="2">
        <v>9218.822265625</v>
      </c>
      <c r="U33" s="2">
        <v>10250</v>
      </c>
      <c r="V33" s="2">
        <v>9535.6982421875</v>
      </c>
      <c r="W33" s="2">
        <v>10049.33203125</v>
      </c>
      <c r="Z33" s="2">
        <v>8910.8603515625</v>
      </c>
      <c r="AA33" s="2">
        <v>10250</v>
      </c>
      <c r="AB33" s="2">
        <v>8670.779296875</v>
      </c>
      <c r="AC33" s="2">
        <v>9816.1328125</v>
      </c>
      <c r="AD33" s="2">
        <v>9475.794921875</v>
      </c>
      <c r="AF33" s="2">
        <v>8429.7587890625</v>
      </c>
      <c r="AH33" s="2">
        <f t="shared" si="1"/>
        <v>614.27644009298785</v>
      </c>
      <c r="AI33" s="2">
        <f t="shared" si="2"/>
        <v>8314.48828125</v>
      </c>
      <c r="AJ33" s="2">
        <f t="shared" si="3"/>
        <v>8599.8228886886427</v>
      </c>
      <c r="AK33" s="2">
        <f t="shared" si="4"/>
        <v>9521.237548828125</v>
      </c>
      <c r="AL33" s="2">
        <f t="shared" si="5"/>
        <v>10442.652208967607</v>
      </c>
      <c r="AM33" s="2">
        <f t="shared" si="6"/>
        <v>10250</v>
      </c>
      <c r="AN33" s="2">
        <f ca="1">'calcRED(0)'!E48</f>
        <v>9673.3894088679117</v>
      </c>
      <c r="AP33" s="2">
        <f t="shared" si="7"/>
        <v>57.57014973958394</v>
      </c>
      <c r="AS33" s="2">
        <f>data3!AM32</f>
        <v>2.780644570627544</v>
      </c>
      <c r="AT33" s="2">
        <f t="shared" ref="AT33:AT92" si="8">AP33/AS33</f>
        <v>20.703886554832621</v>
      </c>
      <c r="AU33" s="1">
        <f>AT33/AT$2-1</f>
        <v>-0.27149704785238327</v>
      </c>
    </row>
    <row r="34" spans="1:47">
      <c r="A34" s="14" t="str">
        <f>'data organization'!S35</f>
        <v>32:2:2.86:HI</v>
      </c>
      <c r="B34" s="2">
        <v>10135.19921875</v>
      </c>
      <c r="C34" s="36">
        <v>9919.5166015625</v>
      </c>
      <c r="D34" s="36">
        <v>9797.2080078125</v>
      </c>
      <c r="E34" s="36">
        <v>10250</v>
      </c>
      <c r="F34" s="36">
        <v>9392.275390625</v>
      </c>
      <c r="G34" s="2">
        <v>9594.9755859375</v>
      </c>
      <c r="H34" s="2">
        <v>9790.794921875</v>
      </c>
      <c r="I34" s="2">
        <v>9813.1611328125</v>
      </c>
      <c r="J34" s="2">
        <v>9193.328125</v>
      </c>
      <c r="K34" s="2">
        <v>10250</v>
      </c>
      <c r="L34" s="2">
        <v>8874.26171875</v>
      </c>
      <c r="M34" s="2">
        <v>8250.83203125</v>
      </c>
      <c r="N34" s="2">
        <v>9183.162109375</v>
      </c>
      <c r="O34" s="2">
        <v>8581.4716796875</v>
      </c>
      <c r="R34" s="2">
        <v>9147.1884765625</v>
      </c>
      <c r="U34" s="2">
        <v>10250</v>
      </c>
      <c r="V34" s="2">
        <v>9462.3447265625</v>
      </c>
      <c r="W34" s="2">
        <v>9971.4423828125</v>
      </c>
      <c r="Z34" s="2">
        <v>8842.51171875</v>
      </c>
      <c r="AA34" s="2">
        <v>10250</v>
      </c>
      <c r="AB34" s="2">
        <v>8603.837890625</v>
      </c>
      <c r="AC34" s="2">
        <v>9740.5888671875</v>
      </c>
      <c r="AD34" s="2">
        <v>9402.9111328125</v>
      </c>
      <c r="AF34" s="2">
        <v>8365.1640625</v>
      </c>
      <c r="AH34" s="2">
        <f t="shared" si="1"/>
        <v>626.00260942108059</v>
      </c>
      <c r="AI34" s="2">
        <f t="shared" si="2"/>
        <v>8250.83203125</v>
      </c>
      <c r="AJ34" s="2">
        <f t="shared" si="3"/>
        <v>8521.920076753795</v>
      </c>
      <c r="AK34" s="2">
        <f t="shared" si="4"/>
        <v>9460.9239908854161</v>
      </c>
      <c r="AL34" s="2">
        <f t="shared" si="5"/>
        <v>10399.927905017037</v>
      </c>
      <c r="AM34" s="2">
        <f t="shared" si="6"/>
        <v>10250</v>
      </c>
      <c r="AN34" s="2">
        <f ca="1">'calcRED(0)'!E49</f>
        <v>9598.8427622112249</v>
      </c>
      <c r="AP34" s="2">
        <f t="shared" si="7"/>
        <v>60.31355794270894</v>
      </c>
      <c r="AS34" s="2">
        <f>data3!AM33</f>
        <v>2.6000021657636125</v>
      </c>
      <c r="AT34" s="2">
        <f t="shared" si="8"/>
        <v>23.197502962461972</v>
      </c>
      <c r="AU34" s="1">
        <f t="shared" ref="AU34:AU97" si="9">AT34/AT$2-1</f>
        <v>-0.18375473388294694</v>
      </c>
    </row>
    <row r="35" spans="1:47">
      <c r="A35" s="14" t="str">
        <f>'data organization'!S36</f>
        <v>33:2:2.84:HI</v>
      </c>
      <c r="B35" s="2">
        <v>10054.806640625</v>
      </c>
      <c r="C35" s="36">
        <v>9842.5654296875</v>
      </c>
      <c r="D35" s="36">
        <v>9720.099609375</v>
      </c>
      <c r="E35" s="36">
        <v>10156.7822265625</v>
      </c>
      <c r="F35" s="36">
        <v>9318.6083984375</v>
      </c>
      <c r="G35" s="2">
        <v>9520.68359375</v>
      </c>
      <c r="H35" s="2">
        <v>9714.4697265625</v>
      </c>
      <c r="I35" s="2">
        <v>9737.1484375</v>
      </c>
      <c r="J35" s="2">
        <v>9122.1640625</v>
      </c>
      <c r="K35" s="2">
        <v>10250</v>
      </c>
      <c r="L35" s="2">
        <v>8805.443359375</v>
      </c>
      <c r="M35" s="2">
        <v>8186.54931640625</v>
      </c>
      <c r="N35" s="2">
        <v>9111.9970703125</v>
      </c>
      <c r="O35" s="2">
        <v>8517.814453125</v>
      </c>
      <c r="R35" s="2">
        <v>9078.0576171875</v>
      </c>
      <c r="U35" s="2">
        <v>10250</v>
      </c>
      <c r="V35" s="2">
        <v>9388.521484375</v>
      </c>
      <c r="W35" s="2">
        <v>9894.3349609375</v>
      </c>
      <c r="Z35" s="2">
        <v>8774.4755859375</v>
      </c>
      <c r="AA35" s="2">
        <v>10250</v>
      </c>
      <c r="AB35" s="2">
        <v>8536.2705078125</v>
      </c>
      <c r="AC35" s="2">
        <v>9664.419921875</v>
      </c>
      <c r="AD35" s="2">
        <v>9330.0263671875</v>
      </c>
      <c r="AF35" s="2">
        <v>8300.099609375</v>
      </c>
      <c r="AH35" s="2">
        <f t="shared" si="1"/>
        <v>633.66553840695519</v>
      </c>
      <c r="AI35" s="2">
        <f t="shared" si="2"/>
        <v>8186.54931640625</v>
      </c>
      <c r="AJ35" s="2">
        <f t="shared" si="3"/>
        <v>8446.3907915106611</v>
      </c>
      <c r="AK35" s="2">
        <f t="shared" si="4"/>
        <v>9396.8890991210937</v>
      </c>
      <c r="AL35" s="2">
        <f t="shared" si="5"/>
        <v>10347.387406731526</v>
      </c>
      <c r="AM35" s="2">
        <f t="shared" si="6"/>
        <v>10250</v>
      </c>
      <c r="AN35" s="2">
        <f ca="1">'calcRED(0)'!E50</f>
        <v>9527.949605553451</v>
      </c>
      <c r="AP35" s="2">
        <f t="shared" si="7"/>
        <v>64.03489176432231</v>
      </c>
      <c r="AS35" s="2">
        <f>data3!AM34</f>
        <v>2.4725774949596371</v>
      </c>
      <c r="AT35" s="2">
        <f t="shared" si="8"/>
        <v>25.89803227395614</v>
      </c>
      <c r="AU35" s="1">
        <f t="shared" si="9"/>
        <v>-8.8731822577172714E-2</v>
      </c>
    </row>
    <row r="36" spans="1:47">
      <c r="A36" s="14" t="str">
        <f>'data organization'!S37</f>
        <v>34:2:2.82:HI</v>
      </c>
      <c r="B36" s="2">
        <v>9975.1962890625</v>
      </c>
      <c r="C36" s="36">
        <v>9764.83203125</v>
      </c>
      <c r="D36" s="36">
        <v>9644.0869140625</v>
      </c>
      <c r="E36" s="36">
        <v>10074.201171875</v>
      </c>
      <c r="F36" s="36">
        <v>9245.4111328125</v>
      </c>
      <c r="G36" s="2">
        <v>9446.234375</v>
      </c>
      <c r="H36" s="2">
        <v>9638.61328125</v>
      </c>
      <c r="I36" s="2">
        <v>9658.9453125</v>
      </c>
      <c r="J36" s="2">
        <v>9049.904296875</v>
      </c>
      <c r="K36" s="2">
        <v>10250</v>
      </c>
      <c r="L36" s="2">
        <v>8736</v>
      </c>
      <c r="M36" s="2">
        <v>8122.2666015625</v>
      </c>
      <c r="N36" s="2">
        <v>9039.73828125</v>
      </c>
      <c r="O36" s="2">
        <v>8448.83984375</v>
      </c>
      <c r="R36" s="2">
        <v>9004.546875</v>
      </c>
      <c r="U36" s="2">
        <v>10250</v>
      </c>
      <c r="V36" s="2">
        <v>9315.0107421875</v>
      </c>
      <c r="W36" s="2">
        <v>9816.1328125</v>
      </c>
      <c r="Z36" s="2">
        <v>8704.0927734375</v>
      </c>
      <c r="AA36" s="2">
        <v>10250</v>
      </c>
      <c r="AB36" s="2">
        <v>8469.642578125</v>
      </c>
      <c r="AC36" s="2">
        <v>9587.78125</v>
      </c>
      <c r="AD36" s="2">
        <v>9256.359375</v>
      </c>
      <c r="AF36" s="2">
        <v>8233.783203125</v>
      </c>
      <c r="AH36" s="2">
        <f t="shared" si="1"/>
        <v>643.34763422680066</v>
      </c>
      <c r="AI36" s="2">
        <f t="shared" si="2"/>
        <v>8122.2666015625</v>
      </c>
      <c r="AJ36" s="2">
        <f t="shared" si="3"/>
        <v>8367.5460128525083</v>
      </c>
      <c r="AK36" s="2">
        <f t="shared" si="4"/>
        <v>9332.5674641927089</v>
      </c>
      <c r="AL36" s="2">
        <f t="shared" si="5"/>
        <v>10297.58891553291</v>
      </c>
      <c r="AM36" s="2">
        <f t="shared" si="6"/>
        <v>10250</v>
      </c>
      <c r="AN36" s="2">
        <f ca="1">'calcRED(0)'!E51</f>
        <v>9445.8651219338753</v>
      </c>
      <c r="AP36" s="2">
        <f t="shared" si="7"/>
        <v>64.32163492838481</v>
      </c>
      <c r="AS36" s="2">
        <f>data3!AM35</f>
        <v>2.8629032258064626</v>
      </c>
      <c r="AT36" s="2">
        <f t="shared" si="8"/>
        <v>22.467275298928694</v>
      </c>
      <c r="AU36" s="1">
        <f t="shared" si="9"/>
        <v>-0.20944908876723212</v>
      </c>
    </row>
    <row r="37" spans="1:47">
      <c r="A37" s="14" t="str">
        <f>'data organization'!S38</f>
        <v>35:2:2.8:HI</v>
      </c>
      <c r="B37" s="2">
        <v>9895.4296875</v>
      </c>
      <c r="C37" s="36">
        <v>9686.47265625</v>
      </c>
      <c r="D37" s="36">
        <v>9566.9794921875</v>
      </c>
      <c r="E37" s="36">
        <v>9993.1826171875</v>
      </c>
      <c r="F37" s="36">
        <v>9171.900390625</v>
      </c>
      <c r="G37" s="2">
        <v>9370.69140625</v>
      </c>
      <c r="H37" s="2">
        <v>9560.8798828125</v>
      </c>
      <c r="I37" s="2">
        <v>9581.2119140625</v>
      </c>
      <c r="J37" s="2">
        <v>8977.6455078125</v>
      </c>
      <c r="K37" s="2">
        <v>10250</v>
      </c>
      <c r="L37" s="2">
        <v>8665.6171875</v>
      </c>
      <c r="M37" s="2">
        <v>8057.67138671875</v>
      </c>
      <c r="N37" s="2">
        <v>8967.4794921875</v>
      </c>
      <c r="O37" s="2">
        <v>8381.2734375</v>
      </c>
      <c r="R37" s="2">
        <v>8935.416015625</v>
      </c>
      <c r="U37" s="2">
        <v>10250</v>
      </c>
      <c r="V37" s="2">
        <v>9241.1875</v>
      </c>
      <c r="W37" s="2">
        <v>9737.4609375</v>
      </c>
      <c r="Z37" s="2">
        <v>8633.8671875</v>
      </c>
      <c r="AA37" s="2">
        <v>10250</v>
      </c>
      <c r="AB37" s="2">
        <v>8401.6064453125</v>
      </c>
      <c r="AC37" s="2">
        <v>9511.142578125</v>
      </c>
      <c r="AD37" s="2">
        <v>9182.06640625</v>
      </c>
      <c r="AF37" s="2">
        <v>8168.40625</v>
      </c>
      <c r="AH37" s="2">
        <f t="shared" si="1"/>
        <v>653.73363983516447</v>
      </c>
      <c r="AI37" s="2">
        <f t="shared" si="2"/>
        <v>8057.67138671875</v>
      </c>
      <c r="AJ37" s="2">
        <f t="shared" si="3"/>
        <v>8287.6323893683475</v>
      </c>
      <c r="AK37" s="2">
        <f t="shared" si="4"/>
        <v>9268.2328491210937</v>
      </c>
      <c r="AL37" s="2">
        <f t="shared" si="5"/>
        <v>10248.83330887384</v>
      </c>
      <c r="AM37" s="2">
        <f t="shared" si="6"/>
        <v>10250</v>
      </c>
      <c r="AN37" s="2">
        <f ca="1">'calcRED(0)'!E52</f>
        <v>9379.7350872431743</v>
      </c>
      <c r="AP37" s="2">
        <f t="shared" si="7"/>
        <v>64.33461507161519</v>
      </c>
      <c r="AS37" s="2">
        <f>data3!AM36</f>
        <v>2.3064516129032313</v>
      </c>
      <c r="AT37" s="2">
        <f t="shared" si="8"/>
        <v>27.893329611469458</v>
      </c>
      <c r="AU37" s="1">
        <f t="shared" si="9"/>
        <v>-1.8523748506585114E-2</v>
      </c>
    </row>
    <row r="38" spans="1:47">
      <c r="A38" s="14" t="str">
        <f>'data organization'!S39</f>
        <v>36:2:2.78:HI</v>
      </c>
      <c r="B38" s="2">
        <v>9815.0380859375</v>
      </c>
      <c r="C38" s="36">
        <v>9607.48828125</v>
      </c>
      <c r="D38" s="36">
        <v>9488.77734375</v>
      </c>
      <c r="E38" s="36">
        <v>9911.8525390625</v>
      </c>
      <c r="F38" s="36">
        <v>9097.4521484375</v>
      </c>
      <c r="G38" s="2">
        <v>9293.583984375</v>
      </c>
      <c r="H38" s="2">
        <v>9482.833984375</v>
      </c>
      <c r="I38" s="2">
        <v>9503.7919921875</v>
      </c>
      <c r="J38" s="2">
        <v>8903.978515625</v>
      </c>
      <c r="K38" s="2">
        <v>10250</v>
      </c>
      <c r="L38" s="2">
        <v>8594.140625</v>
      </c>
      <c r="M38" s="2">
        <v>7992.76318359375</v>
      </c>
      <c r="N38" s="2">
        <v>8894.28125</v>
      </c>
      <c r="O38" s="2">
        <v>8312.455078125</v>
      </c>
      <c r="R38" s="2">
        <v>8861.2802734375</v>
      </c>
      <c r="U38" s="2">
        <v>10250</v>
      </c>
      <c r="V38" s="2">
        <v>9165.1748046875</v>
      </c>
      <c r="W38" s="2">
        <v>9657.3818359375</v>
      </c>
      <c r="Z38" s="2">
        <v>8563.171875</v>
      </c>
      <c r="AA38" s="2">
        <v>10250</v>
      </c>
      <c r="AB38" s="2">
        <v>8333.4130859375</v>
      </c>
      <c r="AC38" s="2">
        <v>9433.87890625</v>
      </c>
      <c r="AD38" s="2">
        <v>9107.4619140625</v>
      </c>
      <c r="AF38" s="2">
        <v>8101.46484375</v>
      </c>
      <c r="AH38" s="2">
        <f t="shared" si="1"/>
        <v>665.23325897613256</v>
      </c>
      <c r="AI38" s="2">
        <f t="shared" si="2"/>
        <v>7992.76318359375</v>
      </c>
      <c r="AJ38" s="2">
        <f t="shared" si="3"/>
        <v>8205.1361344850193</v>
      </c>
      <c r="AK38" s="2">
        <f t="shared" si="4"/>
        <v>9202.9860229492187</v>
      </c>
      <c r="AL38" s="2">
        <f t="shared" si="5"/>
        <v>10200.835911413418</v>
      </c>
      <c r="AM38" s="2">
        <f t="shared" si="6"/>
        <v>10250</v>
      </c>
      <c r="AN38" s="2">
        <f ca="1">'calcRED(0)'!E53</f>
        <v>9300.1940664963167</v>
      </c>
      <c r="AP38" s="2">
        <f t="shared" si="7"/>
        <v>65.246826171875</v>
      </c>
      <c r="AS38" s="2">
        <f>data3!AM37</f>
        <v>2.7741935483871316</v>
      </c>
      <c r="AT38" s="2">
        <f t="shared" si="8"/>
        <v>23.519204782884881</v>
      </c>
      <c r="AU38" s="1">
        <f t="shared" si="9"/>
        <v>-0.17243508502046567</v>
      </c>
    </row>
    <row r="39" spans="1:47">
      <c r="A39" s="14" t="str">
        <f>'data organization'!S40</f>
        <v>37:2:2.76:HI</v>
      </c>
      <c r="B39" s="2">
        <v>9734.4892578125</v>
      </c>
      <c r="C39" s="36">
        <v>9528.34765625</v>
      </c>
      <c r="D39" s="36">
        <v>9409.94921875</v>
      </c>
      <c r="E39" s="36">
        <v>9830.052734375</v>
      </c>
      <c r="F39" s="36">
        <v>9021.595703125</v>
      </c>
      <c r="G39" s="2">
        <v>9217.5703125</v>
      </c>
      <c r="H39" s="2">
        <v>9404.787109375</v>
      </c>
      <c r="I39" s="2">
        <v>9425.58984375</v>
      </c>
      <c r="J39" s="2">
        <v>8831.5634765625</v>
      </c>
      <c r="K39" s="2">
        <v>10168.6689453125</v>
      </c>
      <c r="L39" s="2">
        <v>8523.6015625</v>
      </c>
      <c r="M39" s="2">
        <v>7926.44775390625</v>
      </c>
      <c r="N39" s="2">
        <v>8820.615234375</v>
      </c>
      <c r="O39" s="2">
        <v>8243.48046875</v>
      </c>
      <c r="R39" s="2">
        <v>8788.3955078125</v>
      </c>
      <c r="U39" s="2">
        <v>10250</v>
      </c>
      <c r="V39" s="2">
        <v>9089.474609375</v>
      </c>
      <c r="W39" s="2">
        <v>9577.927734375</v>
      </c>
      <c r="Z39" s="2">
        <v>8493.259765625</v>
      </c>
      <c r="AA39" s="2">
        <v>10250</v>
      </c>
      <c r="AB39" s="2">
        <v>8263.9697265625</v>
      </c>
      <c r="AC39" s="2">
        <v>9356.3017578125</v>
      </c>
      <c r="AD39" s="2">
        <v>9032.23046875</v>
      </c>
      <c r="AF39" s="2">
        <v>8034.5234375</v>
      </c>
      <c r="AH39" s="2">
        <f t="shared" si="1"/>
        <v>671.92929973925425</v>
      </c>
      <c r="AI39" s="2">
        <f t="shared" si="2"/>
        <v>7926.44775390625</v>
      </c>
      <c r="AJ39" s="2">
        <f t="shared" si="3"/>
        <v>8126.3911456059623</v>
      </c>
      <c r="AK39" s="2">
        <f t="shared" si="4"/>
        <v>9134.2850952148437</v>
      </c>
      <c r="AL39" s="2">
        <f t="shared" si="5"/>
        <v>10142.179044823724</v>
      </c>
      <c r="AM39" s="2">
        <f t="shared" si="6"/>
        <v>10250</v>
      </c>
      <c r="AN39" s="2">
        <f ca="1">'calcRED(0)'!E54</f>
        <v>9215.0574104941352</v>
      </c>
      <c r="AP39" s="2">
        <f t="shared" si="7"/>
        <v>68.700927734375</v>
      </c>
      <c r="AS39" s="2">
        <f>data3!AM38</f>
        <v>2.969355429372456</v>
      </c>
      <c r="AT39" s="2">
        <f t="shared" si="8"/>
        <v>23.136646780238856</v>
      </c>
      <c r="AU39" s="1">
        <f t="shared" si="9"/>
        <v>-0.18589606653991253</v>
      </c>
    </row>
    <row r="40" spans="1:47">
      <c r="A40" s="14" t="str">
        <f>'data organization'!S41</f>
        <v>38:2:2.74:HI</v>
      </c>
      <c r="B40" s="2">
        <v>9652.689453125</v>
      </c>
      <c r="C40" s="36">
        <v>9449.67578125</v>
      </c>
      <c r="D40" s="36">
        <v>9332.3720703125</v>
      </c>
      <c r="E40" s="36">
        <v>9747.470703125</v>
      </c>
      <c r="F40" s="36">
        <v>8946.990234375</v>
      </c>
      <c r="G40" s="2">
        <v>9139.994140625</v>
      </c>
      <c r="H40" s="2">
        <v>9325.958984375</v>
      </c>
      <c r="I40" s="2">
        <v>9346.76171875</v>
      </c>
      <c r="J40" s="2">
        <v>8759.1474609375</v>
      </c>
      <c r="K40" s="2">
        <v>10080.76953125</v>
      </c>
      <c r="L40" s="2">
        <v>8452.4375</v>
      </c>
      <c r="M40" s="2">
        <v>7859.9755859375</v>
      </c>
      <c r="N40" s="2">
        <v>8747.4169921875</v>
      </c>
      <c r="O40" s="2">
        <v>8177.1650390625</v>
      </c>
      <c r="R40" s="2">
        <v>8714.728515625</v>
      </c>
      <c r="U40" s="2">
        <v>10250</v>
      </c>
      <c r="V40" s="2">
        <v>9013.775390625</v>
      </c>
      <c r="W40" s="2">
        <v>9498.0048828125</v>
      </c>
      <c r="Z40" s="2">
        <v>8421.7822265625</v>
      </c>
      <c r="AA40" s="2">
        <v>10250</v>
      </c>
      <c r="AB40" s="2">
        <v>8194.6826171875</v>
      </c>
      <c r="AC40" s="2">
        <v>9277.943359375</v>
      </c>
      <c r="AD40" s="2">
        <v>8956.84375</v>
      </c>
      <c r="AF40" s="2">
        <v>7966.3310546875</v>
      </c>
      <c r="AH40" s="2">
        <f t="shared" si="1"/>
        <v>678.74445061206143</v>
      </c>
      <c r="AI40" s="2">
        <f t="shared" si="2"/>
        <v>7859.9755859375</v>
      </c>
      <c r="AJ40" s="2">
        <f t="shared" si="3"/>
        <v>8047.0048654230541</v>
      </c>
      <c r="AK40" s="2">
        <f t="shared" si="4"/>
        <v>9065.1215413411464</v>
      </c>
      <c r="AL40" s="2">
        <f t="shared" si="5"/>
        <v>10083.238217259239</v>
      </c>
      <c r="AM40" s="2">
        <f t="shared" si="6"/>
        <v>10250</v>
      </c>
      <c r="AN40" s="2">
        <f ca="1">'calcRED(0)'!E55</f>
        <v>9147.0775846232755</v>
      </c>
      <c r="AP40" s="2">
        <f t="shared" si="7"/>
        <v>69.16355387369731</v>
      </c>
      <c r="AS40" s="2">
        <f>data3!AM39</f>
        <v>2.3709677419354875</v>
      </c>
      <c r="AT40" s="2">
        <f t="shared" si="8"/>
        <v>29.171022722239638</v>
      </c>
      <c r="AU40" s="1">
        <f t="shared" si="9"/>
        <v>2.6434148681925285E-2</v>
      </c>
    </row>
    <row r="41" spans="1:47">
      <c r="A41" s="14" t="str">
        <f>'data organization'!S42</f>
        <v>39:2:2.72:HI</v>
      </c>
      <c r="B41" s="2">
        <v>9571.0458984375</v>
      </c>
      <c r="C41" s="36">
        <v>9369.126953125</v>
      </c>
      <c r="D41" s="36">
        <v>9252.76171875</v>
      </c>
      <c r="E41" s="36">
        <v>9665.2021484375</v>
      </c>
      <c r="F41" s="36">
        <v>8871.759765625</v>
      </c>
      <c r="G41" s="2">
        <v>9062.4169921875</v>
      </c>
      <c r="H41" s="2">
        <v>9247.6005859375</v>
      </c>
      <c r="I41" s="2">
        <v>9267.6201171875</v>
      </c>
      <c r="J41" s="2">
        <v>8682.666015625</v>
      </c>
      <c r="K41" s="2">
        <v>9994.9033203125</v>
      </c>
      <c r="L41" s="2">
        <v>8381.1171875</v>
      </c>
      <c r="M41" s="2">
        <v>7794.12890625</v>
      </c>
      <c r="N41" s="2">
        <v>8672.8125</v>
      </c>
      <c r="O41" s="2">
        <v>8106.4697265625</v>
      </c>
      <c r="R41" s="2">
        <v>8640.9052734375</v>
      </c>
      <c r="U41" s="2">
        <v>10250</v>
      </c>
      <c r="V41" s="2">
        <v>8937.7626953125</v>
      </c>
      <c r="W41" s="2">
        <v>9417.92578125</v>
      </c>
      <c r="Z41" s="2">
        <v>8350.6181640625</v>
      </c>
      <c r="AA41" s="2">
        <v>10175.39453125</v>
      </c>
      <c r="AB41" s="2">
        <v>8124.76904296875</v>
      </c>
      <c r="AC41" s="2">
        <v>9199.740234375</v>
      </c>
      <c r="AD41" s="2">
        <v>8880.6748046875</v>
      </c>
      <c r="AF41" s="2">
        <v>7899.2333984375</v>
      </c>
      <c r="AH41" s="2">
        <f t="shared" si="1"/>
        <v>680.75421569316927</v>
      </c>
      <c r="AI41" s="2">
        <f t="shared" si="2"/>
        <v>7794.12890625</v>
      </c>
      <c r="AJ41" s="2">
        <f t="shared" si="3"/>
        <v>7971.2293331985275</v>
      </c>
      <c r="AK41" s="2">
        <f t="shared" si="4"/>
        <v>8992.3606567382812</v>
      </c>
      <c r="AL41" s="2">
        <f t="shared" si="5"/>
        <v>10013.491980278035</v>
      </c>
      <c r="AM41" s="2">
        <f t="shared" si="6"/>
        <v>10250</v>
      </c>
      <c r="AN41" s="2">
        <f ca="1">'calcRED(0)'!E56</f>
        <v>9070.0800267491377</v>
      </c>
      <c r="AP41" s="2">
        <f t="shared" si="7"/>
        <v>72.76088460286519</v>
      </c>
      <c r="AS41" s="2">
        <f>data3!AM40</f>
        <v>2.6854838709677438</v>
      </c>
      <c r="AT41" s="2">
        <f t="shared" si="8"/>
        <v>27.094143215481314</v>
      </c>
      <c r="AU41" s="1">
        <f t="shared" si="9"/>
        <v>-4.6644538641888444E-2</v>
      </c>
    </row>
    <row r="42" spans="1:47">
      <c r="A42" s="14" t="str">
        <f>'data organization'!S43</f>
        <v>40:2:2.7:HI</v>
      </c>
      <c r="B42" s="2">
        <v>9488.4638671875</v>
      </c>
      <c r="C42" s="36">
        <v>9288.109375</v>
      </c>
      <c r="D42" s="36">
        <v>9173.46484375</v>
      </c>
      <c r="E42" s="36">
        <v>9581.681640625</v>
      </c>
      <c r="F42" s="36">
        <v>8794.3388671875</v>
      </c>
      <c r="G42" s="2">
        <v>8983.9013671875</v>
      </c>
      <c r="H42" s="2">
        <v>9167.833984375</v>
      </c>
      <c r="I42" s="2">
        <v>9188.3232421875</v>
      </c>
      <c r="J42" s="2">
        <v>8608.373046875</v>
      </c>
      <c r="K42" s="2">
        <v>9908.880859375</v>
      </c>
      <c r="L42" s="2">
        <v>8308.076171875</v>
      </c>
      <c r="M42" s="2">
        <v>7726.40576171875</v>
      </c>
      <c r="N42" s="2">
        <v>8597.73828125</v>
      </c>
      <c r="O42" s="2">
        <v>8036.86962890625</v>
      </c>
      <c r="R42" s="2">
        <v>8568.490234375</v>
      </c>
      <c r="U42" s="2">
        <v>10250</v>
      </c>
      <c r="V42" s="2">
        <v>8860.029296875</v>
      </c>
      <c r="W42" s="2">
        <v>9337.220703125</v>
      </c>
      <c r="Z42" s="2">
        <v>8278.359375</v>
      </c>
      <c r="AA42" s="2">
        <v>10085.6181640625</v>
      </c>
      <c r="AB42" s="2">
        <v>8054.38720703125</v>
      </c>
      <c r="AC42" s="2">
        <v>9119.6611328125</v>
      </c>
      <c r="AD42" s="2">
        <v>8804.1923828125</v>
      </c>
      <c r="AF42" s="2">
        <v>7831.04052734375</v>
      </c>
      <c r="AH42" s="2">
        <f t="shared" si="1"/>
        <v>682.09179045965107</v>
      </c>
      <c r="AI42" s="2">
        <f t="shared" si="2"/>
        <v>7726.40576171875</v>
      </c>
      <c r="AJ42" s="2">
        <f t="shared" si="3"/>
        <v>7895.2564793495858</v>
      </c>
      <c r="AK42" s="2">
        <f t="shared" si="4"/>
        <v>8918.3941650390625</v>
      </c>
      <c r="AL42" s="2">
        <f t="shared" si="5"/>
        <v>9941.5318507285392</v>
      </c>
      <c r="AM42" s="2">
        <f t="shared" si="6"/>
        <v>10250</v>
      </c>
      <c r="AN42" s="2">
        <f ca="1">'calcRED(0)'!E57</f>
        <v>8984.9433989725294</v>
      </c>
      <c r="AP42" s="2">
        <f t="shared" si="7"/>
        <v>73.96649169921875</v>
      </c>
      <c r="AS42" s="2">
        <f>data3!AM41</f>
        <v>2.9693544449344813</v>
      </c>
      <c r="AT42" s="2">
        <f t="shared" si="8"/>
        <v>24.909957053258026</v>
      </c>
      <c r="AU42" s="1">
        <f t="shared" si="9"/>
        <v>-0.12349900087077992</v>
      </c>
    </row>
    <row r="43" spans="1:47">
      <c r="A43" s="14" t="str">
        <f>'data organization'!S44</f>
        <v>41:2:2.68:HI</v>
      </c>
      <c r="B43" s="2">
        <v>9405.5693359375</v>
      </c>
      <c r="C43" s="36">
        <v>9207.404296875</v>
      </c>
      <c r="D43" s="36">
        <v>9093.6982421875</v>
      </c>
      <c r="E43" s="36">
        <v>9497.6923828125</v>
      </c>
      <c r="F43" s="36">
        <v>8718.169921875</v>
      </c>
      <c r="G43" s="2">
        <v>8906.9501953125</v>
      </c>
      <c r="H43" s="2">
        <v>9087.5986328125</v>
      </c>
      <c r="I43" s="2">
        <v>9109.025390625</v>
      </c>
      <c r="J43" s="2">
        <v>8531.265625</v>
      </c>
      <c r="K43" s="2">
        <v>9821.2939453125</v>
      </c>
      <c r="L43" s="2">
        <v>8237.068359375</v>
      </c>
      <c r="M43" s="2">
        <v>7660.7158203125</v>
      </c>
      <c r="N43" s="2">
        <v>8524.5400390625</v>
      </c>
      <c r="O43" s="2">
        <v>7966.6435546875</v>
      </c>
      <c r="R43" s="2">
        <v>8492.1640625</v>
      </c>
      <c r="U43" s="2">
        <v>10250</v>
      </c>
      <c r="V43" s="2">
        <v>8782.7646484375</v>
      </c>
      <c r="W43" s="2">
        <v>9255.1083984375</v>
      </c>
      <c r="Z43" s="2">
        <v>8204.5361328125</v>
      </c>
      <c r="AA43" s="2">
        <v>9997.0927734375</v>
      </c>
      <c r="AB43" s="2">
        <v>7983.06640625</v>
      </c>
      <c r="AC43" s="2">
        <v>9040.05078125</v>
      </c>
      <c r="AD43" s="2">
        <v>8726.771484375</v>
      </c>
      <c r="AF43" s="2">
        <v>7762.53515625</v>
      </c>
      <c r="AH43" s="2">
        <f t="shared" si="1"/>
        <v>683.80566981527795</v>
      </c>
      <c r="AI43" s="2">
        <f t="shared" si="2"/>
        <v>7660.7158203125</v>
      </c>
      <c r="AJ43" s="2">
        <f t="shared" si="3"/>
        <v>7818.5300613578111</v>
      </c>
      <c r="AK43" s="2">
        <f t="shared" si="4"/>
        <v>8844.2385660807286</v>
      </c>
      <c r="AL43" s="2">
        <f t="shared" si="5"/>
        <v>9869.9470708036461</v>
      </c>
      <c r="AM43" s="2">
        <f t="shared" si="6"/>
        <v>10250</v>
      </c>
      <c r="AN43" s="2">
        <f ca="1">'calcRED(0)'!E58</f>
        <v>8904.708678307541</v>
      </c>
      <c r="AP43" s="2">
        <f t="shared" si="7"/>
        <v>74.15559895833394</v>
      </c>
      <c r="AS43" s="2">
        <f>data3!AM42</f>
        <v>2.7983880812121811</v>
      </c>
      <c r="AT43" s="2">
        <f t="shared" si="8"/>
        <v>26.499397798396807</v>
      </c>
      <c r="AU43" s="1">
        <f t="shared" si="9"/>
        <v>-6.7571710502825622E-2</v>
      </c>
    </row>
    <row r="44" spans="1:47">
      <c r="A44" s="14" t="str">
        <f>'data organization'!S45</f>
        <v>42:2:2.66:HI</v>
      </c>
      <c r="B44" s="2">
        <v>9322.3623046875</v>
      </c>
      <c r="C44" s="36">
        <v>9125.2919921875</v>
      </c>
      <c r="D44" s="36">
        <v>9011.8984375</v>
      </c>
      <c r="E44" s="36">
        <v>9414.328125</v>
      </c>
      <c r="F44" s="36">
        <v>8641.21875</v>
      </c>
      <c r="G44" s="2">
        <v>8828.2783203125</v>
      </c>
      <c r="H44" s="2">
        <v>9007.3623046875</v>
      </c>
      <c r="I44" s="2">
        <v>9026.4443359375</v>
      </c>
      <c r="J44" s="2">
        <v>8457.2861328125</v>
      </c>
      <c r="K44" s="2">
        <v>9735.271484375</v>
      </c>
      <c r="L44" s="2">
        <v>8162.14990234375</v>
      </c>
      <c r="M44" s="2">
        <v>7592.21044921875</v>
      </c>
      <c r="N44" s="2">
        <v>8447.1201171875</v>
      </c>
      <c r="O44" s="2">
        <v>7895.79248046875</v>
      </c>
      <c r="R44" s="2">
        <v>8416.93359375</v>
      </c>
      <c r="U44" s="2">
        <v>10250</v>
      </c>
      <c r="V44" s="2">
        <v>8704.25</v>
      </c>
      <c r="W44" s="2">
        <v>9173.93359375</v>
      </c>
      <c r="Z44" s="2">
        <v>8133.37158203125</v>
      </c>
      <c r="AA44" s="2">
        <v>9908.880859375</v>
      </c>
      <c r="AB44" s="2">
        <v>7912.9970703125</v>
      </c>
      <c r="AC44" s="2">
        <v>8960.44140625</v>
      </c>
      <c r="AD44" s="2">
        <v>8649.0390625</v>
      </c>
      <c r="AF44" s="2">
        <v>7695.75048828125</v>
      </c>
      <c r="AH44" s="2">
        <f t="shared" si="1"/>
        <v>686.07404536318552</v>
      </c>
      <c r="AI44" s="2">
        <f t="shared" si="2"/>
        <v>7592.21044921875</v>
      </c>
      <c r="AJ44" s="2">
        <f t="shared" si="3"/>
        <v>7740.581131662253</v>
      </c>
      <c r="AK44" s="2">
        <f t="shared" si="4"/>
        <v>8769.6921997070312</v>
      </c>
      <c r="AL44" s="2">
        <f t="shared" si="5"/>
        <v>9798.8032677518095</v>
      </c>
      <c r="AM44" s="2">
        <f t="shared" si="6"/>
        <v>10250</v>
      </c>
      <c r="AN44" s="2">
        <f ca="1">'calcRED(0)'!E59</f>
        <v>8834.0928661342659</v>
      </c>
      <c r="AP44" s="2">
        <f t="shared" si="7"/>
        <v>74.54636637369731</v>
      </c>
      <c r="AS44" s="2">
        <f>data3!AM43</f>
        <v>2.4629044071320436</v>
      </c>
      <c r="AT44" s="2">
        <f t="shared" si="8"/>
        <v>30.267665345771032</v>
      </c>
      <c r="AU44" s="1">
        <f t="shared" si="9"/>
        <v>6.5021463511809374E-2</v>
      </c>
    </row>
    <row r="45" spans="1:47">
      <c r="A45" s="14" t="str">
        <f>'data organization'!S46</f>
        <v>43:2:2.64:HI</v>
      </c>
      <c r="B45" s="2">
        <v>9239.154296875</v>
      </c>
      <c r="C45" s="36">
        <v>9043.4921875</v>
      </c>
      <c r="D45" s="36">
        <v>8932.1318359375</v>
      </c>
      <c r="E45" s="36">
        <v>9330.3388671875</v>
      </c>
      <c r="F45" s="36">
        <v>8563.171875</v>
      </c>
      <c r="G45" s="2">
        <v>8749.4501953125</v>
      </c>
      <c r="H45" s="2">
        <v>8927.283203125</v>
      </c>
      <c r="I45" s="2">
        <v>8946.2080078125</v>
      </c>
      <c r="J45" s="2">
        <v>8381.2734375</v>
      </c>
      <c r="K45" s="2">
        <v>9647.9970703125</v>
      </c>
      <c r="L45" s="2">
        <v>8089.26513671875</v>
      </c>
      <c r="M45" s="2">
        <v>7524.017578125</v>
      </c>
      <c r="N45" s="2">
        <v>8371.576171875</v>
      </c>
      <c r="O45" s="2">
        <v>7825.25390625</v>
      </c>
      <c r="R45" s="2">
        <v>8341.546875</v>
      </c>
      <c r="U45" s="2">
        <v>10250</v>
      </c>
      <c r="V45" s="2">
        <v>8626.203125</v>
      </c>
      <c r="W45" s="2">
        <v>9091.5087890625</v>
      </c>
      <c r="Z45" s="2">
        <v>8060.33056640625</v>
      </c>
      <c r="AA45" s="2">
        <v>9819.88671875</v>
      </c>
      <c r="AB45" s="2">
        <v>7842.1455078125</v>
      </c>
      <c r="AC45" s="2">
        <v>8878.9541015625</v>
      </c>
      <c r="AD45" s="2">
        <v>8572.869140625</v>
      </c>
      <c r="AF45" s="2">
        <v>7624.5859375</v>
      </c>
      <c r="AH45" s="2">
        <f t="shared" si="1"/>
        <v>688.90680500463225</v>
      </c>
      <c r="AI45" s="2">
        <f t="shared" si="2"/>
        <v>7524.017578125</v>
      </c>
      <c r="AJ45" s="2">
        <f t="shared" si="3"/>
        <v>7661.5833146284676</v>
      </c>
      <c r="AK45" s="2">
        <f t="shared" si="4"/>
        <v>8694.9435221354161</v>
      </c>
      <c r="AL45" s="2">
        <f t="shared" si="5"/>
        <v>9728.3037296423645</v>
      </c>
      <c r="AM45" s="2">
        <f t="shared" si="6"/>
        <v>10250</v>
      </c>
      <c r="AN45" s="2">
        <f ca="1">'calcRED(0)'!E60</f>
        <v>8754.2281545113383</v>
      </c>
      <c r="AP45" s="2">
        <f t="shared" si="7"/>
        <v>74.74867757161519</v>
      </c>
      <c r="AS45" s="2">
        <f>data3!AM44</f>
        <v>2.7854830834173754</v>
      </c>
      <c r="AT45" s="2">
        <f t="shared" si="8"/>
        <v>26.835085812084568</v>
      </c>
      <c r="AU45" s="1">
        <f t="shared" si="9"/>
        <v>-5.5759932635687792E-2</v>
      </c>
    </row>
    <row r="46" spans="1:47">
      <c r="A46" s="14" t="str">
        <f>'data organization'!S47</f>
        <v>44:2:2.62:HI</v>
      </c>
      <c r="B46" s="2">
        <v>9154.6962890625</v>
      </c>
      <c r="C46" s="36">
        <v>8963.4130859375</v>
      </c>
      <c r="D46" s="36">
        <v>8850.17578125</v>
      </c>
      <c r="E46" s="36">
        <v>9244.47265625</v>
      </c>
      <c r="F46" s="36">
        <v>8484.8134765625</v>
      </c>
      <c r="G46" s="2">
        <v>8669.6845703125</v>
      </c>
      <c r="H46" s="2">
        <v>8845.7958984375</v>
      </c>
      <c r="I46" s="2">
        <v>8864.408203125</v>
      </c>
      <c r="J46" s="2">
        <v>8305.7294921875</v>
      </c>
      <c r="K46" s="2">
        <v>9559.4716796875</v>
      </c>
      <c r="L46" s="2">
        <v>8012.939453125</v>
      </c>
      <c r="M46" s="2">
        <v>7455.9814453125</v>
      </c>
      <c r="N46" s="2">
        <v>8294.625</v>
      </c>
      <c r="O46" s="2">
        <v>7753.4638671875</v>
      </c>
      <c r="R46" s="2">
        <v>8265.220703125</v>
      </c>
      <c r="U46" s="2">
        <v>10250</v>
      </c>
      <c r="V46" s="2">
        <v>8547.21875</v>
      </c>
      <c r="W46" s="2">
        <v>9007.83203125</v>
      </c>
      <c r="Z46" s="2">
        <v>7985.88134765625</v>
      </c>
      <c r="AA46" s="2">
        <v>9730.4228515625</v>
      </c>
      <c r="AB46" s="2">
        <v>7769.88623046875</v>
      </c>
      <c r="AC46" s="2">
        <v>8796.3720703125</v>
      </c>
      <c r="AD46" s="2">
        <v>8494.041015625</v>
      </c>
      <c r="AF46" s="2">
        <v>7554.82958984375</v>
      </c>
      <c r="AH46" s="2">
        <f t="shared" si="1"/>
        <v>692.12010401752639</v>
      </c>
      <c r="AI46" s="2">
        <f t="shared" si="2"/>
        <v>7455.9814453125</v>
      </c>
      <c r="AJ46" s="2">
        <f t="shared" si="3"/>
        <v>7581.0438226520955</v>
      </c>
      <c r="AK46" s="2">
        <f t="shared" si="4"/>
        <v>8619.2239786783848</v>
      </c>
      <c r="AL46" s="2">
        <f t="shared" si="5"/>
        <v>9657.404134704675</v>
      </c>
      <c r="AM46" s="2">
        <f t="shared" si="6"/>
        <v>10250</v>
      </c>
      <c r="AN46" s="2">
        <f ca="1">'calcRED(0)'!E61</f>
        <v>8670.1089175289326</v>
      </c>
      <c r="AP46" s="2">
        <f t="shared" si="7"/>
        <v>75.71954345703125</v>
      </c>
      <c r="AS46" s="2">
        <f>data3!AM45</f>
        <v>2.9338703770791312</v>
      </c>
      <c r="AT46" s="2">
        <f t="shared" si="8"/>
        <v>25.808755577134679</v>
      </c>
      <c r="AU46" s="1">
        <f t="shared" si="9"/>
        <v>-9.187318142398504E-2</v>
      </c>
    </row>
    <row r="47" spans="1:47">
      <c r="A47" s="14" t="str">
        <f>'data organization'!S48</f>
        <v>45:2:2.6:HI</v>
      </c>
      <c r="B47" s="2">
        <v>9070.2373046875</v>
      </c>
      <c r="C47" s="36">
        <v>8878.328125</v>
      </c>
      <c r="D47" s="36">
        <v>8768.6884765625</v>
      </c>
      <c r="E47" s="36">
        <v>9159.0751953125</v>
      </c>
      <c r="F47" s="36">
        <v>8406.4541015625</v>
      </c>
      <c r="G47" s="2">
        <v>8589.1357421875</v>
      </c>
      <c r="H47" s="2">
        <v>8764.3095703125</v>
      </c>
      <c r="I47" s="2">
        <v>8784.1728515625</v>
      </c>
      <c r="J47" s="2">
        <v>8227.99609375</v>
      </c>
      <c r="K47" s="2">
        <v>9471.416015625</v>
      </c>
      <c r="L47" s="2">
        <v>7939.27294921875</v>
      </c>
      <c r="M47" s="2">
        <v>7386.6943359375</v>
      </c>
      <c r="N47" s="2">
        <v>8216.4228515625</v>
      </c>
      <c r="O47" s="2">
        <v>7681.98681640625</v>
      </c>
      <c r="R47" s="2">
        <v>8188.42626953125</v>
      </c>
      <c r="U47" s="2">
        <v>10250</v>
      </c>
      <c r="V47" s="2">
        <v>8467.4521484375</v>
      </c>
      <c r="W47" s="2">
        <v>8925.40625</v>
      </c>
      <c r="Z47" s="2">
        <v>7913.1533203125</v>
      </c>
      <c r="AA47" s="2">
        <v>9640.490234375</v>
      </c>
      <c r="AB47" s="2">
        <v>7697.314453125</v>
      </c>
      <c r="AC47" s="2">
        <v>8716.29296875</v>
      </c>
      <c r="AD47" s="2">
        <v>8414.744140625</v>
      </c>
      <c r="AF47" s="2">
        <v>7485.07275390625</v>
      </c>
      <c r="AH47" s="2">
        <f t="shared" si="1"/>
        <v>695.73569284105963</v>
      </c>
      <c r="AI47" s="2">
        <f t="shared" si="2"/>
        <v>7386.6943359375</v>
      </c>
      <c r="AJ47" s="2">
        <f t="shared" si="3"/>
        <v>7499.8357511029944</v>
      </c>
      <c r="AK47" s="2">
        <f t="shared" si="4"/>
        <v>8543.4392903645839</v>
      </c>
      <c r="AL47" s="2">
        <f t="shared" si="5"/>
        <v>9587.0428296261744</v>
      </c>
      <c r="AM47" s="2">
        <f t="shared" si="6"/>
        <v>10250</v>
      </c>
      <c r="AN47" s="2">
        <f ca="1">'calcRED(0)'!E62</f>
        <v>8588.7180491507715</v>
      </c>
      <c r="AP47" s="2">
        <f t="shared" si="7"/>
        <v>75.784688313800871</v>
      </c>
      <c r="AS47" s="2">
        <f>data3!AM46</f>
        <v>2.8387116462953372</v>
      </c>
      <c r="AT47" s="2">
        <f t="shared" si="8"/>
        <v>26.696860321372807</v>
      </c>
      <c r="AU47" s="1">
        <f t="shared" si="9"/>
        <v>-6.0623641571634801E-2</v>
      </c>
    </row>
    <row r="48" spans="1:47">
      <c r="A48" s="14" t="str">
        <f>'data organization'!S49</f>
        <v>46:2:2.58:HI</v>
      </c>
      <c r="B48" s="2">
        <v>8985.6220703125</v>
      </c>
      <c r="C48" s="36">
        <v>8794.3388671875</v>
      </c>
      <c r="D48" s="36">
        <v>8687.044921875</v>
      </c>
      <c r="E48" s="36">
        <v>9072.5830078125</v>
      </c>
      <c r="F48" s="36">
        <v>8327.3134765625</v>
      </c>
      <c r="G48" s="2">
        <v>8508.7431640625</v>
      </c>
      <c r="H48" s="2">
        <v>8681.8837890625</v>
      </c>
      <c r="I48" s="2">
        <v>8700.33984375</v>
      </c>
      <c r="J48" s="2">
        <v>8151.6708984375</v>
      </c>
      <c r="K48" s="2">
        <v>9382.890625</v>
      </c>
      <c r="L48" s="2">
        <v>7865.7626953125</v>
      </c>
      <c r="M48" s="2">
        <v>7317.56298828125</v>
      </c>
      <c r="N48" s="2">
        <v>8140.72265625</v>
      </c>
      <c r="O48" s="2">
        <v>7609.8837890625</v>
      </c>
      <c r="R48" s="2">
        <v>8112.1005859375</v>
      </c>
      <c r="U48" s="2">
        <v>10250</v>
      </c>
      <c r="V48" s="2">
        <v>8388.6240234375</v>
      </c>
      <c r="W48" s="2">
        <v>8841.2607421875</v>
      </c>
      <c r="Z48" s="2">
        <v>7838.0791015625</v>
      </c>
      <c r="AA48" s="2">
        <v>9549.6181640625</v>
      </c>
      <c r="AB48" s="2">
        <v>7625.3681640625</v>
      </c>
      <c r="AC48" s="2">
        <v>8634.4931640625</v>
      </c>
      <c r="AD48" s="2">
        <v>8335.759765625</v>
      </c>
      <c r="AF48" s="2">
        <v>7413.90869140625</v>
      </c>
      <c r="AH48" s="2">
        <f t="shared" si="1"/>
        <v>699.58725393240854</v>
      </c>
      <c r="AI48" s="2">
        <f t="shared" si="2"/>
        <v>7317.56298828125</v>
      </c>
      <c r="AJ48" s="2">
        <f t="shared" si="3"/>
        <v>7417.9347522394091</v>
      </c>
      <c r="AK48" s="2">
        <f t="shared" si="4"/>
        <v>8467.3156331380214</v>
      </c>
      <c r="AL48" s="2">
        <f t="shared" si="5"/>
        <v>9516.6965140366337</v>
      </c>
      <c r="AM48" s="2">
        <f t="shared" si="6"/>
        <v>10250</v>
      </c>
      <c r="AN48" s="2">
        <f ca="1">'calcRED(0)'!E63</f>
        <v>8514.0327867029791</v>
      </c>
      <c r="AP48" s="2">
        <f t="shared" si="7"/>
        <v>76.1236572265625</v>
      </c>
      <c r="AS48" s="2">
        <f>data3!AM47</f>
        <v>2.6048367408014315</v>
      </c>
      <c r="AT48" s="2">
        <f t="shared" si="8"/>
        <v>29.223964801395383</v>
      </c>
      <c r="AU48" s="1">
        <f t="shared" si="9"/>
        <v>2.8297009592394895E-2</v>
      </c>
    </row>
    <row r="49" spans="1:47">
      <c r="A49" s="14" t="str">
        <f>'data organization'!S50</f>
        <v>47:2:2.56:HI</v>
      </c>
      <c r="B49" s="2">
        <v>8899.599609375</v>
      </c>
      <c r="C49" s="36">
        <v>8711.2880859375</v>
      </c>
      <c r="D49" s="36">
        <v>8603.681640625</v>
      </c>
      <c r="E49" s="36">
        <v>8985.6220703125</v>
      </c>
      <c r="F49" s="36">
        <v>8247.8603515625</v>
      </c>
      <c r="G49" s="2">
        <v>8428.1953125</v>
      </c>
      <c r="H49" s="2">
        <v>8599.6142578125</v>
      </c>
      <c r="I49" s="2">
        <v>8616.5068359375</v>
      </c>
      <c r="J49" s="2">
        <v>8073.9375</v>
      </c>
      <c r="K49" s="2">
        <v>9292.33203125</v>
      </c>
      <c r="L49" s="2">
        <v>7790.68798828125</v>
      </c>
      <c r="M49" s="2">
        <v>7248.58837890625</v>
      </c>
      <c r="N49" s="2">
        <v>8062.9892578125</v>
      </c>
      <c r="O49" s="2">
        <v>7537.46875</v>
      </c>
      <c r="R49" s="2">
        <v>8034.5234375</v>
      </c>
      <c r="U49" s="2">
        <v>10250</v>
      </c>
      <c r="V49" s="2">
        <v>8308.701171875</v>
      </c>
      <c r="W49" s="2">
        <v>8757.583984375</v>
      </c>
      <c r="Z49" s="2">
        <v>7763.3173828125</v>
      </c>
      <c r="AA49" s="2">
        <v>9459.0595703125</v>
      </c>
      <c r="AB49" s="2">
        <v>7552.95263671875</v>
      </c>
      <c r="AC49" s="2">
        <v>8550.81640625</v>
      </c>
      <c r="AD49" s="2">
        <v>8255.8369140625</v>
      </c>
      <c r="AF49" s="2">
        <v>7343.05712890625</v>
      </c>
      <c r="AH49" s="2">
        <f t="shared" si="1"/>
        <v>703.84009716718276</v>
      </c>
      <c r="AI49" s="2">
        <f t="shared" si="2"/>
        <v>7248.58837890625</v>
      </c>
      <c r="AJ49" s="2">
        <f t="shared" si="3"/>
        <v>7334.8323835461006</v>
      </c>
      <c r="AK49" s="2">
        <f t="shared" si="4"/>
        <v>8390.592529296875</v>
      </c>
      <c r="AL49" s="2">
        <f t="shared" si="5"/>
        <v>9446.3526750476485</v>
      </c>
      <c r="AM49" s="2">
        <f t="shared" si="6"/>
        <v>10250</v>
      </c>
      <c r="AN49" s="2">
        <f ca="1">'calcRED(0)'!E64</f>
        <v>8435.5091567503259</v>
      </c>
      <c r="AP49" s="2">
        <f t="shared" si="7"/>
        <v>76.72310384114644</v>
      </c>
      <c r="AS49" s="2">
        <f>data3!AM48</f>
        <v>2.7387094805317247</v>
      </c>
      <c r="AT49" s="2">
        <f t="shared" si="8"/>
        <v>28.014327326989985</v>
      </c>
      <c r="AU49" s="1">
        <f t="shared" si="9"/>
        <v>-1.4266229382029816E-2</v>
      </c>
    </row>
    <row r="50" spans="1:47">
      <c r="A50" s="14" t="str">
        <f>'data organization'!S51</f>
        <v>48:2:2.54:HI</v>
      </c>
      <c r="B50" s="2">
        <v>8811.8564453125</v>
      </c>
      <c r="C50" s="36">
        <v>8627.1416015625</v>
      </c>
      <c r="D50" s="36">
        <v>8522.5068359375</v>
      </c>
      <c r="E50" s="36">
        <v>8899.599609375</v>
      </c>
      <c r="F50" s="36">
        <v>8167.78076171875</v>
      </c>
      <c r="G50" s="2">
        <v>8345.76953125</v>
      </c>
      <c r="H50" s="2">
        <v>8517.345703125</v>
      </c>
      <c r="I50" s="2">
        <v>8537.8349609375</v>
      </c>
      <c r="J50" s="2">
        <v>7996.0478515625</v>
      </c>
      <c r="K50" s="2">
        <v>9202.7119140625</v>
      </c>
      <c r="L50" s="2">
        <v>7716.39599609375</v>
      </c>
      <c r="M50" s="2">
        <v>7178.36279296875</v>
      </c>
      <c r="N50" s="2">
        <v>7985.255859375</v>
      </c>
      <c r="O50" s="2">
        <v>7463.6455078125</v>
      </c>
      <c r="R50" s="2">
        <v>7956.7900390625</v>
      </c>
      <c r="U50" s="2">
        <v>10250</v>
      </c>
      <c r="V50" s="2">
        <v>8227.52734375</v>
      </c>
      <c r="W50" s="2">
        <v>8672.3427734375</v>
      </c>
      <c r="Z50" s="2">
        <v>7687.4609375</v>
      </c>
      <c r="AA50" s="2">
        <v>9368.3447265625</v>
      </c>
      <c r="AB50" s="2">
        <v>7479.91162109375</v>
      </c>
      <c r="AC50" s="2">
        <v>8468.390625</v>
      </c>
      <c r="AD50" s="2">
        <v>8172.94189453125</v>
      </c>
      <c r="AF50" s="2">
        <v>7272.5185546875</v>
      </c>
      <c r="AH50" s="2">
        <f t="shared" si="1"/>
        <v>708.79372427889962</v>
      </c>
      <c r="AI50" s="2">
        <f t="shared" si="2"/>
        <v>7178.36279296875</v>
      </c>
      <c r="AJ50" s="2">
        <f t="shared" si="3"/>
        <v>7250.4962421949313</v>
      </c>
      <c r="AK50" s="2">
        <f t="shared" si="4"/>
        <v>8313.6868286132812</v>
      </c>
      <c r="AL50" s="2">
        <f t="shared" si="5"/>
        <v>9376.8774150316312</v>
      </c>
      <c r="AM50" s="2">
        <f t="shared" si="6"/>
        <v>10250</v>
      </c>
      <c r="AN50" s="2">
        <f ca="1">'calcRED(0)'!E65</f>
        <v>8352.3610488472732</v>
      </c>
      <c r="AP50" s="2">
        <f t="shared" si="7"/>
        <v>76.90570068359375</v>
      </c>
      <c r="AS50" s="2">
        <f>data3!AM49</f>
        <v>2.8999998031123937</v>
      </c>
      <c r="AT50" s="2">
        <f t="shared" si="8"/>
        <v>26.519208932723213</v>
      </c>
      <c r="AU50" s="1">
        <f t="shared" si="9"/>
        <v>-6.6874620620500536E-2</v>
      </c>
    </row>
    <row r="51" spans="1:47">
      <c r="A51" s="14" t="str">
        <f>'data organization'!S52</f>
        <v>49:2:2.52:HI</v>
      </c>
      <c r="B51" s="2">
        <v>8726.302734375</v>
      </c>
      <c r="C51" s="36">
        <v>8541.5888671875</v>
      </c>
      <c r="D51" s="36">
        <v>8436.328125</v>
      </c>
      <c r="E51" s="36">
        <v>8811.8564453125</v>
      </c>
      <c r="F51" s="36">
        <v>8087.23193359375</v>
      </c>
      <c r="G51" s="2">
        <v>8263.6572265625</v>
      </c>
      <c r="H51" s="2">
        <v>8432.73046875</v>
      </c>
      <c r="I51" s="2">
        <v>8449.3095703125</v>
      </c>
      <c r="J51" s="2">
        <v>7917.84521484375</v>
      </c>
      <c r="K51" s="2">
        <v>9111.3720703125</v>
      </c>
      <c r="L51" s="2">
        <v>7640.2265625</v>
      </c>
      <c r="M51" s="2">
        <v>7107.66748046875</v>
      </c>
      <c r="N51" s="2">
        <v>7906.89697265625</v>
      </c>
      <c r="O51" s="2">
        <v>7390.13525390625</v>
      </c>
      <c r="R51" s="2">
        <v>7878.11865234375</v>
      </c>
      <c r="U51" s="2">
        <v>10250</v>
      </c>
      <c r="V51" s="2">
        <v>8147.29150390625</v>
      </c>
      <c r="W51" s="2">
        <v>8586.6328125</v>
      </c>
      <c r="Z51" s="2">
        <v>7613.16845703125</v>
      </c>
      <c r="AA51" s="2">
        <v>9275.91015625</v>
      </c>
      <c r="AB51" s="2">
        <v>7406.08837890625</v>
      </c>
      <c r="AC51" s="2">
        <v>8386.1220703125</v>
      </c>
      <c r="AD51" s="2">
        <v>8094.7392578125</v>
      </c>
      <c r="AF51" s="2">
        <v>7200.10302734375</v>
      </c>
      <c r="AH51" s="2">
        <f t="shared" si="1"/>
        <v>713.86107724085105</v>
      </c>
      <c r="AI51" s="2">
        <f t="shared" si="2"/>
        <v>7107.66748046875</v>
      </c>
      <c r="AJ51" s="2">
        <f t="shared" si="3"/>
        <v>7165.0968525632015</v>
      </c>
      <c r="AK51" s="2">
        <f t="shared" si="4"/>
        <v>8235.8884684244786</v>
      </c>
      <c r="AL51" s="2">
        <f t="shared" si="5"/>
        <v>9306.6800842857556</v>
      </c>
      <c r="AM51" s="2">
        <f t="shared" si="6"/>
        <v>10250</v>
      </c>
      <c r="AN51" s="2">
        <f ca="1">'calcRED(0)'!E66</f>
        <v>8268.0105879673465</v>
      </c>
      <c r="AP51" s="2">
        <f t="shared" si="7"/>
        <v>77.79836018880269</v>
      </c>
      <c r="AS51" s="2">
        <f>data3!AM50</f>
        <v>2.941934893208213</v>
      </c>
      <c r="AT51" s="2">
        <f t="shared" si="8"/>
        <v>26.444623356012716</v>
      </c>
      <c r="AU51" s="1">
        <f t="shared" si="9"/>
        <v>-6.9499046361886085E-2</v>
      </c>
    </row>
    <row r="52" spans="1:47">
      <c r="A52" s="14" t="str">
        <f>'data organization'!S53</f>
        <v>50:2:2.5:HI</v>
      </c>
      <c r="B52" s="2">
        <v>8639.654296875</v>
      </c>
      <c r="C52" s="36">
        <v>8456.66015625</v>
      </c>
      <c r="D52" s="36">
        <v>8352.6513671875</v>
      </c>
      <c r="E52" s="36">
        <v>8723.95703125</v>
      </c>
      <c r="F52" s="36">
        <v>8005.58837890625</v>
      </c>
      <c r="G52" s="2">
        <v>8181.2314453125</v>
      </c>
      <c r="H52" s="2">
        <v>8348.271484375</v>
      </c>
      <c r="I52" s="2">
        <v>8364.6943359375</v>
      </c>
      <c r="J52" s="2">
        <v>7838.3916015625</v>
      </c>
      <c r="K52" s="2">
        <v>9020.5009765625</v>
      </c>
      <c r="L52" s="2">
        <v>7563.119140625</v>
      </c>
      <c r="M52" s="2">
        <v>7037.12890625</v>
      </c>
      <c r="N52" s="2">
        <v>7827.599609375</v>
      </c>
      <c r="O52" s="2">
        <v>7316.31201171875</v>
      </c>
      <c r="R52" s="2">
        <v>7799.60302734375</v>
      </c>
      <c r="U52" s="2">
        <v>10250</v>
      </c>
      <c r="V52" s="2">
        <v>8065.49169921875</v>
      </c>
      <c r="W52" s="2">
        <v>8501.392578125</v>
      </c>
      <c r="Z52" s="2">
        <v>7537.15576171875</v>
      </c>
      <c r="AA52" s="2">
        <v>9183.630859375</v>
      </c>
      <c r="AB52" s="2">
        <v>7331.6396484375</v>
      </c>
      <c r="AC52" s="2">
        <v>8301.6630859375</v>
      </c>
      <c r="AD52" s="2">
        <v>8013.5654296875</v>
      </c>
      <c r="AF52" s="2">
        <v>7128.7822265625</v>
      </c>
      <c r="AH52" s="2">
        <f t="shared" si="1"/>
        <v>719.55273979958497</v>
      </c>
      <c r="AI52" s="2">
        <f t="shared" si="2"/>
        <v>7037.12890625</v>
      </c>
      <c r="AJ52" s="2">
        <f t="shared" si="3"/>
        <v>7078.5327677420282</v>
      </c>
      <c r="AK52" s="2">
        <f t="shared" si="4"/>
        <v>8157.8618774414062</v>
      </c>
      <c r="AL52" s="2">
        <f t="shared" si="5"/>
        <v>9237.1909871407843</v>
      </c>
      <c r="AM52" s="2">
        <f t="shared" si="6"/>
        <v>10250</v>
      </c>
      <c r="AN52" s="2">
        <f ca="1">'calcRED(0)'!E67</f>
        <v>8181.9952980899316</v>
      </c>
      <c r="AP52" s="2">
        <f t="shared" si="7"/>
        <v>78.02659098307231</v>
      </c>
      <c r="AS52" s="2">
        <f>data3!AM51</f>
        <v>3</v>
      </c>
      <c r="AT52" s="2">
        <f t="shared" si="8"/>
        <v>26.008863661024105</v>
      </c>
      <c r="AU52" s="1">
        <f t="shared" si="9"/>
        <v>-8.4832023742022034E-2</v>
      </c>
    </row>
    <row r="53" spans="1:47">
      <c r="A53" s="14" t="str">
        <f>'data organization'!S54</f>
        <v>51:2:2.48:HI</v>
      </c>
      <c r="B53" s="2">
        <v>8551.4423828125</v>
      </c>
      <c r="C53" s="36">
        <v>8370.6376953125</v>
      </c>
      <c r="D53" s="36">
        <v>8267.7236328125</v>
      </c>
      <c r="E53" s="36">
        <v>8635.587890625</v>
      </c>
      <c r="F53" s="36">
        <v>7925.822265625</v>
      </c>
      <c r="G53" s="2">
        <v>8097.7109375</v>
      </c>
      <c r="H53" s="2">
        <v>8263.5</v>
      </c>
      <c r="I53" s="2">
        <v>8279.7666015625</v>
      </c>
      <c r="J53" s="2">
        <v>7760.03271484375</v>
      </c>
      <c r="K53" s="2">
        <v>8929.9423828125</v>
      </c>
      <c r="L53" s="2">
        <v>7486.63671875</v>
      </c>
      <c r="M53" s="2">
        <v>6966.27734375</v>
      </c>
      <c r="N53" s="2">
        <v>7748.458984375</v>
      </c>
      <c r="O53" s="2">
        <v>7242.17578125</v>
      </c>
      <c r="R53" s="2">
        <v>7718.8984375</v>
      </c>
      <c r="U53" s="2">
        <v>10249.84375</v>
      </c>
      <c r="V53" s="2">
        <v>7983.84814453125</v>
      </c>
      <c r="W53" s="2">
        <v>8415.3701171875</v>
      </c>
      <c r="Z53" s="2">
        <v>7460.830078125</v>
      </c>
      <c r="AA53" s="2">
        <v>9091.6650390625</v>
      </c>
      <c r="AB53" s="2">
        <v>7257.50341796875</v>
      </c>
      <c r="AC53" s="2">
        <v>8217.0478515625</v>
      </c>
      <c r="AD53" s="2">
        <v>7933.64208984375</v>
      </c>
      <c r="AF53" s="2">
        <v>7056.36669921875</v>
      </c>
      <c r="AH53" s="2">
        <f t="shared" si="1"/>
        <v>725.5916561964483</v>
      </c>
      <c r="AI53" s="2">
        <f t="shared" si="2"/>
        <v>6966.27734375</v>
      </c>
      <c r="AJ53" s="2">
        <f t="shared" si="3"/>
        <v>6991.2263055816293</v>
      </c>
      <c r="AK53" s="2">
        <f t="shared" si="4"/>
        <v>8079.6137898763018</v>
      </c>
      <c r="AL53" s="2">
        <f t="shared" si="5"/>
        <v>9168.0012741709743</v>
      </c>
      <c r="AM53" s="2">
        <f t="shared" si="6"/>
        <v>10249.84375</v>
      </c>
      <c r="AN53" s="2">
        <f ca="1">'calcRED(0)'!E68</f>
        <v>8095.9800082125175</v>
      </c>
      <c r="AP53" s="2">
        <f t="shared" si="7"/>
        <v>78.24808756510447</v>
      </c>
      <c r="AS53" s="2">
        <f>data3!AM52</f>
        <v>3</v>
      </c>
      <c r="AT53" s="2">
        <f t="shared" si="8"/>
        <v>26.082695855034824</v>
      </c>
      <c r="AU53" s="1">
        <f t="shared" si="9"/>
        <v>-8.2234107106520127E-2</v>
      </c>
    </row>
    <row r="54" spans="1:47">
      <c r="A54" s="14" t="str">
        <f>'data organization'!S55</f>
        <v>52:2:2.46:HI</v>
      </c>
      <c r="B54" s="2">
        <v>8462.9169921875</v>
      </c>
      <c r="C54" s="36">
        <v>8284.1455078125</v>
      </c>
      <c r="D54" s="36">
        <v>8183.2646484375</v>
      </c>
      <c r="E54" s="36">
        <v>8547.8447265625</v>
      </c>
      <c r="F54" s="36">
        <v>7843.70947265625</v>
      </c>
      <c r="G54" s="2">
        <v>8013.8779296875</v>
      </c>
      <c r="H54" s="2">
        <v>8179.3544921875</v>
      </c>
      <c r="I54" s="2">
        <v>8199.0615234375</v>
      </c>
      <c r="J54" s="2">
        <v>7677.92041015625</v>
      </c>
      <c r="K54" s="2">
        <v>8837.037109375</v>
      </c>
      <c r="L54" s="2">
        <v>7409.529296875</v>
      </c>
      <c r="M54" s="2">
        <v>6894.48779296875</v>
      </c>
      <c r="N54" s="2">
        <v>7671.35107421875</v>
      </c>
      <c r="O54" s="2">
        <v>7167.2578125</v>
      </c>
      <c r="R54" s="2">
        <v>7641.47802734375</v>
      </c>
      <c r="U54" s="2">
        <v>10179.7744140625</v>
      </c>
      <c r="V54" s="2">
        <v>7902.517578125</v>
      </c>
      <c r="W54" s="2">
        <v>8328.7216796875</v>
      </c>
      <c r="Z54" s="2">
        <v>7384.03515625</v>
      </c>
      <c r="AA54" s="2">
        <v>8997.0400390625</v>
      </c>
      <c r="AB54" s="2">
        <v>7183.36767578125</v>
      </c>
      <c r="AC54" s="2">
        <v>8132.58935546875</v>
      </c>
      <c r="AD54" s="2">
        <v>7851.84228515625</v>
      </c>
      <c r="AF54" s="2">
        <v>6983.48193359375</v>
      </c>
      <c r="AH54" s="2">
        <f t="shared" si="1"/>
        <v>722.69058554165269</v>
      </c>
      <c r="AI54" s="2">
        <f t="shared" si="2"/>
        <v>6894.48779296875</v>
      </c>
      <c r="AJ54" s="2">
        <f t="shared" si="3"/>
        <v>6914.1560772539269</v>
      </c>
      <c r="AK54" s="2">
        <f t="shared" si="4"/>
        <v>7998.1919555664062</v>
      </c>
      <c r="AL54" s="2">
        <f t="shared" si="5"/>
        <v>9082.2278338788856</v>
      </c>
      <c r="AM54" s="2">
        <f t="shared" si="6"/>
        <v>10179.7744140625</v>
      </c>
      <c r="AN54" s="2">
        <f ca="1">'calcRED(0)'!E69</f>
        <v>8009.9647183351035</v>
      </c>
      <c r="AP54" s="2">
        <f t="shared" si="7"/>
        <v>81.42183430989553</v>
      </c>
      <c r="AS54" s="2">
        <f>data3!AM53</f>
        <v>3</v>
      </c>
      <c r="AT54" s="2">
        <f t="shared" si="8"/>
        <v>27.140611436631843</v>
      </c>
      <c r="AU54" s="1">
        <f t="shared" si="9"/>
        <v>-4.5009471902145881E-2</v>
      </c>
    </row>
    <row r="55" spans="1:47">
      <c r="A55" s="14" t="str">
        <f>'data organization'!S56</f>
        <v>53:2:2.44:HI</v>
      </c>
      <c r="B55" s="2">
        <v>8373.140625</v>
      </c>
      <c r="C55" s="36">
        <v>8199.84375</v>
      </c>
      <c r="D55" s="36">
        <v>8095.99072265625</v>
      </c>
      <c r="E55" s="36">
        <v>8456.34765625</v>
      </c>
      <c r="F55" s="36">
        <v>7760.658203125</v>
      </c>
      <c r="G55" s="2">
        <v>7930.044921875</v>
      </c>
      <c r="H55" s="2">
        <v>8093.01904296875</v>
      </c>
      <c r="I55" s="2">
        <v>8108.97216796875</v>
      </c>
      <c r="J55" s="2">
        <v>7598.779296875</v>
      </c>
      <c r="K55" s="2">
        <v>8744.2890625</v>
      </c>
      <c r="L55" s="2">
        <v>7331.6396484375</v>
      </c>
      <c r="M55" s="2">
        <v>6822.384765625</v>
      </c>
      <c r="N55" s="2">
        <v>7588.76953125</v>
      </c>
      <c r="O55" s="2">
        <v>7092.33984375</v>
      </c>
      <c r="R55" s="2">
        <v>7560.92919921875</v>
      </c>
      <c r="U55" s="2">
        <v>10055.275390625</v>
      </c>
      <c r="V55" s="2">
        <v>7818.84130859375</v>
      </c>
      <c r="W55" s="2">
        <v>8240.6650390625</v>
      </c>
      <c r="Z55" s="2">
        <v>7306.927734375</v>
      </c>
      <c r="AA55" s="2">
        <v>8902.1015625</v>
      </c>
      <c r="AB55" s="2">
        <v>7107.35498046875</v>
      </c>
      <c r="AC55" s="2">
        <v>8047.3486328125</v>
      </c>
      <c r="AD55" s="2">
        <v>7768.63525390625</v>
      </c>
      <c r="AF55" s="2">
        <v>6909.8154296875</v>
      </c>
      <c r="AH55" s="2">
        <f t="shared" si="1"/>
        <v>712.69069938533812</v>
      </c>
      <c r="AI55" s="2">
        <f t="shared" si="2"/>
        <v>6822.384765625</v>
      </c>
      <c r="AJ55" s="2">
        <f t="shared" si="3"/>
        <v>6844.0520246524611</v>
      </c>
      <c r="AK55" s="2">
        <f t="shared" si="4"/>
        <v>7913.0880737304687</v>
      </c>
      <c r="AL55" s="2">
        <f t="shared" si="5"/>
        <v>8982.1241228084764</v>
      </c>
      <c r="AM55" s="2">
        <f t="shared" si="6"/>
        <v>10055.275390625</v>
      </c>
      <c r="AN55" s="2">
        <f ca="1">'calcRED(0)'!E70</f>
        <v>7925.1055197197165</v>
      </c>
      <c r="AP55" s="2">
        <f t="shared" si="7"/>
        <v>85.1038818359375</v>
      </c>
      <c r="AS55" s="2">
        <f>data3!AM54</f>
        <v>2.9596784037927932</v>
      </c>
      <c r="AT55" s="2">
        <f t="shared" si="8"/>
        <v>28.754435524777918</v>
      </c>
      <c r="AU55" s="1">
        <f t="shared" si="9"/>
        <v>1.1775789616152332E-2</v>
      </c>
    </row>
    <row r="56" spans="1:47">
      <c r="A56" s="14" t="str">
        <f>'data organization'!S57</f>
        <v>54:2:2.42:HI</v>
      </c>
      <c r="B56" s="2">
        <v>8283.05078125</v>
      </c>
      <c r="C56" s="36">
        <v>8109.75439453125</v>
      </c>
      <c r="D56" s="36">
        <v>8009.029296875</v>
      </c>
      <c r="E56" s="36">
        <v>8366.8837890625</v>
      </c>
      <c r="F56" s="36">
        <v>7680.26611328125</v>
      </c>
      <c r="G56" s="2">
        <v>7844.9609375</v>
      </c>
      <c r="H56" s="2">
        <v>8008.09130859375</v>
      </c>
      <c r="I56" s="2">
        <v>8021.22900390625</v>
      </c>
      <c r="J56" s="2">
        <v>7517.91796875</v>
      </c>
      <c r="K56" s="2">
        <v>8650.6025390625</v>
      </c>
      <c r="L56" s="2">
        <v>7253.59326171875</v>
      </c>
      <c r="M56" s="2">
        <v>6750.90771484375</v>
      </c>
      <c r="N56" s="2">
        <v>7508.37744140625</v>
      </c>
      <c r="O56" s="2">
        <v>7016.1708984375</v>
      </c>
      <c r="R56" s="2">
        <v>7480.693359375</v>
      </c>
      <c r="U56" s="2">
        <v>9947.0439453125</v>
      </c>
      <c r="V56" s="2">
        <v>7735.16455078125</v>
      </c>
      <c r="W56" s="2">
        <v>8154.17333984375</v>
      </c>
      <c r="Z56" s="2">
        <v>7228.88134765625</v>
      </c>
      <c r="AA56" s="2">
        <v>8805.7568359375</v>
      </c>
      <c r="AB56" s="2">
        <v>7032.1240234375</v>
      </c>
      <c r="AC56" s="2">
        <v>7962.73388671875</v>
      </c>
      <c r="AD56" s="2">
        <v>7686.05322265625</v>
      </c>
      <c r="AF56" s="2">
        <v>6840.05859375</v>
      </c>
      <c r="AH56" s="2">
        <f t="shared" si="1"/>
        <v>704.46671082921512</v>
      </c>
      <c r="AI56" s="2">
        <f t="shared" si="2"/>
        <v>6750.90771484375</v>
      </c>
      <c r="AJ56" s="2">
        <f t="shared" si="3"/>
        <v>6772.1965402014903</v>
      </c>
      <c r="AK56" s="2">
        <f t="shared" si="4"/>
        <v>7828.8966064453125</v>
      </c>
      <c r="AL56" s="2">
        <f t="shared" si="5"/>
        <v>8885.5966726891347</v>
      </c>
      <c r="AM56" s="2">
        <f t="shared" si="6"/>
        <v>9947.0439453125</v>
      </c>
      <c r="AN56" s="2">
        <f ca="1">'calcRED(0)'!E71</f>
        <v>7842.7435787133454</v>
      </c>
      <c r="AP56" s="2">
        <f t="shared" si="7"/>
        <v>84.19146728515625</v>
      </c>
      <c r="AS56" s="2">
        <f>data3!AM55</f>
        <v>2.8725802513861254</v>
      </c>
      <c r="AT56" s="2">
        <f t="shared" si="8"/>
        <v>29.308656301083591</v>
      </c>
      <c r="AU56" s="1">
        <f t="shared" si="9"/>
        <v>3.1277030149465812E-2</v>
      </c>
    </row>
    <row r="57" spans="1:47">
      <c r="A57" s="14" t="str">
        <f>'data organization'!S58</f>
        <v>55:2:2.4:HI</v>
      </c>
      <c r="B57" s="2">
        <v>8191.86669921875</v>
      </c>
      <c r="C57" s="36">
        <v>8021.5419921875</v>
      </c>
      <c r="D57" s="36">
        <v>7922.068359375</v>
      </c>
      <c r="E57" s="36">
        <v>8275.5439453125</v>
      </c>
      <c r="F57" s="36">
        <v>7594.55615234375</v>
      </c>
      <c r="G57" s="2">
        <v>7760.345703125</v>
      </c>
      <c r="H57" s="2">
        <v>7920.34814453125</v>
      </c>
      <c r="I57" s="2">
        <v>7934.7373046875</v>
      </c>
      <c r="J57" s="2">
        <v>7437.056640625</v>
      </c>
      <c r="K57" s="2">
        <v>8556.1337890625</v>
      </c>
      <c r="L57" s="2">
        <v>7174.765625</v>
      </c>
      <c r="M57" s="2">
        <v>6676.92822265625</v>
      </c>
      <c r="N57" s="2">
        <v>7426.57763671875</v>
      </c>
      <c r="O57" s="2">
        <v>6940.93994140625</v>
      </c>
      <c r="R57" s="2">
        <v>7399.05029296875</v>
      </c>
      <c r="U57" s="2">
        <v>9839.2802734375</v>
      </c>
      <c r="V57" s="2">
        <v>7652.27001953125</v>
      </c>
      <c r="W57" s="2">
        <v>8065.1787109375</v>
      </c>
      <c r="Z57" s="2">
        <v>7150.67919921875</v>
      </c>
      <c r="AA57" s="2">
        <v>8712.0703125</v>
      </c>
      <c r="AB57" s="2">
        <v>6955.79833984375</v>
      </c>
      <c r="AC57" s="2">
        <v>7876.08544921875</v>
      </c>
      <c r="AD57" s="2">
        <v>7602.845703125</v>
      </c>
      <c r="AF57" s="2">
        <v>6762.1689453125</v>
      </c>
      <c r="AH57" s="2">
        <f t="shared" si="1"/>
        <v>697.09402965725985</v>
      </c>
      <c r="AI57" s="2">
        <f t="shared" si="2"/>
        <v>6676.92822265625</v>
      </c>
      <c r="AJ57" s="2">
        <f t="shared" si="3"/>
        <v>6698.0605139451</v>
      </c>
      <c r="AK57" s="2">
        <f t="shared" si="4"/>
        <v>7743.7015584309893</v>
      </c>
      <c r="AL57" s="2">
        <f t="shared" si="5"/>
        <v>8789.3426029168786</v>
      </c>
      <c r="AM57" s="2">
        <f t="shared" si="6"/>
        <v>9839.2802734375</v>
      </c>
      <c r="AN57" s="2">
        <f ca="1">'calcRED(0)'!E72</f>
        <v>7756.8670175293291</v>
      </c>
      <c r="AP57" s="2">
        <f t="shared" si="7"/>
        <v>85.19504801432322</v>
      </c>
      <c r="AS57" s="2">
        <f>data3!AM56</f>
        <v>2.9951614872101686</v>
      </c>
      <c r="AT57" s="2">
        <f t="shared" si="8"/>
        <v>28.444225254003854</v>
      </c>
      <c r="AU57" s="1">
        <f t="shared" si="9"/>
        <v>8.6049130021037534E-4</v>
      </c>
    </row>
    <row r="58" spans="1:47">
      <c r="A58" s="14" t="str">
        <f>'data organization'!S59</f>
        <v>56:2:2.38:HI</v>
      </c>
      <c r="B58" s="2">
        <v>8100.3701171875</v>
      </c>
      <c r="C58" s="36">
        <v>7932.7041015625</v>
      </c>
      <c r="D58" s="36">
        <v>7834.1689453125</v>
      </c>
      <c r="E58" s="36">
        <v>8184.82861328125</v>
      </c>
      <c r="F58" s="36">
        <v>7510.41064453125</v>
      </c>
      <c r="G58" s="2">
        <v>7674.94873046875</v>
      </c>
      <c r="H58" s="2">
        <v>7832.1357421875</v>
      </c>
      <c r="I58" s="2">
        <v>7846.83740234375</v>
      </c>
      <c r="J58" s="2">
        <v>7354.318359375</v>
      </c>
      <c r="K58" s="2">
        <v>8462.447265625</v>
      </c>
      <c r="L58" s="2">
        <v>7095.62451171875</v>
      </c>
      <c r="M58" s="2">
        <v>6602.94873046875</v>
      </c>
      <c r="N58" s="2">
        <v>7343.99560546875</v>
      </c>
      <c r="O58" s="2">
        <v>6860.5478515625</v>
      </c>
      <c r="R58" s="2">
        <v>7317.09375</v>
      </c>
      <c r="U58" s="2">
        <v>9729.640625</v>
      </c>
      <c r="V58" s="2">
        <v>7567.81103515625</v>
      </c>
      <c r="W58" s="2">
        <v>7975.24609375</v>
      </c>
      <c r="Z58" s="2">
        <v>7071.3818359375</v>
      </c>
      <c r="AA58" s="2">
        <v>8616.349609375</v>
      </c>
      <c r="AB58" s="2">
        <v>6878.5341796875</v>
      </c>
      <c r="AC58" s="2">
        <v>7788.34228515625</v>
      </c>
      <c r="AD58" s="2">
        <v>7518.69970703125</v>
      </c>
      <c r="AF58" s="2">
        <v>6686.9384765625</v>
      </c>
      <c r="AH58" s="2">
        <f t="shared" si="1"/>
        <v>689.58847102808852</v>
      </c>
      <c r="AI58" s="2">
        <f t="shared" si="2"/>
        <v>6602.94873046875</v>
      </c>
      <c r="AJ58" s="2">
        <f t="shared" si="3"/>
        <v>6623.3808025724502</v>
      </c>
      <c r="AK58" s="2">
        <f t="shared" si="4"/>
        <v>7657.763509114583</v>
      </c>
      <c r="AL58" s="2">
        <f t="shared" si="5"/>
        <v>8692.1462156567159</v>
      </c>
      <c r="AM58" s="2">
        <f t="shared" si="6"/>
        <v>9729.640625</v>
      </c>
      <c r="AN58" s="2">
        <f ca="1">'calcRED(0)'!E73</f>
        <v>7670.7129989585173</v>
      </c>
      <c r="AP58" s="2">
        <f t="shared" si="7"/>
        <v>85.93804931640625</v>
      </c>
      <c r="AS58" s="2">
        <f>data3!AM57</f>
        <v>3.0048385127898314</v>
      </c>
      <c r="AT58" s="2">
        <f t="shared" si="8"/>
        <v>28.599889461819156</v>
      </c>
      <c r="AU58" s="1">
        <f t="shared" si="9"/>
        <v>6.337812412690047E-3</v>
      </c>
    </row>
    <row r="59" spans="1:47">
      <c r="A59" s="14" t="str">
        <f>'data organization'!S60</f>
        <v>57:2:2.36:HI</v>
      </c>
      <c r="B59" s="2">
        <v>8007.9345703125</v>
      </c>
      <c r="C59" s="36">
        <v>7843.240234375</v>
      </c>
      <c r="D59" s="36">
        <v>7746.11279296875</v>
      </c>
      <c r="E59" s="36">
        <v>8092.23681640625</v>
      </c>
      <c r="F59" s="36">
        <v>7426.1083984375</v>
      </c>
      <c r="G59" s="2">
        <v>7588.1435546875</v>
      </c>
      <c r="H59" s="2">
        <v>7744.705078125</v>
      </c>
      <c r="I59" s="2">
        <v>7757.99951171875</v>
      </c>
      <c r="J59" s="2">
        <v>7271.736328125</v>
      </c>
      <c r="K59" s="2">
        <v>8366.5712890625</v>
      </c>
      <c r="L59" s="2">
        <v>7015.70166015625</v>
      </c>
      <c r="M59" s="2">
        <v>6528.96923828125</v>
      </c>
      <c r="N59" s="2">
        <v>7262.19580078125</v>
      </c>
      <c r="O59" s="2">
        <v>6787.8193359375</v>
      </c>
      <c r="R59" s="2">
        <v>7234.51220703125</v>
      </c>
      <c r="U59" s="2">
        <v>9619.53125</v>
      </c>
      <c r="V59" s="2">
        <v>7481.78857421875</v>
      </c>
      <c r="W59" s="2">
        <v>7885.7822265625</v>
      </c>
      <c r="Z59" s="2">
        <v>6991.458984375</v>
      </c>
      <c r="AA59" s="2">
        <v>8521.724609375</v>
      </c>
      <c r="AB59" s="2">
        <v>6802.365234375</v>
      </c>
      <c r="AC59" s="2">
        <v>7698.4091796875</v>
      </c>
      <c r="AD59" s="2">
        <v>7433.458984375</v>
      </c>
      <c r="AF59" s="2">
        <v>6611.23828125</v>
      </c>
      <c r="AH59" s="2">
        <f t="shared" si="1"/>
        <v>681.51989868454189</v>
      </c>
      <c r="AI59" s="2">
        <f t="shared" si="2"/>
        <v>6528.96923828125</v>
      </c>
      <c r="AJ59" s="2">
        <f t="shared" si="3"/>
        <v>6549.3761578325621</v>
      </c>
      <c r="AK59" s="2">
        <f t="shared" si="4"/>
        <v>7571.656005859375</v>
      </c>
      <c r="AL59" s="2">
        <f t="shared" si="5"/>
        <v>8593.935853886187</v>
      </c>
      <c r="AM59" s="2">
        <f t="shared" si="6"/>
        <v>9619.53125</v>
      </c>
      <c r="AN59" s="2">
        <f ca="1">'calcRED(0)'!E74</f>
        <v>7585.6688381604572</v>
      </c>
      <c r="AP59" s="2">
        <f t="shared" si="7"/>
        <v>86.10750325520803</v>
      </c>
      <c r="AS59" s="2">
        <f>data3!AM58</f>
        <v>2.9661294260332625</v>
      </c>
      <c r="AT59" s="2">
        <f t="shared" si="8"/>
        <v>29.030258254901387</v>
      </c>
      <c r="AU59" s="1">
        <f t="shared" si="9"/>
        <v>2.1481101352293974E-2</v>
      </c>
    </row>
    <row r="60" spans="1:47">
      <c r="A60" s="14" t="str">
        <f>'data organization'!S61</f>
        <v>58:2:2.34:HI</v>
      </c>
      <c r="B60" s="2">
        <v>7914.56103515625</v>
      </c>
      <c r="C60" s="36">
        <v>7752.369140625</v>
      </c>
      <c r="D60" s="36">
        <v>7658.056640625</v>
      </c>
      <c r="E60" s="36">
        <v>7998.39404296875</v>
      </c>
      <c r="F60" s="36">
        <v>7340.08544921875</v>
      </c>
      <c r="G60" s="2">
        <v>7502.12109375</v>
      </c>
      <c r="H60" s="2">
        <v>7656.0234375</v>
      </c>
      <c r="I60" s="2">
        <v>7669.47412109375</v>
      </c>
      <c r="J60" s="2">
        <v>7188.21630859375</v>
      </c>
      <c r="K60" s="2">
        <v>8270.3818359375</v>
      </c>
      <c r="L60" s="2">
        <v>6934.99658203125</v>
      </c>
      <c r="M60" s="2">
        <v>6453.58203125</v>
      </c>
      <c r="N60" s="2">
        <v>7178.83203125</v>
      </c>
      <c r="O60" s="2">
        <v>6709.14794921875</v>
      </c>
      <c r="R60" s="2">
        <v>7150.99169921875</v>
      </c>
      <c r="U60" s="2">
        <v>9509.265625</v>
      </c>
      <c r="V60" s="2">
        <v>7396.23486328125</v>
      </c>
      <c r="W60" s="2">
        <v>7794.9111328125</v>
      </c>
      <c r="Z60" s="2">
        <v>6911.06640625</v>
      </c>
      <c r="AA60" s="2">
        <v>8421.6259765625</v>
      </c>
      <c r="AB60" s="2">
        <v>6723.22412109375</v>
      </c>
      <c r="AC60" s="2">
        <v>7612.54296875</v>
      </c>
      <c r="AD60" s="2">
        <v>7349.3134765625</v>
      </c>
      <c r="AF60" s="2">
        <v>6534.91259765625</v>
      </c>
      <c r="AH60" s="2">
        <f t="shared" si="1"/>
        <v>673.68128793068445</v>
      </c>
      <c r="AI60" s="2">
        <f t="shared" si="2"/>
        <v>6453.58203125</v>
      </c>
      <c r="AJ60" s="2">
        <f t="shared" si="3"/>
        <v>6474.0751750375675</v>
      </c>
      <c r="AK60" s="2">
        <f t="shared" si="4"/>
        <v>7484.5971069335937</v>
      </c>
      <c r="AL60" s="2">
        <f t="shared" si="5"/>
        <v>8495.11903882962</v>
      </c>
      <c r="AM60" s="2">
        <f t="shared" si="6"/>
        <v>9509.265625</v>
      </c>
      <c r="AN60" s="2">
        <f ca="1">'calcRED(0)'!E75</f>
        <v>7496.87883328723</v>
      </c>
      <c r="AP60" s="2">
        <f t="shared" si="7"/>
        <v>87.05889892578125</v>
      </c>
      <c r="AS60" s="2">
        <f>data3!AM59</f>
        <v>3.0967751779863875</v>
      </c>
      <c r="AT60" s="2">
        <f t="shared" si="8"/>
        <v>28.112760507977676</v>
      </c>
      <c r="AU60" s="1">
        <f t="shared" si="9"/>
        <v>-1.0802683407272973E-2</v>
      </c>
    </row>
    <row r="61" spans="1:47">
      <c r="A61" s="14" t="str">
        <f>'data organization'!S62</f>
        <v>59:2:2.32:HI</v>
      </c>
      <c r="B61" s="2">
        <v>7819.93603515625</v>
      </c>
      <c r="C61" s="36">
        <v>7663.21826171875</v>
      </c>
      <c r="D61" s="36">
        <v>7566.4033203125</v>
      </c>
      <c r="E61" s="36">
        <v>7905.80224609375</v>
      </c>
      <c r="F61" s="36">
        <v>7254.8447265625</v>
      </c>
      <c r="G61" s="2">
        <v>7413.595703125</v>
      </c>
      <c r="H61" s="2">
        <v>7565.77783203125</v>
      </c>
      <c r="I61" s="2">
        <v>7578.75927734375</v>
      </c>
      <c r="J61" s="2">
        <v>7105.47802734375</v>
      </c>
      <c r="K61" s="2">
        <v>8174.505859375</v>
      </c>
      <c r="L61" s="2">
        <v>6856.7939453125</v>
      </c>
      <c r="M61" s="2">
        <v>6378.35107421875</v>
      </c>
      <c r="N61" s="2">
        <v>7094.9990234375</v>
      </c>
      <c r="O61" s="2">
        <v>6630.7890625</v>
      </c>
      <c r="R61" s="2">
        <v>7068.41015625</v>
      </c>
      <c r="U61" s="2">
        <v>9396.810546875</v>
      </c>
      <c r="V61" s="2">
        <v>7308.9609375</v>
      </c>
      <c r="W61" s="2">
        <v>7703.72705078125</v>
      </c>
      <c r="Z61" s="2">
        <v>6833.1767578125</v>
      </c>
      <c r="AA61" s="2">
        <v>8323.4033203125</v>
      </c>
      <c r="AB61" s="2">
        <v>6644.552734375</v>
      </c>
      <c r="AC61" s="2">
        <v>7523.39208984375</v>
      </c>
      <c r="AD61" s="2">
        <v>7263.13427734375</v>
      </c>
      <c r="AF61" s="2">
        <v>6457.6484375</v>
      </c>
      <c r="AH61" s="2">
        <f t="shared" si="1"/>
        <v>665.42567794641195</v>
      </c>
      <c r="AI61" s="2">
        <f t="shared" si="2"/>
        <v>6378.35107421875</v>
      </c>
      <c r="AJ61" s="2">
        <f t="shared" si="3"/>
        <v>6399.0477623772567</v>
      </c>
      <c r="AK61" s="2">
        <f t="shared" si="4"/>
        <v>7397.186279296875</v>
      </c>
      <c r="AL61" s="2">
        <f t="shared" si="5"/>
        <v>8395.3247962164933</v>
      </c>
      <c r="AM61" s="2">
        <f t="shared" si="6"/>
        <v>9396.810546875</v>
      </c>
      <c r="AN61" s="2">
        <f ca="1">'calcRED(0)'!E76</f>
        <v>7408.7825565577095</v>
      </c>
      <c r="AP61" s="2">
        <f t="shared" si="7"/>
        <v>87.41082763671875</v>
      </c>
      <c r="AS61" s="2">
        <f>data3!AM60</f>
        <v>3.0725796607233065</v>
      </c>
      <c r="AT61" s="2">
        <f t="shared" si="8"/>
        <v>28.448677427013116</v>
      </c>
      <c r="AU61" s="1">
        <f t="shared" si="9"/>
        <v>1.0171489003247824E-3</v>
      </c>
    </row>
    <row r="62" spans="1:47">
      <c r="A62" s="14" t="str">
        <f>'data organization'!S63</f>
        <v>60:2:2.3:HI</v>
      </c>
      <c r="B62" s="2">
        <v>7722.96484375</v>
      </c>
      <c r="C62" s="36">
        <v>7569.53173828125</v>
      </c>
      <c r="D62" s="36">
        <v>7474.75</v>
      </c>
      <c r="E62" s="36">
        <v>7810.39501953125</v>
      </c>
      <c r="F62" s="36">
        <v>7168.66552734375</v>
      </c>
      <c r="G62" s="2">
        <v>7321.7861328125</v>
      </c>
      <c r="H62" s="2">
        <v>7475.21923828125</v>
      </c>
      <c r="I62" s="2">
        <v>7487.2626953125</v>
      </c>
      <c r="J62" s="2">
        <v>7019.76806640625</v>
      </c>
      <c r="K62" s="2">
        <v>8075.0322265625</v>
      </c>
      <c r="L62" s="2">
        <v>6772.8046875</v>
      </c>
      <c r="M62" s="2">
        <v>6301.869140625</v>
      </c>
      <c r="N62" s="2">
        <v>7009.6015625</v>
      </c>
      <c r="O62" s="2">
        <v>6550.55322265625</v>
      </c>
      <c r="R62" s="2">
        <v>6983.16943359375</v>
      </c>
      <c r="U62" s="2">
        <v>9282.322265625</v>
      </c>
      <c r="V62" s="2">
        <v>7221.84326171875</v>
      </c>
      <c r="W62" s="2">
        <v>7610.509765625</v>
      </c>
      <c r="Z62" s="2">
        <v>6748.87451171875</v>
      </c>
      <c r="AA62" s="2">
        <v>8222.9912109375</v>
      </c>
      <c r="AB62" s="2">
        <v>6564.31689453125</v>
      </c>
      <c r="AC62" s="2">
        <v>7432.990234375</v>
      </c>
      <c r="AD62" s="2">
        <v>7175.234375</v>
      </c>
      <c r="AF62" s="2">
        <v>6379.28955078125</v>
      </c>
      <c r="AH62" s="2">
        <f t="shared" si="1"/>
        <v>657.21614518618333</v>
      </c>
      <c r="AI62" s="2">
        <f t="shared" si="2"/>
        <v>6301.869140625</v>
      </c>
      <c r="AJ62" s="2">
        <f t="shared" si="3"/>
        <v>6321.7485157819228</v>
      </c>
      <c r="AK62" s="2">
        <f t="shared" si="4"/>
        <v>7307.5727335611982</v>
      </c>
      <c r="AL62" s="2">
        <f t="shared" si="5"/>
        <v>8293.3969513404736</v>
      </c>
      <c r="AM62" s="2">
        <f t="shared" si="6"/>
        <v>9282.322265625</v>
      </c>
      <c r="AN62" s="2">
        <f ca="1">'calcRED(0)'!E77</f>
        <v>7322.535647624748</v>
      </c>
      <c r="AP62" s="2">
        <f t="shared" si="7"/>
        <v>89.61354573567678</v>
      </c>
      <c r="AS62" s="2">
        <f>data3!AM61</f>
        <v>3.0080782982610685</v>
      </c>
      <c r="AT62" s="2">
        <f t="shared" si="8"/>
        <v>29.790961820203027</v>
      </c>
      <c r="AU62" s="1">
        <f t="shared" si="9"/>
        <v>4.8247804867780131E-2</v>
      </c>
    </row>
    <row r="63" spans="1:47">
      <c r="A63" s="14" t="str">
        <f>'data organization'!S64</f>
        <v>61:2:2.28:HI</v>
      </c>
      <c r="B63" s="2">
        <v>7625.68115234375</v>
      </c>
      <c r="C63" s="36">
        <v>7475.5322265625</v>
      </c>
      <c r="D63" s="36">
        <v>7383.40966796875</v>
      </c>
      <c r="E63" s="36">
        <v>7713.73681640625</v>
      </c>
      <c r="F63" s="36">
        <v>7079.5146484375</v>
      </c>
      <c r="G63" s="2">
        <v>7234.51220703125</v>
      </c>
      <c r="H63" s="2">
        <v>7382.7841796875</v>
      </c>
      <c r="I63" s="2">
        <v>7395.765625</v>
      </c>
      <c r="J63" s="2">
        <v>6932.650390625</v>
      </c>
      <c r="K63" s="2">
        <v>7972.89990234375</v>
      </c>
      <c r="L63" s="2">
        <v>6688.9716796875</v>
      </c>
      <c r="M63" s="2">
        <v>6223.9794921875</v>
      </c>
      <c r="N63" s="2">
        <v>6923.7353515625</v>
      </c>
      <c r="O63" s="2">
        <v>6470.00439453125</v>
      </c>
      <c r="R63" s="2">
        <v>6896.990234375</v>
      </c>
      <c r="U63" s="2">
        <v>9168.7724609375</v>
      </c>
      <c r="V63" s="2">
        <v>7133.474609375</v>
      </c>
      <c r="W63" s="2">
        <v>7516.197265625</v>
      </c>
      <c r="Z63" s="2">
        <v>6665.04150390625</v>
      </c>
      <c r="AA63" s="2">
        <v>8121.79736328125</v>
      </c>
      <c r="AB63" s="2">
        <v>6483.298828125</v>
      </c>
      <c r="AC63" s="2">
        <v>7341.3369140625</v>
      </c>
      <c r="AD63" s="2">
        <v>7086.396484375</v>
      </c>
      <c r="AF63" s="2">
        <v>6299.6796875</v>
      </c>
      <c r="AH63" s="2">
        <f t="shared" si="1"/>
        <v>649.1479679142941</v>
      </c>
      <c r="AI63" s="2">
        <f t="shared" si="2"/>
        <v>6223.9794921875</v>
      </c>
      <c r="AJ63" s="2">
        <f t="shared" si="3"/>
        <v>6243.6181767092885</v>
      </c>
      <c r="AK63" s="2">
        <f t="shared" si="4"/>
        <v>7217.3401285807295</v>
      </c>
      <c r="AL63" s="2">
        <f t="shared" si="5"/>
        <v>8191.0620804521704</v>
      </c>
      <c r="AM63" s="2">
        <f t="shared" si="6"/>
        <v>9168.7724609375</v>
      </c>
      <c r="AN63" s="2">
        <f ca="1">'calcRED(0)'!E78</f>
        <v>7235.6879573613769</v>
      </c>
      <c r="AP63" s="2">
        <f t="shared" si="7"/>
        <v>90.23260498046875</v>
      </c>
      <c r="AS63" s="2">
        <f>data3!AM62</f>
        <v>3.0290320611769062</v>
      </c>
      <c r="AT63" s="2">
        <f t="shared" si="8"/>
        <v>29.789253846791439</v>
      </c>
      <c r="AU63" s="1">
        <f t="shared" si="9"/>
        <v>4.8187706795409069E-2</v>
      </c>
    </row>
    <row r="64" spans="1:47">
      <c r="A64" s="14" t="str">
        <f>'data organization'!S65</f>
        <v>62:2:2.26:HI</v>
      </c>
      <c r="B64" s="2">
        <v>7526.36376953125</v>
      </c>
      <c r="C64" s="36">
        <v>7380.7509765625</v>
      </c>
      <c r="D64" s="36">
        <v>7290.1923828125</v>
      </c>
      <c r="E64" s="36">
        <v>7616.92236328125</v>
      </c>
      <c r="F64" s="36">
        <v>6990.05126953125</v>
      </c>
      <c r="G64" s="2">
        <v>7142.3896484375</v>
      </c>
      <c r="H64" s="2">
        <v>7289.87939453125</v>
      </c>
      <c r="I64" s="2">
        <v>7302.39208984375</v>
      </c>
      <c r="J64" s="2">
        <v>6844.7509765625</v>
      </c>
      <c r="K64" s="2">
        <v>7874.521484375</v>
      </c>
      <c r="L64" s="2">
        <v>6604.04345703125</v>
      </c>
      <c r="M64" s="2">
        <v>6145.62060546875</v>
      </c>
      <c r="N64" s="2">
        <v>6840.21533203125</v>
      </c>
      <c r="O64" s="2">
        <v>6388.20458984375</v>
      </c>
      <c r="R64" s="2">
        <v>6808.93408203125</v>
      </c>
      <c r="U64" s="2">
        <v>9051.625</v>
      </c>
      <c r="V64" s="2">
        <v>7043.072265625</v>
      </c>
      <c r="W64" s="2">
        <v>7421.572265625</v>
      </c>
      <c r="Z64" s="2">
        <v>6581.05224609375</v>
      </c>
      <c r="AA64" s="2">
        <v>8020.29052734375</v>
      </c>
      <c r="AB64" s="2">
        <v>6400.560546875</v>
      </c>
      <c r="AC64" s="2">
        <v>7249.0576171875</v>
      </c>
      <c r="AD64" s="2">
        <v>6996.93310546875</v>
      </c>
      <c r="AF64" s="2">
        <v>6219.44384765625</v>
      </c>
      <c r="AH64" s="2">
        <f t="shared" si="1"/>
        <v>640.93308712581961</v>
      </c>
      <c r="AI64" s="2">
        <f t="shared" si="2"/>
        <v>6145.62060546875</v>
      </c>
      <c r="AJ64" s="2">
        <f t="shared" si="3"/>
        <v>6164.8020294675207</v>
      </c>
      <c r="AK64" s="2">
        <f t="shared" si="4"/>
        <v>7126.20166015625</v>
      </c>
      <c r="AL64" s="2">
        <f t="shared" si="5"/>
        <v>8087.6012908449793</v>
      </c>
      <c r="AM64" s="2">
        <f t="shared" si="6"/>
        <v>9051.625</v>
      </c>
      <c r="AN64" s="2">
        <f ca="1">'calcRED(0)'!E79</f>
        <v>7131.719551587883</v>
      </c>
      <c r="AP64" s="2">
        <f t="shared" si="7"/>
        <v>91.13846842447947</v>
      </c>
      <c r="AS64" s="2">
        <f>data3!AM63</f>
        <v>3.6261601601877658</v>
      </c>
      <c r="AT64" s="2">
        <f t="shared" si="8"/>
        <v>25.133602598446792</v>
      </c>
      <c r="AU64" s="1">
        <f t="shared" si="9"/>
        <v>-0.11562963588594088</v>
      </c>
    </row>
    <row r="65" spans="1:47">
      <c r="A65" s="14" t="str">
        <f>'data organization'!S66</f>
        <v>63:2:2.24:HI</v>
      </c>
      <c r="B65" s="2">
        <v>7424.2314453125</v>
      </c>
      <c r="C65" s="36">
        <v>7284.5615234375</v>
      </c>
      <c r="D65" s="36">
        <v>7195.09814453125</v>
      </c>
      <c r="E65" s="36">
        <v>7518.23095703125</v>
      </c>
      <c r="F65" s="36">
        <v>6898.8671875</v>
      </c>
      <c r="G65" s="2">
        <v>7050.11083984375</v>
      </c>
      <c r="H65" s="2">
        <v>7194.62890625</v>
      </c>
      <c r="I65" s="2">
        <v>7207.4541015625</v>
      </c>
      <c r="J65" s="2">
        <v>6756.53857421875</v>
      </c>
      <c r="K65" s="2">
        <v>7771.60693359375</v>
      </c>
      <c r="L65" s="2">
        <v>6518.33349609375</v>
      </c>
      <c r="M65" s="2">
        <v>6066.94873046875</v>
      </c>
      <c r="N65" s="2">
        <v>6749.03125</v>
      </c>
      <c r="O65" s="2">
        <v>6305.935546875</v>
      </c>
      <c r="R65" s="2">
        <v>6722.7548828125</v>
      </c>
      <c r="U65" s="2">
        <v>8933.2265625</v>
      </c>
      <c r="V65" s="2">
        <v>6951.57568359375</v>
      </c>
      <c r="W65" s="2">
        <v>7326.16552734375</v>
      </c>
      <c r="Z65" s="2">
        <v>6495.9677734375</v>
      </c>
      <c r="AA65" s="2">
        <v>7916.59423828125</v>
      </c>
      <c r="AB65" s="2">
        <v>6318.7607421875</v>
      </c>
      <c r="AC65" s="2">
        <v>7156.3095703125</v>
      </c>
      <c r="AD65" s="2">
        <v>6905.7490234375</v>
      </c>
      <c r="AF65" s="2">
        <v>6139.0517578125</v>
      </c>
      <c r="AH65" s="2">
        <f t="shared" si="1"/>
        <v>632.17298481182002</v>
      </c>
      <c r="AI65" s="2">
        <f t="shared" si="2"/>
        <v>6066.94873046875</v>
      </c>
      <c r="AJ65" s="2">
        <f t="shared" si="3"/>
        <v>6085.3960810504996</v>
      </c>
      <c r="AK65" s="2">
        <f t="shared" si="4"/>
        <v>7033.6555582682295</v>
      </c>
      <c r="AL65" s="2">
        <f t="shared" si="5"/>
        <v>7981.9150354859594</v>
      </c>
      <c r="AM65" s="2">
        <f t="shared" si="6"/>
        <v>8933.2265625</v>
      </c>
      <c r="AN65" s="2">
        <f ca="1">'calcRED(0)'!E80</f>
        <v>7035.0881154839799</v>
      </c>
      <c r="AP65" s="2">
        <f t="shared" si="7"/>
        <v>92.54610188802053</v>
      </c>
      <c r="AS65" s="2">
        <f>data3!AM64</f>
        <v>3.370264853200581</v>
      </c>
      <c r="AT65" s="2">
        <f t="shared" si="8"/>
        <v>27.459593212721511</v>
      </c>
      <c r="AU65" s="1">
        <f t="shared" si="9"/>
        <v>-3.3785532621606773E-2</v>
      </c>
    </row>
    <row r="66" spans="1:47">
      <c r="A66" s="14" t="str">
        <f>'data organization'!S67</f>
        <v>64:2:2.22:HI</v>
      </c>
      <c r="B66" s="2">
        <v>7317.09375</v>
      </c>
      <c r="C66" s="36">
        <v>7186.49560546875</v>
      </c>
      <c r="D66" s="36">
        <v>7097.81396484375</v>
      </c>
      <c r="E66" s="36">
        <v>7418.13134765625</v>
      </c>
      <c r="F66" s="36">
        <v>6808.30859375</v>
      </c>
      <c r="G66" s="2">
        <v>6955.95458984375</v>
      </c>
      <c r="H66" s="2">
        <v>7099.2216796875</v>
      </c>
      <c r="I66" s="2">
        <v>7111.1083984375</v>
      </c>
      <c r="J66" s="2">
        <v>6665.6669921875</v>
      </c>
      <c r="K66" s="2">
        <v>7668.8486328125</v>
      </c>
      <c r="L66" s="2">
        <v>6431.52880859375</v>
      </c>
      <c r="M66" s="2">
        <v>5985.6181640625</v>
      </c>
      <c r="N66" s="2">
        <v>6658.62890625</v>
      </c>
      <c r="O66" s="2">
        <v>6221.32080078125</v>
      </c>
      <c r="R66" s="2">
        <v>6632.19677734375</v>
      </c>
      <c r="U66" s="2">
        <v>8814.3583984375</v>
      </c>
      <c r="V66" s="2">
        <v>6858.20166015625</v>
      </c>
      <c r="W66" s="2">
        <v>7227.3173828125</v>
      </c>
      <c r="Z66" s="2">
        <v>6408.068359375</v>
      </c>
      <c r="AA66" s="2">
        <v>7811.02099609375</v>
      </c>
      <c r="AB66" s="2">
        <v>6234.14599609375</v>
      </c>
      <c r="AC66" s="2">
        <v>7060.12060546875</v>
      </c>
      <c r="AD66" s="2">
        <v>6811.1240234375</v>
      </c>
      <c r="AF66" s="2">
        <v>6056.00048828125</v>
      </c>
      <c r="AH66" s="2">
        <f t="shared" si="1"/>
        <v>623.79533122787109</v>
      </c>
      <c r="AI66" s="2">
        <f t="shared" si="2"/>
        <v>5985.6181640625</v>
      </c>
      <c r="AJ66" s="2">
        <f t="shared" si="3"/>
        <v>6003.4026249029848</v>
      </c>
      <c r="AK66" s="2">
        <f t="shared" si="4"/>
        <v>6939.095621744792</v>
      </c>
      <c r="AL66" s="2">
        <f t="shared" si="5"/>
        <v>7874.7886185865991</v>
      </c>
      <c r="AM66" s="2">
        <f t="shared" si="6"/>
        <v>8814.3583984375</v>
      </c>
      <c r="AN66" s="2">
        <f ca="1">'calcRED(0)'!E81</f>
        <v>6940.3562745845484</v>
      </c>
      <c r="AP66" s="2">
        <f t="shared" si="7"/>
        <v>94.5599365234375</v>
      </c>
      <c r="AS66" s="2">
        <f>data3!AM65</f>
        <v>3.3040116833102502</v>
      </c>
      <c r="AT66" s="2">
        <f t="shared" si="8"/>
        <v>28.619734306961959</v>
      </c>
      <c r="AU66" s="1">
        <f t="shared" si="9"/>
        <v>7.0360884698523751E-3</v>
      </c>
    </row>
    <row r="67" spans="1:47">
      <c r="A67" s="14" t="str">
        <f>'data organization'!S68</f>
        <v>65:2:2.2:HI</v>
      </c>
      <c r="B67" s="2">
        <v>7207.14111328125</v>
      </c>
      <c r="C67" s="36">
        <v>7086.70947265625</v>
      </c>
      <c r="D67" s="36">
        <v>7000.06103515625</v>
      </c>
      <c r="E67" s="36">
        <v>7314.904296875</v>
      </c>
      <c r="F67" s="36">
        <v>6713.83984375</v>
      </c>
      <c r="G67" s="2">
        <v>6859.92236328125</v>
      </c>
      <c r="H67" s="2">
        <v>7000.99951171875</v>
      </c>
      <c r="I67" s="2">
        <v>7013.35546875</v>
      </c>
      <c r="J67" s="2">
        <v>6573.701171875</v>
      </c>
      <c r="K67" s="2">
        <v>7562.80615234375</v>
      </c>
      <c r="L67" s="2">
        <v>6343.00390625</v>
      </c>
      <c r="M67" s="2">
        <v>5903.97509765625</v>
      </c>
      <c r="N67" s="2">
        <v>6567.1318359375</v>
      </c>
      <c r="O67" s="2">
        <v>6134.51611328125</v>
      </c>
      <c r="R67" s="2">
        <v>6540.85595703125</v>
      </c>
      <c r="U67" s="2">
        <v>8691.4248046875</v>
      </c>
      <c r="V67" s="2">
        <v>6765.140625</v>
      </c>
      <c r="W67" s="2">
        <v>7127.6875</v>
      </c>
      <c r="Z67" s="2">
        <v>6320.95068359375</v>
      </c>
      <c r="AA67" s="2">
        <v>7703.72705078125</v>
      </c>
      <c r="AB67" s="2">
        <v>6146.8720703125</v>
      </c>
      <c r="AC67" s="2">
        <v>6963.61865234375</v>
      </c>
      <c r="AD67" s="2">
        <v>6719.470703125</v>
      </c>
      <c r="AF67" s="2">
        <v>5971.22900390625</v>
      </c>
      <c r="AH67" s="2">
        <f t="shared" ref="AH67:AH130" si="10">STDEV(B67:AG67)</f>
        <v>614.80345604245633</v>
      </c>
      <c r="AI67" s="2">
        <f t="shared" ref="AI67:AI121" si="11">MIN(B67:AG67)</f>
        <v>5903.97509765625</v>
      </c>
      <c r="AJ67" s="2">
        <f t="shared" ref="AJ67:AJ115" si="12">AK67-1.5*AH67</f>
        <v>5920.8383340027212</v>
      </c>
      <c r="AK67" s="2">
        <f t="shared" ref="AK67:AK115" si="13">AVERAGE(B67:AG67)</f>
        <v>6843.0435180664062</v>
      </c>
      <c r="AL67" s="2">
        <f t="shared" ref="AL67:AL115" si="14">AK67+1.5*AH67</f>
        <v>7765.2487021300913</v>
      </c>
      <c r="AM67" s="2">
        <f t="shared" ref="AM67:AM121" si="15">MAX(B67:AG67)</f>
        <v>8691.4248046875</v>
      </c>
      <c r="AN67" s="2">
        <f ca="1">'calcRED(0)'!E82</f>
        <v>6843.0801663835564</v>
      </c>
      <c r="AP67" s="2">
        <f t="shared" si="7"/>
        <v>96.05210367838572</v>
      </c>
      <c r="AS67" s="2">
        <f>data3!AM66</f>
        <v>3.3927494172126842</v>
      </c>
      <c r="AT67" s="2">
        <f t="shared" si="8"/>
        <v>28.31099261002818</v>
      </c>
      <c r="AU67" s="1">
        <f t="shared" si="9"/>
        <v>-3.8275354720409549E-3</v>
      </c>
    </row>
    <row r="68" spans="1:47">
      <c r="A68" s="14" t="str">
        <f>'data organization'!S69</f>
        <v>66:2:2.18:HI</v>
      </c>
      <c r="B68" s="2">
        <v>7096.56298828125</v>
      </c>
      <c r="C68" s="36">
        <v>6983.16943359375</v>
      </c>
      <c r="D68" s="36">
        <v>6898.55419921875</v>
      </c>
      <c r="E68" s="36">
        <v>7209.3310546875</v>
      </c>
      <c r="F68" s="36">
        <v>6616.55615234375</v>
      </c>
      <c r="G68" s="2">
        <v>6762.1689453125</v>
      </c>
      <c r="H68" s="2">
        <v>6899.33642578125</v>
      </c>
      <c r="I68" s="2">
        <v>6911.8486328125</v>
      </c>
      <c r="J68" s="2">
        <v>6478.76318359375</v>
      </c>
      <c r="K68" s="2">
        <v>7454.1044921875</v>
      </c>
      <c r="L68" s="2">
        <v>6250.88134765625</v>
      </c>
      <c r="M68" s="2">
        <v>5818.890625</v>
      </c>
      <c r="N68" s="2">
        <v>6473.4453125</v>
      </c>
      <c r="O68" s="2">
        <v>6047.7109375</v>
      </c>
      <c r="R68" s="2">
        <v>6445.60546875</v>
      </c>
      <c r="U68" s="2">
        <v>8564.736328125</v>
      </c>
      <c r="V68" s="2">
        <v>6667.3876953125</v>
      </c>
      <c r="W68" s="2">
        <v>7025.55517578125</v>
      </c>
      <c r="Z68" s="2">
        <v>6230.705078125</v>
      </c>
      <c r="AA68" s="2">
        <v>7594.712890625</v>
      </c>
      <c r="AB68" s="2">
        <v>6060.2236328125</v>
      </c>
      <c r="AC68" s="2">
        <v>6862.7373046875</v>
      </c>
      <c r="AD68" s="2">
        <v>6622.34326171875</v>
      </c>
      <c r="AF68" s="2">
        <v>5883.32958984375</v>
      </c>
      <c r="AH68" s="2">
        <f t="shared" si="10"/>
        <v>605.62784972580539</v>
      </c>
      <c r="AI68" s="2">
        <f t="shared" si="11"/>
        <v>5818.890625</v>
      </c>
      <c r="AJ68" s="2">
        <f t="shared" si="12"/>
        <v>5835.6690652550424</v>
      </c>
      <c r="AK68" s="2">
        <f t="shared" si="13"/>
        <v>6744.11083984375</v>
      </c>
      <c r="AL68" s="2">
        <f t="shared" si="14"/>
        <v>7652.5526144324576</v>
      </c>
      <c r="AM68" s="2">
        <f t="shared" si="15"/>
        <v>8564.736328125</v>
      </c>
      <c r="AN68" s="2">
        <f ca="1">'calcRED(0)'!E83</f>
        <v>6743.5429074952681</v>
      </c>
      <c r="AP68" s="2">
        <f t="shared" ref="AP68:AP115" si="16">AK67-AK68</f>
        <v>98.93267822265625</v>
      </c>
      <c r="AS68" s="2">
        <f>data3!AM67</f>
        <v>3.4716127457157313</v>
      </c>
      <c r="AT68" s="2">
        <f t="shared" si="8"/>
        <v>28.497613492388425</v>
      </c>
      <c r="AU68" s="1">
        <f t="shared" si="9"/>
        <v>2.7390511140943374E-3</v>
      </c>
    </row>
    <row r="69" spans="1:47">
      <c r="A69" s="14" t="str">
        <f>'data organization'!S70</f>
        <v>67:2:2.16:HI</v>
      </c>
      <c r="B69" s="2">
        <v>6995.21240234375</v>
      </c>
      <c r="C69" s="36">
        <v>6874.6240234375</v>
      </c>
      <c r="D69" s="36">
        <v>6793.91943359375</v>
      </c>
      <c r="E69" s="36">
        <v>7098.126953125</v>
      </c>
      <c r="F69" s="36">
        <v>6515.8310546875</v>
      </c>
      <c r="G69" s="2">
        <v>6658.62890625</v>
      </c>
      <c r="H69" s="2">
        <v>6796.578125</v>
      </c>
      <c r="I69" s="2">
        <v>6807.3701171875</v>
      </c>
      <c r="J69" s="2">
        <v>6379.91552734375</v>
      </c>
      <c r="K69" s="2">
        <v>7340.3984375</v>
      </c>
      <c r="L69" s="2">
        <v>6156.7255859375</v>
      </c>
      <c r="M69" s="2">
        <v>5730.52197265625</v>
      </c>
      <c r="N69" s="2">
        <v>6375.37939453125</v>
      </c>
      <c r="O69" s="2">
        <v>5956.0576171875</v>
      </c>
      <c r="R69" s="2">
        <v>6347.0703125</v>
      </c>
      <c r="U69" s="2">
        <v>8432.26171875</v>
      </c>
      <c r="V69" s="2">
        <v>6564.62939453125</v>
      </c>
      <c r="W69" s="2">
        <v>6917.9482421875</v>
      </c>
      <c r="Z69" s="2">
        <v>6136.86181640625</v>
      </c>
      <c r="AA69" s="2">
        <v>7478.81689453125</v>
      </c>
      <c r="AB69" s="2">
        <v>5968.4140625</v>
      </c>
      <c r="AC69" s="2">
        <v>6759.82275390625</v>
      </c>
      <c r="AD69" s="2">
        <v>6521.4619140625</v>
      </c>
      <c r="AF69" s="2">
        <v>5791.83251953125</v>
      </c>
      <c r="AH69" s="2">
        <f t="shared" si="10"/>
        <v>596.22976632166842</v>
      </c>
      <c r="AI69" s="2">
        <f t="shared" si="11"/>
        <v>5730.52197265625</v>
      </c>
      <c r="AJ69" s="2">
        <f t="shared" si="12"/>
        <v>5747.2557330044765</v>
      </c>
      <c r="AK69" s="2">
        <f t="shared" si="13"/>
        <v>6641.6003824869795</v>
      </c>
      <c r="AL69" s="2">
        <f t="shared" si="14"/>
        <v>7535.9450319694824</v>
      </c>
      <c r="AM69" s="2">
        <f t="shared" si="15"/>
        <v>8432.26171875</v>
      </c>
      <c r="AN69" s="2">
        <f ca="1">'calcRED(0)'!E84</f>
        <v>6640.9487907791836</v>
      </c>
      <c r="AP69" s="2">
        <f t="shared" si="16"/>
        <v>102.51045735677053</v>
      </c>
      <c r="AS69" s="2">
        <f>data3!AM68</f>
        <v>3.5782283659904408</v>
      </c>
      <c r="AT69" s="2">
        <f t="shared" si="8"/>
        <v>28.648383186240828</v>
      </c>
      <c r="AU69" s="1">
        <f t="shared" si="9"/>
        <v>8.044150075826817E-3</v>
      </c>
    </row>
    <row r="70" spans="1:47">
      <c r="A70" s="14" t="str">
        <f>'data organization'!S71</f>
        <v>68:2:2.14:HI</v>
      </c>
      <c r="B70" s="2">
        <v>6897.302734375</v>
      </c>
      <c r="C70" s="36">
        <v>6767.017578125</v>
      </c>
      <c r="D70" s="36">
        <v>6685.2177734375</v>
      </c>
      <c r="E70" s="36">
        <v>6986.29736328125</v>
      </c>
      <c r="F70" s="36">
        <v>6410.2578125</v>
      </c>
      <c r="G70" s="2">
        <v>6552.8994140625</v>
      </c>
      <c r="H70" s="2">
        <v>6687.87646484375</v>
      </c>
      <c r="I70" s="2">
        <v>6698.8251953125</v>
      </c>
      <c r="J70" s="2">
        <v>6278.40869140625</v>
      </c>
      <c r="K70" s="2">
        <v>7224.345703125</v>
      </c>
      <c r="L70" s="2">
        <v>6058.3466796875</v>
      </c>
      <c r="M70" s="2">
        <v>5639.80712890625</v>
      </c>
      <c r="N70" s="2">
        <v>6273.87255859375</v>
      </c>
      <c r="O70" s="2">
        <v>5860.96337890625</v>
      </c>
      <c r="R70" s="2">
        <v>6246.345703125</v>
      </c>
      <c r="U70" s="2">
        <v>8298.37890625</v>
      </c>
      <c r="V70" s="2">
        <v>6460.3076171875</v>
      </c>
      <c r="W70" s="2">
        <v>6813.4697265625</v>
      </c>
      <c r="Z70" s="2">
        <v>6039.10888671875</v>
      </c>
      <c r="AA70" s="2">
        <v>7359.79248046875</v>
      </c>
      <c r="AB70" s="2">
        <v>5872.53759765625</v>
      </c>
      <c r="AC70" s="2">
        <v>6651.9033203125</v>
      </c>
      <c r="AD70" s="2">
        <v>6417.60888671875</v>
      </c>
      <c r="AF70" s="2">
        <v>5700.4921875</v>
      </c>
      <c r="AH70" s="2">
        <f t="shared" si="10"/>
        <v>587.34169244144528</v>
      </c>
      <c r="AI70" s="2">
        <f t="shared" si="11"/>
        <v>5639.80712890625</v>
      </c>
      <c r="AJ70" s="2">
        <f t="shared" si="12"/>
        <v>5655.711785882103</v>
      </c>
      <c r="AK70" s="2">
        <f t="shared" si="13"/>
        <v>6536.7243245442705</v>
      </c>
      <c r="AL70" s="2">
        <f t="shared" si="14"/>
        <v>7417.7368632064381</v>
      </c>
      <c r="AM70" s="2">
        <f t="shared" si="15"/>
        <v>8298.37890625</v>
      </c>
      <c r="AN70" s="2">
        <f ca="1">'calcRED(0)'!E85</f>
        <v>6536.8934925778931</v>
      </c>
      <c r="AP70" s="2">
        <f t="shared" si="16"/>
        <v>104.87605794270894</v>
      </c>
      <c r="AS70" s="2">
        <f>data3!AM69</f>
        <v>3.6291907525831562</v>
      </c>
      <c r="AT70" s="2">
        <f t="shared" si="8"/>
        <v>28.897918321890661</v>
      </c>
      <c r="AU70" s="1">
        <f t="shared" si="9"/>
        <v>1.6824486197936528E-2</v>
      </c>
    </row>
    <row r="71" spans="1:47">
      <c r="A71" s="14" t="str">
        <f>'data organization'!S72</f>
        <v>69:2:2.12:HI</v>
      </c>
      <c r="B71" s="2">
        <v>6807.83935546875</v>
      </c>
      <c r="C71" s="36">
        <v>6663.3212890625</v>
      </c>
      <c r="D71" s="36">
        <v>6581.20849609375</v>
      </c>
      <c r="E71" s="36">
        <v>6877.126953125</v>
      </c>
      <c r="F71" s="36">
        <v>6310.7841796875</v>
      </c>
      <c r="G71" s="2">
        <v>6449.828125</v>
      </c>
      <c r="H71" s="2">
        <v>6583.24169921875</v>
      </c>
      <c r="I71" s="2">
        <v>6593.09521484375</v>
      </c>
      <c r="J71" s="2">
        <v>6179.560546875</v>
      </c>
      <c r="K71" s="2">
        <v>7110.7958984375</v>
      </c>
      <c r="L71" s="2">
        <v>5963.09619140625</v>
      </c>
      <c r="M71" s="2">
        <v>5550.96875</v>
      </c>
      <c r="N71" s="2">
        <v>6173.30419921875</v>
      </c>
      <c r="O71" s="2">
        <v>5769.15380859375</v>
      </c>
      <c r="R71" s="2">
        <v>6149.37451171875</v>
      </c>
      <c r="U71" s="2">
        <v>8169.6572265625</v>
      </c>
      <c r="V71" s="2">
        <v>6360.0517578125</v>
      </c>
      <c r="W71" s="2">
        <v>6701.953125</v>
      </c>
      <c r="Z71" s="2">
        <v>5943.232421875</v>
      </c>
      <c r="AA71" s="2">
        <v>7243.896484375</v>
      </c>
      <c r="AB71" s="2">
        <v>5779.78955078125</v>
      </c>
      <c r="AC71" s="2">
        <v>6546.017578125</v>
      </c>
      <c r="AD71" s="2">
        <v>6315.7890625</v>
      </c>
      <c r="AF71" s="2">
        <v>5614.15673828125</v>
      </c>
      <c r="AH71" s="2">
        <f t="shared" si="10"/>
        <v>578.67426208236714</v>
      </c>
      <c r="AI71" s="2">
        <f t="shared" si="11"/>
        <v>5550.96875</v>
      </c>
      <c r="AJ71" s="2">
        <f t="shared" si="12"/>
        <v>5566.8737387123865</v>
      </c>
      <c r="AK71" s="2">
        <f t="shared" si="13"/>
        <v>6434.8851318359375</v>
      </c>
      <c r="AL71" s="2">
        <f t="shared" si="14"/>
        <v>7302.8965249594885</v>
      </c>
      <c r="AM71" s="2">
        <f t="shared" si="15"/>
        <v>8169.6572265625</v>
      </c>
      <c r="AN71" s="2">
        <f ca="1">'calcRED(0)'!E86</f>
        <v>6435.8115186198384</v>
      </c>
      <c r="AP71" s="2">
        <f t="shared" si="16"/>
        <v>101.83919270833303</v>
      </c>
      <c r="AS71" s="2">
        <f>data3!AM70</f>
        <v>3.5254885765814095</v>
      </c>
      <c r="AT71" s="2">
        <f t="shared" si="8"/>
        <v>28.886547352561358</v>
      </c>
      <c r="AU71" s="1">
        <f t="shared" si="9"/>
        <v>1.6424378483704372E-2</v>
      </c>
    </row>
    <row r="72" spans="1:47">
      <c r="A72" s="14" t="str">
        <f>'data organization'!S73</f>
        <v>70:2:2.1:HI</v>
      </c>
      <c r="B72" s="2">
        <v>6708.6787109375</v>
      </c>
      <c r="C72" s="36">
        <v>6566.35009765625</v>
      </c>
      <c r="D72" s="36">
        <v>6484.2373046875</v>
      </c>
      <c r="E72" s="36">
        <v>6778.12255859375</v>
      </c>
      <c r="F72" s="36">
        <v>6216.62841796875</v>
      </c>
      <c r="G72" s="2">
        <v>6354.26513671875</v>
      </c>
      <c r="H72" s="2">
        <v>6485.01953125</v>
      </c>
      <c r="I72" s="2">
        <v>6495.49853515625</v>
      </c>
      <c r="J72" s="2">
        <v>6088.53271484375</v>
      </c>
      <c r="K72" s="2">
        <v>7003.658203125</v>
      </c>
      <c r="L72" s="2">
        <v>5873.47607421875</v>
      </c>
      <c r="M72" s="2">
        <v>5467.91796875</v>
      </c>
      <c r="N72" s="2">
        <v>6081.33837890625</v>
      </c>
      <c r="O72" s="2">
        <v>5682.662109375</v>
      </c>
      <c r="R72" s="2">
        <v>6058.65966796875</v>
      </c>
      <c r="U72" s="2">
        <v>8049.85107421875</v>
      </c>
      <c r="V72" s="2">
        <v>6264.95751953125</v>
      </c>
      <c r="W72" s="2">
        <v>6602.63623046875</v>
      </c>
      <c r="Z72" s="2">
        <v>5854.55078125</v>
      </c>
      <c r="AA72" s="2">
        <v>7134.4130859375</v>
      </c>
      <c r="AB72" s="2">
        <v>5693.29736328125</v>
      </c>
      <c r="AC72" s="2">
        <v>6447.16943359375</v>
      </c>
      <c r="AD72" s="2">
        <v>6220.53857421875</v>
      </c>
      <c r="AF72" s="2">
        <v>5532.0439453125</v>
      </c>
      <c r="AH72" s="2">
        <f t="shared" si="10"/>
        <v>570.36472533839503</v>
      </c>
      <c r="AI72" s="2">
        <f t="shared" si="11"/>
        <v>5467.91796875</v>
      </c>
      <c r="AJ72" s="2">
        <f t="shared" si="12"/>
        <v>5483.8072210744385</v>
      </c>
      <c r="AK72" s="2">
        <f t="shared" si="13"/>
        <v>6339.3543090820312</v>
      </c>
      <c r="AL72" s="2">
        <f t="shared" si="14"/>
        <v>7194.901397089624</v>
      </c>
      <c r="AM72" s="2">
        <f t="shared" si="15"/>
        <v>8049.85107421875</v>
      </c>
      <c r="AN72" s="2">
        <f ca="1">'calcRED(0)'!E87</f>
        <v>6340.996412278796</v>
      </c>
      <c r="AP72" s="2">
        <f t="shared" si="16"/>
        <v>95.53082275390625</v>
      </c>
      <c r="AS72" s="2">
        <f>data3!AM71</f>
        <v>3.3069157754221123</v>
      </c>
      <c r="AT72" s="2">
        <f t="shared" si="8"/>
        <v>28.888193483461848</v>
      </c>
      <c r="AU72" s="1">
        <f t="shared" si="9"/>
        <v>1.6482300517688175E-2</v>
      </c>
    </row>
    <row r="73" spans="1:47">
      <c r="A73" s="14" t="str">
        <f>'data organization'!S74</f>
        <v>71:2:2.08:HI</v>
      </c>
      <c r="B73" s="2">
        <v>6613.89697265625</v>
      </c>
      <c r="C73" s="36">
        <v>6471.56884765625</v>
      </c>
      <c r="D73" s="36">
        <v>6391.80224609375</v>
      </c>
      <c r="E73" s="36">
        <v>6679.1181640625</v>
      </c>
      <c r="F73" s="36">
        <v>6127.00830078125</v>
      </c>
      <c r="G73" s="2">
        <v>6262.142578125</v>
      </c>
      <c r="H73" s="2">
        <v>6391.80224609375</v>
      </c>
      <c r="I73" s="2">
        <v>6403.2197265625</v>
      </c>
      <c r="J73" s="2">
        <v>6000.3203125</v>
      </c>
      <c r="K73" s="2">
        <v>6901.36962890625</v>
      </c>
      <c r="L73" s="2">
        <v>5788.0791015625</v>
      </c>
      <c r="M73" s="2">
        <v>5388.77685546875</v>
      </c>
      <c r="N73" s="2">
        <v>5992.96923828125</v>
      </c>
      <c r="O73" s="2">
        <v>5599.923828125</v>
      </c>
      <c r="R73" s="2">
        <v>5970.447265625</v>
      </c>
      <c r="U73" s="2">
        <v>7931.45263671875</v>
      </c>
      <c r="V73" s="2">
        <v>6174.08642578125</v>
      </c>
      <c r="W73" s="2">
        <v>6506.29052734375</v>
      </c>
      <c r="Z73" s="2">
        <v>5767.58984375</v>
      </c>
      <c r="AA73" s="2">
        <v>7030.40380859375</v>
      </c>
      <c r="AB73" s="2">
        <v>5610.08984375</v>
      </c>
      <c r="AC73" s="2">
        <v>6352.857421875</v>
      </c>
      <c r="AD73" s="2">
        <v>6128.88525390625</v>
      </c>
      <c r="AF73" s="2">
        <v>5452.27734375</v>
      </c>
      <c r="AH73" s="2">
        <f t="shared" si="10"/>
        <v>562.00500119245339</v>
      </c>
      <c r="AI73" s="2">
        <f t="shared" si="11"/>
        <v>5388.77685546875</v>
      </c>
      <c r="AJ73" s="2">
        <f t="shared" si="12"/>
        <v>5404.341598960018</v>
      </c>
      <c r="AK73" s="2">
        <f t="shared" si="13"/>
        <v>6247.3491007486982</v>
      </c>
      <c r="AL73" s="2">
        <f t="shared" si="14"/>
        <v>7090.3566025373784</v>
      </c>
      <c r="AM73" s="2">
        <f t="shared" si="15"/>
        <v>7931.45263671875</v>
      </c>
      <c r="AN73" s="2">
        <f ca="1">'calcRED(0)'!E88</f>
        <v>6249.6024147906337</v>
      </c>
      <c r="AP73" s="2">
        <f t="shared" si="16"/>
        <v>92.00520833333303</v>
      </c>
      <c r="AS73" s="2">
        <f>data3!AM72</f>
        <v>3.1875959827054032</v>
      </c>
      <c r="AT73" s="2">
        <f t="shared" si="8"/>
        <v>28.863509940568314</v>
      </c>
      <c r="AU73" s="1">
        <f t="shared" si="9"/>
        <v>1.5613766302154497E-2</v>
      </c>
    </row>
    <row r="74" spans="1:47">
      <c r="A74" s="14" t="str">
        <f>'data organization'!S75</f>
        <v>72:2:2.06:HI</v>
      </c>
      <c r="B74" s="2">
        <v>6519.5849609375</v>
      </c>
      <c r="C74" s="36">
        <v>6377.5693359375</v>
      </c>
      <c r="D74" s="36">
        <v>6297.0205078125</v>
      </c>
      <c r="E74" s="36">
        <v>6582.30322265625</v>
      </c>
      <c r="F74" s="36">
        <v>6037.38818359375</v>
      </c>
      <c r="G74" s="2">
        <v>6170.95849609375</v>
      </c>
      <c r="H74" s="2">
        <v>6298.7412109375</v>
      </c>
      <c r="I74" s="2">
        <v>6307.8125</v>
      </c>
      <c r="J74" s="2">
        <v>5912.89013671875</v>
      </c>
      <c r="K74" s="2">
        <v>6802.365234375</v>
      </c>
      <c r="L74" s="2">
        <v>5703.6201171875</v>
      </c>
      <c r="M74" s="2">
        <v>5310.41796875</v>
      </c>
      <c r="N74" s="2">
        <v>5905.5390625</v>
      </c>
      <c r="O74" s="2">
        <v>5518.4365234375</v>
      </c>
      <c r="R74" s="2">
        <v>5882.8603515625</v>
      </c>
      <c r="U74" s="2">
        <v>7818.21533203125</v>
      </c>
      <c r="V74" s="2">
        <v>6084.46630859375</v>
      </c>
      <c r="W74" s="2">
        <v>6411.66552734375</v>
      </c>
      <c r="Z74" s="2">
        <v>5684.22607421875</v>
      </c>
      <c r="AA74" s="2">
        <v>6926.55078125</v>
      </c>
      <c r="AB74" s="2">
        <v>5527.9775390625</v>
      </c>
      <c r="AC74" s="2">
        <v>6260.421875</v>
      </c>
      <c r="AD74" s="2">
        <v>6040.8291015625</v>
      </c>
      <c r="AF74" s="2">
        <v>5373.29296875</v>
      </c>
      <c r="AH74" s="2">
        <f t="shared" si="10"/>
        <v>554.11344719192232</v>
      </c>
      <c r="AI74" s="2">
        <f t="shared" si="11"/>
        <v>5310.41796875</v>
      </c>
      <c r="AJ74" s="2">
        <f t="shared" si="12"/>
        <v>5325.2945508918037</v>
      </c>
      <c r="AK74" s="2">
        <f t="shared" si="13"/>
        <v>6156.4647216796875</v>
      </c>
      <c r="AL74" s="2">
        <f t="shared" si="14"/>
        <v>6987.6348924675713</v>
      </c>
      <c r="AM74" s="2">
        <f t="shared" si="15"/>
        <v>7818.21533203125</v>
      </c>
      <c r="AN74" s="2">
        <f ca="1">'calcRED(0)'!E89</f>
        <v>6158.4493225716778</v>
      </c>
      <c r="AP74" s="2">
        <f t="shared" si="16"/>
        <v>90.88437906901072</v>
      </c>
      <c r="AS74" s="2">
        <f>data3!AM73</f>
        <v>3.1791938043409687</v>
      </c>
      <c r="AT74" s="2">
        <f t="shared" si="8"/>
        <v>28.587240873744282</v>
      </c>
      <c r="AU74" s="1">
        <f t="shared" si="9"/>
        <v>5.8927494179408235E-3</v>
      </c>
    </row>
    <row r="75" spans="1:47">
      <c r="A75" s="14" t="str">
        <f>'data organization'!S76</f>
        <v>73:2:2.04:HI</v>
      </c>
      <c r="B75" s="2">
        <v>6424.8037109375</v>
      </c>
      <c r="C75" s="36">
        <v>6284.1953125</v>
      </c>
      <c r="D75" s="36">
        <v>6204.89794921875</v>
      </c>
      <c r="E75" s="36">
        <v>6485.64501953125</v>
      </c>
      <c r="F75" s="36">
        <v>5949.48876953125</v>
      </c>
      <c r="G75" s="2">
        <v>6080.869140625</v>
      </c>
      <c r="H75" s="2">
        <v>6205.52392578125</v>
      </c>
      <c r="I75" s="2">
        <v>6214.2822265625</v>
      </c>
      <c r="J75" s="2">
        <v>5826.24169921875</v>
      </c>
      <c r="K75" s="2">
        <v>6701.1708984375</v>
      </c>
      <c r="L75" s="2">
        <v>5620.41259765625</v>
      </c>
      <c r="M75" s="2">
        <v>5232.68505859375</v>
      </c>
      <c r="N75" s="2">
        <v>5818.734375</v>
      </c>
      <c r="O75" s="2">
        <v>5436.94970703125</v>
      </c>
      <c r="R75" s="2">
        <v>5797.77587890625</v>
      </c>
      <c r="U75" s="2">
        <v>7703.72705078125</v>
      </c>
      <c r="V75" s="2">
        <v>5995.3154296875</v>
      </c>
      <c r="W75" s="2">
        <v>6317.19677734375</v>
      </c>
      <c r="Z75" s="2">
        <v>5600.080078125</v>
      </c>
      <c r="AA75" s="2">
        <v>6823.94921875</v>
      </c>
      <c r="AB75" s="2">
        <v>5446.64697265625</v>
      </c>
      <c r="AC75" s="2">
        <v>6167.673828125</v>
      </c>
      <c r="AD75" s="2">
        <v>5951.9912109375</v>
      </c>
      <c r="AF75" s="2">
        <v>5294.93408203125</v>
      </c>
      <c r="AH75" s="2">
        <f t="shared" si="10"/>
        <v>545.85242107791453</v>
      </c>
      <c r="AI75" s="2">
        <f t="shared" si="11"/>
        <v>5232.68505859375</v>
      </c>
      <c r="AJ75" s="2">
        <f t="shared" si="12"/>
        <v>5247.27098996516</v>
      </c>
      <c r="AK75" s="2">
        <f t="shared" si="13"/>
        <v>6066.0496215820312</v>
      </c>
      <c r="AL75" s="2">
        <f t="shared" si="14"/>
        <v>6884.8282531989025</v>
      </c>
      <c r="AM75" s="2">
        <f t="shared" si="15"/>
        <v>7703.72705078125</v>
      </c>
      <c r="AN75" s="2">
        <f ca="1">'calcRED(0)'!E90</f>
        <v>6068.2861012128324</v>
      </c>
      <c r="AP75" s="2">
        <f t="shared" si="16"/>
        <v>90.41510009765625</v>
      </c>
      <c r="AS75" s="2">
        <f>data3!AM74</f>
        <v>3.1446695635395656</v>
      </c>
      <c r="AT75" s="2">
        <f t="shared" si="8"/>
        <v>28.751860337239108</v>
      </c>
      <c r="AU75" s="1">
        <f t="shared" si="9"/>
        <v>1.1685177077323639E-2</v>
      </c>
    </row>
    <row r="76" spans="1:47">
      <c r="A76" s="14" t="str">
        <f>'data organization'!S77</f>
        <v>74:2:2.02:HI</v>
      </c>
      <c r="B76" s="2">
        <v>6329.396484375</v>
      </c>
      <c r="C76" s="36">
        <v>6190.66552734375</v>
      </c>
      <c r="D76" s="36">
        <v>6112.619140625</v>
      </c>
      <c r="E76" s="36">
        <v>6389.76904296875</v>
      </c>
      <c r="F76" s="36">
        <v>5860.181640625</v>
      </c>
      <c r="G76" s="2">
        <v>5990.310546875</v>
      </c>
      <c r="H76" s="2">
        <v>6114.18310546875</v>
      </c>
      <c r="I76" s="2">
        <v>6122.31640625</v>
      </c>
      <c r="J76" s="2">
        <v>5740.21875</v>
      </c>
      <c r="K76" s="2">
        <v>6601.541015625</v>
      </c>
      <c r="L76" s="2">
        <v>5535.9541015625</v>
      </c>
      <c r="M76" s="2">
        <v>5154.16943359375</v>
      </c>
      <c r="N76" s="2">
        <v>5732.55517578125</v>
      </c>
      <c r="O76" s="2">
        <v>5356.4013671875</v>
      </c>
      <c r="R76" s="2">
        <v>5712.53515625</v>
      </c>
      <c r="U76" s="2">
        <v>7590.17724609375</v>
      </c>
      <c r="V76" s="2">
        <v>5906.4775390625</v>
      </c>
      <c r="W76" s="2">
        <v>6223.35400390625</v>
      </c>
      <c r="Z76" s="2">
        <v>5517.029296875</v>
      </c>
      <c r="AA76" s="2">
        <v>6723.537109375</v>
      </c>
      <c r="AB76" s="2">
        <v>5365.47265625</v>
      </c>
      <c r="AC76" s="2">
        <v>6076.64599609375</v>
      </c>
      <c r="AD76" s="2">
        <v>5862.84033203125</v>
      </c>
      <c r="AF76" s="2">
        <v>5216.4189453125</v>
      </c>
      <c r="AH76" s="2">
        <f t="shared" si="10"/>
        <v>537.99857106807281</v>
      </c>
      <c r="AI76" s="2">
        <f t="shared" si="11"/>
        <v>5154.16943359375</v>
      </c>
      <c r="AJ76" s="2">
        <f t="shared" si="12"/>
        <v>5169.0342275450266</v>
      </c>
      <c r="AK76" s="2">
        <f t="shared" si="13"/>
        <v>5976.0320841471357</v>
      </c>
      <c r="AL76" s="2">
        <f t="shared" si="14"/>
        <v>6783.0299407492448</v>
      </c>
      <c r="AM76" s="2">
        <f t="shared" si="15"/>
        <v>7590.17724609375</v>
      </c>
      <c r="AN76" s="2">
        <f ca="1">'calcRED(0)'!E91</f>
        <v>5978.1824358139183</v>
      </c>
      <c r="AP76" s="2">
        <f t="shared" si="16"/>
        <v>90.01753743489553</v>
      </c>
      <c r="AS76" s="2">
        <f>data3!AM75</f>
        <v>3.1425923993510594</v>
      </c>
      <c r="AT76" s="2">
        <f t="shared" si="8"/>
        <v>28.644356631640811</v>
      </c>
      <c r="AU76" s="1">
        <f t="shared" si="9"/>
        <v>7.9024686139752554E-3</v>
      </c>
    </row>
    <row r="77" spans="1:47">
      <c r="A77" s="14" t="str">
        <f>'data organization'!S78</f>
        <v>75:2:2:HI</v>
      </c>
      <c r="B77" s="2">
        <v>6234.14599609375</v>
      </c>
      <c r="C77" s="36">
        <v>6097.9169921875</v>
      </c>
      <c r="D77" s="36">
        <v>6020.02734375</v>
      </c>
      <c r="E77" s="36">
        <v>6293.1103515625</v>
      </c>
      <c r="F77" s="36">
        <v>5772.4384765625</v>
      </c>
      <c r="G77" s="2">
        <v>5900.37744140625</v>
      </c>
      <c r="H77" s="2">
        <v>6021.904296875</v>
      </c>
      <c r="I77" s="2">
        <v>6029.880859375</v>
      </c>
      <c r="J77" s="2">
        <v>5653.2578125</v>
      </c>
      <c r="K77" s="2">
        <v>6501.9111328125</v>
      </c>
      <c r="L77" s="2">
        <v>5452.74658203125</v>
      </c>
      <c r="M77" s="2">
        <v>5077.37451171875</v>
      </c>
      <c r="N77" s="2">
        <v>5646.06298828125</v>
      </c>
      <c r="O77" s="2">
        <v>5276.16552734375</v>
      </c>
      <c r="R77" s="2">
        <v>5626.98193359375</v>
      </c>
      <c r="U77" s="2">
        <v>7474.4375</v>
      </c>
      <c r="V77" s="2">
        <v>5817.6396484375</v>
      </c>
      <c r="W77" s="2">
        <v>6131.85693359375</v>
      </c>
      <c r="Z77" s="2">
        <v>5434.13427734375</v>
      </c>
      <c r="AA77" s="2">
        <v>6621.56103515625</v>
      </c>
      <c r="AB77" s="2">
        <v>5284.611328125</v>
      </c>
      <c r="AC77" s="2">
        <v>5984.99267578125</v>
      </c>
      <c r="AD77" s="2">
        <v>5775.09716796875</v>
      </c>
      <c r="AF77" s="2">
        <v>5136.33935546875</v>
      </c>
      <c r="AH77" s="2">
        <f t="shared" si="10"/>
        <v>529.68374828340245</v>
      </c>
      <c r="AI77" s="2">
        <f t="shared" si="11"/>
        <v>5077.37451171875</v>
      </c>
      <c r="AJ77" s="2">
        <f t="shared" si="12"/>
        <v>5091.5148845735948</v>
      </c>
      <c r="AK77" s="2">
        <f t="shared" si="13"/>
        <v>5886.0405069986982</v>
      </c>
      <c r="AL77" s="2">
        <f t="shared" si="14"/>
        <v>6680.5661294238016</v>
      </c>
      <c r="AM77" s="2">
        <f t="shared" si="15"/>
        <v>7474.4375</v>
      </c>
      <c r="AN77" s="2">
        <f ca="1">'calcRED(0)'!E92</f>
        <v>5887.9032496866448</v>
      </c>
      <c r="AP77" s="2">
        <f t="shared" si="16"/>
        <v>89.9915771484375</v>
      </c>
      <c r="AS77" s="2">
        <f>data3!AM76</f>
        <v>3.1487141270791312</v>
      </c>
      <c r="AT77" s="2">
        <f t="shared" si="8"/>
        <v>28.580421567809065</v>
      </c>
      <c r="AU77" s="1">
        <f t="shared" si="9"/>
        <v>5.6528000493887287E-3</v>
      </c>
    </row>
    <row r="78" spans="1:47">
      <c r="A78" s="14" t="str">
        <f>'data organization'!S79</f>
        <v>76:2:1.98:HI</v>
      </c>
      <c r="B78" s="2">
        <v>6137.3310546875</v>
      </c>
      <c r="C78" s="36">
        <v>6004.07421875</v>
      </c>
      <c r="D78" s="36">
        <v>5927.74853515625</v>
      </c>
      <c r="E78" s="36">
        <v>6195.82666015625</v>
      </c>
      <c r="F78" s="36">
        <v>5683.28759765625</v>
      </c>
      <c r="G78" s="2">
        <v>5810.1318359375</v>
      </c>
      <c r="H78" s="2">
        <v>5928.84326171875</v>
      </c>
      <c r="I78" s="2">
        <v>5936.9765625</v>
      </c>
      <c r="J78" s="2">
        <v>5566.92236328125</v>
      </c>
      <c r="K78" s="2">
        <v>6403.2197265625</v>
      </c>
      <c r="L78" s="2">
        <v>5369.2265625</v>
      </c>
      <c r="M78" s="2">
        <v>4999.9541015625</v>
      </c>
      <c r="N78" s="2">
        <v>5559.7275390625</v>
      </c>
      <c r="O78" s="2">
        <v>5194.052734375</v>
      </c>
      <c r="R78" s="2">
        <v>5540.48974609375</v>
      </c>
      <c r="U78" s="2">
        <v>7360.73095703125</v>
      </c>
      <c r="V78" s="2">
        <v>5728.48876953125</v>
      </c>
      <c r="W78" s="2">
        <v>6035.35498046875</v>
      </c>
      <c r="Z78" s="2">
        <v>5350.4580078125</v>
      </c>
      <c r="AA78" s="2">
        <v>6519.27197265625</v>
      </c>
      <c r="AB78" s="2">
        <v>5203.12451171875</v>
      </c>
      <c r="AC78" s="2">
        <v>5893.18310546875</v>
      </c>
      <c r="AD78" s="2">
        <v>5686.25927734375</v>
      </c>
      <c r="AF78" s="2">
        <v>5058.7626953125</v>
      </c>
      <c r="AH78" s="2">
        <f t="shared" si="10"/>
        <v>521.54780852565216</v>
      </c>
      <c r="AI78" s="2">
        <f t="shared" si="11"/>
        <v>4999.9541015625</v>
      </c>
      <c r="AJ78" s="2">
        <f t="shared" si="12"/>
        <v>5013.238569600845</v>
      </c>
      <c r="AK78" s="2">
        <f t="shared" si="13"/>
        <v>5795.5602823893232</v>
      </c>
      <c r="AL78" s="2">
        <f t="shared" si="14"/>
        <v>6577.8819951778014</v>
      </c>
      <c r="AM78" s="2">
        <f t="shared" si="15"/>
        <v>7360.73095703125</v>
      </c>
      <c r="AN78" s="2">
        <f ca="1">'calcRED(0)'!E93</f>
        <v>5797.435220360353</v>
      </c>
      <c r="AP78" s="2">
        <f t="shared" si="16"/>
        <v>90.480224609375</v>
      </c>
      <c r="AS78" s="2">
        <f>data3!AM77</f>
        <v>3.1553005095451283</v>
      </c>
      <c r="AT78" s="2">
        <f t="shared" si="8"/>
        <v>28.675628307244413</v>
      </c>
      <c r="AU78" s="1">
        <f t="shared" si="9"/>
        <v>9.0028179583117041E-3</v>
      </c>
    </row>
    <row r="79" spans="1:47">
      <c r="A79" s="14" t="str">
        <f>'data organization'!S80</f>
        <v>77:2:1.96:HI</v>
      </c>
      <c r="B79" s="2">
        <v>6043.17529296875</v>
      </c>
      <c r="C79" s="36">
        <v>5910.5439453125</v>
      </c>
      <c r="D79" s="36">
        <v>5836.408203125</v>
      </c>
      <c r="E79" s="36">
        <v>6100.41943359375</v>
      </c>
      <c r="F79" s="36">
        <v>5595.0751953125</v>
      </c>
      <c r="G79" s="2">
        <v>5719.2607421875</v>
      </c>
      <c r="H79" s="2">
        <v>5837.5029296875</v>
      </c>
      <c r="I79" s="2">
        <v>5845.4794921875</v>
      </c>
      <c r="J79" s="2">
        <v>5480.7431640625</v>
      </c>
      <c r="K79" s="2">
        <v>6301.39990234375</v>
      </c>
      <c r="L79" s="2">
        <v>5285.7060546875</v>
      </c>
      <c r="M79" s="2">
        <v>4922.37744140625</v>
      </c>
      <c r="N79" s="2">
        <v>5472.7666015625</v>
      </c>
      <c r="O79" s="2">
        <v>5111.78369140625</v>
      </c>
      <c r="R79" s="2">
        <v>5454.46728515625</v>
      </c>
      <c r="U79" s="2">
        <v>7245.1474609375</v>
      </c>
      <c r="V79" s="2">
        <v>5639.18115234375</v>
      </c>
      <c r="W79" s="2">
        <v>5941.19921875</v>
      </c>
      <c r="Z79" s="2">
        <v>5267.56298828125</v>
      </c>
      <c r="AA79" s="2">
        <v>6418.078125</v>
      </c>
      <c r="AB79" s="2">
        <v>5120.69873046875</v>
      </c>
      <c r="AC79" s="2">
        <v>5801.060546875</v>
      </c>
      <c r="AD79" s="2">
        <v>5597.890625</v>
      </c>
      <c r="AF79" s="2">
        <v>4980.56005859375</v>
      </c>
      <c r="AH79" s="2">
        <f t="shared" si="10"/>
        <v>513.37053568420276</v>
      </c>
      <c r="AI79" s="2">
        <f t="shared" si="11"/>
        <v>4922.37744140625</v>
      </c>
      <c r="AJ79" s="2">
        <f t="shared" si="12"/>
        <v>4935.2978748591131</v>
      </c>
      <c r="AK79" s="2">
        <f t="shared" si="13"/>
        <v>5705.353678385417</v>
      </c>
      <c r="AL79" s="2">
        <f t="shared" si="14"/>
        <v>6475.4094819117208</v>
      </c>
      <c r="AM79" s="2">
        <f t="shared" si="15"/>
        <v>7245.1474609375</v>
      </c>
      <c r="AN79" s="2">
        <f ca="1">'calcRED(0)'!E94</f>
        <v>5707.5252670718746</v>
      </c>
      <c r="AP79" s="2">
        <f t="shared" si="16"/>
        <v>90.20660400390625</v>
      </c>
      <c r="AS79" s="2">
        <f>data3!AM78</f>
        <v>3.1358362013293686</v>
      </c>
      <c r="AT79" s="2">
        <f t="shared" si="8"/>
        <v>28.766363487246288</v>
      </c>
      <c r="AU79" s="1">
        <f t="shared" si="9"/>
        <v>1.2195496121416571E-2</v>
      </c>
    </row>
    <row r="80" spans="1:47">
      <c r="A80" s="14" t="str">
        <f>'data organization'!S81</f>
        <v>78:2:1.94:HI</v>
      </c>
      <c r="B80" s="2">
        <v>5947.7685546875</v>
      </c>
      <c r="C80" s="36">
        <v>5817.48291015625</v>
      </c>
      <c r="D80" s="36">
        <v>5743.34716796875</v>
      </c>
      <c r="E80" s="36">
        <v>6003.91796875</v>
      </c>
      <c r="F80" s="36">
        <v>5507.01904296875</v>
      </c>
      <c r="G80" s="2">
        <v>5628.8583984375</v>
      </c>
      <c r="H80" s="2">
        <v>5745.38037109375</v>
      </c>
      <c r="I80" s="2">
        <v>5752.7314453125</v>
      </c>
      <c r="J80" s="2">
        <v>5394.0947265625</v>
      </c>
      <c r="K80" s="2">
        <v>6201.30078125</v>
      </c>
      <c r="L80" s="2">
        <v>5201.56005859375</v>
      </c>
      <c r="M80" s="2">
        <v>4844.48779296875</v>
      </c>
      <c r="N80" s="2">
        <v>5385.64892578125</v>
      </c>
      <c r="O80" s="2">
        <v>5032.64306640625</v>
      </c>
      <c r="R80" s="2">
        <v>5368.13134765625</v>
      </c>
      <c r="U80" s="2">
        <v>7131.44140625</v>
      </c>
      <c r="V80" s="2">
        <v>5550.18701171875</v>
      </c>
      <c r="W80" s="2">
        <v>5845.94873046875</v>
      </c>
      <c r="Z80" s="2">
        <v>5183.57373046875</v>
      </c>
      <c r="AA80" s="2">
        <v>6315.7890625</v>
      </c>
      <c r="AB80" s="2">
        <v>5041.0888671875</v>
      </c>
      <c r="AC80" s="2">
        <v>5708.93798828125</v>
      </c>
      <c r="AD80" s="2">
        <v>5508.2705078125</v>
      </c>
      <c r="AF80" s="2">
        <v>4901.2626953125</v>
      </c>
      <c r="AH80" s="2">
        <f t="shared" si="10"/>
        <v>505.21271175083615</v>
      </c>
      <c r="AI80" s="2">
        <f t="shared" si="11"/>
        <v>4844.48779296875</v>
      </c>
      <c r="AJ80" s="2">
        <f t="shared" si="12"/>
        <v>4857.2172889818194</v>
      </c>
      <c r="AK80" s="2">
        <f t="shared" si="13"/>
        <v>5615.0363566080732</v>
      </c>
      <c r="AL80" s="2">
        <f t="shared" si="14"/>
        <v>6372.8554242343271</v>
      </c>
      <c r="AM80" s="2">
        <f t="shared" si="15"/>
        <v>7131.44140625</v>
      </c>
      <c r="AN80" s="2">
        <f ca="1">'calcRED(0)'!E95</f>
        <v>5616.927950506496</v>
      </c>
      <c r="AP80" s="2">
        <f t="shared" si="16"/>
        <v>90.31732177734375</v>
      </c>
      <c r="AS80" s="2">
        <f>data3!AM79</f>
        <v>3.1598097278225907</v>
      </c>
      <c r="AT80" s="2">
        <f t="shared" si="8"/>
        <v>28.583152011365243</v>
      </c>
      <c r="AU80" s="1">
        <f t="shared" si="9"/>
        <v>5.7488755464254471E-3</v>
      </c>
    </row>
    <row r="81" spans="1:47">
      <c r="A81" s="14" t="str">
        <f>'data organization'!S82</f>
        <v>79:2:1.92:HI</v>
      </c>
      <c r="B81" s="2">
        <v>5851.5791015625</v>
      </c>
      <c r="C81" s="36">
        <v>5723.79638671875</v>
      </c>
      <c r="D81" s="36">
        <v>5650.91162109375</v>
      </c>
      <c r="E81" s="36">
        <v>5908.19775390625</v>
      </c>
      <c r="F81" s="36">
        <v>5418.18115234375</v>
      </c>
      <c r="G81" s="2">
        <v>5537.8310546875</v>
      </c>
      <c r="H81" s="2">
        <v>5652.1630859375</v>
      </c>
      <c r="I81" s="2">
        <v>5659.9833984375</v>
      </c>
      <c r="J81" s="2">
        <v>5306.82080078125</v>
      </c>
      <c r="K81" s="2">
        <v>6100.888671875</v>
      </c>
      <c r="L81" s="2">
        <v>5117.8837890625</v>
      </c>
      <c r="M81" s="2">
        <v>4767.3798828125</v>
      </c>
      <c r="N81" s="2">
        <v>5299.4697265625</v>
      </c>
      <c r="O81" s="2">
        <v>4952.09423828125</v>
      </c>
      <c r="R81" s="2">
        <v>5281.17041015625</v>
      </c>
      <c r="U81" s="2">
        <v>7014.76318359375</v>
      </c>
      <c r="V81" s="2">
        <v>5460.56689453125</v>
      </c>
      <c r="W81" s="2">
        <v>5753.669921875</v>
      </c>
      <c r="Z81" s="2">
        <v>5099.74072265625</v>
      </c>
      <c r="AA81" s="2">
        <v>6213.9697265625</v>
      </c>
      <c r="AB81" s="2">
        <v>4959.91455078125</v>
      </c>
      <c r="AC81" s="2">
        <v>5617.28466796875</v>
      </c>
      <c r="AD81" s="2">
        <v>5419.43212890625</v>
      </c>
      <c r="AF81" s="2">
        <v>4822.12158203125</v>
      </c>
      <c r="AH81" s="2">
        <f t="shared" si="10"/>
        <v>496.80415992465174</v>
      </c>
      <c r="AI81" s="2">
        <f t="shared" si="11"/>
        <v>4767.3798828125</v>
      </c>
      <c r="AJ81" s="2">
        <f t="shared" si="12"/>
        <v>4779.3693623265644</v>
      </c>
      <c r="AK81" s="2">
        <f t="shared" si="13"/>
        <v>5524.575602213542</v>
      </c>
      <c r="AL81" s="2">
        <f t="shared" si="14"/>
        <v>6269.7818421005195</v>
      </c>
      <c r="AM81" s="2">
        <f t="shared" si="15"/>
        <v>7014.76318359375</v>
      </c>
      <c r="AN81" s="2">
        <f ca="1">'calcRED(0)'!E96</f>
        <v>5526.403978093671</v>
      </c>
      <c r="AP81" s="2">
        <f t="shared" si="16"/>
        <v>90.46075439453125</v>
      </c>
      <c r="AS81" s="2">
        <f>data3!AM80</f>
        <v>3.1572516656690937</v>
      </c>
      <c r="AT81" s="2">
        <f t="shared" si="8"/>
        <v>28.651740175853405</v>
      </c>
      <c r="AU81" s="1">
        <f t="shared" si="9"/>
        <v>8.1622717065947814E-3</v>
      </c>
    </row>
    <row r="82" spans="1:47">
      <c r="A82" s="14" t="str">
        <f>'data organization'!S83</f>
        <v>80:2:1.9:HI</v>
      </c>
      <c r="B82" s="2">
        <v>5756.17236328125</v>
      </c>
      <c r="C82" s="36">
        <v>5630.26611328125</v>
      </c>
      <c r="D82" s="36">
        <v>5558.31982421875</v>
      </c>
      <c r="E82" s="36">
        <v>5811.38330078125</v>
      </c>
      <c r="F82" s="36">
        <v>5328.248046875</v>
      </c>
      <c r="G82" s="2">
        <v>5446.80322265625</v>
      </c>
      <c r="H82" s="2">
        <v>5560.04052734375</v>
      </c>
      <c r="I82" s="2">
        <v>5567.07861328125</v>
      </c>
      <c r="J82" s="2">
        <v>5219.23388671875</v>
      </c>
      <c r="K82" s="2">
        <v>6000.47705078125</v>
      </c>
      <c r="L82" s="2">
        <v>5034.05029296875</v>
      </c>
      <c r="M82" s="2">
        <v>4689.177734375</v>
      </c>
      <c r="N82" s="2">
        <v>5212.19580078125</v>
      </c>
      <c r="O82" s="2">
        <v>4870.919921875</v>
      </c>
      <c r="R82" s="2">
        <v>5194.52197265625</v>
      </c>
      <c r="U82" s="2">
        <v>6899.49267578125</v>
      </c>
      <c r="V82" s="2">
        <v>5370.4775390625</v>
      </c>
      <c r="W82" s="2">
        <v>5659.201171875</v>
      </c>
      <c r="Z82" s="2">
        <v>5016.689453125</v>
      </c>
      <c r="AA82" s="2">
        <v>6112.775390625</v>
      </c>
      <c r="AB82" s="2">
        <v>4878.583984375</v>
      </c>
      <c r="AC82" s="2">
        <v>5524.69287109375</v>
      </c>
      <c r="AD82" s="2">
        <v>5330.125</v>
      </c>
      <c r="AF82" s="2">
        <v>4743.6064453125</v>
      </c>
      <c r="AH82" s="2">
        <f t="shared" si="10"/>
        <v>488.6506774283614</v>
      </c>
      <c r="AI82" s="2">
        <f t="shared" si="11"/>
        <v>4689.177734375</v>
      </c>
      <c r="AJ82" s="2">
        <f t="shared" si="12"/>
        <v>4700.962867321</v>
      </c>
      <c r="AK82" s="2">
        <f t="shared" si="13"/>
        <v>5433.938883463542</v>
      </c>
      <c r="AL82" s="2">
        <f t="shared" si="14"/>
        <v>6166.914899606084</v>
      </c>
      <c r="AM82" s="2">
        <f t="shared" si="15"/>
        <v>6899.49267578125</v>
      </c>
      <c r="AN82" s="2">
        <f ca="1">'calcRED(0)'!E97</f>
        <v>5435.3240465610397</v>
      </c>
      <c r="AP82" s="2">
        <f t="shared" si="16"/>
        <v>90.63671875</v>
      </c>
      <c r="AS82" s="2">
        <f>data3!AM81</f>
        <v>3.1766421410345345</v>
      </c>
      <c r="AT82" s="2">
        <f t="shared" si="8"/>
        <v>28.532240877621302</v>
      </c>
      <c r="AU82" s="1">
        <f t="shared" si="9"/>
        <v>3.9574770507171397E-3</v>
      </c>
    </row>
    <row r="83" spans="1:47">
      <c r="A83" s="14" t="str">
        <f>'data organization'!S84</f>
        <v>81:2:1.88:HI</v>
      </c>
      <c r="B83" s="2">
        <v>5659.9833984375</v>
      </c>
      <c r="C83" s="36">
        <v>5535.9541015625</v>
      </c>
      <c r="D83" s="36">
        <v>5465.41552734375</v>
      </c>
      <c r="E83" s="36">
        <v>5714.412109375</v>
      </c>
      <c r="F83" s="36">
        <v>5238.78466796875</v>
      </c>
      <c r="G83" s="2">
        <v>5356.4013671875</v>
      </c>
      <c r="H83" s="2">
        <v>5467.60498046875</v>
      </c>
      <c r="I83" s="2">
        <v>5474.17431640625</v>
      </c>
      <c r="J83" s="2">
        <v>5132.7421875</v>
      </c>
      <c r="K83" s="2">
        <v>5900.5341796875</v>
      </c>
      <c r="L83" s="2">
        <v>4950.06103515625</v>
      </c>
      <c r="M83" s="2">
        <v>4611.4443359375</v>
      </c>
      <c r="N83" s="2">
        <v>5125.078125</v>
      </c>
      <c r="O83" s="2">
        <v>4789.90234375</v>
      </c>
      <c r="R83" s="2">
        <v>5105.68408203125</v>
      </c>
      <c r="U83" s="2">
        <v>6788.7578125</v>
      </c>
      <c r="V83" s="2">
        <v>5281.17041015625</v>
      </c>
      <c r="W83" s="2">
        <v>5564.88916015625</v>
      </c>
      <c r="Z83" s="2">
        <v>4933.0126953125</v>
      </c>
      <c r="AA83" s="2">
        <v>6010.33056640625</v>
      </c>
      <c r="AB83" s="2">
        <v>4797.40966796875</v>
      </c>
      <c r="AC83" s="2">
        <v>5431.78857421875</v>
      </c>
      <c r="AD83" s="2">
        <v>5241.287109375</v>
      </c>
      <c r="AF83" s="2">
        <v>4664.9345703125</v>
      </c>
      <c r="AH83" s="2">
        <f t="shared" si="10"/>
        <v>480.9921161872802</v>
      </c>
      <c r="AI83" s="2">
        <f t="shared" si="11"/>
        <v>4611.4443359375</v>
      </c>
      <c r="AJ83" s="2">
        <f t="shared" si="12"/>
        <v>4621.918380894861</v>
      </c>
      <c r="AK83" s="2">
        <f t="shared" si="13"/>
        <v>5343.4065551757812</v>
      </c>
      <c r="AL83" s="2">
        <f t="shared" si="14"/>
        <v>6064.8947294567015</v>
      </c>
      <c r="AM83" s="2">
        <f t="shared" si="15"/>
        <v>6788.7578125</v>
      </c>
      <c r="AN83" s="2">
        <f ca="1">'calcRED(0)'!E98</f>
        <v>5344.8698759913004</v>
      </c>
      <c r="AP83" s="2">
        <f t="shared" si="16"/>
        <v>90.53232828776072</v>
      </c>
      <c r="AS83" s="2">
        <f>data3!AM82</f>
        <v>3.1548171504851155</v>
      </c>
      <c r="AT83" s="2">
        <f t="shared" si="8"/>
        <v>28.696537380570405</v>
      </c>
      <c r="AU83" s="1">
        <f t="shared" si="9"/>
        <v>9.7385407707564209E-3</v>
      </c>
    </row>
    <row r="84" spans="1:47">
      <c r="A84" s="14" t="str">
        <f>'data organization'!S85</f>
        <v>82:2:1.86:HI</v>
      </c>
      <c r="B84" s="2">
        <v>5563.95068359375</v>
      </c>
      <c r="C84" s="36">
        <v>5442.111328125</v>
      </c>
      <c r="D84" s="36">
        <v>5373.13671875</v>
      </c>
      <c r="E84" s="36">
        <v>5617.12841796875</v>
      </c>
      <c r="F84" s="36">
        <v>5150.10302734375</v>
      </c>
      <c r="G84" s="2">
        <v>5266.1552734375</v>
      </c>
      <c r="H84" s="2">
        <v>5375.01318359375</v>
      </c>
      <c r="I84" s="2">
        <v>5381.26953125</v>
      </c>
      <c r="J84" s="2">
        <v>5045.46826171875</v>
      </c>
      <c r="K84" s="2">
        <v>5800.43505859375</v>
      </c>
      <c r="L84" s="2">
        <v>4866.07177734375</v>
      </c>
      <c r="M84" s="2">
        <v>4533.39794921875</v>
      </c>
      <c r="N84" s="2">
        <v>5038.74267578125</v>
      </c>
      <c r="O84" s="2">
        <v>4709.197265625</v>
      </c>
      <c r="R84" s="2">
        <v>5021.5380859375</v>
      </c>
      <c r="U84" s="2">
        <v>6669.2646484375</v>
      </c>
      <c r="V84" s="2">
        <v>5191.2373046875</v>
      </c>
      <c r="W84" s="2">
        <v>5470.42041015625</v>
      </c>
      <c r="Z84" s="2">
        <v>4849.0234375</v>
      </c>
      <c r="AA84" s="2">
        <v>5907.728515625</v>
      </c>
      <c r="AB84" s="2">
        <v>4716.54833984375</v>
      </c>
      <c r="AC84" s="2">
        <v>5340.13525390625</v>
      </c>
      <c r="AD84" s="2">
        <v>5151.19775390625</v>
      </c>
      <c r="AF84" s="2">
        <v>4585.32470703125</v>
      </c>
      <c r="AH84" s="2">
        <f t="shared" si="10"/>
        <v>472.15312620514612</v>
      </c>
      <c r="AI84" s="2">
        <f t="shared" si="11"/>
        <v>4533.39794921875</v>
      </c>
      <c r="AJ84" s="2">
        <f t="shared" si="12"/>
        <v>4544.4619610829059</v>
      </c>
      <c r="AK84" s="2">
        <f t="shared" si="13"/>
        <v>5252.691650390625</v>
      </c>
      <c r="AL84" s="2">
        <f t="shared" si="14"/>
        <v>5960.9213396983441</v>
      </c>
      <c r="AM84" s="2">
        <f t="shared" si="15"/>
        <v>6669.2646484375</v>
      </c>
      <c r="AN84" s="2">
        <f ca="1">'calcRED(0)'!E99</f>
        <v>5253.8510104867801</v>
      </c>
      <c r="AP84" s="2">
        <f t="shared" si="16"/>
        <v>90.71490478515625</v>
      </c>
      <c r="AS84" s="2">
        <f>data3!AM83</f>
        <v>3.1745123094128189</v>
      </c>
      <c r="AT84" s="2">
        <f t="shared" si="8"/>
        <v>28.576012925253249</v>
      </c>
      <c r="AU84" s="1">
        <f t="shared" si="9"/>
        <v>5.4976741454495492E-3</v>
      </c>
    </row>
    <row r="85" spans="1:47">
      <c r="A85" s="14" t="str">
        <f>'data organization'!S86</f>
        <v>83:2:1.84:HI</v>
      </c>
      <c r="B85" s="2">
        <v>5467.60498046875</v>
      </c>
      <c r="C85" s="36">
        <v>5347.32958984375</v>
      </c>
      <c r="D85" s="36">
        <v>5279.44970703125</v>
      </c>
      <c r="E85" s="36">
        <v>5520.0009765625</v>
      </c>
      <c r="F85" s="36">
        <v>5060.9521484375</v>
      </c>
      <c r="G85" s="2">
        <v>5174.97119140625</v>
      </c>
      <c r="H85" s="2">
        <v>5282.26513671875</v>
      </c>
      <c r="I85" s="2">
        <v>5288.05224609375</v>
      </c>
      <c r="J85" s="2">
        <v>4958.1943359375</v>
      </c>
      <c r="K85" s="2">
        <v>5700.17919921875</v>
      </c>
      <c r="L85" s="2">
        <v>4782.08203125</v>
      </c>
      <c r="M85" s="2">
        <v>4455.6650390625</v>
      </c>
      <c r="N85" s="2">
        <v>4952.25048828125</v>
      </c>
      <c r="O85" s="2">
        <v>4628.0234375</v>
      </c>
      <c r="R85" s="2">
        <v>4935.35888671875</v>
      </c>
      <c r="U85" s="2">
        <v>6552.58642578125</v>
      </c>
      <c r="V85" s="2">
        <v>5102.0869140625</v>
      </c>
      <c r="W85" s="2">
        <v>5375.79541015625</v>
      </c>
      <c r="Z85" s="2">
        <v>4765.81591796875</v>
      </c>
      <c r="AA85" s="2">
        <v>5806.2216796875</v>
      </c>
      <c r="AB85" s="2">
        <v>4634.90478515625</v>
      </c>
      <c r="AC85" s="2">
        <v>5247.07421875</v>
      </c>
      <c r="AD85" s="2">
        <v>5062.8291015625</v>
      </c>
      <c r="AF85" s="2">
        <v>4506.9658203125</v>
      </c>
      <c r="AH85" s="2">
        <f t="shared" si="10"/>
        <v>463.64943491827438</v>
      </c>
      <c r="AI85" s="2">
        <f t="shared" si="11"/>
        <v>4455.6650390625</v>
      </c>
      <c r="AJ85" s="2">
        <f t="shared" si="12"/>
        <v>4466.4700004546194</v>
      </c>
      <c r="AK85" s="2">
        <f t="shared" si="13"/>
        <v>5161.9441528320312</v>
      </c>
      <c r="AL85" s="2">
        <f t="shared" si="14"/>
        <v>5857.4183052094431</v>
      </c>
      <c r="AM85" s="2">
        <f t="shared" si="15"/>
        <v>6552.58642578125</v>
      </c>
      <c r="AN85" s="2">
        <f ca="1">'calcRED(0)'!E100</f>
        <v>5162.9329949561161</v>
      </c>
      <c r="AP85" s="2">
        <f t="shared" si="16"/>
        <v>90.74749755859375</v>
      </c>
      <c r="AS85" s="2">
        <f>data3!AM84</f>
        <v>3.1709949124243906</v>
      </c>
      <c r="AT85" s="2">
        <f t="shared" si="8"/>
        <v>28.617989011282447</v>
      </c>
      <c r="AU85" s="1">
        <f t="shared" si="9"/>
        <v>6.9746771473198077E-3</v>
      </c>
    </row>
    <row r="86" spans="1:47">
      <c r="A86" s="14" t="str">
        <f>'data organization'!S87</f>
        <v>84:2:1.82:HI</v>
      </c>
      <c r="B86" s="2">
        <v>5371.259765625</v>
      </c>
      <c r="C86" s="36">
        <v>5252.70458984375</v>
      </c>
      <c r="D86" s="36">
        <v>5186.38916015625</v>
      </c>
      <c r="E86" s="36">
        <v>5422.873046875</v>
      </c>
      <c r="F86" s="36">
        <v>4972.1142578125</v>
      </c>
      <c r="G86" s="2">
        <v>5084.4130859375</v>
      </c>
      <c r="H86" s="2">
        <v>5188.42236328125</v>
      </c>
      <c r="I86" s="2">
        <v>5194.208984375</v>
      </c>
      <c r="J86" s="2">
        <v>4872.17138671875</v>
      </c>
      <c r="K86" s="2">
        <v>5598.8291015625</v>
      </c>
      <c r="L86" s="2">
        <v>4698.0927734375</v>
      </c>
      <c r="M86" s="2">
        <v>4376.8369140625</v>
      </c>
      <c r="N86" s="2">
        <v>4864.35107421875</v>
      </c>
      <c r="O86" s="2">
        <v>4546.2236328125</v>
      </c>
      <c r="R86" s="2">
        <v>4848.39794921875</v>
      </c>
      <c r="U86" s="2">
        <v>6436.8466796875</v>
      </c>
      <c r="V86" s="2">
        <v>5012.15380859375</v>
      </c>
      <c r="W86" s="2">
        <v>5280.701171875</v>
      </c>
      <c r="Z86" s="2">
        <v>4681.82666015625</v>
      </c>
      <c r="AA86" s="2">
        <v>5704.08935546875</v>
      </c>
      <c r="AB86" s="2">
        <v>4553.41796875</v>
      </c>
      <c r="AC86" s="2">
        <v>5154.95166015625</v>
      </c>
      <c r="AD86" s="2">
        <v>4974.1474609375</v>
      </c>
      <c r="AF86" s="2">
        <v>4427.35546875</v>
      </c>
      <c r="AH86" s="2">
        <f t="shared" si="10"/>
        <v>455.39104593465476</v>
      </c>
      <c r="AI86" s="2">
        <f t="shared" si="11"/>
        <v>4376.8369140625</v>
      </c>
      <c r="AJ86" s="2">
        <f t="shared" si="12"/>
        <v>4387.8625277777055</v>
      </c>
      <c r="AK86" s="2">
        <f t="shared" si="13"/>
        <v>5070.9490966796875</v>
      </c>
      <c r="AL86" s="2">
        <f t="shared" si="14"/>
        <v>5754.0356655816695</v>
      </c>
      <c r="AM86" s="2">
        <f t="shared" si="15"/>
        <v>6436.8466796875</v>
      </c>
      <c r="AN86" s="2">
        <f ca="1">'calcRED(0)'!E101</f>
        <v>5071.7341773082071</v>
      </c>
      <c r="AP86" s="2">
        <f t="shared" si="16"/>
        <v>90.99505615234375</v>
      </c>
      <c r="AS86" s="2">
        <f>data3!AM85</f>
        <v>3.180788593907522</v>
      </c>
      <c r="AT86" s="2">
        <f t="shared" si="8"/>
        <v>28.607703236435</v>
      </c>
      <c r="AU86" s="1">
        <f t="shared" si="9"/>
        <v>6.6127539247575751E-3</v>
      </c>
    </row>
    <row r="87" spans="1:47">
      <c r="A87" s="14" t="str">
        <f>'data organization'!S88</f>
        <v>85:2:1.8:HI</v>
      </c>
      <c r="B87" s="2">
        <v>5274.9140625</v>
      </c>
      <c r="C87" s="36">
        <v>5158.548828125</v>
      </c>
      <c r="D87" s="36">
        <v>5093.328125</v>
      </c>
      <c r="E87" s="36">
        <v>5325.58935546875</v>
      </c>
      <c r="F87" s="36">
        <v>4883.4326171875</v>
      </c>
      <c r="G87" s="2">
        <v>4992.759765625</v>
      </c>
      <c r="H87" s="2">
        <v>5095.83056640625</v>
      </c>
      <c r="I87" s="2">
        <v>5101.4609375</v>
      </c>
      <c r="J87" s="2">
        <v>4785.36669921875</v>
      </c>
      <c r="K87" s="2">
        <v>5499.19873046875</v>
      </c>
      <c r="L87" s="2">
        <v>4614.10302734375</v>
      </c>
      <c r="M87" s="2">
        <v>4299.103515625</v>
      </c>
      <c r="N87" s="2">
        <v>4777.70263671875</v>
      </c>
      <c r="O87" s="2">
        <v>4465.20556640625</v>
      </c>
      <c r="R87" s="2">
        <v>4762.21875</v>
      </c>
      <c r="U87" s="2">
        <v>6320.95068359375</v>
      </c>
      <c r="V87" s="2">
        <v>4922.53369140625</v>
      </c>
      <c r="W87" s="2">
        <v>5185.76318359375</v>
      </c>
      <c r="Z87" s="2">
        <v>4597.6806640625</v>
      </c>
      <c r="AA87" s="2">
        <v>5601.0185546875</v>
      </c>
      <c r="AB87" s="2">
        <v>4472.400390625</v>
      </c>
      <c r="AC87" s="2">
        <v>5062.35986328125</v>
      </c>
      <c r="AD87" s="2">
        <v>4884.37109375</v>
      </c>
      <c r="AF87" s="2">
        <v>4347.90185546875</v>
      </c>
      <c r="AH87" s="2">
        <f t="shared" si="10"/>
        <v>447.01219074688919</v>
      </c>
      <c r="AI87" s="2">
        <f t="shared" si="11"/>
        <v>4299.103515625</v>
      </c>
      <c r="AJ87" s="2">
        <f t="shared" si="12"/>
        <v>4309.6376790489367</v>
      </c>
      <c r="AK87" s="2">
        <f t="shared" si="13"/>
        <v>4980.1559651692705</v>
      </c>
      <c r="AL87" s="2">
        <f t="shared" si="14"/>
        <v>5650.6742512896044</v>
      </c>
      <c r="AM87" s="2">
        <f t="shared" si="15"/>
        <v>6320.95068359375</v>
      </c>
      <c r="AN87" s="2">
        <f ca="1">'calcRED(0)'!E102</f>
        <v>4981.2842688000565</v>
      </c>
      <c r="AP87" s="2">
        <f t="shared" si="16"/>
        <v>90.79313151041697</v>
      </c>
      <c r="AS87" s="2">
        <f>data3!AM86</f>
        <v>3.1546685003465029</v>
      </c>
      <c r="AT87" s="2">
        <f t="shared" si="8"/>
        <v>28.780561729527022</v>
      </c>
      <c r="AU87" s="1">
        <f t="shared" si="9"/>
        <v>1.2695086446615989E-2</v>
      </c>
    </row>
    <row r="88" spans="1:47">
      <c r="A88" s="14" t="str">
        <f>'data organization'!S89</f>
        <v>86:2:1.78:HI</v>
      </c>
      <c r="B88" s="2">
        <v>5178.412109375</v>
      </c>
      <c r="C88" s="36">
        <v>5064.23681640625</v>
      </c>
      <c r="D88" s="36">
        <v>4999.9541015625</v>
      </c>
      <c r="E88" s="36">
        <v>5228.3056640625</v>
      </c>
      <c r="F88" s="36">
        <v>4794.12548828125</v>
      </c>
      <c r="G88" s="2">
        <v>4900.94970703125</v>
      </c>
      <c r="H88" s="2">
        <v>5003.23876953125</v>
      </c>
      <c r="I88" s="2">
        <v>5008.39990234375</v>
      </c>
      <c r="J88" s="2">
        <v>4698.2490234375</v>
      </c>
      <c r="K88" s="2">
        <v>5398.47412109375</v>
      </c>
      <c r="L88" s="2">
        <v>4529.95703125</v>
      </c>
      <c r="M88" s="2">
        <v>4221.2138671875</v>
      </c>
      <c r="N88" s="2">
        <v>4691.05419921875</v>
      </c>
      <c r="O88" s="2">
        <v>4383.56201171875</v>
      </c>
      <c r="R88" s="2">
        <v>4674.94482421875</v>
      </c>
      <c r="U88" s="2">
        <v>6204.58544921875</v>
      </c>
      <c r="V88" s="2">
        <v>4832.2880859375</v>
      </c>
      <c r="W88" s="2">
        <v>5091.76416015625</v>
      </c>
      <c r="Z88" s="2">
        <v>4514.47314453125</v>
      </c>
      <c r="AA88" s="2">
        <v>5498.5732421875</v>
      </c>
      <c r="AB88" s="2">
        <v>4390.44384765625</v>
      </c>
      <c r="AC88" s="2">
        <v>4970.2373046875</v>
      </c>
      <c r="AD88" s="2">
        <v>4795.53271484375</v>
      </c>
      <c r="AF88" s="2">
        <v>4268.91748046875</v>
      </c>
      <c r="AH88" s="2">
        <f t="shared" si="10"/>
        <v>438.6226585705578</v>
      </c>
      <c r="AI88" s="2">
        <f t="shared" si="11"/>
        <v>4221.2138671875</v>
      </c>
      <c r="AJ88" s="2">
        <f t="shared" si="12"/>
        <v>4231.3115565777571</v>
      </c>
      <c r="AK88" s="2">
        <f t="shared" si="13"/>
        <v>4889.2455444335937</v>
      </c>
      <c r="AL88" s="2">
        <f t="shared" si="14"/>
        <v>5547.1795322894304</v>
      </c>
      <c r="AM88" s="2">
        <f t="shared" si="15"/>
        <v>6204.58544921875</v>
      </c>
      <c r="AN88" s="2">
        <f ca="1">'calcRED(0)'!E103</f>
        <v>4890.2550727356611</v>
      </c>
      <c r="AP88" s="2">
        <f t="shared" si="16"/>
        <v>90.91042073567678</v>
      </c>
      <c r="AS88" s="2">
        <f>data3!AM87</f>
        <v>3.1748726137222718</v>
      </c>
      <c r="AT88" s="2">
        <f t="shared" si="8"/>
        <v>28.634352239125569</v>
      </c>
      <c r="AU88" s="1">
        <f t="shared" si="9"/>
        <v>7.5504463276043765E-3</v>
      </c>
    </row>
    <row r="89" spans="1:47">
      <c r="A89" s="14" t="str">
        <f>'data organization'!S90</f>
        <v>87:2:1.76:HI</v>
      </c>
      <c r="B89" s="2">
        <v>5082.22314453125</v>
      </c>
      <c r="C89" s="36">
        <v>4971.80126953125</v>
      </c>
      <c r="D89" s="36">
        <v>4908.14453125</v>
      </c>
      <c r="E89" s="36">
        <v>5130.708984375</v>
      </c>
      <c r="F89" s="36">
        <v>4705.60009765625</v>
      </c>
      <c r="G89" s="2">
        <v>4810.07861328125</v>
      </c>
      <c r="H89" s="2">
        <v>4910.64697265625</v>
      </c>
      <c r="I89" s="2">
        <v>4915.49560546875</v>
      </c>
      <c r="J89" s="2">
        <v>4611.13134765625</v>
      </c>
      <c r="K89" s="2">
        <v>5297.2802734375</v>
      </c>
      <c r="L89" s="2">
        <v>4446.75</v>
      </c>
      <c r="M89" s="2">
        <v>4142.69873046875</v>
      </c>
      <c r="N89" s="2">
        <v>4603.4677734375</v>
      </c>
      <c r="O89" s="2">
        <v>4302.0751953125</v>
      </c>
      <c r="R89" s="2">
        <v>4588.29638671875</v>
      </c>
      <c r="U89" s="2">
        <v>6089.31494140625</v>
      </c>
      <c r="V89" s="2">
        <v>4743.4501953125</v>
      </c>
      <c r="W89" s="2">
        <v>4996.982421875</v>
      </c>
      <c r="Z89" s="2">
        <v>4430.48388671875</v>
      </c>
      <c r="AA89" s="2">
        <v>5396.59716796875</v>
      </c>
      <c r="AB89" s="2">
        <v>4309.11328125</v>
      </c>
      <c r="AC89" s="2">
        <v>4877.4892578125</v>
      </c>
      <c r="AD89" s="2">
        <v>4706.69482421875</v>
      </c>
      <c r="AF89" s="2">
        <v>4189.6201171875</v>
      </c>
      <c r="AH89" s="2">
        <f t="shared" si="10"/>
        <v>430.41868058699959</v>
      </c>
      <c r="AI89" s="2">
        <f t="shared" si="11"/>
        <v>4142.69873046875</v>
      </c>
      <c r="AJ89" s="2">
        <f t="shared" si="12"/>
        <v>4152.9613549333026</v>
      </c>
      <c r="AK89" s="2">
        <f t="shared" si="13"/>
        <v>4798.5893758138018</v>
      </c>
      <c r="AL89" s="2">
        <f t="shared" si="14"/>
        <v>5444.217396694301</v>
      </c>
      <c r="AM89" s="2">
        <f t="shared" si="15"/>
        <v>6089.31494140625</v>
      </c>
      <c r="AN89" s="2">
        <f ca="1">'calcRED(0)'!E104</f>
        <v>4799.0700573931581</v>
      </c>
      <c r="AP89" s="2">
        <f t="shared" si="16"/>
        <v>90.65616861979197</v>
      </c>
      <c r="AS89" s="2">
        <f>data3!AM88</f>
        <v>3.1803072037235438</v>
      </c>
      <c r="AT89" s="2">
        <f t="shared" si="8"/>
        <v>28.505475355855744</v>
      </c>
      <c r="AU89" s="1">
        <f t="shared" si="9"/>
        <v>3.015684717652567E-3</v>
      </c>
    </row>
    <row r="90" spans="1:47">
      <c r="A90" s="14" t="str">
        <f>'data organization'!S91</f>
        <v>88:2:1.74:HI</v>
      </c>
      <c r="B90" s="2">
        <v>4985.8779296875</v>
      </c>
      <c r="C90" s="36">
        <v>4877.4892578125</v>
      </c>
      <c r="D90" s="36">
        <v>4814.3017578125</v>
      </c>
      <c r="E90" s="36">
        <v>5033.73779296875</v>
      </c>
      <c r="F90" s="36">
        <v>4615.6669921875</v>
      </c>
      <c r="G90" s="2">
        <v>4719.20751953125</v>
      </c>
      <c r="H90" s="2">
        <v>4817.2734375</v>
      </c>
      <c r="I90" s="2">
        <v>4821.96533203125</v>
      </c>
      <c r="J90" s="2">
        <v>4522.9189453125</v>
      </c>
      <c r="K90" s="2">
        <v>5196.39892578125</v>
      </c>
      <c r="L90" s="2">
        <v>4362.291015625</v>
      </c>
      <c r="M90" s="2">
        <v>4064.339599609375</v>
      </c>
      <c r="N90" s="2">
        <v>4516.8193359375</v>
      </c>
      <c r="O90" s="2">
        <v>4220.58837890625</v>
      </c>
      <c r="R90" s="2">
        <v>4501.64794921875</v>
      </c>
      <c r="U90" s="2">
        <v>5972.94970703125</v>
      </c>
      <c r="V90" s="2">
        <v>4653.20458984375</v>
      </c>
      <c r="W90" s="2">
        <v>4902.51416015625</v>
      </c>
      <c r="Z90" s="2">
        <v>4346.65087890625</v>
      </c>
      <c r="AA90" s="2">
        <v>5293.21337890625</v>
      </c>
      <c r="AB90" s="2">
        <v>4227.3134765625</v>
      </c>
      <c r="AC90" s="2">
        <v>4785.2099609375</v>
      </c>
      <c r="AD90" s="2">
        <v>4616.91845703125</v>
      </c>
      <c r="AF90" s="2">
        <v>4110.16650390625</v>
      </c>
      <c r="AH90" s="2">
        <f t="shared" si="10"/>
        <v>422.051362321635</v>
      </c>
      <c r="AI90" s="2">
        <f t="shared" si="11"/>
        <v>4064.339599609375</v>
      </c>
      <c r="AJ90" s="2">
        <f t="shared" si="12"/>
        <v>4074.3673433176773</v>
      </c>
      <c r="AK90" s="2">
        <f t="shared" si="13"/>
        <v>4707.4443868001299</v>
      </c>
      <c r="AL90" s="2">
        <f t="shared" si="14"/>
        <v>5340.5214302825825</v>
      </c>
      <c r="AM90" s="2">
        <f t="shared" si="15"/>
        <v>5972.94970703125</v>
      </c>
      <c r="AN90" s="2">
        <f ca="1">'calcRED(0)'!E105</f>
        <v>4707.6352316130333</v>
      </c>
      <c r="AP90" s="2">
        <f t="shared" si="16"/>
        <v>91.144989013671875</v>
      </c>
      <c r="AS90" s="2">
        <f>data3!AM89</f>
        <v>3.1890199722782313</v>
      </c>
      <c r="AT90" s="2">
        <f t="shared" si="8"/>
        <v>28.580877450120838</v>
      </c>
      <c r="AU90" s="1">
        <f t="shared" si="9"/>
        <v>5.6688410767136155E-3</v>
      </c>
    </row>
    <row r="91" spans="1:47">
      <c r="A91" s="14" t="str">
        <f>'data organization'!S92</f>
        <v>89:2:1.72:HI</v>
      </c>
      <c r="B91" s="2">
        <v>4889.2197265625</v>
      </c>
      <c r="C91" s="36">
        <v>4782.55126953125</v>
      </c>
      <c r="D91" s="36">
        <v>4721.39697265625</v>
      </c>
      <c r="E91" s="36">
        <v>4935.984375</v>
      </c>
      <c r="F91" s="36">
        <v>4526.8291015625</v>
      </c>
      <c r="G91" s="2">
        <v>4627.3974609375</v>
      </c>
      <c r="H91" s="2">
        <v>4724.21240234375</v>
      </c>
      <c r="I91" s="2">
        <v>4729.21728515625</v>
      </c>
      <c r="J91" s="2">
        <v>4436.1142578125</v>
      </c>
      <c r="K91" s="2">
        <v>5096.2998046875</v>
      </c>
      <c r="L91" s="2">
        <v>4277.98876953125</v>
      </c>
      <c r="M91" s="2">
        <v>3986.13720703125</v>
      </c>
      <c r="N91" s="2">
        <v>4429.54541015625</v>
      </c>
      <c r="O91" s="2">
        <v>4139.2578125</v>
      </c>
      <c r="R91" s="2">
        <v>4414.06103515625</v>
      </c>
      <c r="U91" s="2">
        <v>5857.0537109375</v>
      </c>
      <c r="V91" s="2">
        <v>4563.271484375</v>
      </c>
      <c r="W91" s="2">
        <v>4807.26318359375</v>
      </c>
      <c r="Z91" s="2">
        <v>4262.97412109375</v>
      </c>
      <c r="AA91" s="2">
        <v>5190.29931640625</v>
      </c>
      <c r="AB91" s="2">
        <v>4145.82666015625</v>
      </c>
      <c r="AC91" s="2">
        <v>4692.93115234375</v>
      </c>
      <c r="AD91" s="2">
        <v>4528.23681640625</v>
      </c>
      <c r="AF91" s="2">
        <v>4031.025390625</v>
      </c>
      <c r="AH91" s="2">
        <f t="shared" si="10"/>
        <v>413.69210798761821</v>
      </c>
      <c r="AI91" s="2">
        <f t="shared" si="11"/>
        <v>3986.13720703125</v>
      </c>
      <c r="AJ91" s="2">
        <f t="shared" si="12"/>
        <v>3995.9241182920105</v>
      </c>
      <c r="AK91" s="2">
        <f t="shared" si="13"/>
        <v>4616.4622802734375</v>
      </c>
      <c r="AL91" s="2">
        <f t="shared" si="14"/>
        <v>5237.0004422548645</v>
      </c>
      <c r="AM91" s="2">
        <f t="shared" si="15"/>
        <v>5857.0537109375</v>
      </c>
      <c r="AN91" s="2">
        <f ca="1">'calcRED(0)'!E106</f>
        <v>4617.2030911033544</v>
      </c>
      <c r="AP91" s="2">
        <f t="shared" si="16"/>
        <v>90.982106526692405</v>
      </c>
      <c r="AS91" s="2">
        <f>data3!AM90</f>
        <v>3.1540487966229875</v>
      </c>
      <c r="AT91" s="2">
        <f t="shared" si="8"/>
        <v>28.8461315576684</v>
      </c>
      <c r="AU91" s="1">
        <f t="shared" si="9"/>
        <v>1.5002277091536564E-2</v>
      </c>
    </row>
    <row r="92" spans="1:47">
      <c r="A92" s="14" t="str">
        <f>'data organization'!S93</f>
        <v>90:2:1.7:HI</v>
      </c>
      <c r="B92" s="2">
        <v>4793.34326171875</v>
      </c>
      <c r="C92" s="36">
        <v>4688.86474609375</v>
      </c>
      <c r="D92" s="36">
        <v>4628.64892578125</v>
      </c>
      <c r="E92" s="36">
        <v>4838.85693359375</v>
      </c>
      <c r="F92" s="36">
        <v>4438.30419921875</v>
      </c>
      <c r="G92" s="2">
        <v>4536.5263671875</v>
      </c>
      <c r="H92" s="2">
        <v>4631.3076171875</v>
      </c>
      <c r="I92" s="2">
        <v>4635.68701171875</v>
      </c>
      <c r="J92" s="2">
        <v>4348.52734375</v>
      </c>
      <c r="K92" s="2">
        <v>4995.57470703125</v>
      </c>
      <c r="L92" s="2">
        <v>4193.99951171875</v>
      </c>
      <c r="M92" s="2">
        <v>3907.9345703125</v>
      </c>
      <c r="N92" s="2">
        <v>4342.583984375</v>
      </c>
      <c r="O92" s="2">
        <v>4057.927001953125</v>
      </c>
      <c r="R92" s="2">
        <v>4327.7255859375</v>
      </c>
      <c r="U92" s="2">
        <v>5741.47021484375</v>
      </c>
      <c r="V92" s="2">
        <v>4473.6513671875</v>
      </c>
      <c r="W92" s="2">
        <v>4712.63818359375</v>
      </c>
      <c r="Z92" s="2">
        <v>4178.671875</v>
      </c>
      <c r="AA92" s="2">
        <v>5088.3232421875</v>
      </c>
      <c r="AB92" s="2">
        <v>4064.183349609375</v>
      </c>
      <c r="AC92" s="2">
        <v>4600.33935546875</v>
      </c>
      <c r="AD92" s="2">
        <v>4439.0859375</v>
      </c>
      <c r="AF92" s="2">
        <v>3952.041015625</v>
      </c>
      <c r="AH92" s="2">
        <f t="shared" si="10"/>
        <v>405.46142539675662</v>
      </c>
      <c r="AI92" s="2">
        <f t="shared" si="11"/>
        <v>3907.9345703125</v>
      </c>
      <c r="AJ92" s="2">
        <f t="shared" si="12"/>
        <v>3917.4835414296044</v>
      </c>
      <c r="AK92" s="2">
        <f t="shared" si="13"/>
        <v>4525.6756795247393</v>
      </c>
      <c r="AL92" s="2">
        <f t="shared" si="14"/>
        <v>5133.8678176198746</v>
      </c>
      <c r="AM92" s="2">
        <f t="shared" si="15"/>
        <v>5741.47021484375</v>
      </c>
      <c r="AN92" s="2">
        <f ca="1">'calcRED(0)'!E107</f>
        <v>4525.7864849308771</v>
      </c>
      <c r="AP92" s="2">
        <f t="shared" si="16"/>
        <v>90.78660074869822</v>
      </c>
      <c r="AS92" s="2">
        <f>data3!AM91</f>
        <v>3.1883845175466092</v>
      </c>
      <c r="AT92" s="2">
        <f t="shared" si="8"/>
        <v>28.474169363536017</v>
      </c>
      <c r="AU92" s="1">
        <f t="shared" si="9"/>
        <v>1.9141278788228355E-3</v>
      </c>
    </row>
    <row r="93" spans="1:47">
      <c r="A93" s="14" t="str">
        <f>'data organization'!S94</f>
        <v>91:2:1.68:HI</v>
      </c>
      <c r="B93" s="2">
        <v>4696.3720703125</v>
      </c>
      <c r="C93" s="36">
        <v>4593.45751953125</v>
      </c>
      <c r="D93" s="36">
        <v>4535.431640625</v>
      </c>
      <c r="E93" s="36">
        <v>4741.4169921875</v>
      </c>
      <c r="F93" s="36">
        <v>4349.3095703125</v>
      </c>
      <c r="G93" s="2">
        <v>4446.43701171875</v>
      </c>
      <c r="H93" s="2">
        <v>4538.24658203125</v>
      </c>
      <c r="I93" s="2">
        <v>4542.93896484375</v>
      </c>
      <c r="J93" s="2">
        <v>4261.87890625</v>
      </c>
      <c r="K93" s="2">
        <v>4895.3193359375</v>
      </c>
      <c r="L93" s="2">
        <v>4110.009765625</v>
      </c>
      <c r="M93" s="2">
        <v>3829.732177734375</v>
      </c>
      <c r="N93" s="2">
        <v>4255.623046875</v>
      </c>
      <c r="O93" s="2">
        <v>3976.9091796875</v>
      </c>
      <c r="R93" s="2">
        <v>4241.39013671875</v>
      </c>
      <c r="U93" s="2">
        <v>5625.26123046875</v>
      </c>
      <c r="V93" s="2">
        <v>4384.03125</v>
      </c>
      <c r="W93" s="2">
        <v>4618.169921875</v>
      </c>
      <c r="Z93" s="2">
        <v>4095.46435546875</v>
      </c>
      <c r="AA93" s="2">
        <v>4986.81640625</v>
      </c>
      <c r="AB93" s="2">
        <v>3983.16552734375</v>
      </c>
      <c r="AC93" s="2">
        <v>4508.52978515625</v>
      </c>
      <c r="AD93" s="2">
        <v>4350.248046875</v>
      </c>
      <c r="AF93" s="2">
        <v>3872.74365234375</v>
      </c>
      <c r="AH93" s="2">
        <f t="shared" si="10"/>
        <v>397.05764130206495</v>
      </c>
      <c r="AI93" s="2">
        <f t="shared" si="11"/>
        <v>3829.732177734375</v>
      </c>
      <c r="AJ93" s="2">
        <f t="shared" si="12"/>
        <v>3839.3678328873975</v>
      </c>
      <c r="AK93" s="2">
        <f t="shared" si="13"/>
        <v>4434.9542948404951</v>
      </c>
      <c r="AL93" s="2">
        <f t="shared" si="14"/>
        <v>5030.5407567935927</v>
      </c>
      <c r="AM93" s="2">
        <f t="shared" si="15"/>
        <v>5625.26123046875</v>
      </c>
      <c r="AN93" s="2">
        <f ca="1">'calcRED(0)'!E108</f>
        <v>4434.5596957397011</v>
      </c>
      <c r="AP93" s="2">
        <f t="shared" si="16"/>
        <v>90.721384684244185</v>
      </c>
      <c r="AS93" s="2">
        <f>data3!AM92</f>
        <v>3.1817641719695189</v>
      </c>
      <c r="AT93" s="2">
        <f t="shared" ref="AT93:AT114" si="17">AP93/AS93</f>
        <v>28.512919179703836</v>
      </c>
      <c r="AU93" s="1">
        <f t="shared" si="9"/>
        <v>3.2776088561103922E-3</v>
      </c>
    </row>
    <row r="94" spans="1:47">
      <c r="A94" s="14" t="str">
        <f>'data organization'!S95</f>
        <v>92:2:1.66:HI</v>
      </c>
      <c r="B94" s="2">
        <v>4602.21630859375</v>
      </c>
      <c r="C94" s="36">
        <v>4501.0224609375</v>
      </c>
      <c r="D94" s="36">
        <v>4443.9345703125</v>
      </c>
      <c r="E94" s="36">
        <v>4644.28955078125</v>
      </c>
      <c r="F94" s="36">
        <v>4260.94091796875</v>
      </c>
      <c r="G94" s="2">
        <v>4355.87841796875</v>
      </c>
      <c r="H94" s="2">
        <v>4446.28076171875</v>
      </c>
      <c r="I94" s="2">
        <v>4451.28564453125</v>
      </c>
      <c r="J94" s="2">
        <v>4175.7001953125</v>
      </c>
      <c r="K94" s="2">
        <v>4796.001953125</v>
      </c>
      <c r="L94" s="2">
        <v>4027.115234375</v>
      </c>
      <c r="M94" s="2">
        <v>3752.311767578125</v>
      </c>
      <c r="N94" s="2">
        <v>4169.44384765625</v>
      </c>
      <c r="O94" s="2">
        <v>3896.204345703125</v>
      </c>
      <c r="R94" s="2">
        <v>4155.52392578125</v>
      </c>
      <c r="U94" s="2">
        <v>5511.5546875</v>
      </c>
      <c r="V94" s="2">
        <v>4295.50634765625</v>
      </c>
      <c r="W94" s="2">
        <v>4524.32666015625</v>
      </c>
      <c r="Z94" s="2">
        <v>4012.100341796875</v>
      </c>
      <c r="AA94" s="2">
        <v>4885.6220703125</v>
      </c>
      <c r="AB94" s="2">
        <v>3902.147705078125</v>
      </c>
      <c r="AC94" s="2">
        <v>4416.87646484375</v>
      </c>
      <c r="AD94" s="2">
        <v>4262.19189453125</v>
      </c>
      <c r="AF94" s="2">
        <v>3794.541015625</v>
      </c>
      <c r="AH94" s="2">
        <f t="shared" si="10"/>
        <v>389.02533461632765</v>
      </c>
      <c r="AI94" s="2">
        <f t="shared" si="11"/>
        <v>3752.311767578125</v>
      </c>
      <c r="AJ94" s="2">
        <f t="shared" si="12"/>
        <v>3761.587710152332</v>
      </c>
      <c r="AK94" s="2">
        <f t="shared" si="13"/>
        <v>4345.1257120768232</v>
      </c>
      <c r="AL94" s="2">
        <f t="shared" si="14"/>
        <v>4928.6637140013145</v>
      </c>
      <c r="AM94" s="2">
        <f t="shared" si="15"/>
        <v>5511.5546875</v>
      </c>
      <c r="AN94" s="2">
        <f ca="1">'calcRED(0)'!E109</f>
        <v>4344.955637103245</v>
      </c>
      <c r="AP94" s="2">
        <f t="shared" si="16"/>
        <v>89.828582763671875</v>
      </c>
      <c r="AS94" s="2">
        <f>data3!AM93</f>
        <v>3.1251673544606717</v>
      </c>
      <c r="AT94" s="2">
        <f t="shared" si="17"/>
        <v>28.743607165695007</v>
      </c>
      <c r="AU94" s="1">
        <f t="shared" si="9"/>
        <v>1.1394774605375302E-2</v>
      </c>
    </row>
    <row r="95" spans="1:47">
      <c r="A95" s="14" t="str">
        <f>'data organization'!S96</f>
        <v>93:2:1.64:HI</v>
      </c>
      <c r="B95" s="2">
        <v>4508.216796875</v>
      </c>
      <c r="C95" s="36">
        <v>4408.5869140625</v>
      </c>
      <c r="D95" s="36">
        <v>4353.0634765625</v>
      </c>
      <c r="E95" s="36">
        <v>4550.6025390625</v>
      </c>
      <c r="F95" s="36">
        <v>4174.1357421875</v>
      </c>
      <c r="G95" s="2">
        <v>4267.509765625</v>
      </c>
      <c r="H95" s="2">
        <v>4355.72216796875</v>
      </c>
      <c r="I95" s="2">
        <v>4360.1015625</v>
      </c>
      <c r="J95" s="2">
        <v>4090.459228515625</v>
      </c>
      <c r="K95" s="2">
        <v>4698.2490234375</v>
      </c>
      <c r="L95" s="2">
        <v>3944.84619140625</v>
      </c>
      <c r="M95" s="2">
        <v>3675.516845703125</v>
      </c>
      <c r="N95" s="2">
        <v>4084.515869140625</v>
      </c>
      <c r="O95" s="2">
        <v>3816.75048828125</v>
      </c>
      <c r="R95" s="2">
        <v>4070.90869140625</v>
      </c>
      <c r="U95" s="2">
        <v>5398.63037109375</v>
      </c>
      <c r="V95" s="2">
        <v>4207.76318359375</v>
      </c>
      <c r="W95" s="2">
        <v>4432.2041015625</v>
      </c>
      <c r="Z95" s="2">
        <v>3930.45703125</v>
      </c>
      <c r="AA95" s="2">
        <v>4785.8359375</v>
      </c>
      <c r="AB95" s="2">
        <v>3822.694091796875</v>
      </c>
      <c r="AC95" s="2">
        <v>4326.630859375</v>
      </c>
      <c r="AD95" s="2">
        <v>4174.60498046875</v>
      </c>
      <c r="AF95" s="2">
        <v>3716.807861328125</v>
      </c>
      <c r="AH95" s="2">
        <f t="shared" si="10"/>
        <v>381.0665438052194</v>
      </c>
      <c r="AI95" s="2">
        <f t="shared" si="11"/>
        <v>3675.516845703125</v>
      </c>
      <c r="AJ95" s="2">
        <f t="shared" si="12"/>
        <v>3684.8507559881346</v>
      </c>
      <c r="AK95" s="2">
        <f t="shared" si="13"/>
        <v>4256.4505716959638</v>
      </c>
      <c r="AL95" s="2">
        <f t="shared" si="14"/>
        <v>4828.0503874037931</v>
      </c>
      <c r="AM95" s="2">
        <f t="shared" si="15"/>
        <v>5398.63037109375</v>
      </c>
      <c r="AN95" s="2">
        <f ca="1">'calcRED(0)'!E110</f>
        <v>4255.4813878789828</v>
      </c>
      <c r="AP95" s="2">
        <f t="shared" si="16"/>
        <v>88.675140380859375</v>
      </c>
      <c r="AS95" s="2">
        <f>data3!AM94</f>
        <v>3.1206399240801659</v>
      </c>
      <c r="AT95" s="2">
        <f t="shared" si="17"/>
        <v>28.415691184556351</v>
      </c>
      <c r="AU95" s="1">
        <f t="shared" si="9"/>
        <v>-1.4353051831317298E-4</v>
      </c>
    </row>
    <row r="96" spans="1:47">
      <c r="A96" s="14" t="str">
        <f>'data organization'!S97</f>
        <v>94:2:1.62:HI</v>
      </c>
      <c r="B96" s="2">
        <v>4415.93798828125</v>
      </c>
      <c r="C96" s="36">
        <v>4318.49755859375</v>
      </c>
      <c r="D96" s="36">
        <v>4263.755859375</v>
      </c>
      <c r="E96" s="36">
        <v>4457.6982421875</v>
      </c>
      <c r="F96" s="36">
        <v>4089.2080078125</v>
      </c>
      <c r="G96" s="2">
        <v>4180.07958984375</v>
      </c>
      <c r="H96" s="2">
        <v>4266.25830078125</v>
      </c>
      <c r="I96" s="2">
        <v>4271.263671875</v>
      </c>
      <c r="J96" s="2">
        <v>4006.93896484375</v>
      </c>
      <c r="K96" s="2">
        <v>4601.5908203125</v>
      </c>
      <c r="L96" s="2">
        <v>3864.141357421875</v>
      </c>
      <c r="M96" s="2">
        <v>3600.75537109375</v>
      </c>
      <c r="N96" s="2">
        <v>4001.308349609375</v>
      </c>
      <c r="O96" s="2">
        <v>3739.017333984375</v>
      </c>
      <c r="R96" s="2">
        <v>3987.23193359375</v>
      </c>
      <c r="U96" s="2">
        <v>5286.95751953125</v>
      </c>
      <c r="V96" s="2">
        <v>4121.740234375</v>
      </c>
      <c r="W96" s="2">
        <v>4341.3330078125</v>
      </c>
      <c r="Z96" s="2">
        <v>3849.595703125</v>
      </c>
      <c r="AA96" s="2">
        <v>4687.61328125</v>
      </c>
      <c r="AB96" s="2">
        <v>3744.491455078125</v>
      </c>
      <c r="AC96" s="2">
        <v>4238.10546875</v>
      </c>
      <c r="AD96" s="2">
        <v>4089.520751953125</v>
      </c>
      <c r="AF96" s="2">
        <v>3640.951416015625</v>
      </c>
      <c r="AH96" s="2">
        <f t="shared" si="10"/>
        <v>373.01457173135543</v>
      </c>
      <c r="AI96" s="2">
        <f t="shared" si="11"/>
        <v>3600.75537109375</v>
      </c>
      <c r="AJ96" s="2">
        <f t="shared" si="12"/>
        <v>3609.811150215467</v>
      </c>
      <c r="AK96" s="2">
        <f t="shared" si="13"/>
        <v>4169.3330078125</v>
      </c>
      <c r="AL96" s="2">
        <f t="shared" si="14"/>
        <v>4728.854865409533</v>
      </c>
      <c r="AM96" s="2">
        <f t="shared" si="15"/>
        <v>5286.95751953125</v>
      </c>
      <c r="AN96" s="2">
        <f ca="1">'calcRED(0)'!E111</f>
        <v>4168.0967907578697</v>
      </c>
      <c r="AP96" s="2">
        <f t="shared" si="16"/>
        <v>87.117563883463845</v>
      </c>
      <c r="AS96" s="2">
        <f>data3!AM95</f>
        <v>3.0477580408895903</v>
      </c>
      <c r="AT96" s="2">
        <f t="shared" si="17"/>
        <v>28.584147007298409</v>
      </c>
      <c r="AU96" s="1">
        <f t="shared" si="9"/>
        <v>5.783886242256342E-3</v>
      </c>
    </row>
    <row r="97" spans="1:47">
      <c r="A97" s="14" t="str">
        <f>'data organization'!S98</f>
        <v>95:2:1.6:HI</v>
      </c>
      <c r="B97" s="2">
        <v>4326.16162109375</v>
      </c>
      <c r="C97" s="36">
        <v>4230.75439453125</v>
      </c>
      <c r="D97" s="36">
        <v>4177.26416015625</v>
      </c>
      <c r="E97" s="36">
        <v>4366.82666015625</v>
      </c>
      <c r="F97" s="36">
        <v>4006.000732421875</v>
      </c>
      <c r="G97" s="2">
        <v>4095.307861328125</v>
      </c>
      <c r="H97" s="2">
        <v>4179.7666015625</v>
      </c>
      <c r="I97" s="2">
        <v>4184.14599609375</v>
      </c>
      <c r="J97" s="2">
        <v>3925.764892578125</v>
      </c>
      <c r="K97" s="2">
        <v>4508.216796875</v>
      </c>
      <c r="L97" s="2">
        <v>3785.313232421875</v>
      </c>
      <c r="M97" s="2">
        <v>3527.244873046875</v>
      </c>
      <c r="N97" s="2">
        <v>3919.6650390625</v>
      </c>
      <c r="O97" s="2">
        <v>3662.535400390625</v>
      </c>
      <c r="R97" s="2">
        <v>3906.527099609375</v>
      </c>
      <c r="U97" s="2">
        <v>5178.412109375</v>
      </c>
      <c r="V97" s="2">
        <v>4037.9072265625</v>
      </c>
      <c r="W97" s="2">
        <v>4253.12060546875</v>
      </c>
      <c r="Z97" s="2">
        <v>3771.7060546875</v>
      </c>
      <c r="AA97" s="2">
        <v>4591.7373046875</v>
      </c>
      <c r="AB97" s="2">
        <v>3668.165771484375</v>
      </c>
      <c r="AC97" s="2">
        <v>4151.61376953125</v>
      </c>
      <c r="AD97" s="2">
        <v>4006.3134765625</v>
      </c>
      <c r="AF97" s="2">
        <v>3566.658935546875</v>
      </c>
      <c r="AH97" s="2">
        <f t="shared" si="10"/>
        <v>365.32023845871271</v>
      </c>
      <c r="AI97" s="2">
        <f t="shared" si="11"/>
        <v>3527.244873046875</v>
      </c>
      <c r="AJ97" s="2">
        <f t="shared" si="12"/>
        <v>3536.4834179466966</v>
      </c>
      <c r="AK97" s="2">
        <f t="shared" si="13"/>
        <v>4084.4637756347656</v>
      </c>
      <c r="AL97" s="2">
        <f t="shared" si="14"/>
        <v>4632.4441333228351</v>
      </c>
      <c r="AM97" s="2">
        <f t="shared" si="15"/>
        <v>5178.412109375</v>
      </c>
      <c r="AN97" s="2">
        <f ca="1">'calcRED(0)'!E112</f>
        <v>4082.6922176127105</v>
      </c>
      <c r="AP97" s="2">
        <f t="shared" si="16"/>
        <v>84.869232177734375</v>
      </c>
      <c r="AS97" s="2">
        <f>data3!AM96</f>
        <v>2.9786997149067815</v>
      </c>
      <c r="AT97" s="2">
        <f t="shared" si="17"/>
        <v>28.492040252667884</v>
      </c>
      <c r="AU97" s="1">
        <f t="shared" si="9"/>
        <v>2.5429467943238748E-3</v>
      </c>
    </row>
    <row r="98" spans="1:47">
      <c r="A98" s="14" t="str">
        <f>'data organization'!S99</f>
        <v>96:2:1.58:HI</v>
      </c>
      <c r="B98" s="2">
        <v>4238.8876953125</v>
      </c>
      <c r="C98" s="36">
        <v>4145.82666015625</v>
      </c>
      <c r="D98" s="36">
        <v>4093.274658203125</v>
      </c>
      <c r="E98" s="36">
        <v>4279.08349609375</v>
      </c>
      <c r="F98" s="36">
        <v>3925.764892578125</v>
      </c>
      <c r="G98" s="2">
        <v>4012.88232421875</v>
      </c>
      <c r="H98" s="2">
        <v>4095.307861328125</v>
      </c>
      <c r="I98" s="2">
        <v>4101.72021484375</v>
      </c>
      <c r="J98" s="2">
        <v>3846.936767578125</v>
      </c>
      <c r="K98" s="2">
        <v>4417.81494140625</v>
      </c>
      <c r="L98" s="2">
        <v>3709.76953125</v>
      </c>
      <c r="M98" s="2">
        <v>3456.237060546875</v>
      </c>
      <c r="N98" s="2">
        <v>3840.8369140625</v>
      </c>
      <c r="O98" s="2">
        <v>3589.02490234375</v>
      </c>
      <c r="R98" s="2">
        <v>3827.698974609375</v>
      </c>
      <c r="U98" s="2">
        <v>5074.40283203125</v>
      </c>
      <c r="V98" s="2">
        <v>3956.889404296875</v>
      </c>
      <c r="W98" s="2">
        <v>4168.0361328125</v>
      </c>
      <c r="Z98" s="2">
        <v>3695.849609375</v>
      </c>
      <c r="AA98" s="2">
        <v>4499.927734375</v>
      </c>
      <c r="AB98" s="2">
        <v>3594.4990234375</v>
      </c>
      <c r="AC98" s="2">
        <v>4068.249755859375</v>
      </c>
      <c r="AD98" s="2">
        <v>3925.6083984375</v>
      </c>
      <c r="AF98" s="2">
        <v>3494.869140625</v>
      </c>
      <c r="AH98" s="2">
        <f t="shared" si="10"/>
        <v>358.03589623526392</v>
      </c>
      <c r="AI98" s="2">
        <f t="shared" si="11"/>
        <v>3456.237060546875</v>
      </c>
      <c r="AJ98" s="2">
        <f t="shared" si="12"/>
        <v>3465.4211108879895</v>
      </c>
      <c r="AK98" s="2">
        <f t="shared" si="13"/>
        <v>4002.4749552408853</v>
      </c>
      <c r="AL98" s="2">
        <f t="shared" si="14"/>
        <v>4539.5287995937815</v>
      </c>
      <c r="AM98" s="2">
        <f t="shared" si="15"/>
        <v>5074.40283203125</v>
      </c>
      <c r="AN98" s="2">
        <f ca="1">'calcRED(0)'!E113</f>
        <v>4000.5013800324596</v>
      </c>
      <c r="AP98" s="2">
        <f t="shared" si="16"/>
        <v>81.98882039388036</v>
      </c>
      <c r="AS98" s="2">
        <f>data3!AM97</f>
        <v>2.8666125882056406</v>
      </c>
      <c r="AT98" s="2">
        <f t="shared" si="17"/>
        <v>28.601290851513827</v>
      </c>
      <c r="AU98" s="1">
        <f t="shared" ref="AU98:AU115" si="18">AT98/AT$2-1</f>
        <v>6.3871227934717556E-3</v>
      </c>
    </row>
    <row r="99" spans="1:47">
      <c r="A99" s="14" t="str">
        <f>'data organization'!S100</f>
        <v>97:2:1.56:HI</v>
      </c>
      <c r="B99" s="2">
        <v>4155.52392578125</v>
      </c>
      <c r="C99" s="36">
        <v>4064.183349609375</v>
      </c>
      <c r="D99" s="36">
        <v>4012.413330078125</v>
      </c>
      <c r="E99" s="36">
        <v>4194.78125</v>
      </c>
      <c r="F99" s="36">
        <v>3848.344482421875</v>
      </c>
      <c r="G99" s="2">
        <v>3934.054443359375</v>
      </c>
      <c r="H99" s="2">
        <v>4014.75927734375</v>
      </c>
      <c r="I99" s="2">
        <v>4021.015380859375</v>
      </c>
      <c r="J99" s="2">
        <v>3771.23681640625</v>
      </c>
      <c r="K99" s="2">
        <v>4330.541015625</v>
      </c>
      <c r="L99" s="2">
        <v>3636.415771484375</v>
      </c>
      <c r="M99" s="2">
        <v>3388.82666015625</v>
      </c>
      <c r="N99" s="2">
        <v>3765.44970703125</v>
      </c>
      <c r="O99" s="2">
        <v>3518.486328125</v>
      </c>
      <c r="R99" s="2">
        <v>3752.46826171875</v>
      </c>
      <c r="U99" s="2">
        <v>4973.67822265625</v>
      </c>
      <c r="V99" s="2">
        <v>3878.84326171875</v>
      </c>
      <c r="W99" s="2">
        <v>4086.236328125</v>
      </c>
      <c r="Z99" s="2">
        <v>3623.277587890625</v>
      </c>
      <c r="AA99" s="2">
        <v>4411.24609375</v>
      </c>
      <c r="AB99" s="2">
        <v>3523.647705078125</v>
      </c>
      <c r="AC99" s="2">
        <v>3988.17041015625</v>
      </c>
      <c r="AD99" s="2">
        <v>3848.344482421875</v>
      </c>
      <c r="AF99" s="2">
        <v>3425.112548828125</v>
      </c>
      <c r="AH99" s="2">
        <f t="shared" si="10"/>
        <v>350.87679001771943</v>
      </c>
      <c r="AI99" s="2">
        <f t="shared" si="11"/>
        <v>3388.82666015625</v>
      </c>
      <c r="AJ99" s="2">
        <f t="shared" si="12"/>
        <v>3397.3121749994625</v>
      </c>
      <c r="AK99" s="2">
        <f t="shared" si="13"/>
        <v>3923.6273600260415</v>
      </c>
      <c r="AL99" s="2">
        <f t="shared" si="14"/>
        <v>4449.9425450526205</v>
      </c>
      <c r="AM99" s="2">
        <f t="shared" si="15"/>
        <v>4973.67822265625</v>
      </c>
      <c r="AN99" s="2">
        <f ca="1">'calcRED(0)'!E114</f>
        <v>3921.3537108768924</v>
      </c>
      <c r="AP99" s="2">
        <f t="shared" si="16"/>
        <v>78.84759521484375</v>
      </c>
      <c r="AS99" s="2">
        <f>data3!AM98</f>
        <v>2.7604744203628968</v>
      </c>
      <c r="AT99" s="2">
        <f t="shared" si="17"/>
        <v>28.563059535425186</v>
      </c>
      <c r="AU99" s="1">
        <f t="shared" si="18"/>
        <v>5.041886160663589E-3</v>
      </c>
    </row>
    <row r="100" spans="1:47">
      <c r="A100" s="14" t="str">
        <f>'data organization'!S101</f>
        <v>98:2:1.54:HI</v>
      </c>
      <c r="B100" s="2">
        <v>4074.506103515625</v>
      </c>
      <c r="C100" s="36">
        <v>3985.355224609375</v>
      </c>
      <c r="D100" s="36">
        <v>3934.054443359375</v>
      </c>
      <c r="E100" s="36">
        <v>4113.29443359375</v>
      </c>
      <c r="F100" s="36">
        <v>3773.8955078125</v>
      </c>
      <c r="G100" s="2">
        <v>3857.259521484375</v>
      </c>
      <c r="H100" s="2">
        <v>3936.713134765625</v>
      </c>
      <c r="I100" s="2">
        <v>3942.500244140625</v>
      </c>
      <c r="J100" s="2">
        <v>3697.8828125</v>
      </c>
      <c r="K100" s="2">
        <v>4246.23876953125</v>
      </c>
      <c r="L100" s="2">
        <v>3565.564208984375</v>
      </c>
      <c r="M100" s="2">
        <v>3322.667236328125</v>
      </c>
      <c r="N100" s="2">
        <v>3691.939453125</v>
      </c>
      <c r="O100" s="2">
        <v>3449.824462890625</v>
      </c>
      <c r="R100" s="2">
        <v>3679.1142578125</v>
      </c>
      <c r="U100" s="2">
        <v>4876.23779296875</v>
      </c>
      <c r="V100" s="2">
        <v>3803.612548828125</v>
      </c>
      <c r="W100" s="2">
        <v>4006.156982421875</v>
      </c>
      <c r="Z100" s="2">
        <v>3552.58251953125</v>
      </c>
      <c r="AA100" s="2">
        <v>4325.22314453125</v>
      </c>
      <c r="AB100" s="2">
        <v>3454.98583984375</v>
      </c>
      <c r="AC100" s="2">
        <v>3910.437255859375</v>
      </c>
      <c r="AD100" s="2">
        <v>3773.426513671875</v>
      </c>
      <c r="AF100" s="2">
        <v>3359.109619140625</v>
      </c>
      <c r="AH100" s="2">
        <f t="shared" si="10"/>
        <v>343.94251433894703</v>
      </c>
      <c r="AI100" s="2">
        <f t="shared" si="11"/>
        <v>3322.667236328125</v>
      </c>
      <c r="AJ100" s="2">
        <f t="shared" si="12"/>
        <v>3331.2771464603293</v>
      </c>
      <c r="AK100" s="2">
        <f t="shared" si="13"/>
        <v>3847.19091796875</v>
      </c>
      <c r="AL100" s="2">
        <f t="shared" si="14"/>
        <v>4363.1046894771707</v>
      </c>
      <c r="AM100" s="2">
        <f t="shared" si="15"/>
        <v>4876.23779296875</v>
      </c>
      <c r="AN100" s="2">
        <f ca="1">'calcRED(0)'!E115</f>
        <v>3844.2864358363886</v>
      </c>
      <c r="AP100" s="2">
        <f t="shared" si="16"/>
        <v>76.436442057291515</v>
      </c>
      <c r="AS100" s="2">
        <f>data3!AM99</f>
        <v>2.6879154328377126</v>
      </c>
      <c r="AT100" s="2">
        <f t="shared" si="17"/>
        <v>28.437071019230423</v>
      </c>
      <c r="AU100" s="1">
        <f t="shared" si="18"/>
        <v>6.0875686672634544E-4</v>
      </c>
    </row>
    <row r="101" spans="1:47">
      <c r="A101" s="14" t="str">
        <f>'data organization'!S102</f>
        <v>99:2:1.52:HI</v>
      </c>
      <c r="B101" s="2">
        <v>3984.5732421875</v>
      </c>
      <c r="C101" s="36">
        <v>3900.896484375</v>
      </c>
      <c r="D101" s="36">
        <v>3851.316162109375</v>
      </c>
      <c r="E101" s="36">
        <v>4026.958984375</v>
      </c>
      <c r="F101" s="36">
        <v>3694.129150390625</v>
      </c>
      <c r="G101" s="2">
        <v>3777.023681640625</v>
      </c>
      <c r="H101" s="2">
        <v>3855.06982421875</v>
      </c>
      <c r="I101" s="2">
        <v>3860.231201171875</v>
      </c>
      <c r="J101" s="2">
        <v>3620.61865234375</v>
      </c>
      <c r="K101" s="2">
        <v>4157.55712890625</v>
      </c>
      <c r="L101" s="2">
        <v>3491.115478515625</v>
      </c>
      <c r="M101" s="2">
        <v>3253.3798828125</v>
      </c>
      <c r="N101" s="2">
        <v>3614.98828125</v>
      </c>
      <c r="O101" s="2">
        <v>3377.878173828125</v>
      </c>
      <c r="R101" s="2">
        <v>3602.1630859375</v>
      </c>
      <c r="U101" s="2">
        <v>4773.63623046875</v>
      </c>
      <c r="V101" s="2">
        <v>3723.845947265625</v>
      </c>
      <c r="W101" s="2">
        <v>3922.793212890625</v>
      </c>
      <c r="Z101" s="2">
        <v>3478.290283203125</v>
      </c>
      <c r="AA101" s="2">
        <v>4235.29052734375</v>
      </c>
      <c r="AB101" s="2">
        <v>3382.5703125</v>
      </c>
      <c r="AC101" s="2">
        <v>3829.41943359375</v>
      </c>
      <c r="AD101" s="2">
        <v>3694.598388671875</v>
      </c>
      <c r="AF101" s="2">
        <v>3288.101806640625</v>
      </c>
      <c r="AH101" s="2">
        <f t="shared" si="10"/>
        <v>336.59096490636864</v>
      </c>
      <c r="AI101" s="2">
        <f t="shared" si="11"/>
        <v>3253.3798828125</v>
      </c>
      <c r="AJ101" s="2">
        <f t="shared" si="12"/>
        <v>3261.6321175004728</v>
      </c>
      <c r="AK101" s="2">
        <f t="shared" si="13"/>
        <v>3766.5185648600259</v>
      </c>
      <c r="AL101" s="2">
        <f t="shared" si="14"/>
        <v>4271.4050122195786</v>
      </c>
      <c r="AM101" s="2">
        <f t="shared" si="15"/>
        <v>4773.63623046875</v>
      </c>
      <c r="AN101" s="2">
        <f ca="1">'calcRED(0)'!E116</f>
        <v>3763.363138194843</v>
      </c>
      <c r="AP101" s="2">
        <f t="shared" si="16"/>
        <v>80.67235310872411</v>
      </c>
      <c r="AS101" s="2">
        <f>data3!AM100</f>
        <v>2.8224039385395656</v>
      </c>
      <c r="AT101" s="2">
        <f t="shared" si="17"/>
        <v>28.5828516631349</v>
      </c>
      <c r="AU101" s="1">
        <f t="shared" si="18"/>
        <v>5.738307261485609E-3</v>
      </c>
    </row>
    <row r="102" spans="1:47">
      <c r="A102" s="14" t="str">
        <f>'data organization'!S103</f>
        <v>100:2:1.5:HI</v>
      </c>
      <c r="B102" s="2">
        <v>3877.122802734375</v>
      </c>
      <c r="C102" s="36">
        <v>3799.3896484375</v>
      </c>
      <c r="D102" s="36">
        <v>3751.68603515625</v>
      </c>
      <c r="E102" s="36">
        <v>3924.200927734375</v>
      </c>
      <c r="F102" s="36">
        <v>3599.504150390625</v>
      </c>
      <c r="G102" s="2">
        <v>3679.896240234375</v>
      </c>
      <c r="H102" s="2">
        <v>3756.378173828125</v>
      </c>
      <c r="I102" s="2">
        <v>3760.601318359375</v>
      </c>
      <c r="J102" s="2">
        <v>3527.4013671875</v>
      </c>
      <c r="K102" s="2">
        <v>4051.20166015625</v>
      </c>
      <c r="L102" s="2">
        <v>3401.1826171875</v>
      </c>
      <c r="M102" s="2">
        <v>3170.17236328125</v>
      </c>
      <c r="N102" s="2">
        <v>3522.396484375</v>
      </c>
      <c r="O102" s="2">
        <v>3291.542724609375</v>
      </c>
      <c r="R102" s="2">
        <v>3509.10205078125</v>
      </c>
      <c r="U102" s="2">
        <v>4650.38916015625</v>
      </c>
      <c r="V102" s="2">
        <v>3627.8134765625</v>
      </c>
      <c r="W102" s="2">
        <v>3821.59912109375</v>
      </c>
      <c r="Z102" s="2">
        <v>3389.4521484375</v>
      </c>
      <c r="AA102" s="2">
        <v>4126.7451171875</v>
      </c>
      <c r="AB102" s="2">
        <v>3296.078369140625</v>
      </c>
      <c r="AC102" s="2">
        <v>3730.727783203125</v>
      </c>
      <c r="AD102" s="2">
        <v>3599.81689453125</v>
      </c>
      <c r="AF102" s="2">
        <v>3202.0791015625</v>
      </c>
      <c r="AH102" s="2">
        <f t="shared" si="10"/>
        <v>327.76817090484826</v>
      </c>
      <c r="AI102" s="2">
        <f t="shared" si="11"/>
        <v>3170.17236328125</v>
      </c>
      <c r="AJ102" s="2">
        <f t="shared" si="12"/>
        <v>3177.7843993230658</v>
      </c>
      <c r="AK102" s="2">
        <f t="shared" si="13"/>
        <v>3669.4366556803384</v>
      </c>
      <c r="AL102" s="2">
        <f t="shared" si="14"/>
        <v>4161.0889120376105</v>
      </c>
      <c r="AM102" s="2">
        <f t="shared" si="15"/>
        <v>4650.38916015625</v>
      </c>
      <c r="AN102" s="2">
        <f ca="1">'calcRED(0)'!E117</f>
        <v>3665.8424130617395</v>
      </c>
      <c r="AP102" s="2">
        <f t="shared" si="16"/>
        <v>97.0819091796875</v>
      </c>
      <c r="AS102" s="2">
        <f>data3!AM101</f>
        <v>3.4012810491746279</v>
      </c>
      <c r="AT102" s="2">
        <f t="shared" si="17"/>
        <v>28.542748386889667</v>
      </c>
      <c r="AU102" s="1">
        <f t="shared" si="18"/>
        <v>4.3272023919689317E-3</v>
      </c>
    </row>
    <row r="103" spans="1:47">
      <c r="A103" s="14" t="str">
        <f>'data organization'!S104</f>
        <v>101:2:1.48:HI</v>
      </c>
      <c r="B103" s="2">
        <v>3767.9521484375</v>
      </c>
      <c r="C103" s="36">
        <v>3693.0341796875</v>
      </c>
      <c r="D103" s="36">
        <v>3646.73828125</v>
      </c>
      <c r="E103" s="36">
        <v>3814.56103515625</v>
      </c>
      <c r="F103" s="36">
        <v>3498.935791015625</v>
      </c>
      <c r="G103" s="2">
        <v>3576.512451171875</v>
      </c>
      <c r="H103" s="2">
        <v>3650.96142578125</v>
      </c>
      <c r="I103" s="2">
        <v>3655.809814453125</v>
      </c>
      <c r="J103" s="2">
        <v>3428.553466796875</v>
      </c>
      <c r="K103" s="2">
        <v>3937.96435546875</v>
      </c>
      <c r="L103" s="2">
        <v>3306.401123046875</v>
      </c>
      <c r="M103" s="2">
        <v>3081.33447265625</v>
      </c>
      <c r="N103" s="2">
        <v>3424.174072265625</v>
      </c>
      <c r="O103" s="2">
        <v>3199.889404296875</v>
      </c>
      <c r="R103" s="2">
        <v>3411.1923828125</v>
      </c>
      <c r="U103" s="2">
        <v>4520.10400390625</v>
      </c>
      <c r="V103" s="2">
        <v>3526.150146484375</v>
      </c>
      <c r="W103" s="2">
        <v>3714.774658203125</v>
      </c>
      <c r="Z103" s="2">
        <v>3294.8271484375</v>
      </c>
      <c r="AA103" s="2">
        <v>4011.78759765625</v>
      </c>
      <c r="AB103" s="2">
        <v>3203.955810546875</v>
      </c>
      <c r="AC103" s="2">
        <v>3626.875</v>
      </c>
      <c r="AD103" s="2">
        <v>3499.561279296875</v>
      </c>
      <c r="AF103" s="2">
        <v>3112.615478515625</v>
      </c>
      <c r="AH103" s="2">
        <f t="shared" si="10"/>
        <v>318.54338805361732</v>
      </c>
      <c r="AI103" s="2">
        <f t="shared" si="11"/>
        <v>3081.33447265625</v>
      </c>
      <c r="AJ103" s="2">
        <f t="shared" si="12"/>
        <v>3089.0459815588965</v>
      </c>
      <c r="AK103" s="2">
        <f t="shared" si="13"/>
        <v>3566.8610636393228</v>
      </c>
      <c r="AL103" s="2">
        <f t="shared" si="14"/>
        <v>4044.676145719749</v>
      </c>
      <c r="AM103" s="2">
        <f t="shared" si="15"/>
        <v>4520.10400390625</v>
      </c>
      <c r="AN103" s="2">
        <f ca="1">'calcRED(0)'!E118</f>
        <v>3562.9983800621326</v>
      </c>
      <c r="AP103" s="2">
        <f t="shared" si="16"/>
        <v>102.57559204101562</v>
      </c>
      <c r="AS103" s="2">
        <f>data3!AM102</f>
        <v>3.5869448261876329</v>
      </c>
      <c r="AT103" s="2">
        <f t="shared" si="17"/>
        <v>28.596924963029778</v>
      </c>
      <c r="AU103" s="1">
        <f t="shared" si="18"/>
        <v>6.233501267341568E-3</v>
      </c>
    </row>
    <row r="104" spans="1:47">
      <c r="A104" s="14" t="str">
        <f>'data organization'!S105</f>
        <v>102:2:1.46:HI</v>
      </c>
      <c r="B104" s="2">
        <v>3663.4736328125</v>
      </c>
      <c r="C104" s="36">
        <v>3590.4326171875</v>
      </c>
      <c r="D104" s="36">
        <v>3545.70068359375</v>
      </c>
      <c r="E104" s="36">
        <v>3708.362060546875</v>
      </c>
      <c r="F104" s="36">
        <v>3402.27734375</v>
      </c>
      <c r="G104" s="2">
        <v>3477.66455078125</v>
      </c>
      <c r="H104" s="2">
        <v>3550.080078125</v>
      </c>
      <c r="I104" s="2">
        <v>3553.990234375</v>
      </c>
      <c r="J104" s="2">
        <v>3333.61572265625</v>
      </c>
      <c r="K104" s="2">
        <v>3829.106689453125</v>
      </c>
      <c r="L104" s="2">
        <v>3214.904296875</v>
      </c>
      <c r="M104" s="2">
        <v>2996.09375</v>
      </c>
      <c r="N104" s="2">
        <v>3329.392578125</v>
      </c>
      <c r="O104" s="2">
        <v>3110.89501953125</v>
      </c>
      <c r="R104" s="2">
        <v>3316.4111328125</v>
      </c>
      <c r="U104" s="2">
        <v>4394.5107421875</v>
      </c>
      <c r="V104" s="2">
        <v>3428.24072265625</v>
      </c>
      <c r="W104" s="2">
        <v>3611.078125</v>
      </c>
      <c r="Z104" s="2">
        <v>3203.330322265625</v>
      </c>
      <c r="AA104" s="2">
        <v>3899.9580078125</v>
      </c>
      <c r="AB104" s="2">
        <v>3115.4306640625</v>
      </c>
      <c r="AC104" s="2">
        <v>3525.99365234375</v>
      </c>
      <c r="AD104" s="2">
        <v>3402.12109375</v>
      </c>
      <c r="AF104" s="2">
        <v>3026.12353515625</v>
      </c>
      <c r="AH104" s="2">
        <f t="shared" si="10"/>
        <v>309.6179691858311</v>
      </c>
      <c r="AI104" s="2">
        <f t="shared" si="11"/>
        <v>2996.09375</v>
      </c>
      <c r="AJ104" s="2">
        <f t="shared" si="12"/>
        <v>3003.4558485487273</v>
      </c>
      <c r="AK104" s="2">
        <f t="shared" si="13"/>
        <v>3467.8828023274741</v>
      </c>
      <c r="AL104" s="2">
        <f t="shared" si="14"/>
        <v>3932.3097561062209</v>
      </c>
      <c r="AM104" s="2">
        <f t="shared" si="15"/>
        <v>4394.5107421875</v>
      </c>
      <c r="AN104" s="2">
        <f ca="1">'calcRED(0)'!E119</f>
        <v>3463.9791733485372</v>
      </c>
      <c r="AP104" s="2">
        <f t="shared" si="16"/>
        <v>98.978261311848655</v>
      </c>
      <c r="AS104" s="2">
        <f>data3!AM103</f>
        <v>3.4535443705897109</v>
      </c>
      <c r="AT104" s="2">
        <f t="shared" si="17"/>
        <v>28.6599072404411</v>
      </c>
      <c r="AU104" s="1">
        <f t="shared" si="18"/>
        <v>8.4496443526320686E-3</v>
      </c>
    </row>
    <row r="105" spans="1:47">
      <c r="A105" s="14" t="str">
        <f>'data organization'!S106</f>
        <v>103:2:1.44:HI</v>
      </c>
      <c r="B105" s="2">
        <v>3561.028564453125</v>
      </c>
      <c r="C105" s="36">
        <v>3490.33349609375</v>
      </c>
      <c r="D105" s="36">
        <v>3446.383544921875</v>
      </c>
      <c r="E105" s="36">
        <v>3604.66552734375</v>
      </c>
      <c r="F105" s="36">
        <v>3307.49609375</v>
      </c>
      <c r="G105" s="2">
        <v>3381.00634765625</v>
      </c>
      <c r="H105" s="2">
        <v>3450.91943359375</v>
      </c>
      <c r="I105" s="2">
        <v>3454.98583984375</v>
      </c>
      <c r="J105" s="2">
        <v>3241.18017578125</v>
      </c>
      <c r="K105" s="2">
        <v>3722.281982421875</v>
      </c>
      <c r="L105" s="2">
        <v>3125.127685546875</v>
      </c>
      <c r="M105" s="2">
        <v>2913.042724609375</v>
      </c>
      <c r="N105" s="2">
        <v>3236.64453125</v>
      </c>
      <c r="O105" s="2">
        <v>3024.403076171875</v>
      </c>
      <c r="R105" s="2">
        <v>3223.8193359375</v>
      </c>
      <c r="U105" s="2">
        <v>4271.576171875</v>
      </c>
      <c r="V105" s="2">
        <v>3333.302734375</v>
      </c>
      <c r="W105" s="2">
        <v>3510.666015625</v>
      </c>
      <c r="Z105" s="2">
        <v>3114.179443359375</v>
      </c>
      <c r="AA105" s="2">
        <v>3792.195068359375</v>
      </c>
      <c r="AB105" s="2">
        <v>3028.15673828125</v>
      </c>
      <c r="AC105" s="2">
        <v>3427.771484375</v>
      </c>
      <c r="AD105" s="2">
        <v>3307.808837890625</v>
      </c>
      <c r="AF105" s="2">
        <v>2941.821044921875</v>
      </c>
      <c r="AH105" s="2">
        <f t="shared" si="10"/>
        <v>300.92306799254015</v>
      </c>
      <c r="AI105" s="2">
        <f t="shared" si="11"/>
        <v>2913.042724609375</v>
      </c>
      <c r="AJ105" s="2">
        <f t="shared" si="12"/>
        <v>2919.8985604460859</v>
      </c>
      <c r="AK105" s="2">
        <f t="shared" si="13"/>
        <v>3371.283162434896</v>
      </c>
      <c r="AL105" s="2">
        <f t="shared" si="14"/>
        <v>3822.6677644237061</v>
      </c>
      <c r="AM105" s="2">
        <f t="shared" si="15"/>
        <v>4271.576171875</v>
      </c>
      <c r="AN105" s="2">
        <f ca="1">'calcRED(0)'!E120</f>
        <v>3367.3878951792276</v>
      </c>
      <c r="AP105" s="2">
        <f t="shared" si="16"/>
        <v>96.599639892578125</v>
      </c>
      <c r="AS105" s="2">
        <f>data3!AM104</f>
        <v>3.3688642440303767</v>
      </c>
      <c r="AT105" s="2">
        <f t="shared" si="17"/>
        <v>28.674245352496044</v>
      </c>
      <c r="AU105" s="1">
        <f t="shared" si="18"/>
        <v>8.95415624379714E-3</v>
      </c>
    </row>
    <row r="106" spans="1:47">
      <c r="A106" s="14" t="str">
        <f>'data organization'!S107</f>
        <v>104:2:1.42:HI</v>
      </c>
      <c r="B106" s="2">
        <v>3458.114013671875</v>
      </c>
      <c r="C106" s="36">
        <v>3390.077880859375</v>
      </c>
      <c r="D106" s="36">
        <v>3347.53564453125</v>
      </c>
      <c r="E106" s="36">
        <v>3500.499755859375</v>
      </c>
      <c r="F106" s="36">
        <v>3213.183837890625</v>
      </c>
      <c r="G106" s="2">
        <v>3283.722412109375</v>
      </c>
      <c r="H106" s="2">
        <v>3352.071533203125</v>
      </c>
      <c r="I106" s="2">
        <v>3355.8251953125</v>
      </c>
      <c r="J106" s="2">
        <v>3147.962890625</v>
      </c>
      <c r="K106" s="2">
        <v>3615.14453125</v>
      </c>
      <c r="L106" s="2">
        <v>3035.351318359375</v>
      </c>
      <c r="M106" s="2">
        <v>2829.05322265625</v>
      </c>
      <c r="N106" s="2">
        <v>3143.739990234375</v>
      </c>
      <c r="O106" s="2">
        <v>2937.59814453125</v>
      </c>
      <c r="R106" s="2">
        <v>3131.0712890625</v>
      </c>
      <c r="U106" s="2">
        <v>4149.423828125</v>
      </c>
      <c r="V106" s="2">
        <v>3237.11376953125</v>
      </c>
      <c r="W106" s="2">
        <v>3409.941162109375</v>
      </c>
      <c r="Z106" s="2">
        <v>3024.7158203125</v>
      </c>
      <c r="AA106" s="2">
        <v>3682.71142578125</v>
      </c>
      <c r="AB106" s="2">
        <v>2941.195556640625</v>
      </c>
      <c r="AC106" s="2">
        <v>3329.392578125</v>
      </c>
      <c r="AD106" s="2">
        <v>3212.55810546875</v>
      </c>
      <c r="AF106" s="2">
        <v>2857.049560546875</v>
      </c>
      <c r="AH106" s="2">
        <f t="shared" si="10"/>
        <v>292.31201310993407</v>
      </c>
      <c r="AI106" s="2">
        <f t="shared" si="11"/>
        <v>2829.05322265625</v>
      </c>
      <c r="AJ106" s="2">
        <f t="shared" si="12"/>
        <v>2835.9092081183021</v>
      </c>
      <c r="AK106" s="2">
        <f t="shared" si="13"/>
        <v>3274.3772277832031</v>
      </c>
      <c r="AL106" s="2">
        <f t="shared" si="14"/>
        <v>3712.8452474481041</v>
      </c>
      <c r="AM106" s="2">
        <f t="shared" si="15"/>
        <v>4149.423828125</v>
      </c>
      <c r="AN106" s="2">
        <f ca="1">'calcRED(0)'!E121</f>
        <v>3269.8619059766793</v>
      </c>
      <c r="AP106" s="2">
        <f t="shared" si="16"/>
        <v>96.90593465169286</v>
      </c>
      <c r="AS106" s="2">
        <f>data3!AM105</f>
        <v>3.4014646468623937</v>
      </c>
      <c r="AT106" s="2">
        <f t="shared" si="17"/>
        <v>28.489472833734023</v>
      </c>
      <c r="AU106" s="1">
        <f t="shared" si="18"/>
        <v>2.4526076076323289E-3</v>
      </c>
    </row>
    <row r="107" spans="1:47">
      <c r="A107" s="14" t="str">
        <f>'data organization'!S108</f>
        <v>105:2:1.4:HI</v>
      </c>
      <c r="B107" s="2">
        <v>3353.32275390625</v>
      </c>
      <c r="C107" s="36">
        <v>3288.101806640625</v>
      </c>
      <c r="D107" s="36">
        <v>3246.810791015625</v>
      </c>
      <c r="E107" s="36">
        <v>3395.86474609375</v>
      </c>
      <c r="F107" s="36">
        <v>3116.99462890625</v>
      </c>
      <c r="G107" s="2">
        <v>3185.031005859375</v>
      </c>
      <c r="H107" s="2">
        <v>3251.659423828125</v>
      </c>
      <c r="I107" s="2">
        <v>3254.161865234375</v>
      </c>
      <c r="J107" s="2">
        <v>3053.650634765625</v>
      </c>
      <c r="K107" s="2">
        <v>3506.755859375</v>
      </c>
      <c r="L107" s="2">
        <v>2944.636474609375</v>
      </c>
      <c r="M107" s="2">
        <v>2744.43798828125</v>
      </c>
      <c r="N107" s="2">
        <v>3049.427734375</v>
      </c>
      <c r="O107" s="2">
        <v>2850.011474609375</v>
      </c>
      <c r="R107" s="2">
        <v>3037.07177734375</v>
      </c>
      <c r="U107" s="2">
        <v>4024.300048828125</v>
      </c>
      <c r="V107" s="2">
        <v>3140.299072265625</v>
      </c>
      <c r="W107" s="2">
        <v>3307.49609375</v>
      </c>
      <c r="Z107" s="2">
        <v>2933.844482421875</v>
      </c>
      <c r="AA107" s="2">
        <v>3573.071533203125</v>
      </c>
      <c r="AB107" s="2">
        <v>2852.983154296875</v>
      </c>
      <c r="AC107" s="2">
        <v>3229.606201171875</v>
      </c>
      <c r="AD107" s="2">
        <v>3116.212646484375</v>
      </c>
      <c r="AF107" s="2">
        <v>2771.183349609375</v>
      </c>
      <c r="AH107" s="2">
        <f t="shared" si="10"/>
        <v>283.42957696910952</v>
      </c>
      <c r="AI107" s="2">
        <f t="shared" si="11"/>
        <v>2744.43798828125</v>
      </c>
      <c r="AJ107" s="2">
        <f t="shared" si="12"/>
        <v>2750.9779489994608</v>
      </c>
      <c r="AK107" s="2">
        <f t="shared" si="13"/>
        <v>3176.122314453125</v>
      </c>
      <c r="AL107" s="2">
        <f t="shared" si="14"/>
        <v>3601.2666799067892</v>
      </c>
      <c r="AM107" s="2">
        <f t="shared" si="15"/>
        <v>4024.300048828125</v>
      </c>
      <c r="AN107" s="2">
        <f ca="1">'calcRED(0)'!E122</f>
        <v>3171.4853814572457</v>
      </c>
      <c r="AP107" s="2">
        <f t="shared" si="16"/>
        <v>98.254913330078125</v>
      </c>
      <c r="AS107" s="2">
        <f>data3!AM106</f>
        <v>3.4311292094569126</v>
      </c>
      <c r="AT107" s="2">
        <f t="shared" si="17"/>
        <v>28.636319803773915</v>
      </c>
      <c r="AU107" s="1">
        <f t="shared" si="18"/>
        <v>7.6196785778421816E-3</v>
      </c>
    </row>
    <row r="108" spans="1:47">
      <c r="A108" s="14" t="str">
        <f>'data organization'!S109</f>
        <v>106:2:1.38:HI</v>
      </c>
      <c r="B108" s="2">
        <v>3246.498046875</v>
      </c>
      <c r="C108" s="36">
        <v>3184.4052734375</v>
      </c>
      <c r="D108" s="36">
        <v>3144.36572265625</v>
      </c>
      <c r="E108" s="36">
        <v>3288.41455078125</v>
      </c>
      <c r="F108" s="36">
        <v>3018.9287109375</v>
      </c>
      <c r="G108" s="2">
        <v>3085.088134765625</v>
      </c>
      <c r="H108" s="2">
        <v>3149.37060546875</v>
      </c>
      <c r="I108" s="2">
        <v>3151.716552734375</v>
      </c>
      <c r="J108" s="2">
        <v>2958.08740234375</v>
      </c>
      <c r="K108" s="2">
        <v>3396.959716796875</v>
      </c>
      <c r="L108" s="2">
        <v>2852.044677734375</v>
      </c>
      <c r="M108" s="2">
        <v>2658.1025390625</v>
      </c>
      <c r="N108" s="2">
        <v>2954.020751953125</v>
      </c>
      <c r="O108" s="2">
        <v>2759.922119140625</v>
      </c>
      <c r="R108" s="2">
        <v>2941.664794921875</v>
      </c>
      <c r="U108" s="2">
        <v>3898.081298828125</v>
      </c>
      <c r="V108" s="2">
        <v>3041.607421875</v>
      </c>
      <c r="W108" s="2">
        <v>3203.486572265625</v>
      </c>
      <c r="Z108" s="2">
        <v>2841.721923828125</v>
      </c>
      <c r="AA108" s="2">
        <v>3460.77294921875</v>
      </c>
      <c r="AB108" s="2">
        <v>2763.363037109375</v>
      </c>
      <c r="AC108" s="2">
        <v>3127.78662109375</v>
      </c>
      <c r="AD108" s="2">
        <v>3018.459716796875</v>
      </c>
      <c r="AF108" s="2">
        <v>2683.7529296875</v>
      </c>
      <c r="AH108" s="2">
        <f t="shared" si="10"/>
        <v>274.52688429091569</v>
      </c>
      <c r="AI108" s="2">
        <f t="shared" si="11"/>
        <v>2658.1025390625</v>
      </c>
      <c r="AJ108" s="2">
        <f t="shared" si="12"/>
        <v>2664.4022598266474</v>
      </c>
      <c r="AK108" s="2">
        <f t="shared" si="13"/>
        <v>3076.192586263021</v>
      </c>
      <c r="AL108" s="2">
        <f t="shared" si="14"/>
        <v>3487.9829126993945</v>
      </c>
      <c r="AM108" s="2">
        <f t="shared" si="15"/>
        <v>3898.081298828125</v>
      </c>
      <c r="AN108" s="2">
        <f ca="1">'calcRED(0)'!E123</f>
        <v>3071.4856536047378</v>
      </c>
      <c r="AP108" s="2">
        <f t="shared" si="16"/>
        <v>99.929728190104015</v>
      </c>
      <c r="AS108" s="2">
        <f>data3!AM107</f>
        <v>3.4877425163022906</v>
      </c>
      <c r="AT108" s="2">
        <f t="shared" si="17"/>
        <v>28.651693100340918</v>
      </c>
      <c r="AU108" s="1">
        <f t="shared" si="18"/>
        <v>8.1606152712327962E-3</v>
      </c>
    </row>
    <row r="109" spans="1:47">
      <c r="A109" s="14" t="str">
        <f>'data organization'!S110</f>
        <v>107:2:1.36:HI</v>
      </c>
      <c r="B109" s="2">
        <v>3137.48388671875</v>
      </c>
      <c r="C109" s="36">
        <v>3077.8935546875</v>
      </c>
      <c r="D109" s="36">
        <v>3039.886962890625</v>
      </c>
      <c r="E109" s="36">
        <v>3179.400390625</v>
      </c>
      <c r="F109" s="36">
        <v>2918.82958984375</v>
      </c>
      <c r="G109" s="2">
        <v>2982.330078125</v>
      </c>
      <c r="H109" s="2">
        <v>3044.735595703125</v>
      </c>
      <c r="I109" s="2">
        <v>3047.238037109375</v>
      </c>
      <c r="J109" s="2">
        <v>2859.70849609375</v>
      </c>
      <c r="K109" s="2">
        <v>3284.03515625</v>
      </c>
      <c r="L109" s="2">
        <v>2757.576171875</v>
      </c>
      <c r="M109" s="2">
        <v>2569.89013671875</v>
      </c>
      <c r="N109" s="2">
        <v>2856.111328125</v>
      </c>
      <c r="O109" s="2">
        <v>2668.581787109375</v>
      </c>
      <c r="R109" s="2">
        <v>2843.4423828125</v>
      </c>
      <c r="U109" s="2">
        <v>3768.26513671875</v>
      </c>
      <c r="V109" s="2">
        <v>2940.56982421875</v>
      </c>
      <c r="W109" s="2">
        <v>3096.974853515625</v>
      </c>
      <c r="Z109" s="2">
        <v>2747.566162109375</v>
      </c>
      <c r="AA109" s="2">
        <v>3346.284423828125</v>
      </c>
      <c r="AB109" s="2">
        <v>2671.8662109375</v>
      </c>
      <c r="AC109" s="2">
        <v>3024.559326171875</v>
      </c>
      <c r="AD109" s="2">
        <v>2918.2041015625</v>
      </c>
      <c r="AF109" s="2">
        <v>2594.1328125</v>
      </c>
      <c r="AH109" s="2">
        <f t="shared" si="10"/>
        <v>265.33836311730283</v>
      </c>
      <c r="AI109" s="2">
        <f t="shared" si="11"/>
        <v>2569.89013671875</v>
      </c>
      <c r="AJ109" s="2">
        <f t="shared" si="12"/>
        <v>2575.9743889177957</v>
      </c>
      <c r="AK109" s="2">
        <f t="shared" si="13"/>
        <v>2973.98193359375</v>
      </c>
      <c r="AL109" s="2">
        <f t="shared" si="14"/>
        <v>3371.9894782697043</v>
      </c>
      <c r="AM109" s="2">
        <f t="shared" si="15"/>
        <v>3768.26513671875</v>
      </c>
      <c r="AN109" s="2">
        <f ca="1">'calcRED(0)'!E124</f>
        <v>2969.1553613234828</v>
      </c>
      <c r="AP109" s="2">
        <f t="shared" si="16"/>
        <v>102.21065266927098</v>
      </c>
      <c r="AS109" s="2">
        <f>data3!AM108</f>
        <v>3.5690268239667375</v>
      </c>
      <c r="AT109" s="2">
        <f t="shared" si="17"/>
        <v>28.638241658175769</v>
      </c>
      <c r="AU109" s="1">
        <f t="shared" si="18"/>
        <v>7.6873024320225358E-3</v>
      </c>
    </row>
    <row r="110" spans="1:47">
      <c r="A110" s="14" t="str">
        <f>'data organization'!S111</f>
        <v>108:2:1.34:HI</v>
      </c>
      <c r="B110" s="2">
        <v>3025.34130859375</v>
      </c>
      <c r="C110" s="36">
        <v>2968.722900390625</v>
      </c>
      <c r="D110" s="36">
        <v>2932.280517578125</v>
      </c>
      <c r="E110" s="36">
        <v>3066.788818359375</v>
      </c>
      <c r="F110" s="36">
        <v>2815.7587890625</v>
      </c>
      <c r="G110" s="2">
        <v>2877.225830078125</v>
      </c>
      <c r="H110" s="2">
        <v>2937.285400390625</v>
      </c>
      <c r="I110" s="2">
        <v>2939.631591796875</v>
      </c>
      <c r="J110" s="2">
        <v>2758.983642578125</v>
      </c>
      <c r="K110" s="2">
        <v>3167.669921875</v>
      </c>
      <c r="L110" s="2">
        <v>2659.9794921875</v>
      </c>
      <c r="M110" s="2">
        <v>2479.33154296875</v>
      </c>
      <c r="N110" s="2">
        <v>2755.07373046875</v>
      </c>
      <c r="O110" s="2">
        <v>2574.113037109375</v>
      </c>
      <c r="R110" s="2">
        <v>2743.34326171875</v>
      </c>
      <c r="U110" s="2">
        <v>3635.008056640625</v>
      </c>
      <c r="V110" s="2">
        <v>2836.717041015625</v>
      </c>
      <c r="W110" s="2">
        <v>2987.3349609375</v>
      </c>
      <c r="Z110" s="2">
        <v>2650.59521484375</v>
      </c>
      <c r="AA110" s="2">
        <v>3227.572998046875</v>
      </c>
      <c r="AB110" s="2">
        <v>2577.2412109375</v>
      </c>
      <c r="AC110" s="2">
        <v>2917.73486328125</v>
      </c>
      <c r="AD110" s="2">
        <v>2814.976806640625</v>
      </c>
      <c r="AF110" s="2">
        <v>2502.010498046875</v>
      </c>
      <c r="AH110" s="2">
        <f t="shared" si="10"/>
        <v>255.87169847287879</v>
      </c>
      <c r="AI110" s="2">
        <f t="shared" si="11"/>
        <v>2479.33154296875</v>
      </c>
      <c r="AJ110" s="2">
        <f t="shared" si="12"/>
        <v>2484.9725121051351</v>
      </c>
      <c r="AK110" s="2">
        <f t="shared" si="13"/>
        <v>2868.7800598144531</v>
      </c>
      <c r="AL110" s="2">
        <f t="shared" si="14"/>
        <v>3252.5876075237711</v>
      </c>
      <c r="AM110" s="2">
        <f t="shared" si="15"/>
        <v>3635.008056640625</v>
      </c>
      <c r="AN110" s="2">
        <f ca="1">'calcRED(0)'!E125</f>
        <v>2863.1116984892892</v>
      </c>
      <c r="AP110" s="2">
        <f t="shared" si="16"/>
        <v>105.20187377929687</v>
      </c>
      <c r="AS110" s="2">
        <f>data3!AM109</f>
        <v>3.6985399799962124</v>
      </c>
      <c r="AT110" s="2">
        <f t="shared" si="17"/>
        <v>28.44416292598914</v>
      </c>
      <c r="AU110" s="1">
        <f t="shared" si="18"/>
        <v>8.5829817851812429E-4</v>
      </c>
    </row>
    <row r="111" spans="1:47">
      <c r="A111" s="14" t="str">
        <f>'data organization'!S112</f>
        <v>109:2:1.32:HI</v>
      </c>
      <c r="B111" s="2">
        <v>2908.97607421875</v>
      </c>
      <c r="C111" s="36">
        <v>2855.79833984375</v>
      </c>
      <c r="D111" s="36">
        <v>2821.076416015625</v>
      </c>
      <c r="E111" s="36">
        <v>2950.579833984375</v>
      </c>
      <c r="F111" s="36">
        <v>2708.30859375</v>
      </c>
      <c r="G111" s="2">
        <v>2767.89892578125</v>
      </c>
      <c r="H111" s="2">
        <v>2825.925048828125</v>
      </c>
      <c r="I111" s="2">
        <v>2827.802001953125</v>
      </c>
      <c r="J111" s="2">
        <v>2654.505126953125</v>
      </c>
      <c r="K111" s="2">
        <v>3047.707275390625</v>
      </c>
      <c r="L111" s="2">
        <v>2559.410888671875</v>
      </c>
      <c r="M111" s="2">
        <v>2385.48876953125</v>
      </c>
      <c r="N111" s="2">
        <v>2650.59521484375</v>
      </c>
      <c r="O111" s="2">
        <v>2476.8291015625</v>
      </c>
      <c r="R111" s="2">
        <v>2639.021240234375</v>
      </c>
      <c r="U111" s="2">
        <v>3497.058837890625</v>
      </c>
      <c r="V111" s="2">
        <v>2728.797607421875</v>
      </c>
      <c r="W111" s="2">
        <v>2874.097900390625</v>
      </c>
      <c r="Z111" s="2">
        <v>2550.339599609375</v>
      </c>
      <c r="AA111" s="2">
        <v>3105.5771484375</v>
      </c>
      <c r="AB111" s="2">
        <v>2479.488037109375</v>
      </c>
      <c r="AC111" s="2">
        <v>2807.31298828125</v>
      </c>
      <c r="AD111" s="2">
        <v>2709.090576171875</v>
      </c>
      <c r="AF111" s="2">
        <v>2406.916259765625</v>
      </c>
      <c r="AH111" s="2">
        <f t="shared" si="10"/>
        <v>246.1092131890118</v>
      </c>
      <c r="AI111" s="2">
        <f t="shared" si="11"/>
        <v>2385.48876953125</v>
      </c>
      <c r="AJ111" s="2">
        <f t="shared" si="12"/>
        <v>2390.7779221598416</v>
      </c>
      <c r="AK111" s="2">
        <f t="shared" si="13"/>
        <v>2759.9417419433594</v>
      </c>
      <c r="AL111" s="2">
        <f t="shared" si="14"/>
        <v>3129.1055617268771</v>
      </c>
      <c r="AM111" s="2">
        <f t="shared" si="15"/>
        <v>3497.058837890625</v>
      </c>
      <c r="AN111" s="2">
        <f ca="1">'calcRED(0)'!E126</f>
        <v>2753.9691076101053</v>
      </c>
      <c r="AP111" s="2">
        <f t="shared" si="16"/>
        <v>108.83831787109375</v>
      </c>
      <c r="AS111" s="2">
        <f>data3!AM110</f>
        <v>3.8066229051159297</v>
      </c>
      <c r="AT111" s="2">
        <f t="shared" si="17"/>
        <v>28.591830760231058</v>
      </c>
      <c r="AU111" s="1">
        <f t="shared" si="18"/>
        <v>6.0542527108988775E-3</v>
      </c>
    </row>
    <row r="112" spans="1:47">
      <c r="A112" s="14" t="str">
        <f>'data organization'!S113</f>
        <v>110:2:1.3:HI</v>
      </c>
      <c r="B112" s="2">
        <v>2788.0751953125</v>
      </c>
      <c r="C112" s="36">
        <v>2738.49462890625</v>
      </c>
      <c r="D112" s="36">
        <v>2705.3369140625</v>
      </c>
      <c r="E112" s="36">
        <v>2830.14794921875</v>
      </c>
      <c r="F112" s="36">
        <v>2597.1044921875</v>
      </c>
      <c r="G112" s="2">
        <v>2654.66162109375</v>
      </c>
      <c r="H112" s="2">
        <v>2710.185302734375</v>
      </c>
      <c r="I112" s="2">
        <v>2712.062255859375</v>
      </c>
      <c r="J112" s="2">
        <v>2545.960205078125</v>
      </c>
      <c r="K112" s="2">
        <v>2923.521728515625</v>
      </c>
      <c r="L112" s="2">
        <v>2454.46337890625</v>
      </c>
      <c r="M112" s="2">
        <v>2288.04833984375</v>
      </c>
      <c r="N112" s="2">
        <v>2542.67578125</v>
      </c>
      <c r="O112" s="2">
        <v>2375.63525390625</v>
      </c>
      <c r="R112" s="2">
        <v>2531.258056640625</v>
      </c>
      <c r="U112" s="2">
        <v>3353.9482421875</v>
      </c>
      <c r="V112" s="2">
        <v>2617.28076171875</v>
      </c>
      <c r="W112" s="2">
        <v>2756.6376953125</v>
      </c>
      <c r="Z112" s="2">
        <v>2446.330322265625</v>
      </c>
      <c r="AA112" s="2">
        <v>2979.3583984375</v>
      </c>
      <c r="AB112" s="2">
        <v>2377.981201171875</v>
      </c>
      <c r="AC112" s="2">
        <v>2692.66796875</v>
      </c>
      <c r="AD112" s="2">
        <v>2598.199462890625</v>
      </c>
      <c r="AF112" s="2">
        <v>2308.068115234375</v>
      </c>
      <c r="AH112" s="2">
        <f t="shared" si="10"/>
        <v>236.05682756131111</v>
      </c>
      <c r="AI112" s="2">
        <f t="shared" si="11"/>
        <v>2288.04833984375</v>
      </c>
      <c r="AJ112" s="2">
        <f t="shared" si="12"/>
        <v>2292.919061636549</v>
      </c>
      <c r="AK112" s="2">
        <f t="shared" si="13"/>
        <v>2647.0043029785156</v>
      </c>
      <c r="AL112" s="2">
        <f t="shared" si="14"/>
        <v>3001.0895443204822</v>
      </c>
      <c r="AM112" s="2">
        <f t="shared" si="15"/>
        <v>3353.9482421875</v>
      </c>
      <c r="AN112" s="2">
        <f ca="1">'calcRED(0)'!E127</f>
        <v>2640.6507548340901</v>
      </c>
      <c r="AP112" s="2">
        <f t="shared" si="16"/>
        <v>112.93743896484375</v>
      </c>
      <c r="AS112" s="2">
        <f>data3!AM111</f>
        <v>3.9522631245274766</v>
      </c>
      <c r="AT112" s="2">
        <f t="shared" si="17"/>
        <v>28.575384635694338</v>
      </c>
      <c r="AU112" s="1">
        <f t="shared" si="18"/>
        <v>5.4755666634915823E-3</v>
      </c>
    </row>
    <row r="113" spans="1:47">
      <c r="A113" s="14" t="str">
        <f>'data organization'!S114</f>
        <v>111:2:1.28:HI</v>
      </c>
      <c r="B113" s="2">
        <v>2661.699951171875</v>
      </c>
      <c r="C113" s="36">
        <v>2616.342529296875</v>
      </c>
      <c r="D113" s="36">
        <v>2584.74853515625</v>
      </c>
      <c r="E113" s="36">
        <v>2703.772705078125</v>
      </c>
      <c r="F113" s="36">
        <v>2481.521240234375</v>
      </c>
      <c r="G113" s="2">
        <v>2536.41943359375</v>
      </c>
      <c r="H113" s="2">
        <v>2590.06640625</v>
      </c>
      <c r="I113" s="2">
        <v>2591.1611328125</v>
      </c>
      <c r="J113" s="2">
        <v>2433.661376953125</v>
      </c>
      <c r="K113" s="2">
        <v>2793.70556640625</v>
      </c>
      <c r="L113" s="2">
        <v>2345.918212890625</v>
      </c>
      <c r="M113" s="2">
        <v>2186.38525390625</v>
      </c>
      <c r="N113" s="2">
        <v>2429.90771484375</v>
      </c>
      <c r="O113" s="2">
        <v>2270.061767578125</v>
      </c>
      <c r="R113" s="2">
        <v>2418.333740234375</v>
      </c>
      <c r="U113" s="2">
        <v>3204.425048828125</v>
      </c>
      <c r="V113" s="2">
        <v>2501.072021484375</v>
      </c>
      <c r="W113" s="2">
        <v>2633.85986328125</v>
      </c>
      <c r="Z113" s="2">
        <v>2337.628662109375</v>
      </c>
      <c r="AA113" s="2">
        <v>2846.570556640625</v>
      </c>
      <c r="AB113" s="2">
        <v>2272.720703125</v>
      </c>
      <c r="AC113" s="2">
        <v>2572.549072265625</v>
      </c>
      <c r="AD113" s="2">
        <v>2482.7724609375</v>
      </c>
      <c r="AF113" s="2">
        <v>2204.6845703125</v>
      </c>
      <c r="AH113" s="2">
        <f t="shared" si="10"/>
        <v>225.38010572956409</v>
      </c>
      <c r="AI113" s="2">
        <f t="shared" si="11"/>
        <v>2186.38525390625</v>
      </c>
      <c r="AJ113" s="2">
        <f t="shared" si="12"/>
        <v>2191.0960299635967</v>
      </c>
      <c r="AK113" s="2">
        <f t="shared" si="13"/>
        <v>2529.1661885579429</v>
      </c>
      <c r="AL113" s="2">
        <f t="shared" si="14"/>
        <v>2867.236347152289</v>
      </c>
      <c r="AM113" s="2">
        <f t="shared" si="15"/>
        <v>3204.425048828125</v>
      </c>
      <c r="AN113" s="2">
        <f ca="1">'calcRED(0)'!E128</f>
        <v>2522.490918842771</v>
      </c>
      <c r="AP113" s="2">
        <f t="shared" si="16"/>
        <v>117.83811442057277</v>
      </c>
      <c r="AS113" s="2">
        <f>data3!AM112</f>
        <v>4.1211220525926109</v>
      </c>
      <c r="AT113" s="2">
        <f t="shared" si="17"/>
        <v>28.593696793435281</v>
      </c>
      <c r="AU113" s="1">
        <f t="shared" si="18"/>
        <v>6.1199123972810465E-3</v>
      </c>
    </row>
    <row r="114" spans="1:47">
      <c r="A114" s="14" t="str">
        <f>'data organization'!S115</f>
        <v>112:2:1.26:HI</v>
      </c>
      <c r="B114" s="2">
        <v>2532.35302734375</v>
      </c>
      <c r="C114" s="36">
        <v>2489.96728515625</v>
      </c>
      <c r="D114" s="36">
        <v>2459.46826171875</v>
      </c>
      <c r="E114" s="36">
        <v>2572.86181640625</v>
      </c>
      <c r="F114" s="36">
        <v>2361.87158203125</v>
      </c>
      <c r="G114" s="2">
        <v>2414.26708984375</v>
      </c>
      <c r="H114" s="2">
        <v>2465.098876953125</v>
      </c>
      <c r="I114" s="2">
        <v>2466.50634765625</v>
      </c>
      <c r="J114" s="2">
        <v>2316.51416015625</v>
      </c>
      <c r="K114" s="2">
        <v>2658.415283203125</v>
      </c>
      <c r="L114" s="2">
        <v>2232.680908203125</v>
      </c>
      <c r="M114" s="2">
        <v>2081.281005859375</v>
      </c>
      <c r="N114" s="2">
        <v>2312.447509765625</v>
      </c>
      <c r="O114" s="2">
        <v>2160.265625</v>
      </c>
      <c r="R114" s="2">
        <v>2301.499267578125</v>
      </c>
      <c r="U114" s="2">
        <v>3050.053466796875</v>
      </c>
      <c r="V114" s="2">
        <v>2380.483642578125</v>
      </c>
      <c r="W114" s="2">
        <v>2507.171630859375</v>
      </c>
      <c r="Z114" s="2">
        <v>2224.86083984375</v>
      </c>
      <c r="AA114" s="2">
        <v>2709.4033203125</v>
      </c>
      <c r="AB114" s="2">
        <v>2163.080810546875</v>
      </c>
      <c r="AC114" s="2">
        <v>2448.989013671875</v>
      </c>
      <c r="AD114" s="2">
        <v>2363.122802734375</v>
      </c>
      <c r="AF114" s="2">
        <v>2098.016357421875</v>
      </c>
      <c r="AH114" s="2">
        <f t="shared" si="10"/>
        <v>214.49888793106877</v>
      </c>
      <c r="AI114" s="2">
        <f t="shared" si="11"/>
        <v>2081.281005859375</v>
      </c>
      <c r="AJ114" s="2">
        <f t="shared" si="12"/>
        <v>2085.3633319217561</v>
      </c>
      <c r="AK114" s="2">
        <f t="shared" si="13"/>
        <v>2407.1116638183594</v>
      </c>
      <c r="AL114" s="2">
        <f t="shared" si="14"/>
        <v>2728.8599957149627</v>
      </c>
      <c r="AM114" s="2">
        <f t="shared" si="15"/>
        <v>3050.053466796875</v>
      </c>
      <c r="AN114" s="2">
        <f ca="1">'calcRED(0)'!E129</f>
        <v>2400.4232804359563</v>
      </c>
      <c r="AP114" s="2">
        <f t="shared" si="16"/>
        <v>122.05452473958348</v>
      </c>
      <c r="AS114" s="2">
        <f>data3!AM113</f>
        <v>4.2574165098128702</v>
      </c>
      <c r="AT114" s="2">
        <f t="shared" si="17"/>
        <v>28.668683098837388</v>
      </c>
      <c r="AU114" s="1">
        <f t="shared" si="18"/>
        <v>8.7584384880901034E-3</v>
      </c>
    </row>
    <row r="115" spans="1:47" s="38" customFormat="1">
      <c r="A115" s="50" t="str">
        <f>'data organization'!S116</f>
        <v>113:2:1.24:HI</v>
      </c>
      <c r="B115" s="38">
        <v>2398.626708984375</v>
      </c>
      <c r="C115" s="50">
        <v>2359.212646484375</v>
      </c>
      <c r="D115" s="50">
        <v>2330.9033203125</v>
      </c>
      <c r="E115" s="50">
        <v>2438.353515625</v>
      </c>
      <c r="F115" s="50">
        <v>2238.468017578125</v>
      </c>
      <c r="G115" s="38">
        <v>2287.891845703125</v>
      </c>
      <c r="H115" s="38">
        <v>2336.064697265625</v>
      </c>
      <c r="I115" s="38">
        <v>2337.003173828125</v>
      </c>
      <c r="J115" s="38">
        <v>2195.45654296875</v>
      </c>
      <c r="K115" s="38">
        <v>2519.371337890625</v>
      </c>
      <c r="L115" s="38">
        <v>2116.0029296875</v>
      </c>
      <c r="M115" s="38">
        <v>1971.953857421875</v>
      </c>
      <c r="N115" s="38">
        <v>2191.54638671875</v>
      </c>
      <c r="O115" s="38">
        <v>2047.810302734375</v>
      </c>
      <c r="R115" s="38">
        <v>2180.910888671875</v>
      </c>
      <c r="U115" s="38">
        <v>2889.73828125</v>
      </c>
      <c r="V115" s="38">
        <v>2255.672607421875</v>
      </c>
      <c r="W115" s="38">
        <v>2375.947998046875</v>
      </c>
      <c r="Z115" s="38">
        <v>2108.65185546875</v>
      </c>
      <c r="AA115" s="38">
        <v>2568.326171875</v>
      </c>
      <c r="AB115" s="38">
        <v>2049.53076171875</v>
      </c>
      <c r="AC115" s="38">
        <v>2320.737060546875</v>
      </c>
      <c r="AD115" s="38">
        <v>2239.25</v>
      </c>
      <c r="AF115" s="38">
        <v>1988.0635986328125</v>
      </c>
      <c r="AH115" s="38">
        <f t="shared" si="10"/>
        <v>203.20142831584073</v>
      </c>
      <c r="AI115" s="38">
        <f t="shared" si="11"/>
        <v>1971.953857421875</v>
      </c>
      <c r="AJ115" s="38">
        <f t="shared" si="12"/>
        <v>1976.260128644403</v>
      </c>
      <c r="AK115" s="38">
        <f t="shared" si="13"/>
        <v>2281.0622711181641</v>
      </c>
      <c r="AL115" s="38">
        <f t="shared" si="14"/>
        <v>2585.8644135919253</v>
      </c>
      <c r="AM115" s="38">
        <f t="shared" si="15"/>
        <v>2889.73828125</v>
      </c>
      <c r="AN115" s="38">
        <f ca="1">'calcRED(0)'!E130</f>
        <v>2274.2352728201622</v>
      </c>
      <c r="AP115" s="38">
        <f t="shared" si="16"/>
        <v>126.04939270019531</v>
      </c>
      <c r="AS115" s="38">
        <f>data3!AM114</f>
        <v>4.4011247696415126</v>
      </c>
      <c r="AT115" s="38">
        <f>AP115/AS115</f>
        <v>28.640267953699137</v>
      </c>
      <c r="AU115" s="54">
        <f t="shared" si="18"/>
        <v>7.7586012322157227E-3</v>
      </c>
    </row>
    <row r="116" spans="1:47">
      <c r="A116" s="14" t="str">
        <f>'data organization'!S117</f>
        <v>114:17:3.5:HI</v>
      </c>
      <c r="B116" s="2">
        <v>523.01824951171875</v>
      </c>
      <c r="C116" s="36">
        <v>508.9417724609375</v>
      </c>
      <c r="D116" s="36">
        <v>502.84197998046875</v>
      </c>
      <c r="E116" s="36">
        <v>522.2362060546875</v>
      </c>
      <c r="F116" s="36">
        <v>478.1300048828125</v>
      </c>
      <c r="G116" s="2">
        <v>491.4244384765625</v>
      </c>
      <c r="H116" s="2">
        <v>502.21636962890625</v>
      </c>
      <c r="I116" s="2">
        <v>502.68557739257812</v>
      </c>
      <c r="J116" s="2">
        <v>468.43289184570312</v>
      </c>
      <c r="K116" s="2">
        <v>544.44573974609375</v>
      </c>
      <c r="L116" s="2">
        <v>453.88723754882812</v>
      </c>
      <c r="M116" s="2">
        <v>424.48309326171875</v>
      </c>
      <c r="N116" s="2">
        <v>470.30975341796875</v>
      </c>
      <c r="O116" s="2">
        <v>443.72091674804687</v>
      </c>
      <c r="R116" s="2">
        <v>468.58929443359375</v>
      </c>
      <c r="U116" s="2">
        <v>623.43023681640625</v>
      </c>
      <c r="V116" s="2">
        <v>486.57586669921875</v>
      </c>
      <c r="W116" s="2">
        <v>516.2928466796875</v>
      </c>
      <c r="Z116" s="2">
        <v>451.54116821289062</v>
      </c>
      <c r="AA116" s="2">
        <v>547.730224609375</v>
      </c>
      <c r="AB116" s="2">
        <v>443.09530639648437</v>
      </c>
      <c r="AC116" s="2">
        <v>503.6240234375</v>
      </c>
      <c r="AD116" s="2">
        <v>479.8504638671875</v>
      </c>
      <c r="AF116" s="2">
        <v>430.89569091796875</v>
      </c>
      <c r="AH116" s="2">
        <f t="shared" si="10"/>
        <v>43.930303580348472</v>
      </c>
      <c r="AI116" s="2">
        <f t="shared" si="11"/>
        <v>424.48309326171875</v>
      </c>
      <c r="AJ116" s="2">
        <f t="shared" ref="AJ116:AJ121" si="19">AK116-1.5*AH116</f>
        <v>425.28785100561663</v>
      </c>
      <c r="AK116" s="2">
        <f t="shared" ref="AK116:AK121" si="20">AVERAGE(B116:AG116)</f>
        <v>491.18330637613934</v>
      </c>
      <c r="AL116" s="2">
        <f t="shared" ref="AL116:AL121" si="21">AK116+1.5*AH116</f>
        <v>557.07876174666205</v>
      </c>
      <c r="AM116" s="2">
        <f t="shared" si="15"/>
        <v>623.43023681640625</v>
      </c>
      <c r="AN116" s="89">
        <f ca="1">INDIRECT("'calcRED(0)'!R"&amp;ROW('calcRED(0)'!$V$17)+(ROW(AN116)-ROW($AN$116))/3&amp;"C"&amp;COLUMN('calcRED(0)'!$V$17),FALSE)</f>
        <v>482.29468571845553</v>
      </c>
      <c r="AO116" s="48">
        <f ca="1">AN116</f>
        <v>482.29468571845553</v>
      </c>
      <c r="AP116" s="88">
        <f>AK116-AK119</f>
        <v>4.8876533508300781</v>
      </c>
      <c r="AQ116" s="88">
        <f>AK117-AK120</f>
        <v>7.13348388671875E-4</v>
      </c>
      <c r="AR116" s="88">
        <f>AK118-AK121</f>
        <v>0</v>
      </c>
      <c r="AS116" s="88">
        <f>data3!AM116</f>
        <v>-0.3533053475041541</v>
      </c>
    </row>
    <row r="117" spans="1:47">
      <c r="A117" s="14" t="str">
        <f>'data organization'!S118</f>
        <v>115:17:3.5:LO</v>
      </c>
      <c r="B117" s="2">
        <v>374.97137451171875</v>
      </c>
      <c r="C117" s="36">
        <v>374.96566772460937</v>
      </c>
      <c r="D117" s="36">
        <v>374.96566772460937</v>
      </c>
      <c r="E117" s="36">
        <v>374.96566772460937</v>
      </c>
      <c r="F117" s="36">
        <v>374.97137451171875</v>
      </c>
      <c r="G117" s="2">
        <v>374.95993041992187</v>
      </c>
      <c r="H117" s="2">
        <v>374.97137451171875</v>
      </c>
      <c r="I117" s="2">
        <v>374.97137451171875</v>
      </c>
      <c r="J117" s="2">
        <v>374.95993041992187</v>
      </c>
      <c r="K117" s="2">
        <v>374.96566772460937</v>
      </c>
      <c r="L117" s="2">
        <v>374.97137451171875</v>
      </c>
      <c r="M117" s="2">
        <v>374.95993041992187</v>
      </c>
      <c r="N117" s="2">
        <v>374.96566772460937</v>
      </c>
      <c r="O117" s="2">
        <v>374.9542236328125</v>
      </c>
      <c r="R117" s="2">
        <v>374.97137451171875</v>
      </c>
      <c r="U117" s="2">
        <v>374.97711181640625</v>
      </c>
      <c r="V117" s="2">
        <v>374.97137451171875</v>
      </c>
      <c r="W117" s="2">
        <v>374.96566772460937</v>
      </c>
      <c r="Z117" s="2">
        <v>374.95993041992187</v>
      </c>
      <c r="AA117" s="2">
        <v>374.96566772460937</v>
      </c>
      <c r="AB117" s="2">
        <v>374.95993041992187</v>
      </c>
      <c r="AC117" s="2">
        <v>374.97137451171875</v>
      </c>
      <c r="AD117" s="2">
        <v>374.95993041992187</v>
      </c>
      <c r="AF117" s="2">
        <v>374.95993041992187</v>
      </c>
      <c r="AH117" s="2">
        <f t="shared" si="10"/>
        <v>5.7166165010781173E-3</v>
      </c>
      <c r="AI117" s="60">
        <f t="shared" si="11"/>
        <v>374.9542236328125</v>
      </c>
      <c r="AJ117" s="2">
        <f t="shared" si="19"/>
        <v>374.95732168169371</v>
      </c>
      <c r="AK117" s="2">
        <f t="shared" si="20"/>
        <v>374.96589660644531</v>
      </c>
      <c r="AL117" s="2">
        <f t="shared" si="21"/>
        <v>374.97447153119691</v>
      </c>
      <c r="AM117" s="2">
        <f t="shared" si="15"/>
        <v>374.97711181640625</v>
      </c>
      <c r="AN117" s="89"/>
      <c r="AO117" s="48">
        <f ca="1">AN116</f>
        <v>482.29468571845553</v>
      </c>
      <c r="AP117" s="88"/>
      <c r="AQ117" s="88"/>
      <c r="AR117" s="88"/>
      <c r="AS117" s="88"/>
    </row>
    <row r="118" spans="1:47">
      <c r="A118" s="14" t="str">
        <f>'data organization'!S119</f>
        <v>116:17:3.5:HS</v>
      </c>
      <c r="B118" s="2">
        <v>154.99053955078125</v>
      </c>
      <c r="C118" s="36">
        <v>154.98817443847656</v>
      </c>
      <c r="D118" s="36">
        <v>154.99053955078125</v>
      </c>
      <c r="E118" s="36">
        <v>154.98817443847656</v>
      </c>
      <c r="F118" s="36">
        <v>154.98580932617187</v>
      </c>
      <c r="G118" s="2">
        <v>154.99053955078125</v>
      </c>
      <c r="H118" s="2">
        <v>154.98817443847656</v>
      </c>
      <c r="I118" s="2">
        <v>154.99053955078125</v>
      </c>
      <c r="J118" s="2">
        <v>154.98580932617187</v>
      </c>
      <c r="K118" s="2">
        <v>154.98580932617187</v>
      </c>
      <c r="L118" s="2">
        <v>154.99053955078125</v>
      </c>
      <c r="M118" s="2">
        <v>154.98817443847656</v>
      </c>
      <c r="N118" s="2">
        <v>154.98580932617187</v>
      </c>
      <c r="O118" s="2">
        <v>154.98344421386719</v>
      </c>
      <c r="R118" s="2">
        <v>154.98580932617187</v>
      </c>
      <c r="U118" s="2">
        <v>154.99053955078125</v>
      </c>
      <c r="V118" s="2">
        <v>154.99053955078125</v>
      </c>
      <c r="W118" s="2">
        <v>154.98817443847656</v>
      </c>
      <c r="Z118" s="2">
        <v>154.98580932617187</v>
      </c>
      <c r="AA118" s="2">
        <v>154.98580932617187</v>
      </c>
      <c r="AB118" s="2">
        <v>154.98344421386719</v>
      </c>
      <c r="AC118" s="2">
        <v>154.98344421386719</v>
      </c>
      <c r="AD118" s="2">
        <v>154.98580932617187</v>
      </c>
      <c r="AF118" s="2">
        <v>154.98580932617187</v>
      </c>
      <c r="AH118" s="2">
        <f t="shared" si="10"/>
        <v>2.4821842655665381E-3</v>
      </c>
      <c r="AI118" s="60">
        <f t="shared" si="11"/>
        <v>154.98344421386719</v>
      </c>
      <c r="AJ118" s="2">
        <f t="shared" si="19"/>
        <v>154.98366279131</v>
      </c>
      <c r="AK118" s="2">
        <f t="shared" si="20"/>
        <v>154.98738606770834</v>
      </c>
      <c r="AL118" s="2">
        <f t="shared" si="21"/>
        <v>154.99110934410669</v>
      </c>
      <c r="AM118" s="2">
        <f t="shared" si="15"/>
        <v>154.99053955078125</v>
      </c>
      <c r="AN118" s="89"/>
      <c r="AO118" s="48">
        <f ca="1">AN116</f>
        <v>482.29468571845553</v>
      </c>
      <c r="AP118" s="88"/>
      <c r="AQ118" s="88"/>
      <c r="AR118" s="88"/>
      <c r="AS118" s="88"/>
    </row>
    <row r="119" spans="1:47">
      <c r="A119" s="14" t="str">
        <f>'data organization'!S120</f>
        <v>117:17:3.48:HI</v>
      </c>
      <c r="B119" s="2">
        <v>518.32611083984375</v>
      </c>
      <c r="C119" s="36">
        <v>503.93682861328125</v>
      </c>
      <c r="D119" s="36">
        <v>497.99343872070312</v>
      </c>
      <c r="E119" s="36">
        <v>517.5440673828125</v>
      </c>
      <c r="F119" s="36">
        <v>473.12506103515625</v>
      </c>
      <c r="G119" s="2">
        <v>486.10665893554687</v>
      </c>
      <c r="H119" s="2">
        <v>496.42938232421875</v>
      </c>
      <c r="I119" s="2">
        <v>497.68063354492187</v>
      </c>
      <c r="J119" s="2">
        <v>464.36636352539062</v>
      </c>
      <c r="K119" s="2">
        <v>538.65875244140625</v>
      </c>
      <c r="L119" s="2">
        <v>449.50790405273437</v>
      </c>
      <c r="M119" s="2">
        <v>419.79095458984375</v>
      </c>
      <c r="N119" s="2">
        <v>464.99197387695312</v>
      </c>
      <c r="O119" s="2">
        <v>439.810791015625</v>
      </c>
      <c r="R119" s="2">
        <v>464.2099609375</v>
      </c>
      <c r="U119" s="2">
        <v>616.54840087890625</v>
      </c>
      <c r="V119" s="2">
        <v>481.25811767578125</v>
      </c>
      <c r="W119" s="2">
        <v>510.6622314453125</v>
      </c>
      <c r="Z119" s="2">
        <v>447.47463989257812</v>
      </c>
      <c r="AA119" s="2">
        <v>541.9432373046875</v>
      </c>
      <c r="AB119" s="2">
        <v>439.1851806640625</v>
      </c>
      <c r="AC119" s="2">
        <v>499.40109252929688</v>
      </c>
      <c r="AD119" s="2">
        <v>475.47113037109375</v>
      </c>
      <c r="AF119" s="2">
        <v>426.67276000976563</v>
      </c>
      <c r="AH119" s="2">
        <f t="shared" si="10"/>
        <v>43.343702385780738</v>
      </c>
      <c r="AI119" s="2">
        <f t="shared" si="11"/>
        <v>419.79095458984375</v>
      </c>
      <c r="AJ119" s="2">
        <f t="shared" si="19"/>
        <v>421.28009944663813</v>
      </c>
      <c r="AK119" s="2">
        <f t="shared" si="20"/>
        <v>486.29565302530926</v>
      </c>
      <c r="AL119" s="2">
        <f t="shared" si="21"/>
        <v>551.31120660398039</v>
      </c>
      <c r="AM119" s="2">
        <f t="shared" si="15"/>
        <v>616.54840087890625</v>
      </c>
      <c r="AN119" s="89">
        <f ca="1">INDIRECT("'calcRED(0)'!R"&amp;ROW('calcRED(0)'!$V$17)+(ROW(AN119)-ROW($AN$116))/3&amp;"C"&amp;COLUMN('calcRED(0)'!$V$17),FALSE)</f>
        <v>492.42457301205894</v>
      </c>
      <c r="AO119" s="48">
        <f t="shared" ref="AO119" ca="1" si="22">AN119</f>
        <v>492.42457301205894</v>
      </c>
      <c r="AP119" s="88">
        <f>AK119-AK122</f>
        <v>2.0528157552083712</v>
      </c>
      <c r="AQ119" s="88">
        <f>AK120-AK123</f>
        <v>-1.6657511393418645E-3</v>
      </c>
      <c r="AR119" s="88">
        <f>AK121-AK124</f>
        <v>-9.8546346026751053E-4</v>
      </c>
      <c r="AS119" s="88">
        <f>data3!AM119</f>
        <v>6.5290081885553519E-2</v>
      </c>
    </row>
    <row r="120" spans="1:47">
      <c r="A120" s="14" t="str">
        <f>'data organization'!S121</f>
        <v>118:17:3.48:LO</v>
      </c>
      <c r="B120" s="2">
        <v>374.97137451171875</v>
      </c>
      <c r="C120" s="36">
        <v>374.96566772460937</v>
      </c>
      <c r="D120" s="36">
        <v>374.96566772460937</v>
      </c>
      <c r="E120" s="36">
        <v>374.97137451171875</v>
      </c>
      <c r="F120" s="36">
        <v>374.96566772460937</v>
      </c>
      <c r="G120" s="2">
        <v>374.97137451171875</v>
      </c>
      <c r="H120" s="2">
        <v>374.97137451171875</v>
      </c>
      <c r="I120" s="2">
        <v>374.96566772460937</v>
      </c>
      <c r="J120" s="2">
        <v>374.95993041992187</v>
      </c>
      <c r="K120" s="2">
        <v>374.96566772460937</v>
      </c>
      <c r="L120" s="2">
        <v>374.97137451171875</v>
      </c>
      <c r="M120" s="2">
        <v>374.95993041992187</v>
      </c>
      <c r="N120" s="2">
        <v>374.96566772460937</v>
      </c>
      <c r="O120" s="2">
        <v>374.9542236328125</v>
      </c>
      <c r="R120" s="2">
        <v>374.96566772460937</v>
      </c>
      <c r="U120" s="2">
        <v>374.97711181640625</v>
      </c>
      <c r="V120" s="2">
        <v>374.97137451171875</v>
      </c>
      <c r="W120" s="2">
        <v>374.97137451171875</v>
      </c>
      <c r="Z120" s="2">
        <v>374.9542236328125</v>
      </c>
      <c r="AA120" s="2">
        <v>374.96566772460937</v>
      </c>
      <c r="AB120" s="2">
        <v>374.95993041992187</v>
      </c>
      <c r="AC120" s="2">
        <v>374.95993041992187</v>
      </c>
      <c r="AD120" s="2">
        <v>374.95993041992187</v>
      </c>
      <c r="AF120" s="2">
        <v>374.9542236328125</v>
      </c>
      <c r="AH120" s="2">
        <f t="shared" si="10"/>
        <v>6.2928227550610137E-3</v>
      </c>
      <c r="AI120" s="2">
        <f t="shared" si="11"/>
        <v>374.9542236328125</v>
      </c>
      <c r="AJ120" s="2">
        <f t="shared" si="19"/>
        <v>374.95574402392407</v>
      </c>
      <c r="AK120" s="2">
        <f t="shared" si="20"/>
        <v>374.96518325805664</v>
      </c>
      <c r="AL120" s="2">
        <f t="shared" si="21"/>
        <v>374.97462249218921</v>
      </c>
      <c r="AM120" s="2">
        <f t="shared" si="15"/>
        <v>374.97711181640625</v>
      </c>
      <c r="AN120" s="89"/>
      <c r="AO120" s="48">
        <f t="shared" ref="AO120" ca="1" si="23">AN119</f>
        <v>492.42457301205894</v>
      </c>
      <c r="AP120" s="88"/>
      <c r="AQ120" s="88"/>
      <c r="AR120" s="88"/>
      <c r="AS120" s="88"/>
    </row>
    <row r="121" spans="1:47">
      <c r="A121" s="14" t="str">
        <f>'data organization'!S122</f>
        <v>119:17:3.48:HS</v>
      </c>
      <c r="B121" s="2">
        <v>154.99053955078125</v>
      </c>
      <c r="C121" s="36">
        <v>154.98817443847656</v>
      </c>
      <c r="D121" s="36">
        <v>154.98817443847656</v>
      </c>
      <c r="E121" s="36">
        <v>154.99053955078125</v>
      </c>
      <c r="F121" s="36">
        <v>154.98580932617187</v>
      </c>
      <c r="G121" s="2">
        <v>154.98817443847656</v>
      </c>
      <c r="H121" s="2">
        <v>154.99053955078125</v>
      </c>
      <c r="I121" s="2">
        <v>154.98580932617187</v>
      </c>
      <c r="J121" s="2">
        <v>154.98580932617187</v>
      </c>
      <c r="K121" s="2">
        <v>154.98817443847656</v>
      </c>
      <c r="L121" s="2">
        <v>154.98817443847656</v>
      </c>
      <c r="M121" s="2">
        <v>154.98344421386719</v>
      </c>
      <c r="N121" s="2">
        <v>154.98580932617187</v>
      </c>
      <c r="O121" s="2">
        <v>154.98817443847656</v>
      </c>
      <c r="R121" s="2">
        <v>154.98817443847656</v>
      </c>
      <c r="U121" s="2">
        <v>154.99053955078125</v>
      </c>
      <c r="V121" s="2">
        <v>154.98817443847656</v>
      </c>
      <c r="W121" s="2">
        <v>154.98817443847656</v>
      </c>
      <c r="Z121" s="2">
        <v>154.98580932617187</v>
      </c>
      <c r="AA121" s="2">
        <v>154.98580932617187</v>
      </c>
      <c r="AB121" s="2">
        <v>154.98817443847656</v>
      </c>
      <c r="AC121" s="2">
        <v>154.98344421386719</v>
      </c>
      <c r="AD121" s="2">
        <v>154.98344421386719</v>
      </c>
      <c r="AF121" s="2">
        <v>154.98817443847656</v>
      </c>
      <c r="AH121" s="2">
        <f t="shared" si="10"/>
        <v>2.1684090888953876E-3</v>
      </c>
      <c r="AI121" s="2">
        <f t="shared" si="11"/>
        <v>154.98344421386719</v>
      </c>
      <c r="AJ121" s="2">
        <f t="shared" si="19"/>
        <v>154.98413345407499</v>
      </c>
      <c r="AK121" s="2">
        <f t="shared" si="20"/>
        <v>154.98738606770834</v>
      </c>
      <c r="AL121" s="2">
        <f t="shared" si="21"/>
        <v>154.99063868134169</v>
      </c>
      <c r="AM121" s="2">
        <f t="shared" si="15"/>
        <v>154.99053955078125</v>
      </c>
      <c r="AN121" s="89"/>
      <c r="AO121" s="48">
        <f t="shared" ref="AO121" ca="1" si="24">AN119</f>
        <v>492.42457301205894</v>
      </c>
      <c r="AP121" s="88"/>
      <c r="AQ121" s="88"/>
      <c r="AR121" s="88"/>
      <c r="AS121" s="88"/>
    </row>
    <row r="122" spans="1:47">
      <c r="A122" s="14" t="str">
        <f>'data organization'!S123</f>
        <v>120:17:3.46:HI</v>
      </c>
      <c r="B122" s="2">
        <v>516.2928466796875</v>
      </c>
      <c r="C122" s="36">
        <v>501.903564453125</v>
      </c>
      <c r="D122" s="36">
        <v>495.80377197265625</v>
      </c>
      <c r="E122" s="36">
        <v>515.3543701171875</v>
      </c>
      <c r="F122" s="36">
        <v>471.091796875</v>
      </c>
      <c r="G122" s="2">
        <v>484.07339477539062</v>
      </c>
      <c r="H122" s="2">
        <v>494.23971557617187</v>
      </c>
      <c r="I122" s="2">
        <v>495.64736938476562</v>
      </c>
      <c r="J122" s="2">
        <v>462.489501953125</v>
      </c>
      <c r="K122" s="2">
        <v>536.46905517578125</v>
      </c>
      <c r="L122" s="2">
        <v>447.63104248046875</v>
      </c>
      <c r="M122" s="2">
        <v>417.91409301757813</v>
      </c>
      <c r="N122" s="2">
        <v>463.11514282226562</v>
      </c>
      <c r="O122" s="2">
        <v>437.93392944335937</v>
      </c>
      <c r="R122" s="2">
        <v>462.33309936523437</v>
      </c>
      <c r="U122" s="2">
        <v>613.8895263671875</v>
      </c>
      <c r="V122" s="2">
        <v>479.224853515625</v>
      </c>
      <c r="W122" s="2">
        <v>508.47256469726563</v>
      </c>
      <c r="Z122" s="2">
        <v>445.5977783203125</v>
      </c>
      <c r="AA122" s="2">
        <v>539.59716796875</v>
      </c>
      <c r="AB122" s="2">
        <v>437.30831909179687</v>
      </c>
      <c r="AC122" s="2">
        <v>497.21142578125</v>
      </c>
      <c r="AD122" s="2">
        <v>473.4378662109375</v>
      </c>
      <c r="AF122" s="2">
        <v>424.7958984375</v>
      </c>
      <c r="AH122" s="2">
        <f t="shared" si="10"/>
        <v>43.165553119626622</v>
      </c>
      <c r="AI122" s="2">
        <f t="shared" ref="AI122:AI185" si="25">MIN(B122:AG122)</f>
        <v>417.91409301757813</v>
      </c>
      <c r="AJ122" s="2">
        <f t="shared" ref="AJ122:AJ185" si="26">AK122-1.5*AH122</f>
        <v>419.49450759066099</v>
      </c>
      <c r="AK122" s="2">
        <f t="shared" ref="AK122:AK185" si="27">AVERAGE(B122:AG122)</f>
        <v>484.24283727010089</v>
      </c>
      <c r="AL122" s="2">
        <f t="shared" ref="AL122:AL185" si="28">AK122+1.5*AH122</f>
        <v>548.9911669495408</v>
      </c>
      <c r="AM122" s="2">
        <f t="shared" ref="AM122:AM185" si="29">MAX(B122:AG122)</f>
        <v>613.8895263671875</v>
      </c>
      <c r="AN122" s="89">
        <f ca="1">INDIRECT("'calcRED(0)'!R"&amp;ROW('calcRED(0)'!$V$17)+(ROW(AN122)-ROW($AN$116))/3&amp;"C"&amp;COLUMN('calcRED(0)'!$V$17),FALSE)</f>
        <v>490.55259123889027</v>
      </c>
      <c r="AO122" s="48">
        <f t="shared" ref="AO122" ca="1" si="30">AN122</f>
        <v>490.55259123889027</v>
      </c>
      <c r="AP122" s="88">
        <f>AK122-AK125</f>
        <v>2.0332654317219863</v>
      </c>
      <c r="AQ122" s="88">
        <f>AK123-AK126</f>
        <v>-6.3578287381460541E-6</v>
      </c>
      <c r="AR122" s="88">
        <f>AK124-AK127</f>
        <v>3.9418538409563553E-4</v>
      </c>
      <c r="AS122" s="88">
        <f>data3!AM122</f>
        <v>6.9209437216482428E-2</v>
      </c>
    </row>
    <row r="123" spans="1:47">
      <c r="A123" s="14" t="str">
        <f>'data organization'!S124</f>
        <v>121:17:3.46:LO</v>
      </c>
      <c r="B123" s="2">
        <v>374.96566772460937</v>
      </c>
      <c r="C123" s="36">
        <v>374.96566772460937</v>
      </c>
      <c r="D123" s="36">
        <v>374.96566772460937</v>
      </c>
      <c r="E123" s="36">
        <v>374.97137451171875</v>
      </c>
      <c r="F123" s="36">
        <v>374.97137451171875</v>
      </c>
      <c r="G123" s="2">
        <v>374.97137451171875</v>
      </c>
      <c r="H123" s="2">
        <v>374.97137451171875</v>
      </c>
      <c r="I123" s="2">
        <v>374.96566772460937</v>
      </c>
      <c r="J123" s="2">
        <v>374.95993041992187</v>
      </c>
      <c r="K123" s="2">
        <v>374.97137451171875</v>
      </c>
      <c r="L123" s="2">
        <v>374.97137451171875</v>
      </c>
      <c r="M123" s="2">
        <v>374.95993041992187</v>
      </c>
      <c r="N123" s="2">
        <v>374.97137451171875</v>
      </c>
      <c r="O123" s="2">
        <v>374.96566772460937</v>
      </c>
      <c r="R123" s="2">
        <v>374.97137451171875</v>
      </c>
      <c r="U123" s="2">
        <v>374.96566772460937</v>
      </c>
      <c r="V123" s="2">
        <v>374.97137451171875</v>
      </c>
      <c r="W123" s="2">
        <v>374.97137451171875</v>
      </c>
      <c r="Z123" s="2">
        <v>374.9542236328125</v>
      </c>
      <c r="AA123" s="2">
        <v>374.97137451171875</v>
      </c>
      <c r="AB123" s="2">
        <v>374.95993041992187</v>
      </c>
      <c r="AC123" s="2">
        <v>374.97137451171875</v>
      </c>
      <c r="AD123" s="2">
        <v>374.95993041992187</v>
      </c>
      <c r="AF123" s="2">
        <v>374.95993041992187</v>
      </c>
      <c r="AH123" s="2">
        <f t="shared" si="10"/>
        <v>5.3278154149128676E-3</v>
      </c>
      <c r="AI123" s="2">
        <f t="shared" si="25"/>
        <v>374.9542236328125</v>
      </c>
      <c r="AJ123" s="2">
        <f t="shared" si="26"/>
        <v>374.95885728607362</v>
      </c>
      <c r="AK123" s="2">
        <f t="shared" si="27"/>
        <v>374.96684900919598</v>
      </c>
      <c r="AL123" s="2">
        <f t="shared" si="28"/>
        <v>374.97484073231834</v>
      </c>
      <c r="AM123" s="2">
        <f t="shared" si="29"/>
        <v>374.97137451171875</v>
      </c>
      <c r="AN123" s="89"/>
      <c r="AO123" s="48">
        <f t="shared" ref="AO123" ca="1" si="31">AN122</f>
        <v>490.55259123889027</v>
      </c>
      <c r="AP123" s="88"/>
      <c r="AQ123" s="88"/>
      <c r="AR123" s="88"/>
      <c r="AS123" s="88"/>
    </row>
    <row r="124" spans="1:47">
      <c r="A124" s="14" t="str">
        <f>'data organization'!S125</f>
        <v>122:17:3.46:HS</v>
      </c>
      <c r="B124" s="2">
        <v>154.99053955078125</v>
      </c>
      <c r="C124" s="36">
        <v>154.99053955078125</v>
      </c>
      <c r="D124" s="36">
        <v>154.98817443847656</v>
      </c>
      <c r="E124" s="36">
        <v>154.98817443847656</v>
      </c>
      <c r="F124" s="36">
        <v>154.98580932617187</v>
      </c>
      <c r="G124" s="2">
        <v>154.98817443847656</v>
      </c>
      <c r="H124" s="2">
        <v>154.98817443847656</v>
      </c>
      <c r="I124" s="2">
        <v>154.98817443847656</v>
      </c>
      <c r="J124" s="2">
        <v>154.98580932617187</v>
      </c>
      <c r="K124" s="2">
        <v>154.98580932617187</v>
      </c>
      <c r="L124" s="2">
        <v>154.99053955078125</v>
      </c>
      <c r="M124" s="2">
        <v>154.98344421386719</v>
      </c>
      <c r="N124" s="2">
        <v>154.99290466308594</v>
      </c>
      <c r="O124" s="2">
        <v>154.99053955078125</v>
      </c>
      <c r="R124" s="2">
        <v>154.99053955078125</v>
      </c>
      <c r="U124" s="2">
        <v>154.98817443847656</v>
      </c>
      <c r="V124" s="2">
        <v>154.98580932617187</v>
      </c>
      <c r="W124" s="2">
        <v>154.99290466308594</v>
      </c>
      <c r="Z124" s="2">
        <v>154.98580932617187</v>
      </c>
      <c r="AA124" s="2">
        <v>154.98817443847656</v>
      </c>
      <c r="AB124" s="2">
        <v>154.98580932617187</v>
      </c>
      <c r="AC124" s="2">
        <v>154.99053955078125</v>
      </c>
      <c r="AD124" s="2">
        <v>154.98817443847656</v>
      </c>
      <c r="AF124" s="2">
        <v>154.98817443847656</v>
      </c>
      <c r="AH124" s="2">
        <f t="shared" si="10"/>
        <v>2.4075773176308588E-3</v>
      </c>
      <c r="AI124" s="2">
        <f t="shared" si="25"/>
        <v>154.98344421386719</v>
      </c>
      <c r="AJ124" s="2">
        <f t="shared" si="26"/>
        <v>154.98476016519217</v>
      </c>
      <c r="AK124" s="2">
        <f t="shared" si="27"/>
        <v>154.98837153116861</v>
      </c>
      <c r="AL124" s="2">
        <f t="shared" si="28"/>
        <v>154.99198289714505</v>
      </c>
      <c r="AM124" s="2">
        <f t="shared" si="29"/>
        <v>154.99290466308594</v>
      </c>
      <c r="AN124" s="89"/>
      <c r="AO124" s="48">
        <f t="shared" ref="AO124" ca="1" si="32">AN122</f>
        <v>490.55259123889027</v>
      </c>
      <c r="AP124" s="88"/>
      <c r="AQ124" s="88"/>
      <c r="AR124" s="88"/>
      <c r="AS124" s="88"/>
    </row>
    <row r="125" spans="1:47">
      <c r="A125" s="14" t="str">
        <f>'data organization'!S126</f>
        <v>123:17:3.44:HI</v>
      </c>
      <c r="B125" s="2">
        <v>514.1031494140625</v>
      </c>
      <c r="C125" s="36">
        <v>499.71389770507812</v>
      </c>
      <c r="D125" s="36">
        <v>493.7705078125</v>
      </c>
      <c r="E125" s="36">
        <v>513.32110595703125</v>
      </c>
      <c r="F125" s="36">
        <v>469.21493530273437</v>
      </c>
      <c r="G125" s="2">
        <v>482.04013061523438</v>
      </c>
      <c r="H125" s="2">
        <v>492.20645141601562</v>
      </c>
      <c r="I125" s="2">
        <v>493.45770263671875</v>
      </c>
      <c r="J125" s="2">
        <v>460.45623779296875</v>
      </c>
      <c r="K125" s="2">
        <v>534.12298583984375</v>
      </c>
      <c r="L125" s="2">
        <v>445.75418090820312</v>
      </c>
      <c r="M125" s="2">
        <v>416.19363403320312</v>
      </c>
      <c r="N125" s="2">
        <v>461.08187866210937</v>
      </c>
      <c r="O125" s="2">
        <v>436.05706787109375</v>
      </c>
      <c r="R125" s="2">
        <v>460.29983520507812</v>
      </c>
      <c r="U125" s="2">
        <v>611.38702392578125</v>
      </c>
      <c r="V125" s="2">
        <v>477.19158935546875</v>
      </c>
      <c r="W125" s="2">
        <v>506.43930053710937</v>
      </c>
      <c r="Z125" s="2">
        <v>443.72091674804687</v>
      </c>
      <c r="AA125" s="2">
        <v>537.2510986328125</v>
      </c>
      <c r="AB125" s="2">
        <v>435.58786010742187</v>
      </c>
      <c r="AC125" s="2">
        <v>495.17816162109375</v>
      </c>
      <c r="AD125" s="2">
        <v>471.40460205078125</v>
      </c>
      <c r="AF125" s="2">
        <v>423.07546997070312</v>
      </c>
      <c r="AH125" s="2">
        <f t="shared" si="10"/>
        <v>42.98517898689294</v>
      </c>
      <c r="AI125" s="2">
        <f t="shared" si="25"/>
        <v>416.19363403320312</v>
      </c>
      <c r="AJ125" s="2">
        <f t="shared" si="26"/>
        <v>417.73180335803949</v>
      </c>
      <c r="AK125" s="2">
        <f t="shared" si="27"/>
        <v>482.20957183837891</v>
      </c>
      <c r="AL125" s="2">
        <f t="shared" si="28"/>
        <v>546.68734031871827</v>
      </c>
      <c r="AM125" s="2">
        <f t="shared" si="29"/>
        <v>611.38702392578125</v>
      </c>
      <c r="AN125" s="89">
        <f ca="1">INDIRECT("'calcRED(0)'!R"&amp;ROW('calcRED(0)'!$V$17)+(ROW(AN125)-ROW($AN$116))/3&amp;"C"&amp;COLUMN('calcRED(0)'!$V$17),FALSE)</f>
        <v>488.56823463741415</v>
      </c>
      <c r="AO125" s="48">
        <f t="shared" ref="AO125" ca="1" si="33">AN125</f>
        <v>488.56823463741415</v>
      </c>
      <c r="AP125" s="88">
        <f>AK125-AK128</f>
        <v>2.0984331766764512</v>
      </c>
      <c r="AQ125" s="88">
        <f>AK126-AK129</f>
        <v>1.434326171875E-3</v>
      </c>
      <c r="AR125" s="88">
        <f>AK127-AK130</f>
        <v>0</v>
      </c>
      <c r="AS125" s="88">
        <f>data3!AM125</f>
        <v>7.0661790909305466E-2</v>
      </c>
    </row>
    <row r="126" spans="1:47">
      <c r="A126" s="14" t="str">
        <f>'data organization'!S127</f>
        <v>124:17:3.44:LO</v>
      </c>
      <c r="B126" s="2">
        <v>374.96566772460937</v>
      </c>
      <c r="C126" s="36">
        <v>374.96566772460937</v>
      </c>
      <c r="D126" s="36">
        <v>374.97137451171875</v>
      </c>
      <c r="E126" s="36">
        <v>374.97137451171875</v>
      </c>
      <c r="F126" s="36">
        <v>374.96566772460937</v>
      </c>
      <c r="G126" s="2">
        <v>374.97137451171875</v>
      </c>
      <c r="H126" s="2">
        <v>374.96566772460937</v>
      </c>
      <c r="I126" s="2">
        <v>374.96566772460937</v>
      </c>
      <c r="J126" s="2">
        <v>374.96566772460937</v>
      </c>
      <c r="K126" s="2">
        <v>374.97137451171875</v>
      </c>
      <c r="L126" s="2">
        <v>374.97137451171875</v>
      </c>
      <c r="M126" s="2">
        <v>374.95993041992187</v>
      </c>
      <c r="N126" s="2">
        <v>374.96566772460937</v>
      </c>
      <c r="O126" s="2">
        <v>374.95993041992187</v>
      </c>
      <c r="R126" s="2">
        <v>374.97711181640625</v>
      </c>
      <c r="U126" s="2">
        <v>374.96566772460937</v>
      </c>
      <c r="V126" s="2">
        <v>374.96566772460937</v>
      </c>
      <c r="W126" s="2">
        <v>374.96566772460937</v>
      </c>
      <c r="Z126" s="2">
        <v>374.96566772460937</v>
      </c>
      <c r="AA126" s="2">
        <v>374.96566772460937</v>
      </c>
      <c r="AB126" s="2">
        <v>374.96566772460937</v>
      </c>
      <c r="AC126" s="2">
        <v>374.96566772460937</v>
      </c>
      <c r="AD126" s="2">
        <v>374.96566772460937</v>
      </c>
      <c r="AF126" s="2">
        <v>374.96566772460937</v>
      </c>
      <c r="AH126" s="2">
        <f t="shared" si="10"/>
        <v>3.7635886817597463E-3</v>
      </c>
      <c r="AI126" s="2">
        <f t="shared" si="25"/>
        <v>374.95993041992187</v>
      </c>
      <c r="AJ126" s="2">
        <f t="shared" si="26"/>
        <v>374.9612099840021</v>
      </c>
      <c r="AK126" s="2">
        <f t="shared" si="27"/>
        <v>374.96685536702472</v>
      </c>
      <c r="AL126" s="2">
        <f t="shared" si="28"/>
        <v>374.97250075004735</v>
      </c>
      <c r="AM126" s="2">
        <f t="shared" si="29"/>
        <v>374.97711181640625</v>
      </c>
      <c r="AN126" s="89"/>
      <c r="AO126" s="48">
        <f t="shared" ref="AO126" ca="1" si="34">AN125</f>
        <v>488.56823463741415</v>
      </c>
      <c r="AP126" s="88"/>
      <c r="AQ126" s="88"/>
      <c r="AR126" s="88"/>
      <c r="AS126" s="88"/>
    </row>
    <row r="127" spans="1:47">
      <c r="A127" s="14" t="str">
        <f>'data organization'!S128</f>
        <v>125:17:3.44:HS</v>
      </c>
      <c r="B127" s="2">
        <v>154.98580932617187</v>
      </c>
      <c r="C127" s="36">
        <v>154.99053955078125</v>
      </c>
      <c r="D127" s="36">
        <v>154.98817443847656</v>
      </c>
      <c r="E127" s="36">
        <v>154.99053955078125</v>
      </c>
      <c r="F127" s="36">
        <v>154.98817443847656</v>
      </c>
      <c r="G127" s="2">
        <v>154.99053955078125</v>
      </c>
      <c r="H127" s="2">
        <v>154.98817443847656</v>
      </c>
      <c r="I127" s="2">
        <v>154.98580932617187</v>
      </c>
      <c r="J127" s="2">
        <v>154.98817443847656</v>
      </c>
      <c r="K127" s="2">
        <v>154.98817443847656</v>
      </c>
      <c r="L127" s="2">
        <v>154.98817443847656</v>
      </c>
      <c r="M127" s="2">
        <v>154.98580932617187</v>
      </c>
      <c r="N127" s="2">
        <v>154.98817443847656</v>
      </c>
      <c r="O127" s="2">
        <v>154.99053955078125</v>
      </c>
      <c r="R127" s="2">
        <v>154.98817443847656</v>
      </c>
      <c r="U127" s="2">
        <v>154.98580932617187</v>
      </c>
      <c r="V127" s="2">
        <v>154.98817443847656</v>
      </c>
      <c r="W127" s="2">
        <v>154.99290466308594</v>
      </c>
      <c r="Z127" s="2">
        <v>154.98344421386719</v>
      </c>
      <c r="AA127" s="2">
        <v>154.98580932617187</v>
      </c>
      <c r="AB127" s="2">
        <v>154.98580932617187</v>
      </c>
      <c r="AC127" s="2">
        <v>154.99053955078125</v>
      </c>
      <c r="AD127" s="2">
        <v>154.98580932617187</v>
      </c>
      <c r="AF127" s="2">
        <v>154.98817443847656</v>
      </c>
      <c r="AH127" s="2">
        <f t="shared" si="10"/>
        <v>2.1962698770314993E-3</v>
      </c>
      <c r="AI127" s="2">
        <f t="shared" si="25"/>
        <v>154.98344421386719</v>
      </c>
      <c r="AJ127" s="2">
        <f t="shared" si="26"/>
        <v>154.98468294096898</v>
      </c>
      <c r="AK127" s="2">
        <f t="shared" si="27"/>
        <v>154.98797734578451</v>
      </c>
      <c r="AL127" s="2">
        <f t="shared" si="28"/>
        <v>154.99127175060005</v>
      </c>
      <c r="AM127" s="2">
        <f t="shared" si="29"/>
        <v>154.99290466308594</v>
      </c>
      <c r="AN127" s="89"/>
      <c r="AO127" s="48">
        <f t="shared" ref="AO127" ca="1" si="35">AN125</f>
        <v>488.56823463741415</v>
      </c>
      <c r="AP127" s="88"/>
      <c r="AQ127" s="88"/>
      <c r="AR127" s="88"/>
      <c r="AS127" s="88"/>
    </row>
    <row r="128" spans="1:47">
      <c r="A128" s="14" t="str">
        <f>'data organization'!S129</f>
        <v>126:17:3.42:HI</v>
      </c>
      <c r="B128" s="2">
        <v>511.91348266601562</v>
      </c>
      <c r="C128" s="36">
        <v>497.68063354492187</v>
      </c>
      <c r="D128" s="36">
        <v>491.58084106445312</v>
      </c>
      <c r="E128" s="36">
        <v>510.97503662109375</v>
      </c>
      <c r="F128" s="36">
        <v>467.0252685546875</v>
      </c>
      <c r="G128" s="2">
        <v>479.8504638671875</v>
      </c>
      <c r="H128" s="2">
        <v>490.01678466796875</v>
      </c>
      <c r="I128" s="2">
        <v>491.4244384765625</v>
      </c>
      <c r="J128" s="2">
        <v>458.57937622070312</v>
      </c>
      <c r="K128" s="2">
        <v>531.77691650390625</v>
      </c>
      <c r="L128" s="2">
        <v>443.72091674804687</v>
      </c>
      <c r="M128" s="2">
        <v>414.47317504882812</v>
      </c>
      <c r="N128" s="2">
        <v>459.04861450195312</v>
      </c>
      <c r="O128" s="2">
        <v>434.18020629882812</v>
      </c>
      <c r="R128" s="2">
        <v>458.4229736328125</v>
      </c>
      <c r="U128" s="2">
        <v>608.7281494140625</v>
      </c>
      <c r="V128" s="2">
        <v>475.1583251953125</v>
      </c>
      <c r="W128" s="2">
        <v>504.09323120117187</v>
      </c>
      <c r="Z128" s="2">
        <v>441.84405517578125</v>
      </c>
      <c r="AA128" s="2">
        <v>534.905029296875</v>
      </c>
      <c r="AB128" s="2">
        <v>433.71099853515625</v>
      </c>
      <c r="AC128" s="2">
        <v>492.98846435546875</v>
      </c>
      <c r="AD128" s="2">
        <v>469.371337890625</v>
      </c>
      <c r="AF128" s="2">
        <v>421.1986083984375</v>
      </c>
      <c r="AH128" s="2">
        <f t="shared" si="10"/>
        <v>42.785827949256173</v>
      </c>
      <c r="AI128" s="2">
        <f t="shared" si="25"/>
        <v>414.47317504882812</v>
      </c>
      <c r="AJ128" s="2">
        <f t="shared" si="26"/>
        <v>415.93239673781818</v>
      </c>
      <c r="AK128" s="2">
        <f t="shared" si="27"/>
        <v>480.11113866170246</v>
      </c>
      <c r="AL128" s="2">
        <f t="shared" si="28"/>
        <v>544.28988058558673</v>
      </c>
      <c r="AM128" s="2">
        <f t="shared" si="29"/>
        <v>608.7281494140625</v>
      </c>
      <c r="AN128" s="89">
        <f ca="1">INDIRECT("'calcRED(0)'!R"&amp;ROW('calcRED(0)'!$V$17)+(ROW(AN128)-ROW($AN$116))/3&amp;"C"&amp;COLUMN('calcRED(0)'!$V$17),FALSE)</f>
        <v>486.54223649464046</v>
      </c>
      <c r="AO128" s="48">
        <f t="shared" ref="AO128" ca="1" si="36">AN128</f>
        <v>486.54223649464046</v>
      </c>
      <c r="AP128" s="88">
        <f>AK128-AK131</f>
        <v>2.1310170491536269</v>
      </c>
      <c r="AQ128" s="88">
        <f>AK129-AK132</f>
        <v>-7.1589152020123947E-4</v>
      </c>
      <c r="AR128" s="88">
        <f>AK130-AK133</f>
        <v>8.869171142578125E-4</v>
      </c>
      <c r="AS128" s="88">
        <f>data3!AM128</f>
        <v>7.5047277635142962E-2</v>
      </c>
    </row>
    <row r="129" spans="1:45">
      <c r="A129" s="14" t="str">
        <f>'data organization'!S130</f>
        <v>127:17:3.42:LO</v>
      </c>
      <c r="B129" s="2">
        <v>374.96566772460937</v>
      </c>
      <c r="C129" s="36">
        <v>374.95993041992187</v>
      </c>
      <c r="D129" s="36">
        <v>374.97137451171875</v>
      </c>
      <c r="E129" s="36">
        <v>374.97711181640625</v>
      </c>
      <c r="F129" s="36">
        <v>374.97137451171875</v>
      </c>
      <c r="G129" s="2">
        <v>374.95993041992187</v>
      </c>
      <c r="H129" s="2">
        <v>374.96566772460937</v>
      </c>
      <c r="I129" s="2">
        <v>374.96566772460937</v>
      </c>
      <c r="J129" s="2">
        <v>374.9542236328125</v>
      </c>
      <c r="K129" s="2">
        <v>374.96566772460937</v>
      </c>
      <c r="L129" s="2">
        <v>374.96566772460937</v>
      </c>
      <c r="M129" s="2">
        <v>374.95993041992187</v>
      </c>
      <c r="N129" s="2">
        <v>374.95993041992187</v>
      </c>
      <c r="O129" s="2">
        <v>374.95993041992187</v>
      </c>
      <c r="R129" s="2">
        <v>374.97137451171875</v>
      </c>
      <c r="U129" s="2">
        <v>374.97137451171875</v>
      </c>
      <c r="V129" s="2">
        <v>374.96566772460937</v>
      </c>
      <c r="W129" s="2">
        <v>374.96566772460937</v>
      </c>
      <c r="Z129" s="2">
        <v>374.96566772460937</v>
      </c>
      <c r="AA129" s="2">
        <v>374.97137451171875</v>
      </c>
      <c r="AB129" s="2">
        <v>374.95993041992187</v>
      </c>
      <c r="AC129" s="2">
        <v>374.96566772460937</v>
      </c>
      <c r="AD129" s="2">
        <v>374.95993041992187</v>
      </c>
      <c r="AF129" s="2">
        <v>374.97137451171875</v>
      </c>
      <c r="AH129" s="2">
        <f t="shared" si="10"/>
        <v>5.4625013194865187E-3</v>
      </c>
      <c r="AI129" s="2">
        <f t="shared" si="25"/>
        <v>374.9542236328125</v>
      </c>
      <c r="AJ129" s="2">
        <f t="shared" si="26"/>
        <v>374.95722728887364</v>
      </c>
      <c r="AK129" s="2">
        <f t="shared" si="27"/>
        <v>374.96542104085285</v>
      </c>
      <c r="AL129" s="2">
        <f t="shared" si="28"/>
        <v>374.97361479283205</v>
      </c>
      <c r="AM129" s="2">
        <f t="shared" si="29"/>
        <v>374.97711181640625</v>
      </c>
      <c r="AN129" s="89"/>
      <c r="AO129" s="48">
        <f t="shared" ref="AO129" ca="1" si="37">AN128</f>
        <v>486.54223649464046</v>
      </c>
      <c r="AP129" s="88"/>
      <c r="AQ129" s="88"/>
      <c r="AR129" s="88"/>
      <c r="AS129" s="88"/>
    </row>
    <row r="130" spans="1:45">
      <c r="A130" s="14" t="str">
        <f>'data organization'!S131</f>
        <v>128:17:3.42:HS</v>
      </c>
      <c r="B130" s="2">
        <v>154.99053955078125</v>
      </c>
      <c r="C130" s="36">
        <v>154.99053955078125</v>
      </c>
      <c r="D130" s="36">
        <v>154.98817443847656</v>
      </c>
      <c r="E130" s="36">
        <v>154.98817443847656</v>
      </c>
      <c r="F130" s="36">
        <v>154.98817443847656</v>
      </c>
      <c r="G130" s="2">
        <v>154.98817443847656</v>
      </c>
      <c r="H130" s="2">
        <v>154.99053955078125</v>
      </c>
      <c r="I130" s="2">
        <v>154.98580932617187</v>
      </c>
      <c r="J130" s="2">
        <v>154.98580932617187</v>
      </c>
      <c r="K130" s="2">
        <v>154.98580932617187</v>
      </c>
      <c r="L130" s="2">
        <v>154.98817443847656</v>
      </c>
      <c r="M130" s="2">
        <v>154.98817443847656</v>
      </c>
      <c r="N130" s="2">
        <v>154.99053955078125</v>
      </c>
      <c r="O130" s="2">
        <v>154.98580932617187</v>
      </c>
      <c r="R130" s="2">
        <v>154.99053955078125</v>
      </c>
      <c r="U130" s="2">
        <v>154.99053955078125</v>
      </c>
      <c r="V130" s="2">
        <v>154.98580932617187</v>
      </c>
      <c r="W130" s="2">
        <v>154.99290466308594</v>
      </c>
      <c r="Z130" s="2">
        <v>154.98580932617187</v>
      </c>
      <c r="AA130" s="2">
        <v>154.99053955078125</v>
      </c>
      <c r="AB130" s="2">
        <v>154.98344421386719</v>
      </c>
      <c r="AC130" s="2">
        <v>154.99053955078125</v>
      </c>
      <c r="AD130" s="2">
        <v>154.98344421386719</v>
      </c>
      <c r="AF130" s="2">
        <v>154.98344421386719</v>
      </c>
      <c r="AH130" s="2">
        <f t="shared" si="10"/>
        <v>2.6936349588970983E-3</v>
      </c>
      <c r="AI130" s="2">
        <f t="shared" si="25"/>
        <v>154.98344421386719</v>
      </c>
      <c r="AJ130" s="2">
        <f t="shared" si="26"/>
        <v>154.98393689334617</v>
      </c>
      <c r="AK130" s="2">
        <f t="shared" si="27"/>
        <v>154.98797734578451</v>
      </c>
      <c r="AL130" s="2">
        <f t="shared" si="28"/>
        <v>154.99201779822286</v>
      </c>
      <c r="AM130" s="2">
        <f t="shared" si="29"/>
        <v>154.99290466308594</v>
      </c>
      <c r="AN130" s="89"/>
      <c r="AO130" s="48">
        <f t="shared" ref="AO130" ca="1" si="38">AN128</f>
        <v>486.54223649464046</v>
      </c>
      <c r="AP130" s="88"/>
      <c r="AQ130" s="88"/>
      <c r="AR130" s="88"/>
      <c r="AS130" s="88"/>
    </row>
    <row r="131" spans="1:45">
      <c r="A131" s="14" t="str">
        <f>'data organization'!S132</f>
        <v>129:17:3.4:HI</v>
      </c>
      <c r="B131" s="2">
        <v>509.72381591796875</v>
      </c>
      <c r="C131" s="36">
        <v>495.490966796875</v>
      </c>
      <c r="D131" s="36">
        <v>489.39117431640625</v>
      </c>
      <c r="E131" s="36">
        <v>508.78536987304688</v>
      </c>
      <c r="F131" s="36">
        <v>464.99197387695312</v>
      </c>
      <c r="G131" s="2">
        <v>477.81719970703125</v>
      </c>
      <c r="H131" s="2">
        <v>487.82711791992187</v>
      </c>
      <c r="I131" s="2">
        <v>489.23477172851562</v>
      </c>
      <c r="J131" s="2">
        <v>456.54611206054687</v>
      </c>
      <c r="K131" s="2">
        <v>529.43084716796875</v>
      </c>
      <c r="L131" s="2">
        <v>441.84405517578125</v>
      </c>
      <c r="M131" s="2">
        <v>412.5963134765625</v>
      </c>
      <c r="N131" s="2">
        <v>457.01535034179687</v>
      </c>
      <c r="O131" s="2">
        <v>432.14694213867187</v>
      </c>
      <c r="R131" s="2">
        <v>456.23330688476562</v>
      </c>
      <c r="U131" s="2">
        <v>606.06927490234375</v>
      </c>
      <c r="V131" s="2">
        <v>473.12506103515625</v>
      </c>
      <c r="W131" s="2">
        <v>501.903564453125</v>
      </c>
      <c r="Z131" s="2">
        <v>439.810791015625</v>
      </c>
      <c r="AA131" s="2">
        <v>532.5589599609375</v>
      </c>
      <c r="AB131" s="2">
        <v>431.677734375</v>
      </c>
      <c r="AC131" s="2">
        <v>490.79879760742187</v>
      </c>
      <c r="AD131" s="2">
        <v>467.18167114257812</v>
      </c>
      <c r="AF131" s="2">
        <v>419.32174682617187</v>
      </c>
      <c r="AH131" s="2">
        <f t="shared" ref="AH131:AH194" si="39">STDEV(B131:AG131)</f>
        <v>42.626036183029363</v>
      </c>
      <c r="AI131" s="2">
        <f t="shared" si="25"/>
        <v>412.5963134765625</v>
      </c>
      <c r="AJ131" s="2">
        <f t="shared" si="26"/>
        <v>414.04106733800478</v>
      </c>
      <c r="AK131" s="2">
        <f t="shared" si="27"/>
        <v>477.98012161254883</v>
      </c>
      <c r="AL131" s="2">
        <f t="shared" si="28"/>
        <v>541.91917588709293</v>
      </c>
      <c r="AM131" s="2">
        <f t="shared" si="29"/>
        <v>606.06927490234375</v>
      </c>
      <c r="AN131" s="89">
        <f ca="1">INDIRECT("'calcRED(0)'!R"&amp;ROW('calcRED(0)'!$V$17)+(ROW(AN131)-ROW($AN$116))/3&amp;"C"&amp;COLUMN('calcRED(0)'!$V$17),FALSE)</f>
        <v>484.39049871454125</v>
      </c>
      <c r="AO131" s="48">
        <f t="shared" ref="AO131" ca="1" si="40">AN131</f>
        <v>484.39049871454125</v>
      </c>
      <c r="AP131" s="88">
        <f>AK131-AK134</f>
        <v>2.19619115193683</v>
      </c>
      <c r="AQ131" s="88">
        <f>AK132-AK135</f>
        <v>1.67083740234375E-3</v>
      </c>
      <c r="AR131" s="88">
        <f>AK133-AK136</f>
        <v>4.9273173016217697E-4</v>
      </c>
      <c r="AS131" s="88">
        <f>data3!AM131</f>
        <v>7.5323166385771856E-2</v>
      </c>
    </row>
    <row r="132" spans="1:45">
      <c r="A132" s="14" t="str">
        <f>'data organization'!S133</f>
        <v>130:17:3.4:LO</v>
      </c>
      <c r="B132" s="2">
        <v>374.96566772460937</v>
      </c>
      <c r="C132" s="36">
        <v>374.97137451171875</v>
      </c>
      <c r="D132" s="36">
        <v>374.97137451171875</v>
      </c>
      <c r="E132" s="36">
        <v>374.97137451171875</v>
      </c>
      <c r="F132" s="36">
        <v>374.96566772460937</v>
      </c>
      <c r="G132" s="2">
        <v>374.97137451171875</v>
      </c>
      <c r="H132" s="2">
        <v>374.97137451171875</v>
      </c>
      <c r="I132" s="2">
        <v>374.96566772460937</v>
      </c>
      <c r="J132" s="2">
        <v>374.95993041992187</v>
      </c>
      <c r="K132" s="2">
        <v>374.97711181640625</v>
      </c>
      <c r="L132" s="2">
        <v>374.96566772460937</v>
      </c>
      <c r="M132" s="2">
        <v>374.95993041992187</v>
      </c>
      <c r="N132" s="2">
        <v>374.96566772460937</v>
      </c>
      <c r="O132" s="2">
        <v>374.95993041992187</v>
      </c>
      <c r="R132" s="2">
        <v>374.97137451171875</v>
      </c>
      <c r="U132" s="2">
        <v>374.96566772460937</v>
      </c>
      <c r="V132" s="2">
        <v>374.97137451171875</v>
      </c>
      <c r="W132" s="2">
        <v>374.96566772460937</v>
      </c>
      <c r="Z132" s="2">
        <v>374.9542236328125</v>
      </c>
      <c r="AA132" s="2">
        <v>374.97137451171875</v>
      </c>
      <c r="AB132" s="2">
        <v>374.95993041992187</v>
      </c>
      <c r="AC132" s="2">
        <v>374.96566772460937</v>
      </c>
      <c r="AD132" s="2">
        <v>374.9542236328125</v>
      </c>
      <c r="AF132" s="2">
        <v>374.96566772460937</v>
      </c>
      <c r="AH132" s="2">
        <f t="shared" si="39"/>
        <v>5.8228335480723726E-3</v>
      </c>
      <c r="AI132" s="2">
        <f t="shared" si="25"/>
        <v>374.9542236328125</v>
      </c>
      <c r="AJ132" s="2">
        <f t="shared" si="26"/>
        <v>374.95740268205094</v>
      </c>
      <c r="AK132" s="2">
        <f t="shared" si="27"/>
        <v>374.96613693237305</v>
      </c>
      <c r="AL132" s="2">
        <f t="shared" si="28"/>
        <v>374.97487118269515</v>
      </c>
      <c r="AM132" s="2">
        <f t="shared" si="29"/>
        <v>374.97711181640625</v>
      </c>
      <c r="AN132" s="89"/>
      <c r="AO132" s="48">
        <f t="shared" ref="AO132" ca="1" si="41">AN131</f>
        <v>484.39049871454125</v>
      </c>
      <c r="AP132" s="88"/>
      <c r="AQ132" s="88"/>
      <c r="AR132" s="88"/>
      <c r="AS132" s="88"/>
    </row>
    <row r="133" spans="1:45">
      <c r="A133" s="14" t="str">
        <f>'data organization'!S134</f>
        <v>131:17:3.4:HS</v>
      </c>
      <c r="B133" s="2">
        <v>154.98817443847656</v>
      </c>
      <c r="C133" s="36">
        <v>154.98580932617187</v>
      </c>
      <c r="D133" s="36">
        <v>154.99053955078125</v>
      </c>
      <c r="E133" s="36">
        <v>154.98817443847656</v>
      </c>
      <c r="F133" s="36">
        <v>154.98817443847656</v>
      </c>
      <c r="G133" s="2">
        <v>154.98817443847656</v>
      </c>
      <c r="H133" s="2">
        <v>154.98817443847656</v>
      </c>
      <c r="I133" s="2">
        <v>154.98344421386719</v>
      </c>
      <c r="J133" s="2">
        <v>154.98580932617187</v>
      </c>
      <c r="K133" s="2">
        <v>154.98817443847656</v>
      </c>
      <c r="L133" s="2">
        <v>154.98817443847656</v>
      </c>
      <c r="M133" s="2">
        <v>154.98580932617187</v>
      </c>
      <c r="N133" s="2">
        <v>154.98344421386719</v>
      </c>
      <c r="O133" s="2">
        <v>154.98580932617187</v>
      </c>
      <c r="R133" s="2">
        <v>154.99053955078125</v>
      </c>
      <c r="U133" s="2">
        <v>154.98817443847656</v>
      </c>
      <c r="V133" s="2">
        <v>154.98817443847656</v>
      </c>
      <c r="W133" s="2">
        <v>154.98580932617187</v>
      </c>
      <c r="Z133" s="2">
        <v>154.98580932617187</v>
      </c>
      <c r="AA133" s="2">
        <v>154.99053955078125</v>
      </c>
      <c r="AB133" s="2">
        <v>154.98344421386719</v>
      </c>
      <c r="AC133" s="2">
        <v>154.98580932617187</v>
      </c>
      <c r="AD133" s="2">
        <v>154.98580932617187</v>
      </c>
      <c r="AF133" s="2">
        <v>154.98817443847656</v>
      </c>
      <c r="AH133" s="2">
        <f t="shared" si="39"/>
        <v>2.0898776609975501E-3</v>
      </c>
      <c r="AI133" s="2">
        <f t="shared" si="25"/>
        <v>154.98344421386719</v>
      </c>
      <c r="AJ133" s="2">
        <f t="shared" si="26"/>
        <v>154.98395561217876</v>
      </c>
      <c r="AK133" s="2">
        <f t="shared" si="27"/>
        <v>154.98709042867026</v>
      </c>
      <c r="AL133" s="2">
        <f t="shared" si="28"/>
        <v>154.99022524516175</v>
      </c>
      <c r="AM133" s="2">
        <f t="shared" si="29"/>
        <v>154.99053955078125</v>
      </c>
      <c r="AN133" s="89"/>
      <c r="AO133" s="48">
        <f t="shared" ref="AO133" ca="1" si="42">AN131</f>
        <v>484.39049871454125</v>
      </c>
      <c r="AP133" s="88"/>
      <c r="AQ133" s="88"/>
      <c r="AR133" s="88"/>
      <c r="AS133" s="88"/>
    </row>
    <row r="134" spans="1:45">
      <c r="A134" s="14" t="str">
        <f>'data organization'!S135</f>
        <v>132:17:3.38:HI</v>
      </c>
      <c r="B134" s="2">
        <v>507.37774658203125</v>
      </c>
      <c r="C134" s="36">
        <v>493.1448974609375</v>
      </c>
      <c r="D134" s="36">
        <v>487.20150756835937</v>
      </c>
      <c r="E134" s="36">
        <v>506.43930053710937</v>
      </c>
      <c r="F134" s="36">
        <v>462.95870971679687</v>
      </c>
      <c r="G134" s="2">
        <v>475.62753295898437</v>
      </c>
      <c r="H134" s="2">
        <v>485.637451171875</v>
      </c>
      <c r="I134" s="2">
        <v>486.888671875</v>
      </c>
      <c r="J134" s="2">
        <v>454.3564453125</v>
      </c>
      <c r="K134" s="2">
        <v>527.08477783203125</v>
      </c>
      <c r="L134" s="2">
        <v>439.810791015625</v>
      </c>
      <c r="M134" s="2">
        <v>410.71945190429687</v>
      </c>
      <c r="N134" s="2">
        <v>454.9820556640625</v>
      </c>
      <c r="O134" s="2">
        <v>430.11367797851562</v>
      </c>
      <c r="R134" s="2">
        <v>454.20004272460937</v>
      </c>
      <c r="U134" s="2">
        <v>603.25396728515625</v>
      </c>
      <c r="V134" s="2">
        <v>470.93536376953125</v>
      </c>
      <c r="W134" s="2">
        <v>499.5574951171875</v>
      </c>
      <c r="Z134" s="2">
        <v>437.77752685546875</v>
      </c>
      <c r="AA134" s="2">
        <v>530.05645751953125</v>
      </c>
      <c r="AB134" s="2">
        <v>429.64447021484375</v>
      </c>
      <c r="AC134" s="2">
        <v>488.609130859375</v>
      </c>
      <c r="AD134" s="2">
        <v>464.99197387695312</v>
      </c>
      <c r="AF134" s="2">
        <v>417.44488525390625</v>
      </c>
      <c r="AH134" s="2">
        <f t="shared" si="39"/>
        <v>42.425313241452955</v>
      </c>
      <c r="AI134" s="2">
        <f t="shared" si="25"/>
        <v>410.71945190429687</v>
      </c>
      <c r="AJ134" s="2">
        <f t="shared" si="26"/>
        <v>412.14596059843257</v>
      </c>
      <c r="AK134" s="2">
        <f t="shared" si="27"/>
        <v>475.783930460612</v>
      </c>
      <c r="AL134" s="2">
        <f t="shared" si="28"/>
        <v>539.42190032279143</v>
      </c>
      <c r="AM134" s="2">
        <f t="shared" si="29"/>
        <v>603.25396728515625</v>
      </c>
      <c r="AN134" s="89">
        <f ca="1">INDIRECT("'calcRED(0)'!R"&amp;ROW('calcRED(0)'!$V$17)+(ROW(AN134)-ROW($AN$116))/3&amp;"C"&amp;COLUMN('calcRED(0)'!$V$17),FALSE)</f>
        <v>482.23085071748892</v>
      </c>
      <c r="AO134" s="48">
        <f t="shared" ref="AO134" ca="1" si="43">AN134</f>
        <v>482.23085071748892</v>
      </c>
      <c r="AP134" s="88">
        <f>AK134-AK137</f>
        <v>2.2352867126464844</v>
      </c>
      <c r="AQ134" s="88">
        <f>AK135-AK138</f>
        <v>2.3651123046875E-4</v>
      </c>
      <c r="AR134" s="88">
        <f>AK136-AK139</f>
        <v>9.8546346009698027E-5</v>
      </c>
      <c r="AS134" s="88">
        <f>data3!AM134</f>
        <v>7.8484442926225029E-2</v>
      </c>
    </row>
    <row r="135" spans="1:45">
      <c r="A135" s="14" t="str">
        <f>'data organization'!S136</f>
        <v>133:17:3.38:LO</v>
      </c>
      <c r="B135" s="2">
        <v>374.97137451171875</v>
      </c>
      <c r="C135" s="36">
        <v>374.96566772460937</v>
      </c>
      <c r="D135" s="36">
        <v>374.95993041992187</v>
      </c>
      <c r="E135" s="36">
        <v>374.97137451171875</v>
      </c>
      <c r="F135" s="36">
        <v>374.95993041992187</v>
      </c>
      <c r="G135" s="2">
        <v>374.96566772460937</v>
      </c>
      <c r="H135" s="2">
        <v>374.96566772460937</v>
      </c>
      <c r="I135" s="2">
        <v>374.97137451171875</v>
      </c>
      <c r="J135" s="2">
        <v>374.96566772460937</v>
      </c>
      <c r="K135" s="2">
        <v>374.96566772460937</v>
      </c>
      <c r="L135" s="2">
        <v>374.96566772460937</v>
      </c>
      <c r="M135" s="2">
        <v>374.95993041992187</v>
      </c>
      <c r="N135" s="2">
        <v>374.95993041992187</v>
      </c>
      <c r="O135" s="2">
        <v>374.95993041992187</v>
      </c>
      <c r="R135" s="2">
        <v>374.97137451171875</v>
      </c>
      <c r="U135" s="2">
        <v>374.96566772460937</v>
      </c>
      <c r="V135" s="2">
        <v>374.97137451171875</v>
      </c>
      <c r="W135" s="2">
        <v>374.96566772460937</v>
      </c>
      <c r="Z135" s="2">
        <v>374.95993041992187</v>
      </c>
      <c r="AA135" s="2">
        <v>374.97137451171875</v>
      </c>
      <c r="AB135" s="2">
        <v>374.95993041992187</v>
      </c>
      <c r="AC135" s="2">
        <v>374.95993041992187</v>
      </c>
      <c r="AD135" s="2">
        <v>374.9542236328125</v>
      </c>
      <c r="AF135" s="2">
        <v>374.95993041992187</v>
      </c>
      <c r="AH135" s="2">
        <f t="shared" si="39"/>
        <v>5.0560674119049503E-3</v>
      </c>
      <c r="AI135" s="2">
        <f t="shared" si="25"/>
        <v>374.9542236328125</v>
      </c>
      <c r="AJ135" s="2">
        <f t="shared" si="26"/>
        <v>374.95688199385285</v>
      </c>
      <c r="AK135" s="2">
        <f t="shared" si="27"/>
        <v>374.9644660949707</v>
      </c>
      <c r="AL135" s="2">
        <f t="shared" si="28"/>
        <v>374.97205019608856</v>
      </c>
      <c r="AM135" s="2">
        <f t="shared" si="29"/>
        <v>374.97137451171875</v>
      </c>
      <c r="AN135" s="89"/>
      <c r="AO135" s="48">
        <f t="shared" ref="AO135" ca="1" si="44">AN134</f>
        <v>482.23085071748892</v>
      </c>
      <c r="AP135" s="88"/>
      <c r="AQ135" s="88"/>
      <c r="AR135" s="88"/>
      <c r="AS135" s="88"/>
    </row>
    <row r="136" spans="1:45">
      <c r="A136" s="14" t="str">
        <f>'data organization'!S137</f>
        <v>134:17:3.38:HS</v>
      </c>
      <c r="B136" s="2">
        <v>154.99053955078125</v>
      </c>
      <c r="C136" s="36">
        <v>154.98817443847656</v>
      </c>
      <c r="D136" s="36">
        <v>154.99053955078125</v>
      </c>
      <c r="E136" s="36">
        <v>154.98580932617187</v>
      </c>
      <c r="F136" s="36">
        <v>154.98580932617187</v>
      </c>
      <c r="G136" s="2">
        <v>154.98817443847656</v>
      </c>
      <c r="H136" s="2">
        <v>154.98817443847656</v>
      </c>
      <c r="I136" s="2">
        <v>154.98817443847656</v>
      </c>
      <c r="J136" s="2">
        <v>154.9810791015625</v>
      </c>
      <c r="K136" s="2">
        <v>154.98580932617187</v>
      </c>
      <c r="L136" s="2">
        <v>154.98817443847656</v>
      </c>
      <c r="M136" s="2">
        <v>154.98817443847656</v>
      </c>
      <c r="N136" s="2">
        <v>154.98344421386719</v>
      </c>
      <c r="O136" s="2">
        <v>154.98580932617187</v>
      </c>
      <c r="R136" s="2">
        <v>154.99053955078125</v>
      </c>
      <c r="U136" s="2">
        <v>154.98817443847656</v>
      </c>
      <c r="V136" s="2">
        <v>154.98344421386719</v>
      </c>
      <c r="W136" s="2">
        <v>154.98817443847656</v>
      </c>
      <c r="Z136" s="2">
        <v>154.98580932617187</v>
      </c>
      <c r="AA136" s="2">
        <v>154.98817443847656</v>
      </c>
      <c r="AB136" s="2">
        <v>154.98580932617187</v>
      </c>
      <c r="AC136" s="2">
        <v>154.98344421386719</v>
      </c>
      <c r="AD136" s="2">
        <v>154.98344421386719</v>
      </c>
      <c r="AF136" s="2">
        <v>154.98344421386719</v>
      </c>
      <c r="AH136" s="2">
        <f t="shared" si="39"/>
        <v>2.5783041542908427E-3</v>
      </c>
      <c r="AI136" s="2">
        <f t="shared" si="25"/>
        <v>154.9810791015625</v>
      </c>
      <c r="AJ136" s="2">
        <f t="shared" si="26"/>
        <v>154.98273024070866</v>
      </c>
      <c r="AK136" s="2">
        <f t="shared" si="27"/>
        <v>154.98659769694009</v>
      </c>
      <c r="AL136" s="2">
        <f t="shared" si="28"/>
        <v>154.99046515317153</v>
      </c>
      <c r="AM136" s="2">
        <f t="shared" si="29"/>
        <v>154.99053955078125</v>
      </c>
      <c r="AN136" s="89"/>
      <c r="AO136" s="48">
        <f t="shared" ref="AO136" ca="1" si="45">AN134</f>
        <v>482.23085071748892</v>
      </c>
      <c r="AP136" s="88"/>
      <c r="AQ136" s="88"/>
      <c r="AR136" s="88"/>
      <c r="AS136" s="88"/>
    </row>
    <row r="137" spans="1:45">
      <c r="A137" s="14" t="str">
        <f>'data organization'!S138</f>
        <v>135:17:3.36:HI</v>
      </c>
      <c r="B137" s="2">
        <v>505.03167724609375</v>
      </c>
      <c r="C137" s="36">
        <v>490.79879760742187</v>
      </c>
      <c r="D137" s="36">
        <v>484.85540771484375</v>
      </c>
      <c r="E137" s="36">
        <v>504.09323120117187</v>
      </c>
      <c r="F137" s="36">
        <v>460.76904296875</v>
      </c>
      <c r="G137" s="2">
        <v>473.4378662109375</v>
      </c>
      <c r="H137" s="2">
        <v>483.44778442382812</v>
      </c>
      <c r="I137" s="2">
        <v>484.69900512695312</v>
      </c>
      <c r="J137" s="2">
        <v>452.16677856445312</v>
      </c>
      <c r="K137" s="2">
        <v>524.582275390625</v>
      </c>
      <c r="L137" s="2">
        <v>437.77752685546875</v>
      </c>
      <c r="M137" s="2">
        <v>408.68618774414062</v>
      </c>
      <c r="N137" s="2">
        <v>452.79238891601562</v>
      </c>
      <c r="O137" s="2">
        <v>428.23681640625</v>
      </c>
      <c r="R137" s="2">
        <v>452.0103759765625</v>
      </c>
      <c r="U137" s="2">
        <v>600.438720703125</v>
      </c>
      <c r="V137" s="2">
        <v>468.58929443359375</v>
      </c>
      <c r="W137" s="2">
        <v>497.21142578125</v>
      </c>
      <c r="Z137" s="2">
        <v>435.7442626953125</v>
      </c>
      <c r="AA137" s="2">
        <v>527.71038818359375</v>
      </c>
      <c r="AB137" s="2">
        <v>427.6112060546875</v>
      </c>
      <c r="AC137" s="2">
        <v>486.2630615234375</v>
      </c>
      <c r="AD137" s="2">
        <v>462.80230712890625</v>
      </c>
      <c r="AF137" s="2">
        <v>415.41162109375</v>
      </c>
      <c r="AH137" s="2">
        <f t="shared" si="39"/>
        <v>42.245147410783773</v>
      </c>
      <c r="AI137" s="2">
        <f t="shared" si="25"/>
        <v>408.68618774414062</v>
      </c>
      <c r="AJ137" s="2">
        <f t="shared" si="26"/>
        <v>410.18092263178983</v>
      </c>
      <c r="AK137" s="2">
        <f t="shared" si="27"/>
        <v>473.54864374796551</v>
      </c>
      <c r="AL137" s="2">
        <f t="shared" si="28"/>
        <v>536.9163648641412</v>
      </c>
      <c r="AM137" s="2">
        <f t="shared" si="29"/>
        <v>600.438720703125</v>
      </c>
      <c r="AN137" s="89">
        <f ca="1">INDIRECT("'calcRED(0)'!R"&amp;ROW('calcRED(0)'!$V$17)+(ROW(AN137)-ROW($AN$116))/3&amp;"C"&amp;COLUMN('calcRED(0)'!$V$17),FALSE)</f>
        <v>479.98056334776675</v>
      </c>
      <c r="AO137" s="48">
        <f t="shared" ref="AO137" ca="1" si="46">AN137</f>
        <v>479.98056334776675</v>
      </c>
      <c r="AP137" s="88">
        <f>AK137-AK140</f>
        <v>2.2939389546712619</v>
      </c>
      <c r="AQ137" s="88">
        <f>AK138-AK141</f>
        <v>4.76837158203125E-4</v>
      </c>
      <c r="AR137" s="88">
        <f>AK139-AK142</f>
        <v>-2.956390380859375E-4</v>
      </c>
      <c r="AS137" s="88">
        <f>data3!AM137</f>
        <v>7.6401372109689447E-2</v>
      </c>
    </row>
    <row r="138" spans="1:45">
      <c r="A138" s="14" t="str">
        <f>'data organization'!S139</f>
        <v>136:17:3.36:LO</v>
      </c>
      <c r="B138" s="2">
        <v>374.97137451171875</v>
      </c>
      <c r="C138" s="36">
        <v>374.96566772460937</v>
      </c>
      <c r="D138" s="36">
        <v>374.96566772460937</v>
      </c>
      <c r="E138" s="36">
        <v>374.97137451171875</v>
      </c>
      <c r="F138" s="36">
        <v>374.96566772460937</v>
      </c>
      <c r="G138" s="2">
        <v>374.96566772460937</v>
      </c>
      <c r="H138" s="2">
        <v>374.97137451171875</v>
      </c>
      <c r="I138" s="2">
        <v>374.95993041992187</v>
      </c>
      <c r="J138" s="2">
        <v>374.9542236328125</v>
      </c>
      <c r="K138" s="2">
        <v>374.97137451171875</v>
      </c>
      <c r="L138" s="2">
        <v>374.95993041992187</v>
      </c>
      <c r="M138" s="2">
        <v>374.9542236328125</v>
      </c>
      <c r="N138" s="2">
        <v>374.97137451171875</v>
      </c>
      <c r="O138" s="2">
        <v>374.9542236328125</v>
      </c>
      <c r="R138" s="2">
        <v>374.96566772460937</v>
      </c>
      <c r="U138" s="2">
        <v>374.96566772460937</v>
      </c>
      <c r="V138" s="2">
        <v>374.96566772460937</v>
      </c>
      <c r="W138" s="2">
        <v>374.97137451171875</v>
      </c>
      <c r="Z138" s="2">
        <v>374.9542236328125</v>
      </c>
      <c r="AA138" s="2">
        <v>374.97137451171875</v>
      </c>
      <c r="AB138" s="2">
        <v>374.95993041992187</v>
      </c>
      <c r="AC138" s="2">
        <v>374.95993041992187</v>
      </c>
      <c r="AD138" s="2">
        <v>374.95993041992187</v>
      </c>
      <c r="AF138" s="2">
        <v>374.96566772460937</v>
      </c>
      <c r="AH138" s="2">
        <f t="shared" si="39"/>
        <v>6.13892154372954E-3</v>
      </c>
      <c r="AI138" s="2">
        <f t="shared" si="25"/>
        <v>374.9542236328125</v>
      </c>
      <c r="AJ138" s="2">
        <f t="shared" si="26"/>
        <v>374.95502120142464</v>
      </c>
      <c r="AK138" s="2">
        <f t="shared" si="27"/>
        <v>374.96422958374023</v>
      </c>
      <c r="AL138" s="2">
        <f t="shared" si="28"/>
        <v>374.97343796605583</v>
      </c>
      <c r="AM138" s="2">
        <f t="shared" si="29"/>
        <v>374.97137451171875</v>
      </c>
      <c r="AN138" s="89"/>
      <c r="AO138" s="48">
        <f t="shared" ref="AO138" ca="1" si="47">AN137</f>
        <v>479.98056334776675</v>
      </c>
      <c r="AP138" s="88"/>
      <c r="AQ138" s="88"/>
      <c r="AR138" s="88"/>
      <c r="AS138" s="88"/>
    </row>
    <row r="139" spans="1:45">
      <c r="A139" s="14" t="str">
        <f>'data organization'!S140</f>
        <v>137:17:3.36:HS</v>
      </c>
      <c r="B139" s="2">
        <v>154.98817443847656</v>
      </c>
      <c r="C139" s="36">
        <v>154.99053955078125</v>
      </c>
      <c r="D139" s="36">
        <v>154.98817443847656</v>
      </c>
      <c r="E139" s="36">
        <v>154.98580932617187</v>
      </c>
      <c r="F139" s="36">
        <v>154.98817443847656</v>
      </c>
      <c r="G139" s="2">
        <v>154.98580932617187</v>
      </c>
      <c r="H139" s="2">
        <v>154.98817443847656</v>
      </c>
      <c r="I139" s="2">
        <v>154.99053955078125</v>
      </c>
      <c r="J139" s="2">
        <v>154.9810791015625</v>
      </c>
      <c r="K139" s="2">
        <v>154.98580932617187</v>
      </c>
      <c r="L139" s="2">
        <v>154.98817443847656</v>
      </c>
      <c r="M139" s="2">
        <v>154.98344421386719</v>
      </c>
      <c r="N139" s="2">
        <v>154.98580932617187</v>
      </c>
      <c r="O139" s="2">
        <v>154.98580932617187</v>
      </c>
      <c r="R139" s="2">
        <v>154.98817443847656</v>
      </c>
      <c r="U139" s="2">
        <v>154.98817443847656</v>
      </c>
      <c r="V139" s="2">
        <v>154.98344421386719</v>
      </c>
      <c r="W139" s="2">
        <v>154.98817443847656</v>
      </c>
      <c r="Z139" s="2">
        <v>154.98344421386719</v>
      </c>
      <c r="AA139" s="2">
        <v>154.98817443847656</v>
      </c>
      <c r="AB139" s="2">
        <v>154.98580932617187</v>
      </c>
      <c r="AC139" s="2">
        <v>154.98344421386719</v>
      </c>
      <c r="AD139" s="2">
        <v>154.98580932617187</v>
      </c>
      <c r="AF139" s="2">
        <v>154.98580932617187</v>
      </c>
      <c r="AH139" s="2">
        <f t="shared" si="39"/>
        <v>2.362969021687525E-3</v>
      </c>
      <c r="AI139" s="2">
        <f t="shared" si="25"/>
        <v>154.9810791015625</v>
      </c>
      <c r="AJ139" s="2">
        <f t="shared" si="26"/>
        <v>154.98295469706156</v>
      </c>
      <c r="AK139" s="2">
        <f t="shared" si="27"/>
        <v>154.98649915059408</v>
      </c>
      <c r="AL139" s="2">
        <f t="shared" si="28"/>
        <v>154.99004360412661</v>
      </c>
      <c r="AM139" s="2">
        <f t="shared" si="29"/>
        <v>154.99053955078125</v>
      </c>
      <c r="AN139" s="89"/>
      <c r="AO139" s="48">
        <f t="shared" ref="AO139" ca="1" si="48">AN137</f>
        <v>479.98056334776675</v>
      </c>
      <c r="AP139" s="88"/>
      <c r="AQ139" s="88"/>
      <c r="AR139" s="88"/>
      <c r="AS139" s="88"/>
    </row>
    <row r="140" spans="1:45">
      <c r="A140" s="14" t="str">
        <f>'data organization'!S141</f>
        <v>138:17:3.34:HI</v>
      </c>
      <c r="B140" s="2">
        <v>502.68557739257812</v>
      </c>
      <c r="C140" s="36">
        <v>488.45272827148437</v>
      </c>
      <c r="D140" s="36">
        <v>482.50933837890625</v>
      </c>
      <c r="E140" s="36">
        <v>501.59075927734375</v>
      </c>
      <c r="F140" s="36">
        <v>458.4229736328125</v>
      </c>
      <c r="G140" s="2">
        <v>471.091796875</v>
      </c>
      <c r="H140" s="2">
        <v>481.10171508789063</v>
      </c>
      <c r="I140" s="2">
        <v>482.35293579101562</v>
      </c>
      <c r="J140" s="2">
        <v>450.13351440429687</v>
      </c>
      <c r="K140" s="2">
        <v>522.079833984375</v>
      </c>
      <c r="L140" s="2">
        <v>435.58786010742187</v>
      </c>
      <c r="M140" s="2">
        <v>406.809326171875</v>
      </c>
      <c r="N140" s="2">
        <v>450.60272216796875</v>
      </c>
      <c r="O140" s="2">
        <v>426.04714965820313</v>
      </c>
      <c r="R140" s="2">
        <v>449.82070922851562</v>
      </c>
      <c r="U140" s="2">
        <v>597.46697998046875</v>
      </c>
      <c r="V140" s="2">
        <v>466.39962768554687</v>
      </c>
      <c r="W140" s="2">
        <v>494.86532592773437</v>
      </c>
      <c r="Z140" s="2">
        <v>433.55459594726562</v>
      </c>
      <c r="AA140" s="2">
        <v>525.051513671875</v>
      </c>
      <c r="AB140" s="2">
        <v>425.57794189453125</v>
      </c>
      <c r="AC140" s="2">
        <v>483.9169921875</v>
      </c>
      <c r="AD140" s="2">
        <v>460.61264038085937</v>
      </c>
      <c r="AF140" s="2">
        <v>413.37835693359375</v>
      </c>
      <c r="AH140" s="2">
        <f t="shared" si="39"/>
        <v>42.032747818545438</v>
      </c>
      <c r="AI140" s="2">
        <f t="shared" si="25"/>
        <v>406.809326171875</v>
      </c>
      <c r="AJ140" s="2">
        <f t="shared" si="26"/>
        <v>408.20558306547611</v>
      </c>
      <c r="AK140" s="2">
        <f t="shared" si="27"/>
        <v>471.25470479329425</v>
      </c>
      <c r="AL140" s="2">
        <f t="shared" si="28"/>
        <v>534.30382652111246</v>
      </c>
      <c r="AM140" s="2">
        <f t="shared" si="29"/>
        <v>597.46697998046875</v>
      </c>
      <c r="AN140" s="89">
        <f ca="1">INDIRECT("'calcRED(0)'!R"&amp;ROW('calcRED(0)'!$V$17)+(ROW(AN140)-ROW($AN$116))/3&amp;"C"&amp;COLUMN('calcRED(0)'!$V$17),FALSE)</f>
        <v>477.7900012914177</v>
      </c>
      <c r="AO140" s="48">
        <f t="shared" ref="AO140" ca="1" si="49">AN140</f>
        <v>477.7900012914177</v>
      </c>
      <c r="AP140" s="88">
        <f>AK140-AK143</f>
        <v>2.1570854187011719</v>
      </c>
      <c r="AQ140" s="88">
        <f>AK141-AK144</f>
        <v>-1.9098917643418645E-3</v>
      </c>
      <c r="AR140" s="88">
        <f>AK142-AK145</f>
        <v>-3.9418538409563553E-4</v>
      </c>
      <c r="AS140" s="88">
        <f>data3!AM140</f>
        <v>6.9194609119044515E-2</v>
      </c>
    </row>
    <row r="141" spans="1:45">
      <c r="A141" s="14" t="str">
        <f>'data organization'!S142</f>
        <v>139:17:3.34:LO</v>
      </c>
      <c r="B141" s="2">
        <v>374.97137451171875</v>
      </c>
      <c r="C141" s="36">
        <v>374.96566772460937</v>
      </c>
      <c r="D141" s="36">
        <v>374.96566772460937</v>
      </c>
      <c r="E141" s="36">
        <v>374.96566772460937</v>
      </c>
      <c r="F141" s="36">
        <v>374.95993041992187</v>
      </c>
      <c r="G141" s="2">
        <v>374.96566772460937</v>
      </c>
      <c r="H141" s="2">
        <v>374.97137451171875</v>
      </c>
      <c r="I141" s="2">
        <v>374.96566772460937</v>
      </c>
      <c r="J141" s="2">
        <v>374.95993041992187</v>
      </c>
      <c r="K141" s="2">
        <v>374.96566772460937</v>
      </c>
      <c r="L141" s="2">
        <v>374.95993041992187</v>
      </c>
      <c r="M141" s="2">
        <v>374.95993041992187</v>
      </c>
      <c r="N141" s="2">
        <v>374.95993041992187</v>
      </c>
      <c r="O141" s="2">
        <v>374.95993041992187</v>
      </c>
      <c r="R141" s="2">
        <v>374.97137451171875</v>
      </c>
      <c r="U141" s="2">
        <v>374.96566772460937</v>
      </c>
      <c r="V141" s="2">
        <v>374.96566772460937</v>
      </c>
      <c r="W141" s="2">
        <v>374.96566772460937</v>
      </c>
      <c r="Z141" s="2">
        <v>374.9542236328125</v>
      </c>
      <c r="AA141" s="2">
        <v>374.97137451171875</v>
      </c>
      <c r="AB141" s="2">
        <v>374.95993041992187</v>
      </c>
      <c r="AC141" s="2">
        <v>374.95993041992187</v>
      </c>
      <c r="AD141" s="2">
        <v>374.96566772460937</v>
      </c>
      <c r="AF141" s="2">
        <v>374.9542236328125</v>
      </c>
      <c r="AH141" s="2">
        <f t="shared" si="39"/>
        <v>4.9673984569397443E-3</v>
      </c>
      <c r="AI141" s="2">
        <f t="shared" si="25"/>
        <v>374.9542236328125</v>
      </c>
      <c r="AJ141" s="2">
        <f t="shared" si="26"/>
        <v>374.95630164889661</v>
      </c>
      <c r="AK141" s="2">
        <f t="shared" si="27"/>
        <v>374.96375274658203</v>
      </c>
      <c r="AL141" s="2">
        <f t="shared" si="28"/>
        <v>374.97120384426745</v>
      </c>
      <c r="AM141" s="2">
        <f t="shared" si="29"/>
        <v>374.97137451171875</v>
      </c>
      <c r="AN141" s="89"/>
      <c r="AO141" s="48">
        <f t="shared" ref="AO141" ca="1" si="50">AN140</f>
        <v>477.7900012914177</v>
      </c>
      <c r="AP141" s="88"/>
      <c r="AQ141" s="88"/>
      <c r="AR141" s="88"/>
      <c r="AS141" s="88"/>
    </row>
    <row r="142" spans="1:45">
      <c r="A142" s="14" t="str">
        <f>'data organization'!S143</f>
        <v>140:17:3.34:HS</v>
      </c>
      <c r="B142" s="2">
        <v>154.98817443847656</v>
      </c>
      <c r="C142" s="36">
        <v>154.98817443847656</v>
      </c>
      <c r="D142" s="36">
        <v>154.98817443847656</v>
      </c>
      <c r="E142" s="36">
        <v>154.98580932617187</v>
      </c>
      <c r="F142" s="36">
        <v>154.98817443847656</v>
      </c>
      <c r="G142" s="2">
        <v>154.99053955078125</v>
      </c>
      <c r="H142" s="2">
        <v>154.98817443847656</v>
      </c>
      <c r="I142" s="2">
        <v>154.98817443847656</v>
      </c>
      <c r="J142" s="2">
        <v>154.98580932617187</v>
      </c>
      <c r="K142" s="2">
        <v>154.98580932617187</v>
      </c>
      <c r="L142" s="2">
        <v>154.98580932617187</v>
      </c>
      <c r="M142" s="2">
        <v>154.98817443847656</v>
      </c>
      <c r="N142" s="2">
        <v>154.99053955078125</v>
      </c>
      <c r="O142" s="2">
        <v>154.98344421386719</v>
      </c>
      <c r="R142" s="2">
        <v>154.99053955078125</v>
      </c>
      <c r="U142" s="2">
        <v>154.98817443847656</v>
      </c>
      <c r="V142" s="2">
        <v>154.98580932617187</v>
      </c>
      <c r="W142" s="2">
        <v>154.98580932617187</v>
      </c>
      <c r="Z142" s="2">
        <v>154.98344421386719</v>
      </c>
      <c r="AA142" s="2">
        <v>154.98344421386719</v>
      </c>
      <c r="AB142" s="2">
        <v>154.98580932617187</v>
      </c>
      <c r="AC142" s="2">
        <v>154.98344421386719</v>
      </c>
      <c r="AD142" s="2">
        <v>154.98344421386719</v>
      </c>
      <c r="AF142" s="2">
        <v>154.98817443847656</v>
      </c>
      <c r="AH142" s="2">
        <f t="shared" si="39"/>
        <v>2.3043469696561064E-3</v>
      </c>
      <c r="AI142" s="2">
        <f t="shared" si="25"/>
        <v>154.98344421386719</v>
      </c>
      <c r="AJ142" s="2">
        <f t="shared" si="26"/>
        <v>154.98333826917769</v>
      </c>
      <c r="AK142" s="2">
        <f t="shared" si="27"/>
        <v>154.98679478963217</v>
      </c>
      <c r="AL142" s="2">
        <f t="shared" si="28"/>
        <v>154.99025131008665</v>
      </c>
      <c r="AM142" s="2">
        <f t="shared" si="29"/>
        <v>154.99053955078125</v>
      </c>
      <c r="AN142" s="89"/>
      <c r="AO142" s="48">
        <f t="shared" ref="AO142" ca="1" si="51">AN140</f>
        <v>477.7900012914177</v>
      </c>
      <c r="AP142" s="88"/>
      <c r="AQ142" s="88"/>
      <c r="AR142" s="88"/>
      <c r="AS142" s="88"/>
    </row>
    <row r="143" spans="1:45">
      <c r="A143" s="14" t="str">
        <f>'data organization'!S144</f>
        <v>141:17:3.32:HI</v>
      </c>
      <c r="B143" s="2">
        <v>504.71884155273437</v>
      </c>
      <c r="C143" s="36">
        <v>486.10665893554687</v>
      </c>
      <c r="D143" s="36">
        <v>480.16326904296875</v>
      </c>
      <c r="E143" s="36">
        <v>499.08828735351563</v>
      </c>
      <c r="F143" s="36">
        <v>456.23330688476562</v>
      </c>
      <c r="G143" s="2">
        <v>468.74569702148437</v>
      </c>
      <c r="H143" s="2">
        <v>478.59921264648437</v>
      </c>
      <c r="I143" s="2">
        <v>479.8504638671875</v>
      </c>
      <c r="J143" s="2">
        <v>447.78744506835937</v>
      </c>
      <c r="K143" s="2">
        <v>519.4208984375</v>
      </c>
      <c r="L143" s="2">
        <v>433.398193359375</v>
      </c>
      <c r="M143" s="2">
        <v>404.77606201171875</v>
      </c>
      <c r="N143" s="2">
        <v>448.41305541992187</v>
      </c>
      <c r="O143" s="2">
        <v>424.01388549804687</v>
      </c>
      <c r="R143" s="2">
        <v>447.63104248046875</v>
      </c>
      <c r="U143" s="2">
        <v>594.49530029296875</v>
      </c>
      <c r="V143" s="2">
        <v>464.05355834960937</v>
      </c>
      <c r="W143" s="2">
        <v>492.36285400390625</v>
      </c>
      <c r="Z143" s="2">
        <v>431.36492919921875</v>
      </c>
      <c r="AA143" s="2">
        <v>522.39263916015625</v>
      </c>
      <c r="AB143" s="2">
        <v>423.544677734375</v>
      </c>
      <c r="AC143" s="2">
        <v>481.41452026367188</v>
      </c>
      <c r="AD143" s="2">
        <v>458.4229736328125</v>
      </c>
      <c r="AF143" s="2">
        <v>411.3450927734375</v>
      </c>
      <c r="AH143" s="2">
        <f t="shared" si="39"/>
        <v>41.964036315089324</v>
      </c>
      <c r="AI143" s="2">
        <f t="shared" si="25"/>
        <v>404.77606201171875</v>
      </c>
      <c r="AJ143" s="2">
        <f t="shared" si="26"/>
        <v>406.15156490195909</v>
      </c>
      <c r="AK143" s="2">
        <f t="shared" si="27"/>
        <v>469.09761937459308</v>
      </c>
      <c r="AL143" s="2">
        <f t="shared" si="28"/>
        <v>532.04367384722707</v>
      </c>
      <c r="AM143" s="2">
        <f t="shared" si="29"/>
        <v>594.49530029296875</v>
      </c>
      <c r="AN143" s="89">
        <f ca="1">INDIRECT("'calcRED(0)'!R"&amp;ROW('calcRED(0)'!$V$17)+(ROW(AN143)-ROW($AN$116))/3&amp;"C"&amp;COLUMN('calcRED(0)'!$V$17),FALSE)</f>
        <v>475.80606983764136</v>
      </c>
      <c r="AO143" s="48">
        <f t="shared" ref="AO143" ca="1" si="52">AN143</f>
        <v>475.80606983764136</v>
      </c>
      <c r="AP143" s="88">
        <f>AK143-AK146</f>
        <v>2.339556376139285</v>
      </c>
      <c r="AQ143" s="88">
        <f>AK144-AK147</f>
        <v>7.1843465173060395E-4</v>
      </c>
      <c r="AR143" s="88">
        <f>AK145-AK148</f>
        <v>-2.956390380859375E-4</v>
      </c>
      <c r="AS143" s="88">
        <f>data3!AM143</f>
        <v>7.6145295173891014E-2</v>
      </c>
    </row>
    <row r="144" spans="1:45">
      <c r="A144" s="14" t="str">
        <f>'data organization'!S145</f>
        <v>142:17:3.32:LO</v>
      </c>
      <c r="B144" s="2">
        <v>374.96566772460937</v>
      </c>
      <c r="C144" s="36">
        <v>374.96566772460937</v>
      </c>
      <c r="D144" s="36">
        <v>374.96566772460937</v>
      </c>
      <c r="E144" s="36">
        <v>374.96566772460937</v>
      </c>
      <c r="F144" s="36">
        <v>374.96566772460937</v>
      </c>
      <c r="G144" s="2">
        <v>374.97137451171875</v>
      </c>
      <c r="H144" s="2">
        <v>374.97711181640625</v>
      </c>
      <c r="I144" s="2">
        <v>374.96566772460937</v>
      </c>
      <c r="J144" s="2">
        <v>374.95993041992187</v>
      </c>
      <c r="K144" s="2">
        <v>374.96566772460937</v>
      </c>
      <c r="L144" s="2">
        <v>374.96566772460937</v>
      </c>
      <c r="M144" s="2">
        <v>374.95993041992187</v>
      </c>
      <c r="N144" s="2">
        <v>374.96566772460937</v>
      </c>
      <c r="O144" s="2">
        <v>374.95993041992187</v>
      </c>
      <c r="R144" s="2">
        <v>374.97137451171875</v>
      </c>
      <c r="U144" s="2">
        <v>374.96566772460937</v>
      </c>
      <c r="V144" s="2">
        <v>374.96566772460937</v>
      </c>
      <c r="W144" s="2">
        <v>374.97137451171875</v>
      </c>
      <c r="Z144" s="2">
        <v>374.95993041992187</v>
      </c>
      <c r="AA144" s="2">
        <v>374.97137451171875</v>
      </c>
      <c r="AB144" s="2">
        <v>374.96566772460937</v>
      </c>
      <c r="AC144" s="2">
        <v>374.96566772460937</v>
      </c>
      <c r="AD144" s="2">
        <v>374.9542236328125</v>
      </c>
      <c r="AF144" s="2">
        <v>374.96566772460937</v>
      </c>
      <c r="AH144" s="2">
        <f t="shared" si="39"/>
        <v>4.7725218471936668E-3</v>
      </c>
      <c r="AI144" s="2">
        <f t="shared" si="25"/>
        <v>374.9542236328125</v>
      </c>
      <c r="AJ144" s="2">
        <f t="shared" si="26"/>
        <v>374.9585038555756</v>
      </c>
      <c r="AK144" s="2">
        <f t="shared" si="27"/>
        <v>374.96566263834637</v>
      </c>
      <c r="AL144" s="2">
        <f t="shared" si="28"/>
        <v>374.97282142111715</v>
      </c>
      <c r="AM144" s="2">
        <f t="shared" si="29"/>
        <v>374.97711181640625</v>
      </c>
      <c r="AN144" s="89"/>
      <c r="AO144" s="48">
        <f t="shared" ref="AO144" ca="1" si="53">AN143</f>
        <v>475.80606983764136</v>
      </c>
      <c r="AP144" s="88"/>
      <c r="AQ144" s="88"/>
      <c r="AR144" s="88"/>
      <c r="AS144" s="88"/>
    </row>
    <row r="145" spans="1:45">
      <c r="A145" s="14" t="str">
        <f>'data organization'!S146</f>
        <v>143:17:3.32:HS</v>
      </c>
      <c r="B145" s="2">
        <v>154.98817443847656</v>
      </c>
      <c r="C145" s="36">
        <v>154.98817443847656</v>
      </c>
      <c r="D145" s="36">
        <v>154.98817443847656</v>
      </c>
      <c r="E145" s="36">
        <v>154.98817443847656</v>
      </c>
      <c r="F145" s="36">
        <v>154.98817443847656</v>
      </c>
      <c r="G145" s="2">
        <v>154.99053955078125</v>
      </c>
      <c r="H145" s="2">
        <v>154.98817443847656</v>
      </c>
      <c r="I145" s="2">
        <v>154.99053955078125</v>
      </c>
      <c r="J145" s="2">
        <v>154.98344421386719</v>
      </c>
      <c r="K145" s="2">
        <v>154.98817443847656</v>
      </c>
      <c r="L145" s="2">
        <v>154.98580932617187</v>
      </c>
      <c r="M145" s="2">
        <v>154.98580932617187</v>
      </c>
      <c r="N145" s="2">
        <v>154.98580932617187</v>
      </c>
      <c r="O145" s="2">
        <v>154.98580932617187</v>
      </c>
      <c r="R145" s="2">
        <v>154.98580932617187</v>
      </c>
      <c r="U145" s="2">
        <v>154.98817443847656</v>
      </c>
      <c r="V145" s="2">
        <v>154.98817443847656</v>
      </c>
      <c r="W145" s="2">
        <v>154.98580932617187</v>
      </c>
      <c r="Z145" s="2">
        <v>154.98344421386719</v>
      </c>
      <c r="AA145" s="2">
        <v>154.99053955078125</v>
      </c>
      <c r="AB145" s="2">
        <v>154.98817443847656</v>
      </c>
      <c r="AC145" s="2">
        <v>154.98580932617187</v>
      </c>
      <c r="AD145" s="2">
        <v>154.98344421386719</v>
      </c>
      <c r="AF145" s="2">
        <v>154.98817443847656</v>
      </c>
      <c r="AH145" s="2">
        <f t="shared" si="39"/>
        <v>2.0825916039753532E-3</v>
      </c>
      <c r="AI145" s="2">
        <f t="shared" si="25"/>
        <v>154.98344421386719</v>
      </c>
      <c r="AJ145" s="2">
        <f t="shared" si="26"/>
        <v>154.9840650876103</v>
      </c>
      <c r="AK145" s="2">
        <f t="shared" si="27"/>
        <v>154.98718897501627</v>
      </c>
      <c r="AL145" s="2">
        <f t="shared" si="28"/>
        <v>154.99031286242223</v>
      </c>
      <c r="AM145" s="2">
        <f t="shared" si="29"/>
        <v>154.99053955078125</v>
      </c>
      <c r="AN145" s="89"/>
      <c r="AO145" s="48">
        <f t="shared" ref="AO145" ca="1" si="54">AN143</f>
        <v>475.80606983764136</v>
      </c>
      <c r="AP145" s="88"/>
      <c r="AQ145" s="88"/>
      <c r="AR145" s="88"/>
      <c r="AS145" s="88"/>
    </row>
    <row r="146" spans="1:45">
      <c r="A146" s="14" t="str">
        <f>'data organization'!S147</f>
        <v>144:17:3.3:HI</v>
      </c>
      <c r="B146" s="2">
        <v>502.21636962890625</v>
      </c>
      <c r="C146" s="36">
        <v>483.60418701171875</v>
      </c>
      <c r="D146" s="36">
        <v>477.81719970703125</v>
      </c>
      <c r="E146" s="36">
        <v>496.7421875</v>
      </c>
      <c r="F146" s="36">
        <v>453.88723754882812</v>
      </c>
      <c r="G146" s="2">
        <v>466.39962768554687</v>
      </c>
      <c r="H146" s="2">
        <v>476.25314331054687</v>
      </c>
      <c r="I146" s="2">
        <v>477.50439453125</v>
      </c>
      <c r="J146" s="2">
        <v>445.5977783203125</v>
      </c>
      <c r="K146" s="2">
        <v>516.76202392578125</v>
      </c>
      <c r="L146" s="2">
        <v>431.36492919921875</v>
      </c>
      <c r="M146" s="2">
        <v>402.7427978515625</v>
      </c>
      <c r="N146" s="2">
        <v>446.06698608398437</v>
      </c>
      <c r="O146" s="2">
        <v>421.82421875</v>
      </c>
      <c r="R146" s="2">
        <v>445.44137573242187</v>
      </c>
      <c r="U146" s="2">
        <v>591.52362060546875</v>
      </c>
      <c r="V146" s="2">
        <v>461.70748901367187</v>
      </c>
      <c r="W146" s="2">
        <v>489.86038208007812</v>
      </c>
      <c r="Z146" s="2">
        <v>429.3316650390625</v>
      </c>
      <c r="AA146" s="2">
        <v>519.73370361328125</v>
      </c>
      <c r="AB146" s="2">
        <v>421.35501098632812</v>
      </c>
      <c r="AC146" s="2">
        <v>479.06845092773437</v>
      </c>
      <c r="AD146" s="2">
        <v>456.076904296875</v>
      </c>
      <c r="AF146" s="2">
        <v>409.31182861328125</v>
      </c>
      <c r="AH146" s="2">
        <f t="shared" si="39"/>
        <v>41.751948574042657</v>
      </c>
      <c r="AI146" s="2">
        <f t="shared" si="25"/>
        <v>402.7427978515625</v>
      </c>
      <c r="AJ146" s="2">
        <f t="shared" si="26"/>
        <v>404.13014013738979</v>
      </c>
      <c r="AK146" s="2">
        <f t="shared" si="27"/>
        <v>466.75806299845379</v>
      </c>
      <c r="AL146" s="2">
        <f t="shared" si="28"/>
        <v>529.38598585951775</v>
      </c>
      <c r="AM146" s="2">
        <f t="shared" si="29"/>
        <v>591.52362060546875</v>
      </c>
      <c r="AN146" s="89">
        <f ca="1">INDIRECT("'calcRED(0)'!R"&amp;ROW('calcRED(0)'!$V$17)+(ROW(AN146)-ROW($AN$116))/3&amp;"C"&amp;COLUMN('calcRED(0)'!$V$17),FALSE)</f>
        <v>473.62284995858022</v>
      </c>
      <c r="AO146" s="48">
        <f t="shared" ref="AO146" ca="1" si="55">AN146</f>
        <v>473.62284995858022</v>
      </c>
      <c r="AP146" s="88">
        <f>AK146-AK149</f>
        <v>1.2251688639323106</v>
      </c>
      <c r="AQ146" s="88">
        <f>AK147-AK150</f>
        <v>9.5113118487688553E-4</v>
      </c>
      <c r="AR146" s="88">
        <f>AK148-AK151</f>
        <v>-1.9709269207623947E-4</v>
      </c>
      <c r="AS146" s="88">
        <f>data3!AM146</f>
        <v>3.1628824049427351E-2</v>
      </c>
    </row>
    <row r="147" spans="1:45">
      <c r="A147" s="14" t="str">
        <f>'data organization'!S148</f>
        <v>145:17:3.3:LO</v>
      </c>
      <c r="B147" s="2">
        <v>374.96566772460937</v>
      </c>
      <c r="C147" s="2">
        <v>374.97137451171875</v>
      </c>
      <c r="D147" s="2">
        <v>374.96566772460937</v>
      </c>
      <c r="E147" s="36">
        <v>374.97137451171875</v>
      </c>
      <c r="F147" s="36">
        <v>374.95993041992187</v>
      </c>
      <c r="G147" s="2">
        <v>374.95993041992187</v>
      </c>
      <c r="H147" s="2">
        <v>374.97137451171875</v>
      </c>
      <c r="I147" s="2">
        <v>374.96566772460937</v>
      </c>
      <c r="J147" s="2">
        <v>374.95993041992187</v>
      </c>
      <c r="K147" s="2">
        <v>374.96566772460937</v>
      </c>
      <c r="L147" s="2">
        <v>374.96566772460937</v>
      </c>
      <c r="M147" s="2">
        <v>374.96566772460937</v>
      </c>
      <c r="N147" s="2">
        <v>374.95993041992187</v>
      </c>
      <c r="O147" s="2">
        <v>374.9542236328125</v>
      </c>
      <c r="R147" s="2">
        <v>374.97711181640625</v>
      </c>
      <c r="U147" s="2">
        <v>374.97137451171875</v>
      </c>
      <c r="V147" s="2">
        <v>374.96566772460937</v>
      </c>
      <c r="W147" s="2">
        <v>374.97137451171875</v>
      </c>
      <c r="Z147" s="2">
        <v>374.9542236328125</v>
      </c>
      <c r="AA147" s="2">
        <v>374.97137451171875</v>
      </c>
      <c r="AB147" s="2">
        <v>374.95993041992187</v>
      </c>
      <c r="AC147" s="2">
        <v>374.96566772460937</v>
      </c>
      <c r="AD147" s="2">
        <v>374.95993041992187</v>
      </c>
      <c r="AF147" s="2">
        <v>374.95993041992187</v>
      </c>
      <c r="AH147" s="2">
        <f t="shared" si="39"/>
        <v>5.9203381992118196E-3</v>
      </c>
      <c r="AI147" s="2">
        <f t="shared" si="25"/>
        <v>374.9542236328125</v>
      </c>
      <c r="AJ147" s="2">
        <f t="shared" si="26"/>
        <v>374.9560636963958</v>
      </c>
      <c r="AK147" s="2">
        <f t="shared" si="27"/>
        <v>374.96494420369464</v>
      </c>
      <c r="AL147" s="2">
        <f t="shared" si="28"/>
        <v>374.97382471099348</v>
      </c>
      <c r="AM147" s="2">
        <f t="shared" si="29"/>
        <v>374.97711181640625</v>
      </c>
      <c r="AN147" s="89"/>
      <c r="AO147" s="48">
        <f t="shared" ref="AO147" ca="1" si="56">AN146</f>
        <v>473.62284995858022</v>
      </c>
      <c r="AP147" s="88"/>
      <c r="AQ147" s="88"/>
      <c r="AR147" s="88"/>
      <c r="AS147" s="88"/>
    </row>
    <row r="148" spans="1:45">
      <c r="A148" s="14" t="str">
        <f>'data organization'!S149</f>
        <v>146:17:3.3:HS</v>
      </c>
      <c r="B148" s="2">
        <v>154.99053955078125</v>
      </c>
      <c r="C148" s="2">
        <v>154.98817443847656</v>
      </c>
      <c r="D148" s="2">
        <v>154.98817443847656</v>
      </c>
      <c r="E148" s="36">
        <v>154.99053955078125</v>
      </c>
      <c r="F148" s="36">
        <v>154.98580932617187</v>
      </c>
      <c r="G148" s="2">
        <v>154.98817443847656</v>
      </c>
      <c r="H148" s="2">
        <v>154.99053955078125</v>
      </c>
      <c r="I148" s="2">
        <v>154.99053955078125</v>
      </c>
      <c r="J148" s="2">
        <v>154.98580932617187</v>
      </c>
      <c r="K148" s="2">
        <v>154.98580932617187</v>
      </c>
      <c r="L148" s="2">
        <v>154.98580932617187</v>
      </c>
      <c r="M148" s="2">
        <v>154.98580932617187</v>
      </c>
      <c r="N148" s="2">
        <v>154.99053955078125</v>
      </c>
      <c r="O148" s="2">
        <v>154.98580932617187</v>
      </c>
      <c r="R148" s="2">
        <v>154.98580932617187</v>
      </c>
      <c r="U148" s="2">
        <v>154.98580932617187</v>
      </c>
      <c r="V148" s="2">
        <v>154.98580932617187</v>
      </c>
      <c r="W148" s="2">
        <v>154.98817443847656</v>
      </c>
      <c r="Z148" s="2">
        <v>154.98344421386719</v>
      </c>
      <c r="AA148" s="2">
        <v>154.98817443847656</v>
      </c>
      <c r="AB148" s="2">
        <v>154.98580932617187</v>
      </c>
      <c r="AC148" s="2">
        <v>154.99053955078125</v>
      </c>
      <c r="AD148" s="2">
        <v>154.98580932617187</v>
      </c>
      <c r="AF148" s="2">
        <v>154.98817443847656</v>
      </c>
      <c r="AH148" s="2">
        <f t="shared" si="39"/>
        <v>2.1472762816741242E-3</v>
      </c>
      <c r="AI148" s="2">
        <f t="shared" si="25"/>
        <v>154.98344421386719</v>
      </c>
      <c r="AJ148" s="2">
        <f t="shared" si="26"/>
        <v>154.98426369963184</v>
      </c>
      <c r="AK148" s="2">
        <f t="shared" si="27"/>
        <v>154.98748461405435</v>
      </c>
      <c r="AL148" s="2">
        <f t="shared" si="28"/>
        <v>154.99070552847687</v>
      </c>
      <c r="AM148" s="2">
        <f t="shared" si="29"/>
        <v>154.99053955078125</v>
      </c>
      <c r="AN148" s="89"/>
      <c r="AO148" s="48">
        <f t="shared" ref="AO148" ca="1" si="57">AN146</f>
        <v>473.62284995858022</v>
      </c>
      <c r="AP148" s="88"/>
      <c r="AQ148" s="88"/>
      <c r="AR148" s="88"/>
      <c r="AS148" s="88"/>
    </row>
    <row r="149" spans="1:45">
      <c r="A149" s="14" t="str">
        <f>'data organization'!S150</f>
        <v>147:17:3.28:HI</v>
      </c>
      <c r="B149" s="2">
        <v>499.71389770507812</v>
      </c>
      <c r="C149" s="2">
        <v>485.79385375976562</v>
      </c>
      <c r="D149" s="2">
        <v>479.8504638671875</v>
      </c>
      <c r="E149" s="36">
        <v>494.23971557617187</v>
      </c>
      <c r="F149" s="36">
        <v>451.69757080078125</v>
      </c>
      <c r="G149" s="2">
        <v>464.05355834960937</v>
      </c>
      <c r="H149" s="2">
        <v>478.44281005859375</v>
      </c>
      <c r="I149" s="2">
        <v>475.1583251953125</v>
      </c>
      <c r="J149" s="2">
        <v>447.63104248046875</v>
      </c>
      <c r="K149" s="2">
        <v>514.25958251953125</v>
      </c>
      <c r="L149" s="2">
        <v>429.17526245117187</v>
      </c>
      <c r="M149" s="2">
        <v>400.70953369140625</v>
      </c>
      <c r="N149" s="2">
        <v>443.8773193359375</v>
      </c>
      <c r="O149" s="2">
        <v>419.79095458984375</v>
      </c>
      <c r="R149" s="2">
        <v>447.47463989257812</v>
      </c>
      <c r="U149" s="2">
        <v>588.70831298828125</v>
      </c>
      <c r="V149" s="2">
        <v>459.517822265625</v>
      </c>
      <c r="W149" s="2">
        <v>487.51431274414062</v>
      </c>
      <c r="Z149" s="2">
        <v>427.14199829101562</v>
      </c>
      <c r="AA149" s="2">
        <v>517.23126220703125</v>
      </c>
      <c r="AB149" s="2">
        <v>419.16534423828125</v>
      </c>
      <c r="AC149" s="2">
        <v>476.72235107421875</v>
      </c>
      <c r="AD149" s="2">
        <v>453.7308349609375</v>
      </c>
      <c r="AF149" s="2">
        <v>411.18869018554687</v>
      </c>
      <c r="AH149" s="2">
        <f t="shared" si="39"/>
        <v>41.374644243644383</v>
      </c>
      <c r="AI149" s="2">
        <f t="shared" si="25"/>
        <v>400.70953369140625</v>
      </c>
      <c r="AJ149" s="2">
        <f t="shared" si="26"/>
        <v>403.47092776905492</v>
      </c>
      <c r="AK149" s="2">
        <f t="shared" si="27"/>
        <v>465.53289413452148</v>
      </c>
      <c r="AL149" s="2">
        <f t="shared" si="28"/>
        <v>527.59486049998804</v>
      </c>
      <c r="AM149" s="2">
        <f t="shared" si="29"/>
        <v>588.70831298828125</v>
      </c>
      <c r="AN149" s="89">
        <f ca="1">INDIRECT("'calcRED(0)'!R"&amp;ROW('calcRED(0)'!$V$17)+(ROW(AN149)-ROW($AN$116))/3&amp;"C"&amp;COLUMN('calcRED(0)'!$V$17),FALSE)</f>
        <v>472.71599580221579</v>
      </c>
      <c r="AO149" s="48">
        <f t="shared" ref="AO149" ca="1" si="58">AN149</f>
        <v>472.71599580221579</v>
      </c>
      <c r="AP149" s="88">
        <f>AK149-AK152</f>
        <v>-0.74292500813800189</v>
      </c>
      <c r="AQ149" s="88">
        <f>AK150-AK153</f>
        <v>-7.1207682293561447E-4</v>
      </c>
      <c r="AR149" s="88">
        <f>AK151-AK154</f>
        <v>4.9273173016217697E-4</v>
      </c>
      <c r="AS149" s="88">
        <f>data3!AM149</f>
        <v>3.7270207558925961E-3</v>
      </c>
    </row>
    <row r="150" spans="1:45">
      <c r="A150" s="14" t="str">
        <f>'data organization'!S151</f>
        <v>148:17:3.28:LO</v>
      </c>
      <c r="B150" s="2">
        <v>374.97137451171875</v>
      </c>
      <c r="C150" s="2">
        <v>374.97137451171875</v>
      </c>
      <c r="D150" s="2">
        <v>374.96566772460937</v>
      </c>
      <c r="E150" s="36">
        <v>374.96566772460937</v>
      </c>
      <c r="F150" s="36">
        <v>374.95993041992187</v>
      </c>
      <c r="G150" s="2">
        <v>374.96566772460937</v>
      </c>
      <c r="H150" s="2">
        <v>374.97711181640625</v>
      </c>
      <c r="I150" s="2">
        <v>374.96566772460937</v>
      </c>
      <c r="J150" s="2">
        <v>374.96566772460937</v>
      </c>
      <c r="K150" s="2">
        <v>374.96566772460937</v>
      </c>
      <c r="L150" s="2">
        <v>374.96566772460937</v>
      </c>
      <c r="M150" s="2">
        <v>374.9542236328125</v>
      </c>
      <c r="N150" s="2">
        <v>374.95993041992187</v>
      </c>
      <c r="O150" s="2">
        <v>374.9542236328125</v>
      </c>
      <c r="R150" s="2">
        <v>374.96566772460937</v>
      </c>
      <c r="U150" s="2">
        <v>374.96566772460937</v>
      </c>
      <c r="V150" s="2">
        <v>374.96566772460937</v>
      </c>
      <c r="W150" s="2">
        <v>374.96566772460937</v>
      </c>
      <c r="Z150" s="2">
        <v>374.95993041992187</v>
      </c>
      <c r="AA150" s="2">
        <v>374.96566772460937</v>
      </c>
      <c r="AB150" s="2">
        <v>374.95993041992187</v>
      </c>
      <c r="AC150" s="2">
        <v>374.95993041992187</v>
      </c>
      <c r="AD150" s="2">
        <v>374.95993041992187</v>
      </c>
      <c r="AF150" s="2">
        <v>374.95993041992187</v>
      </c>
      <c r="AH150" s="2">
        <f t="shared" si="39"/>
        <v>5.1967639312590378E-3</v>
      </c>
      <c r="AI150" s="2">
        <f t="shared" si="25"/>
        <v>374.9542236328125</v>
      </c>
      <c r="AJ150" s="2">
        <f t="shared" si="26"/>
        <v>374.9561979266129</v>
      </c>
      <c r="AK150" s="2">
        <f t="shared" si="27"/>
        <v>374.96399307250977</v>
      </c>
      <c r="AL150" s="2">
        <f t="shared" si="28"/>
        <v>374.97178821840663</v>
      </c>
      <c r="AM150" s="2">
        <f t="shared" si="29"/>
        <v>374.97711181640625</v>
      </c>
      <c r="AN150" s="89"/>
      <c r="AO150" s="48">
        <f t="shared" ref="AO150" ca="1" si="59">AN149</f>
        <v>472.71599580221579</v>
      </c>
      <c r="AP150" s="88"/>
      <c r="AQ150" s="88"/>
      <c r="AR150" s="88"/>
      <c r="AS150" s="88"/>
    </row>
    <row r="151" spans="1:45">
      <c r="A151" s="14" t="str">
        <f>'data organization'!S152</f>
        <v>149:17:3.28:HS</v>
      </c>
      <c r="B151" s="2">
        <v>154.99053955078125</v>
      </c>
      <c r="C151" s="2">
        <v>154.99053955078125</v>
      </c>
      <c r="D151" s="2">
        <v>154.98817443847656</v>
      </c>
      <c r="E151" s="36">
        <v>154.98580932617187</v>
      </c>
      <c r="F151" s="36">
        <v>154.98344421386719</v>
      </c>
      <c r="G151" s="2">
        <v>154.98817443847656</v>
      </c>
      <c r="H151" s="2">
        <v>154.99053955078125</v>
      </c>
      <c r="I151" s="2">
        <v>154.99053955078125</v>
      </c>
      <c r="J151" s="2">
        <v>154.98580932617187</v>
      </c>
      <c r="K151" s="2">
        <v>154.98817443847656</v>
      </c>
      <c r="L151" s="2">
        <v>154.98817443847656</v>
      </c>
      <c r="M151" s="2">
        <v>154.98580932617187</v>
      </c>
      <c r="N151" s="2">
        <v>154.99053955078125</v>
      </c>
      <c r="O151" s="2">
        <v>154.98817443847656</v>
      </c>
      <c r="R151" s="2">
        <v>154.98817443847656</v>
      </c>
      <c r="U151" s="2">
        <v>154.98817443847656</v>
      </c>
      <c r="V151" s="2">
        <v>154.98580932617187</v>
      </c>
      <c r="W151" s="2">
        <v>154.98817443847656</v>
      </c>
      <c r="Z151" s="2">
        <v>154.9810791015625</v>
      </c>
      <c r="AA151" s="2">
        <v>154.99290466308594</v>
      </c>
      <c r="AB151" s="2">
        <v>154.98817443847656</v>
      </c>
      <c r="AC151" s="2">
        <v>154.98580932617187</v>
      </c>
      <c r="AD151" s="2">
        <v>154.98344421386719</v>
      </c>
      <c r="AF151" s="2">
        <v>154.98817443847656</v>
      </c>
      <c r="AH151" s="2">
        <f t="shared" si="39"/>
        <v>2.6992721501879965E-3</v>
      </c>
      <c r="AI151" s="2">
        <f t="shared" si="25"/>
        <v>154.9810791015625</v>
      </c>
      <c r="AJ151" s="2">
        <f t="shared" si="26"/>
        <v>154.98363279852114</v>
      </c>
      <c r="AK151" s="2">
        <f t="shared" si="27"/>
        <v>154.98768170674643</v>
      </c>
      <c r="AL151" s="2">
        <f t="shared" si="28"/>
        <v>154.99173061497171</v>
      </c>
      <c r="AM151" s="2">
        <f t="shared" si="29"/>
        <v>154.99290466308594</v>
      </c>
      <c r="AN151" s="89"/>
      <c r="AO151" s="48">
        <f t="shared" ref="AO151" ca="1" si="60">AN149</f>
        <v>472.71599580221579</v>
      </c>
      <c r="AP151" s="88"/>
      <c r="AQ151" s="88"/>
      <c r="AR151" s="88"/>
      <c r="AS151" s="88"/>
    </row>
    <row r="152" spans="1:45">
      <c r="A152" s="14" t="str">
        <f>'data organization'!S153</f>
        <v>150:17:3.26:HI</v>
      </c>
      <c r="B152" s="2">
        <v>497.05502319335937</v>
      </c>
      <c r="C152" s="2">
        <v>483.2913818359375</v>
      </c>
      <c r="D152" s="2">
        <v>477.34799194335937</v>
      </c>
      <c r="E152" s="36">
        <v>496.27297973632812</v>
      </c>
      <c r="F152" s="36">
        <v>453.57443237304687</v>
      </c>
      <c r="G152" s="2">
        <v>466.08682250976562</v>
      </c>
      <c r="H152" s="2">
        <v>475.94033813476562</v>
      </c>
      <c r="I152" s="2">
        <v>477.19158935546875</v>
      </c>
      <c r="J152" s="2">
        <v>445.28497314453125</v>
      </c>
      <c r="K152" s="2">
        <v>516.60565185546875</v>
      </c>
      <c r="L152" s="2">
        <v>431.0521240234375</v>
      </c>
      <c r="M152" s="2">
        <v>402.58639526367187</v>
      </c>
      <c r="N152" s="2">
        <v>445.91058349609375</v>
      </c>
      <c r="O152" s="2">
        <v>421.66781616210937</v>
      </c>
      <c r="R152" s="2">
        <v>445.12857055664062</v>
      </c>
      <c r="U152" s="2">
        <v>591.2108154296875</v>
      </c>
      <c r="V152" s="2">
        <v>461.39468383789062</v>
      </c>
      <c r="W152" s="2">
        <v>489.54757690429687</v>
      </c>
      <c r="Z152" s="2">
        <v>429.01885986328125</v>
      </c>
      <c r="AA152" s="2">
        <v>519.57733154296875</v>
      </c>
      <c r="AB152" s="2">
        <v>421.1986083984375</v>
      </c>
      <c r="AC152" s="2">
        <v>478.91201782226562</v>
      </c>
      <c r="AD152" s="2">
        <v>455.76409912109375</v>
      </c>
      <c r="AF152" s="2">
        <v>408.99899291992187</v>
      </c>
      <c r="AH152" s="2">
        <f t="shared" si="39"/>
        <v>41.568098428029586</v>
      </c>
      <c r="AI152" s="2">
        <f t="shared" si="25"/>
        <v>402.58639526367187</v>
      </c>
      <c r="AJ152" s="2">
        <f t="shared" si="26"/>
        <v>403.92367150061511</v>
      </c>
      <c r="AK152" s="2">
        <f t="shared" si="27"/>
        <v>466.27581914265949</v>
      </c>
      <c r="AL152" s="2">
        <f t="shared" si="28"/>
        <v>528.62796678470386</v>
      </c>
      <c r="AM152" s="2">
        <f t="shared" si="29"/>
        <v>591.2108154296875</v>
      </c>
      <c r="AN152" s="89">
        <f ca="1">INDIRECT("'calcRED(0)'!R"&amp;ROW('calcRED(0)'!$V$17)+(ROW(AN152)-ROW($AN$116))/3&amp;"C"&amp;COLUMN('calcRED(0)'!$V$17),FALSE)</f>
        <v>472.60913554531669</v>
      </c>
      <c r="AO152" s="48">
        <f t="shared" ref="AO152" ca="1" si="61">AN152</f>
        <v>472.60913554531669</v>
      </c>
      <c r="AP152" s="88">
        <f>AK152-AK155</f>
        <v>2.5155245463053006</v>
      </c>
      <c r="AQ152" s="88">
        <f>AK153-AK156</f>
        <v>-7.1589152014439605E-4</v>
      </c>
      <c r="AR152" s="88">
        <f>AK154-AK157</f>
        <v>-4.9273173016217697E-4</v>
      </c>
      <c r="AS152" s="88">
        <f>data3!AM152</f>
        <v>8.7740190567508591E-2</v>
      </c>
    </row>
    <row r="153" spans="1:45">
      <c r="A153" s="14" t="str">
        <f>'data organization'!S154</f>
        <v>151:17:3.26:LO</v>
      </c>
      <c r="B153" s="2">
        <v>374.96566772460937</v>
      </c>
      <c r="C153" s="2">
        <v>374.97137451171875</v>
      </c>
      <c r="D153" s="2">
        <v>374.96566772460937</v>
      </c>
      <c r="E153" s="36">
        <v>374.97137451171875</v>
      </c>
      <c r="F153" s="36">
        <v>374.95993041992187</v>
      </c>
      <c r="G153" s="2">
        <v>374.96566772460937</v>
      </c>
      <c r="H153" s="2">
        <v>374.97137451171875</v>
      </c>
      <c r="I153" s="2">
        <v>374.96566772460937</v>
      </c>
      <c r="J153" s="2">
        <v>374.96566772460937</v>
      </c>
      <c r="K153" s="2">
        <v>374.97137451171875</v>
      </c>
      <c r="L153" s="2">
        <v>374.96566772460937</v>
      </c>
      <c r="M153" s="2">
        <v>374.9542236328125</v>
      </c>
      <c r="N153" s="2">
        <v>374.95993041992187</v>
      </c>
      <c r="O153" s="2">
        <v>374.9542236328125</v>
      </c>
      <c r="R153" s="2">
        <v>374.97137451171875</v>
      </c>
      <c r="U153" s="2">
        <v>374.97137451171875</v>
      </c>
      <c r="V153" s="2">
        <v>374.95993041992187</v>
      </c>
      <c r="W153" s="2">
        <v>374.97137451171875</v>
      </c>
      <c r="Z153" s="2">
        <v>374.9542236328125</v>
      </c>
      <c r="AA153" s="2">
        <v>374.97137451171875</v>
      </c>
      <c r="AB153" s="2">
        <v>374.95993041992187</v>
      </c>
      <c r="AC153" s="2">
        <v>374.96566772460937</v>
      </c>
      <c r="AD153" s="2">
        <v>374.95993041992187</v>
      </c>
      <c r="AF153" s="2">
        <v>374.95993041992187</v>
      </c>
      <c r="AH153" s="2">
        <f t="shared" si="39"/>
        <v>6.0025495547047772E-3</v>
      </c>
      <c r="AI153" s="2">
        <f t="shared" si="25"/>
        <v>374.9542236328125</v>
      </c>
      <c r="AJ153" s="2">
        <f t="shared" si="26"/>
        <v>374.95570132500063</v>
      </c>
      <c r="AK153" s="2">
        <f t="shared" si="27"/>
        <v>374.9647051493327</v>
      </c>
      <c r="AL153" s="2">
        <f t="shared" si="28"/>
        <v>374.97370897366477</v>
      </c>
      <c r="AM153" s="2">
        <f t="shared" si="29"/>
        <v>374.97137451171875</v>
      </c>
      <c r="AN153" s="89"/>
      <c r="AO153" s="48">
        <f t="shared" ref="AO153" ca="1" si="62">AN152</f>
        <v>472.60913554531669</v>
      </c>
      <c r="AP153" s="88"/>
      <c r="AQ153" s="88"/>
      <c r="AR153" s="88"/>
      <c r="AS153" s="88"/>
    </row>
    <row r="154" spans="1:45">
      <c r="A154" s="14" t="str">
        <f>'data organization'!S155</f>
        <v>152:17:3.26:HS</v>
      </c>
      <c r="B154" s="2">
        <v>154.98817443847656</v>
      </c>
      <c r="C154" s="2">
        <v>154.98580932617187</v>
      </c>
      <c r="D154" s="2">
        <v>154.98817443847656</v>
      </c>
      <c r="E154" s="36">
        <v>154.98580932617187</v>
      </c>
      <c r="F154" s="36">
        <v>154.99053955078125</v>
      </c>
      <c r="G154" s="2">
        <v>154.98580932617187</v>
      </c>
      <c r="H154" s="2">
        <v>154.98817443847656</v>
      </c>
      <c r="I154" s="2">
        <v>154.99053955078125</v>
      </c>
      <c r="J154" s="2">
        <v>154.98344421386719</v>
      </c>
      <c r="K154" s="2">
        <v>154.98817443847656</v>
      </c>
      <c r="L154" s="2">
        <v>154.98817443847656</v>
      </c>
      <c r="M154" s="2">
        <v>154.98580932617187</v>
      </c>
      <c r="N154" s="2">
        <v>154.99053955078125</v>
      </c>
      <c r="O154" s="2">
        <v>154.98580932617187</v>
      </c>
      <c r="R154" s="2">
        <v>154.98580932617187</v>
      </c>
      <c r="U154" s="2">
        <v>154.98817443847656</v>
      </c>
      <c r="V154" s="2">
        <v>154.98817443847656</v>
      </c>
      <c r="W154" s="2">
        <v>154.98817443847656</v>
      </c>
      <c r="Z154" s="2">
        <v>154.98344421386719</v>
      </c>
      <c r="AA154" s="2">
        <v>154.99290466308594</v>
      </c>
      <c r="AB154" s="2">
        <v>154.98580932617187</v>
      </c>
      <c r="AC154" s="2">
        <v>154.98580932617187</v>
      </c>
      <c r="AD154" s="2">
        <v>154.98580932617187</v>
      </c>
      <c r="AF154" s="2">
        <v>154.98344421386719</v>
      </c>
      <c r="AH154" s="2">
        <f t="shared" si="39"/>
        <v>2.4075773176308593E-3</v>
      </c>
      <c r="AI154" s="2">
        <f t="shared" si="25"/>
        <v>154.98344421386719</v>
      </c>
      <c r="AJ154" s="2">
        <f t="shared" si="26"/>
        <v>154.98357760903983</v>
      </c>
      <c r="AK154" s="2">
        <f t="shared" si="27"/>
        <v>154.98718897501627</v>
      </c>
      <c r="AL154" s="2">
        <f t="shared" si="28"/>
        <v>154.99080034099271</v>
      </c>
      <c r="AM154" s="2">
        <f t="shared" si="29"/>
        <v>154.99290466308594</v>
      </c>
      <c r="AN154" s="89"/>
      <c r="AO154" s="48">
        <f t="shared" ref="AO154" ca="1" si="63">AN152</f>
        <v>472.60913554531669</v>
      </c>
      <c r="AP154" s="88"/>
      <c r="AQ154" s="88"/>
      <c r="AR154" s="88"/>
      <c r="AS154" s="88"/>
    </row>
    <row r="155" spans="1:45">
      <c r="A155" s="14" t="str">
        <f>'data organization'!S156</f>
        <v>153:17:3.24:HI</v>
      </c>
      <c r="B155" s="2">
        <v>494.3961181640625</v>
      </c>
      <c r="C155" s="2">
        <v>480.63247680664062</v>
      </c>
      <c r="D155" s="2">
        <v>474.84548950195313</v>
      </c>
      <c r="E155" s="36">
        <v>493.61410522460937</v>
      </c>
      <c r="F155" s="36">
        <v>451.22836303710937</v>
      </c>
      <c r="G155" s="2">
        <v>463.5843505859375</v>
      </c>
      <c r="H155" s="2">
        <v>473.4378662109375</v>
      </c>
      <c r="I155" s="2">
        <v>474.6890869140625</v>
      </c>
      <c r="J155" s="2">
        <v>442.93887329101562</v>
      </c>
      <c r="K155" s="2">
        <v>513.6339111328125</v>
      </c>
      <c r="L155" s="2">
        <v>428.70602416992187</v>
      </c>
      <c r="M155" s="2">
        <v>400.396728515625</v>
      </c>
      <c r="N155" s="2">
        <v>443.40811157226562</v>
      </c>
      <c r="O155" s="2">
        <v>419.4781494140625</v>
      </c>
      <c r="R155" s="2">
        <v>442.782470703125</v>
      </c>
      <c r="U155" s="2">
        <v>587.92626953125</v>
      </c>
      <c r="V155" s="2">
        <v>458.89218139648437</v>
      </c>
      <c r="W155" s="2">
        <v>487.04510498046875</v>
      </c>
      <c r="Z155" s="2">
        <v>426.67276000976563</v>
      </c>
      <c r="AA155" s="2">
        <v>516.76202392578125</v>
      </c>
      <c r="AB155" s="2">
        <v>418.85250854492188</v>
      </c>
      <c r="AC155" s="2">
        <v>476.25314331054687</v>
      </c>
      <c r="AD155" s="2">
        <v>453.26162719726562</v>
      </c>
      <c r="AF155" s="2">
        <v>406.809326171875</v>
      </c>
      <c r="AH155" s="2">
        <f t="shared" si="39"/>
        <v>41.326654984603863</v>
      </c>
      <c r="AI155" s="2">
        <f t="shared" si="25"/>
        <v>400.396728515625</v>
      </c>
      <c r="AJ155" s="2">
        <f t="shared" si="26"/>
        <v>401.77031211944836</v>
      </c>
      <c r="AK155" s="2">
        <f t="shared" si="27"/>
        <v>463.76029459635419</v>
      </c>
      <c r="AL155" s="2">
        <f t="shared" si="28"/>
        <v>525.75027707326001</v>
      </c>
      <c r="AM155" s="2">
        <f t="shared" si="29"/>
        <v>587.92626953125</v>
      </c>
      <c r="AN155" s="89">
        <f ca="1">INDIRECT("'calcRED(0)'!R"&amp;ROW('calcRED(0)'!$V$17)+(ROW(AN155)-ROW($AN$116))/3&amp;"C"&amp;COLUMN('calcRED(0)'!$V$17),FALSE)</f>
        <v>470.09346957012878</v>
      </c>
      <c r="AO155" s="48">
        <f t="shared" ref="AO155" ca="1" si="64">AN155</f>
        <v>470.09346957012878</v>
      </c>
      <c r="AP155" s="88">
        <f>AK155-AK158</f>
        <v>2.5415789286295762</v>
      </c>
      <c r="AQ155" s="88">
        <f>AK156-AK159</f>
        <v>4.76837158203125E-4</v>
      </c>
      <c r="AR155" s="88">
        <f>AK157-AK160</f>
        <v>4.9273173016217697E-4</v>
      </c>
      <c r="AS155" s="88">
        <f>data3!AM155</f>
        <v>8.9888726511308192E-2</v>
      </c>
    </row>
    <row r="156" spans="1:45">
      <c r="A156" s="14" t="str">
        <f>'data organization'!S157</f>
        <v>154:17:3.24:LO</v>
      </c>
      <c r="B156" s="2">
        <v>374.97137451171875</v>
      </c>
      <c r="C156" s="2">
        <v>374.95993041992187</v>
      </c>
      <c r="D156" s="2">
        <v>374.97137451171875</v>
      </c>
      <c r="E156" s="36">
        <v>374.97137451171875</v>
      </c>
      <c r="F156" s="36">
        <v>374.96566772460937</v>
      </c>
      <c r="G156" s="2">
        <v>374.96566772460937</v>
      </c>
      <c r="H156" s="2">
        <v>374.97137451171875</v>
      </c>
      <c r="I156" s="2">
        <v>374.96566772460937</v>
      </c>
      <c r="J156" s="2">
        <v>374.95993041992187</v>
      </c>
      <c r="K156" s="2">
        <v>374.96566772460937</v>
      </c>
      <c r="L156" s="2">
        <v>374.96566772460937</v>
      </c>
      <c r="M156" s="2">
        <v>374.9542236328125</v>
      </c>
      <c r="N156" s="2">
        <v>374.97711181640625</v>
      </c>
      <c r="O156" s="2">
        <v>374.9542236328125</v>
      </c>
      <c r="R156" s="2">
        <v>374.97711181640625</v>
      </c>
      <c r="U156" s="2">
        <v>374.97137451171875</v>
      </c>
      <c r="V156" s="2">
        <v>374.95993041992187</v>
      </c>
      <c r="W156" s="2">
        <v>374.97137451171875</v>
      </c>
      <c r="Z156" s="2">
        <v>374.95993041992187</v>
      </c>
      <c r="AA156" s="2">
        <v>374.97137451171875</v>
      </c>
      <c r="AB156" s="2">
        <v>374.95993041992187</v>
      </c>
      <c r="AC156" s="2">
        <v>374.96566772460937</v>
      </c>
      <c r="AD156" s="2">
        <v>374.9542236328125</v>
      </c>
      <c r="AF156" s="2">
        <v>374.95993041992187</v>
      </c>
      <c r="AH156" s="2">
        <f t="shared" si="39"/>
        <v>6.8488261149168422E-3</v>
      </c>
      <c r="AI156" s="2">
        <f t="shared" si="25"/>
        <v>374.9542236328125</v>
      </c>
      <c r="AJ156" s="2">
        <f t="shared" si="26"/>
        <v>374.95514780168048</v>
      </c>
      <c r="AK156" s="2">
        <f t="shared" si="27"/>
        <v>374.96542104085285</v>
      </c>
      <c r="AL156" s="2">
        <f t="shared" si="28"/>
        <v>374.97569428002521</v>
      </c>
      <c r="AM156" s="2">
        <f t="shared" si="29"/>
        <v>374.97711181640625</v>
      </c>
      <c r="AN156" s="89"/>
      <c r="AO156" s="48">
        <f t="shared" ref="AO156" ca="1" si="65">AN155</f>
        <v>470.09346957012878</v>
      </c>
      <c r="AP156" s="88"/>
      <c r="AQ156" s="88"/>
      <c r="AR156" s="88"/>
      <c r="AS156" s="88"/>
    </row>
    <row r="157" spans="1:45">
      <c r="A157" s="14" t="str">
        <f>'data organization'!S158</f>
        <v>155:17:3.24:HS</v>
      </c>
      <c r="B157" s="2">
        <v>154.98817443847656</v>
      </c>
      <c r="C157" s="2">
        <v>154.98580932617187</v>
      </c>
      <c r="D157" s="2">
        <v>154.98580932617187</v>
      </c>
      <c r="E157" s="36">
        <v>154.99053955078125</v>
      </c>
      <c r="F157" s="36">
        <v>154.99053955078125</v>
      </c>
      <c r="G157" s="2">
        <v>154.98817443847656</v>
      </c>
      <c r="H157" s="2">
        <v>154.99053955078125</v>
      </c>
      <c r="I157" s="2">
        <v>154.98817443847656</v>
      </c>
      <c r="J157" s="2">
        <v>154.98580932617187</v>
      </c>
      <c r="K157" s="2">
        <v>154.98817443847656</v>
      </c>
      <c r="L157" s="2">
        <v>154.99053955078125</v>
      </c>
      <c r="M157" s="2">
        <v>154.9810791015625</v>
      </c>
      <c r="N157" s="2">
        <v>154.99053955078125</v>
      </c>
      <c r="O157" s="2">
        <v>154.98580932617187</v>
      </c>
      <c r="R157" s="2">
        <v>154.99053955078125</v>
      </c>
      <c r="U157" s="2">
        <v>154.98817443847656</v>
      </c>
      <c r="V157" s="2">
        <v>154.98580932617187</v>
      </c>
      <c r="W157" s="2">
        <v>154.99053955078125</v>
      </c>
      <c r="Z157" s="2">
        <v>154.98580932617187</v>
      </c>
      <c r="AA157" s="2">
        <v>154.99290466308594</v>
      </c>
      <c r="AB157" s="2">
        <v>154.98580932617187</v>
      </c>
      <c r="AC157" s="2">
        <v>154.98580932617187</v>
      </c>
      <c r="AD157" s="2">
        <v>154.98580932617187</v>
      </c>
      <c r="AF157" s="2">
        <v>154.98344421386719</v>
      </c>
      <c r="AH157" s="2">
        <f t="shared" si="39"/>
        <v>2.7879174529723532E-3</v>
      </c>
      <c r="AI157" s="2">
        <f t="shared" si="25"/>
        <v>154.9810791015625</v>
      </c>
      <c r="AJ157" s="2">
        <f t="shared" si="26"/>
        <v>154.98349983056698</v>
      </c>
      <c r="AK157" s="2">
        <f t="shared" si="27"/>
        <v>154.98768170674643</v>
      </c>
      <c r="AL157" s="2">
        <f t="shared" si="28"/>
        <v>154.99186358292587</v>
      </c>
      <c r="AM157" s="2">
        <f t="shared" si="29"/>
        <v>154.99290466308594</v>
      </c>
      <c r="AN157" s="89"/>
      <c r="AO157" s="48">
        <f t="shared" ref="AO157" ca="1" si="66">AN155</f>
        <v>470.09346957012878</v>
      </c>
      <c r="AP157" s="88"/>
      <c r="AQ157" s="88"/>
      <c r="AR157" s="88"/>
      <c r="AS157" s="88"/>
    </row>
    <row r="158" spans="1:45">
      <c r="A158" s="14" t="str">
        <f>'data organization'!S159</f>
        <v>156:17:3.22:HI</v>
      </c>
      <c r="B158" s="2">
        <v>491.73724365234375</v>
      </c>
      <c r="C158" s="2">
        <v>477.97360229492187</v>
      </c>
      <c r="D158" s="2">
        <v>472.18661499023437</v>
      </c>
      <c r="E158" s="36">
        <v>490.9552001953125</v>
      </c>
      <c r="F158" s="36">
        <v>448.72586059570312</v>
      </c>
      <c r="G158" s="2">
        <v>461.08187866210937</v>
      </c>
      <c r="H158" s="2">
        <v>470.77896118164062</v>
      </c>
      <c r="I158" s="2">
        <v>472.03021240234375</v>
      </c>
      <c r="J158" s="2">
        <v>440.4364013671875</v>
      </c>
      <c r="K158" s="2">
        <v>510.97503662109375</v>
      </c>
      <c r="L158" s="2">
        <v>426.35995483398438</v>
      </c>
      <c r="M158" s="2">
        <v>398.20706176757812</v>
      </c>
      <c r="N158" s="2">
        <v>441.06204223632812</v>
      </c>
      <c r="O158" s="2">
        <v>417.132080078125</v>
      </c>
      <c r="R158" s="2">
        <v>440.27999877929687</v>
      </c>
      <c r="U158" s="2">
        <v>584.7982177734375</v>
      </c>
      <c r="V158" s="2">
        <v>456.38970947265625</v>
      </c>
      <c r="W158" s="2">
        <v>484.22979736328125</v>
      </c>
      <c r="Z158" s="2">
        <v>424.32669067382812</v>
      </c>
      <c r="AA158" s="2">
        <v>513.94671630859375</v>
      </c>
      <c r="AB158" s="2">
        <v>416.50643920898437</v>
      </c>
      <c r="AC158" s="2">
        <v>473.59426879882813</v>
      </c>
      <c r="AD158" s="2">
        <v>450.91552734375</v>
      </c>
      <c r="AF158" s="2">
        <v>404.61965942382812</v>
      </c>
      <c r="AH158" s="2">
        <f t="shared" si="39"/>
        <v>41.120461697932441</v>
      </c>
      <c r="AI158" s="2">
        <f t="shared" si="25"/>
        <v>398.20706176757812</v>
      </c>
      <c r="AJ158" s="2">
        <f t="shared" si="26"/>
        <v>399.53802312082593</v>
      </c>
      <c r="AK158" s="2">
        <f t="shared" si="27"/>
        <v>461.21871566772461</v>
      </c>
      <c r="AL158" s="2">
        <f t="shared" si="28"/>
        <v>522.89940821462324</v>
      </c>
      <c r="AM158" s="2">
        <f t="shared" si="29"/>
        <v>584.7982177734375</v>
      </c>
      <c r="AN158" s="89">
        <f ca="1">INDIRECT("'calcRED(0)'!R"&amp;ROW('calcRED(0)'!$V$17)+(ROW(AN158)-ROW($AN$116))/3&amp;"C"&amp;COLUMN('calcRED(0)'!$V$17),FALSE)</f>
        <v>467.51620128093487</v>
      </c>
      <c r="AO158" s="48">
        <f t="shared" ref="AO158" ca="1" si="67">AN158</f>
        <v>467.51620128093487</v>
      </c>
      <c r="AP158" s="88">
        <f>AK158-AK161</f>
        <v>2.6328150431315294</v>
      </c>
      <c r="AQ158" s="88">
        <f>AK159-AK162</f>
        <v>1.9060770670193961E-3</v>
      </c>
      <c r="AR158" s="88">
        <f>AK160-AK163</f>
        <v>0</v>
      </c>
      <c r="AS158" s="88">
        <f>data3!AM158</f>
        <v>9.3177672355405861E-2</v>
      </c>
    </row>
    <row r="159" spans="1:45">
      <c r="A159" s="14" t="str">
        <f>'data organization'!S160</f>
        <v>157:17:3.22:LO</v>
      </c>
      <c r="B159" s="2">
        <v>374.97137451171875</v>
      </c>
      <c r="C159" s="2">
        <v>374.96566772460937</v>
      </c>
      <c r="D159" s="2">
        <v>374.96566772460937</v>
      </c>
      <c r="E159" s="36">
        <v>374.96566772460937</v>
      </c>
      <c r="F159" s="36">
        <v>374.95993041992187</v>
      </c>
      <c r="G159" s="2">
        <v>374.97137451171875</v>
      </c>
      <c r="H159" s="2">
        <v>374.97137451171875</v>
      </c>
      <c r="I159" s="2">
        <v>374.96566772460937</v>
      </c>
      <c r="J159" s="2">
        <v>374.95993041992187</v>
      </c>
      <c r="K159" s="2">
        <v>374.97137451171875</v>
      </c>
      <c r="L159" s="2">
        <v>374.95993041992187</v>
      </c>
      <c r="M159" s="2">
        <v>374.9542236328125</v>
      </c>
      <c r="N159" s="2">
        <v>374.96566772460937</v>
      </c>
      <c r="O159" s="2">
        <v>374.95993041992187</v>
      </c>
      <c r="R159" s="2">
        <v>374.97711181640625</v>
      </c>
      <c r="U159" s="2">
        <v>374.97137451171875</v>
      </c>
      <c r="V159" s="2">
        <v>374.96566772460937</v>
      </c>
      <c r="W159" s="2">
        <v>374.97711181640625</v>
      </c>
      <c r="Z159" s="2">
        <v>374.95993041992187</v>
      </c>
      <c r="AA159" s="2">
        <v>374.97137451171875</v>
      </c>
      <c r="AB159" s="2">
        <v>374.9542236328125</v>
      </c>
      <c r="AC159" s="2">
        <v>374.95993041992187</v>
      </c>
      <c r="AD159" s="2">
        <v>374.9542236328125</v>
      </c>
      <c r="AF159" s="2">
        <v>374.95993041992187</v>
      </c>
      <c r="AH159" s="2">
        <f t="shared" si="39"/>
        <v>6.8146063561411851E-3</v>
      </c>
      <c r="AI159" s="2">
        <f t="shared" si="25"/>
        <v>374.9542236328125</v>
      </c>
      <c r="AJ159" s="2">
        <f t="shared" si="26"/>
        <v>374.95472229416043</v>
      </c>
      <c r="AK159" s="2">
        <f t="shared" si="27"/>
        <v>374.96494420369464</v>
      </c>
      <c r="AL159" s="2">
        <f t="shared" si="28"/>
        <v>374.97516611322885</v>
      </c>
      <c r="AM159" s="2">
        <f t="shared" si="29"/>
        <v>374.97711181640625</v>
      </c>
      <c r="AN159" s="89"/>
      <c r="AO159" s="48">
        <f t="shared" ref="AO159" ca="1" si="68">AN158</f>
        <v>467.51620128093487</v>
      </c>
      <c r="AP159" s="88"/>
      <c r="AQ159" s="88"/>
      <c r="AR159" s="88"/>
      <c r="AS159" s="88"/>
    </row>
    <row r="160" spans="1:45">
      <c r="A160" s="14" t="str">
        <f>'data organization'!S161</f>
        <v>158:17:3.22:HS</v>
      </c>
      <c r="B160" s="2">
        <v>154.98817443847656</v>
      </c>
      <c r="C160" s="2">
        <v>154.98580932617187</v>
      </c>
      <c r="D160" s="2">
        <v>154.98580932617187</v>
      </c>
      <c r="E160" s="36">
        <v>154.98580932617187</v>
      </c>
      <c r="F160" s="36">
        <v>154.98580932617187</v>
      </c>
      <c r="G160" s="2">
        <v>154.98817443847656</v>
      </c>
      <c r="H160" s="2">
        <v>154.98817443847656</v>
      </c>
      <c r="I160" s="2">
        <v>154.98817443847656</v>
      </c>
      <c r="J160" s="2">
        <v>154.98344421386719</v>
      </c>
      <c r="K160" s="2">
        <v>154.98580932617187</v>
      </c>
      <c r="L160" s="2">
        <v>154.99053955078125</v>
      </c>
      <c r="M160" s="2">
        <v>154.98344421386719</v>
      </c>
      <c r="N160" s="2">
        <v>154.99053955078125</v>
      </c>
      <c r="O160" s="2">
        <v>154.98344421386719</v>
      </c>
      <c r="R160" s="2">
        <v>154.99053955078125</v>
      </c>
      <c r="U160" s="2">
        <v>154.98817443847656</v>
      </c>
      <c r="V160" s="2">
        <v>154.98817443847656</v>
      </c>
      <c r="W160" s="2">
        <v>154.99053955078125</v>
      </c>
      <c r="Z160" s="2">
        <v>154.98817443847656</v>
      </c>
      <c r="AA160" s="2">
        <v>154.99053955078125</v>
      </c>
      <c r="AB160" s="2">
        <v>154.98580932617187</v>
      </c>
      <c r="AC160" s="2">
        <v>154.98344421386719</v>
      </c>
      <c r="AD160" s="2">
        <v>154.98580932617187</v>
      </c>
      <c r="AF160" s="2">
        <v>154.98817443847656</v>
      </c>
      <c r="AH160" s="2">
        <f t="shared" si="39"/>
        <v>2.4075773176308588E-3</v>
      </c>
      <c r="AI160" s="2">
        <f t="shared" si="25"/>
        <v>154.98344421386719</v>
      </c>
      <c r="AJ160" s="2">
        <f t="shared" si="26"/>
        <v>154.98357760903983</v>
      </c>
      <c r="AK160" s="2">
        <f t="shared" si="27"/>
        <v>154.98718897501627</v>
      </c>
      <c r="AL160" s="2">
        <f t="shared" si="28"/>
        <v>154.99080034099271</v>
      </c>
      <c r="AM160" s="2">
        <f t="shared" si="29"/>
        <v>154.99053955078125</v>
      </c>
      <c r="AN160" s="89"/>
      <c r="AO160" s="48">
        <f t="shared" ref="AO160" ca="1" si="69">AN158</f>
        <v>467.51620128093487</v>
      </c>
      <c r="AP160" s="88"/>
      <c r="AQ160" s="88"/>
      <c r="AR160" s="88"/>
      <c r="AS160" s="88"/>
    </row>
    <row r="161" spans="1:45">
      <c r="A161" s="14" t="str">
        <f>'data organization'!S162</f>
        <v>159:17:3.2:HI</v>
      </c>
      <c r="B161" s="2">
        <v>488.92193603515625</v>
      </c>
      <c r="C161" s="2">
        <v>475.31472778320312</v>
      </c>
      <c r="D161" s="2">
        <v>469.52774047851562</v>
      </c>
      <c r="E161" s="36">
        <v>488.13992309570312</v>
      </c>
      <c r="F161" s="36">
        <v>446.223388671875</v>
      </c>
      <c r="G161" s="2">
        <v>458.4229736328125</v>
      </c>
      <c r="H161" s="2">
        <v>468.12008666992187</v>
      </c>
      <c r="I161" s="2">
        <v>469.371337890625</v>
      </c>
      <c r="J161" s="2">
        <v>438.09033203125</v>
      </c>
      <c r="K161" s="2">
        <v>508.00335693359375</v>
      </c>
      <c r="L161" s="2">
        <v>423.85748291015625</v>
      </c>
      <c r="M161" s="2">
        <v>395.86099243164063</v>
      </c>
      <c r="N161" s="2">
        <v>438.55953979492187</v>
      </c>
      <c r="O161" s="2">
        <v>414.62957763671875</v>
      </c>
      <c r="R161" s="2">
        <v>437.77752685546875</v>
      </c>
      <c r="U161" s="2">
        <v>581.3572998046875</v>
      </c>
      <c r="V161" s="2">
        <v>453.7308349609375</v>
      </c>
      <c r="W161" s="2">
        <v>481.5709228515625</v>
      </c>
      <c r="Z161" s="2">
        <v>421.98062133789062</v>
      </c>
      <c r="AA161" s="2">
        <v>510.97503662109375</v>
      </c>
      <c r="AB161" s="2">
        <v>414.16036987304687</v>
      </c>
      <c r="AC161" s="2">
        <v>470.93536376953125</v>
      </c>
      <c r="AD161" s="2">
        <v>448.25665283203125</v>
      </c>
      <c r="AF161" s="2">
        <v>402.27359008789062</v>
      </c>
      <c r="AH161" s="2">
        <f t="shared" si="39"/>
        <v>40.879134586624815</v>
      </c>
      <c r="AI161" s="2">
        <f t="shared" si="25"/>
        <v>395.86099243164063</v>
      </c>
      <c r="AJ161" s="2">
        <f t="shared" si="26"/>
        <v>397.26719874465584</v>
      </c>
      <c r="AK161" s="2">
        <f t="shared" si="27"/>
        <v>458.58590062459308</v>
      </c>
      <c r="AL161" s="2">
        <f t="shared" si="28"/>
        <v>519.90460250453032</v>
      </c>
      <c r="AM161" s="2">
        <f t="shared" si="29"/>
        <v>581.3572998046875</v>
      </c>
      <c r="AN161" s="89">
        <f ca="1">INDIRECT("'calcRED(0)'!R"&amp;ROW('calcRED(0)'!$V$17)+(ROW(AN161)-ROW($AN$116))/3&amp;"C"&amp;COLUMN('calcRED(0)'!$V$17),FALSE)</f>
        <v>464.84463311501719</v>
      </c>
      <c r="AO161" s="48">
        <f t="shared" ref="AO161" ca="1" si="70">AN161</f>
        <v>464.84463311501719</v>
      </c>
      <c r="AP161" s="88">
        <f>AK161-AK164</f>
        <v>2.6849479675292969</v>
      </c>
      <c r="AQ161" s="88">
        <f>AK162-AK165</f>
        <v>-7.1589152014439605E-4</v>
      </c>
      <c r="AR161" s="88">
        <f>AK163-AK166</f>
        <v>4.9273173013375526E-4</v>
      </c>
      <c r="AS161" s="88">
        <f>data3!AM161</f>
        <v>9.3644542078816784E-2</v>
      </c>
    </row>
    <row r="162" spans="1:45">
      <c r="A162" s="14" t="str">
        <f>'data organization'!S163</f>
        <v>160:17:3.2:LO</v>
      </c>
      <c r="B162" s="2">
        <v>374.96566772460937</v>
      </c>
      <c r="C162" s="2">
        <v>374.97137451171875</v>
      </c>
      <c r="D162" s="2">
        <v>374.95993041992187</v>
      </c>
      <c r="E162" s="36">
        <v>374.96566772460937</v>
      </c>
      <c r="F162" s="36">
        <v>374.96566772460937</v>
      </c>
      <c r="G162" s="2">
        <v>374.96566772460937</v>
      </c>
      <c r="H162" s="2">
        <v>374.96566772460937</v>
      </c>
      <c r="I162" s="2">
        <v>374.97137451171875</v>
      </c>
      <c r="J162" s="2">
        <v>374.95993041992187</v>
      </c>
      <c r="K162" s="2">
        <v>374.97137451171875</v>
      </c>
      <c r="L162" s="2">
        <v>374.95993041992187</v>
      </c>
      <c r="M162" s="2">
        <v>374.95993041992187</v>
      </c>
      <c r="N162" s="2">
        <v>374.95993041992187</v>
      </c>
      <c r="O162" s="2">
        <v>374.95993041992187</v>
      </c>
      <c r="R162" s="2">
        <v>374.96566772460937</v>
      </c>
      <c r="U162" s="2">
        <v>374.96566772460937</v>
      </c>
      <c r="V162" s="2">
        <v>374.96566772460937</v>
      </c>
      <c r="W162" s="2">
        <v>374.96566772460937</v>
      </c>
      <c r="Z162" s="2">
        <v>374.9542236328125</v>
      </c>
      <c r="AA162" s="2">
        <v>374.96566772460937</v>
      </c>
      <c r="AB162" s="2">
        <v>374.9542236328125</v>
      </c>
      <c r="AC162" s="2">
        <v>374.95993041992187</v>
      </c>
      <c r="AD162" s="2">
        <v>374.948486328125</v>
      </c>
      <c r="AF162" s="2">
        <v>374.96566772460937</v>
      </c>
      <c r="AH162" s="2">
        <f t="shared" si="39"/>
        <v>5.5923041803269463E-3</v>
      </c>
      <c r="AI162" s="2">
        <f t="shared" si="25"/>
        <v>374.948486328125</v>
      </c>
      <c r="AJ162" s="2">
        <f t="shared" si="26"/>
        <v>374.95464967035713</v>
      </c>
      <c r="AK162" s="2">
        <f t="shared" si="27"/>
        <v>374.96303812662762</v>
      </c>
      <c r="AL162" s="2">
        <f t="shared" si="28"/>
        <v>374.97142658289812</v>
      </c>
      <c r="AM162" s="2">
        <f t="shared" si="29"/>
        <v>374.97137451171875</v>
      </c>
      <c r="AN162" s="89"/>
      <c r="AO162" s="48">
        <f t="shared" ref="AO162" ca="1" si="71">AN161</f>
        <v>464.84463311501719</v>
      </c>
      <c r="AP162" s="88"/>
      <c r="AQ162" s="88"/>
      <c r="AR162" s="88"/>
      <c r="AS162" s="88"/>
    </row>
    <row r="163" spans="1:45">
      <c r="A163" s="14" t="str">
        <f>'data organization'!S164</f>
        <v>161:17:3.2:HS</v>
      </c>
      <c r="B163" s="2">
        <v>154.98817443847656</v>
      </c>
      <c r="C163" s="2">
        <v>154.98580932617187</v>
      </c>
      <c r="D163" s="2">
        <v>154.98344421386719</v>
      </c>
      <c r="E163" s="36">
        <v>154.98580932617187</v>
      </c>
      <c r="F163" s="36">
        <v>154.98580932617187</v>
      </c>
      <c r="G163" s="2">
        <v>154.98580932617187</v>
      </c>
      <c r="H163" s="2">
        <v>154.98817443847656</v>
      </c>
      <c r="I163" s="2">
        <v>154.98817443847656</v>
      </c>
      <c r="J163" s="2">
        <v>154.98580932617187</v>
      </c>
      <c r="K163" s="2">
        <v>154.98817443847656</v>
      </c>
      <c r="L163" s="2">
        <v>154.98817443847656</v>
      </c>
      <c r="M163" s="2">
        <v>154.98817443847656</v>
      </c>
      <c r="N163" s="2">
        <v>154.99290466308594</v>
      </c>
      <c r="O163" s="2">
        <v>154.98580932617187</v>
      </c>
      <c r="R163" s="2">
        <v>154.99053955078125</v>
      </c>
      <c r="U163" s="2">
        <v>154.98817443847656</v>
      </c>
      <c r="V163" s="2">
        <v>154.99053955078125</v>
      </c>
      <c r="W163" s="2">
        <v>154.98817443847656</v>
      </c>
      <c r="Z163" s="2">
        <v>154.98344421386719</v>
      </c>
      <c r="AA163" s="2">
        <v>154.98817443847656</v>
      </c>
      <c r="AB163" s="2">
        <v>154.98580932617187</v>
      </c>
      <c r="AC163" s="2">
        <v>154.98580932617187</v>
      </c>
      <c r="AD163" s="2">
        <v>154.98344421386719</v>
      </c>
      <c r="AF163" s="2">
        <v>154.98817443847656</v>
      </c>
      <c r="AH163" s="2">
        <f t="shared" si="39"/>
        <v>2.3043469696561064E-3</v>
      </c>
      <c r="AI163" s="2">
        <f t="shared" si="25"/>
        <v>154.98344421386719</v>
      </c>
      <c r="AJ163" s="2">
        <f t="shared" si="26"/>
        <v>154.98373245456179</v>
      </c>
      <c r="AK163" s="2">
        <f t="shared" si="27"/>
        <v>154.98718897501627</v>
      </c>
      <c r="AL163" s="2">
        <f t="shared" si="28"/>
        <v>154.99064549547074</v>
      </c>
      <c r="AM163" s="2">
        <f t="shared" si="29"/>
        <v>154.99290466308594</v>
      </c>
      <c r="AN163" s="89"/>
      <c r="AO163" s="48">
        <f t="shared" ref="AO163" ca="1" si="72">AN161</f>
        <v>464.84463311501719</v>
      </c>
      <c r="AP163" s="88"/>
      <c r="AQ163" s="88"/>
      <c r="AR163" s="88"/>
      <c r="AS163" s="88"/>
    </row>
    <row r="164" spans="1:45">
      <c r="A164" s="14" t="str">
        <f>'data organization'!S165</f>
        <v>162:17:3.18:HI</v>
      </c>
      <c r="B164" s="2">
        <v>486.10665893554687</v>
      </c>
      <c r="C164" s="2">
        <v>472.49942016601562</v>
      </c>
      <c r="D164" s="2">
        <v>466.86883544921875</v>
      </c>
      <c r="E164" s="36">
        <v>485.32464599609375</v>
      </c>
      <c r="F164" s="36">
        <v>443.56451416015625</v>
      </c>
      <c r="G164" s="2">
        <v>455.76409912109375</v>
      </c>
      <c r="H164" s="2">
        <v>465.3048095703125</v>
      </c>
      <c r="I164" s="2">
        <v>466.5560302734375</v>
      </c>
      <c r="J164" s="2">
        <v>435.43145751953125</v>
      </c>
      <c r="K164" s="2">
        <v>505.03167724609375</v>
      </c>
      <c r="L164" s="2">
        <v>421.35501098632812</v>
      </c>
      <c r="M164" s="2">
        <v>393.51492309570312</v>
      </c>
      <c r="N164" s="2">
        <v>435.90066528320312</v>
      </c>
      <c r="O164" s="2">
        <v>412.28350830078125</v>
      </c>
      <c r="R164" s="2">
        <v>435.11865234375</v>
      </c>
      <c r="U164" s="2">
        <v>577.9163818359375</v>
      </c>
      <c r="V164" s="2">
        <v>451.07196044921875</v>
      </c>
      <c r="W164" s="2">
        <v>478.755615234375</v>
      </c>
      <c r="Z164" s="2">
        <v>419.4781494140625</v>
      </c>
      <c r="AA164" s="2">
        <v>508.00335693359375</v>
      </c>
      <c r="AB164" s="2">
        <v>411.81430053710937</v>
      </c>
      <c r="AC164" s="2">
        <v>468.2764892578125</v>
      </c>
      <c r="AD164" s="2">
        <v>445.75418090820312</v>
      </c>
      <c r="AF164" s="2">
        <v>399.92752075195312</v>
      </c>
      <c r="AH164" s="2">
        <f t="shared" si="39"/>
        <v>40.640655062131444</v>
      </c>
      <c r="AI164" s="2">
        <f t="shared" si="25"/>
        <v>393.51492309570312</v>
      </c>
      <c r="AJ164" s="2">
        <f t="shared" si="26"/>
        <v>394.93997006386661</v>
      </c>
      <c r="AK164" s="2">
        <f t="shared" si="27"/>
        <v>455.90095265706378</v>
      </c>
      <c r="AL164" s="2">
        <f t="shared" si="28"/>
        <v>516.8619352502609</v>
      </c>
      <c r="AM164" s="2">
        <f t="shared" si="29"/>
        <v>577.9163818359375</v>
      </c>
      <c r="AN164" s="89">
        <f ca="1">INDIRECT("'calcRED(0)'!R"&amp;ROW('calcRED(0)'!$V$17)+(ROW(AN164)-ROW($AN$116))/3&amp;"C"&amp;COLUMN('calcRED(0)'!$V$17),FALSE)</f>
        <v>462.1596789709015</v>
      </c>
      <c r="AO164" s="48">
        <f t="shared" ref="AO164" ca="1" si="73">AN164</f>
        <v>462.1596789709015</v>
      </c>
      <c r="AP164" s="88">
        <f>AK164-AK167</f>
        <v>2.7175381978352675</v>
      </c>
      <c r="AQ164" s="88">
        <f>AK165-AK168</f>
        <v>1.6682942708143855E-3</v>
      </c>
      <c r="AR164" s="88">
        <f>AK166-AK169</f>
        <v>5.91278076171875E-4</v>
      </c>
      <c r="AS164" s="88">
        <f>data3!AM164</f>
        <v>9.6919152044481649E-2</v>
      </c>
    </row>
    <row r="165" spans="1:45">
      <c r="A165" s="14" t="str">
        <f>'data organization'!S166</f>
        <v>163:17:3.18:LO</v>
      </c>
      <c r="B165" s="2">
        <v>374.96566772460937</v>
      </c>
      <c r="C165" s="2">
        <v>374.97137451171875</v>
      </c>
      <c r="D165" s="2">
        <v>374.95993041992187</v>
      </c>
      <c r="E165" s="36">
        <v>374.96566772460937</v>
      </c>
      <c r="F165" s="36">
        <v>374.95993041992187</v>
      </c>
      <c r="G165" s="2">
        <v>374.96566772460937</v>
      </c>
      <c r="H165" s="2">
        <v>374.97137451171875</v>
      </c>
      <c r="I165" s="2">
        <v>374.96566772460937</v>
      </c>
      <c r="J165" s="2">
        <v>374.9542236328125</v>
      </c>
      <c r="K165" s="2">
        <v>374.96566772460937</v>
      </c>
      <c r="L165" s="2">
        <v>374.95993041992187</v>
      </c>
      <c r="M165" s="2">
        <v>374.95993041992187</v>
      </c>
      <c r="N165" s="2">
        <v>374.97137451171875</v>
      </c>
      <c r="O165" s="2">
        <v>374.96566772460937</v>
      </c>
      <c r="R165" s="2">
        <v>374.97711181640625</v>
      </c>
      <c r="U165" s="2">
        <v>374.97137451171875</v>
      </c>
      <c r="V165" s="2">
        <v>374.95993041992187</v>
      </c>
      <c r="W165" s="2">
        <v>374.96566772460937</v>
      </c>
      <c r="Z165" s="2">
        <v>374.9542236328125</v>
      </c>
      <c r="AA165" s="2">
        <v>374.96566772460937</v>
      </c>
      <c r="AB165" s="2">
        <v>374.9542236328125</v>
      </c>
      <c r="AC165" s="2">
        <v>374.96566772460937</v>
      </c>
      <c r="AD165" s="2">
        <v>374.9542236328125</v>
      </c>
      <c r="AF165" s="2">
        <v>374.95993041992187</v>
      </c>
      <c r="AH165" s="2">
        <f t="shared" si="39"/>
        <v>6.2370258871121452E-3</v>
      </c>
      <c r="AI165" s="2">
        <f t="shared" si="25"/>
        <v>374.9542236328125</v>
      </c>
      <c r="AJ165" s="2">
        <f t="shared" si="26"/>
        <v>374.95439847931709</v>
      </c>
      <c r="AK165" s="2">
        <f t="shared" si="27"/>
        <v>374.96375401814777</v>
      </c>
      <c r="AL165" s="2">
        <f t="shared" si="28"/>
        <v>374.97310955697844</v>
      </c>
      <c r="AM165" s="2">
        <f t="shared" si="29"/>
        <v>374.97711181640625</v>
      </c>
      <c r="AN165" s="89"/>
      <c r="AO165" s="48">
        <f t="shared" ref="AO165" ca="1" si="74">AN164</f>
        <v>462.1596789709015</v>
      </c>
      <c r="AP165" s="88"/>
      <c r="AQ165" s="88"/>
      <c r="AR165" s="88"/>
      <c r="AS165" s="88"/>
    </row>
    <row r="166" spans="1:45">
      <c r="A166" s="14" t="str">
        <f>'data organization'!S167</f>
        <v>164:17:3.18:HS</v>
      </c>
      <c r="B166" s="2">
        <v>154.98817443847656</v>
      </c>
      <c r="C166" s="2">
        <v>154.98817443847656</v>
      </c>
      <c r="D166" s="2">
        <v>154.98817443847656</v>
      </c>
      <c r="E166" s="36">
        <v>154.98817443847656</v>
      </c>
      <c r="F166" s="36">
        <v>154.99053955078125</v>
      </c>
      <c r="G166" s="2">
        <v>154.99053955078125</v>
      </c>
      <c r="H166" s="2">
        <v>154.98817443847656</v>
      </c>
      <c r="I166" s="2">
        <v>154.98580932617187</v>
      </c>
      <c r="J166" s="2">
        <v>154.98344421386719</v>
      </c>
      <c r="K166" s="2">
        <v>154.98817443847656</v>
      </c>
      <c r="L166" s="2">
        <v>154.98817443847656</v>
      </c>
      <c r="M166" s="2">
        <v>154.98344421386719</v>
      </c>
      <c r="N166" s="2">
        <v>154.99053955078125</v>
      </c>
      <c r="O166" s="2">
        <v>154.98344421386719</v>
      </c>
      <c r="R166" s="2">
        <v>154.98817443847656</v>
      </c>
      <c r="U166" s="2">
        <v>154.98580932617187</v>
      </c>
      <c r="V166" s="2">
        <v>154.99053955078125</v>
      </c>
      <c r="W166" s="2">
        <v>154.98817443847656</v>
      </c>
      <c r="Z166" s="2">
        <v>154.98344421386719</v>
      </c>
      <c r="AA166" s="2">
        <v>154.98817443847656</v>
      </c>
      <c r="AB166" s="2">
        <v>154.98580932617187</v>
      </c>
      <c r="AC166" s="2">
        <v>154.98580932617187</v>
      </c>
      <c r="AD166" s="2">
        <v>154.97871398925781</v>
      </c>
      <c r="AF166" s="2">
        <v>154.9810791015625</v>
      </c>
      <c r="AH166" s="2">
        <f t="shared" si="39"/>
        <v>3.1043629184073487E-3</v>
      </c>
      <c r="AI166" s="2">
        <f t="shared" si="25"/>
        <v>154.97871398925781</v>
      </c>
      <c r="AJ166" s="2">
        <f t="shared" si="26"/>
        <v>154.98203969890852</v>
      </c>
      <c r="AK166" s="2">
        <f t="shared" si="27"/>
        <v>154.98669624328613</v>
      </c>
      <c r="AL166" s="2">
        <f t="shared" si="28"/>
        <v>154.99135278766374</v>
      </c>
      <c r="AM166" s="2">
        <f t="shared" si="29"/>
        <v>154.99053955078125</v>
      </c>
      <c r="AN166" s="89"/>
      <c r="AO166" s="48">
        <f t="shared" ref="AO166" ca="1" si="75">AN164</f>
        <v>462.1596789709015</v>
      </c>
      <c r="AP166" s="88"/>
      <c r="AQ166" s="88"/>
      <c r="AR166" s="88"/>
      <c r="AS166" s="88"/>
    </row>
    <row r="167" spans="1:45">
      <c r="A167" s="14" t="str">
        <f>'data organization'!S168</f>
        <v>165:17:3.16:HI</v>
      </c>
      <c r="B167" s="2">
        <v>483.13497924804687</v>
      </c>
      <c r="C167" s="2">
        <v>469.68414306640625</v>
      </c>
      <c r="D167" s="2">
        <v>464.05355834960937</v>
      </c>
      <c r="E167" s="36">
        <v>482.35293579101562</v>
      </c>
      <c r="F167" s="36">
        <v>440.90560913085937</v>
      </c>
      <c r="G167" s="2">
        <v>453.105224609375</v>
      </c>
      <c r="H167" s="2">
        <v>462.64590454101562</v>
      </c>
      <c r="I167" s="2">
        <v>463.89715576171875</v>
      </c>
      <c r="J167" s="2">
        <v>432.77255249023437</v>
      </c>
      <c r="K167" s="2">
        <v>502.05996704101562</v>
      </c>
      <c r="L167" s="2">
        <v>418.85250854492188</v>
      </c>
      <c r="M167" s="2">
        <v>391.16885375976562</v>
      </c>
      <c r="N167" s="2">
        <v>433.398193359375</v>
      </c>
      <c r="O167" s="2">
        <v>409.78103637695312</v>
      </c>
      <c r="R167" s="2">
        <v>432.61614990234375</v>
      </c>
      <c r="U167" s="2">
        <v>574.63189697265625</v>
      </c>
      <c r="V167" s="2">
        <v>448.41305541992187</v>
      </c>
      <c r="W167" s="2">
        <v>475.94033813476562</v>
      </c>
      <c r="Z167" s="2">
        <v>416.97564697265625</v>
      </c>
      <c r="AA167" s="2">
        <v>505.03167724609375</v>
      </c>
      <c r="AB167" s="2">
        <v>409.31182861328125</v>
      </c>
      <c r="AC167" s="2">
        <v>465.3048095703125</v>
      </c>
      <c r="AD167" s="2">
        <v>442.93887329101562</v>
      </c>
      <c r="AF167" s="2">
        <v>397.425048828125</v>
      </c>
      <c r="AH167" s="2">
        <f t="shared" si="39"/>
        <v>40.430745386420341</v>
      </c>
      <c r="AI167" s="2">
        <f t="shared" si="25"/>
        <v>391.16885375976562</v>
      </c>
      <c r="AJ167" s="2">
        <f t="shared" si="26"/>
        <v>392.53729637959799</v>
      </c>
      <c r="AK167" s="2">
        <f t="shared" si="27"/>
        <v>453.18341445922852</v>
      </c>
      <c r="AL167" s="2">
        <f t="shared" si="28"/>
        <v>513.82953253885898</v>
      </c>
      <c r="AM167" s="2">
        <f t="shared" si="29"/>
        <v>574.63189697265625</v>
      </c>
      <c r="AN167" s="89">
        <f ca="1">INDIRECT("'calcRED(0)'!R"&amp;ROW('calcRED(0)'!$V$17)+(ROW(AN167)-ROW($AN$116))/3&amp;"C"&amp;COLUMN('calcRED(0)'!$V$17),FALSE)</f>
        <v>459.38083598497502</v>
      </c>
      <c r="AO167" s="48">
        <f t="shared" ref="AO167" ca="1" si="76">AN167</f>
        <v>459.38083598497502</v>
      </c>
      <c r="AP167" s="88">
        <f>AK167-AK170</f>
        <v>2.7566413879394531</v>
      </c>
      <c r="AQ167" s="88">
        <f>AK168-AK171</f>
        <v>2.3905436199811447E-4</v>
      </c>
      <c r="AR167" s="88">
        <f>AK169-AK172</f>
        <v>-4.9273173013375526E-4</v>
      </c>
      <c r="AS167" s="88">
        <f>data3!AM167</f>
        <v>9.8902210112541411E-2</v>
      </c>
    </row>
    <row r="168" spans="1:45">
      <c r="A168" s="14" t="str">
        <f>'data organization'!S169</f>
        <v>166:17:3.16:LO</v>
      </c>
      <c r="B168" s="2">
        <v>374.97137451171875</v>
      </c>
      <c r="C168" s="2">
        <v>374.96566772460937</v>
      </c>
      <c r="D168" s="2">
        <v>374.95993041992187</v>
      </c>
      <c r="E168" s="36">
        <v>374.96566772460937</v>
      </c>
      <c r="F168" s="36">
        <v>374.95993041992187</v>
      </c>
      <c r="G168" s="2">
        <v>374.97137451171875</v>
      </c>
      <c r="H168" s="2">
        <v>374.96566772460937</v>
      </c>
      <c r="I168" s="2">
        <v>374.96566772460937</v>
      </c>
      <c r="J168" s="2">
        <v>374.9542236328125</v>
      </c>
      <c r="K168" s="2">
        <v>374.96566772460937</v>
      </c>
      <c r="L168" s="2">
        <v>374.96566772460937</v>
      </c>
      <c r="M168" s="2">
        <v>374.9542236328125</v>
      </c>
      <c r="N168" s="2">
        <v>374.95993041992187</v>
      </c>
      <c r="O168" s="2">
        <v>374.9542236328125</v>
      </c>
      <c r="R168" s="2">
        <v>374.97137451171875</v>
      </c>
      <c r="U168" s="2">
        <v>374.96566772460937</v>
      </c>
      <c r="V168" s="2">
        <v>374.95993041992187</v>
      </c>
      <c r="W168" s="2">
        <v>374.96566772460937</v>
      </c>
      <c r="Z168" s="2">
        <v>374.9542236328125</v>
      </c>
      <c r="AA168" s="2">
        <v>374.95993041992187</v>
      </c>
      <c r="AB168" s="2">
        <v>374.95993041992187</v>
      </c>
      <c r="AC168" s="2">
        <v>374.96566772460937</v>
      </c>
      <c r="AD168" s="2">
        <v>374.9542236328125</v>
      </c>
      <c r="AF168" s="2">
        <v>374.9542236328125</v>
      </c>
      <c r="AH168" s="2">
        <f t="shared" si="39"/>
        <v>5.7975563375426151E-3</v>
      </c>
      <c r="AI168" s="2">
        <f t="shared" si="25"/>
        <v>374.9542236328125</v>
      </c>
      <c r="AJ168" s="2">
        <f t="shared" si="26"/>
        <v>374.95338938937061</v>
      </c>
      <c r="AK168" s="2">
        <f t="shared" si="27"/>
        <v>374.96208572387695</v>
      </c>
      <c r="AL168" s="2">
        <f t="shared" si="28"/>
        <v>374.97078205838329</v>
      </c>
      <c r="AM168" s="2">
        <f t="shared" si="29"/>
        <v>374.97137451171875</v>
      </c>
      <c r="AN168" s="89"/>
      <c r="AO168" s="48">
        <f t="shared" ref="AO168" ca="1" si="77">AN167</f>
        <v>459.38083598497502</v>
      </c>
      <c r="AP168" s="88"/>
      <c r="AQ168" s="88"/>
      <c r="AR168" s="88"/>
      <c r="AS168" s="88"/>
    </row>
    <row r="169" spans="1:45">
      <c r="A169" s="14" t="str">
        <f>'data organization'!S170</f>
        <v>167:17:3.16:HS</v>
      </c>
      <c r="B169" s="2">
        <v>154.98580932617187</v>
      </c>
      <c r="C169" s="2">
        <v>154.98580932617187</v>
      </c>
      <c r="D169" s="2">
        <v>154.98580932617187</v>
      </c>
      <c r="E169" s="36">
        <v>154.98817443847656</v>
      </c>
      <c r="F169" s="36">
        <v>154.98580932617187</v>
      </c>
      <c r="G169" s="2">
        <v>154.98580932617187</v>
      </c>
      <c r="H169" s="2">
        <v>154.98817443847656</v>
      </c>
      <c r="I169" s="2">
        <v>154.98580932617187</v>
      </c>
      <c r="J169" s="2">
        <v>154.98580932617187</v>
      </c>
      <c r="K169" s="2">
        <v>154.98580932617187</v>
      </c>
      <c r="L169" s="2">
        <v>154.98580932617187</v>
      </c>
      <c r="M169" s="2">
        <v>154.98817443847656</v>
      </c>
      <c r="N169" s="2">
        <v>154.98580932617187</v>
      </c>
      <c r="O169" s="2">
        <v>154.98580932617187</v>
      </c>
      <c r="R169" s="2">
        <v>154.98817443847656</v>
      </c>
      <c r="U169" s="2">
        <v>154.98817443847656</v>
      </c>
      <c r="V169" s="2">
        <v>154.98817443847656</v>
      </c>
      <c r="W169" s="2">
        <v>154.98580932617187</v>
      </c>
      <c r="Z169" s="2">
        <v>154.98580932617187</v>
      </c>
      <c r="AA169" s="2">
        <v>154.98817443847656</v>
      </c>
      <c r="AB169" s="2">
        <v>154.98580932617187</v>
      </c>
      <c r="AC169" s="2">
        <v>154.98817443847656</v>
      </c>
      <c r="AD169" s="2">
        <v>154.97871398925781</v>
      </c>
      <c r="AF169" s="2">
        <v>154.9810791015625</v>
      </c>
      <c r="AH169" s="2">
        <f t="shared" si="39"/>
        <v>2.2396741019650654E-3</v>
      </c>
      <c r="AI169" s="2">
        <f t="shared" si="25"/>
        <v>154.97871398925781</v>
      </c>
      <c r="AJ169" s="2">
        <f t="shared" si="26"/>
        <v>154.98274545405701</v>
      </c>
      <c r="AK169" s="2">
        <f t="shared" si="27"/>
        <v>154.98610496520996</v>
      </c>
      <c r="AL169" s="2">
        <f t="shared" si="28"/>
        <v>154.98946447636291</v>
      </c>
      <c r="AM169" s="2">
        <f t="shared" si="29"/>
        <v>154.98817443847656</v>
      </c>
      <c r="AN169" s="89"/>
      <c r="AO169" s="48">
        <f t="shared" ref="AO169" ca="1" si="78">AN167</f>
        <v>459.38083598497502</v>
      </c>
      <c r="AP169" s="88"/>
      <c r="AQ169" s="88"/>
      <c r="AR169" s="88"/>
      <c r="AS169" s="88"/>
    </row>
    <row r="170" spans="1:45">
      <c r="A170" s="14" t="str">
        <f>'data organization'!S171</f>
        <v>168:17:3.14:HI</v>
      </c>
      <c r="B170" s="2">
        <v>480.16326904296875</v>
      </c>
      <c r="C170" s="2">
        <v>466.86883544921875</v>
      </c>
      <c r="D170" s="2">
        <v>461.23828125</v>
      </c>
      <c r="E170" s="36">
        <v>479.38125610351562</v>
      </c>
      <c r="F170" s="36">
        <v>438.24673461914062</v>
      </c>
      <c r="G170" s="2">
        <v>450.2899169921875</v>
      </c>
      <c r="H170" s="2">
        <v>459.83062744140625</v>
      </c>
      <c r="I170" s="2">
        <v>461.08187866210937</v>
      </c>
      <c r="J170" s="2">
        <v>430.27008056640625</v>
      </c>
      <c r="K170" s="2">
        <v>498.93185424804687</v>
      </c>
      <c r="L170" s="2">
        <v>416.35003662109375</v>
      </c>
      <c r="M170" s="2">
        <v>388.82275390625</v>
      </c>
      <c r="N170" s="2">
        <v>430.73928833007812</v>
      </c>
      <c r="O170" s="2">
        <v>407.278564453125</v>
      </c>
      <c r="R170" s="2">
        <v>429.957275390625</v>
      </c>
      <c r="U170" s="2">
        <v>571.0345458984375</v>
      </c>
      <c r="V170" s="2">
        <v>445.75418090820312</v>
      </c>
      <c r="W170" s="2">
        <v>472.9686279296875</v>
      </c>
      <c r="Z170" s="2">
        <v>414.47317504882812</v>
      </c>
      <c r="AA170" s="2">
        <v>501.903564453125</v>
      </c>
      <c r="AB170" s="2">
        <v>406.809326171875</v>
      </c>
      <c r="AC170" s="2">
        <v>462.489501953125</v>
      </c>
      <c r="AD170" s="2">
        <v>440.27999877929687</v>
      </c>
      <c r="AF170" s="2">
        <v>395.0789794921875</v>
      </c>
      <c r="AH170" s="2">
        <f t="shared" si="39"/>
        <v>40.150216669857052</v>
      </c>
      <c r="AI170" s="2">
        <f t="shared" si="25"/>
        <v>388.82275390625</v>
      </c>
      <c r="AJ170" s="2">
        <f t="shared" si="26"/>
        <v>390.20144806650347</v>
      </c>
      <c r="AK170" s="2">
        <f t="shared" si="27"/>
        <v>450.42677307128906</v>
      </c>
      <c r="AL170" s="2">
        <f t="shared" si="28"/>
        <v>510.65209807607465</v>
      </c>
      <c r="AM170" s="2">
        <f t="shared" si="29"/>
        <v>571.0345458984375</v>
      </c>
      <c r="AN170" s="89">
        <f ca="1">INDIRECT("'calcRED(0)'!R"&amp;ROW('calcRED(0)'!$V$17)+(ROW(AN170)-ROW($AN$116))/3&amp;"C"&amp;COLUMN('calcRED(0)'!$V$17),FALSE)</f>
        <v>456.54513522752598</v>
      </c>
      <c r="AO170" s="48">
        <f t="shared" ref="AO170" ca="1" si="79">AN170</f>
        <v>456.54513522752598</v>
      </c>
      <c r="AP170" s="88">
        <f>AK170-AK173</f>
        <v>2.8152872721354356</v>
      </c>
      <c r="AQ170" s="88">
        <f>AK171-AK174</f>
        <v>4.76837158203125E-4</v>
      </c>
      <c r="AR170" s="88">
        <f>AK172-AK175</f>
        <v>-1.9709269207623947E-4</v>
      </c>
      <c r="AS170" s="88">
        <f>data3!AM170</f>
        <v>9.9194742018175575E-2</v>
      </c>
    </row>
    <row r="171" spans="1:45">
      <c r="A171" s="14" t="str">
        <f>'data organization'!S172</f>
        <v>169:17:3.14:LO</v>
      </c>
      <c r="B171" s="2">
        <v>374.96566772460937</v>
      </c>
      <c r="C171" s="2">
        <v>374.97137451171875</v>
      </c>
      <c r="D171" s="2">
        <v>374.95993041992187</v>
      </c>
      <c r="E171" s="36">
        <v>374.96566772460937</v>
      </c>
      <c r="F171" s="36">
        <v>374.96566772460937</v>
      </c>
      <c r="G171" s="2">
        <v>374.97137451171875</v>
      </c>
      <c r="H171" s="2">
        <v>374.96566772460937</v>
      </c>
      <c r="I171" s="2">
        <v>374.96566772460937</v>
      </c>
      <c r="J171" s="2">
        <v>374.9542236328125</v>
      </c>
      <c r="K171" s="2">
        <v>374.96566772460937</v>
      </c>
      <c r="L171" s="2">
        <v>374.95993041992187</v>
      </c>
      <c r="M171" s="2">
        <v>374.9542236328125</v>
      </c>
      <c r="N171" s="2">
        <v>374.95993041992187</v>
      </c>
      <c r="O171" s="2">
        <v>374.9542236328125</v>
      </c>
      <c r="R171" s="2">
        <v>374.96566772460937</v>
      </c>
      <c r="U171" s="2">
        <v>374.95993041992187</v>
      </c>
      <c r="V171" s="2">
        <v>374.97137451171875</v>
      </c>
      <c r="W171" s="2">
        <v>374.96566772460937</v>
      </c>
      <c r="Z171" s="2">
        <v>374.95993041992187</v>
      </c>
      <c r="AA171" s="2">
        <v>374.96566772460937</v>
      </c>
      <c r="AB171" s="2">
        <v>374.9542236328125</v>
      </c>
      <c r="AC171" s="2">
        <v>374.95993041992187</v>
      </c>
      <c r="AD171" s="2">
        <v>374.948486328125</v>
      </c>
      <c r="AF171" s="2">
        <v>374.9542236328125</v>
      </c>
      <c r="AH171" s="2">
        <f t="shared" si="39"/>
        <v>6.2374316390834007E-3</v>
      </c>
      <c r="AI171" s="2">
        <f t="shared" si="25"/>
        <v>374.948486328125</v>
      </c>
      <c r="AJ171" s="2">
        <f t="shared" si="26"/>
        <v>374.95249052205634</v>
      </c>
      <c r="AK171" s="2">
        <f t="shared" si="27"/>
        <v>374.96184666951496</v>
      </c>
      <c r="AL171" s="2">
        <f t="shared" si="28"/>
        <v>374.97120281697357</v>
      </c>
      <c r="AM171" s="2">
        <f t="shared" si="29"/>
        <v>374.97137451171875</v>
      </c>
      <c r="AN171" s="89"/>
      <c r="AO171" s="48">
        <f t="shared" ref="AO171" ca="1" si="80">AN170</f>
        <v>456.54513522752598</v>
      </c>
      <c r="AP171" s="88"/>
      <c r="AQ171" s="88"/>
      <c r="AR171" s="88"/>
      <c r="AS171" s="88"/>
    </row>
    <row r="172" spans="1:45">
      <c r="A172" s="14" t="str">
        <f>'data organization'!S173</f>
        <v>170:17:3.14:HS</v>
      </c>
      <c r="B172" s="2">
        <v>154.98580932617187</v>
      </c>
      <c r="C172" s="2">
        <v>154.98344421386719</v>
      </c>
      <c r="D172" s="2">
        <v>154.98580932617187</v>
      </c>
      <c r="E172" s="36">
        <v>154.98817443847656</v>
      </c>
      <c r="F172" s="36">
        <v>154.98344421386719</v>
      </c>
      <c r="G172" s="2">
        <v>154.98817443847656</v>
      </c>
      <c r="H172" s="2">
        <v>154.98817443847656</v>
      </c>
      <c r="I172" s="2">
        <v>154.98580932617187</v>
      </c>
      <c r="J172" s="2">
        <v>154.98817443847656</v>
      </c>
      <c r="K172" s="2">
        <v>154.98580932617187</v>
      </c>
      <c r="L172" s="2">
        <v>154.98817443847656</v>
      </c>
      <c r="M172" s="2">
        <v>154.98344421386719</v>
      </c>
      <c r="N172" s="2">
        <v>154.99053955078125</v>
      </c>
      <c r="O172" s="2">
        <v>154.98580932617187</v>
      </c>
      <c r="R172" s="2">
        <v>154.98817443847656</v>
      </c>
      <c r="U172" s="2">
        <v>154.98817443847656</v>
      </c>
      <c r="V172" s="2">
        <v>154.99053955078125</v>
      </c>
      <c r="W172" s="2">
        <v>154.98817443847656</v>
      </c>
      <c r="Z172" s="2">
        <v>154.98344421386719</v>
      </c>
      <c r="AA172" s="2">
        <v>154.98580932617187</v>
      </c>
      <c r="AB172" s="2">
        <v>154.98344421386719</v>
      </c>
      <c r="AC172" s="2">
        <v>154.98817443847656</v>
      </c>
      <c r="AD172" s="2">
        <v>154.98344421386719</v>
      </c>
      <c r="AF172" s="2">
        <v>154.98817443847656</v>
      </c>
      <c r="AH172" s="2">
        <f t="shared" si="39"/>
        <v>2.2778084995476351E-3</v>
      </c>
      <c r="AI172" s="2">
        <f t="shared" si="25"/>
        <v>154.98344421386719</v>
      </c>
      <c r="AJ172" s="2">
        <f t="shared" si="26"/>
        <v>154.98318098419077</v>
      </c>
      <c r="AK172" s="2">
        <f t="shared" si="27"/>
        <v>154.98659769694009</v>
      </c>
      <c r="AL172" s="2">
        <f t="shared" si="28"/>
        <v>154.99001440968942</v>
      </c>
      <c r="AM172" s="2">
        <f t="shared" si="29"/>
        <v>154.99053955078125</v>
      </c>
      <c r="AN172" s="89"/>
      <c r="AO172" s="48">
        <f t="shared" ref="AO172" ca="1" si="81">AN170</f>
        <v>456.54513522752598</v>
      </c>
      <c r="AP172" s="88"/>
      <c r="AQ172" s="88"/>
      <c r="AR172" s="88"/>
      <c r="AS172" s="88"/>
    </row>
    <row r="173" spans="1:45">
      <c r="A173" s="14" t="str">
        <f>'data organization'!S174</f>
        <v>171:17:3.12:HI</v>
      </c>
      <c r="B173" s="2">
        <v>477.19158935546875</v>
      </c>
      <c r="C173" s="2">
        <v>463.89715576171875</v>
      </c>
      <c r="D173" s="2">
        <v>458.26657104492187</v>
      </c>
      <c r="E173" s="36">
        <v>476.56594848632812</v>
      </c>
      <c r="F173" s="36">
        <v>435.43145751953125</v>
      </c>
      <c r="G173" s="2">
        <v>447.47463989257812</v>
      </c>
      <c r="H173" s="2">
        <v>456.85891723632812</v>
      </c>
      <c r="I173" s="2">
        <v>458.11016845703125</v>
      </c>
      <c r="J173" s="2">
        <v>427.6112060546875</v>
      </c>
      <c r="K173" s="2">
        <v>495.80377197265625</v>
      </c>
      <c r="L173" s="2">
        <v>413.691162109375</v>
      </c>
      <c r="M173" s="2">
        <v>386.4766845703125</v>
      </c>
      <c r="N173" s="2">
        <v>428.08041381835937</v>
      </c>
      <c r="O173" s="2">
        <v>404.77606201171875</v>
      </c>
      <c r="R173" s="2">
        <v>427.29840087890625</v>
      </c>
      <c r="U173" s="2">
        <v>567.437255859375</v>
      </c>
      <c r="V173" s="2">
        <v>442.93887329101562</v>
      </c>
      <c r="W173" s="2">
        <v>469.9969482421875</v>
      </c>
      <c r="Z173" s="2">
        <v>411.81430053710937</v>
      </c>
      <c r="AA173" s="2">
        <v>498.77545166015625</v>
      </c>
      <c r="AB173" s="2">
        <v>404.30685424804687</v>
      </c>
      <c r="AC173" s="2">
        <v>459.67422485351562</v>
      </c>
      <c r="AD173" s="2">
        <v>437.62112426757812</v>
      </c>
      <c r="AF173" s="2">
        <v>392.57647705078125</v>
      </c>
      <c r="AH173" s="2">
        <f t="shared" si="39"/>
        <v>39.894170700803471</v>
      </c>
      <c r="AI173" s="2">
        <f t="shared" si="25"/>
        <v>386.4766845703125</v>
      </c>
      <c r="AJ173" s="2">
        <f t="shared" si="26"/>
        <v>387.77022974794841</v>
      </c>
      <c r="AK173" s="2">
        <f t="shared" si="27"/>
        <v>447.61148579915363</v>
      </c>
      <c r="AL173" s="2">
        <f t="shared" si="28"/>
        <v>507.45274185035885</v>
      </c>
      <c r="AM173" s="2">
        <f t="shared" si="29"/>
        <v>567.437255859375</v>
      </c>
      <c r="AN173" s="89">
        <f ca="1">INDIRECT("'calcRED(0)'!R"&amp;ROW('calcRED(0)'!$V$17)+(ROW(AN173)-ROW($AN$116))/3&amp;"C"&amp;COLUMN('calcRED(0)'!$V$17),FALSE)</f>
        <v>453.7010470645231</v>
      </c>
      <c r="AO173" s="48">
        <f t="shared" ref="AO173" ca="1" si="82">AN173</f>
        <v>453.7010470645231</v>
      </c>
      <c r="AP173" s="88">
        <f>AK173-AK176</f>
        <v>2.8609085083007813</v>
      </c>
      <c r="AQ173" s="88">
        <f>AK174-AK177</f>
        <v>-2.40325927734375E-4</v>
      </c>
      <c r="AR173" s="88">
        <f>AK175-AK178</f>
        <v>2.956390380859375E-4</v>
      </c>
      <c r="AS173" s="88">
        <f>data3!AM173</f>
        <v>0.10170991959110509</v>
      </c>
    </row>
    <row r="174" spans="1:45">
      <c r="A174" s="14" t="str">
        <f>'data organization'!S175</f>
        <v>172:17:3.12:LO</v>
      </c>
      <c r="B174" s="2">
        <v>374.96566772460937</v>
      </c>
      <c r="C174" s="2">
        <v>374.96566772460937</v>
      </c>
      <c r="D174" s="2">
        <v>374.95993041992187</v>
      </c>
      <c r="E174" s="36">
        <v>374.97137451171875</v>
      </c>
      <c r="F174" s="36">
        <v>374.95993041992187</v>
      </c>
      <c r="G174" s="2">
        <v>374.96566772460937</v>
      </c>
      <c r="H174" s="2">
        <v>374.97137451171875</v>
      </c>
      <c r="I174" s="2">
        <v>374.96566772460937</v>
      </c>
      <c r="J174" s="2">
        <v>374.9542236328125</v>
      </c>
      <c r="K174" s="2">
        <v>374.96566772460937</v>
      </c>
      <c r="L174" s="2">
        <v>374.95993041992187</v>
      </c>
      <c r="M174" s="2">
        <v>374.9542236328125</v>
      </c>
      <c r="N174" s="2">
        <v>374.95993041992187</v>
      </c>
      <c r="O174" s="2">
        <v>374.9542236328125</v>
      </c>
      <c r="R174" s="2">
        <v>374.97711181640625</v>
      </c>
      <c r="U174" s="2">
        <v>374.95993041992187</v>
      </c>
      <c r="V174" s="2">
        <v>374.95993041992187</v>
      </c>
      <c r="W174" s="2">
        <v>374.96566772460937</v>
      </c>
      <c r="Z174" s="2">
        <v>374.9542236328125</v>
      </c>
      <c r="AA174" s="2">
        <v>374.95993041992187</v>
      </c>
      <c r="AB174" s="2">
        <v>374.9542236328125</v>
      </c>
      <c r="AC174" s="2">
        <v>374.95993041992187</v>
      </c>
      <c r="AD174" s="2">
        <v>374.9542236328125</v>
      </c>
      <c r="AF174" s="2">
        <v>374.9542236328125</v>
      </c>
      <c r="AH174" s="2">
        <f t="shared" si="39"/>
        <v>6.3686767027780035E-3</v>
      </c>
      <c r="AI174" s="2">
        <f t="shared" si="25"/>
        <v>374.9542236328125</v>
      </c>
      <c r="AJ174" s="2">
        <f t="shared" si="26"/>
        <v>374.95181681730259</v>
      </c>
      <c r="AK174" s="2">
        <f t="shared" si="27"/>
        <v>374.96136983235675</v>
      </c>
      <c r="AL174" s="2">
        <f t="shared" si="28"/>
        <v>374.97092284741092</v>
      </c>
      <c r="AM174" s="2">
        <f t="shared" si="29"/>
        <v>374.97711181640625</v>
      </c>
      <c r="AN174" s="89"/>
      <c r="AO174" s="48">
        <f t="shared" ref="AO174" ca="1" si="83">AN173</f>
        <v>453.7010470645231</v>
      </c>
      <c r="AP174" s="88"/>
      <c r="AQ174" s="88"/>
      <c r="AR174" s="88"/>
      <c r="AS174" s="88"/>
    </row>
    <row r="175" spans="1:45">
      <c r="A175" s="14" t="str">
        <f>'data organization'!S176</f>
        <v>173:17:3.12:HS</v>
      </c>
      <c r="B175" s="2">
        <v>154.98580932617187</v>
      </c>
      <c r="C175" s="2">
        <v>154.98344421386719</v>
      </c>
      <c r="D175" s="2">
        <v>154.99053955078125</v>
      </c>
      <c r="E175" s="36">
        <v>154.98580932617187</v>
      </c>
      <c r="F175" s="36">
        <v>154.98580932617187</v>
      </c>
      <c r="G175" s="2">
        <v>154.99053955078125</v>
      </c>
      <c r="H175" s="2">
        <v>154.98817443847656</v>
      </c>
      <c r="I175" s="2">
        <v>154.98817443847656</v>
      </c>
      <c r="J175" s="2">
        <v>154.98817443847656</v>
      </c>
      <c r="K175" s="2">
        <v>154.98817443847656</v>
      </c>
      <c r="L175" s="2">
        <v>154.98817443847656</v>
      </c>
      <c r="M175" s="2">
        <v>154.98580932617187</v>
      </c>
      <c r="N175" s="2">
        <v>154.9810791015625</v>
      </c>
      <c r="O175" s="2">
        <v>154.98817443847656</v>
      </c>
      <c r="R175" s="2">
        <v>154.99290466308594</v>
      </c>
      <c r="U175" s="2">
        <v>154.98817443847656</v>
      </c>
      <c r="V175" s="2">
        <v>154.99053955078125</v>
      </c>
      <c r="W175" s="2">
        <v>154.98817443847656</v>
      </c>
      <c r="Z175" s="2">
        <v>154.98344421386719</v>
      </c>
      <c r="AA175" s="2">
        <v>154.98580932617187</v>
      </c>
      <c r="AB175" s="2">
        <v>154.98344421386719</v>
      </c>
      <c r="AC175" s="2">
        <v>154.98344421386719</v>
      </c>
      <c r="AD175" s="2">
        <v>154.98580932617187</v>
      </c>
      <c r="AF175" s="2">
        <v>154.98344421386719</v>
      </c>
      <c r="AH175" s="2">
        <f t="shared" si="39"/>
        <v>2.8685355949346725E-3</v>
      </c>
      <c r="AI175" s="2">
        <f t="shared" si="25"/>
        <v>154.9810791015625</v>
      </c>
      <c r="AJ175" s="2">
        <f t="shared" si="26"/>
        <v>154.98249198623978</v>
      </c>
      <c r="AK175" s="2">
        <f t="shared" si="27"/>
        <v>154.98679478963217</v>
      </c>
      <c r="AL175" s="2">
        <f t="shared" si="28"/>
        <v>154.99109759302456</v>
      </c>
      <c r="AM175" s="2">
        <f t="shared" si="29"/>
        <v>154.99290466308594</v>
      </c>
      <c r="AN175" s="89"/>
      <c r="AO175" s="48">
        <f t="shared" ref="AO175" ca="1" si="84">AN173</f>
        <v>453.7010470645231</v>
      </c>
      <c r="AP175" s="88"/>
      <c r="AQ175" s="88"/>
      <c r="AR175" s="88"/>
      <c r="AS175" s="88"/>
    </row>
    <row r="176" spans="1:45">
      <c r="A176" s="14" t="str">
        <f>'data organization'!S177</f>
        <v>174:17:3.1:HI</v>
      </c>
      <c r="B176" s="2">
        <v>474.21987915039063</v>
      </c>
      <c r="C176" s="2">
        <v>460.92544555664062</v>
      </c>
      <c r="D176" s="2">
        <v>455.29489135742187</v>
      </c>
      <c r="E176" s="36">
        <v>473.4378662109375</v>
      </c>
      <c r="F176" s="36">
        <v>432.61614990234375</v>
      </c>
      <c r="G176" s="2">
        <v>444.65933227539062</v>
      </c>
      <c r="H176" s="2">
        <v>454.04364013671875</v>
      </c>
      <c r="I176" s="2">
        <v>455.13848876953125</v>
      </c>
      <c r="J176" s="2">
        <v>424.7958984375</v>
      </c>
      <c r="K176" s="2">
        <v>492.6756591796875</v>
      </c>
      <c r="L176" s="2">
        <v>411.18869018554687</v>
      </c>
      <c r="M176" s="2">
        <v>383.97421264648437</v>
      </c>
      <c r="N176" s="2">
        <v>425.26513671875</v>
      </c>
      <c r="O176" s="2">
        <v>402.27359008789062</v>
      </c>
      <c r="R176" s="2">
        <v>424.48309326171875</v>
      </c>
      <c r="U176" s="2">
        <v>563.83990478515625</v>
      </c>
      <c r="V176" s="2">
        <v>440.12359619140625</v>
      </c>
      <c r="W176" s="2">
        <v>467.0252685546875</v>
      </c>
      <c r="Z176" s="2">
        <v>409.15542602539062</v>
      </c>
      <c r="AA176" s="2">
        <v>495.64736938476562</v>
      </c>
      <c r="AB176" s="2">
        <v>401.64797973632812</v>
      </c>
      <c r="AC176" s="2">
        <v>456.7025146484375</v>
      </c>
      <c r="AD176" s="2">
        <v>434.80581665039062</v>
      </c>
      <c r="AF176" s="2">
        <v>390.07400512695312</v>
      </c>
      <c r="AH176" s="2">
        <f t="shared" si="39"/>
        <v>39.651796552289092</v>
      </c>
      <c r="AI176" s="2">
        <f t="shared" si="25"/>
        <v>383.97421264648437</v>
      </c>
      <c r="AJ176" s="2">
        <f t="shared" si="26"/>
        <v>385.2728824624192</v>
      </c>
      <c r="AK176" s="2">
        <f t="shared" si="27"/>
        <v>444.75057729085285</v>
      </c>
      <c r="AL176" s="2">
        <f t="shared" si="28"/>
        <v>504.22827211928649</v>
      </c>
      <c r="AM176" s="2">
        <f t="shared" si="29"/>
        <v>563.83990478515625</v>
      </c>
      <c r="AN176" s="89">
        <f ca="1">INDIRECT("'calcRED(0)'!R"&amp;ROW('calcRED(0)'!$V$17)+(ROW(AN176)-ROW($AN$116))/3&amp;"C"&amp;COLUMN('calcRED(0)'!$V$17),FALSE)</f>
        <v>450.78484432551062</v>
      </c>
      <c r="AO176" s="48">
        <f t="shared" ref="AO176" ca="1" si="85">AN176</f>
        <v>450.78484432551062</v>
      </c>
      <c r="AP176" s="88">
        <f>AK176-AK179</f>
        <v>2.8674214680989394</v>
      </c>
      <c r="AQ176" s="88">
        <f>AK177-AK180</f>
        <v>7.1970621741002105E-4</v>
      </c>
      <c r="AR176" s="88">
        <f>AK178-AK181</f>
        <v>0</v>
      </c>
      <c r="AS176" s="88">
        <f>data3!AM176</f>
        <v>9.9982538530902332E-2</v>
      </c>
    </row>
    <row r="177" spans="1:45">
      <c r="A177" s="14" t="str">
        <f>'data organization'!S178</f>
        <v>175:17:3.1:LO</v>
      </c>
      <c r="B177" s="2">
        <v>374.96566772460937</v>
      </c>
      <c r="C177" s="2">
        <v>374.95993041992187</v>
      </c>
      <c r="D177" s="2">
        <v>374.96566772460937</v>
      </c>
      <c r="E177" s="36">
        <v>374.96566772460937</v>
      </c>
      <c r="F177" s="36">
        <v>374.96566772460937</v>
      </c>
      <c r="G177" s="2">
        <v>374.96566772460937</v>
      </c>
      <c r="H177" s="2">
        <v>374.96566772460937</v>
      </c>
      <c r="I177" s="2">
        <v>374.96566772460937</v>
      </c>
      <c r="J177" s="2">
        <v>374.95993041992187</v>
      </c>
      <c r="K177" s="2">
        <v>374.96566772460937</v>
      </c>
      <c r="L177" s="2">
        <v>374.96566772460937</v>
      </c>
      <c r="M177" s="2">
        <v>374.9542236328125</v>
      </c>
      <c r="N177" s="2">
        <v>374.95993041992187</v>
      </c>
      <c r="O177" s="2">
        <v>374.9542236328125</v>
      </c>
      <c r="R177" s="2">
        <v>374.97137451171875</v>
      </c>
      <c r="U177" s="2">
        <v>374.96566772460937</v>
      </c>
      <c r="V177" s="2">
        <v>374.95993041992187</v>
      </c>
      <c r="W177" s="2">
        <v>374.95993041992187</v>
      </c>
      <c r="Z177" s="2">
        <v>374.9542236328125</v>
      </c>
      <c r="AA177" s="2">
        <v>374.96566772460937</v>
      </c>
      <c r="AB177" s="2">
        <v>374.9542236328125</v>
      </c>
      <c r="AC177" s="2">
        <v>374.95993041992187</v>
      </c>
      <c r="AD177" s="2">
        <v>374.9542236328125</v>
      </c>
      <c r="AF177" s="2">
        <v>374.9542236328125</v>
      </c>
      <c r="AH177" s="2">
        <f t="shared" si="39"/>
        <v>5.1950585399454319E-3</v>
      </c>
      <c r="AI177" s="2">
        <f t="shared" si="25"/>
        <v>374.9542236328125</v>
      </c>
      <c r="AJ177" s="2">
        <f t="shared" si="26"/>
        <v>374.95381757047454</v>
      </c>
      <c r="AK177" s="2">
        <f t="shared" si="27"/>
        <v>374.96161015828449</v>
      </c>
      <c r="AL177" s="2">
        <f t="shared" si="28"/>
        <v>374.96940274609443</v>
      </c>
      <c r="AM177" s="2">
        <f t="shared" si="29"/>
        <v>374.97137451171875</v>
      </c>
      <c r="AN177" s="89"/>
      <c r="AO177" s="48">
        <f t="shared" ref="AO177" ca="1" si="86">AN176</f>
        <v>450.78484432551062</v>
      </c>
      <c r="AP177" s="88"/>
      <c r="AQ177" s="88"/>
      <c r="AR177" s="88"/>
      <c r="AS177" s="88"/>
    </row>
    <row r="178" spans="1:45">
      <c r="A178" s="14" t="str">
        <f>'data organization'!S179</f>
        <v>176:17:3.1:HS</v>
      </c>
      <c r="B178" s="2">
        <v>154.98580932617187</v>
      </c>
      <c r="C178" s="2">
        <v>154.98580932617187</v>
      </c>
      <c r="D178" s="2">
        <v>154.98817443847656</v>
      </c>
      <c r="E178" s="36">
        <v>154.99053955078125</v>
      </c>
      <c r="F178" s="36">
        <v>154.98344421386719</v>
      </c>
      <c r="G178" s="2">
        <v>154.98580932617187</v>
      </c>
      <c r="H178" s="2">
        <v>154.98817443847656</v>
      </c>
      <c r="I178" s="2">
        <v>154.99053955078125</v>
      </c>
      <c r="J178" s="2">
        <v>154.98817443847656</v>
      </c>
      <c r="K178" s="2">
        <v>154.98580932617187</v>
      </c>
      <c r="L178" s="2">
        <v>154.98817443847656</v>
      </c>
      <c r="M178" s="2">
        <v>154.98344421386719</v>
      </c>
      <c r="N178" s="2">
        <v>154.98817443847656</v>
      </c>
      <c r="O178" s="2">
        <v>154.98580932617187</v>
      </c>
      <c r="R178" s="2">
        <v>154.98580932617187</v>
      </c>
      <c r="U178" s="2">
        <v>154.98817443847656</v>
      </c>
      <c r="V178" s="2">
        <v>154.99053955078125</v>
      </c>
      <c r="W178" s="2">
        <v>154.99053955078125</v>
      </c>
      <c r="Z178" s="2">
        <v>154.98344421386719</v>
      </c>
      <c r="AA178" s="2">
        <v>154.98580932617187</v>
      </c>
      <c r="AB178" s="2">
        <v>154.9810791015625</v>
      </c>
      <c r="AC178" s="2">
        <v>154.98344421386719</v>
      </c>
      <c r="AD178" s="2">
        <v>154.9810791015625</v>
      </c>
      <c r="AF178" s="2">
        <v>154.98817443847656</v>
      </c>
      <c r="AH178" s="2">
        <f t="shared" si="39"/>
        <v>2.8311994836979458E-3</v>
      </c>
      <c r="AI178" s="2">
        <f t="shared" si="25"/>
        <v>154.9810791015625</v>
      </c>
      <c r="AJ178" s="2">
        <f t="shared" si="26"/>
        <v>154.98225235136854</v>
      </c>
      <c r="AK178" s="2">
        <f t="shared" si="27"/>
        <v>154.98649915059408</v>
      </c>
      <c r="AL178" s="2">
        <f t="shared" si="28"/>
        <v>154.99074594981963</v>
      </c>
      <c r="AM178" s="2">
        <f t="shared" si="29"/>
        <v>154.99053955078125</v>
      </c>
      <c r="AN178" s="89"/>
      <c r="AO178" s="48">
        <f t="shared" ref="AO178" ca="1" si="87">AN176</f>
        <v>450.78484432551062</v>
      </c>
      <c r="AP178" s="88"/>
      <c r="AQ178" s="88"/>
      <c r="AR178" s="88"/>
      <c r="AS178" s="88"/>
    </row>
    <row r="179" spans="1:45">
      <c r="A179" s="14" t="str">
        <f>'data organization'!S180</f>
        <v>177:17:3.08:HI</v>
      </c>
      <c r="B179" s="2">
        <v>471.091796875</v>
      </c>
      <c r="C179" s="2">
        <v>457.95376586914062</v>
      </c>
      <c r="D179" s="2">
        <v>452.47958374023437</v>
      </c>
      <c r="E179" s="36">
        <v>470.30975341796875</v>
      </c>
      <c r="F179" s="36">
        <v>429.957275390625</v>
      </c>
      <c r="G179" s="2">
        <v>441.68765258789062</v>
      </c>
      <c r="H179" s="2">
        <v>451.07196044921875</v>
      </c>
      <c r="I179" s="2">
        <v>452.16677856445312</v>
      </c>
      <c r="J179" s="2">
        <v>422.13702392578125</v>
      </c>
      <c r="K179" s="2">
        <v>489.54757690429687</v>
      </c>
      <c r="L179" s="2">
        <v>408.52978515625</v>
      </c>
      <c r="M179" s="2">
        <v>381.47174072265625</v>
      </c>
      <c r="N179" s="2">
        <v>422.60623168945312</v>
      </c>
      <c r="O179" s="2">
        <v>399.61471557617187</v>
      </c>
      <c r="R179" s="2">
        <v>421.82421875</v>
      </c>
      <c r="U179" s="2">
        <v>560.24261474609375</v>
      </c>
      <c r="V179" s="2">
        <v>437.30831909179687</v>
      </c>
      <c r="W179" s="2">
        <v>463.89715576171875</v>
      </c>
      <c r="Z179" s="2">
        <v>406.49652099609375</v>
      </c>
      <c r="AA179" s="2">
        <v>492.36285400390625</v>
      </c>
      <c r="AB179" s="2">
        <v>399.1455078125</v>
      </c>
      <c r="AC179" s="2">
        <v>453.7308349609375</v>
      </c>
      <c r="AD179" s="2">
        <v>431.99053955078125</v>
      </c>
      <c r="AF179" s="2">
        <v>387.571533203125</v>
      </c>
      <c r="AH179" s="2">
        <f t="shared" si="39"/>
        <v>39.38549874426856</v>
      </c>
      <c r="AI179" s="2">
        <f t="shared" si="25"/>
        <v>381.47174072265625</v>
      </c>
      <c r="AJ179" s="2">
        <f t="shared" si="26"/>
        <v>382.80490770635106</v>
      </c>
      <c r="AK179" s="2">
        <f t="shared" si="27"/>
        <v>441.88315582275391</v>
      </c>
      <c r="AL179" s="2">
        <f t="shared" si="28"/>
        <v>500.96140393915675</v>
      </c>
      <c r="AM179" s="2">
        <f t="shared" si="29"/>
        <v>560.24261474609375</v>
      </c>
      <c r="AN179" s="89">
        <f ca="1">INDIRECT("'calcRED(0)'!R"&amp;ROW('calcRED(0)'!$V$17)+(ROW(AN179)-ROW($AN$116))/3&amp;"C"&amp;COLUMN('calcRED(0)'!$V$17),FALSE)</f>
        <v>447.91816864737217</v>
      </c>
      <c r="AO179" s="48">
        <f t="shared" ref="AO179" ca="1" si="88">AN179</f>
        <v>447.91816864737217</v>
      </c>
      <c r="AP179" s="88">
        <f>AK179-AK182</f>
        <v>2.9130452473958144</v>
      </c>
      <c r="AQ179" s="88">
        <f>AK180-AK183</f>
        <v>2.3651123046875E-4</v>
      </c>
      <c r="AR179" s="88">
        <f>AK181-AK184</f>
        <v>7.8837076824811447E-4</v>
      </c>
      <c r="AS179" s="88">
        <f>data3!AM179</f>
        <v>0.10498505253945645</v>
      </c>
    </row>
    <row r="180" spans="1:45">
      <c r="A180" s="14" t="str">
        <f>'data organization'!S181</f>
        <v>178:17:3.08:LO</v>
      </c>
      <c r="B180" s="2">
        <v>374.96566772460937</v>
      </c>
      <c r="C180" s="2">
        <v>374.97137451171875</v>
      </c>
      <c r="D180" s="2">
        <v>374.95993041992187</v>
      </c>
      <c r="E180" s="36">
        <v>374.96566772460937</v>
      </c>
      <c r="F180" s="36">
        <v>374.96566772460937</v>
      </c>
      <c r="G180" s="2">
        <v>374.95993041992187</v>
      </c>
      <c r="H180" s="2">
        <v>374.97137451171875</v>
      </c>
      <c r="I180" s="2">
        <v>374.96566772460937</v>
      </c>
      <c r="J180" s="2">
        <v>374.9542236328125</v>
      </c>
      <c r="K180" s="2">
        <v>374.95993041992187</v>
      </c>
      <c r="L180" s="2">
        <v>374.95993041992187</v>
      </c>
      <c r="M180" s="2">
        <v>374.95993041992187</v>
      </c>
      <c r="N180" s="2">
        <v>374.95993041992187</v>
      </c>
      <c r="O180" s="2">
        <v>374.95993041992187</v>
      </c>
      <c r="R180" s="2">
        <v>374.96566772460937</v>
      </c>
      <c r="U180" s="2">
        <v>374.96566772460937</v>
      </c>
      <c r="V180" s="2">
        <v>374.95993041992187</v>
      </c>
      <c r="W180" s="2">
        <v>374.95993041992187</v>
      </c>
      <c r="Z180" s="2">
        <v>374.948486328125</v>
      </c>
      <c r="AA180" s="2">
        <v>374.95993041992187</v>
      </c>
      <c r="AB180" s="2">
        <v>374.9542236328125</v>
      </c>
      <c r="AC180" s="2">
        <v>374.95993041992187</v>
      </c>
      <c r="AD180" s="2">
        <v>374.9542236328125</v>
      </c>
      <c r="AF180" s="2">
        <v>374.9542236328125</v>
      </c>
      <c r="AH180" s="2">
        <f t="shared" si="39"/>
        <v>5.5110619855660466E-3</v>
      </c>
      <c r="AI180" s="2">
        <f t="shared" si="25"/>
        <v>374.948486328125</v>
      </c>
      <c r="AJ180" s="2">
        <f t="shared" si="26"/>
        <v>374.9526238590887</v>
      </c>
      <c r="AK180" s="2">
        <f t="shared" si="27"/>
        <v>374.96089045206708</v>
      </c>
      <c r="AL180" s="2">
        <f t="shared" si="28"/>
        <v>374.96915704504545</v>
      </c>
      <c r="AM180" s="2">
        <f t="shared" si="29"/>
        <v>374.97137451171875</v>
      </c>
      <c r="AN180" s="89"/>
      <c r="AO180" s="48">
        <f t="shared" ref="AO180" ca="1" si="89">AN179</f>
        <v>447.91816864737217</v>
      </c>
      <c r="AP180" s="88"/>
      <c r="AQ180" s="88"/>
      <c r="AR180" s="88"/>
      <c r="AS180" s="88"/>
    </row>
    <row r="181" spans="1:45">
      <c r="A181" s="14" t="str">
        <f>'data organization'!S182</f>
        <v>179:17:3.08:HS</v>
      </c>
      <c r="B181" s="2">
        <v>154.98817443847656</v>
      </c>
      <c r="C181" s="2">
        <v>154.98817443847656</v>
      </c>
      <c r="D181" s="2">
        <v>154.98817443847656</v>
      </c>
      <c r="E181" s="36">
        <v>154.99290466308594</v>
      </c>
      <c r="F181" s="36">
        <v>154.98344421386719</v>
      </c>
      <c r="G181" s="2">
        <v>154.98344421386719</v>
      </c>
      <c r="H181" s="2">
        <v>154.98817443847656</v>
      </c>
      <c r="I181" s="2">
        <v>154.98580932617187</v>
      </c>
      <c r="J181" s="2">
        <v>154.98580932617187</v>
      </c>
      <c r="K181" s="2">
        <v>154.98580932617187</v>
      </c>
      <c r="L181" s="2">
        <v>154.98817443847656</v>
      </c>
      <c r="M181" s="2">
        <v>154.98817443847656</v>
      </c>
      <c r="N181" s="2">
        <v>154.99053955078125</v>
      </c>
      <c r="O181" s="2">
        <v>154.98580932617187</v>
      </c>
      <c r="R181" s="2">
        <v>154.99053955078125</v>
      </c>
      <c r="U181" s="2">
        <v>154.98817443847656</v>
      </c>
      <c r="V181" s="2">
        <v>154.98580932617187</v>
      </c>
      <c r="W181" s="2">
        <v>154.98580932617187</v>
      </c>
      <c r="Z181" s="2">
        <v>154.98344421386719</v>
      </c>
      <c r="AA181" s="2">
        <v>154.98817443847656</v>
      </c>
      <c r="AB181" s="2">
        <v>154.98344421386719</v>
      </c>
      <c r="AC181" s="2">
        <v>154.98344421386719</v>
      </c>
      <c r="AD181" s="2">
        <v>154.98344421386719</v>
      </c>
      <c r="AF181" s="2">
        <v>154.9810791015625</v>
      </c>
      <c r="AH181" s="2">
        <f t="shared" si="39"/>
        <v>2.8311994836979458E-3</v>
      </c>
      <c r="AI181" s="2">
        <f t="shared" si="25"/>
        <v>154.9810791015625</v>
      </c>
      <c r="AJ181" s="2">
        <f t="shared" si="26"/>
        <v>154.98225235136854</v>
      </c>
      <c r="AK181" s="2">
        <f t="shared" si="27"/>
        <v>154.98649915059408</v>
      </c>
      <c r="AL181" s="2">
        <f t="shared" si="28"/>
        <v>154.99074594981963</v>
      </c>
      <c r="AM181" s="2">
        <f t="shared" si="29"/>
        <v>154.99290466308594</v>
      </c>
      <c r="AN181" s="89"/>
      <c r="AO181" s="48">
        <f t="shared" ref="AO181" ca="1" si="90">AN179</f>
        <v>447.91816864737217</v>
      </c>
      <c r="AP181" s="88"/>
      <c r="AQ181" s="88"/>
      <c r="AR181" s="88"/>
      <c r="AS181" s="88"/>
    </row>
    <row r="182" spans="1:45">
      <c r="A182" s="14" t="str">
        <f>'data organization'!S183</f>
        <v>180:17:3.06:HI</v>
      </c>
      <c r="B182" s="2">
        <v>467.96368408203125</v>
      </c>
      <c r="C182" s="2">
        <v>454.9820556640625</v>
      </c>
      <c r="D182" s="2">
        <v>449.35150146484375</v>
      </c>
      <c r="E182" s="36">
        <v>467.33807373046875</v>
      </c>
      <c r="F182" s="36">
        <v>426.98556518554688</v>
      </c>
      <c r="G182" s="2">
        <v>438.87234497070312</v>
      </c>
      <c r="H182" s="2">
        <v>448.10025024414062</v>
      </c>
      <c r="I182" s="2">
        <v>449.35150146484375</v>
      </c>
      <c r="J182" s="2">
        <v>419.32174682617187</v>
      </c>
      <c r="K182" s="2">
        <v>486.2630615234375</v>
      </c>
      <c r="L182" s="2">
        <v>405.71450805664062</v>
      </c>
      <c r="M182" s="2">
        <v>378.96923828125</v>
      </c>
      <c r="N182" s="2">
        <v>419.79095458984375</v>
      </c>
      <c r="O182" s="2">
        <v>396.955810546875</v>
      </c>
      <c r="R182" s="2">
        <v>419.00894165039062</v>
      </c>
      <c r="U182" s="2">
        <v>556.4888916015625</v>
      </c>
      <c r="V182" s="2">
        <v>434.33660888671875</v>
      </c>
      <c r="W182" s="2">
        <v>460.92544555664062</v>
      </c>
      <c r="Z182" s="2">
        <v>403.837646484375</v>
      </c>
      <c r="AA182" s="2">
        <v>489.23477172851562</v>
      </c>
      <c r="AB182" s="2">
        <v>396.48660278320312</v>
      </c>
      <c r="AC182" s="2">
        <v>450.75912475585937</v>
      </c>
      <c r="AD182" s="2">
        <v>429.17526245117187</v>
      </c>
      <c r="AF182" s="2">
        <v>385.06906127929687</v>
      </c>
      <c r="AH182" s="2">
        <f t="shared" si="39"/>
        <v>39.13443630169818</v>
      </c>
      <c r="AI182" s="2">
        <f t="shared" si="25"/>
        <v>378.96923828125</v>
      </c>
      <c r="AJ182" s="2">
        <f t="shared" si="26"/>
        <v>380.26845612281079</v>
      </c>
      <c r="AK182" s="2">
        <f t="shared" si="27"/>
        <v>438.97011057535809</v>
      </c>
      <c r="AL182" s="2">
        <f t="shared" si="28"/>
        <v>497.67176502790539</v>
      </c>
      <c r="AM182" s="2">
        <f t="shared" si="29"/>
        <v>556.4888916015625</v>
      </c>
      <c r="AN182" s="89">
        <f ca="1">INDIRECT("'calcRED(0)'!R"&amp;ROW('calcRED(0)'!$V$17)+(ROW(AN182)-ROW($AN$116))/3&amp;"C"&amp;COLUMN('calcRED(0)'!$V$17),FALSE)</f>
        <v>444.90806207171323</v>
      </c>
      <c r="AO182" s="48">
        <f t="shared" ref="AO182" ca="1" si="91">AN182</f>
        <v>444.90806207171323</v>
      </c>
      <c r="AP182" s="88">
        <f>AK182-AK185</f>
        <v>2.958661397298215</v>
      </c>
      <c r="AQ182" s="88">
        <f>AK183-AK186</f>
        <v>-2.40325927734375E-4</v>
      </c>
      <c r="AR182" s="88">
        <f>AK184-AK187</f>
        <v>-4.9273173016217697E-4</v>
      </c>
      <c r="AS182" s="88">
        <f>data3!AM182</f>
        <v>0.10428819348735274</v>
      </c>
    </row>
    <row r="183" spans="1:45">
      <c r="A183" s="14" t="str">
        <f>'data organization'!S184</f>
        <v>181:17:3.06:LO</v>
      </c>
      <c r="B183" s="2">
        <v>374.96566772460937</v>
      </c>
      <c r="C183" s="2">
        <v>374.96566772460937</v>
      </c>
      <c r="D183" s="2">
        <v>374.95993041992187</v>
      </c>
      <c r="E183" s="36">
        <v>374.96566772460937</v>
      </c>
      <c r="F183" s="36">
        <v>374.95993041992187</v>
      </c>
      <c r="G183" s="2">
        <v>374.96566772460937</v>
      </c>
      <c r="H183" s="2">
        <v>374.96566772460937</v>
      </c>
      <c r="I183" s="2">
        <v>374.96566772460937</v>
      </c>
      <c r="J183" s="2">
        <v>374.95993041992187</v>
      </c>
      <c r="K183" s="2">
        <v>374.95993041992187</v>
      </c>
      <c r="L183" s="2">
        <v>374.95993041992187</v>
      </c>
      <c r="M183" s="2">
        <v>374.9542236328125</v>
      </c>
      <c r="N183" s="2">
        <v>374.96566772460937</v>
      </c>
      <c r="O183" s="2">
        <v>374.9542236328125</v>
      </c>
      <c r="R183" s="2">
        <v>374.97137451171875</v>
      </c>
      <c r="U183" s="2">
        <v>374.96566772460937</v>
      </c>
      <c r="V183" s="2">
        <v>374.95993041992187</v>
      </c>
      <c r="W183" s="2">
        <v>374.96566772460937</v>
      </c>
      <c r="Z183" s="2">
        <v>374.948486328125</v>
      </c>
      <c r="AA183" s="2">
        <v>374.95993041992187</v>
      </c>
      <c r="AB183" s="2">
        <v>374.9542236328125</v>
      </c>
      <c r="AC183" s="2">
        <v>374.95993041992187</v>
      </c>
      <c r="AD183" s="2">
        <v>374.948486328125</v>
      </c>
      <c r="AF183" s="2">
        <v>374.9542236328125</v>
      </c>
      <c r="AH183" s="2">
        <f t="shared" si="39"/>
        <v>5.9229024647917588E-3</v>
      </c>
      <c r="AI183" s="2">
        <f t="shared" si="25"/>
        <v>374.948486328125</v>
      </c>
      <c r="AJ183" s="2">
        <f t="shared" si="26"/>
        <v>374.95176958713944</v>
      </c>
      <c r="AK183" s="2">
        <f t="shared" si="27"/>
        <v>374.96065394083661</v>
      </c>
      <c r="AL183" s="2">
        <f t="shared" si="28"/>
        <v>374.96953829453378</v>
      </c>
      <c r="AM183" s="2">
        <f t="shared" si="29"/>
        <v>374.97137451171875</v>
      </c>
      <c r="AN183" s="89"/>
      <c r="AO183" s="48">
        <f t="shared" ref="AO183" ca="1" si="92">AN182</f>
        <v>444.90806207171323</v>
      </c>
      <c r="AP183" s="88"/>
      <c r="AQ183" s="88"/>
      <c r="AR183" s="88"/>
      <c r="AS183" s="88"/>
    </row>
    <row r="184" spans="1:45">
      <c r="A184" s="14" t="str">
        <f>'data organization'!S185</f>
        <v>182:17:3.06:HS</v>
      </c>
      <c r="B184" s="2">
        <v>154.98817443847656</v>
      </c>
      <c r="C184" s="2">
        <v>154.98817443847656</v>
      </c>
      <c r="D184" s="2">
        <v>154.98580932617187</v>
      </c>
      <c r="E184" s="36">
        <v>154.99290466308594</v>
      </c>
      <c r="F184" s="36">
        <v>154.98580932617187</v>
      </c>
      <c r="G184" s="2">
        <v>154.98580932617187</v>
      </c>
      <c r="H184" s="2">
        <v>154.98817443847656</v>
      </c>
      <c r="I184" s="2">
        <v>154.98580932617187</v>
      </c>
      <c r="J184" s="2">
        <v>154.98580932617187</v>
      </c>
      <c r="K184" s="2">
        <v>154.98344421386719</v>
      </c>
      <c r="L184" s="2">
        <v>154.98344421386719</v>
      </c>
      <c r="M184" s="2">
        <v>154.9810791015625</v>
      </c>
      <c r="N184" s="2">
        <v>154.99053955078125</v>
      </c>
      <c r="O184" s="2">
        <v>154.98580932617187</v>
      </c>
      <c r="R184" s="2">
        <v>154.98580932617187</v>
      </c>
      <c r="U184" s="2">
        <v>154.98817443847656</v>
      </c>
      <c r="V184" s="2">
        <v>154.98344421386719</v>
      </c>
      <c r="W184" s="2">
        <v>154.98817443847656</v>
      </c>
      <c r="Z184" s="2">
        <v>154.98344421386719</v>
      </c>
      <c r="AA184" s="2">
        <v>154.98344421386719</v>
      </c>
      <c r="AB184" s="2">
        <v>154.9810791015625</v>
      </c>
      <c r="AC184" s="2">
        <v>154.98344421386719</v>
      </c>
      <c r="AD184" s="2">
        <v>154.9810791015625</v>
      </c>
      <c r="AF184" s="2">
        <v>154.98817443847656</v>
      </c>
      <c r="AH184" s="2">
        <f t="shared" si="39"/>
        <v>2.9980856699077423E-3</v>
      </c>
      <c r="AI184" s="2">
        <f t="shared" si="25"/>
        <v>154.9810791015625</v>
      </c>
      <c r="AJ184" s="2">
        <f t="shared" si="26"/>
        <v>154.98121365132099</v>
      </c>
      <c r="AK184" s="2">
        <f t="shared" si="27"/>
        <v>154.98571077982584</v>
      </c>
      <c r="AL184" s="2">
        <f t="shared" si="28"/>
        <v>154.99020790833069</v>
      </c>
      <c r="AM184" s="2">
        <f t="shared" si="29"/>
        <v>154.99290466308594</v>
      </c>
      <c r="AN184" s="89"/>
      <c r="AO184" s="48">
        <f t="shared" ref="AO184" ca="1" si="93">AN182</f>
        <v>444.90806207171323</v>
      </c>
      <c r="AP184" s="88"/>
      <c r="AQ184" s="88"/>
      <c r="AR184" s="88"/>
      <c r="AS184" s="88"/>
    </row>
    <row r="185" spans="1:45">
      <c r="A185" s="14" t="str">
        <f>'data organization'!S186</f>
        <v>183:17:3.04:HI</v>
      </c>
      <c r="B185" s="2">
        <v>464.8355712890625</v>
      </c>
      <c r="C185" s="2">
        <v>451.85397338867187</v>
      </c>
      <c r="D185" s="2">
        <v>446.37979125976562</v>
      </c>
      <c r="E185" s="36">
        <v>464.05355834960937</v>
      </c>
      <c r="F185" s="36">
        <v>424.1702880859375</v>
      </c>
      <c r="G185" s="2">
        <v>435.90066528320312</v>
      </c>
      <c r="H185" s="2">
        <v>445.12857055664062</v>
      </c>
      <c r="I185" s="2">
        <v>446.223388671875</v>
      </c>
      <c r="J185" s="2">
        <v>416.50643920898437</v>
      </c>
      <c r="K185" s="2">
        <v>482.97854614257812</v>
      </c>
      <c r="L185" s="2">
        <v>403.05563354492187</v>
      </c>
      <c r="M185" s="2">
        <v>376.46676635742187</v>
      </c>
      <c r="N185" s="2">
        <v>416.97564697265625</v>
      </c>
      <c r="O185" s="2">
        <v>394.29693603515625</v>
      </c>
      <c r="R185" s="2">
        <v>416.19363403320312</v>
      </c>
      <c r="U185" s="2">
        <v>552.73516845703125</v>
      </c>
      <c r="V185" s="2">
        <v>431.36492919921875</v>
      </c>
      <c r="W185" s="2">
        <v>457.79736328125</v>
      </c>
      <c r="Z185" s="2">
        <v>401.17877197265625</v>
      </c>
      <c r="AA185" s="2">
        <v>485.95025634765625</v>
      </c>
      <c r="AB185" s="2">
        <v>393.82772827148437</v>
      </c>
      <c r="AC185" s="2">
        <v>447.78744506835937</v>
      </c>
      <c r="AD185" s="2">
        <v>426.20355224609375</v>
      </c>
      <c r="AF185" s="2">
        <v>382.41015625</v>
      </c>
      <c r="AH185" s="2">
        <f t="shared" si="39"/>
        <v>38.859726738536494</v>
      </c>
      <c r="AI185" s="2">
        <f t="shared" si="25"/>
        <v>376.46676635742187</v>
      </c>
      <c r="AJ185" s="2">
        <f t="shared" si="26"/>
        <v>377.72185907025516</v>
      </c>
      <c r="AK185" s="2">
        <f t="shared" si="27"/>
        <v>436.01144917805988</v>
      </c>
      <c r="AL185" s="2">
        <f t="shared" si="28"/>
        <v>494.30103928586459</v>
      </c>
      <c r="AM185" s="2">
        <f t="shared" si="29"/>
        <v>552.73516845703125</v>
      </c>
      <c r="AN185" s="89">
        <f ca="1">INDIRECT("'calcRED(0)'!R"&amp;ROW('calcRED(0)'!$V$17)+(ROW(AN185)-ROW($AN$116))/3&amp;"C"&amp;COLUMN('calcRED(0)'!$V$17),FALSE)</f>
        <v>441.9179356738444</v>
      </c>
      <c r="AO185" s="48">
        <f t="shared" ref="AO185" ca="1" si="94">AN185</f>
        <v>441.9179356738444</v>
      </c>
      <c r="AP185" s="88">
        <f>AK185-AK188</f>
        <v>2.9651769002278456</v>
      </c>
      <c r="AQ185" s="88">
        <f>AK186-AK189</f>
        <v>-1.1914571126112605E-3</v>
      </c>
      <c r="AR185" s="88">
        <f>AK187-AK190</f>
        <v>0</v>
      </c>
      <c r="AS185" s="88">
        <f>data3!AM185</f>
        <v>0.10509937040267481</v>
      </c>
    </row>
    <row r="186" spans="1:45">
      <c r="A186" s="14" t="str">
        <f>'data organization'!S187</f>
        <v>184:17:3.04:LO</v>
      </c>
      <c r="B186" s="2">
        <v>374.96566772460937</v>
      </c>
      <c r="C186" s="2">
        <v>374.96566772460937</v>
      </c>
      <c r="D186" s="2">
        <v>374.96566772460937</v>
      </c>
      <c r="E186" s="36">
        <v>374.96566772460937</v>
      </c>
      <c r="F186" s="36">
        <v>374.95993041992187</v>
      </c>
      <c r="G186" s="2">
        <v>374.96566772460937</v>
      </c>
      <c r="H186" s="2">
        <v>374.96566772460937</v>
      </c>
      <c r="I186" s="2">
        <v>374.95993041992187</v>
      </c>
      <c r="J186" s="2">
        <v>374.9542236328125</v>
      </c>
      <c r="K186" s="2">
        <v>374.96566772460937</v>
      </c>
      <c r="L186" s="2">
        <v>374.95993041992187</v>
      </c>
      <c r="M186" s="2">
        <v>374.9542236328125</v>
      </c>
      <c r="N186" s="2">
        <v>374.95993041992187</v>
      </c>
      <c r="O186" s="2">
        <v>374.95993041992187</v>
      </c>
      <c r="R186" s="2">
        <v>374.96566772460937</v>
      </c>
      <c r="U186" s="2">
        <v>374.96566772460937</v>
      </c>
      <c r="V186" s="2">
        <v>374.96566772460937</v>
      </c>
      <c r="W186" s="2">
        <v>374.96566772460937</v>
      </c>
      <c r="Z186" s="2">
        <v>374.9542236328125</v>
      </c>
      <c r="AA186" s="2">
        <v>374.95993041992187</v>
      </c>
      <c r="AB186" s="2">
        <v>374.9542236328125</v>
      </c>
      <c r="AC186" s="2">
        <v>374.95993041992187</v>
      </c>
      <c r="AD186" s="2">
        <v>374.9542236328125</v>
      </c>
      <c r="AF186" s="2">
        <v>374.948486328125</v>
      </c>
      <c r="AH186" s="2">
        <f t="shared" si="39"/>
        <v>5.2485676340292484E-3</v>
      </c>
      <c r="AI186" s="2">
        <f t="shared" ref="AI186:AI249" si="95">MIN(B186:AG186)</f>
        <v>374.948486328125</v>
      </c>
      <c r="AJ186" s="2">
        <f t="shared" ref="AJ186:AJ249" si="96">AK186-1.5*AH186</f>
        <v>374.95302141531329</v>
      </c>
      <c r="AK186" s="2">
        <f t="shared" ref="AK186:AK249" si="97">AVERAGE(B186:AG186)</f>
        <v>374.96089426676434</v>
      </c>
      <c r="AL186" s="2">
        <f t="shared" ref="AL186:AL249" si="98">AK186+1.5*AH186</f>
        <v>374.9687671182154</v>
      </c>
      <c r="AM186" s="2">
        <f t="shared" ref="AM186:AM249" si="99">MAX(B186:AG186)</f>
        <v>374.96566772460937</v>
      </c>
      <c r="AN186" s="89"/>
      <c r="AO186" s="48">
        <f t="shared" ref="AO186" ca="1" si="100">AN185</f>
        <v>441.9179356738444</v>
      </c>
      <c r="AP186" s="88"/>
      <c r="AQ186" s="88"/>
      <c r="AR186" s="88"/>
      <c r="AS186" s="88"/>
    </row>
    <row r="187" spans="1:45">
      <c r="A187" s="14" t="str">
        <f>'data organization'!S188</f>
        <v>185:17:3.04:HS</v>
      </c>
      <c r="B187" s="2">
        <v>154.98817443847656</v>
      </c>
      <c r="C187" s="2">
        <v>154.98580932617187</v>
      </c>
      <c r="D187" s="2">
        <v>154.98817443847656</v>
      </c>
      <c r="E187" s="36">
        <v>154.98817443847656</v>
      </c>
      <c r="F187" s="36">
        <v>154.98580932617187</v>
      </c>
      <c r="G187" s="2">
        <v>154.98817443847656</v>
      </c>
      <c r="H187" s="2">
        <v>154.98817443847656</v>
      </c>
      <c r="I187" s="2">
        <v>154.98344421386719</v>
      </c>
      <c r="J187" s="2">
        <v>154.98344421386719</v>
      </c>
      <c r="K187" s="2">
        <v>154.98580932617187</v>
      </c>
      <c r="L187" s="2">
        <v>154.98817443847656</v>
      </c>
      <c r="M187" s="2">
        <v>154.98580932617187</v>
      </c>
      <c r="N187" s="2">
        <v>154.98817443847656</v>
      </c>
      <c r="O187" s="2">
        <v>154.98344421386719</v>
      </c>
      <c r="R187" s="2">
        <v>154.98580932617187</v>
      </c>
      <c r="U187" s="2">
        <v>154.98580932617187</v>
      </c>
      <c r="V187" s="2">
        <v>154.99053955078125</v>
      </c>
      <c r="W187" s="2">
        <v>154.98580932617187</v>
      </c>
      <c r="Z187" s="2">
        <v>154.98344421386719</v>
      </c>
      <c r="AA187" s="2">
        <v>154.98817443847656</v>
      </c>
      <c r="AB187" s="2">
        <v>154.98817443847656</v>
      </c>
      <c r="AC187" s="2">
        <v>154.98817443847656</v>
      </c>
      <c r="AD187" s="2">
        <v>154.9810791015625</v>
      </c>
      <c r="AF187" s="2">
        <v>154.9810791015625</v>
      </c>
      <c r="AH187" s="2">
        <f t="shared" si="39"/>
        <v>2.4821842655665385E-3</v>
      </c>
      <c r="AI187" s="2">
        <f t="shared" si="95"/>
        <v>154.9810791015625</v>
      </c>
      <c r="AJ187" s="2">
        <f t="shared" si="96"/>
        <v>154.98248023515765</v>
      </c>
      <c r="AK187" s="2">
        <f t="shared" si="97"/>
        <v>154.986203511556</v>
      </c>
      <c r="AL187" s="2">
        <f t="shared" si="98"/>
        <v>154.98992678795435</v>
      </c>
      <c r="AM187" s="2">
        <f t="shared" si="99"/>
        <v>154.99053955078125</v>
      </c>
      <c r="AN187" s="89"/>
      <c r="AO187" s="48">
        <f t="shared" ref="AO187" ca="1" si="101">AN185</f>
        <v>441.9179356738444</v>
      </c>
      <c r="AP187" s="88"/>
      <c r="AQ187" s="88"/>
      <c r="AR187" s="88"/>
      <c r="AS187" s="88"/>
    </row>
    <row r="188" spans="1:45">
      <c r="A188" s="14" t="str">
        <f>'data organization'!S189</f>
        <v>186:17:3.02:HI</v>
      </c>
      <c r="B188" s="2">
        <v>461.70748901367187</v>
      </c>
      <c r="C188" s="2">
        <v>448.72586059570312</v>
      </c>
      <c r="D188" s="2">
        <v>443.40811157226562</v>
      </c>
      <c r="E188" s="36">
        <v>460.92544555664062</v>
      </c>
      <c r="F188" s="36">
        <v>421.35501098632812</v>
      </c>
      <c r="G188" s="2">
        <v>432.928955078125</v>
      </c>
      <c r="H188" s="2">
        <v>442.00045776367187</v>
      </c>
      <c r="I188" s="2">
        <v>443.251708984375</v>
      </c>
      <c r="J188" s="2">
        <v>413.691162109375</v>
      </c>
      <c r="K188" s="2">
        <v>479.69406127929687</v>
      </c>
      <c r="L188" s="2">
        <v>400.24032592773437</v>
      </c>
      <c r="M188" s="2">
        <v>373.96429443359375</v>
      </c>
      <c r="N188" s="2">
        <v>414.16036987304687</v>
      </c>
      <c r="O188" s="2">
        <v>391.6380615234375</v>
      </c>
      <c r="R188" s="2">
        <v>413.37835693359375</v>
      </c>
      <c r="U188" s="2">
        <v>548.9814453125</v>
      </c>
      <c r="V188" s="2">
        <v>428.54962158203125</v>
      </c>
      <c r="W188" s="2">
        <v>454.66925048828125</v>
      </c>
      <c r="Z188" s="2">
        <v>398.51986694335937</v>
      </c>
      <c r="AA188" s="2">
        <v>482.50933837890625</v>
      </c>
      <c r="AB188" s="2">
        <v>391.012451171875</v>
      </c>
      <c r="AC188" s="2">
        <v>444.65933227539062</v>
      </c>
      <c r="AD188" s="2">
        <v>423.23187255859375</v>
      </c>
      <c r="AF188" s="2">
        <v>379.90768432617187</v>
      </c>
      <c r="AH188" s="2">
        <f t="shared" si="39"/>
        <v>38.582374697273174</v>
      </c>
      <c r="AI188" s="2">
        <f t="shared" si="95"/>
        <v>373.96429443359375</v>
      </c>
      <c r="AJ188" s="2">
        <f t="shared" si="96"/>
        <v>375.17271023192228</v>
      </c>
      <c r="AK188" s="2">
        <f t="shared" si="97"/>
        <v>433.04627227783203</v>
      </c>
      <c r="AL188" s="2">
        <f t="shared" si="98"/>
        <v>490.91983432374178</v>
      </c>
      <c r="AM188" s="2">
        <f t="shared" si="99"/>
        <v>548.9814453125</v>
      </c>
      <c r="AN188" s="89">
        <f ca="1">INDIRECT("'calcRED(0)'!R"&amp;ROW('calcRED(0)'!$V$17)+(ROW(AN188)-ROW($AN$116))/3&amp;"C"&amp;COLUMN('calcRED(0)'!$V$17),FALSE)</f>
        <v>438.90455140347109</v>
      </c>
      <c r="AO188" s="48">
        <f t="shared" ref="AO188" ca="1" si="102">AN188</f>
        <v>438.90455140347109</v>
      </c>
      <c r="AP188" s="88">
        <f>AK188-AK191</f>
        <v>2.9912439982096544</v>
      </c>
      <c r="AQ188" s="88">
        <f>AK189-AK192</f>
        <v>2.86102294921875E-3</v>
      </c>
      <c r="AR188" s="88">
        <f>AK190-AK193</f>
        <v>0</v>
      </c>
      <c r="AS188" s="88">
        <f>data3!AM188</f>
        <v>0.10614453592607909</v>
      </c>
    </row>
    <row r="189" spans="1:45">
      <c r="A189" s="14" t="str">
        <f>'data organization'!S190</f>
        <v>187:17:3.02:LO</v>
      </c>
      <c r="B189" s="2">
        <v>374.96566772460937</v>
      </c>
      <c r="C189" s="2">
        <v>374.96566772460937</v>
      </c>
      <c r="D189" s="2">
        <v>374.96566772460937</v>
      </c>
      <c r="E189" s="36">
        <v>374.96566772460937</v>
      </c>
      <c r="F189" s="36">
        <v>374.96566772460937</v>
      </c>
      <c r="G189" s="2">
        <v>374.95993041992187</v>
      </c>
      <c r="H189" s="2">
        <v>374.96566772460937</v>
      </c>
      <c r="I189" s="2">
        <v>374.95993041992187</v>
      </c>
      <c r="J189" s="2">
        <v>374.9542236328125</v>
      </c>
      <c r="K189" s="2">
        <v>374.95993041992187</v>
      </c>
      <c r="L189" s="2">
        <v>374.95993041992187</v>
      </c>
      <c r="M189" s="2">
        <v>374.95993041992187</v>
      </c>
      <c r="N189" s="2">
        <v>374.96566772460937</v>
      </c>
      <c r="O189" s="2">
        <v>374.95993041992187</v>
      </c>
      <c r="R189" s="2">
        <v>374.96566772460937</v>
      </c>
      <c r="U189" s="2">
        <v>374.97137451171875</v>
      </c>
      <c r="V189" s="2">
        <v>374.96566772460937</v>
      </c>
      <c r="W189" s="2">
        <v>374.97137451171875</v>
      </c>
      <c r="Z189" s="2">
        <v>374.9542236328125</v>
      </c>
      <c r="AA189" s="2">
        <v>374.96566772460937</v>
      </c>
      <c r="AB189" s="2">
        <v>374.9542236328125</v>
      </c>
      <c r="AC189" s="2">
        <v>374.96566772460937</v>
      </c>
      <c r="AD189" s="2">
        <v>374.9542236328125</v>
      </c>
      <c r="AF189" s="2">
        <v>374.948486328125</v>
      </c>
      <c r="AH189" s="2">
        <f t="shared" si="39"/>
        <v>5.8001748854125236E-3</v>
      </c>
      <c r="AI189" s="2">
        <f t="shared" si="95"/>
        <v>374.948486328125</v>
      </c>
      <c r="AJ189" s="2">
        <f t="shared" si="96"/>
        <v>374.95338546154886</v>
      </c>
      <c r="AK189" s="2">
        <f t="shared" si="97"/>
        <v>374.96208572387695</v>
      </c>
      <c r="AL189" s="2">
        <f t="shared" si="98"/>
        <v>374.97078598620504</v>
      </c>
      <c r="AM189" s="2">
        <f t="shared" si="99"/>
        <v>374.97137451171875</v>
      </c>
      <c r="AN189" s="89"/>
      <c r="AO189" s="48">
        <f t="shared" ref="AO189" ca="1" si="103">AN188</f>
        <v>438.90455140347109</v>
      </c>
      <c r="AP189" s="88"/>
      <c r="AQ189" s="88"/>
      <c r="AR189" s="88"/>
      <c r="AS189" s="88"/>
    </row>
    <row r="190" spans="1:45">
      <c r="A190" s="14" t="str">
        <f>'data organization'!S191</f>
        <v>188:17:3.02:HS</v>
      </c>
      <c r="B190" s="2">
        <v>154.98580932617187</v>
      </c>
      <c r="C190" s="2">
        <v>154.98580932617187</v>
      </c>
      <c r="D190" s="2">
        <v>154.98580932617187</v>
      </c>
      <c r="E190" s="36">
        <v>154.98580932617187</v>
      </c>
      <c r="F190" s="36">
        <v>154.98344421386719</v>
      </c>
      <c r="G190" s="2">
        <v>154.98817443847656</v>
      </c>
      <c r="H190" s="2">
        <v>154.98817443847656</v>
      </c>
      <c r="I190" s="2">
        <v>154.98817443847656</v>
      </c>
      <c r="J190" s="2">
        <v>154.98580932617187</v>
      </c>
      <c r="K190" s="2">
        <v>154.98580932617187</v>
      </c>
      <c r="L190" s="2">
        <v>154.98817443847656</v>
      </c>
      <c r="M190" s="2">
        <v>154.98817443847656</v>
      </c>
      <c r="N190" s="2">
        <v>154.98580932617187</v>
      </c>
      <c r="O190" s="2">
        <v>154.98817443847656</v>
      </c>
      <c r="R190" s="2">
        <v>154.99053955078125</v>
      </c>
      <c r="U190" s="2">
        <v>154.98817443847656</v>
      </c>
      <c r="V190" s="2">
        <v>154.98344421386719</v>
      </c>
      <c r="W190" s="2">
        <v>154.98580932617187</v>
      </c>
      <c r="Z190" s="2">
        <v>154.98344421386719</v>
      </c>
      <c r="AA190" s="2">
        <v>154.99053955078125</v>
      </c>
      <c r="AB190" s="2">
        <v>154.98580932617187</v>
      </c>
      <c r="AC190" s="2">
        <v>154.9810791015625</v>
      </c>
      <c r="AD190" s="2">
        <v>154.98344421386719</v>
      </c>
      <c r="AF190" s="2">
        <v>154.98344421386719</v>
      </c>
      <c r="AH190" s="2">
        <f t="shared" si="39"/>
        <v>2.3821891495888342E-3</v>
      </c>
      <c r="AI190" s="2">
        <f t="shared" si="95"/>
        <v>154.9810791015625</v>
      </c>
      <c r="AJ190" s="2">
        <f t="shared" si="96"/>
        <v>154.98263022783161</v>
      </c>
      <c r="AK190" s="2">
        <f t="shared" si="97"/>
        <v>154.986203511556</v>
      </c>
      <c r="AL190" s="2">
        <f t="shared" si="98"/>
        <v>154.98977679528039</v>
      </c>
      <c r="AM190" s="2">
        <f t="shared" si="99"/>
        <v>154.99053955078125</v>
      </c>
      <c r="AN190" s="89"/>
      <c r="AO190" s="48">
        <f t="shared" ref="AO190" ca="1" si="104">AN188</f>
        <v>438.90455140347109</v>
      </c>
      <c r="AP190" s="88"/>
      <c r="AQ190" s="88"/>
      <c r="AR190" s="88"/>
      <c r="AS190" s="88"/>
    </row>
    <row r="191" spans="1:45">
      <c r="A191" s="14" t="str">
        <f>'data organization'!S192</f>
        <v>189:17:3:HI</v>
      </c>
      <c r="B191" s="2">
        <v>458.57937622070312</v>
      </c>
      <c r="C191" s="2">
        <v>445.5977783203125</v>
      </c>
      <c r="D191" s="2">
        <v>440.27999877929687</v>
      </c>
      <c r="E191" s="36">
        <v>457.79736328125</v>
      </c>
      <c r="F191" s="36">
        <v>418.38330078125</v>
      </c>
      <c r="G191" s="2">
        <v>429.957275390625</v>
      </c>
      <c r="H191" s="2">
        <v>439.02877807617187</v>
      </c>
      <c r="I191" s="2">
        <v>440.12359619140625</v>
      </c>
      <c r="J191" s="2">
        <v>410.8758544921875</v>
      </c>
      <c r="K191" s="2">
        <v>476.4095458984375</v>
      </c>
      <c r="L191" s="2">
        <v>397.58145141601562</v>
      </c>
      <c r="M191" s="2">
        <v>371.305419921875</v>
      </c>
      <c r="N191" s="2">
        <v>411.18869018554687</v>
      </c>
      <c r="O191" s="2">
        <v>388.82275390625</v>
      </c>
      <c r="R191" s="2">
        <v>410.56304931640625</v>
      </c>
      <c r="U191" s="2">
        <v>545.22772216796875</v>
      </c>
      <c r="V191" s="2">
        <v>425.57794189453125</v>
      </c>
      <c r="W191" s="2">
        <v>451.54116821289062</v>
      </c>
      <c r="Z191" s="2">
        <v>395.70458984375</v>
      </c>
      <c r="AA191" s="2">
        <v>479.224853515625</v>
      </c>
      <c r="AB191" s="2">
        <v>388.35354614257812</v>
      </c>
      <c r="AC191" s="2">
        <v>441.53125</v>
      </c>
      <c r="AD191" s="2">
        <v>420.41656494140625</v>
      </c>
      <c r="AF191" s="2">
        <v>377.24880981445312</v>
      </c>
      <c r="AH191" s="2">
        <f t="shared" si="39"/>
        <v>38.336235566555906</v>
      </c>
      <c r="AI191" s="2">
        <f t="shared" si="95"/>
        <v>371.305419921875</v>
      </c>
      <c r="AJ191" s="2">
        <f t="shared" si="96"/>
        <v>372.5506749297885</v>
      </c>
      <c r="AK191" s="2">
        <f t="shared" si="97"/>
        <v>430.05502827962238</v>
      </c>
      <c r="AL191" s="2">
        <f t="shared" si="98"/>
        <v>487.55938162945625</v>
      </c>
      <c r="AM191" s="2">
        <f t="shared" si="99"/>
        <v>545.22772216796875</v>
      </c>
      <c r="AN191" s="89">
        <f ca="1">INDIRECT("'calcRED(0)'!R"&amp;ROW('calcRED(0)'!$V$17)+(ROW(AN191)-ROW($AN$116))/3&amp;"C"&amp;COLUMN('calcRED(0)'!$V$17),FALSE)</f>
        <v>435.86120039460934</v>
      </c>
      <c r="AO191" s="48">
        <f t="shared" ref="AO191" ca="1" si="105">AN191</f>
        <v>435.86120039460934</v>
      </c>
      <c r="AP191" s="88">
        <f>AK191-AK194</f>
        <v>3.0238316853840956</v>
      </c>
      <c r="AQ191" s="88">
        <f>AK192-AK195</f>
        <v>-2.3523966473248947E-4</v>
      </c>
      <c r="AR191" s="88">
        <f>AK193-AK196</f>
        <v>-9.8546346009698027E-5</v>
      </c>
      <c r="AS191" s="88">
        <f>data3!AM191</f>
        <v>0.10732235447053107</v>
      </c>
    </row>
    <row r="192" spans="1:45">
      <c r="A192" s="14" t="str">
        <f>'data organization'!S193</f>
        <v>190:17:3:LO</v>
      </c>
      <c r="B192" s="2">
        <v>374.96566772460937</v>
      </c>
      <c r="C192" s="2">
        <v>374.95993041992187</v>
      </c>
      <c r="D192" s="2">
        <v>374.96566772460937</v>
      </c>
      <c r="E192" s="36">
        <v>374.96566772460937</v>
      </c>
      <c r="F192" s="36">
        <v>374.95993041992187</v>
      </c>
      <c r="G192" s="2">
        <v>374.96566772460937</v>
      </c>
      <c r="H192" s="2">
        <v>374.96566772460937</v>
      </c>
      <c r="I192" s="2">
        <v>374.95993041992187</v>
      </c>
      <c r="J192" s="2">
        <v>374.9542236328125</v>
      </c>
      <c r="K192" s="2">
        <v>374.95993041992187</v>
      </c>
      <c r="L192" s="2">
        <v>374.95993041992187</v>
      </c>
      <c r="M192" s="2">
        <v>374.9542236328125</v>
      </c>
      <c r="N192" s="2">
        <v>374.95993041992187</v>
      </c>
      <c r="O192" s="2">
        <v>374.9542236328125</v>
      </c>
      <c r="R192" s="2">
        <v>374.96566772460937</v>
      </c>
      <c r="U192" s="2">
        <v>374.96566772460937</v>
      </c>
      <c r="V192" s="2">
        <v>374.9542236328125</v>
      </c>
      <c r="W192" s="2">
        <v>374.96566772460937</v>
      </c>
      <c r="Z192" s="2">
        <v>374.948486328125</v>
      </c>
      <c r="AA192" s="2">
        <v>374.96566772460937</v>
      </c>
      <c r="AB192" s="2">
        <v>374.9542236328125</v>
      </c>
      <c r="AC192" s="2">
        <v>374.9542236328125</v>
      </c>
      <c r="AD192" s="2">
        <v>374.948486328125</v>
      </c>
      <c r="AF192" s="2">
        <v>374.948486328125</v>
      </c>
      <c r="AH192" s="2">
        <f t="shared" si="39"/>
        <v>6.1594863858526021E-3</v>
      </c>
      <c r="AI192" s="2">
        <f t="shared" si="95"/>
        <v>374.948486328125</v>
      </c>
      <c r="AJ192" s="2">
        <f t="shared" si="96"/>
        <v>374.94998547134895</v>
      </c>
      <c r="AK192" s="2">
        <f t="shared" si="97"/>
        <v>374.95922470092773</v>
      </c>
      <c r="AL192" s="2">
        <f t="shared" si="98"/>
        <v>374.96846393050652</v>
      </c>
      <c r="AM192" s="2">
        <f t="shared" si="99"/>
        <v>374.96566772460937</v>
      </c>
      <c r="AN192" s="89"/>
      <c r="AO192" s="48">
        <f t="shared" ref="AO192" ca="1" si="106">AN191</f>
        <v>435.86120039460934</v>
      </c>
      <c r="AP192" s="88"/>
      <c r="AQ192" s="88"/>
      <c r="AR192" s="88"/>
      <c r="AS192" s="88"/>
    </row>
    <row r="193" spans="1:45">
      <c r="A193" s="14" t="str">
        <f>'data organization'!S194</f>
        <v>191:17:3:HS</v>
      </c>
      <c r="B193" s="2">
        <v>154.98817443847656</v>
      </c>
      <c r="C193" s="2">
        <v>154.98580932617187</v>
      </c>
      <c r="D193" s="2">
        <v>154.99053955078125</v>
      </c>
      <c r="E193" s="36">
        <v>154.98580932617187</v>
      </c>
      <c r="F193" s="36">
        <v>154.98817443847656</v>
      </c>
      <c r="G193" s="2">
        <v>154.98580932617187</v>
      </c>
      <c r="H193" s="2">
        <v>154.98817443847656</v>
      </c>
      <c r="I193" s="2">
        <v>154.98817443847656</v>
      </c>
      <c r="J193" s="2">
        <v>154.98344421386719</v>
      </c>
      <c r="K193" s="2">
        <v>154.98817443847656</v>
      </c>
      <c r="L193" s="2">
        <v>154.98580932617187</v>
      </c>
      <c r="M193" s="2">
        <v>154.98344421386719</v>
      </c>
      <c r="N193" s="2">
        <v>154.98344421386719</v>
      </c>
      <c r="O193" s="2">
        <v>154.98344421386719</v>
      </c>
      <c r="R193" s="2">
        <v>154.99053955078125</v>
      </c>
      <c r="U193" s="2">
        <v>154.98817443847656</v>
      </c>
      <c r="V193" s="2">
        <v>154.98817443847656</v>
      </c>
      <c r="W193" s="2">
        <v>154.98817443847656</v>
      </c>
      <c r="Z193" s="2">
        <v>154.9810791015625</v>
      </c>
      <c r="AA193" s="2">
        <v>154.99053955078125</v>
      </c>
      <c r="AB193" s="2">
        <v>154.9810791015625</v>
      </c>
      <c r="AC193" s="2">
        <v>154.98580932617187</v>
      </c>
      <c r="AD193" s="2">
        <v>154.98344421386719</v>
      </c>
      <c r="AF193" s="2">
        <v>154.98344421386719</v>
      </c>
      <c r="AH193" s="2">
        <f t="shared" si="39"/>
        <v>2.8472606244345439E-3</v>
      </c>
      <c r="AI193" s="2">
        <f t="shared" si="95"/>
        <v>154.9810791015625</v>
      </c>
      <c r="AJ193" s="2">
        <f t="shared" si="96"/>
        <v>154.98193262061935</v>
      </c>
      <c r="AK193" s="2">
        <f t="shared" si="97"/>
        <v>154.986203511556</v>
      </c>
      <c r="AL193" s="2">
        <f t="shared" si="98"/>
        <v>154.99047440249265</v>
      </c>
      <c r="AM193" s="2">
        <f t="shared" si="99"/>
        <v>154.99053955078125</v>
      </c>
      <c r="AN193" s="89"/>
      <c r="AO193" s="48">
        <f t="shared" ref="AO193" ca="1" si="107">AN191</f>
        <v>435.86120039460934</v>
      </c>
      <c r="AP193" s="88"/>
      <c r="AQ193" s="88"/>
      <c r="AR193" s="88"/>
      <c r="AS193" s="88"/>
    </row>
    <row r="194" spans="1:45">
      <c r="A194" s="14" t="str">
        <f>'data organization'!S195</f>
        <v>192:17:2.98:HI</v>
      </c>
      <c r="B194" s="2">
        <v>455.29489135742187</v>
      </c>
      <c r="C194" s="2">
        <v>442.46966552734375</v>
      </c>
      <c r="D194" s="2">
        <v>437.30831909179687</v>
      </c>
      <c r="E194" s="36">
        <v>454.51284790039062</v>
      </c>
      <c r="F194" s="36">
        <v>415.41162109375</v>
      </c>
      <c r="G194" s="2">
        <v>426.82916259765625</v>
      </c>
      <c r="H194" s="2">
        <v>435.90066528320312</v>
      </c>
      <c r="I194" s="2">
        <v>436.9954833984375</v>
      </c>
      <c r="J194" s="2">
        <v>408.06057739257812</v>
      </c>
      <c r="K194" s="2">
        <v>473.12506103515625</v>
      </c>
      <c r="L194" s="2">
        <v>394.76614379882812</v>
      </c>
      <c r="M194" s="2">
        <v>368.64651489257812</v>
      </c>
      <c r="N194" s="2">
        <v>408.37338256835937</v>
      </c>
      <c r="O194" s="2">
        <v>386.16387939453125</v>
      </c>
      <c r="R194" s="2">
        <v>407.59136962890625</v>
      </c>
      <c r="U194" s="2">
        <v>541.317626953125</v>
      </c>
      <c r="V194" s="2">
        <v>422.60623168945312</v>
      </c>
      <c r="W194" s="2">
        <v>448.41305541992187</v>
      </c>
      <c r="Z194" s="2">
        <v>392.8892822265625</v>
      </c>
      <c r="AA194" s="2">
        <v>475.783935546875</v>
      </c>
      <c r="AB194" s="2">
        <v>385.69467163085937</v>
      </c>
      <c r="AC194" s="2">
        <v>438.55953979492187</v>
      </c>
      <c r="AD194" s="2">
        <v>417.44488525390625</v>
      </c>
      <c r="AF194" s="2">
        <v>374.58990478515625</v>
      </c>
      <c r="AH194" s="2">
        <f t="shared" si="39"/>
        <v>38.053620420899236</v>
      </c>
      <c r="AI194" s="2">
        <f t="shared" si="95"/>
        <v>368.64651489257812</v>
      </c>
      <c r="AJ194" s="2">
        <f t="shared" si="96"/>
        <v>369.95076596288942</v>
      </c>
      <c r="AK194" s="2">
        <f t="shared" si="97"/>
        <v>427.03119659423828</v>
      </c>
      <c r="AL194" s="2">
        <f t="shared" si="98"/>
        <v>484.11162722558714</v>
      </c>
      <c r="AM194" s="2">
        <f t="shared" si="99"/>
        <v>541.317626953125</v>
      </c>
      <c r="AN194" s="89">
        <f ca="1">INDIRECT("'calcRED(0)'!R"&amp;ROW('calcRED(0)'!$V$17)+(ROW(AN194)-ROW($AN$116))/3&amp;"C"&amp;COLUMN('calcRED(0)'!$V$17),FALSE)</f>
        <v>432.78407925123958</v>
      </c>
      <c r="AO194" s="48">
        <f t="shared" ref="AO194" ca="1" si="108">AN194</f>
        <v>432.78407925123958</v>
      </c>
      <c r="AP194" s="88">
        <f>AK194-AK197</f>
        <v>3.0498949686686387</v>
      </c>
      <c r="AQ194" s="88">
        <f>AK195-AK198</f>
        <v>7.1207682293561447E-4</v>
      </c>
      <c r="AR194" s="88">
        <f>AK196-AK199</f>
        <v>9.8546346026751053E-4</v>
      </c>
      <c r="AS194" s="88">
        <f>data3!AM194</f>
        <v>0.10901654151178164</v>
      </c>
    </row>
    <row r="195" spans="1:45">
      <c r="A195" s="14" t="str">
        <f>'data organization'!S196</f>
        <v>193:17:2.98:LO</v>
      </c>
      <c r="B195" s="2">
        <v>374.96566772460937</v>
      </c>
      <c r="C195" s="2">
        <v>374.96566772460937</v>
      </c>
      <c r="D195" s="2">
        <v>374.95993041992187</v>
      </c>
      <c r="E195" s="36">
        <v>374.95993041992187</v>
      </c>
      <c r="F195" s="36">
        <v>374.95993041992187</v>
      </c>
      <c r="G195" s="2">
        <v>374.96566772460937</v>
      </c>
      <c r="H195" s="2">
        <v>374.96566772460937</v>
      </c>
      <c r="I195" s="2">
        <v>374.95993041992187</v>
      </c>
      <c r="J195" s="2">
        <v>374.948486328125</v>
      </c>
      <c r="K195" s="2">
        <v>374.96566772460937</v>
      </c>
      <c r="L195" s="2">
        <v>374.96566772460937</v>
      </c>
      <c r="M195" s="2">
        <v>374.948486328125</v>
      </c>
      <c r="N195" s="2">
        <v>374.95993041992187</v>
      </c>
      <c r="O195" s="2">
        <v>374.9542236328125</v>
      </c>
      <c r="R195" s="2">
        <v>374.96566772460937</v>
      </c>
      <c r="U195" s="2">
        <v>374.97137451171875</v>
      </c>
      <c r="V195" s="2">
        <v>374.95993041992187</v>
      </c>
      <c r="W195" s="2">
        <v>374.96566772460937</v>
      </c>
      <c r="Z195" s="2">
        <v>374.948486328125</v>
      </c>
      <c r="AA195" s="2">
        <v>374.95993041992187</v>
      </c>
      <c r="AB195" s="2">
        <v>374.9542236328125</v>
      </c>
      <c r="AC195" s="2">
        <v>374.95993041992187</v>
      </c>
      <c r="AD195" s="2">
        <v>374.948486328125</v>
      </c>
      <c r="AF195" s="2">
        <v>374.948486328125</v>
      </c>
      <c r="AH195" s="2">
        <f t="shared" ref="AH195:AH258" si="109">STDEV(B195:AG195)</f>
        <v>6.9437465203275647E-3</v>
      </c>
      <c r="AI195" s="2">
        <f t="shared" si="95"/>
        <v>374.948486328125</v>
      </c>
      <c r="AJ195" s="2">
        <f t="shared" si="96"/>
        <v>374.94904432081199</v>
      </c>
      <c r="AK195" s="2">
        <f t="shared" si="97"/>
        <v>374.95945994059247</v>
      </c>
      <c r="AL195" s="2">
        <f t="shared" si="98"/>
        <v>374.96987556037294</v>
      </c>
      <c r="AM195" s="2">
        <f t="shared" si="99"/>
        <v>374.97137451171875</v>
      </c>
      <c r="AN195" s="89"/>
      <c r="AO195" s="48">
        <f t="shared" ref="AO195" ca="1" si="110">AN194</f>
        <v>432.78407925123958</v>
      </c>
      <c r="AP195" s="88"/>
      <c r="AQ195" s="88"/>
      <c r="AR195" s="88"/>
      <c r="AS195" s="88"/>
    </row>
    <row r="196" spans="1:45">
      <c r="A196" s="14" t="str">
        <f>'data organization'!S197</f>
        <v>194:17:2.98:HS</v>
      </c>
      <c r="B196" s="2">
        <v>154.98344421386719</v>
      </c>
      <c r="C196" s="2">
        <v>154.98580932617187</v>
      </c>
      <c r="D196" s="2">
        <v>154.99053955078125</v>
      </c>
      <c r="E196" s="36">
        <v>154.98817443847656</v>
      </c>
      <c r="F196" s="36">
        <v>154.98580932617187</v>
      </c>
      <c r="G196" s="2">
        <v>154.98580932617187</v>
      </c>
      <c r="H196" s="2">
        <v>154.99053955078125</v>
      </c>
      <c r="I196" s="2">
        <v>154.98817443847656</v>
      </c>
      <c r="J196" s="2">
        <v>154.98344421386719</v>
      </c>
      <c r="K196" s="2">
        <v>154.98344421386719</v>
      </c>
      <c r="L196" s="2">
        <v>154.98817443847656</v>
      </c>
      <c r="M196" s="2">
        <v>154.9810791015625</v>
      </c>
      <c r="N196" s="2">
        <v>154.98817443847656</v>
      </c>
      <c r="O196" s="2">
        <v>154.98580932617187</v>
      </c>
      <c r="R196" s="2">
        <v>154.99053955078125</v>
      </c>
      <c r="U196" s="2">
        <v>154.98817443847656</v>
      </c>
      <c r="V196" s="2">
        <v>154.98817443847656</v>
      </c>
      <c r="W196" s="2">
        <v>154.98817443847656</v>
      </c>
      <c r="Z196" s="2">
        <v>154.98344421386719</v>
      </c>
      <c r="AA196" s="2">
        <v>154.99053955078125</v>
      </c>
      <c r="AB196" s="2">
        <v>154.98817443847656</v>
      </c>
      <c r="AC196" s="2">
        <v>154.98344421386719</v>
      </c>
      <c r="AD196" s="2">
        <v>154.9810791015625</v>
      </c>
      <c r="AF196" s="2">
        <v>154.9810791015625</v>
      </c>
      <c r="AH196" s="2">
        <f t="shared" si="109"/>
        <v>3.1173928305263587E-3</v>
      </c>
      <c r="AI196" s="2">
        <f t="shared" si="95"/>
        <v>154.9810791015625</v>
      </c>
      <c r="AJ196" s="2">
        <f t="shared" si="96"/>
        <v>154.98162596865623</v>
      </c>
      <c r="AK196" s="2">
        <f t="shared" si="97"/>
        <v>154.98630205790201</v>
      </c>
      <c r="AL196" s="2">
        <f t="shared" si="98"/>
        <v>154.99097814714779</v>
      </c>
      <c r="AM196" s="2">
        <f t="shared" si="99"/>
        <v>154.99053955078125</v>
      </c>
      <c r="AN196" s="89"/>
      <c r="AO196" s="48">
        <f t="shared" ref="AO196" ca="1" si="111">AN194</f>
        <v>432.78407925123958</v>
      </c>
      <c r="AP196" s="88"/>
      <c r="AQ196" s="88"/>
      <c r="AR196" s="88"/>
      <c r="AS196" s="88"/>
    </row>
    <row r="197" spans="1:45">
      <c r="A197" s="14" t="str">
        <f>'data organization'!S198</f>
        <v>195:17:2.96:HI</v>
      </c>
      <c r="B197" s="2">
        <v>452.0103759765625</v>
      </c>
      <c r="C197" s="2">
        <v>439.34158325195312</v>
      </c>
      <c r="D197" s="2">
        <v>434.18020629882812</v>
      </c>
      <c r="E197" s="36">
        <v>451.22836303710937</v>
      </c>
      <c r="F197" s="36">
        <v>412.43991088867187</v>
      </c>
      <c r="G197" s="2">
        <v>423.85748291015625</v>
      </c>
      <c r="H197" s="2">
        <v>432.77255249023437</v>
      </c>
      <c r="I197" s="2">
        <v>433.86740112304687</v>
      </c>
      <c r="J197" s="2">
        <v>405.08889770507812</v>
      </c>
      <c r="K197" s="2">
        <v>469.68414306640625</v>
      </c>
      <c r="L197" s="2">
        <v>391.95086669921875</v>
      </c>
      <c r="M197" s="2">
        <v>366.14404296875</v>
      </c>
      <c r="N197" s="2">
        <v>405.40170288085937</v>
      </c>
      <c r="O197" s="2">
        <v>383.34860229492187</v>
      </c>
      <c r="R197" s="2">
        <v>404.77606201171875</v>
      </c>
      <c r="U197" s="2">
        <v>537.407470703125</v>
      </c>
      <c r="V197" s="2">
        <v>419.63455200195312</v>
      </c>
      <c r="W197" s="2">
        <v>445.12857055664062</v>
      </c>
      <c r="Z197" s="2">
        <v>390.07400512695312</v>
      </c>
      <c r="AA197" s="2">
        <v>472.49942016601562</v>
      </c>
      <c r="AB197" s="2">
        <v>382.87936401367187</v>
      </c>
      <c r="AC197" s="2">
        <v>435.43145751953125</v>
      </c>
      <c r="AD197" s="2">
        <v>414.47317504882812</v>
      </c>
      <c r="AF197" s="2">
        <v>371.9310302734375</v>
      </c>
      <c r="AH197" s="2">
        <f t="shared" si="109"/>
        <v>37.771323616540023</v>
      </c>
      <c r="AI197" s="2">
        <f t="shared" si="95"/>
        <v>366.14404296875</v>
      </c>
      <c r="AJ197" s="2">
        <f t="shared" si="96"/>
        <v>367.3243162007596</v>
      </c>
      <c r="AK197" s="2">
        <f t="shared" si="97"/>
        <v>423.98130162556964</v>
      </c>
      <c r="AL197" s="2">
        <f t="shared" si="98"/>
        <v>480.63828705037969</v>
      </c>
      <c r="AM197" s="2">
        <f t="shared" si="99"/>
        <v>537.407470703125</v>
      </c>
      <c r="AN197" s="89">
        <f ca="1">INDIRECT("'calcRED(0)'!R"&amp;ROW('calcRED(0)'!$V$17)+(ROW(AN197)-ROW($AN$116))/3&amp;"C"&amp;COLUMN('calcRED(0)'!$V$17),FALSE)</f>
        <v>429.65838277804988</v>
      </c>
      <c r="AO197" s="48">
        <f t="shared" ref="AO197" ca="1" si="112">AN197</f>
        <v>429.65838277804988</v>
      </c>
      <c r="AP197" s="88">
        <f>AK197-AK200</f>
        <v>3.0824813842773437</v>
      </c>
      <c r="AQ197" s="88">
        <f>AK198-AK201</f>
        <v>7.1589152020123947E-4</v>
      </c>
      <c r="AR197" s="88">
        <f>AK199-AK202</f>
        <v>-3.9418538409563553E-4</v>
      </c>
      <c r="AS197" s="88">
        <f>data3!AM197</f>
        <v>0.10920915296000722</v>
      </c>
    </row>
    <row r="198" spans="1:45">
      <c r="A198" s="14" t="str">
        <f>'data organization'!S199</f>
        <v>196:17:2.96:LO</v>
      </c>
      <c r="B198" s="2">
        <v>374.96566772460937</v>
      </c>
      <c r="C198" s="2">
        <v>374.95993041992187</v>
      </c>
      <c r="D198" s="2">
        <v>374.9542236328125</v>
      </c>
      <c r="E198" s="36">
        <v>374.95993041992187</v>
      </c>
      <c r="F198" s="36">
        <v>374.96566772460937</v>
      </c>
      <c r="G198" s="2">
        <v>374.96566772460937</v>
      </c>
      <c r="H198" s="2">
        <v>374.96566772460937</v>
      </c>
      <c r="I198" s="2">
        <v>374.95993041992187</v>
      </c>
      <c r="J198" s="2">
        <v>374.9542236328125</v>
      </c>
      <c r="K198" s="2">
        <v>374.96566772460937</v>
      </c>
      <c r="L198" s="2">
        <v>374.95993041992187</v>
      </c>
      <c r="M198" s="2">
        <v>374.9542236328125</v>
      </c>
      <c r="N198" s="2">
        <v>374.96566772460937</v>
      </c>
      <c r="O198" s="2">
        <v>374.9542236328125</v>
      </c>
      <c r="R198" s="2">
        <v>374.96566772460937</v>
      </c>
      <c r="U198" s="2">
        <v>374.96566772460937</v>
      </c>
      <c r="V198" s="2">
        <v>374.95993041992187</v>
      </c>
      <c r="W198" s="2">
        <v>374.96566772460937</v>
      </c>
      <c r="Z198" s="2">
        <v>374.948486328125</v>
      </c>
      <c r="AA198" s="2">
        <v>374.95993041992187</v>
      </c>
      <c r="AB198" s="2">
        <v>374.948486328125</v>
      </c>
      <c r="AC198" s="2">
        <v>374.9542236328125</v>
      </c>
      <c r="AD198" s="2">
        <v>374.94277954101562</v>
      </c>
      <c r="AF198" s="2">
        <v>374.948486328125</v>
      </c>
      <c r="AH198" s="2">
        <f t="shared" si="109"/>
        <v>6.9550697880210082E-3</v>
      </c>
      <c r="AI198" s="2">
        <f t="shared" si="95"/>
        <v>374.94277954101562</v>
      </c>
      <c r="AJ198" s="2">
        <f t="shared" si="96"/>
        <v>374.94831525908751</v>
      </c>
      <c r="AK198" s="2">
        <f t="shared" si="97"/>
        <v>374.95874786376953</v>
      </c>
      <c r="AL198" s="2">
        <f t="shared" si="98"/>
        <v>374.96918046845155</v>
      </c>
      <c r="AM198" s="2">
        <f t="shared" si="99"/>
        <v>374.96566772460937</v>
      </c>
      <c r="AN198" s="89"/>
      <c r="AO198" s="48">
        <f t="shared" ref="AO198" ca="1" si="113">AN197</f>
        <v>429.65838277804988</v>
      </c>
      <c r="AP198" s="88"/>
      <c r="AQ198" s="88"/>
      <c r="AR198" s="88"/>
      <c r="AS198" s="88"/>
    </row>
    <row r="199" spans="1:45">
      <c r="A199" s="14" t="str">
        <f>'data organization'!S200</f>
        <v>197:17:2.96:HS</v>
      </c>
      <c r="B199" s="2">
        <v>154.98344421386719</v>
      </c>
      <c r="C199" s="2">
        <v>154.98580932617187</v>
      </c>
      <c r="D199" s="2">
        <v>154.98817443847656</v>
      </c>
      <c r="E199" s="36">
        <v>154.98580932617187</v>
      </c>
      <c r="F199" s="36">
        <v>154.98580932617187</v>
      </c>
      <c r="G199" s="2">
        <v>154.98817443847656</v>
      </c>
      <c r="H199" s="2">
        <v>154.98580932617187</v>
      </c>
      <c r="I199" s="2">
        <v>154.98580932617187</v>
      </c>
      <c r="J199" s="2">
        <v>154.98344421386719</v>
      </c>
      <c r="K199" s="2">
        <v>154.99053955078125</v>
      </c>
      <c r="L199" s="2">
        <v>154.98580932617187</v>
      </c>
      <c r="M199" s="2">
        <v>154.9810791015625</v>
      </c>
      <c r="N199" s="2">
        <v>154.98344421386719</v>
      </c>
      <c r="O199" s="2">
        <v>154.98580932617187</v>
      </c>
      <c r="R199" s="2">
        <v>154.98580932617187</v>
      </c>
      <c r="U199" s="2">
        <v>154.98580932617187</v>
      </c>
      <c r="V199" s="2">
        <v>154.98580932617187</v>
      </c>
      <c r="W199" s="2">
        <v>154.98580932617187</v>
      </c>
      <c r="Z199" s="2">
        <v>154.9810791015625</v>
      </c>
      <c r="AA199" s="2">
        <v>154.99053955078125</v>
      </c>
      <c r="AB199" s="2">
        <v>154.98580932617187</v>
      </c>
      <c r="AC199" s="2">
        <v>154.9810791015625</v>
      </c>
      <c r="AD199" s="2">
        <v>154.98344421386719</v>
      </c>
      <c r="AF199" s="2">
        <v>154.98344421386719</v>
      </c>
      <c r="AH199" s="2">
        <f t="shared" si="109"/>
        <v>2.5126167581161047E-3</v>
      </c>
      <c r="AI199" s="2">
        <f t="shared" si="95"/>
        <v>154.9810791015625</v>
      </c>
      <c r="AJ199" s="2">
        <f t="shared" si="96"/>
        <v>154.98154766930458</v>
      </c>
      <c r="AK199" s="2">
        <f t="shared" si="97"/>
        <v>154.98531659444174</v>
      </c>
      <c r="AL199" s="2">
        <f t="shared" si="98"/>
        <v>154.98908551957891</v>
      </c>
      <c r="AM199" s="2">
        <f t="shared" si="99"/>
        <v>154.99053955078125</v>
      </c>
      <c r="AN199" s="89"/>
      <c r="AO199" s="48">
        <f t="shared" ref="AO199" ca="1" si="114">AN197</f>
        <v>429.65838277804988</v>
      </c>
      <c r="AP199" s="88"/>
      <c r="AQ199" s="88"/>
      <c r="AR199" s="88"/>
      <c r="AS199" s="88"/>
    </row>
    <row r="200" spans="1:45">
      <c r="A200" s="14" t="str">
        <f>'data organization'!S201</f>
        <v>198:17:2.94:HI</v>
      </c>
      <c r="B200" s="2">
        <v>448.72586059570312</v>
      </c>
      <c r="C200" s="2">
        <v>436.21347045898437</v>
      </c>
      <c r="D200" s="2">
        <v>430.89569091796875</v>
      </c>
      <c r="E200" s="36">
        <v>448.10025024414062</v>
      </c>
      <c r="F200" s="36">
        <v>409.46823120117187</v>
      </c>
      <c r="G200" s="2">
        <v>420.7293701171875</v>
      </c>
      <c r="H200" s="2">
        <v>429.64447021484375</v>
      </c>
      <c r="I200" s="2">
        <v>430.73928833007812</v>
      </c>
      <c r="J200" s="2">
        <v>402.1171875</v>
      </c>
      <c r="K200" s="2">
        <v>466.24322509765625</v>
      </c>
      <c r="L200" s="2">
        <v>389.13558959960937</v>
      </c>
      <c r="M200" s="2">
        <v>363.48516845703125</v>
      </c>
      <c r="N200" s="2">
        <v>402.58639526367187</v>
      </c>
      <c r="O200" s="2">
        <v>380.53329467773437</v>
      </c>
      <c r="R200" s="2">
        <v>401.80438232421875</v>
      </c>
      <c r="U200" s="2">
        <v>533.49737548828125</v>
      </c>
      <c r="V200" s="2">
        <v>416.50643920898437</v>
      </c>
      <c r="W200" s="2">
        <v>442.00045776367187</v>
      </c>
      <c r="Z200" s="2">
        <v>387.25872802734375</v>
      </c>
      <c r="AA200" s="2">
        <v>469.05853271484375</v>
      </c>
      <c r="AB200" s="2">
        <v>380.0640869140625</v>
      </c>
      <c r="AC200" s="2">
        <v>432.14694213867187</v>
      </c>
      <c r="AD200" s="2">
        <v>411.50149536132812</v>
      </c>
      <c r="AF200" s="2">
        <v>369.11575317382812</v>
      </c>
      <c r="AH200" s="2">
        <f t="shared" si="109"/>
        <v>37.505924885729058</v>
      </c>
      <c r="AI200" s="2">
        <f t="shared" si="95"/>
        <v>363.48516845703125</v>
      </c>
      <c r="AJ200" s="2">
        <f t="shared" si="96"/>
        <v>364.63993291269873</v>
      </c>
      <c r="AK200" s="2">
        <f t="shared" si="97"/>
        <v>420.8988202412923</v>
      </c>
      <c r="AL200" s="2">
        <f t="shared" si="98"/>
        <v>477.15770756988587</v>
      </c>
      <c r="AM200" s="2">
        <f t="shared" si="99"/>
        <v>533.49737548828125</v>
      </c>
      <c r="AN200" s="89">
        <f ca="1">INDIRECT("'calcRED(0)'!R"&amp;ROW('calcRED(0)'!$V$17)+(ROW(AN200)-ROW($AN$116))/3&amp;"C"&amp;COLUMN('calcRED(0)'!$V$17),FALSE)</f>
        <v>426.52716379500924</v>
      </c>
      <c r="AO200" s="48">
        <f t="shared" ref="AO200" ca="1" si="115">AN200</f>
        <v>426.52716379500924</v>
      </c>
      <c r="AP200" s="88">
        <f>AK200-AK203</f>
        <v>3.0889981587727675</v>
      </c>
      <c r="AQ200" s="88">
        <f>AK201-AK204</f>
        <v>7.1970621741002105E-4</v>
      </c>
      <c r="AR200" s="88">
        <f>AK202-AK205</f>
        <v>-1.9709269207623947E-4</v>
      </c>
      <c r="AS200" s="88">
        <f>data3!AM200</f>
        <v>0.10990361244447833</v>
      </c>
    </row>
    <row r="201" spans="1:45">
      <c r="A201" s="14" t="str">
        <f>'data organization'!S202</f>
        <v>199:17:2.94:LO</v>
      </c>
      <c r="B201" s="2">
        <v>374.96566772460937</v>
      </c>
      <c r="C201" s="2">
        <v>374.96566772460937</v>
      </c>
      <c r="D201" s="2">
        <v>374.95993041992187</v>
      </c>
      <c r="E201" s="36">
        <v>374.96566772460937</v>
      </c>
      <c r="F201" s="36">
        <v>374.95993041992187</v>
      </c>
      <c r="G201" s="2">
        <v>374.96566772460937</v>
      </c>
      <c r="H201" s="2">
        <v>374.96566772460937</v>
      </c>
      <c r="I201" s="2">
        <v>374.9542236328125</v>
      </c>
      <c r="J201" s="2">
        <v>374.948486328125</v>
      </c>
      <c r="K201" s="2">
        <v>374.95993041992187</v>
      </c>
      <c r="L201" s="2">
        <v>374.9542236328125</v>
      </c>
      <c r="M201" s="2">
        <v>374.948486328125</v>
      </c>
      <c r="N201" s="2">
        <v>374.95993041992187</v>
      </c>
      <c r="O201" s="2">
        <v>374.9542236328125</v>
      </c>
      <c r="R201" s="2">
        <v>374.96566772460937</v>
      </c>
      <c r="U201" s="2">
        <v>374.96566772460937</v>
      </c>
      <c r="V201" s="2">
        <v>374.9542236328125</v>
      </c>
      <c r="W201" s="2">
        <v>374.95993041992187</v>
      </c>
      <c r="Z201" s="2">
        <v>374.948486328125</v>
      </c>
      <c r="AA201" s="2">
        <v>374.96566772460937</v>
      </c>
      <c r="AB201" s="2">
        <v>374.948486328125</v>
      </c>
      <c r="AC201" s="2">
        <v>374.9542236328125</v>
      </c>
      <c r="AD201" s="2">
        <v>374.948486328125</v>
      </c>
      <c r="AF201" s="2">
        <v>374.9542236328125</v>
      </c>
      <c r="AH201" s="2">
        <f t="shared" si="109"/>
        <v>6.68247394632728E-3</v>
      </c>
      <c r="AI201" s="2">
        <f t="shared" si="95"/>
        <v>374.948486328125</v>
      </c>
      <c r="AJ201" s="2">
        <f t="shared" si="96"/>
        <v>374.94800826132985</v>
      </c>
      <c r="AK201" s="2">
        <f t="shared" si="97"/>
        <v>374.95803197224933</v>
      </c>
      <c r="AL201" s="2">
        <f t="shared" si="98"/>
        <v>374.96805568316881</v>
      </c>
      <c r="AM201" s="2">
        <f t="shared" si="99"/>
        <v>374.96566772460937</v>
      </c>
      <c r="AN201" s="89"/>
      <c r="AO201" s="48">
        <f t="shared" ref="AO201" ca="1" si="116">AN200</f>
        <v>426.52716379500924</v>
      </c>
      <c r="AP201" s="88"/>
      <c r="AQ201" s="88"/>
      <c r="AR201" s="88"/>
      <c r="AS201" s="88"/>
    </row>
    <row r="202" spans="1:45">
      <c r="A202" s="14" t="str">
        <f>'data organization'!S203</f>
        <v>200:17:2.94:HS</v>
      </c>
      <c r="B202" s="2">
        <v>154.98817443847656</v>
      </c>
      <c r="C202" s="2">
        <v>154.99053955078125</v>
      </c>
      <c r="D202" s="2">
        <v>154.99053955078125</v>
      </c>
      <c r="E202" s="36">
        <v>154.98580932617187</v>
      </c>
      <c r="F202" s="36">
        <v>154.98580932617187</v>
      </c>
      <c r="G202" s="2">
        <v>154.98580932617187</v>
      </c>
      <c r="H202" s="2">
        <v>154.98817443847656</v>
      </c>
      <c r="I202" s="2">
        <v>154.98580932617187</v>
      </c>
      <c r="J202" s="2">
        <v>154.98580932617187</v>
      </c>
      <c r="K202" s="2">
        <v>154.98817443847656</v>
      </c>
      <c r="L202" s="2">
        <v>154.98817443847656</v>
      </c>
      <c r="M202" s="2">
        <v>154.9810791015625</v>
      </c>
      <c r="N202" s="2">
        <v>154.98344421386719</v>
      </c>
      <c r="O202" s="2">
        <v>154.98344421386719</v>
      </c>
      <c r="R202" s="2">
        <v>154.98344421386719</v>
      </c>
      <c r="U202" s="2">
        <v>154.98580932617187</v>
      </c>
      <c r="V202" s="2">
        <v>154.98580932617187</v>
      </c>
      <c r="W202" s="2">
        <v>154.98817443847656</v>
      </c>
      <c r="Z202" s="2">
        <v>154.9810791015625</v>
      </c>
      <c r="AA202" s="2">
        <v>154.98344421386719</v>
      </c>
      <c r="AB202" s="2">
        <v>154.9810791015625</v>
      </c>
      <c r="AC202" s="2">
        <v>154.98580932617187</v>
      </c>
      <c r="AD202" s="2">
        <v>154.98344421386719</v>
      </c>
      <c r="AF202" s="2">
        <v>154.98817443847656</v>
      </c>
      <c r="AH202" s="2">
        <f t="shared" si="109"/>
        <v>2.7439527934503887E-3</v>
      </c>
      <c r="AI202" s="2">
        <f t="shared" si="95"/>
        <v>154.9810791015625</v>
      </c>
      <c r="AJ202" s="2">
        <f t="shared" si="96"/>
        <v>154.98159485063567</v>
      </c>
      <c r="AK202" s="2">
        <f t="shared" si="97"/>
        <v>154.98571077982584</v>
      </c>
      <c r="AL202" s="2">
        <f t="shared" si="98"/>
        <v>154.989826709016</v>
      </c>
      <c r="AM202" s="2">
        <f t="shared" si="99"/>
        <v>154.99053955078125</v>
      </c>
      <c r="AN202" s="89"/>
      <c r="AO202" s="48">
        <f t="shared" ref="AO202" ca="1" si="117">AN200</f>
        <v>426.52716379500924</v>
      </c>
      <c r="AP202" s="88"/>
      <c r="AQ202" s="88"/>
      <c r="AR202" s="88"/>
      <c r="AS202" s="88"/>
    </row>
    <row r="203" spans="1:45">
      <c r="A203" s="14" t="str">
        <f>'data organization'!S204</f>
        <v>201:17:2.92:HI</v>
      </c>
      <c r="B203" s="2">
        <v>445.44137573242187</v>
      </c>
      <c r="C203" s="2">
        <v>433.08538818359375</v>
      </c>
      <c r="D203" s="2">
        <v>427.76760864257812</v>
      </c>
      <c r="E203" s="36">
        <v>444.65933227539062</v>
      </c>
      <c r="F203" s="36">
        <v>406.49652099609375</v>
      </c>
      <c r="G203" s="2">
        <v>417.60128784179687</v>
      </c>
      <c r="H203" s="2">
        <v>426.516357421875</v>
      </c>
      <c r="I203" s="2">
        <v>427.6112060546875</v>
      </c>
      <c r="J203" s="2">
        <v>399.1455078125</v>
      </c>
      <c r="K203" s="2">
        <v>462.80230712890625</v>
      </c>
      <c r="L203" s="2">
        <v>386.32028198242187</v>
      </c>
      <c r="M203" s="2">
        <v>360.82626342773437</v>
      </c>
      <c r="N203" s="2">
        <v>399.45831298828125</v>
      </c>
      <c r="O203" s="2">
        <v>377.87442016601562</v>
      </c>
      <c r="R203" s="2">
        <v>398.83267211914062</v>
      </c>
      <c r="U203" s="2">
        <v>529.74365234375</v>
      </c>
      <c r="V203" s="2">
        <v>413.37835693359375</v>
      </c>
      <c r="W203" s="2">
        <v>438.7159423828125</v>
      </c>
      <c r="Z203" s="2">
        <v>384.44342041015625</v>
      </c>
      <c r="AA203" s="2">
        <v>465.61761474609375</v>
      </c>
      <c r="AB203" s="2">
        <v>377.24880981445312</v>
      </c>
      <c r="AC203" s="2">
        <v>429.01885986328125</v>
      </c>
      <c r="AD203" s="2">
        <v>408.37338256835937</v>
      </c>
      <c r="AF203" s="2">
        <v>366.45684814453125</v>
      </c>
      <c r="AH203" s="2">
        <f t="shared" si="109"/>
        <v>37.242886030866849</v>
      </c>
      <c r="AI203" s="2">
        <f t="shared" si="95"/>
        <v>360.82626342773437</v>
      </c>
      <c r="AJ203" s="2">
        <f t="shared" si="96"/>
        <v>361.94549303621926</v>
      </c>
      <c r="AK203" s="2">
        <f t="shared" si="97"/>
        <v>417.80982208251953</v>
      </c>
      <c r="AL203" s="2">
        <f t="shared" si="98"/>
        <v>473.6741511288198</v>
      </c>
      <c r="AM203" s="2">
        <f t="shared" si="99"/>
        <v>529.74365234375</v>
      </c>
      <c r="AN203" s="89">
        <f ca="1">INDIRECT("'calcRED(0)'!R"&amp;ROW('calcRED(0)'!$V$17)+(ROW(AN203)-ROW($AN$116))/3&amp;"C"&amp;COLUMN('calcRED(0)'!$V$17),FALSE)</f>
        <v>423.37603343401366</v>
      </c>
      <c r="AO203" s="48">
        <f t="shared" ref="AO203" ca="1" si="118">AN203</f>
        <v>423.37603343401366</v>
      </c>
      <c r="AP203" s="88">
        <f>AK203-AK206</f>
        <v>3.1020304361979356</v>
      </c>
      <c r="AQ203" s="88">
        <f>AK204-AK207</f>
        <v>4.76837158203125E-4</v>
      </c>
      <c r="AR203" s="88">
        <f>AK205-AK208</f>
        <v>9.8546346029593224E-4</v>
      </c>
      <c r="AS203" s="88">
        <f>data3!AM203</f>
        <v>0.11144967232980996</v>
      </c>
    </row>
    <row r="204" spans="1:45">
      <c r="A204" s="14" t="str">
        <f>'data organization'!S205</f>
        <v>202:17:2.92:LO</v>
      </c>
      <c r="B204" s="2">
        <v>374.96566772460937</v>
      </c>
      <c r="C204" s="2">
        <v>374.95993041992187</v>
      </c>
      <c r="D204" s="2">
        <v>374.95993041992187</v>
      </c>
      <c r="E204" s="36">
        <v>374.95993041992187</v>
      </c>
      <c r="F204" s="36">
        <v>374.95993041992187</v>
      </c>
      <c r="G204" s="2">
        <v>374.95993041992187</v>
      </c>
      <c r="H204" s="2">
        <v>374.96566772460937</v>
      </c>
      <c r="I204" s="2">
        <v>374.95993041992187</v>
      </c>
      <c r="J204" s="2">
        <v>374.948486328125</v>
      </c>
      <c r="K204" s="2">
        <v>374.95993041992187</v>
      </c>
      <c r="L204" s="2">
        <v>374.95993041992187</v>
      </c>
      <c r="M204" s="2">
        <v>374.948486328125</v>
      </c>
      <c r="N204" s="2">
        <v>374.97137451171875</v>
      </c>
      <c r="O204" s="2">
        <v>374.948486328125</v>
      </c>
      <c r="R204" s="2">
        <v>374.95993041992187</v>
      </c>
      <c r="U204" s="2">
        <v>374.95993041992187</v>
      </c>
      <c r="V204" s="2">
        <v>374.9542236328125</v>
      </c>
      <c r="W204" s="2">
        <v>374.95993041992187</v>
      </c>
      <c r="Z204" s="2">
        <v>374.948486328125</v>
      </c>
      <c r="AA204" s="2">
        <v>374.96566772460937</v>
      </c>
      <c r="AB204" s="2">
        <v>374.948486328125</v>
      </c>
      <c r="AC204" s="2">
        <v>374.9542236328125</v>
      </c>
      <c r="AD204" s="2">
        <v>374.94277954101562</v>
      </c>
      <c r="AF204" s="2">
        <v>374.9542236328125</v>
      </c>
      <c r="AH204" s="2">
        <f t="shared" si="109"/>
        <v>6.9529312153296229E-3</v>
      </c>
      <c r="AI204" s="2">
        <f t="shared" si="95"/>
        <v>374.94277954101562</v>
      </c>
      <c r="AJ204" s="2">
        <f t="shared" si="96"/>
        <v>374.94688286920893</v>
      </c>
      <c r="AK204" s="2">
        <f t="shared" si="97"/>
        <v>374.95731226603192</v>
      </c>
      <c r="AL204" s="2">
        <f t="shared" si="98"/>
        <v>374.96774166285491</v>
      </c>
      <c r="AM204" s="2">
        <f t="shared" si="99"/>
        <v>374.97137451171875</v>
      </c>
      <c r="AN204" s="89"/>
      <c r="AO204" s="48">
        <f t="shared" ref="AO204" ca="1" si="119">AN203</f>
        <v>423.37603343401366</v>
      </c>
      <c r="AP204" s="88"/>
      <c r="AQ204" s="88"/>
      <c r="AR204" s="88"/>
      <c r="AS204" s="88"/>
    </row>
    <row r="205" spans="1:45">
      <c r="A205" s="14" t="str">
        <f>'data organization'!S206</f>
        <v>203:17:2.92:HS</v>
      </c>
      <c r="B205" s="2">
        <v>154.98817443847656</v>
      </c>
      <c r="C205" s="2">
        <v>154.98817443847656</v>
      </c>
      <c r="D205" s="2">
        <v>154.98580932617187</v>
      </c>
      <c r="E205" s="36">
        <v>154.98817443847656</v>
      </c>
      <c r="F205" s="36">
        <v>154.98580932617187</v>
      </c>
      <c r="G205" s="2">
        <v>154.98817443847656</v>
      </c>
      <c r="H205" s="2">
        <v>154.98817443847656</v>
      </c>
      <c r="I205" s="2">
        <v>154.98817443847656</v>
      </c>
      <c r="J205" s="2">
        <v>154.98580932617187</v>
      </c>
      <c r="K205" s="2">
        <v>154.9810791015625</v>
      </c>
      <c r="L205" s="2">
        <v>154.98580932617187</v>
      </c>
      <c r="M205" s="2">
        <v>154.98344421386719</v>
      </c>
      <c r="N205" s="2">
        <v>154.98817443847656</v>
      </c>
      <c r="O205" s="2">
        <v>154.98344421386719</v>
      </c>
      <c r="R205" s="2">
        <v>154.99290466308594</v>
      </c>
      <c r="U205" s="2">
        <v>154.98817443847656</v>
      </c>
      <c r="V205" s="2">
        <v>154.98580932617187</v>
      </c>
      <c r="W205" s="2">
        <v>154.98580932617187</v>
      </c>
      <c r="Z205" s="2">
        <v>154.98344421386719</v>
      </c>
      <c r="AA205" s="2">
        <v>154.98817443847656</v>
      </c>
      <c r="AB205" s="2">
        <v>154.9810791015625</v>
      </c>
      <c r="AC205" s="2">
        <v>154.98580932617187</v>
      </c>
      <c r="AD205" s="2">
        <v>154.9810791015625</v>
      </c>
      <c r="AF205" s="2">
        <v>154.9810791015625</v>
      </c>
      <c r="AH205" s="2">
        <f t="shared" si="109"/>
        <v>2.9980856699077427E-3</v>
      </c>
      <c r="AI205" s="2">
        <f t="shared" si="95"/>
        <v>154.9810791015625</v>
      </c>
      <c r="AJ205" s="2">
        <f t="shared" si="96"/>
        <v>154.98141074401306</v>
      </c>
      <c r="AK205" s="2">
        <f t="shared" si="97"/>
        <v>154.98590787251791</v>
      </c>
      <c r="AL205" s="2">
        <f t="shared" si="98"/>
        <v>154.99040500102276</v>
      </c>
      <c r="AM205" s="2">
        <f t="shared" si="99"/>
        <v>154.99290466308594</v>
      </c>
      <c r="AN205" s="89"/>
      <c r="AO205" s="48">
        <f t="shared" ref="AO205" ca="1" si="120">AN203</f>
        <v>423.37603343401366</v>
      </c>
      <c r="AP205" s="88"/>
      <c r="AQ205" s="88"/>
      <c r="AR205" s="88"/>
      <c r="AS205" s="88"/>
    </row>
    <row r="206" spans="1:45">
      <c r="A206" s="14" t="str">
        <f>'data organization'!S207</f>
        <v>204:17:2.9:HI</v>
      </c>
      <c r="B206" s="2">
        <v>442.1568603515625</v>
      </c>
      <c r="C206" s="2">
        <v>429.80087280273437</v>
      </c>
      <c r="D206" s="2">
        <v>424.63949584960937</v>
      </c>
      <c r="E206" s="36">
        <v>441.37484741210937</v>
      </c>
      <c r="F206" s="36">
        <v>403.52484130859375</v>
      </c>
      <c r="G206" s="2">
        <v>414.62957763671875</v>
      </c>
      <c r="H206" s="2">
        <v>423.23187255859375</v>
      </c>
      <c r="I206" s="2">
        <v>424.48309326171875</v>
      </c>
      <c r="J206" s="2">
        <v>396.17379760742188</v>
      </c>
      <c r="K206" s="2">
        <v>459.36141967773437</v>
      </c>
      <c r="L206" s="2">
        <v>383.34860229492187</v>
      </c>
      <c r="M206" s="2">
        <v>358.16738891601562</v>
      </c>
      <c r="N206" s="2">
        <v>396.64300537109375</v>
      </c>
      <c r="O206" s="2">
        <v>375.05914306640625</v>
      </c>
      <c r="R206" s="2">
        <v>395.86099243164063</v>
      </c>
      <c r="U206" s="2">
        <v>525.6771240234375</v>
      </c>
      <c r="V206" s="2">
        <v>410.40664672851562</v>
      </c>
      <c r="W206" s="2">
        <v>435.43145751953125</v>
      </c>
      <c r="Z206" s="2">
        <v>381.47174072265625</v>
      </c>
      <c r="AA206" s="2">
        <v>462.17669677734375</v>
      </c>
      <c r="AB206" s="2">
        <v>374.43350219726562</v>
      </c>
      <c r="AC206" s="2">
        <v>425.73434448242187</v>
      </c>
      <c r="AD206" s="2">
        <v>405.40170288085937</v>
      </c>
      <c r="AF206" s="2">
        <v>363.7979736328125</v>
      </c>
      <c r="AH206" s="2">
        <f t="shared" si="109"/>
        <v>36.94745982783796</v>
      </c>
      <c r="AI206" s="2">
        <f t="shared" si="95"/>
        <v>358.16738891601562</v>
      </c>
      <c r="AJ206" s="2">
        <f t="shared" si="96"/>
        <v>359.28660190456463</v>
      </c>
      <c r="AK206" s="2">
        <f t="shared" si="97"/>
        <v>414.7077916463216</v>
      </c>
      <c r="AL206" s="2">
        <f t="shared" si="98"/>
        <v>470.12898138807856</v>
      </c>
      <c r="AM206" s="2">
        <f t="shared" si="99"/>
        <v>525.6771240234375</v>
      </c>
      <c r="AN206" s="89">
        <f ca="1">INDIRECT("'calcRED(0)'!R"&amp;ROW('calcRED(0)'!$V$17)+(ROW(AN206)-ROW($AN$116))/3&amp;"C"&amp;COLUMN('calcRED(0)'!$V$17),FALSE)</f>
        <v>420.1805748099498</v>
      </c>
      <c r="AO206" s="48">
        <f t="shared" ref="AO206" ca="1" si="121">AN206</f>
        <v>420.1805748099498</v>
      </c>
      <c r="AP206" s="88">
        <f>AK206-AK209</f>
        <v>3.1541709899902344</v>
      </c>
      <c r="AQ206" s="88">
        <f>AK207-AK210</f>
        <v>2.3651123046875E-4</v>
      </c>
      <c r="AR206" s="88">
        <f>AK208-AK211</f>
        <v>-8.869171142578125E-4</v>
      </c>
      <c r="AS206" s="88">
        <f>data3!AM206</f>
        <v>0.10988964573029492</v>
      </c>
    </row>
    <row r="207" spans="1:45">
      <c r="A207" s="14" t="str">
        <f>'data organization'!S208</f>
        <v>205:17:2.9:LO</v>
      </c>
      <c r="B207" s="2">
        <v>374.95993041992187</v>
      </c>
      <c r="C207" s="2">
        <v>374.95993041992187</v>
      </c>
      <c r="D207" s="2">
        <v>374.9542236328125</v>
      </c>
      <c r="E207" s="36">
        <v>374.95993041992187</v>
      </c>
      <c r="F207" s="36">
        <v>374.9542236328125</v>
      </c>
      <c r="G207" s="2">
        <v>374.95993041992187</v>
      </c>
      <c r="H207" s="2">
        <v>374.96566772460937</v>
      </c>
      <c r="I207" s="2">
        <v>374.95993041992187</v>
      </c>
      <c r="J207" s="2">
        <v>374.948486328125</v>
      </c>
      <c r="K207" s="2">
        <v>374.9542236328125</v>
      </c>
      <c r="L207" s="2">
        <v>374.95993041992187</v>
      </c>
      <c r="M207" s="2">
        <v>374.948486328125</v>
      </c>
      <c r="N207" s="2">
        <v>374.96566772460937</v>
      </c>
      <c r="O207" s="2">
        <v>374.948486328125</v>
      </c>
      <c r="R207" s="2">
        <v>374.96566772460937</v>
      </c>
      <c r="U207" s="2">
        <v>374.95993041992187</v>
      </c>
      <c r="V207" s="2">
        <v>374.95993041992187</v>
      </c>
      <c r="W207" s="2">
        <v>374.96566772460937</v>
      </c>
      <c r="Z207" s="2">
        <v>374.948486328125</v>
      </c>
      <c r="AA207" s="2">
        <v>374.95993041992187</v>
      </c>
      <c r="AB207" s="2">
        <v>374.948486328125</v>
      </c>
      <c r="AC207" s="2">
        <v>374.95993041992187</v>
      </c>
      <c r="AD207" s="2">
        <v>374.948486328125</v>
      </c>
      <c r="AF207" s="2">
        <v>374.948486328125</v>
      </c>
      <c r="AH207" s="2">
        <f t="shared" si="109"/>
        <v>6.3116328312232311E-3</v>
      </c>
      <c r="AI207" s="2">
        <f t="shared" si="95"/>
        <v>374.948486328125</v>
      </c>
      <c r="AJ207" s="2">
        <f t="shared" si="96"/>
        <v>374.9473679796269</v>
      </c>
      <c r="AK207" s="2">
        <f t="shared" si="97"/>
        <v>374.95683542887372</v>
      </c>
      <c r="AL207" s="2">
        <f t="shared" si="98"/>
        <v>374.96630287812053</v>
      </c>
      <c r="AM207" s="2">
        <f t="shared" si="99"/>
        <v>374.96566772460937</v>
      </c>
      <c r="AN207" s="89"/>
      <c r="AO207" s="48">
        <f t="shared" ref="AO207" ca="1" si="122">AN206</f>
        <v>420.1805748099498</v>
      </c>
      <c r="AP207" s="88"/>
      <c r="AQ207" s="88"/>
      <c r="AR207" s="88"/>
      <c r="AS207" s="88"/>
    </row>
    <row r="208" spans="1:45">
      <c r="A208" s="14" t="str">
        <f>'data organization'!S209</f>
        <v>206:17:2.9:HS</v>
      </c>
      <c r="B208" s="2">
        <v>154.98344421386719</v>
      </c>
      <c r="C208" s="2">
        <v>154.98344421386719</v>
      </c>
      <c r="D208" s="2">
        <v>154.98580932617187</v>
      </c>
      <c r="E208" s="36">
        <v>154.98580932617187</v>
      </c>
      <c r="F208" s="36">
        <v>154.98580932617187</v>
      </c>
      <c r="G208" s="2">
        <v>154.99053955078125</v>
      </c>
      <c r="H208" s="2">
        <v>154.98580932617187</v>
      </c>
      <c r="I208" s="2">
        <v>154.98817443847656</v>
      </c>
      <c r="J208" s="2">
        <v>154.98344421386719</v>
      </c>
      <c r="K208" s="2">
        <v>154.98817443847656</v>
      </c>
      <c r="L208" s="2">
        <v>154.98817443847656</v>
      </c>
      <c r="M208" s="2">
        <v>154.9810791015625</v>
      </c>
      <c r="N208" s="2">
        <v>154.98580932617187</v>
      </c>
      <c r="O208" s="2">
        <v>154.98817443847656</v>
      </c>
      <c r="R208" s="2">
        <v>154.98580932617187</v>
      </c>
      <c r="U208" s="2">
        <v>154.98344421386719</v>
      </c>
      <c r="V208" s="2">
        <v>154.98580932617187</v>
      </c>
      <c r="W208" s="2">
        <v>154.98344421386719</v>
      </c>
      <c r="Z208" s="2">
        <v>154.9810791015625</v>
      </c>
      <c r="AA208" s="2">
        <v>154.98580932617187</v>
      </c>
      <c r="AB208" s="2">
        <v>154.98344421386719</v>
      </c>
      <c r="AC208" s="2">
        <v>154.98344421386719</v>
      </c>
      <c r="AD208" s="2">
        <v>154.9810791015625</v>
      </c>
      <c r="AF208" s="2">
        <v>154.9810791015625</v>
      </c>
      <c r="AH208" s="2">
        <f t="shared" si="109"/>
        <v>2.592023847563647E-3</v>
      </c>
      <c r="AI208" s="2">
        <f t="shared" si="95"/>
        <v>154.9810791015625</v>
      </c>
      <c r="AJ208" s="2">
        <f t="shared" si="96"/>
        <v>154.98103437328626</v>
      </c>
      <c r="AK208" s="2">
        <f t="shared" si="97"/>
        <v>154.98492240905762</v>
      </c>
      <c r="AL208" s="2">
        <f t="shared" si="98"/>
        <v>154.98881044482897</v>
      </c>
      <c r="AM208" s="2">
        <f t="shared" si="99"/>
        <v>154.99053955078125</v>
      </c>
      <c r="AN208" s="89"/>
      <c r="AO208" s="48">
        <f t="shared" ref="AO208" ca="1" si="123">AN206</f>
        <v>420.1805748099498</v>
      </c>
      <c r="AP208" s="88"/>
      <c r="AQ208" s="88"/>
      <c r="AR208" s="88"/>
      <c r="AS208" s="88"/>
    </row>
    <row r="209" spans="1:45">
      <c r="A209" s="14" t="str">
        <f>'data organization'!S210</f>
        <v>207:17:2.88:HI</v>
      </c>
      <c r="B209" s="2">
        <v>438.7159423828125</v>
      </c>
      <c r="C209" s="2">
        <v>426.516357421875</v>
      </c>
      <c r="D209" s="2">
        <v>421.35501098632812</v>
      </c>
      <c r="E209" s="36">
        <v>438.09033203125</v>
      </c>
      <c r="F209" s="36">
        <v>400.396728515625</v>
      </c>
      <c r="G209" s="2">
        <v>411.50149536132812</v>
      </c>
      <c r="H209" s="2">
        <v>420.103759765625</v>
      </c>
      <c r="I209" s="2">
        <v>421.1986083984375</v>
      </c>
      <c r="J209" s="2">
        <v>393.20211791992187</v>
      </c>
      <c r="K209" s="2">
        <v>455.92050170898437</v>
      </c>
      <c r="L209" s="2">
        <v>380.53329467773437</v>
      </c>
      <c r="M209" s="2">
        <v>355.35211181640625</v>
      </c>
      <c r="N209" s="2">
        <v>393.51492309570312</v>
      </c>
      <c r="O209" s="2">
        <v>372.08743286132812</v>
      </c>
      <c r="R209" s="2">
        <v>392.8892822265625</v>
      </c>
      <c r="U209" s="2">
        <v>521.7669677734375</v>
      </c>
      <c r="V209" s="2">
        <v>407.278564453125</v>
      </c>
      <c r="W209" s="2">
        <v>432.14694213867187</v>
      </c>
      <c r="Z209" s="2">
        <v>378.65643310546875</v>
      </c>
      <c r="AA209" s="2">
        <v>458.57937622070312</v>
      </c>
      <c r="AB209" s="2">
        <v>371.61822509765625</v>
      </c>
      <c r="AC209" s="2">
        <v>422.60623168945312</v>
      </c>
      <c r="AD209" s="2">
        <v>402.27359008789062</v>
      </c>
      <c r="AF209" s="2">
        <v>360.982666015625</v>
      </c>
      <c r="AH209" s="2">
        <f t="shared" si="109"/>
        <v>36.685191438387008</v>
      </c>
      <c r="AI209" s="2">
        <f t="shared" si="95"/>
        <v>355.35211181640625</v>
      </c>
      <c r="AJ209" s="2">
        <f t="shared" si="96"/>
        <v>356.52583349875084</v>
      </c>
      <c r="AK209" s="2">
        <f t="shared" si="97"/>
        <v>411.55362065633136</v>
      </c>
      <c r="AL209" s="2">
        <f t="shared" si="98"/>
        <v>466.58140781391188</v>
      </c>
      <c r="AM209" s="2">
        <f t="shared" si="99"/>
        <v>521.7669677734375</v>
      </c>
      <c r="AN209" s="89">
        <f ca="1">INDIRECT("'calcRED(0)'!R"&amp;ROW('calcRED(0)'!$V$17)+(ROW(AN209)-ROW($AN$116))/3&amp;"C"&amp;COLUMN('calcRED(0)'!$V$17),FALSE)</f>
        <v>417.02984489927729</v>
      </c>
      <c r="AO209" s="48">
        <f t="shared" ref="AO209" ca="1" si="124">AN209</f>
        <v>417.02984489927729</v>
      </c>
      <c r="AP209" s="88">
        <f>AK209-AK212</f>
        <v>3.16719945271808</v>
      </c>
      <c r="AQ209" s="88">
        <f>AK210-AK213</f>
        <v>7.1589152020123947E-4</v>
      </c>
      <c r="AR209" s="88">
        <f>AK211-AK214</f>
        <v>8.869171142578125E-4</v>
      </c>
      <c r="AS209" s="88">
        <f>data3!AM209</f>
        <v>0.1130470768097922</v>
      </c>
    </row>
    <row r="210" spans="1:45">
      <c r="A210" s="14" t="str">
        <f>'data organization'!S211</f>
        <v>208:17:2.88:LO</v>
      </c>
      <c r="B210" s="2">
        <v>374.95993041992187</v>
      </c>
      <c r="C210" s="2">
        <v>374.95993041992187</v>
      </c>
      <c r="D210" s="2">
        <v>374.9542236328125</v>
      </c>
      <c r="E210" s="36">
        <v>374.96566772460937</v>
      </c>
      <c r="F210" s="36">
        <v>374.9542236328125</v>
      </c>
      <c r="G210" s="2">
        <v>374.95993041992187</v>
      </c>
      <c r="H210" s="2">
        <v>374.96566772460937</v>
      </c>
      <c r="I210" s="2">
        <v>374.95993041992187</v>
      </c>
      <c r="J210" s="2">
        <v>374.948486328125</v>
      </c>
      <c r="K210" s="2">
        <v>374.9542236328125</v>
      </c>
      <c r="L210" s="2">
        <v>374.9542236328125</v>
      </c>
      <c r="M210" s="2">
        <v>374.948486328125</v>
      </c>
      <c r="N210" s="2">
        <v>374.95993041992187</v>
      </c>
      <c r="O210" s="2">
        <v>374.948486328125</v>
      </c>
      <c r="R210" s="2">
        <v>374.95993041992187</v>
      </c>
      <c r="U210" s="2">
        <v>374.96566772460937</v>
      </c>
      <c r="V210" s="2">
        <v>374.95993041992187</v>
      </c>
      <c r="W210" s="2">
        <v>374.96566772460937</v>
      </c>
      <c r="Z210" s="2">
        <v>374.948486328125</v>
      </c>
      <c r="AA210" s="2">
        <v>374.95993041992187</v>
      </c>
      <c r="AB210" s="2">
        <v>374.9542236328125</v>
      </c>
      <c r="AC210" s="2">
        <v>374.9542236328125</v>
      </c>
      <c r="AD210" s="2">
        <v>374.948486328125</v>
      </c>
      <c r="AF210" s="2">
        <v>374.948486328125</v>
      </c>
      <c r="AH210" s="2">
        <f t="shared" si="109"/>
        <v>6.0666616381380425E-3</v>
      </c>
      <c r="AI210" s="2">
        <f t="shared" si="95"/>
        <v>374.948486328125</v>
      </c>
      <c r="AJ210" s="2">
        <f t="shared" si="96"/>
        <v>374.94749892518604</v>
      </c>
      <c r="AK210" s="2">
        <f t="shared" si="97"/>
        <v>374.95659891764325</v>
      </c>
      <c r="AL210" s="2">
        <f t="shared" si="98"/>
        <v>374.96569891010046</v>
      </c>
      <c r="AM210" s="2">
        <f t="shared" si="99"/>
        <v>374.96566772460937</v>
      </c>
      <c r="AN210" s="89"/>
      <c r="AO210" s="48">
        <f t="shared" ref="AO210" ca="1" si="125">AN209</f>
        <v>417.02984489927729</v>
      </c>
      <c r="AP210" s="88"/>
      <c r="AQ210" s="88"/>
      <c r="AR210" s="88"/>
      <c r="AS210" s="88"/>
    </row>
    <row r="211" spans="1:45">
      <c r="A211" s="14" t="str">
        <f>'data organization'!S212</f>
        <v>209:17:2.88:HS</v>
      </c>
      <c r="B211" s="2">
        <v>154.98817443847656</v>
      </c>
      <c r="C211" s="2">
        <v>154.98817443847656</v>
      </c>
      <c r="D211" s="2">
        <v>154.98817443847656</v>
      </c>
      <c r="E211" s="36">
        <v>154.98580932617187</v>
      </c>
      <c r="F211" s="36">
        <v>154.98580932617187</v>
      </c>
      <c r="G211" s="2">
        <v>154.99053955078125</v>
      </c>
      <c r="H211" s="2">
        <v>154.99053955078125</v>
      </c>
      <c r="I211" s="2">
        <v>154.98817443847656</v>
      </c>
      <c r="J211" s="2">
        <v>154.9810791015625</v>
      </c>
      <c r="K211" s="2">
        <v>154.98580932617187</v>
      </c>
      <c r="L211" s="2">
        <v>154.98580932617187</v>
      </c>
      <c r="M211" s="2">
        <v>154.9810791015625</v>
      </c>
      <c r="N211" s="2">
        <v>154.98344421386719</v>
      </c>
      <c r="O211" s="2">
        <v>154.98817443847656</v>
      </c>
      <c r="R211" s="2">
        <v>154.98344421386719</v>
      </c>
      <c r="U211" s="2">
        <v>154.98817443847656</v>
      </c>
      <c r="V211" s="2">
        <v>154.98580932617187</v>
      </c>
      <c r="W211" s="2">
        <v>154.98817443847656</v>
      </c>
      <c r="Z211" s="2">
        <v>154.98344421386719</v>
      </c>
      <c r="AA211" s="2">
        <v>154.98580932617187</v>
      </c>
      <c r="AB211" s="2">
        <v>154.98344421386719</v>
      </c>
      <c r="AC211" s="2">
        <v>154.98344421386719</v>
      </c>
      <c r="AD211" s="2">
        <v>154.98344421386719</v>
      </c>
      <c r="AF211" s="2">
        <v>154.98344421386719</v>
      </c>
      <c r="AH211" s="2">
        <f t="shared" si="109"/>
        <v>2.7011485995979286E-3</v>
      </c>
      <c r="AI211" s="2">
        <f t="shared" si="95"/>
        <v>154.9810791015625</v>
      </c>
      <c r="AJ211" s="2">
        <f t="shared" si="96"/>
        <v>154.98175760327248</v>
      </c>
      <c r="AK211" s="2">
        <f t="shared" si="97"/>
        <v>154.98580932617187</v>
      </c>
      <c r="AL211" s="2">
        <f t="shared" si="98"/>
        <v>154.98986104907127</v>
      </c>
      <c r="AM211" s="2">
        <f t="shared" si="99"/>
        <v>154.99053955078125</v>
      </c>
      <c r="AN211" s="89"/>
      <c r="AO211" s="48">
        <f t="shared" ref="AO211" ca="1" si="126">AN209</f>
        <v>417.02984489927729</v>
      </c>
      <c r="AP211" s="88"/>
      <c r="AQ211" s="88"/>
      <c r="AR211" s="88"/>
      <c r="AS211" s="88"/>
    </row>
    <row r="212" spans="1:45">
      <c r="A212" s="14" t="str">
        <f>'data organization'!S213</f>
        <v>210:17:2.86:HI</v>
      </c>
      <c r="B212" s="2">
        <v>435.43145751953125</v>
      </c>
      <c r="C212" s="2">
        <v>423.23187255859375</v>
      </c>
      <c r="D212" s="2">
        <v>418.22689819335938</v>
      </c>
      <c r="E212" s="36">
        <v>434.80581665039062</v>
      </c>
      <c r="F212" s="36">
        <v>397.425048828125</v>
      </c>
      <c r="G212" s="2">
        <v>408.21697998046875</v>
      </c>
      <c r="H212" s="2">
        <v>416.81924438476562</v>
      </c>
      <c r="I212" s="2">
        <v>417.91409301757813</v>
      </c>
      <c r="J212" s="2">
        <v>390.23040771484375</v>
      </c>
      <c r="K212" s="2">
        <v>452.32318115234375</v>
      </c>
      <c r="L212" s="2">
        <v>377.56161499023437</v>
      </c>
      <c r="M212" s="2">
        <v>352.69320678710937</v>
      </c>
      <c r="N212" s="2">
        <v>390.543212890625</v>
      </c>
      <c r="O212" s="2">
        <v>369.27215576171875</v>
      </c>
      <c r="R212" s="2">
        <v>389.76119995117187</v>
      </c>
      <c r="U212" s="2">
        <v>517.700439453125</v>
      </c>
      <c r="V212" s="2">
        <v>404.15045166015625</v>
      </c>
      <c r="W212" s="2">
        <v>428.70602416992187</v>
      </c>
      <c r="Z212" s="2">
        <v>375.68475341796875</v>
      </c>
      <c r="AA212" s="2">
        <v>455.13848876953125</v>
      </c>
      <c r="AB212" s="2">
        <v>368.80291748046875</v>
      </c>
      <c r="AC212" s="2">
        <v>419.32174682617187</v>
      </c>
      <c r="AD212" s="2">
        <v>399.1455078125</v>
      </c>
      <c r="AF212" s="2">
        <v>358.16738891601562</v>
      </c>
      <c r="AH212" s="2">
        <f t="shared" si="109"/>
        <v>36.394706671593084</v>
      </c>
      <c r="AI212" s="2">
        <f t="shared" si="95"/>
        <v>352.69320678710937</v>
      </c>
      <c r="AJ212" s="2">
        <f t="shared" si="96"/>
        <v>353.79436119622363</v>
      </c>
      <c r="AK212" s="2">
        <f t="shared" si="97"/>
        <v>408.38642120361328</v>
      </c>
      <c r="AL212" s="2">
        <f t="shared" si="98"/>
        <v>462.97848121100293</v>
      </c>
      <c r="AM212" s="2">
        <f t="shared" si="99"/>
        <v>517.700439453125</v>
      </c>
      <c r="AN212" s="89">
        <f ca="1">INDIRECT("'calcRED(0)'!R"&amp;ROW('calcRED(0)'!$V$17)+(ROW(AN212)-ROW($AN$116))/3&amp;"C"&amp;COLUMN('calcRED(0)'!$V$17),FALSE)</f>
        <v>413.78858587208106</v>
      </c>
      <c r="AO212" s="48">
        <f t="shared" ref="AO212" ca="1" si="127">AN212</f>
        <v>413.78858587208106</v>
      </c>
      <c r="AP212" s="88">
        <f>AK212-AK215</f>
        <v>3.1672007242838731</v>
      </c>
      <c r="AQ212" s="88">
        <f>AK213-AK216</f>
        <v>7.13348388671875E-4</v>
      </c>
      <c r="AR212" s="88">
        <f>AK214-AK217</f>
        <v>-2.956390380859375E-4</v>
      </c>
      <c r="AS212" s="88">
        <f>data3!AM212</f>
        <v>0.11229041314894062</v>
      </c>
    </row>
    <row r="213" spans="1:45">
      <c r="A213" s="14" t="str">
        <f>'data organization'!S214</f>
        <v>211:17:2.86:LO</v>
      </c>
      <c r="B213" s="2">
        <v>374.95993041992187</v>
      </c>
      <c r="C213" s="2">
        <v>374.95993041992187</v>
      </c>
      <c r="D213" s="2">
        <v>374.95993041992187</v>
      </c>
      <c r="E213" s="36">
        <v>374.96566772460937</v>
      </c>
      <c r="F213" s="36">
        <v>374.95993041992187</v>
      </c>
      <c r="G213" s="2">
        <v>374.95993041992187</v>
      </c>
      <c r="H213" s="2">
        <v>374.95993041992187</v>
      </c>
      <c r="I213" s="2">
        <v>374.95993041992187</v>
      </c>
      <c r="J213" s="2">
        <v>374.948486328125</v>
      </c>
      <c r="K213" s="2">
        <v>374.9542236328125</v>
      </c>
      <c r="L213" s="2">
        <v>374.9542236328125</v>
      </c>
      <c r="M213" s="2">
        <v>374.948486328125</v>
      </c>
      <c r="N213" s="2">
        <v>374.96566772460937</v>
      </c>
      <c r="O213" s="2">
        <v>374.948486328125</v>
      </c>
      <c r="R213" s="2">
        <v>374.95993041992187</v>
      </c>
      <c r="U213" s="2">
        <v>374.96566772460937</v>
      </c>
      <c r="V213" s="2">
        <v>374.9542236328125</v>
      </c>
      <c r="W213" s="2">
        <v>374.95993041992187</v>
      </c>
      <c r="Z213" s="2">
        <v>374.94277954101562</v>
      </c>
      <c r="AA213" s="2">
        <v>374.95993041992187</v>
      </c>
      <c r="AB213" s="2">
        <v>374.948486328125</v>
      </c>
      <c r="AC213" s="2">
        <v>374.9542236328125</v>
      </c>
      <c r="AD213" s="2">
        <v>374.94277954101562</v>
      </c>
      <c r="AF213" s="2">
        <v>374.948486328125</v>
      </c>
      <c r="AH213" s="2">
        <f t="shared" si="109"/>
        <v>6.8493339376643585E-3</v>
      </c>
      <c r="AI213" s="2">
        <f t="shared" si="95"/>
        <v>374.94277954101562</v>
      </c>
      <c r="AJ213" s="2">
        <f t="shared" si="96"/>
        <v>374.94560902521653</v>
      </c>
      <c r="AK213" s="2">
        <f t="shared" si="97"/>
        <v>374.95588302612305</v>
      </c>
      <c r="AL213" s="2">
        <f t="shared" si="98"/>
        <v>374.96615702702957</v>
      </c>
      <c r="AM213" s="2">
        <f t="shared" si="99"/>
        <v>374.96566772460937</v>
      </c>
      <c r="AN213" s="89"/>
      <c r="AO213" s="48">
        <f t="shared" ref="AO213" ca="1" si="128">AN212</f>
        <v>413.78858587208106</v>
      </c>
      <c r="AP213" s="88"/>
      <c r="AQ213" s="88"/>
      <c r="AR213" s="88"/>
      <c r="AS213" s="88"/>
    </row>
    <row r="214" spans="1:45">
      <c r="A214" s="14" t="str">
        <f>'data organization'!S215</f>
        <v>212:17:2.86:HS</v>
      </c>
      <c r="B214" s="2">
        <v>154.98344421386719</v>
      </c>
      <c r="C214" s="2">
        <v>154.98817443847656</v>
      </c>
      <c r="D214" s="2">
        <v>154.98817443847656</v>
      </c>
      <c r="E214" s="36">
        <v>154.98580932617187</v>
      </c>
      <c r="F214" s="36">
        <v>154.98580932617187</v>
      </c>
      <c r="G214" s="2">
        <v>154.98344421386719</v>
      </c>
      <c r="H214" s="2">
        <v>154.98580932617187</v>
      </c>
      <c r="I214" s="2">
        <v>154.9810791015625</v>
      </c>
      <c r="J214" s="2">
        <v>154.9810791015625</v>
      </c>
      <c r="K214" s="2">
        <v>154.98344421386719</v>
      </c>
      <c r="L214" s="2">
        <v>154.98580932617187</v>
      </c>
      <c r="M214" s="2">
        <v>154.9810791015625</v>
      </c>
      <c r="N214" s="2">
        <v>154.99053955078125</v>
      </c>
      <c r="O214" s="2">
        <v>154.98344421386719</v>
      </c>
      <c r="R214" s="2">
        <v>154.98344421386719</v>
      </c>
      <c r="U214" s="2">
        <v>154.98817443847656</v>
      </c>
      <c r="V214" s="2">
        <v>154.98817443847656</v>
      </c>
      <c r="W214" s="2">
        <v>154.98817443847656</v>
      </c>
      <c r="Z214" s="2">
        <v>154.98344421386719</v>
      </c>
      <c r="AA214" s="2">
        <v>154.98580932617187</v>
      </c>
      <c r="AB214" s="2">
        <v>154.98344421386719</v>
      </c>
      <c r="AC214" s="2">
        <v>154.98344421386719</v>
      </c>
      <c r="AD214" s="2">
        <v>154.98344421386719</v>
      </c>
      <c r="AF214" s="2">
        <v>154.98344421386719</v>
      </c>
      <c r="AH214" s="2">
        <f t="shared" si="109"/>
        <v>2.592023847563647E-3</v>
      </c>
      <c r="AI214" s="2">
        <f t="shared" si="95"/>
        <v>154.9810791015625</v>
      </c>
      <c r="AJ214" s="2">
        <f t="shared" si="96"/>
        <v>154.98103437328626</v>
      </c>
      <c r="AK214" s="2">
        <f t="shared" si="97"/>
        <v>154.98492240905762</v>
      </c>
      <c r="AL214" s="2">
        <f t="shared" si="98"/>
        <v>154.98881044482897</v>
      </c>
      <c r="AM214" s="2">
        <f t="shared" si="99"/>
        <v>154.99053955078125</v>
      </c>
      <c r="AN214" s="89"/>
      <c r="AO214" s="48">
        <f t="shared" ref="AO214" ca="1" si="129">AN212</f>
        <v>413.78858587208106</v>
      </c>
      <c r="AP214" s="88"/>
      <c r="AQ214" s="88"/>
      <c r="AR214" s="88"/>
      <c r="AS214" s="88"/>
    </row>
    <row r="215" spans="1:45">
      <c r="A215" s="14" t="str">
        <f>'data organization'!S216</f>
        <v>213:17:2.84:HI</v>
      </c>
      <c r="B215" s="2">
        <v>431.99053955078125</v>
      </c>
      <c r="C215" s="2">
        <v>419.94735717773437</v>
      </c>
      <c r="D215" s="2">
        <v>414.9423828125</v>
      </c>
      <c r="E215" s="36">
        <v>431.36492919921875</v>
      </c>
      <c r="F215" s="36">
        <v>394.29693603515625</v>
      </c>
      <c r="G215" s="2">
        <v>405.08889770507812</v>
      </c>
      <c r="H215" s="2">
        <v>413.691162109375</v>
      </c>
      <c r="I215" s="2">
        <v>414.62957763671875</v>
      </c>
      <c r="J215" s="2">
        <v>387.25872802734375</v>
      </c>
      <c r="K215" s="2">
        <v>448.88226318359375</v>
      </c>
      <c r="L215" s="2">
        <v>374.58990478515625</v>
      </c>
      <c r="M215" s="2">
        <v>349.8779296875</v>
      </c>
      <c r="N215" s="2">
        <v>387.571533203125</v>
      </c>
      <c r="O215" s="2">
        <v>366.45684814453125</v>
      </c>
      <c r="R215" s="2">
        <v>386.78948974609375</v>
      </c>
      <c r="U215" s="2">
        <v>513.79034423828125</v>
      </c>
      <c r="V215" s="2">
        <v>400.86593627929687</v>
      </c>
      <c r="W215" s="2">
        <v>425.42153930664062</v>
      </c>
      <c r="Z215" s="2">
        <v>372.71304321289062</v>
      </c>
      <c r="AA215" s="2">
        <v>451.54116821289062</v>
      </c>
      <c r="AB215" s="2">
        <v>365.98764038085937</v>
      </c>
      <c r="AC215" s="2">
        <v>416.0372314453125</v>
      </c>
      <c r="AD215" s="2">
        <v>396.17379760742188</v>
      </c>
      <c r="AF215" s="2">
        <v>355.35211181640625</v>
      </c>
      <c r="AH215" s="2">
        <f t="shared" si="109"/>
        <v>36.125815960897128</v>
      </c>
      <c r="AI215" s="2">
        <f t="shared" si="95"/>
        <v>349.8779296875</v>
      </c>
      <c r="AJ215" s="2">
        <f t="shared" si="96"/>
        <v>351.03049653798371</v>
      </c>
      <c r="AK215" s="2">
        <f t="shared" si="97"/>
        <v>405.21922047932941</v>
      </c>
      <c r="AL215" s="2">
        <f t="shared" si="98"/>
        <v>459.40794442067511</v>
      </c>
      <c r="AM215" s="2">
        <f t="shared" si="99"/>
        <v>513.79034423828125</v>
      </c>
      <c r="AN215" s="89">
        <f ca="1">INDIRECT("'calcRED(0)'!R"&amp;ROW('calcRED(0)'!$V$17)+(ROW(AN215)-ROW($AN$116))/3&amp;"C"&amp;COLUMN('calcRED(0)'!$V$17),FALSE)</f>
        <v>410.56902172626081</v>
      </c>
      <c r="AO215" s="48">
        <f t="shared" ref="AO215" ca="1" si="130">AN215</f>
        <v>410.56902172626081</v>
      </c>
      <c r="AP215" s="88">
        <f>AK215-AK218</f>
        <v>3.1802317301431913</v>
      </c>
      <c r="AQ215" s="88">
        <f>AK216-AK219</f>
        <v>1.1914571126112605E-3</v>
      </c>
      <c r="AR215" s="88">
        <f>AK217-AK220</f>
        <v>-5.91278076171875E-4</v>
      </c>
      <c r="AS215" s="88">
        <f>data3!AM215</f>
        <v>0.11364595351680684</v>
      </c>
    </row>
    <row r="216" spans="1:45">
      <c r="A216" s="14" t="str">
        <f>'data organization'!S217</f>
        <v>214:17:2.84:LO</v>
      </c>
      <c r="B216" s="2">
        <v>374.95993041992187</v>
      </c>
      <c r="C216" s="2">
        <v>374.95993041992187</v>
      </c>
      <c r="D216" s="2">
        <v>374.9542236328125</v>
      </c>
      <c r="E216" s="36">
        <v>374.96566772460937</v>
      </c>
      <c r="F216" s="36">
        <v>374.9542236328125</v>
      </c>
      <c r="G216" s="2">
        <v>374.95993041992187</v>
      </c>
      <c r="H216" s="2">
        <v>374.96566772460937</v>
      </c>
      <c r="I216" s="2">
        <v>374.9542236328125</v>
      </c>
      <c r="J216" s="2">
        <v>374.948486328125</v>
      </c>
      <c r="K216" s="2">
        <v>374.95993041992187</v>
      </c>
      <c r="L216" s="2">
        <v>374.9542236328125</v>
      </c>
      <c r="M216" s="2">
        <v>374.948486328125</v>
      </c>
      <c r="N216" s="2">
        <v>374.95993041992187</v>
      </c>
      <c r="O216" s="2">
        <v>374.948486328125</v>
      </c>
      <c r="R216" s="2">
        <v>374.96566772460937</v>
      </c>
      <c r="U216" s="2">
        <v>374.95993041992187</v>
      </c>
      <c r="V216" s="2">
        <v>374.9542236328125</v>
      </c>
      <c r="W216" s="2">
        <v>374.9542236328125</v>
      </c>
      <c r="Z216" s="2">
        <v>374.94277954101562</v>
      </c>
      <c r="AA216" s="2">
        <v>374.95993041992187</v>
      </c>
      <c r="AB216" s="2">
        <v>374.948486328125</v>
      </c>
      <c r="AC216" s="2">
        <v>374.9542236328125</v>
      </c>
      <c r="AD216" s="2">
        <v>374.94277954101562</v>
      </c>
      <c r="AF216" s="2">
        <v>374.948486328125</v>
      </c>
      <c r="AH216" s="2">
        <f t="shared" si="109"/>
        <v>6.678685826807953E-3</v>
      </c>
      <c r="AI216" s="2">
        <f t="shared" si="95"/>
        <v>374.94277954101562</v>
      </c>
      <c r="AJ216" s="2">
        <f t="shared" si="96"/>
        <v>374.94515164899417</v>
      </c>
      <c r="AK216" s="2">
        <f t="shared" si="97"/>
        <v>374.95516967773437</v>
      </c>
      <c r="AL216" s="2">
        <f t="shared" si="98"/>
        <v>374.96518770647458</v>
      </c>
      <c r="AM216" s="2">
        <f t="shared" si="99"/>
        <v>374.96566772460937</v>
      </c>
      <c r="AN216" s="89"/>
      <c r="AO216" s="48">
        <f t="shared" ref="AO216" ca="1" si="131">AN215</f>
        <v>410.56902172626081</v>
      </c>
      <c r="AP216" s="88"/>
      <c r="AQ216" s="88"/>
      <c r="AR216" s="88"/>
      <c r="AS216" s="88"/>
    </row>
    <row r="217" spans="1:45">
      <c r="A217" s="14" t="str">
        <f>'data organization'!S218</f>
        <v>215:17:2.84:HS</v>
      </c>
      <c r="B217" s="2">
        <v>154.98817443847656</v>
      </c>
      <c r="C217" s="2">
        <v>154.98817443847656</v>
      </c>
      <c r="D217" s="2">
        <v>154.98580932617187</v>
      </c>
      <c r="E217" s="36">
        <v>154.98344421386719</v>
      </c>
      <c r="F217" s="36">
        <v>154.98817443847656</v>
      </c>
      <c r="G217" s="2">
        <v>154.98817443847656</v>
      </c>
      <c r="H217" s="2">
        <v>154.98817443847656</v>
      </c>
      <c r="I217" s="2">
        <v>154.98580932617187</v>
      </c>
      <c r="J217" s="2">
        <v>154.9810791015625</v>
      </c>
      <c r="K217" s="2">
        <v>154.98580932617187</v>
      </c>
      <c r="L217" s="2">
        <v>154.98344421386719</v>
      </c>
      <c r="M217" s="2">
        <v>154.98344421386719</v>
      </c>
      <c r="N217" s="2">
        <v>154.98817443847656</v>
      </c>
      <c r="O217" s="2">
        <v>154.97871398925781</v>
      </c>
      <c r="R217" s="2">
        <v>154.98817443847656</v>
      </c>
      <c r="U217" s="2">
        <v>154.98817443847656</v>
      </c>
      <c r="V217" s="2">
        <v>154.98344421386719</v>
      </c>
      <c r="W217" s="2">
        <v>154.98580932617187</v>
      </c>
      <c r="Z217" s="2">
        <v>154.98344421386719</v>
      </c>
      <c r="AA217" s="2">
        <v>154.99053955078125</v>
      </c>
      <c r="AB217" s="2">
        <v>154.9810791015625</v>
      </c>
      <c r="AC217" s="2">
        <v>154.98580932617187</v>
      </c>
      <c r="AD217" s="2">
        <v>154.98344421386719</v>
      </c>
      <c r="AF217" s="2">
        <v>154.97871398925781</v>
      </c>
      <c r="AH217" s="2">
        <f t="shared" si="109"/>
        <v>3.2150098998145588E-3</v>
      </c>
      <c r="AI217" s="2">
        <f t="shared" si="95"/>
        <v>154.97871398925781</v>
      </c>
      <c r="AJ217" s="2">
        <f t="shared" si="96"/>
        <v>154.98039553324597</v>
      </c>
      <c r="AK217" s="2">
        <f t="shared" si="97"/>
        <v>154.9852180480957</v>
      </c>
      <c r="AL217" s="2">
        <f t="shared" si="98"/>
        <v>154.99004056294544</v>
      </c>
      <c r="AM217" s="2">
        <f t="shared" si="99"/>
        <v>154.99053955078125</v>
      </c>
      <c r="AN217" s="89"/>
      <c r="AO217" s="48">
        <f t="shared" ref="AO217" ca="1" si="132">AN215</f>
        <v>410.56902172626081</v>
      </c>
      <c r="AP217" s="88"/>
      <c r="AQ217" s="88"/>
      <c r="AR217" s="88"/>
      <c r="AS217" s="88"/>
    </row>
    <row r="218" spans="1:45">
      <c r="A218" s="14" t="str">
        <f>'data organization'!S219</f>
        <v>216:17:2.82:HI</v>
      </c>
      <c r="B218" s="2">
        <v>428.70602416992187</v>
      </c>
      <c r="C218" s="2">
        <v>416.662841796875</v>
      </c>
      <c r="D218" s="2">
        <v>411.65789794921875</v>
      </c>
      <c r="E218" s="36">
        <v>427.92401123046875</v>
      </c>
      <c r="F218" s="36">
        <v>391.16885375976562</v>
      </c>
      <c r="G218" s="2">
        <v>401.96078491210937</v>
      </c>
      <c r="H218" s="2">
        <v>410.40664672851562</v>
      </c>
      <c r="I218" s="2">
        <v>411.50149536132812</v>
      </c>
      <c r="J218" s="2">
        <v>384.130615234375</v>
      </c>
      <c r="K218" s="2">
        <v>445.28497314453125</v>
      </c>
      <c r="L218" s="2">
        <v>371.61822509765625</v>
      </c>
      <c r="M218" s="2">
        <v>347.21905517578125</v>
      </c>
      <c r="N218" s="2">
        <v>384.44342041015625</v>
      </c>
      <c r="O218" s="2">
        <v>363.48516845703125</v>
      </c>
      <c r="R218" s="2">
        <v>383.81781005859375</v>
      </c>
      <c r="U218" s="2">
        <v>509.72381591796875</v>
      </c>
      <c r="V218" s="2">
        <v>397.73785400390625</v>
      </c>
      <c r="W218" s="2">
        <v>422.13702392578125</v>
      </c>
      <c r="Z218" s="2">
        <v>369.89776611328125</v>
      </c>
      <c r="AA218" s="2">
        <v>448.10025024414062</v>
      </c>
      <c r="AB218" s="2">
        <v>363.01596069335937</v>
      </c>
      <c r="AC218" s="2">
        <v>412.75271606445312</v>
      </c>
      <c r="AD218" s="2">
        <v>393.04571533203125</v>
      </c>
      <c r="AF218" s="2">
        <v>352.53680419921875</v>
      </c>
      <c r="AH218" s="2">
        <f t="shared" si="109"/>
        <v>35.848067355438097</v>
      </c>
      <c r="AI218" s="2">
        <f t="shared" si="95"/>
        <v>347.21905517578125</v>
      </c>
      <c r="AJ218" s="2">
        <f t="shared" si="96"/>
        <v>348.26688771602909</v>
      </c>
      <c r="AK218" s="2">
        <f t="shared" si="97"/>
        <v>402.03898874918622</v>
      </c>
      <c r="AL218" s="2">
        <f t="shared" si="98"/>
        <v>455.81108978234334</v>
      </c>
      <c r="AM218" s="2">
        <f t="shared" si="99"/>
        <v>509.72381591796875</v>
      </c>
      <c r="AN218" s="89">
        <f ca="1">INDIRECT("'calcRED(0)'!R"&amp;ROW('calcRED(0)'!$V$17)+(ROW(AN218)-ROW($AN$116))/3&amp;"C"&amp;COLUMN('calcRED(0)'!$V$17),FALSE)</f>
        <v>407.31059184787972</v>
      </c>
      <c r="AO218" s="48">
        <f t="shared" ref="AO218" ca="1" si="133">AN218</f>
        <v>407.31059184787972</v>
      </c>
      <c r="AP218" s="88">
        <f>AK218-AK221</f>
        <v>3.2323722839355469</v>
      </c>
      <c r="AQ218" s="88">
        <f>AK219-AK222</f>
        <v>-2.3778279620501053E-4</v>
      </c>
      <c r="AR218" s="88">
        <f>AK220-AK223</f>
        <v>1.18255615234375E-3</v>
      </c>
      <c r="AS218" s="88">
        <f>data3!AM218</f>
        <v>0.1139352859989291</v>
      </c>
    </row>
    <row r="219" spans="1:45">
      <c r="A219" s="14" t="str">
        <f>'data organization'!S220</f>
        <v>217:17:2.82:LO</v>
      </c>
      <c r="B219" s="2">
        <v>374.95993041992187</v>
      </c>
      <c r="C219" s="2">
        <v>374.9542236328125</v>
      </c>
      <c r="D219" s="2">
        <v>374.9542236328125</v>
      </c>
      <c r="E219" s="36">
        <v>374.96566772460937</v>
      </c>
      <c r="F219" s="36">
        <v>374.9542236328125</v>
      </c>
      <c r="G219" s="2">
        <v>374.9542236328125</v>
      </c>
      <c r="H219" s="2">
        <v>374.95993041992187</v>
      </c>
      <c r="I219" s="2">
        <v>374.95993041992187</v>
      </c>
      <c r="J219" s="2">
        <v>374.948486328125</v>
      </c>
      <c r="K219" s="2">
        <v>374.95993041992187</v>
      </c>
      <c r="L219" s="2">
        <v>374.9542236328125</v>
      </c>
      <c r="M219" s="2">
        <v>374.94277954101562</v>
      </c>
      <c r="N219" s="2">
        <v>374.95993041992187</v>
      </c>
      <c r="O219" s="2">
        <v>374.948486328125</v>
      </c>
      <c r="R219" s="2">
        <v>374.95993041992187</v>
      </c>
      <c r="U219" s="2">
        <v>374.9542236328125</v>
      </c>
      <c r="V219" s="2">
        <v>374.9542236328125</v>
      </c>
      <c r="W219" s="2">
        <v>374.95993041992187</v>
      </c>
      <c r="Z219" s="2">
        <v>374.948486328125</v>
      </c>
      <c r="AA219" s="2">
        <v>374.95993041992187</v>
      </c>
      <c r="AB219" s="2">
        <v>374.94277954101562</v>
      </c>
      <c r="AC219" s="2">
        <v>374.9542236328125</v>
      </c>
      <c r="AD219" s="2">
        <v>374.94277954101562</v>
      </c>
      <c r="AF219" s="2">
        <v>374.94277954101562</v>
      </c>
      <c r="AH219" s="2">
        <f t="shared" si="109"/>
        <v>6.6354780371059505E-3</v>
      </c>
      <c r="AI219" s="2">
        <f t="shared" si="95"/>
        <v>374.94277954101562</v>
      </c>
      <c r="AJ219" s="2">
        <f t="shared" si="96"/>
        <v>374.94402500356608</v>
      </c>
      <c r="AK219" s="2">
        <f t="shared" si="97"/>
        <v>374.95397822062176</v>
      </c>
      <c r="AL219" s="2">
        <f t="shared" si="98"/>
        <v>374.96393143767745</v>
      </c>
      <c r="AM219" s="2">
        <f t="shared" si="99"/>
        <v>374.96566772460937</v>
      </c>
      <c r="AN219" s="89"/>
      <c r="AO219" s="48">
        <f t="shared" ref="AO219" ca="1" si="134">AN218</f>
        <v>407.31059184787972</v>
      </c>
      <c r="AP219" s="88"/>
      <c r="AQ219" s="88"/>
      <c r="AR219" s="88"/>
      <c r="AS219" s="88"/>
    </row>
    <row r="220" spans="1:45">
      <c r="A220" s="14" t="str">
        <f>'data organization'!S221</f>
        <v>218:17:2.82:HS</v>
      </c>
      <c r="B220" s="2">
        <v>154.98817443847656</v>
      </c>
      <c r="C220" s="2">
        <v>154.98344421386719</v>
      </c>
      <c r="D220" s="2">
        <v>154.98580932617187</v>
      </c>
      <c r="E220" s="36">
        <v>154.99053955078125</v>
      </c>
      <c r="F220" s="36">
        <v>154.98580932617187</v>
      </c>
      <c r="G220" s="2">
        <v>154.99053955078125</v>
      </c>
      <c r="H220" s="2">
        <v>154.99053955078125</v>
      </c>
      <c r="I220" s="2">
        <v>154.98580932617187</v>
      </c>
      <c r="J220" s="2">
        <v>154.98344421386719</v>
      </c>
      <c r="K220" s="2">
        <v>154.98344421386719</v>
      </c>
      <c r="L220" s="2">
        <v>154.98817443847656</v>
      </c>
      <c r="M220" s="2">
        <v>154.98344421386719</v>
      </c>
      <c r="N220" s="2">
        <v>154.98817443847656</v>
      </c>
      <c r="O220" s="2">
        <v>154.9810791015625</v>
      </c>
      <c r="R220" s="2">
        <v>154.98817443847656</v>
      </c>
      <c r="U220" s="2">
        <v>154.98817443847656</v>
      </c>
      <c r="V220" s="2">
        <v>154.98344421386719</v>
      </c>
      <c r="W220" s="2">
        <v>154.98817443847656</v>
      </c>
      <c r="Z220" s="2">
        <v>154.98580932617187</v>
      </c>
      <c r="AA220" s="2">
        <v>154.98580932617187</v>
      </c>
      <c r="AB220" s="2">
        <v>154.9810791015625</v>
      </c>
      <c r="AC220" s="2">
        <v>154.98580932617187</v>
      </c>
      <c r="AD220" s="2">
        <v>154.98344421386719</v>
      </c>
      <c r="AF220" s="2">
        <v>154.9810791015625</v>
      </c>
      <c r="AH220" s="2">
        <f t="shared" si="109"/>
        <v>2.9589600383465504E-3</v>
      </c>
      <c r="AI220" s="2">
        <f t="shared" si="95"/>
        <v>154.9810791015625</v>
      </c>
      <c r="AJ220" s="2">
        <f t="shared" si="96"/>
        <v>154.98137088611435</v>
      </c>
      <c r="AK220" s="2">
        <f t="shared" si="97"/>
        <v>154.98580932617187</v>
      </c>
      <c r="AL220" s="2">
        <f t="shared" si="98"/>
        <v>154.9902477662294</v>
      </c>
      <c r="AM220" s="2">
        <f t="shared" si="99"/>
        <v>154.99053955078125</v>
      </c>
      <c r="AN220" s="89"/>
      <c r="AO220" s="48">
        <f t="shared" ref="AO220" ca="1" si="135">AN218</f>
        <v>407.31059184787972</v>
      </c>
      <c r="AP220" s="88"/>
      <c r="AQ220" s="88"/>
      <c r="AR220" s="88"/>
      <c r="AS220" s="88"/>
    </row>
    <row r="221" spans="1:45">
      <c r="A221" s="14" t="str">
        <f>'data organization'!S222</f>
        <v>219:17:2.8:HI</v>
      </c>
      <c r="B221" s="2">
        <v>425.10873413085937</v>
      </c>
      <c r="C221" s="2">
        <v>413.22195434570312</v>
      </c>
      <c r="D221" s="2">
        <v>408.37338256835937</v>
      </c>
      <c r="E221" s="36">
        <v>424.48309326171875</v>
      </c>
      <c r="F221" s="36">
        <v>388.04074096679687</v>
      </c>
      <c r="G221" s="2">
        <v>398.67626953125</v>
      </c>
      <c r="H221" s="2">
        <v>407.12216186523437</v>
      </c>
      <c r="I221" s="2">
        <v>408.21697998046875</v>
      </c>
      <c r="J221" s="2">
        <v>381.00253295898437</v>
      </c>
      <c r="K221" s="2">
        <v>441.84405517578125</v>
      </c>
      <c r="L221" s="2">
        <v>368.64651489257812</v>
      </c>
      <c r="M221" s="2">
        <v>344.40374755859375</v>
      </c>
      <c r="N221" s="2">
        <v>381.47174072265625</v>
      </c>
      <c r="O221" s="2">
        <v>360.66986083984375</v>
      </c>
      <c r="R221" s="2">
        <v>380.689697265625</v>
      </c>
      <c r="U221" s="2">
        <v>505.65728759765625</v>
      </c>
      <c r="V221" s="2">
        <v>394.6097412109375</v>
      </c>
      <c r="W221" s="2">
        <v>418.69610595703125</v>
      </c>
      <c r="Z221" s="2">
        <v>366.92605590820312</v>
      </c>
      <c r="AA221" s="2">
        <v>444.5029296875</v>
      </c>
      <c r="AB221" s="2">
        <v>360.04425048828125</v>
      </c>
      <c r="AC221" s="2">
        <v>409.46823120117187</v>
      </c>
      <c r="AD221" s="2">
        <v>389.76119995117187</v>
      </c>
      <c r="AF221" s="2">
        <v>349.72152709960937</v>
      </c>
      <c r="AH221" s="2">
        <f t="shared" si="109"/>
        <v>35.562453697645026</v>
      </c>
      <c r="AI221" s="2">
        <f t="shared" si="95"/>
        <v>344.40374755859375</v>
      </c>
      <c r="AJ221" s="2">
        <f t="shared" si="96"/>
        <v>345.46293591878316</v>
      </c>
      <c r="AK221" s="2">
        <f t="shared" si="97"/>
        <v>398.80661646525067</v>
      </c>
      <c r="AL221" s="2">
        <f t="shared" si="98"/>
        <v>452.15029701171818</v>
      </c>
      <c r="AM221" s="2">
        <f t="shared" si="99"/>
        <v>505.65728759765625</v>
      </c>
      <c r="AN221" s="89">
        <f ca="1">INDIRECT("'calcRED(0)'!R"&amp;ROW('calcRED(0)'!$V$17)+(ROW(AN221)-ROW($AN$116))/3&amp;"C"&amp;COLUMN('calcRED(0)'!$V$17),FALSE)</f>
        <v>404.0438662970584</v>
      </c>
      <c r="AO221" s="48">
        <f t="shared" ref="AO221" ca="1" si="136">AN221</f>
        <v>404.0438662970584</v>
      </c>
      <c r="AP221" s="88">
        <f>AK221-AK224</f>
        <v>3.2388852437337619</v>
      </c>
      <c r="AQ221" s="88">
        <f>AK222-AK225</f>
        <v>1.430511474609375E-3</v>
      </c>
      <c r="AR221" s="88">
        <f>AK223-AK226</f>
        <v>-5.91278076171875E-4</v>
      </c>
      <c r="AS221" s="88">
        <f>data3!AM221</f>
        <v>0.11383856496503242</v>
      </c>
    </row>
    <row r="222" spans="1:45">
      <c r="A222" s="14" t="str">
        <f>'data organization'!S223</f>
        <v>220:17:2.8:LO</v>
      </c>
      <c r="B222" s="2">
        <v>374.95993041992187</v>
      </c>
      <c r="C222" s="2">
        <v>374.95993041992187</v>
      </c>
      <c r="D222" s="2">
        <v>374.9542236328125</v>
      </c>
      <c r="E222" s="36">
        <v>374.95993041992187</v>
      </c>
      <c r="F222" s="36">
        <v>374.9542236328125</v>
      </c>
      <c r="G222" s="2">
        <v>374.9542236328125</v>
      </c>
      <c r="H222" s="2">
        <v>374.96566772460937</v>
      </c>
      <c r="I222" s="2">
        <v>374.9542236328125</v>
      </c>
      <c r="J222" s="2">
        <v>374.948486328125</v>
      </c>
      <c r="K222" s="2">
        <v>374.95993041992187</v>
      </c>
      <c r="L222" s="2">
        <v>374.9542236328125</v>
      </c>
      <c r="M222" s="2">
        <v>374.948486328125</v>
      </c>
      <c r="N222" s="2">
        <v>374.9542236328125</v>
      </c>
      <c r="O222" s="2">
        <v>374.948486328125</v>
      </c>
      <c r="R222" s="2">
        <v>374.95993041992187</v>
      </c>
      <c r="U222" s="2">
        <v>374.95993041992187</v>
      </c>
      <c r="V222" s="2">
        <v>374.95993041992187</v>
      </c>
      <c r="W222" s="2">
        <v>374.95993041992187</v>
      </c>
      <c r="Z222" s="2">
        <v>374.94277954101562</v>
      </c>
      <c r="AA222" s="2">
        <v>374.95993041992187</v>
      </c>
      <c r="AB222" s="2">
        <v>374.94277954101562</v>
      </c>
      <c r="AC222" s="2">
        <v>374.9542236328125</v>
      </c>
      <c r="AD222" s="2">
        <v>374.94277954101562</v>
      </c>
      <c r="AF222" s="2">
        <v>374.94277954101562</v>
      </c>
      <c r="AH222" s="2">
        <f t="shared" si="109"/>
        <v>6.7459861029576006E-3</v>
      </c>
      <c r="AI222" s="2">
        <f t="shared" si="95"/>
        <v>374.94277954101562</v>
      </c>
      <c r="AJ222" s="2">
        <f t="shared" si="96"/>
        <v>374.94409702426356</v>
      </c>
      <c r="AK222" s="2">
        <f t="shared" si="97"/>
        <v>374.95421600341797</v>
      </c>
      <c r="AL222" s="2">
        <f t="shared" si="98"/>
        <v>374.96433498257238</v>
      </c>
      <c r="AM222" s="2">
        <f t="shared" si="99"/>
        <v>374.96566772460937</v>
      </c>
      <c r="AN222" s="89"/>
      <c r="AO222" s="48">
        <f t="shared" ref="AO222" ca="1" si="137">AN221</f>
        <v>404.0438662970584</v>
      </c>
      <c r="AP222" s="88"/>
      <c r="AQ222" s="88"/>
      <c r="AR222" s="88"/>
      <c r="AS222" s="88"/>
    </row>
    <row r="223" spans="1:45">
      <c r="A223" s="14" t="str">
        <f>'data organization'!S224</f>
        <v>221:17:2.8:HS</v>
      </c>
      <c r="B223" s="2">
        <v>154.98580932617187</v>
      </c>
      <c r="C223" s="2">
        <v>154.98344421386719</v>
      </c>
      <c r="D223" s="2">
        <v>154.98344421386719</v>
      </c>
      <c r="E223" s="36">
        <v>154.98817443847656</v>
      </c>
      <c r="F223" s="36">
        <v>154.98580932617187</v>
      </c>
      <c r="G223" s="2">
        <v>154.99053955078125</v>
      </c>
      <c r="H223" s="2">
        <v>154.98580932617187</v>
      </c>
      <c r="I223" s="2">
        <v>154.98580932617187</v>
      </c>
      <c r="J223" s="2">
        <v>154.9810791015625</v>
      </c>
      <c r="K223" s="2">
        <v>154.98580932617187</v>
      </c>
      <c r="L223" s="2">
        <v>154.98344421386719</v>
      </c>
      <c r="M223" s="2">
        <v>154.98580932617187</v>
      </c>
      <c r="N223" s="2">
        <v>154.98344421386719</v>
      </c>
      <c r="O223" s="2">
        <v>154.98344421386719</v>
      </c>
      <c r="R223" s="2">
        <v>154.98580932617187</v>
      </c>
      <c r="U223" s="2">
        <v>154.98580932617187</v>
      </c>
      <c r="V223" s="2">
        <v>154.98344421386719</v>
      </c>
      <c r="W223" s="2">
        <v>154.98817443847656</v>
      </c>
      <c r="Z223" s="2">
        <v>154.9810791015625</v>
      </c>
      <c r="AA223" s="2">
        <v>154.98580932617187</v>
      </c>
      <c r="AB223" s="2">
        <v>154.98580932617187</v>
      </c>
      <c r="AC223" s="2">
        <v>154.98344421386719</v>
      </c>
      <c r="AD223" s="2">
        <v>154.97871398925781</v>
      </c>
      <c r="AF223" s="2">
        <v>154.9810791015625</v>
      </c>
      <c r="AH223" s="2">
        <f t="shared" si="109"/>
        <v>2.6095574669477055E-3</v>
      </c>
      <c r="AI223" s="2">
        <f t="shared" si="95"/>
        <v>154.97871398925781</v>
      </c>
      <c r="AJ223" s="2">
        <f t="shared" si="96"/>
        <v>154.98071243381912</v>
      </c>
      <c r="AK223" s="2">
        <f t="shared" si="97"/>
        <v>154.98462677001953</v>
      </c>
      <c r="AL223" s="2">
        <f t="shared" si="98"/>
        <v>154.98854110621994</v>
      </c>
      <c r="AM223" s="2">
        <f t="shared" si="99"/>
        <v>154.99053955078125</v>
      </c>
      <c r="AN223" s="89"/>
      <c r="AO223" s="48">
        <f t="shared" ref="AO223" ca="1" si="138">AN221</f>
        <v>404.0438662970584</v>
      </c>
      <c r="AP223" s="88"/>
      <c r="AQ223" s="88"/>
      <c r="AR223" s="88"/>
      <c r="AS223" s="88"/>
    </row>
    <row r="224" spans="1:45">
      <c r="A224" s="14" t="str">
        <f>'data organization'!S225</f>
        <v>222:17:2.78:HI</v>
      </c>
      <c r="B224" s="2">
        <v>421.66781616210937</v>
      </c>
      <c r="C224" s="2">
        <v>409.93743896484375</v>
      </c>
      <c r="D224" s="2">
        <v>404.93246459960937</v>
      </c>
      <c r="E224" s="36">
        <v>421.04220581054687</v>
      </c>
      <c r="F224" s="36">
        <v>384.91262817382812</v>
      </c>
      <c r="G224" s="2">
        <v>395.39178466796875</v>
      </c>
      <c r="H224" s="2">
        <v>403.68124389648437</v>
      </c>
      <c r="I224" s="2">
        <v>404.93246459960937</v>
      </c>
      <c r="J224" s="2">
        <v>378.03082275390625</v>
      </c>
      <c r="K224" s="2">
        <v>438.24673461914062</v>
      </c>
      <c r="L224" s="2">
        <v>365.67483520507812</v>
      </c>
      <c r="M224" s="2">
        <v>341.58847045898437</v>
      </c>
      <c r="N224" s="2">
        <v>378.3436279296875</v>
      </c>
      <c r="O224" s="2">
        <v>357.69818115234375</v>
      </c>
      <c r="R224" s="2">
        <v>377.56161499023437</v>
      </c>
      <c r="U224" s="2">
        <v>501.43435668945312</v>
      </c>
      <c r="V224" s="2">
        <v>391.48165893554687</v>
      </c>
      <c r="W224" s="2">
        <v>415.25521850585937</v>
      </c>
      <c r="Z224" s="2">
        <v>363.95437622070312</v>
      </c>
      <c r="AA224" s="2">
        <v>440.90560913085937</v>
      </c>
      <c r="AB224" s="2">
        <v>357.22897338867187</v>
      </c>
      <c r="AC224" s="2">
        <v>406.1837158203125</v>
      </c>
      <c r="AD224" s="2">
        <v>386.63308715820312</v>
      </c>
      <c r="AF224" s="2">
        <v>346.90621948242187</v>
      </c>
      <c r="AH224" s="2">
        <f t="shared" si="109"/>
        <v>35.250724075100884</v>
      </c>
      <c r="AI224" s="2">
        <f t="shared" si="95"/>
        <v>341.58847045898437</v>
      </c>
      <c r="AJ224" s="2">
        <f t="shared" si="96"/>
        <v>342.6916451088656</v>
      </c>
      <c r="AK224" s="2">
        <f t="shared" si="97"/>
        <v>395.56773122151691</v>
      </c>
      <c r="AL224" s="2">
        <f t="shared" si="98"/>
        <v>448.44381733416822</v>
      </c>
      <c r="AM224" s="2">
        <f t="shared" si="99"/>
        <v>501.43435668945312</v>
      </c>
      <c r="AN224" s="89">
        <f ca="1">INDIRECT("'calcRED(0)'!R"&amp;ROW('calcRED(0)'!$V$17)+(ROW(AN224)-ROW($AN$116))/3&amp;"C"&amp;COLUMN('calcRED(0)'!$V$17),FALSE)</f>
        <v>400.77991390882636</v>
      </c>
      <c r="AO224" s="48">
        <f t="shared" ref="AO224" ca="1" si="139">AN224</f>
        <v>400.77991390882636</v>
      </c>
      <c r="AP224" s="88">
        <f>AK224-AK227</f>
        <v>3.2714729309082031</v>
      </c>
      <c r="AQ224" s="88">
        <f>AK225-AK228</f>
        <v>-2.3905436199811447E-4</v>
      </c>
      <c r="AR224" s="88">
        <f>AK226-AK229</f>
        <v>7.8837076821969276E-4</v>
      </c>
      <c r="AS224" s="88">
        <f>data3!AM224</f>
        <v>0.116999318522792</v>
      </c>
    </row>
    <row r="225" spans="1:45">
      <c r="A225" s="14" t="str">
        <f>'data organization'!S226</f>
        <v>223:17:2.78:LO</v>
      </c>
      <c r="B225" s="2">
        <v>374.95993041992187</v>
      </c>
      <c r="C225" s="2">
        <v>374.95993041992187</v>
      </c>
      <c r="D225" s="2">
        <v>374.95993041992187</v>
      </c>
      <c r="E225" s="36">
        <v>374.95993041992187</v>
      </c>
      <c r="F225" s="36">
        <v>374.9542236328125</v>
      </c>
      <c r="G225" s="2">
        <v>374.95993041992187</v>
      </c>
      <c r="H225" s="2">
        <v>374.95993041992187</v>
      </c>
      <c r="I225" s="2">
        <v>374.95993041992187</v>
      </c>
      <c r="J225" s="2">
        <v>374.94277954101562</v>
      </c>
      <c r="K225" s="2">
        <v>374.9542236328125</v>
      </c>
      <c r="L225" s="2">
        <v>374.9542236328125</v>
      </c>
      <c r="M225" s="2">
        <v>374.94277954101562</v>
      </c>
      <c r="N225" s="2">
        <v>374.9542236328125</v>
      </c>
      <c r="O225" s="2">
        <v>374.94277954101562</v>
      </c>
      <c r="R225" s="2">
        <v>374.95993041992187</v>
      </c>
      <c r="U225" s="2">
        <v>374.9542236328125</v>
      </c>
      <c r="V225" s="2">
        <v>374.9542236328125</v>
      </c>
      <c r="W225" s="2">
        <v>374.9542236328125</v>
      </c>
      <c r="Z225" s="2">
        <v>374.94277954101562</v>
      </c>
      <c r="AA225" s="2">
        <v>374.95993041992187</v>
      </c>
      <c r="AB225" s="2">
        <v>374.948486328125</v>
      </c>
      <c r="AC225" s="2">
        <v>374.948486328125</v>
      </c>
      <c r="AD225" s="2">
        <v>374.93704223632812</v>
      </c>
      <c r="AF225" s="2">
        <v>374.94277954101562</v>
      </c>
      <c r="AH225" s="2">
        <f t="shared" si="109"/>
        <v>7.3995848672098923E-3</v>
      </c>
      <c r="AI225" s="2">
        <f t="shared" si="95"/>
        <v>374.93704223632812</v>
      </c>
      <c r="AJ225" s="2">
        <f t="shared" si="96"/>
        <v>374.94168611464255</v>
      </c>
      <c r="AK225" s="2">
        <f t="shared" si="97"/>
        <v>374.95278549194336</v>
      </c>
      <c r="AL225" s="2">
        <f t="shared" si="98"/>
        <v>374.96388486924417</v>
      </c>
      <c r="AM225" s="2">
        <f t="shared" si="99"/>
        <v>374.95993041992187</v>
      </c>
      <c r="AN225" s="89"/>
      <c r="AO225" s="48">
        <f t="shared" ref="AO225" ca="1" si="140">AN224</f>
        <v>400.77991390882636</v>
      </c>
      <c r="AP225" s="88"/>
      <c r="AQ225" s="88"/>
      <c r="AR225" s="88"/>
      <c r="AS225" s="88"/>
    </row>
    <row r="226" spans="1:45">
      <c r="A226" s="14" t="str">
        <f>'data organization'!S227</f>
        <v>224:17:2.78:HS</v>
      </c>
      <c r="B226" s="2">
        <v>154.98817443847656</v>
      </c>
      <c r="C226" s="2">
        <v>154.98344421386719</v>
      </c>
      <c r="D226" s="2">
        <v>154.98817443847656</v>
      </c>
      <c r="E226" s="36">
        <v>154.98817443847656</v>
      </c>
      <c r="F226" s="36">
        <v>154.98580932617187</v>
      </c>
      <c r="G226" s="2">
        <v>154.98344421386719</v>
      </c>
      <c r="H226" s="2">
        <v>154.98344421386719</v>
      </c>
      <c r="I226" s="2">
        <v>154.98817443847656</v>
      </c>
      <c r="J226" s="2">
        <v>154.97871398925781</v>
      </c>
      <c r="K226" s="2">
        <v>154.98580932617187</v>
      </c>
      <c r="L226" s="2">
        <v>154.98580932617187</v>
      </c>
      <c r="M226" s="2">
        <v>154.9810791015625</v>
      </c>
      <c r="N226" s="2">
        <v>154.99053955078125</v>
      </c>
      <c r="O226" s="2">
        <v>154.98344421386719</v>
      </c>
      <c r="R226" s="2">
        <v>154.98817443847656</v>
      </c>
      <c r="U226" s="2">
        <v>154.98580932617187</v>
      </c>
      <c r="V226" s="2">
        <v>154.98580932617187</v>
      </c>
      <c r="W226" s="2">
        <v>154.98580932617187</v>
      </c>
      <c r="Z226" s="2">
        <v>154.98344421386719</v>
      </c>
      <c r="AA226" s="2">
        <v>154.98580932617187</v>
      </c>
      <c r="AB226" s="2">
        <v>154.98580932617187</v>
      </c>
      <c r="AC226" s="2">
        <v>154.98344421386719</v>
      </c>
      <c r="AD226" s="2">
        <v>154.9810791015625</v>
      </c>
      <c r="AF226" s="2">
        <v>154.98580932617187</v>
      </c>
      <c r="AH226" s="2">
        <f t="shared" si="109"/>
        <v>2.7235651549139925E-3</v>
      </c>
      <c r="AI226" s="2">
        <f t="shared" si="95"/>
        <v>154.97871398925781</v>
      </c>
      <c r="AJ226" s="2">
        <f t="shared" si="96"/>
        <v>154.98113270036333</v>
      </c>
      <c r="AK226" s="2">
        <f t="shared" si="97"/>
        <v>154.9852180480957</v>
      </c>
      <c r="AL226" s="2">
        <f t="shared" si="98"/>
        <v>154.98930339582807</v>
      </c>
      <c r="AM226" s="2">
        <f t="shared" si="99"/>
        <v>154.99053955078125</v>
      </c>
      <c r="AN226" s="89"/>
      <c r="AO226" s="48">
        <f t="shared" ref="AO226" ca="1" si="141">AN224</f>
        <v>400.77991390882636</v>
      </c>
      <c r="AP226" s="88"/>
      <c r="AQ226" s="88"/>
      <c r="AR226" s="88"/>
      <c r="AS226" s="88"/>
    </row>
    <row r="227" spans="1:45">
      <c r="A227" s="14" t="str">
        <f>'data organization'!S228</f>
        <v>225:17:2.76:HI</v>
      </c>
      <c r="B227" s="2">
        <v>418.22689819335938</v>
      </c>
      <c r="C227" s="2">
        <v>406.49652099609375</v>
      </c>
      <c r="D227" s="2">
        <v>401.64797973632812</v>
      </c>
      <c r="E227" s="36">
        <v>417.60128784179687</v>
      </c>
      <c r="F227" s="36">
        <v>381.7845458984375</v>
      </c>
      <c r="G227" s="2">
        <v>392.10726928710937</v>
      </c>
      <c r="H227" s="2">
        <v>400.396728515625</v>
      </c>
      <c r="I227" s="2">
        <v>401.4915771484375</v>
      </c>
      <c r="J227" s="2">
        <v>374.9027099609375</v>
      </c>
      <c r="K227" s="2">
        <v>434.49301147460937</v>
      </c>
      <c r="L227" s="2">
        <v>362.703125</v>
      </c>
      <c r="M227" s="2">
        <v>338.77316284179687</v>
      </c>
      <c r="N227" s="2">
        <v>375.21554565429687</v>
      </c>
      <c r="O227" s="2">
        <v>354.72647094726562</v>
      </c>
      <c r="R227" s="2">
        <v>374.43350219726562</v>
      </c>
      <c r="U227" s="2">
        <v>497.36782836914062</v>
      </c>
      <c r="V227" s="2">
        <v>388.1971435546875</v>
      </c>
      <c r="W227" s="2">
        <v>411.81430053710937</v>
      </c>
      <c r="Z227" s="2">
        <v>360.982666015625</v>
      </c>
      <c r="AA227" s="2">
        <v>437.15191650390625</v>
      </c>
      <c r="AB227" s="2">
        <v>354.25726318359375</v>
      </c>
      <c r="AC227" s="2">
        <v>402.7427978515625</v>
      </c>
      <c r="AD227" s="2">
        <v>383.5050048828125</v>
      </c>
      <c r="AF227" s="2">
        <v>344.0909423828125</v>
      </c>
      <c r="AH227" s="2">
        <f t="shared" si="109"/>
        <v>34.95085943715209</v>
      </c>
      <c r="AI227" s="2">
        <f t="shared" si="95"/>
        <v>338.77316284179687</v>
      </c>
      <c r="AJ227" s="2">
        <f t="shared" si="96"/>
        <v>339.86996913488059</v>
      </c>
      <c r="AK227" s="2">
        <f t="shared" si="97"/>
        <v>392.29625829060871</v>
      </c>
      <c r="AL227" s="2">
        <f t="shared" si="98"/>
        <v>444.72254744633682</v>
      </c>
      <c r="AM227" s="2">
        <f t="shared" si="99"/>
        <v>497.36782836914062</v>
      </c>
      <c r="AN227" s="89">
        <f ca="1">INDIRECT("'calcRED(0)'!R"&amp;ROW('calcRED(0)'!$V$17)+(ROW(AN227)-ROW($AN$116))/3&amp;"C"&amp;COLUMN('calcRED(0)'!$V$17),FALSE)</f>
        <v>397.42533714276038</v>
      </c>
      <c r="AO227" s="48">
        <f t="shared" ref="AO227" ca="1" si="142">AN227</f>
        <v>397.42533714276038</v>
      </c>
      <c r="AP227" s="88">
        <f>AK227-AK230</f>
        <v>3.2584342956542969</v>
      </c>
      <c r="AQ227" s="88">
        <f>AK228-AK231</f>
        <v>1.9073486328125E-3</v>
      </c>
      <c r="AR227" s="88">
        <f>AK229-AK232</f>
        <v>1.9709269207623947E-4</v>
      </c>
      <c r="AS227" s="88">
        <f>data3!AM227</f>
        <v>0.11622650392593847</v>
      </c>
    </row>
    <row r="228" spans="1:45">
      <c r="A228" s="14" t="str">
        <f>'data organization'!S229</f>
        <v>226:17:2.76:LO</v>
      </c>
      <c r="B228" s="2">
        <v>374.95993041992187</v>
      </c>
      <c r="C228" s="2">
        <v>374.9542236328125</v>
      </c>
      <c r="D228" s="2">
        <v>374.9542236328125</v>
      </c>
      <c r="E228" s="36">
        <v>374.9542236328125</v>
      </c>
      <c r="F228" s="36">
        <v>374.9542236328125</v>
      </c>
      <c r="G228" s="2">
        <v>374.9542236328125</v>
      </c>
      <c r="H228" s="2">
        <v>374.95993041992187</v>
      </c>
      <c r="I228" s="2">
        <v>374.9542236328125</v>
      </c>
      <c r="J228" s="2">
        <v>374.94277954101562</v>
      </c>
      <c r="K228" s="2">
        <v>374.95993041992187</v>
      </c>
      <c r="L228" s="2">
        <v>374.948486328125</v>
      </c>
      <c r="M228" s="2">
        <v>374.94277954101562</v>
      </c>
      <c r="N228" s="2">
        <v>374.948486328125</v>
      </c>
      <c r="O228" s="2">
        <v>374.948486328125</v>
      </c>
      <c r="R228" s="2">
        <v>374.95993041992187</v>
      </c>
      <c r="U228" s="2">
        <v>374.95993041992187</v>
      </c>
      <c r="V228" s="2">
        <v>374.95993041992187</v>
      </c>
      <c r="W228" s="2">
        <v>374.9542236328125</v>
      </c>
      <c r="Z228" s="2">
        <v>374.94277954101562</v>
      </c>
      <c r="AA228" s="2">
        <v>374.96566772460937</v>
      </c>
      <c r="AB228" s="2">
        <v>374.948486328125</v>
      </c>
      <c r="AC228" s="2">
        <v>374.95993041992187</v>
      </c>
      <c r="AD228" s="2">
        <v>374.94277954101562</v>
      </c>
      <c r="AF228" s="2">
        <v>374.94277954101562</v>
      </c>
      <c r="AH228" s="2">
        <f t="shared" si="109"/>
        <v>6.9499284124651811E-3</v>
      </c>
      <c r="AI228" s="2">
        <f t="shared" si="95"/>
        <v>374.94277954101562</v>
      </c>
      <c r="AJ228" s="2">
        <f t="shared" si="96"/>
        <v>374.94259965368667</v>
      </c>
      <c r="AK228" s="2">
        <f t="shared" si="97"/>
        <v>374.95302454630536</v>
      </c>
      <c r="AL228" s="2">
        <f t="shared" si="98"/>
        <v>374.96344943892404</v>
      </c>
      <c r="AM228" s="2">
        <f t="shared" si="99"/>
        <v>374.96566772460937</v>
      </c>
      <c r="AN228" s="89"/>
      <c r="AO228" s="48">
        <f t="shared" ref="AO228" ca="1" si="143">AN227</f>
        <v>397.42533714276038</v>
      </c>
      <c r="AP228" s="88"/>
      <c r="AQ228" s="88"/>
      <c r="AR228" s="88"/>
      <c r="AS228" s="88"/>
    </row>
    <row r="229" spans="1:45">
      <c r="A229" s="14" t="str">
        <f>'data organization'!S230</f>
        <v>227:17:2.76:HS</v>
      </c>
      <c r="B229" s="2">
        <v>154.98580932617187</v>
      </c>
      <c r="C229" s="2">
        <v>154.9810791015625</v>
      </c>
      <c r="D229" s="2">
        <v>154.98344421386719</v>
      </c>
      <c r="E229" s="36">
        <v>154.98344421386719</v>
      </c>
      <c r="F229" s="36">
        <v>154.98817443847656</v>
      </c>
      <c r="G229" s="2">
        <v>154.98344421386719</v>
      </c>
      <c r="H229" s="2">
        <v>154.98817443847656</v>
      </c>
      <c r="I229" s="2">
        <v>154.98580932617187</v>
      </c>
      <c r="J229" s="2">
        <v>154.98344421386719</v>
      </c>
      <c r="K229" s="2">
        <v>154.98580932617187</v>
      </c>
      <c r="L229" s="2">
        <v>154.98344421386719</v>
      </c>
      <c r="M229" s="2">
        <v>154.9810791015625</v>
      </c>
      <c r="N229" s="2">
        <v>154.98817443847656</v>
      </c>
      <c r="O229" s="2">
        <v>154.9810791015625</v>
      </c>
      <c r="R229" s="2">
        <v>154.99053955078125</v>
      </c>
      <c r="U229" s="2">
        <v>154.98344421386719</v>
      </c>
      <c r="V229" s="2">
        <v>154.98817443847656</v>
      </c>
      <c r="W229" s="2">
        <v>154.98817443847656</v>
      </c>
      <c r="Z229" s="2">
        <v>154.9810791015625</v>
      </c>
      <c r="AA229" s="2">
        <v>154.98344421386719</v>
      </c>
      <c r="AB229" s="2">
        <v>154.9810791015625</v>
      </c>
      <c r="AC229" s="2">
        <v>154.9810791015625</v>
      </c>
      <c r="AD229" s="2">
        <v>154.97871398925781</v>
      </c>
      <c r="AF229" s="2">
        <v>154.98817443847656</v>
      </c>
      <c r="AH229" s="2">
        <f t="shared" si="109"/>
        <v>3.1896944672862491E-3</v>
      </c>
      <c r="AI229" s="2">
        <f t="shared" si="95"/>
        <v>154.97871398925781</v>
      </c>
      <c r="AJ229" s="2">
        <f t="shared" si="96"/>
        <v>154.97964513562655</v>
      </c>
      <c r="AK229" s="2">
        <f t="shared" si="97"/>
        <v>154.98442967732748</v>
      </c>
      <c r="AL229" s="2">
        <f t="shared" si="98"/>
        <v>154.98921421902841</v>
      </c>
      <c r="AM229" s="2">
        <f t="shared" si="99"/>
        <v>154.99053955078125</v>
      </c>
      <c r="AN229" s="89"/>
      <c r="AO229" s="48">
        <f t="shared" ref="AO229" ca="1" si="144">AN227</f>
        <v>397.42533714276038</v>
      </c>
      <c r="AP229" s="88"/>
      <c r="AQ229" s="88"/>
      <c r="AR229" s="88"/>
      <c r="AS229" s="88"/>
    </row>
    <row r="230" spans="1:45">
      <c r="A230" s="14" t="str">
        <f>'data organization'!S231</f>
        <v>228:17:2.74:HI</v>
      </c>
      <c r="B230" s="2">
        <v>414.78598022460937</v>
      </c>
      <c r="C230" s="2">
        <v>403.2120361328125</v>
      </c>
      <c r="D230" s="2">
        <v>398.36346435546875</v>
      </c>
      <c r="E230" s="36">
        <v>414.16036987304687</v>
      </c>
      <c r="F230" s="36">
        <v>378.50003051757813</v>
      </c>
      <c r="G230" s="2">
        <v>388.97915649414062</v>
      </c>
      <c r="H230" s="2">
        <v>397.11224365234375</v>
      </c>
      <c r="I230" s="2">
        <v>398.20706176757812</v>
      </c>
      <c r="J230" s="2">
        <v>371.77462768554687</v>
      </c>
      <c r="K230" s="2">
        <v>430.89569091796875</v>
      </c>
      <c r="L230" s="2">
        <v>359.7314453125</v>
      </c>
      <c r="M230" s="2">
        <v>335.9578857421875</v>
      </c>
      <c r="N230" s="2">
        <v>372.08743286132812</v>
      </c>
      <c r="O230" s="2">
        <v>351.75479125976562</v>
      </c>
      <c r="R230" s="2">
        <v>371.305419921875</v>
      </c>
      <c r="U230" s="2">
        <v>493.30130004882812</v>
      </c>
      <c r="V230" s="2">
        <v>384.91262817382812</v>
      </c>
      <c r="W230" s="2">
        <v>408.37338256835937</v>
      </c>
      <c r="Z230" s="2">
        <v>357.85458374023437</v>
      </c>
      <c r="AA230" s="2">
        <v>433.55459594726562</v>
      </c>
      <c r="AB230" s="2">
        <v>351.28558349609375</v>
      </c>
      <c r="AC230" s="2">
        <v>399.45831298828125</v>
      </c>
      <c r="AD230" s="2">
        <v>380.22048950195312</v>
      </c>
      <c r="AF230" s="2">
        <v>341.1192626953125</v>
      </c>
      <c r="AH230" s="2">
        <f t="shared" si="109"/>
        <v>34.693796987777539</v>
      </c>
      <c r="AI230" s="2">
        <f t="shared" si="95"/>
        <v>335.9578857421875</v>
      </c>
      <c r="AJ230" s="2">
        <f t="shared" si="96"/>
        <v>336.99712851328809</v>
      </c>
      <c r="AK230" s="2">
        <f t="shared" si="97"/>
        <v>389.03782399495441</v>
      </c>
      <c r="AL230" s="2">
        <f t="shared" si="98"/>
        <v>441.07851947662073</v>
      </c>
      <c r="AM230" s="2">
        <f t="shared" si="99"/>
        <v>493.30130004882812</v>
      </c>
      <c r="AN230" s="89">
        <f ca="1">INDIRECT("'calcRED(0)'!R"&amp;ROW('calcRED(0)'!$V$17)+(ROW(AN230)-ROW($AN$116))/3&amp;"C"&amp;COLUMN('calcRED(0)'!$V$17),FALSE)</f>
        <v>394.09291833388437</v>
      </c>
      <c r="AO230" s="48">
        <f t="shared" ref="AO230" ca="1" si="145">AN230</f>
        <v>394.09291833388437</v>
      </c>
      <c r="AP230" s="88">
        <f>AK230-AK233</f>
        <v>3.2845064798990506</v>
      </c>
      <c r="AQ230" s="88">
        <f>AK231-AK234</f>
        <v>2.3778279626185395E-4</v>
      </c>
      <c r="AR230" s="88">
        <f>AK232-AK235</f>
        <v>5.91278076171875E-4</v>
      </c>
      <c r="AS230" s="88">
        <f>data3!AM230</f>
        <v>0.11685436002669825</v>
      </c>
    </row>
    <row r="231" spans="1:45">
      <c r="A231" s="14" t="str">
        <f>'data organization'!S232</f>
        <v>229:17:2.74:LO</v>
      </c>
      <c r="B231" s="2">
        <v>374.95993041992187</v>
      </c>
      <c r="C231" s="2">
        <v>374.95993041992187</v>
      </c>
      <c r="D231" s="2">
        <v>374.9542236328125</v>
      </c>
      <c r="E231" s="36">
        <v>374.9542236328125</v>
      </c>
      <c r="F231" s="36">
        <v>374.9542236328125</v>
      </c>
      <c r="G231" s="2">
        <v>374.9542236328125</v>
      </c>
      <c r="H231" s="2">
        <v>374.9542236328125</v>
      </c>
      <c r="I231" s="2">
        <v>374.95993041992187</v>
      </c>
      <c r="J231" s="2">
        <v>374.94277954101562</v>
      </c>
      <c r="K231" s="2">
        <v>374.95993041992187</v>
      </c>
      <c r="L231" s="2">
        <v>374.948486328125</v>
      </c>
      <c r="M231" s="2">
        <v>374.94277954101562</v>
      </c>
      <c r="N231" s="2">
        <v>374.948486328125</v>
      </c>
      <c r="O231" s="2">
        <v>374.94277954101562</v>
      </c>
      <c r="R231" s="2">
        <v>374.95993041992187</v>
      </c>
      <c r="U231" s="2">
        <v>374.95993041992187</v>
      </c>
      <c r="V231" s="2">
        <v>374.948486328125</v>
      </c>
      <c r="W231" s="2">
        <v>374.9542236328125</v>
      </c>
      <c r="Z231" s="2">
        <v>374.94277954101562</v>
      </c>
      <c r="AA231" s="2">
        <v>374.9542236328125</v>
      </c>
      <c r="AB231" s="2">
        <v>374.94277954101562</v>
      </c>
      <c r="AC231" s="2">
        <v>374.948486328125</v>
      </c>
      <c r="AD231" s="2">
        <v>374.93704223632812</v>
      </c>
      <c r="AF231" s="2">
        <v>374.94277954101562</v>
      </c>
      <c r="AH231" s="2">
        <f t="shared" si="109"/>
        <v>7.1520031847926973E-3</v>
      </c>
      <c r="AI231" s="2">
        <f t="shared" si="95"/>
        <v>374.93704223632812</v>
      </c>
      <c r="AJ231" s="2">
        <f t="shared" si="96"/>
        <v>374.94038919289534</v>
      </c>
      <c r="AK231" s="2">
        <f t="shared" si="97"/>
        <v>374.95111719767254</v>
      </c>
      <c r="AL231" s="2">
        <f t="shared" si="98"/>
        <v>374.96184520244975</v>
      </c>
      <c r="AM231" s="2">
        <f t="shared" si="99"/>
        <v>374.95993041992187</v>
      </c>
      <c r="AN231" s="89"/>
      <c r="AO231" s="48">
        <f t="shared" ref="AO231" ca="1" si="146">AN230</f>
        <v>394.09291833388437</v>
      </c>
      <c r="AP231" s="88"/>
      <c r="AQ231" s="88"/>
      <c r="AR231" s="88"/>
      <c r="AS231" s="88"/>
    </row>
    <row r="232" spans="1:45">
      <c r="A232" s="14" t="str">
        <f>'data organization'!S233</f>
        <v>230:17:2.74:HS</v>
      </c>
      <c r="B232" s="2">
        <v>154.98580932617187</v>
      </c>
      <c r="C232" s="2">
        <v>154.9810791015625</v>
      </c>
      <c r="D232" s="2">
        <v>154.9810791015625</v>
      </c>
      <c r="E232" s="36">
        <v>154.98817443847656</v>
      </c>
      <c r="F232" s="36">
        <v>154.98344421386719</v>
      </c>
      <c r="G232" s="2">
        <v>154.98580932617187</v>
      </c>
      <c r="H232" s="2">
        <v>154.98580932617187</v>
      </c>
      <c r="I232" s="2">
        <v>154.98344421386719</v>
      </c>
      <c r="J232" s="2">
        <v>154.98344421386719</v>
      </c>
      <c r="K232" s="2">
        <v>154.98817443847656</v>
      </c>
      <c r="L232" s="2">
        <v>154.98344421386719</v>
      </c>
      <c r="M232" s="2">
        <v>154.98344421386719</v>
      </c>
      <c r="N232" s="2">
        <v>154.98344421386719</v>
      </c>
      <c r="O232" s="2">
        <v>154.98344421386719</v>
      </c>
      <c r="R232" s="2">
        <v>154.99053955078125</v>
      </c>
      <c r="U232" s="2">
        <v>154.98580932617187</v>
      </c>
      <c r="V232" s="2">
        <v>154.98817443847656</v>
      </c>
      <c r="W232" s="2">
        <v>154.98580932617187</v>
      </c>
      <c r="Z232" s="2">
        <v>154.9810791015625</v>
      </c>
      <c r="AA232" s="2">
        <v>154.9810791015625</v>
      </c>
      <c r="AB232" s="2">
        <v>154.98344421386719</v>
      </c>
      <c r="AC232" s="2">
        <v>154.98580932617187</v>
      </c>
      <c r="AD232" s="2">
        <v>154.9810791015625</v>
      </c>
      <c r="AF232" s="2">
        <v>154.97871398925781</v>
      </c>
      <c r="AH232" s="2">
        <f t="shared" si="109"/>
        <v>2.847260624434543E-3</v>
      </c>
      <c r="AI232" s="2">
        <f t="shared" si="95"/>
        <v>154.97871398925781</v>
      </c>
      <c r="AJ232" s="2">
        <f t="shared" si="96"/>
        <v>154.97996169369875</v>
      </c>
      <c r="AK232" s="2">
        <f t="shared" si="97"/>
        <v>154.98423258463541</v>
      </c>
      <c r="AL232" s="2">
        <f t="shared" si="98"/>
        <v>154.98850347557206</v>
      </c>
      <c r="AM232" s="2">
        <f t="shared" si="99"/>
        <v>154.99053955078125</v>
      </c>
      <c r="AN232" s="89"/>
      <c r="AO232" s="48">
        <f t="shared" ref="AO232" ca="1" si="147">AN230</f>
        <v>394.09291833388437</v>
      </c>
      <c r="AP232" s="88"/>
      <c r="AQ232" s="88"/>
      <c r="AR232" s="88"/>
      <c r="AS232" s="88"/>
    </row>
    <row r="233" spans="1:45">
      <c r="A233" s="14" t="str">
        <f>'data organization'!S234</f>
        <v>231:17:2.72:HI</v>
      </c>
      <c r="B233" s="2">
        <v>411.3450927734375</v>
      </c>
      <c r="C233" s="2">
        <v>399.7711181640625</v>
      </c>
      <c r="D233" s="2">
        <v>394.92254638671875</v>
      </c>
      <c r="E233" s="36">
        <v>410.56304931640625</v>
      </c>
      <c r="F233" s="36">
        <v>375.3719482421875</v>
      </c>
      <c r="G233" s="2">
        <v>385.69467163085937</v>
      </c>
      <c r="H233" s="2">
        <v>393.82772827148437</v>
      </c>
      <c r="I233" s="2">
        <v>394.76614379882812</v>
      </c>
      <c r="J233" s="2">
        <v>368.64651489257812</v>
      </c>
      <c r="K233" s="2">
        <v>427.29840087890625</v>
      </c>
      <c r="L233" s="2">
        <v>356.60333251953125</v>
      </c>
      <c r="M233" s="2">
        <v>333.14260864257812</v>
      </c>
      <c r="N233" s="2">
        <v>368.95932006835937</v>
      </c>
      <c r="O233" s="2">
        <v>348.7830810546875</v>
      </c>
      <c r="R233" s="2">
        <v>368.17730712890625</v>
      </c>
      <c r="U233" s="2">
        <v>489.078369140625</v>
      </c>
      <c r="V233" s="2">
        <v>381.62814331054687</v>
      </c>
      <c r="W233" s="2">
        <v>404.93246459960937</v>
      </c>
      <c r="Z233" s="2">
        <v>354.88287353515625</v>
      </c>
      <c r="AA233" s="2">
        <v>429.957275390625</v>
      </c>
      <c r="AB233" s="2">
        <v>348.31387329101562</v>
      </c>
      <c r="AC233" s="2">
        <v>396.01739501953125</v>
      </c>
      <c r="AD233" s="2">
        <v>377.0924072265625</v>
      </c>
      <c r="AF233" s="2">
        <v>338.303955078125</v>
      </c>
      <c r="AH233" s="2">
        <f t="shared" si="109"/>
        <v>34.389489276302719</v>
      </c>
      <c r="AI233" s="2">
        <f t="shared" si="95"/>
        <v>333.14260864257812</v>
      </c>
      <c r="AJ233" s="2">
        <f t="shared" si="96"/>
        <v>334.16908360060131</v>
      </c>
      <c r="AK233" s="2">
        <f t="shared" si="97"/>
        <v>385.75331751505536</v>
      </c>
      <c r="AL233" s="2">
        <f t="shared" si="98"/>
        <v>437.3375514295094</v>
      </c>
      <c r="AM233" s="2">
        <f t="shared" si="99"/>
        <v>489.078369140625</v>
      </c>
      <c r="AN233" s="89">
        <f ca="1">INDIRECT("'calcRED(0)'!R"&amp;ROW('calcRED(0)'!$V$17)+(ROW(AN233)-ROW($AN$116))/3&amp;"C"&amp;COLUMN('calcRED(0)'!$V$17),FALSE)</f>
        <v>390.74249778350566</v>
      </c>
      <c r="AO233" s="48">
        <f t="shared" ref="AO233" ca="1" si="148">AN233</f>
        <v>390.74249778350566</v>
      </c>
      <c r="AP233" s="88">
        <f>AK233-AK236</f>
        <v>3.3301188151041856</v>
      </c>
      <c r="AQ233" s="88">
        <f>AK234-AK237</f>
        <v>3.574371337890625E-3</v>
      </c>
      <c r="AR233" s="88">
        <f>AK235-AK238</f>
        <v>-4.9273173016217697E-4</v>
      </c>
      <c r="AS233" s="88">
        <f>data3!AM233</f>
        <v>0.11769433175363808</v>
      </c>
    </row>
    <row r="234" spans="1:45">
      <c r="A234" s="14" t="str">
        <f>'data organization'!S235</f>
        <v>232:17:2.72:LO</v>
      </c>
      <c r="B234" s="2">
        <v>374.95993041992187</v>
      </c>
      <c r="C234" s="2">
        <v>374.95993041992187</v>
      </c>
      <c r="D234" s="2">
        <v>374.9542236328125</v>
      </c>
      <c r="E234" s="36">
        <v>374.95993041992187</v>
      </c>
      <c r="F234" s="36">
        <v>374.9542236328125</v>
      </c>
      <c r="G234" s="2">
        <v>374.9542236328125</v>
      </c>
      <c r="H234" s="2">
        <v>374.9542236328125</v>
      </c>
      <c r="I234" s="2">
        <v>374.9542236328125</v>
      </c>
      <c r="J234" s="2">
        <v>374.94277954101562</v>
      </c>
      <c r="K234" s="2">
        <v>374.9542236328125</v>
      </c>
      <c r="L234" s="2">
        <v>374.948486328125</v>
      </c>
      <c r="M234" s="2">
        <v>374.94277954101562</v>
      </c>
      <c r="N234" s="2">
        <v>374.9542236328125</v>
      </c>
      <c r="O234" s="2">
        <v>374.94277954101562</v>
      </c>
      <c r="R234" s="2">
        <v>374.95993041992187</v>
      </c>
      <c r="U234" s="2">
        <v>374.95993041992187</v>
      </c>
      <c r="V234" s="2">
        <v>374.948486328125</v>
      </c>
      <c r="W234" s="2">
        <v>374.9542236328125</v>
      </c>
      <c r="Z234" s="2">
        <v>374.94277954101562</v>
      </c>
      <c r="AA234" s="2">
        <v>374.9542236328125</v>
      </c>
      <c r="AB234" s="2">
        <v>374.94277954101562</v>
      </c>
      <c r="AC234" s="2">
        <v>374.948486328125</v>
      </c>
      <c r="AD234" s="2">
        <v>374.93704223632812</v>
      </c>
      <c r="AF234" s="2">
        <v>374.93704223632812</v>
      </c>
      <c r="AH234" s="2">
        <f t="shared" si="109"/>
        <v>7.337850057892086E-3</v>
      </c>
      <c r="AI234" s="2">
        <f t="shared" si="95"/>
        <v>374.93704223632812</v>
      </c>
      <c r="AJ234" s="2">
        <f t="shared" si="96"/>
        <v>374.93987263978943</v>
      </c>
      <c r="AK234" s="2">
        <f t="shared" si="97"/>
        <v>374.95087941487628</v>
      </c>
      <c r="AL234" s="2">
        <f t="shared" si="98"/>
        <v>374.96188618996314</v>
      </c>
      <c r="AM234" s="2">
        <f t="shared" si="99"/>
        <v>374.95993041992187</v>
      </c>
      <c r="AN234" s="89"/>
      <c r="AO234" s="48">
        <f t="shared" ref="AO234" ca="1" si="149">AN233</f>
        <v>390.74249778350566</v>
      </c>
      <c r="AP234" s="88"/>
      <c r="AQ234" s="88"/>
      <c r="AR234" s="88"/>
      <c r="AS234" s="88"/>
    </row>
    <row r="235" spans="1:45">
      <c r="A235" s="14" t="str">
        <f>'data organization'!S236</f>
        <v>233:17:2.72:HS</v>
      </c>
      <c r="B235" s="2">
        <v>154.98344421386719</v>
      </c>
      <c r="C235" s="2">
        <v>154.98344421386719</v>
      </c>
      <c r="D235" s="2">
        <v>154.98580932617187</v>
      </c>
      <c r="E235" s="36">
        <v>154.98817443847656</v>
      </c>
      <c r="F235" s="36">
        <v>154.98344421386719</v>
      </c>
      <c r="G235" s="2">
        <v>154.9810791015625</v>
      </c>
      <c r="H235" s="2">
        <v>154.98817443847656</v>
      </c>
      <c r="I235" s="2">
        <v>154.98344421386719</v>
      </c>
      <c r="J235" s="2">
        <v>154.98344421386719</v>
      </c>
      <c r="K235" s="2">
        <v>154.98580932617187</v>
      </c>
      <c r="L235" s="2">
        <v>154.98817443847656</v>
      </c>
      <c r="M235" s="2">
        <v>154.9810791015625</v>
      </c>
      <c r="N235" s="2">
        <v>154.9810791015625</v>
      </c>
      <c r="O235" s="2">
        <v>154.98344421386719</v>
      </c>
      <c r="R235" s="2">
        <v>154.98344421386719</v>
      </c>
      <c r="U235" s="2">
        <v>154.98580932617187</v>
      </c>
      <c r="V235" s="2">
        <v>154.98817443847656</v>
      </c>
      <c r="W235" s="2">
        <v>154.98580932617187</v>
      </c>
      <c r="Z235" s="2">
        <v>154.9810791015625</v>
      </c>
      <c r="AA235" s="2">
        <v>154.98344421386719</v>
      </c>
      <c r="AB235" s="2">
        <v>154.98344421386719</v>
      </c>
      <c r="AC235" s="2">
        <v>154.9810791015625</v>
      </c>
      <c r="AD235" s="2">
        <v>154.97634887695312</v>
      </c>
      <c r="AF235" s="2">
        <v>154.97871398925781</v>
      </c>
      <c r="AH235" s="2">
        <f t="shared" si="109"/>
        <v>3.0333683632262445E-3</v>
      </c>
      <c r="AI235" s="2">
        <f t="shared" si="95"/>
        <v>154.97634887695312</v>
      </c>
      <c r="AJ235" s="2">
        <f t="shared" si="96"/>
        <v>154.97909125401441</v>
      </c>
      <c r="AK235" s="2">
        <f t="shared" si="97"/>
        <v>154.98364130655924</v>
      </c>
      <c r="AL235" s="2">
        <f t="shared" si="98"/>
        <v>154.98819135910406</v>
      </c>
      <c r="AM235" s="2">
        <f t="shared" si="99"/>
        <v>154.98817443847656</v>
      </c>
      <c r="AN235" s="89"/>
      <c r="AO235" s="48">
        <f t="shared" ref="AO235" ca="1" si="150">AN233</f>
        <v>390.74249778350566</v>
      </c>
      <c r="AP235" s="88"/>
      <c r="AQ235" s="88"/>
      <c r="AR235" s="88"/>
      <c r="AS235" s="88"/>
    </row>
    <row r="236" spans="1:45">
      <c r="A236" s="14" t="str">
        <f>'data organization'!S237</f>
        <v>234:17:2.7:HI</v>
      </c>
      <c r="B236" s="2">
        <v>407.74777221679687</v>
      </c>
      <c r="C236" s="2">
        <v>396.3302001953125</v>
      </c>
      <c r="D236" s="2">
        <v>391.48165893554687</v>
      </c>
      <c r="E236" s="36">
        <v>407.12216186523437</v>
      </c>
      <c r="F236" s="36">
        <v>372.08743286132812</v>
      </c>
      <c r="G236" s="2">
        <v>382.25375366210937</v>
      </c>
      <c r="H236" s="2">
        <v>390.38681030273437</v>
      </c>
      <c r="I236" s="2">
        <v>391.32525634765625</v>
      </c>
      <c r="J236" s="2">
        <v>365.5184326171875</v>
      </c>
      <c r="K236" s="2">
        <v>423.544677734375</v>
      </c>
      <c r="L236" s="2">
        <v>353.63165283203125</v>
      </c>
      <c r="M236" s="2">
        <v>330.32730102539062</v>
      </c>
      <c r="N236" s="2">
        <v>365.67483520507812</v>
      </c>
      <c r="O236" s="2">
        <v>345.8114013671875</v>
      </c>
      <c r="R236" s="2">
        <v>365.04922485351563</v>
      </c>
      <c r="U236" s="2">
        <v>484.85540771484375</v>
      </c>
      <c r="V236" s="2">
        <v>378.3436279296875</v>
      </c>
      <c r="W236" s="2">
        <v>401.4915771484375</v>
      </c>
      <c r="Z236" s="2">
        <v>351.91119384765625</v>
      </c>
      <c r="AA236" s="2">
        <v>426.20355224609375</v>
      </c>
      <c r="AB236" s="2">
        <v>345.34219360351562</v>
      </c>
      <c r="AC236" s="2">
        <v>392.57647705078125</v>
      </c>
      <c r="AD236" s="2">
        <v>373.80789184570312</v>
      </c>
      <c r="AF236" s="2">
        <v>335.332275390625</v>
      </c>
      <c r="AH236" s="2">
        <f t="shared" si="109"/>
        <v>34.077277041756886</v>
      </c>
      <c r="AI236" s="2">
        <f t="shared" si="95"/>
        <v>330.32730102539062</v>
      </c>
      <c r="AJ236" s="2">
        <f t="shared" si="96"/>
        <v>331.30728313731584</v>
      </c>
      <c r="AK236" s="2">
        <f t="shared" si="97"/>
        <v>382.42319869995117</v>
      </c>
      <c r="AL236" s="2">
        <f t="shared" si="98"/>
        <v>433.53911426258651</v>
      </c>
      <c r="AM236" s="2">
        <f t="shared" si="99"/>
        <v>484.85540771484375</v>
      </c>
      <c r="AN236" s="89">
        <f ca="1">INDIRECT("'calcRED(0)'!R"&amp;ROW('calcRED(0)'!$V$17)+(ROW(AN236)-ROW($AN$116))/3&amp;"C"&amp;COLUMN('calcRED(0)'!$V$17),FALSE)</f>
        <v>387.36799376259972</v>
      </c>
      <c r="AO236" s="48">
        <f t="shared" ref="AO236" ca="1" si="151">AN236</f>
        <v>387.36799376259972</v>
      </c>
      <c r="AP236" s="88">
        <f>AK236-AK239</f>
        <v>3.3105786641438613</v>
      </c>
      <c r="AQ236" s="88">
        <f>AK237-AK240</f>
        <v>6.6761016845703125E-2</v>
      </c>
      <c r="AR236" s="88">
        <f>AK238-AK241</f>
        <v>-1.281102498353448E-3</v>
      </c>
      <c r="AS236" s="88">
        <f>data3!AM236</f>
        <v>0.1183368928970836</v>
      </c>
    </row>
    <row r="237" spans="1:45">
      <c r="A237" s="14" t="str">
        <f>'data organization'!S238</f>
        <v>235:17:2.7:LO</v>
      </c>
      <c r="B237" s="2">
        <v>374.95993041992187</v>
      </c>
      <c r="C237" s="2">
        <v>374.9542236328125</v>
      </c>
      <c r="D237" s="2">
        <v>374.9542236328125</v>
      </c>
      <c r="E237" s="36">
        <v>374.96566772460937</v>
      </c>
      <c r="F237" s="36">
        <v>374.948486328125</v>
      </c>
      <c r="G237" s="2">
        <v>374.9542236328125</v>
      </c>
      <c r="H237" s="2">
        <v>374.9542236328125</v>
      </c>
      <c r="I237" s="2">
        <v>374.9542236328125</v>
      </c>
      <c r="J237" s="2">
        <v>374.93704223632812</v>
      </c>
      <c r="K237" s="2">
        <v>374.9542236328125</v>
      </c>
      <c r="L237" s="2">
        <v>374.948486328125</v>
      </c>
      <c r="M237" s="2">
        <v>374.94277954101562</v>
      </c>
      <c r="N237" s="2">
        <v>374.9542236328125</v>
      </c>
      <c r="O237" s="2">
        <v>374.94277954101562</v>
      </c>
      <c r="R237" s="2">
        <v>374.95993041992187</v>
      </c>
      <c r="U237" s="2">
        <v>374.9542236328125</v>
      </c>
      <c r="V237" s="2">
        <v>374.9542236328125</v>
      </c>
      <c r="W237" s="2">
        <v>374.9542236328125</v>
      </c>
      <c r="Z237" s="2">
        <v>374.93704223632812</v>
      </c>
      <c r="AA237" s="2">
        <v>374.9542236328125</v>
      </c>
      <c r="AB237" s="2">
        <v>374.94277954101562</v>
      </c>
      <c r="AC237" s="2">
        <v>374.948486328125</v>
      </c>
      <c r="AD237" s="2">
        <v>374.94277954101562</v>
      </c>
      <c r="AF237" s="2">
        <v>374.8626708984375</v>
      </c>
      <c r="AH237" s="2">
        <f t="shared" si="109"/>
        <v>1.9384238217789992E-2</v>
      </c>
      <c r="AI237" s="2">
        <f t="shared" si="95"/>
        <v>374.8626708984375</v>
      </c>
      <c r="AJ237" s="2">
        <f t="shared" si="96"/>
        <v>374.91822868621171</v>
      </c>
      <c r="AK237" s="2">
        <f t="shared" si="97"/>
        <v>374.94730504353839</v>
      </c>
      <c r="AL237" s="2">
        <f t="shared" si="98"/>
        <v>374.97638140086508</v>
      </c>
      <c r="AM237" s="2">
        <f t="shared" si="99"/>
        <v>374.96566772460937</v>
      </c>
      <c r="AN237" s="89"/>
      <c r="AO237" s="48">
        <f t="shared" ref="AO237" ca="1" si="152">AN236</f>
        <v>387.36799376259972</v>
      </c>
      <c r="AP237" s="88"/>
      <c r="AQ237" s="88"/>
      <c r="AR237" s="88"/>
      <c r="AS237" s="88"/>
    </row>
    <row r="238" spans="1:45">
      <c r="A238" s="14" t="str">
        <f>'data organization'!S239</f>
        <v>236:17:2.7:HS</v>
      </c>
      <c r="B238" s="2">
        <v>154.98580932617187</v>
      </c>
      <c r="C238" s="2">
        <v>154.98580932617187</v>
      </c>
      <c r="D238" s="2">
        <v>154.98344421386719</v>
      </c>
      <c r="E238" s="36">
        <v>154.98817443847656</v>
      </c>
      <c r="F238" s="36">
        <v>154.98344421386719</v>
      </c>
      <c r="G238" s="2">
        <v>154.98344421386719</v>
      </c>
      <c r="H238" s="2">
        <v>154.98817443847656</v>
      </c>
      <c r="I238" s="2">
        <v>154.98580932617187</v>
      </c>
      <c r="J238" s="2">
        <v>154.9810791015625</v>
      </c>
      <c r="K238" s="2">
        <v>154.98344421386719</v>
      </c>
      <c r="L238" s="2">
        <v>154.98817443847656</v>
      </c>
      <c r="M238" s="2">
        <v>154.9810791015625</v>
      </c>
      <c r="N238" s="2">
        <v>154.98344421386719</v>
      </c>
      <c r="O238" s="2">
        <v>154.9810791015625</v>
      </c>
      <c r="R238" s="2">
        <v>154.98344421386719</v>
      </c>
      <c r="U238" s="2">
        <v>154.98580932617187</v>
      </c>
      <c r="V238" s="2">
        <v>154.98817443847656</v>
      </c>
      <c r="W238" s="2">
        <v>154.98344421386719</v>
      </c>
      <c r="Z238" s="2">
        <v>154.97871398925781</v>
      </c>
      <c r="AA238" s="2">
        <v>154.98344421386719</v>
      </c>
      <c r="AB238" s="2">
        <v>154.98580932617187</v>
      </c>
      <c r="AC238" s="2">
        <v>154.98344421386719</v>
      </c>
      <c r="AD238" s="2">
        <v>154.9810791015625</v>
      </c>
      <c r="AF238" s="2">
        <v>154.98344421386719</v>
      </c>
      <c r="AH238" s="2">
        <f t="shared" si="109"/>
        <v>2.5605565342459329E-3</v>
      </c>
      <c r="AI238" s="2">
        <f t="shared" si="95"/>
        <v>154.97871398925781</v>
      </c>
      <c r="AJ238" s="2">
        <f t="shared" si="96"/>
        <v>154.98029320348803</v>
      </c>
      <c r="AK238" s="2">
        <f t="shared" si="97"/>
        <v>154.9841340382894</v>
      </c>
      <c r="AL238" s="2">
        <f t="shared" si="98"/>
        <v>154.98797487309076</v>
      </c>
      <c r="AM238" s="2">
        <f t="shared" si="99"/>
        <v>154.98817443847656</v>
      </c>
      <c r="AN238" s="89"/>
      <c r="AO238" s="48">
        <f t="shared" ref="AO238" ca="1" si="153">AN236</f>
        <v>387.36799376259972</v>
      </c>
      <c r="AP238" s="88"/>
      <c r="AQ238" s="88"/>
      <c r="AR238" s="88"/>
      <c r="AS238" s="88"/>
    </row>
    <row r="239" spans="1:45">
      <c r="A239" s="14" t="str">
        <f>'data organization'!S240</f>
        <v>237:17:2.68:HI</v>
      </c>
      <c r="B239" s="2">
        <v>404.15045166015625</v>
      </c>
      <c r="C239" s="2">
        <v>392.8892822265625</v>
      </c>
      <c r="D239" s="2">
        <v>388.04074096679687</v>
      </c>
      <c r="E239" s="36">
        <v>403.68124389648437</v>
      </c>
      <c r="F239" s="36">
        <v>368.80291748046875</v>
      </c>
      <c r="G239" s="2">
        <v>378.96923828125</v>
      </c>
      <c r="H239" s="2">
        <v>386.94589233398437</v>
      </c>
      <c r="I239" s="2">
        <v>388.04074096679687</v>
      </c>
      <c r="J239" s="2">
        <v>362.39031982421875</v>
      </c>
      <c r="K239" s="2">
        <v>419.94735717773437</v>
      </c>
      <c r="L239" s="2">
        <v>350.5035400390625</v>
      </c>
      <c r="M239" s="2">
        <v>327.35562133789062</v>
      </c>
      <c r="N239" s="2">
        <v>362.54672241210937</v>
      </c>
      <c r="O239" s="2">
        <v>342.83969116210937</v>
      </c>
      <c r="R239" s="2">
        <v>361.92111206054687</v>
      </c>
      <c r="U239" s="2">
        <v>480.63247680664062</v>
      </c>
      <c r="V239" s="2">
        <v>375.05914306640625</v>
      </c>
      <c r="W239" s="2">
        <v>398.0506591796875</v>
      </c>
      <c r="Z239" s="2">
        <v>348.7830810546875</v>
      </c>
      <c r="AA239" s="2">
        <v>422.60623168945312</v>
      </c>
      <c r="AB239" s="2">
        <v>342.3704833984375</v>
      </c>
      <c r="AC239" s="2">
        <v>389.2919921875</v>
      </c>
      <c r="AD239" s="2">
        <v>370.52337646484375</v>
      </c>
      <c r="AF239" s="2">
        <v>332.36056518554687</v>
      </c>
      <c r="AH239" s="2">
        <f t="shared" si="109"/>
        <v>33.804778593865016</v>
      </c>
      <c r="AI239" s="2">
        <f t="shared" si="95"/>
        <v>327.35562133789062</v>
      </c>
      <c r="AJ239" s="2">
        <f t="shared" si="96"/>
        <v>328.4054521450098</v>
      </c>
      <c r="AK239" s="2">
        <f t="shared" si="97"/>
        <v>379.11262003580731</v>
      </c>
      <c r="AL239" s="2">
        <f t="shared" si="98"/>
        <v>429.81978792660482</v>
      </c>
      <c r="AM239" s="2">
        <f t="shared" si="99"/>
        <v>480.63247680664062</v>
      </c>
      <c r="AN239" s="89">
        <f ca="1">INDIRECT("'calcRED(0)'!R"&amp;ROW('calcRED(0)'!$V$17)+(ROW(AN239)-ROW($AN$116))/3&amp;"C"&amp;COLUMN('calcRED(0)'!$V$17),FALSE)</f>
        <v>383.97506638068802</v>
      </c>
      <c r="AO239" s="48">
        <f t="shared" ref="AO239" ca="1" si="154">AN239</f>
        <v>383.97506638068802</v>
      </c>
      <c r="AP239" s="88">
        <f>AK239-AK242</f>
        <v>3.3431510925292969</v>
      </c>
      <c r="AQ239" s="88">
        <f>AK240-AK243</f>
        <v>0.25582504272460938</v>
      </c>
      <c r="AR239" s="88">
        <f>AK241-AK244</f>
        <v>1.6752878824775053E-3</v>
      </c>
      <c r="AS239" s="88">
        <f>data3!AM239</f>
        <v>0.11926078796386719</v>
      </c>
    </row>
    <row r="240" spans="1:45">
      <c r="A240" s="14" t="str">
        <f>'data organization'!S241</f>
        <v>238:17:2.68:LO</v>
      </c>
      <c r="B240" s="2">
        <v>374.95993041992187</v>
      </c>
      <c r="C240" s="2">
        <v>374.9542236328125</v>
      </c>
      <c r="D240" s="2">
        <v>374.948486328125</v>
      </c>
      <c r="E240" s="36">
        <v>374.9542236328125</v>
      </c>
      <c r="F240" s="36">
        <v>374.948486328125</v>
      </c>
      <c r="G240" s="2">
        <v>374.9542236328125</v>
      </c>
      <c r="H240" s="2">
        <v>374.95993041992187</v>
      </c>
      <c r="I240" s="2">
        <v>374.9542236328125</v>
      </c>
      <c r="J240" s="2">
        <v>374.94277954101562</v>
      </c>
      <c r="K240" s="2">
        <v>374.9542236328125</v>
      </c>
      <c r="L240" s="2">
        <v>374.948486328125</v>
      </c>
      <c r="M240" s="2">
        <v>374.93704223632812</v>
      </c>
      <c r="N240" s="2">
        <v>374.9542236328125</v>
      </c>
      <c r="O240" s="2">
        <v>374.93704223632812</v>
      </c>
      <c r="R240" s="2">
        <v>374.95993041992187</v>
      </c>
      <c r="U240" s="2">
        <v>374.9542236328125</v>
      </c>
      <c r="V240" s="2">
        <v>374.9542236328125</v>
      </c>
      <c r="W240" s="2">
        <v>374.95993041992187</v>
      </c>
      <c r="Z240" s="2">
        <v>374.93704223632812</v>
      </c>
      <c r="AA240" s="2">
        <v>374.9542236328125</v>
      </c>
      <c r="AB240" s="2">
        <v>374.94277954101562</v>
      </c>
      <c r="AC240" s="2">
        <v>374.948486328125</v>
      </c>
      <c r="AD240" s="2">
        <v>374.94277954101562</v>
      </c>
      <c r="AF240" s="2">
        <v>373.27191162109375</v>
      </c>
      <c r="AH240" s="2">
        <f t="shared" si="109"/>
        <v>0.34271459284248307</v>
      </c>
      <c r="AI240" s="2">
        <f t="shared" si="95"/>
        <v>373.27191162109375</v>
      </c>
      <c r="AJ240" s="2">
        <f t="shared" si="96"/>
        <v>374.36647213742896</v>
      </c>
      <c r="AK240" s="2">
        <f t="shared" si="97"/>
        <v>374.88054402669269</v>
      </c>
      <c r="AL240" s="2">
        <f t="shared" si="98"/>
        <v>375.39461591595642</v>
      </c>
      <c r="AM240" s="2">
        <f t="shared" si="99"/>
        <v>374.95993041992187</v>
      </c>
      <c r="AN240" s="89"/>
      <c r="AO240" s="48">
        <f t="shared" ref="AO240" ca="1" si="155">AN239</f>
        <v>383.97506638068802</v>
      </c>
      <c r="AP240" s="88"/>
      <c r="AQ240" s="88"/>
      <c r="AR240" s="88"/>
      <c r="AS240" s="88"/>
    </row>
    <row r="241" spans="1:45">
      <c r="A241" s="14" t="str">
        <f>'data organization'!S242</f>
        <v>239:17:2.68:HS</v>
      </c>
      <c r="B241" s="2">
        <v>154.98817443847656</v>
      </c>
      <c r="C241" s="2">
        <v>154.98344421386719</v>
      </c>
      <c r="D241" s="2">
        <v>154.98344421386719</v>
      </c>
      <c r="E241" s="36">
        <v>154.98580932617187</v>
      </c>
      <c r="F241" s="36">
        <v>154.98580932617187</v>
      </c>
      <c r="G241" s="2">
        <v>154.98580932617187</v>
      </c>
      <c r="H241" s="2">
        <v>154.98817443847656</v>
      </c>
      <c r="I241" s="2">
        <v>154.98817443847656</v>
      </c>
      <c r="J241" s="2">
        <v>154.98344421386719</v>
      </c>
      <c r="K241" s="2">
        <v>154.98580932617187</v>
      </c>
      <c r="L241" s="2">
        <v>154.98817443847656</v>
      </c>
      <c r="M241" s="2">
        <v>154.9810791015625</v>
      </c>
      <c r="N241" s="2">
        <v>154.98817443847656</v>
      </c>
      <c r="O241" s="2">
        <v>154.98817443847656</v>
      </c>
      <c r="R241" s="2">
        <v>154.98580932617187</v>
      </c>
      <c r="U241" s="2">
        <v>154.98580932617187</v>
      </c>
      <c r="V241" s="2">
        <v>154.98817443847656</v>
      </c>
      <c r="W241" s="2">
        <v>154.98580932617187</v>
      </c>
      <c r="Z241" s="2">
        <v>154.9810791015625</v>
      </c>
      <c r="AA241" s="2">
        <v>154.98580932617187</v>
      </c>
      <c r="AB241" s="2">
        <v>154.98580932617187</v>
      </c>
      <c r="AC241" s="2">
        <v>154.98344421386719</v>
      </c>
      <c r="AD241" s="2">
        <v>154.97871398925781</v>
      </c>
      <c r="AF241" s="2">
        <v>154.98580932617187</v>
      </c>
      <c r="AH241" s="2">
        <f t="shared" si="109"/>
        <v>2.5783041542908431E-3</v>
      </c>
      <c r="AI241" s="2">
        <f t="shared" si="95"/>
        <v>154.97871398925781</v>
      </c>
      <c r="AJ241" s="2">
        <f t="shared" si="96"/>
        <v>154.98154768455632</v>
      </c>
      <c r="AK241" s="2">
        <f t="shared" si="97"/>
        <v>154.98541514078775</v>
      </c>
      <c r="AL241" s="2">
        <f t="shared" si="98"/>
        <v>154.98928259701918</v>
      </c>
      <c r="AM241" s="2">
        <f t="shared" si="99"/>
        <v>154.98817443847656</v>
      </c>
      <c r="AN241" s="89"/>
      <c r="AO241" s="48">
        <f t="shared" ref="AO241" ca="1" si="156">AN239</f>
        <v>383.97506638068802</v>
      </c>
      <c r="AP241" s="88"/>
      <c r="AQ241" s="88"/>
      <c r="AR241" s="88"/>
      <c r="AS241" s="88"/>
    </row>
    <row r="242" spans="1:45">
      <c r="A242" s="14" t="str">
        <f>'data organization'!S243</f>
        <v>240:17:2.66:HI</v>
      </c>
      <c r="B242" s="2">
        <v>400.55313110351562</v>
      </c>
      <c r="C242" s="2">
        <v>389.44839477539062</v>
      </c>
      <c r="D242" s="2">
        <v>384.59982299804687</v>
      </c>
      <c r="E242" s="36">
        <v>399.92752075195312</v>
      </c>
      <c r="F242" s="36">
        <v>365.67483520507812</v>
      </c>
      <c r="G242" s="2">
        <v>375.68475341796875</v>
      </c>
      <c r="H242" s="2">
        <v>383.66140747070312</v>
      </c>
      <c r="I242" s="2">
        <v>384.59982299804687</v>
      </c>
      <c r="J242" s="2">
        <v>359.1058349609375</v>
      </c>
      <c r="K242" s="2">
        <v>416.19363403320312</v>
      </c>
      <c r="L242" s="2">
        <v>347.37545776367188</v>
      </c>
      <c r="M242" s="2">
        <v>324.54031372070312</v>
      </c>
      <c r="N242" s="2">
        <v>359.41864013671875</v>
      </c>
      <c r="O242" s="2">
        <v>339.86801147460938</v>
      </c>
      <c r="R242" s="2">
        <v>358.79299926757812</v>
      </c>
      <c r="U242" s="2">
        <v>476.4095458984375</v>
      </c>
      <c r="V242" s="2">
        <v>371.77462768554687</v>
      </c>
      <c r="W242" s="2">
        <v>394.45333862304687</v>
      </c>
      <c r="Z242" s="2">
        <v>345.65499877929687</v>
      </c>
      <c r="AA242" s="2">
        <v>418.85250854492188</v>
      </c>
      <c r="AB242" s="2">
        <v>339.24240112304688</v>
      </c>
      <c r="AC242" s="2">
        <v>385.85107421875</v>
      </c>
      <c r="AD242" s="2">
        <v>367.2388916015625</v>
      </c>
      <c r="AF242" s="2">
        <v>329.5452880859375</v>
      </c>
      <c r="AH242" s="2">
        <f t="shared" si="109"/>
        <v>33.488355241963319</v>
      </c>
      <c r="AI242" s="2">
        <f t="shared" si="95"/>
        <v>324.54031372070312</v>
      </c>
      <c r="AJ242" s="2">
        <f t="shared" si="96"/>
        <v>325.53693608033302</v>
      </c>
      <c r="AK242" s="2">
        <f t="shared" si="97"/>
        <v>375.76946894327801</v>
      </c>
      <c r="AL242" s="2">
        <f t="shared" si="98"/>
        <v>426.00200180622301</v>
      </c>
      <c r="AM242" s="2">
        <f t="shared" si="99"/>
        <v>476.4095458984375</v>
      </c>
      <c r="AN242" s="89">
        <f ca="1">INDIRECT("'calcRED(0)'!R"&amp;ROW('calcRED(0)'!$V$17)+(ROW(AN242)-ROW($AN$116))/3&amp;"C"&amp;COLUMN('calcRED(0)'!$V$17),FALSE)</f>
        <v>380.55564929811442</v>
      </c>
      <c r="AO242" s="48">
        <f t="shared" ref="AO242" ca="1" si="157">AN242</f>
        <v>380.55564929811442</v>
      </c>
      <c r="AP242" s="88">
        <f>AK242-AK245</f>
        <v>3.3627090454101562</v>
      </c>
      <c r="AQ242" s="88">
        <f>AK243-AK246</f>
        <v>0.51022847493487689</v>
      </c>
      <c r="AR242" s="88">
        <f>AK244-AK247</f>
        <v>-3.9418538412405724E-4</v>
      </c>
      <c r="AS242" s="88">
        <f>data3!AM242</f>
        <v>0.11865861954227519</v>
      </c>
    </row>
    <row r="243" spans="1:45">
      <c r="A243" s="14" t="str">
        <f>'data organization'!S244</f>
        <v>241:17:2.66:LO</v>
      </c>
      <c r="B243" s="2">
        <v>374.9542236328125</v>
      </c>
      <c r="C243" s="2">
        <v>374.948486328125</v>
      </c>
      <c r="D243" s="2">
        <v>374.948486328125</v>
      </c>
      <c r="E243" s="36">
        <v>374.9542236328125</v>
      </c>
      <c r="F243" s="36">
        <v>374.9542236328125</v>
      </c>
      <c r="G243" s="2">
        <v>374.9542236328125</v>
      </c>
      <c r="H243" s="2">
        <v>374.9542236328125</v>
      </c>
      <c r="I243" s="2">
        <v>374.9542236328125</v>
      </c>
      <c r="J243" s="2">
        <v>374.94277954101562</v>
      </c>
      <c r="K243" s="2">
        <v>374.9542236328125</v>
      </c>
      <c r="L243" s="2">
        <v>374.948486328125</v>
      </c>
      <c r="M243" s="2">
        <v>374.93704223632812</v>
      </c>
      <c r="N243" s="2">
        <v>374.9542236328125</v>
      </c>
      <c r="O243" s="2">
        <v>374.64523315429687</v>
      </c>
      <c r="R243" s="2">
        <v>374.95993041992187</v>
      </c>
      <c r="U243" s="2">
        <v>374.95993041992187</v>
      </c>
      <c r="V243" s="2">
        <v>374.9542236328125</v>
      </c>
      <c r="W243" s="2">
        <v>374.9542236328125</v>
      </c>
      <c r="Z243" s="2">
        <v>374.93704223632812</v>
      </c>
      <c r="AA243" s="2">
        <v>374.9542236328125</v>
      </c>
      <c r="AB243" s="2">
        <v>374.89700317382812</v>
      </c>
      <c r="AC243" s="2">
        <v>374.948486328125</v>
      </c>
      <c r="AD243" s="2">
        <v>374.93704223632812</v>
      </c>
      <c r="AF243" s="2">
        <v>367.48684692382812</v>
      </c>
      <c r="AH243" s="2">
        <f t="shared" si="109"/>
        <v>1.5216683929082075</v>
      </c>
      <c r="AI243" s="2">
        <f t="shared" si="95"/>
        <v>367.48684692382812</v>
      </c>
      <c r="AJ243" s="2">
        <f t="shared" si="96"/>
        <v>372.34221639460577</v>
      </c>
      <c r="AK243" s="2">
        <f t="shared" si="97"/>
        <v>374.62471898396808</v>
      </c>
      <c r="AL243" s="2">
        <f t="shared" si="98"/>
        <v>376.90722157333039</v>
      </c>
      <c r="AM243" s="2">
        <f t="shared" si="99"/>
        <v>374.95993041992187</v>
      </c>
      <c r="AN243" s="89"/>
      <c r="AO243" s="48">
        <f t="shared" ref="AO243" ca="1" si="158">AN242</f>
        <v>380.55564929811442</v>
      </c>
      <c r="AP243" s="88"/>
      <c r="AQ243" s="88"/>
      <c r="AR243" s="88"/>
      <c r="AS243" s="88"/>
    </row>
    <row r="244" spans="1:45">
      <c r="A244" s="14" t="str">
        <f>'data organization'!S245</f>
        <v>242:17:2.66:HS</v>
      </c>
      <c r="B244" s="2">
        <v>154.9810791015625</v>
      </c>
      <c r="C244" s="2">
        <v>154.98344421386719</v>
      </c>
      <c r="D244" s="2">
        <v>154.98344421386719</v>
      </c>
      <c r="E244" s="36">
        <v>154.98580932617187</v>
      </c>
      <c r="F244" s="36">
        <v>154.98344421386719</v>
      </c>
      <c r="G244" s="2">
        <v>154.98580932617187</v>
      </c>
      <c r="H244" s="2">
        <v>154.98580932617187</v>
      </c>
      <c r="I244" s="2">
        <v>154.98344421386719</v>
      </c>
      <c r="J244" s="2">
        <v>154.98344421386719</v>
      </c>
      <c r="K244" s="2">
        <v>154.98344421386719</v>
      </c>
      <c r="L244" s="2">
        <v>154.98344421386719</v>
      </c>
      <c r="M244" s="2">
        <v>154.9810791015625</v>
      </c>
      <c r="N244" s="2">
        <v>154.9810791015625</v>
      </c>
      <c r="O244" s="2">
        <v>154.98344421386719</v>
      </c>
      <c r="R244" s="2">
        <v>154.99053955078125</v>
      </c>
      <c r="U244" s="2">
        <v>154.98580932617187</v>
      </c>
      <c r="V244" s="2">
        <v>154.98344421386719</v>
      </c>
      <c r="W244" s="2">
        <v>154.98817443847656</v>
      </c>
      <c r="Z244" s="2">
        <v>154.9810791015625</v>
      </c>
      <c r="AA244" s="2">
        <v>154.9810791015625</v>
      </c>
      <c r="AB244" s="2">
        <v>154.98344421386719</v>
      </c>
      <c r="AC244" s="2">
        <v>154.98344421386719</v>
      </c>
      <c r="AD244" s="2">
        <v>154.97871398925781</v>
      </c>
      <c r="AF244" s="2">
        <v>154.98580932617187</v>
      </c>
      <c r="AH244" s="2">
        <f t="shared" si="109"/>
        <v>2.5446769607231075E-3</v>
      </c>
      <c r="AI244" s="2">
        <f t="shared" si="95"/>
        <v>154.97871398925781</v>
      </c>
      <c r="AJ244" s="2">
        <f t="shared" si="96"/>
        <v>154.97992283746419</v>
      </c>
      <c r="AK244" s="2">
        <f t="shared" si="97"/>
        <v>154.98373985290527</v>
      </c>
      <c r="AL244" s="2">
        <f t="shared" si="98"/>
        <v>154.98755686834636</v>
      </c>
      <c r="AM244" s="2">
        <f t="shared" si="99"/>
        <v>154.99053955078125</v>
      </c>
      <c r="AN244" s="89"/>
      <c r="AO244" s="48">
        <f t="shared" ref="AO244" ca="1" si="159">AN242</f>
        <v>380.55564929811442</v>
      </c>
      <c r="AP244" s="88"/>
      <c r="AQ244" s="88"/>
      <c r="AR244" s="88"/>
      <c r="AS244" s="88"/>
    </row>
    <row r="245" spans="1:45">
      <c r="A245" s="14" t="str">
        <f>'data organization'!S246</f>
        <v>243:17:2.64:HI</v>
      </c>
      <c r="B245" s="2">
        <v>396.955810546875</v>
      </c>
      <c r="C245" s="2">
        <v>385.85107421875</v>
      </c>
      <c r="D245" s="2">
        <v>381.31533813476562</v>
      </c>
      <c r="E245" s="36">
        <v>396.48660278320312</v>
      </c>
      <c r="F245" s="36">
        <v>362.39031982421875</v>
      </c>
      <c r="G245" s="2">
        <v>372.24383544921875</v>
      </c>
      <c r="H245" s="2">
        <v>380.0640869140625</v>
      </c>
      <c r="I245" s="2">
        <v>381.158935546875</v>
      </c>
      <c r="J245" s="2">
        <v>355.97772216796875</v>
      </c>
      <c r="K245" s="2">
        <v>412.43991088867187</v>
      </c>
      <c r="L245" s="2">
        <v>344.40374755859375</v>
      </c>
      <c r="M245" s="2">
        <v>321.56863403320312</v>
      </c>
      <c r="N245" s="2">
        <v>356.13412475585937</v>
      </c>
      <c r="O245" s="2">
        <v>336.73989868164062</v>
      </c>
      <c r="R245" s="2">
        <v>355.50851440429687</v>
      </c>
      <c r="U245" s="2">
        <v>472.03021240234375</v>
      </c>
      <c r="V245" s="2">
        <v>368.4901123046875</v>
      </c>
      <c r="W245" s="2">
        <v>391.012451171875</v>
      </c>
      <c r="Z245" s="2">
        <v>342.68328857421875</v>
      </c>
      <c r="AA245" s="2">
        <v>415.09881591796875</v>
      </c>
      <c r="AB245" s="2">
        <v>336.27069091796875</v>
      </c>
      <c r="AC245" s="2">
        <v>382.41015625</v>
      </c>
      <c r="AD245" s="2">
        <v>363.95437622070312</v>
      </c>
      <c r="AF245" s="2">
        <v>326.57357788085937</v>
      </c>
      <c r="AH245" s="2">
        <f t="shared" si="109"/>
        <v>33.174354824653228</v>
      </c>
      <c r="AI245" s="2">
        <f t="shared" si="95"/>
        <v>321.56863403320312</v>
      </c>
      <c r="AJ245" s="2">
        <f t="shared" si="96"/>
        <v>322.645227660888</v>
      </c>
      <c r="AK245" s="2">
        <f t="shared" si="97"/>
        <v>372.40675989786786</v>
      </c>
      <c r="AL245" s="2">
        <f t="shared" si="98"/>
        <v>422.16829213484772</v>
      </c>
      <c r="AM245" s="2">
        <f t="shared" si="99"/>
        <v>472.03021240234375</v>
      </c>
      <c r="AN245" s="89">
        <f ca="1">INDIRECT("'calcRED(0)'!R"&amp;ROW('calcRED(0)'!$V$17)+(ROW(AN245)-ROW($AN$116))/3&amp;"C"&amp;COLUMN('calcRED(0)'!$V$17),FALSE)</f>
        <v>377.15349744598689</v>
      </c>
      <c r="AO245" s="48">
        <f t="shared" ref="AO245" ca="1" si="160">AN245</f>
        <v>377.15349744598689</v>
      </c>
      <c r="AP245" s="88">
        <f>AK245-AK248</f>
        <v>3.3952891031901231</v>
      </c>
      <c r="AQ245" s="88">
        <f>AK246-AK249</f>
        <v>0.59152348836261126</v>
      </c>
      <c r="AR245" s="88">
        <f>AK247-AK250</f>
        <v>6.8982442220999474E-4</v>
      </c>
      <c r="AS245" s="88">
        <f>data3!AM245</f>
        <v>0.1205984546292207</v>
      </c>
    </row>
    <row r="246" spans="1:45">
      <c r="A246" s="14" t="str">
        <f>'data organization'!S247</f>
        <v>244:17:2.64:LO</v>
      </c>
      <c r="B246" s="2">
        <v>374.9542236328125</v>
      </c>
      <c r="C246" s="2">
        <v>374.948486328125</v>
      </c>
      <c r="D246" s="2">
        <v>374.948486328125</v>
      </c>
      <c r="E246" s="36">
        <v>374.9542236328125</v>
      </c>
      <c r="F246" s="36">
        <v>374.948486328125</v>
      </c>
      <c r="G246" s="2">
        <v>374.9542236328125</v>
      </c>
      <c r="H246" s="2">
        <v>374.9542236328125</v>
      </c>
      <c r="I246" s="2">
        <v>374.9542236328125</v>
      </c>
      <c r="J246" s="2">
        <v>374.93704223632812</v>
      </c>
      <c r="K246" s="2">
        <v>374.948486328125</v>
      </c>
      <c r="L246" s="2">
        <v>374.948486328125</v>
      </c>
      <c r="M246" s="2">
        <v>374.93704223632812</v>
      </c>
      <c r="N246" s="2">
        <v>374.948486328125</v>
      </c>
      <c r="O246" s="2">
        <v>370.13046264648437</v>
      </c>
      <c r="R246" s="2">
        <v>374.95993041992187</v>
      </c>
      <c r="U246" s="2">
        <v>374.95993041992187</v>
      </c>
      <c r="V246" s="2">
        <v>374.948486328125</v>
      </c>
      <c r="W246" s="2">
        <v>374.9542236328125</v>
      </c>
      <c r="Z246" s="2">
        <v>374.93704223632812</v>
      </c>
      <c r="AA246" s="2">
        <v>374.95993041992187</v>
      </c>
      <c r="AB246" s="2">
        <v>374.83978271484375</v>
      </c>
      <c r="AC246" s="2">
        <v>374.948486328125</v>
      </c>
      <c r="AD246" s="2">
        <v>374.93704223632812</v>
      </c>
      <c r="AF246" s="2">
        <v>359.83633422851562</v>
      </c>
      <c r="AH246" s="2">
        <f t="shared" si="109"/>
        <v>3.1958549743606373</v>
      </c>
      <c r="AI246" s="2">
        <f t="shared" si="95"/>
        <v>359.83633422851562</v>
      </c>
      <c r="AJ246" s="2">
        <f t="shared" si="96"/>
        <v>369.32070804749225</v>
      </c>
      <c r="AK246" s="2">
        <f t="shared" si="97"/>
        <v>374.1144905090332</v>
      </c>
      <c r="AL246" s="2">
        <f t="shared" si="98"/>
        <v>378.90827297057416</v>
      </c>
      <c r="AM246" s="2">
        <f t="shared" si="99"/>
        <v>374.95993041992187</v>
      </c>
      <c r="AN246" s="89"/>
      <c r="AO246" s="48">
        <f t="shared" ref="AO246" ca="1" si="161">AN245</f>
        <v>377.15349744598689</v>
      </c>
      <c r="AP246" s="88"/>
      <c r="AQ246" s="88"/>
      <c r="AR246" s="88"/>
      <c r="AS246" s="88"/>
    </row>
    <row r="247" spans="1:45">
      <c r="A247" s="14" t="str">
        <f>'data organization'!S248</f>
        <v>245:17:2.64:HS</v>
      </c>
      <c r="B247" s="2">
        <v>154.98580932617187</v>
      </c>
      <c r="C247" s="2">
        <v>154.98344421386719</v>
      </c>
      <c r="D247" s="2">
        <v>154.98344421386719</v>
      </c>
      <c r="E247" s="36">
        <v>154.98580932617187</v>
      </c>
      <c r="F247" s="36">
        <v>154.98817443847656</v>
      </c>
      <c r="G247" s="2">
        <v>154.98817443847656</v>
      </c>
      <c r="H247" s="2">
        <v>154.98817443847656</v>
      </c>
      <c r="I247" s="2">
        <v>154.98344421386719</v>
      </c>
      <c r="J247" s="2">
        <v>154.9810791015625</v>
      </c>
      <c r="K247" s="2">
        <v>154.98580932617187</v>
      </c>
      <c r="L247" s="2">
        <v>154.98580932617187</v>
      </c>
      <c r="M247" s="2">
        <v>154.9810791015625</v>
      </c>
      <c r="N247" s="2">
        <v>154.98817443847656</v>
      </c>
      <c r="O247" s="2">
        <v>154.98344421386719</v>
      </c>
      <c r="R247" s="2">
        <v>154.98344421386719</v>
      </c>
      <c r="U247" s="2">
        <v>154.98344421386719</v>
      </c>
      <c r="V247" s="2">
        <v>154.98344421386719</v>
      </c>
      <c r="W247" s="2">
        <v>154.98344421386719</v>
      </c>
      <c r="Z247" s="2">
        <v>154.9810791015625</v>
      </c>
      <c r="AA247" s="2">
        <v>154.98580932617187</v>
      </c>
      <c r="AB247" s="2">
        <v>154.9810791015625</v>
      </c>
      <c r="AC247" s="2">
        <v>154.9810791015625</v>
      </c>
      <c r="AD247" s="2">
        <v>154.9810791015625</v>
      </c>
      <c r="AF247" s="2">
        <v>154.98344421386719</v>
      </c>
      <c r="AH247" s="2">
        <f t="shared" si="109"/>
        <v>2.4637443417007011E-3</v>
      </c>
      <c r="AI247" s="2">
        <f t="shared" si="95"/>
        <v>154.9810791015625</v>
      </c>
      <c r="AJ247" s="2">
        <f t="shared" si="96"/>
        <v>154.98043842177685</v>
      </c>
      <c r="AK247" s="2">
        <f t="shared" si="97"/>
        <v>154.9841340382894</v>
      </c>
      <c r="AL247" s="2">
        <f t="shared" si="98"/>
        <v>154.98782965480194</v>
      </c>
      <c r="AM247" s="2">
        <f t="shared" si="99"/>
        <v>154.98817443847656</v>
      </c>
      <c r="AN247" s="89"/>
      <c r="AO247" s="48">
        <f t="shared" ref="AO247" ca="1" si="162">AN245</f>
        <v>377.15349744598689</v>
      </c>
      <c r="AP247" s="88"/>
      <c r="AQ247" s="88"/>
      <c r="AR247" s="88"/>
      <c r="AS247" s="88"/>
    </row>
    <row r="248" spans="1:45">
      <c r="A248" s="14" t="str">
        <f>'data organization'!S249</f>
        <v>246:17:2.62:HI</v>
      </c>
      <c r="B248" s="2">
        <v>393.3585205078125</v>
      </c>
      <c r="C248" s="2">
        <v>382.41015625</v>
      </c>
      <c r="D248" s="2">
        <v>377.718017578125</v>
      </c>
      <c r="E248" s="36">
        <v>392.8892822265625</v>
      </c>
      <c r="F248" s="36">
        <v>359.1058349609375</v>
      </c>
      <c r="G248" s="2">
        <v>368.95932006835937</v>
      </c>
      <c r="H248" s="2">
        <v>376.6231689453125</v>
      </c>
      <c r="I248" s="2">
        <v>377.718017578125</v>
      </c>
      <c r="J248" s="2">
        <v>352.69320678710937</v>
      </c>
      <c r="K248" s="2">
        <v>408.68618774414062</v>
      </c>
      <c r="L248" s="2">
        <v>341.1192626953125</v>
      </c>
      <c r="M248" s="2">
        <v>318.75332641601562</v>
      </c>
      <c r="N248" s="2">
        <v>353.00604248046875</v>
      </c>
      <c r="O248" s="2">
        <v>333.61181640625</v>
      </c>
      <c r="R248" s="2">
        <v>352.2239990234375</v>
      </c>
      <c r="U248" s="2">
        <v>467.80728149414062</v>
      </c>
      <c r="V248" s="2">
        <v>365.04922485351563</v>
      </c>
      <c r="W248" s="2">
        <v>387.41513061523437</v>
      </c>
      <c r="Z248" s="2">
        <v>339.55520629882813</v>
      </c>
      <c r="AA248" s="2">
        <v>411.3450927734375</v>
      </c>
      <c r="AB248" s="2">
        <v>333.14260864257812</v>
      </c>
      <c r="AC248" s="2">
        <v>378.81283569335937</v>
      </c>
      <c r="AD248" s="2">
        <v>360.66986083984375</v>
      </c>
      <c r="AF248" s="2">
        <v>323.60189819335937</v>
      </c>
      <c r="AH248" s="2">
        <f t="shared" si="109"/>
        <v>32.88619675209835</v>
      </c>
      <c r="AI248" s="2">
        <f t="shared" si="95"/>
        <v>318.75332641601562</v>
      </c>
      <c r="AJ248" s="2">
        <f t="shared" si="96"/>
        <v>319.68217566653021</v>
      </c>
      <c r="AK248" s="2">
        <f t="shared" si="97"/>
        <v>369.01147079467773</v>
      </c>
      <c r="AL248" s="2">
        <f t="shared" si="98"/>
        <v>418.34076592282526</v>
      </c>
      <c r="AM248" s="2">
        <f t="shared" si="99"/>
        <v>467.80728149414062</v>
      </c>
      <c r="AN248" s="89">
        <f ca="1">INDIRECT("'calcRED(0)'!R"&amp;ROW('calcRED(0)'!$V$17)+(ROW(AN248)-ROW($AN$116))/3&amp;"C"&amp;COLUMN('calcRED(0)'!$V$17),FALSE)</f>
        <v>373.69572710142</v>
      </c>
      <c r="AO248" s="48">
        <f t="shared" ref="AO248" ca="1" si="163">AN248</f>
        <v>373.69572710142</v>
      </c>
      <c r="AP248" s="88">
        <f>AK248-AK251</f>
        <v>3.4018084208170762</v>
      </c>
      <c r="AQ248" s="88">
        <f>AK249-AK252</f>
        <v>0.94367345174157435</v>
      </c>
      <c r="AR248" s="88">
        <f>AK250-AK253</f>
        <v>1.9709269204781776E-4</v>
      </c>
      <c r="AS248" s="88">
        <f>data3!AM248</f>
        <v>0.12136923882269102</v>
      </c>
    </row>
    <row r="249" spans="1:45">
      <c r="A249" s="14" t="str">
        <f>'data organization'!S250</f>
        <v>247:17:2.62:LO</v>
      </c>
      <c r="B249" s="2">
        <v>374.9542236328125</v>
      </c>
      <c r="C249" s="2">
        <v>374.9542236328125</v>
      </c>
      <c r="D249" s="2">
        <v>374.948486328125</v>
      </c>
      <c r="E249" s="36">
        <v>374.9542236328125</v>
      </c>
      <c r="F249" s="36">
        <v>374.948486328125</v>
      </c>
      <c r="G249" s="2">
        <v>374.948486328125</v>
      </c>
      <c r="H249" s="2">
        <v>374.95993041992187</v>
      </c>
      <c r="I249" s="2">
        <v>374.948486328125</v>
      </c>
      <c r="J249" s="2">
        <v>374.93704223632812</v>
      </c>
      <c r="K249" s="2">
        <v>374.9542236328125</v>
      </c>
      <c r="L249" s="2">
        <v>374.94277954101562</v>
      </c>
      <c r="M249" s="2">
        <v>374.91989135742187</v>
      </c>
      <c r="N249" s="2">
        <v>374.948486328125</v>
      </c>
      <c r="O249" s="2">
        <v>364.24240112304687</v>
      </c>
      <c r="R249" s="2">
        <v>374.9542236328125</v>
      </c>
      <c r="U249" s="2">
        <v>374.95993041992187</v>
      </c>
      <c r="V249" s="2">
        <v>374.948486328125</v>
      </c>
      <c r="W249" s="2">
        <v>374.948486328125</v>
      </c>
      <c r="Z249" s="2">
        <v>374.91415405273438</v>
      </c>
      <c r="AA249" s="2">
        <v>374.9542236328125</v>
      </c>
      <c r="AB249" s="2">
        <v>372.57952880859375</v>
      </c>
      <c r="AC249" s="2">
        <v>374.948486328125</v>
      </c>
      <c r="AD249" s="2">
        <v>374.93133544921875</v>
      </c>
      <c r="AF249" s="2">
        <v>353.85098266601562</v>
      </c>
      <c r="AH249" s="2">
        <f t="shared" si="109"/>
        <v>4.739149012389996</v>
      </c>
      <c r="AI249" s="2">
        <f t="shared" si="95"/>
        <v>353.85098266601562</v>
      </c>
      <c r="AJ249" s="2">
        <f t="shared" si="96"/>
        <v>366.41424350208558</v>
      </c>
      <c r="AK249" s="2">
        <f t="shared" si="97"/>
        <v>373.52296702067059</v>
      </c>
      <c r="AL249" s="2">
        <f t="shared" si="98"/>
        <v>380.6316905392556</v>
      </c>
      <c r="AM249" s="2">
        <f t="shared" si="99"/>
        <v>374.95993041992187</v>
      </c>
      <c r="AN249" s="89"/>
      <c r="AO249" s="48">
        <f t="shared" ref="AO249" ca="1" si="164">AN248</f>
        <v>373.69572710142</v>
      </c>
      <c r="AP249" s="88"/>
      <c r="AQ249" s="88"/>
      <c r="AR249" s="88"/>
      <c r="AS249" s="88"/>
    </row>
    <row r="250" spans="1:45">
      <c r="A250" s="14" t="str">
        <f>'data organization'!S251</f>
        <v>248:17:2.62:HS</v>
      </c>
      <c r="B250" s="2">
        <v>154.98580932617187</v>
      </c>
      <c r="C250" s="2">
        <v>154.98344421386719</v>
      </c>
      <c r="D250" s="2">
        <v>154.98580932617187</v>
      </c>
      <c r="E250" s="36">
        <v>154.98344421386719</v>
      </c>
      <c r="F250" s="36">
        <v>154.98817443847656</v>
      </c>
      <c r="G250" s="2">
        <v>154.98580932617187</v>
      </c>
      <c r="H250" s="2">
        <v>154.98580932617187</v>
      </c>
      <c r="I250" s="2">
        <v>154.98344421386719</v>
      </c>
      <c r="J250" s="2">
        <v>154.97871398925781</v>
      </c>
      <c r="K250" s="2">
        <v>154.98344421386719</v>
      </c>
      <c r="L250" s="2">
        <v>154.98580932617187</v>
      </c>
      <c r="M250" s="2">
        <v>154.9810791015625</v>
      </c>
      <c r="N250" s="2">
        <v>154.98344421386719</v>
      </c>
      <c r="O250" s="2">
        <v>154.98580932617187</v>
      </c>
      <c r="R250" s="2">
        <v>154.98580932617187</v>
      </c>
      <c r="U250" s="2">
        <v>154.98580932617187</v>
      </c>
      <c r="V250" s="2">
        <v>154.98344421386719</v>
      </c>
      <c r="W250" s="2">
        <v>154.9810791015625</v>
      </c>
      <c r="Z250" s="2">
        <v>154.97634887695312</v>
      </c>
      <c r="AA250" s="2">
        <v>154.98580932617187</v>
      </c>
      <c r="AB250" s="2">
        <v>154.9810791015625</v>
      </c>
      <c r="AC250" s="2">
        <v>154.98344421386719</v>
      </c>
      <c r="AD250" s="2">
        <v>154.9810791015625</v>
      </c>
      <c r="AF250" s="2">
        <v>154.97871398925781</v>
      </c>
      <c r="AH250" s="2">
        <f t="shared" si="109"/>
        <v>2.8755922737280569E-3</v>
      </c>
      <c r="AI250" s="2">
        <f t="shared" ref="AI250:AI313" si="165">MIN(B250:AG250)</f>
        <v>154.97634887695312</v>
      </c>
      <c r="AJ250" s="2">
        <f t="shared" ref="AJ250:AJ313" si="166">AK250-1.5*AH250</f>
        <v>154.97913082545659</v>
      </c>
      <c r="AK250" s="2">
        <f t="shared" ref="AK250:AK313" si="167">AVERAGE(B250:AG250)</f>
        <v>154.98344421386719</v>
      </c>
      <c r="AL250" s="2">
        <f t="shared" ref="AL250:AL313" si="168">AK250+1.5*AH250</f>
        <v>154.98775760227778</v>
      </c>
      <c r="AM250" s="2">
        <f t="shared" ref="AM250:AM313" si="169">MAX(B250:AG250)</f>
        <v>154.98817443847656</v>
      </c>
      <c r="AN250" s="89"/>
      <c r="AO250" s="48">
        <f t="shared" ref="AO250" ca="1" si="170">AN248</f>
        <v>373.69572710142</v>
      </c>
      <c r="AP250" s="88"/>
      <c r="AQ250" s="88"/>
      <c r="AR250" s="88"/>
      <c r="AS250" s="88"/>
    </row>
    <row r="251" spans="1:45">
      <c r="A251" s="14" t="str">
        <f>'data organization'!S252</f>
        <v>249:17:2.6:HI</v>
      </c>
      <c r="B251" s="2">
        <v>389.76119995117187</v>
      </c>
      <c r="C251" s="2">
        <v>378.81283569335937</v>
      </c>
      <c r="D251" s="2">
        <v>374.277099609375</v>
      </c>
      <c r="E251" s="36">
        <v>389.13558959960937</v>
      </c>
      <c r="F251" s="36">
        <v>355.82131958007812</v>
      </c>
      <c r="G251" s="2">
        <v>365.5184326171875</v>
      </c>
      <c r="H251" s="2">
        <v>373.18228149414062</v>
      </c>
      <c r="I251" s="2">
        <v>374.12069702148437</v>
      </c>
      <c r="J251" s="2">
        <v>349.40872192382812</v>
      </c>
      <c r="K251" s="2">
        <v>404.93246459960937</v>
      </c>
      <c r="L251" s="2">
        <v>337.99114990234375</v>
      </c>
      <c r="M251" s="2">
        <v>315.78164672851562</v>
      </c>
      <c r="N251" s="2">
        <v>349.72152709960937</v>
      </c>
      <c r="O251" s="2">
        <v>330.64010620117187</v>
      </c>
      <c r="R251" s="2">
        <v>348.93948364257812</v>
      </c>
      <c r="U251" s="2">
        <v>463.42794799804687</v>
      </c>
      <c r="V251" s="2">
        <v>361.76470947265625</v>
      </c>
      <c r="W251" s="2">
        <v>383.81781005859375</v>
      </c>
      <c r="Z251" s="2">
        <v>336.42709350585937</v>
      </c>
      <c r="AA251" s="2">
        <v>407.59136962890625</v>
      </c>
      <c r="AB251" s="2">
        <v>330.1708984375</v>
      </c>
      <c r="AC251" s="2">
        <v>375.3719482421875</v>
      </c>
      <c r="AD251" s="2">
        <v>357.3853759765625</v>
      </c>
      <c r="AF251" s="2">
        <v>320.63018798828125</v>
      </c>
      <c r="AH251" s="2">
        <f t="shared" si="109"/>
        <v>32.564454012039036</v>
      </c>
      <c r="AI251" s="2">
        <f t="shared" si="165"/>
        <v>315.78164672851562</v>
      </c>
      <c r="AJ251" s="2">
        <f t="shared" si="166"/>
        <v>316.76298135580208</v>
      </c>
      <c r="AK251" s="2">
        <f t="shared" si="167"/>
        <v>365.60966237386066</v>
      </c>
      <c r="AL251" s="2">
        <f t="shared" si="168"/>
        <v>414.45634339191923</v>
      </c>
      <c r="AM251" s="2">
        <f t="shared" si="169"/>
        <v>463.42794799804687</v>
      </c>
      <c r="AN251" s="89">
        <f ca="1">INDIRECT("'calcRED(0)'!R"&amp;ROW('calcRED(0)'!$V$17)+(ROW(AN251)-ROW($AN$116))/3&amp;"C"&amp;COLUMN('calcRED(0)'!$V$17),FALSE)</f>
        <v>370.21585701490835</v>
      </c>
      <c r="AO251" s="48">
        <f t="shared" ref="AO251" ca="1" si="171">AN251</f>
        <v>370.21585701490835</v>
      </c>
      <c r="AP251" s="88">
        <f>AK251-AK254</f>
        <v>3.4148419698079238</v>
      </c>
      <c r="AQ251" s="88">
        <f>AK252-AK255</f>
        <v>1.2359809875488281</v>
      </c>
      <c r="AR251" s="88">
        <f>AK253-AK256</f>
        <v>-9.8546346026751053E-4</v>
      </c>
      <c r="AS251" s="88">
        <f>data3!AM251</f>
        <v>0.12200229398665918</v>
      </c>
    </row>
    <row r="252" spans="1:45">
      <c r="A252" s="14" t="str">
        <f>'data organization'!S253</f>
        <v>250:17:2.6:LO</v>
      </c>
      <c r="B252" s="2">
        <v>374.9542236328125</v>
      </c>
      <c r="C252" s="2">
        <v>374.9542236328125</v>
      </c>
      <c r="D252" s="2">
        <v>374.948486328125</v>
      </c>
      <c r="E252" s="36">
        <v>374.9542236328125</v>
      </c>
      <c r="F252" s="36">
        <v>374.948486328125</v>
      </c>
      <c r="G252" s="2">
        <v>374.948486328125</v>
      </c>
      <c r="H252" s="2">
        <v>374.9542236328125</v>
      </c>
      <c r="I252" s="2">
        <v>374.948486328125</v>
      </c>
      <c r="J252" s="2">
        <v>374.78826904296875</v>
      </c>
      <c r="K252" s="2">
        <v>374.9542236328125</v>
      </c>
      <c r="L252" s="2">
        <v>374.89700317382812</v>
      </c>
      <c r="M252" s="2">
        <v>372.84848022460937</v>
      </c>
      <c r="N252" s="2">
        <v>374.948486328125</v>
      </c>
      <c r="O252" s="2">
        <v>357.16412353515625</v>
      </c>
      <c r="R252" s="2">
        <v>374.9542236328125</v>
      </c>
      <c r="U252" s="2">
        <v>374.9542236328125</v>
      </c>
      <c r="V252" s="2">
        <v>374.948486328125</v>
      </c>
      <c r="W252" s="2">
        <v>374.9542236328125</v>
      </c>
      <c r="Z252" s="2">
        <v>374.84548950195312</v>
      </c>
      <c r="AA252" s="2">
        <v>374.948486328125</v>
      </c>
      <c r="AB252" s="2">
        <v>364.47698974609375</v>
      </c>
      <c r="AC252" s="2">
        <v>374.948486328125</v>
      </c>
      <c r="AD252" s="2">
        <v>374.93133544921875</v>
      </c>
      <c r="AF252" s="2">
        <v>348.72967529296875</v>
      </c>
      <c r="AH252" s="2">
        <f t="shared" si="109"/>
        <v>6.5378416208085692</v>
      </c>
      <c r="AI252" s="2">
        <f t="shared" si="165"/>
        <v>348.72967529296875</v>
      </c>
      <c r="AJ252" s="2">
        <f t="shared" si="166"/>
        <v>362.77253113771616</v>
      </c>
      <c r="AK252" s="2">
        <f t="shared" si="167"/>
        <v>372.57929356892902</v>
      </c>
      <c r="AL252" s="2">
        <f t="shared" si="168"/>
        <v>382.38605600014188</v>
      </c>
      <c r="AM252" s="2">
        <f t="shared" si="169"/>
        <v>374.9542236328125</v>
      </c>
      <c r="AN252" s="89"/>
      <c r="AO252" s="48">
        <f t="shared" ref="AO252" ca="1" si="172">AN251</f>
        <v>370.21585701490835</v>
      </c>
      <c r="AP252" s="88"/>
      <c r="AQ252" s="88"/>
      <c r="AR252" s="88"/>
      <c r="AS252" s="88"/>
    </row>
    <row r="253" spans="1:45">
      <c r="A253" s="14" t="str">
        <f>'data organization'!S254</f>
        <v>251:17:2.6:HS</v>
      </c>
      <c r="B253" s="2">
        <v>154.98580932617187</v>
      </c>
      <c r="C253" s="2">
        <v>154.98817443847656</v>
      </c>
      <c r="D253" s="2">
        <v>154.9810791015625</v>
      </c>
      <c r="E253" s="36">
        <v>154.98344421386719</v>
      </c>
      <c r="F253" s="36">
        <v>154.98580932617187</v>
      </c>
      <c r="G253" s="2">
        <v>154.98344421386719</v>
      </c>
      <c r="H253" s="2">
        <v>154.98580932617187</v>
      </c>
      <c r="I253" s="2">
        <v>154.98580932617187</v>
      </c>
      <c r="J253" s="2">
        <v>154.97871398925781</v>
      </c>
      <c r="K253" s="2">
        <v>154.98344421386719</v>
      </c>
      <c r="L253" s="2">
        <v>154.98580932617187</v>
      </c>
      <c r="M253" s="2">
        <v>154.98817443847656</v>
      </c>
      <c r="N253" s="2">
        <v>154.97871398925781</v>
      </c>
      <c r="O253" s="2">
        <v>154.98344421386719</v>
      </c>
      <c r="R253" s="2">
        <v>154.98817443847656</v>
      </c>
      <c r="U253" s="2">
        <v>154.98344421386719</v>
      </c>
      <c r="V253" s="2">
        <v>154.98344421386719</v>
      </c>
      <c r="W253" s="2">
        <v>154.9810791015625</v>
      </c>
      <c r="Z253" s="2">
        <v>154.97871398925781</v>
      </c>
      <c r="AA253" s="2">
        <v>154.9810791015625</v>
      </c>
      <c r="AB253" s="2">
        <v>154.97871398925781</v>
      </c>
      <c r="AC253" s="2">
        <v>154.9810791015625</v>
      </c>
      <c r="AD253" s="2">
        <v>154.97871398925781</v>
      </c>
      <c r="AF253" s="2">
        <v>154.98580932617187</v>
      </c>
      <c r="AH253" s="2">
        <f t="shared" si="109"/>
        <v>3.1896944672862491E-3</v>
      </c>
      <c r="AI253" s="2">
        <f t="shared" si="165"/>
        <v>154.97871398925781</v>
      </c>
      <c r="AJ253" s="2">
        <f t="shared" si="166"/>
        <v>154.97846257947421</v>
      </c>
      <c r="AK253" s="2">
        <f t="shared" si="167"/>
        <v>154.98324712117514</v>
      </c>
      <c r="AL253" s="2">
        <f t="shared" si="168"/>
        <v>154.98803166287607</v>
      </c>
      <c r="AM253" s="2">
        <f t="shared" si="169"/>
        <v>154.98817443847656</v>
      </c>
      <c r="AN253" s="89"/>
      <c r="AO253" s="48">
        <f t="shared" ref="AO253" ca="1" si="173">AN251</f>
        <v>370.21585701490835</v>
      </c>
      <c r="AP253" s="88"/>
      <c r="AQ253" s="88"/>
      <c r="AR253" s="88"/>
      <c r="AS253" s="88"/>
    </row>
    <row r="254" spans="1:45">
      <c r="A254" s="14" t="str">
        <f>'data organization'!S255</f>
        <v>252:17:2.58:HI</v>
      </c>
      <c r="B254" s="2">
        <v>386.16387939453125</v>
      </c>
      <c r="C254" s="2">
        <v>375.3719482421875</v>
      </c>
      <c r="D254" s="2">
        <v>370.836181640625</v>
      </c>
      <c r="E254" s="36">
        <v>385.53826904296875</v>
      </c>
      <c r="F254" s="36">
        <v>352.38040161132812</v>
      </c>
      <c r="G254" s="2">
        <v>362.0775146484375</v>
      </c>
      <c r="H254" s="2">
        <v>369.74136352539062</v>
      </c>
      <c r="I254" s="2">
        <v>370.67977905273438</v>
      </c>
      <c r="J254" s="2">
        <v>346.12420654296875</v>
      </c>
      <c r="K254" s="2">
        <v>401.17877197265625</v>
      </c>
      <c r="L254" s="2">
        <v>334.863037109375</v>
      </c>
      <c r="M254" s="2">
        <v>312.8099365234375</v>
      </c>
      <c r="N254" s="2">
        <v>346.43701171875</v>
      </c>
      <c r="O254" s="2">
        <v>327.51202392578125</v>
      </c>
      <c r="R254" s="2">
        <v>345.65499877929687</v>
      </c>
      <c r="U254" s="2">
        <v>459.20501708984375</v>
      </c>
      <c r="V254" s="2">
        <v>358.32379150390625</v>
      </c>
      <c r="W254" s="2">
        <v>380.22048950195312</v>
      </c>
      <c r="Z254" s="2">
        <v>333.14260864257812</v>
      </c>
      <c r="AA254" s="2">
        <v>403.68124389648437</v>
      </c>
      <c r="AB254" s="2">
        <v>327.04281616210937</v>
      </c>
      <c r="AC254" s="2">
        <v>371.9310302734375</v>
      </c>
      <c r="AD254" s="2">
        <v>354.10086059570312</v>
      </c>
      <c r="AF254" s="2">
        <v>317.65850830078125</v>
      </c>
      <c r="AH254" s="2">
        <f t="shared" si="109"/>
        <v>32.287563326808524</v>
      </c>
      <c r="AI254" s="2">
        <f t="shared" si="165"/>
        <v>312.8099365234375</v>
      </c>
      <c r="AJ254" s="2">
        <f t="shared" si="166"/>
        <v>313.76347541383996</v>
      </c>
      <c r="AK254" s="2">
        <f t="shared" si="167"/>
        <v>362.19482040405273</v>
      </c>
      <c r="AL254" s="2">
        <f t="shared" si="168"/>
        <v>410.62616539426551</v>
      </c>
      <c r="AM254" s="2">
        <f t="shared" si="169"/>
        <v>459.20501708984375</v>
      </c>
      <c r="AN254" s="89">
        <f ca="1">INDIRECT("'calcRED(0)'!R"&amp;ROW('calcRED(0)'!$V$17)+(ROW(AN254)-ROW($AN$116))/3&amp;"C"&amp;COLUMN('calcRED(0)'!$V$17),FALSE)</f>
        <v>366.71783612058437</v>
      </c>
      <c r="AO254" s="48">
        <f t="shared" ref="AO254" ca="1" si="174">AN254</f>
        <v>366.71783612058437</v>
      </c>
      <c r="AP254" s="88">
        <f>AK254-AK257</f>
        <v>3.440911610921205</v>
      </c>
      <c r="AQ254" s="88">
        <f>AK255-AK258</f>
        <v>1.7230745951334256</v>
      </c>
      <c r="AR254" s="88">
        <f>AK256-AK259</f>
        <v>8.869171142578125E-4</v>
      </c>
      <c r="AS254" s="88">
        <f>data3!AM254</f>
        <v>0.1222563097553877</v>
      </c>
    </row>
    <row r="255" spans="1:45">
      <c r="A255" s="14" t="str">
        <f>'data organization'!S256</f>
        <v>253:17:2.58:LO</v>
      </c>
      <c r="B255" s="2">
        <v>374.948486328125</v>
      </c>
      <c r="C255" s="2">
        <v>374.948486328125</v>
      </c>
      <c r="D255" s="2">
        <v>374.948486328125</v>
      </c>
      <c r="E255" s="36">
        <v>374.9542236328125</v>
      </c>
      <c r="F255" s="36">
        <v>374.948486328125</v>
      </c>
      <c r="G255" s="2">
        <v>374.948486328125</v>
      </c>
      <c r="H255" s="2">
        <v>374.95993041992187</v>
      </c>
      <c r="I255" s="2">
        <v>374.9542236328125</v>
      </c>
      <c r="J255" s="2">
        <v>371.5438232421875</v>
      </c>
      <c r="K255" s="2">
        <v>374.948486328125</v>
      </c>
      <c r="L255" s="2">
        <v>371.915771484375</v>
      </c>
      <c r="M255" s="2">
        <v>368.46533203125</v>
      </c>
      <c r="N255" s="2">
        <v>374.94277954101562</v>
      </c>
      <c r="O255" s="2">
        <v>351.72235107421875</v>
      </c>
      <c r="R255" s="2">
        <v>374.9542236328125</v>
      </c>
      <c r="U255" s="2">
        <v>374.9542236328125</v>
      </c>
      <c r="V255" s="2">
        <v>374.948486328125</v>
      </c>
      <c r="W255" s="2">
        <v>374.948486328125</v>
      </c>
      <c r="Z255" s="2">
        <v>373.23757934570312</v>
      </c>
      <c r="AA255" s="2">
        <v>374.948486328125</v>
      </c>
      <c r="AB255" s="2">
        <v>357.03823852539062</v>
      </c>
      <c r="AC255" s="2">
        <v>374.948486328125</v>
      </c>
      <c r="AD255" s="2">
        <v>374.93133544921875</v>
      </c>
      <c r="AF255" s="2">
        <v>344.18060302734375</v>
      </c>
      <c r="AH255" s="2">
        <f t="shared" si="109"/>
        <v>8.2375241211847605</v>
      </c>
      <c r="AI255" s="2">
        <f t="shared" si="165"/>
        <v>344.18060302734375</v>
      </c>
      <c r="AJ255" s="2">
        <f t="shared" si="166"/>
        <v>358.98702639960305</v>
      </c>
      <c r="AK255" s="2">
        <f t="shared" si="167"/>
        <v>371.34331258138019</v>
      </c>
      <c r="AL255" s="2">
        <f t="shared" si="168"/>
        <v>383.69959876315733</v>
      </c>
      <c r="AM255" s="2">
        <f t="shared" si="169"/>
        <v>374.95993041992187</v>
      </c>
      <c r="AN255" s="89"/>
      <c r="AO255" s="48">
        <f t="shared" ref="AO255" ca="1" si="175">AN254</f>
        <v>366.71783612058437</v>
      </c>
      <c r="AP255" s="88"/>
      <c r="AQ255" s="88"/>
      <c r="AR255" s="88"/>
      <c r="AS255" s="88"/>
    </row>
    <row r="256" spans="1:45">
      <c r="A256" s="14" t="str">
        <f>'data organization'!S257</f>
        <v>254:17:2.58:HS</v>
      </c>
      <c r="B256" s="2">
        <v>154.98344421386719</v>
      </c>
      <c r="C256" s="2">
        <v>154.98344421386719</v>
      </c>
      <c r="D256" s="2">
        <v>154.98344421386719</v>
      </c>
      <c r="E256" s="36">
        <v>154.98580932617187</v>
      </c>
      <c r="F256" s="36">
        <v>154.98817443847656</v>
      </c>
      <c r="G256" s="2">
        <v>154.98580932617187</v>
      </c>
      <c r="H256" s="2">
        <v>154.98344421386719</v>
      </c>
      <c r="I256" s="2">
        <v>154.98580932617187</v>
      </c>
      <c r="J256" s="2">
        <v>154.97871398925781</v>
      </c>
      <c r="K256" s="2">
        <v>154.98817443847656</v>
      </c>
      <c r="L256" s="2">
        <v>154.98580932617187</v>
      </c>
      <c r="M256" s="2">
        <v>154.98344421386719</v>
      </c>
      <c r="N256" s="2">
        <v>154.98344421386719</v>
      </c>
      <c r="O256" s="2">
        <v>154.98344421386719</v>
      </c>
      <c r="R256" s="2">
        <v>154.98580932617187</v>
      </c>
      <c r="U256" s="2">
        <v>154.98344421386719</v>
      </c>
      <c r="V256" s="2">
        <v>154.98580932617187</v>
      </c>
      <c r="W256" s="2">
        <v>154.98580932617187</v>
      </c>
      <c r="Z256" s="2">
        <v>154.98344421386719</v>
      </c>
      <c r="AA256" s="2">
        <v>154.98580932617187</v>
      </c>
      <c r="AB256" s="2">
        <v>154.9810791015625</v>
      </c>
      <c r="AC256" s="2">
        <v>154.98580932617187</v>
      </c>
      <c r="AD256" s="2">
        <v>154.9810791015625</v>
      </c>
      <c r="AF256" s="2">
        <v>154.9810791015625</v>
      </c>
      <c r="AH256" s="2">
        <f t="shared" si="109"/>
        <v>2.2778084995476356E-3</v>
      </c>
      <c r="AI256" s="2">
        <f t="shared" si="165"/>
        <v>154.97871398925781</v>
      </c>
      <c r="AJ256" s="2">
        <f t="shared" si="166"/>
        <v>154.98081587188608</v>
      </c>
      <c r="AK256" s="2">
        <f t="shared" si="167"/>
        <v>154.98423258463541</v>
      </c>
      <c r="AL256" s="2">
        <f t="shared" si="168"/>
        <v>154.98764929738473</v>
      </c>
      <c r="AM256" s="2">
        <f t="shared" si="169"/>
        <v>154.98817443847656</v>
      </c>
      <c r="AN256" s="89"/>
      <c r="AO256" s="48">
        <f t="shared" ref="AO256" ca="1" si="176">AN254</f>
        <v>366.71783612058437</v>
      </c>
      <c r="AP256" s="88"/>
      <c r="AQ256" s="88"/>
      <c r="AR256" s="88"/>
      <c r="AS256" s="88"/>
    </row>
    <row r="257" spans="1:45">
      <c r="A257" s="14" t="str">
        <f>'data organization'!S258</f>
        <v>255:17:2.56:HI</v>
      </c>
      <c r="B257" s="2">
        <v>382.41015625</v>
      </c>
      <c r="C257" s="2">
        <v>371.77462768554687</v>
      </c>
      <c r="D257" s="2">
        <v>367.2388916015625</v>
      </c>
      <c r="E257" s="36">
        <v>381.94094848632812</v>
      </c>
      <c r="F257" s="36">
        <v>349.09591674804687</v>
      </c>
      <c r="G257" s="2">
        <v>358.6365966796875</v>
      </c>
      <c r="H257" s="2">
        <v>366.14404296875</v>
      </c>
      <c r="I257" s="2">
        <v>367.2388916015625</v>
      </c>
      <c r="J257" s="2">
        <v>342.83969116210937</v>
      </c>
      <c r="K257" s="2">
        <v>397.425048828125</v>
      </c>
      <c r="L257" s="2">
        <v>331.73495483398437</v>
      </c>
      <c r="M257" s="2">
        <v>309.8382568359375</v>
      </c>
      <c r="N257" s="2">
        <v>343.15252685546875</v>
      </c>
      <c r="O257" s="2">
        <v>324.3839111328125</v>
      </c>
      <c r="R257" s="2">
        <v>342.52688598632812</v>
      </c>
      <c r="U257" s="2">
        <v>454.82565307617187</v>
      </c>
      <c r="V257" s="2">
        <v>354.88287353515625</v>
      </c>
      <c r="W257" s="2">
        <v>376.6231689453125</v>
      </c>
      <c r="Z257" s="2">
        <v>330.01449584960937</v>
      </c>
      <c r="AA257" s="2">
        <v>399.92752075195312</v>
      </c>
      <c r="AB257" s="2">
        <v>323.91470336914062</v>
      </c>
      <c r="AC257" s="2">
        <v>368.33370971679687</v>
      </c>
      <c r="AD257" s="2">
        <v>350.65994262695312</v>
      </c>
      <c r="AF257" s="2">
        <v>314.5303955078125</v>
      </c>
      <c r="AH257" s="2">
        <f t="shared" si="109"/>
        <v>31.985228066395759</v>
      </c>
      <c r="AI257" s="2">
        <f t="shared" si="165"/>
        <v>309.8382568359375</v>
      </c>
      <c r="AJ257" s="2">
        <f t="shared" si="166"/>
        <v>310.77606669353787</v>
      </c>
      <c r="AK257" s="2">
        <f t="shared" si="167"/>
        <v>358.75390879313153</v>
      </c>
      <c r="AL257" s="2">
        <f t="shared" si="168"/>
        <v>406.73175089272519</v>
      </c>
      <c r="AM257" s="2">
        <f t="shared" si="169"/>
        <v>454.82565307617187</v>
      </c>
      <c r="AN257" s="89">
        <f ca="1">INDIRECT("'calcRED(0)'!R"&amp;ROW('calcRED(0)'!$V$17)+(ROW(AN257)-ROW($AN$116))/3&amp;"C"&amp;COLUMN('calcRED(0)'!$V$17),FALSE)</f>
        <v>363.21253214626682</v>
      </c>
      <c r="AO257" s="48">
        <f t="shared" ref="AO257" ca="1" si="177">AN257</f>
        <v>363.21253214626682</v>
      </c>
      <c r="AP257" s="88">
        <f>AK257-AK260</f>
        <v>3.4669748942057481</v>
      </c>
      <c r="AQ257" s="88">
        <f>AK258-AK261</f>
        <v>1.6181729634603244</v>
      </c>
      <c r="AR257" s="88">
        <f>AK259-AK262</f>
        <v>1.0840098063056303E-3</v>
      </c>
      <c r="AS257" s="88">
        <f>data3!AM257</f>
        <v>0.1209055992864787</v>
      </c>
    </row>
    <row r="258" spans="1:45">
      <c r="A258" s="14" t="str">
        <f>'data organization'!S259</f>
        <v>256:17:2.56:LO</v>
      </c>
      <c r="B258" s="2">
        <v>374.9542236328125</v>
      </c>
      <c r="C258" s="2">
        <v>374.9542236328125</v>
      </c>
      <c r="D258" s="2">
        <v>374.948486328125</v>
      </c>
      <c r="E258" s="36">
        <v>374.9542236328125</v>
      </c>
      <c r="F258" s="36">
        <v>374.948486328125</v>
      </c>
      <c r="G258" s="2">
        <v>374.948486328125</v>
      </c>
      <c r="H258" s="2">
        <v>374.9542236328125</v>
      </c>
      <c r="I258" s="2">
        <v>374.948486328125</v>
      </c>
      <c r="J258" s="2">
        <v>363.34402465820312</v>
      </c>
      <c r="K258" s="2">
        <v>374.9542236328125</v>
      </c>
      <c r="L258" s="2">
        <v>367.50973510742187</v>
      </c>
      <c r="M258" s="2">
        <v>362.571533203125</v>
      </c>
      <c r="N258" s="2">
        <v>374.94277954101562</v>
      </c>
      <c r="O258" s="2">
        <v>346.69833374023437</v>
      </c>
      <c r="R258" s="2">
        <v>374.9542236328125</v>
      </c>
      <c r="U258" s="2">
        <v>374.9542236328125</v>
      </c>
      <c r="V258" s="2">
        <v>374.948486328125</v>
      </c>
      <c r="W258" s="2">
        <v>374.9542236328125</v>
      </c>
      <c r="Z258" s="2">
        <v>365.20944213867187</v>
      </c>
      <c r="AA258" s="2">
        <v>374.948486328125</v>
      </c>
      <c r="AB258" s="2">
        <v>351.73379516601562</v>
      </c>
      <c r="AC258" s="2">
        <v>374.948486328125</v>
      </c>
      <c r="AD258" s="2">
        <v>374.93133544921875</v>
      </c>
      <c r="AF258" s="2">
        <v>339.67153930664062</v>
      </c>
      <c r="AH258" s="2">
        <f t="shared" si="109"/>
        <v>10.08254531254827</v>
      </c>
      <c r="AI258" s="2">
        <f t="shared" si="165"/>
        <v>339.67153930664062</v>
      </c>
      <c r="AJ258" s="2">
        <f t="shared" si="166"/>
        <v>354.49642001742438</v>
      </c>
      <c r="AK258" s="2">
        <f t="shared" si="167"/>
        <v>369.62023798624676</v>
      </c>
      <c r="AL258" s="2">
        <f t="shared" si="168"/>
        <v>384.74405595506914</v>
      </c>
      <c r="AM258" s="2">
        <f t="shared" si="169"/>
        <v>374.9542236328125</v>
      </c>
      <c r="AN258" s="89"/>
      <c r="AO258" s="48">
        <f t="shared" ref="AO258" ca="1" si="178">AN257</f>
        <v>363.21253214626682</v>
      </c>
      <c r="AP258" s="88"/>
      <c r="AQ258" s="88"/>
      <c r="AR258" s="88"/>
      <c r="AS258" s="88"/>
    </row>
    <row r="259" spans="1:45">
      <c r="A259" s="14" t="str">
        <f>'data organization'!S260</f>
        <v>257:17:2.56:HS</v>
      </c>
      <c r="B259" s="2">
        <v>154.98580932617187</v>
      </c>
      <c r="C259" s="2">
        <v>154.98344421386719</v>
      </c>
      <c r="D259" s="2">
        <v>154.9810791015625</v>
      </c>
      <c r="E259" s="36">
        <v>154.98344421386719</v>
      </c>
      <c r="F259" s="36">
        <v>154.98344421386719</v>
      </c>
      <c r="G259" s="2">
        <v>154.98817443847656</v>
      </c>
      <c r="H259" s="2">
        <v>154.98817443847656</v>
      </c>
      <c r="I259" s="2">
        <v>154.98580932617187</v>
      </c>
      <c r="J259" s="2">
        <v>154.9810791015625</v>
      </c>
      <c r="K259" s="2">
        <v>154.98344421386719</v>
      </c>
      <c r="L259" s="2">
        <v>154.98344421386719</v>
      </c>
      <c r="M259" s="2">
        <v>154.97634887695312</v>
      </c>
      <c r="N259" s="2">
        <v>154.97871398925781</v>
      </c>
      <c r="O259" s="2">
        <v>154.98344421386719</v>
      </c>
      <c r="R259" s="2">
        <v>154.98817443847656</v>
      </c>
      <c r="U259" s="2">
        <v>154.98344421386719</v>
      </c>
      <c r="V259" s="2">
        <v>154.98580932617187</v>
      </c>
      <c r="W259" s="2">
        <v>154.98344421386719</v>
      </c>
      <c r="Z259" s="2">
        <v>154.97871398925781</v>
      </c>
      <c r="AA259" s="2">
        <v>154.98580932617187</v>
      </c>
      <c r="AB259" s="2">
        <v>154.98344421386719</v>
      </c>
      <c r="AC259" s="2">
        <v>154.98344421386719</v>
      </c>
      <c r="AD259" s="2">
        <v>154.97634887695312</v>
      </c>
      <c r="AF259" s="2">
        <v>154.98580932617187</v>
      </c>
      <c r="AH259" s="2">
        <f t="shared" ref="AH259:AH322" si="179">STDEV(B259:AG259)</f>
        <v>3.3066859571685135E-3</v>
      </c>
      <c r="AI259" s="2">
        <f t="shared" si="165"/>
        <v>154.97634887695312</v>
      </c>
      <c r="AJ259" s="2">
        <f t="shared" si="166"/>
        <v>154.97838563858539</v>
      </c>
      <c r="AK259" s="2">
        <f t="shared" si="167"/>
        <v>154.98334566752115</v>
      </c>
      <c r="AL259" s="2">
        <f t="shared" si="168"/>
        <v>154.98830569645691</v>
      </c>
      <c r="AM259" s="2">
        <f t="shared" si="169"/>
        <v>154.98817443847656</v>
      </c>
      <c r="AN259" s="89"/>
      <c r="AO259" s="48">
        <f t="shared" ref="AO259" ca="1" si="180">AN257</f>
        <v>363.21253214626682</v>
      </c>
      <c r="AP259" s="88"/>
      <c r="AQ259" s="88"/>
      <c r="AR259" s="88"/>
      <c r="AS259" s="88"/>
    </row>
    <row r="260" spans="1:45">
      <c r="A260" s="14" t="str">
        <f>'data organization'!S261</f>
        <v>258:17:2.54:HI</v>
      </c>
      <c r="B260" s="2">
        <v>378.65643310546875</v>
      </c>
      <c r="C260" s="2">
        <v>368.17730712890625</v>
      </c>
      <c r="D260" s="2">
        <v>363.64157104492187</v>
      </c>
      <c r="E260" s="36">
        <v>378.18722534179687</v>
      </c>
      <c r="F260" s="36">
        <v>345.65499877929687</v>
      </c>
      <c r="G260" s="2">
        <v>355.19570922851562</v>
      </c>
      <c r="H260" s="2">
        <v>362.703125</v>
      </c>
      <c r="I260" s="2">
        <v>363.64157104492187</v>
      </c>
      <c r="J260" s="2">
        <v>339.55520629882813</v>
      </c>
      <c r="K260" s="2">
        <v>393.51492309570312</v>
      </c>
      <c r="L260" s="2">
        <v>328.60684204101562</v>
      </c>
      <c r="M260" s="2">
        <v>306.86654663085937</v>
      </c>
      <c r="N260" s="2">
        <v>339.86801147460938</v>
      </c>
      <c r="O260" s="2">
        <v>321.25582885742187</v>
      </c>
      <c r="R260" s="2">
        <v>339.24240112304688</v>
      </c>
      <c r="U260" s="2">
        <v>450.44631958007812</v>
      </c>
      <c r="V260" s="2">
        <v>351.44198608398437</v>
      </c>
      <c r="W260" s="2">
        <v>373.02587890625</v>
      </c>
      <c r="Z260" s="2">
        <v>326.88638305664062</v>
      </c>
      <c r="AA260" s="2">
        <v>396.01739501953125</v>
      </c>
      <c r="AB260" s="2">
        <v>320.78659057617187</v>
      </c>
      <c r="AC260" s="2">
        <v>364.73638916015625</v>
      </c>
      <c r="AD260" s="2">
        <v>347.21905517578125</v>
      </c>
      <c r="AF260" s="2">
        <v>311.5587158203125</v>
      </c>
      <c r="AH260" s="2">
        <f t="shared" si="179"/>
        <v>31.656960664868485</v>
      </c>
      <c r="AI260" s="2">
        <f t="shared" si="165"/>
        <v>306.86654663085937</v>
      </c>
      <c r="AJ260" s="2">
        <f t="shared" si="166"/>
        <v>307.80149290162308</v>
      </c>
      <c r="AK260" s="2">
        <f t="shared" si="167"/>
        <v>355.28693389892578</v>
      </c>
      <c r="AL260" s="2">
        <f t="shared" si="168"/>
        <v>402.77237489622848</v>
      </c>
      <c r="AM260" s="2">
        <f t="shared" si="169"/>
        <v>450.44631958007812</v>
      </c>
      <c r="AN260" s="89">
        <f ca="1">INDIRECT("'calcRED(0)'!R"&amp;ROW('calcRED(0)'!$V$17)+(ROW(AN260)-ROW($AN$116))/3&amp;"C"&amp;COLUMN('calcRED(0)'!$V$17),FALSE)</f>
        <v>359.74595542279053</v>
      </c>
      <c r="AO260" s="48">
        <f t="shared" ref="AO260" ca="1" si="181">AN260</f>
        <v>359.74595542279053</v>
      </c>
      <c r="AP260" s="88">
        <f>AK260-AK263</f>
        <v>3.4734929402669081</v>
      </c>
      <c r="AQ260" s="88">
        <f>AK261-AK264</f>
        <v>1.65727488199866</v>
      </c>
      <c r="AR260" s="88">
        <f>AK262-AK265</f>
        <v>-1.0840098063056303E-3</v>
      </c>
      <c r="AS260" s="88">
        <f>data3!AM260</f>
        <v>0.12572359269665156</v>
      </c>
    </row>
    <row r="261" spans="1:45">
      <c r="A261" s="14" t="str">
        <f>'data organization'!S262</f>
        <v>259:17:2.54:LO</v>
      </c>
      <c r="B261" s="2">
        <v>374.9542236328125</v>
      </c>
      <c r="C261" s="2">
        <v>374.948486328125</v>
      </c>
      <c r="D261" s="2">
        <v>374.94277954101562</v>
      </c>
      <c r="E261" s="36">
        <v>374.9542236328125</v>
      </c>
      <c r="F261" s="36">
        <v>374.94277954101562</v>
      </c>
      <c r="G261" s="2">
        <v>374.948486328125</v>
      </c>
      <c r="H261" s="2">
        <v>374.9542236328125</v>
      </c>
      <c r="I261" s="2">
        <v>374.948486328125</v>
      </c>
      <c r="J261" s="2">
        <v>356.32296752929687</v>
      </c>
      <c r="K261" s="2">
        <v>374.948486328125</v>
      </c>
      <c r="L261" s="2">
        <v>363.91049194335937</v>
      </c>
      <c r="M261" s="2">
        <v>355.44747924804687</v>
      </c>
      <c r="N261" s="2">
        <v>374.94277954101562</v>
      </c>
      <c r="O261" s="2">
        <v>342.3094482421875</v>
      </c>
      <c r="R261" s="2">
        <v>374.948486328125</v>
      </c>
      <c r="U261" s="2">
        <v>374.9542236328125</v>
      </c>
      <c r="V261" s="2">
        <v>374.94277954101562</v>
      </c>
      <c r="W261" s="2">
        <v>374.948486328125</v>
      </c>
      <c r="Z261" s="2">
        <v>357.61044311523437</v>
      </c>
      <c r="AA261" s="2">
        <v>374.948486328125</v>
      </c>
      <c r="AB261" s="2">
        <v>346.79559326171875</v>
      </c>
      <c r="AC261" s="2">
        <v>374.94277954101562</v>
      </c>
      <c r="AD261" s="2">
        <v>374.908447265625</v>
      </c>
      <c r="AF261" s="2">
        <v>335.57449340820312</v>
      </c>
      <c r="AH261" s="2">
        <f t="shared" si="179"/>
        <v>12.157987617012632</v>
      </c>
      <c r="AI261" s="2">
        <f t="shared" si="165"/>
        <v>335.57449340820312</v>
      </c>
      <c r="AJ261" s="2">
        <f t="shared" si="166"/>
        <v>349.76508359726751</v>
      </c>
      <c r="AK261" s="2">
        <f t="shared" si="167"/>
        <v>368.00206502278644</v>
      </c>
      <c r="AL261" s="2">
        <f t="shared" si="168"/>
        <v>386.23904644830537</v>
      </c>
      <c r="AM261" s="2">
        <f t="shared" si="169"/>
        <v>374.9542236328125</v>
      </c>
      <c r="AN261" s="89"/>
      <c r="AO261" s="48">
        <f t="shared" ref="AO261" ca="1" si="182">AN260</f>
        <v>359.74595542279053</v>
      </c>
      <c r="AP261" s="88"/>
      <c r="AQ261" s="88"/>
      <c r="AR261" s="88"/>
      <c r="AS261" s="88"/>
    </row>
    <row r="262" spans="1:45">
      <c r="A262" s="14" t="str">
        <f>'data organization'!S263</f>
        <v>260:17:2.54:HS</v>
      </c>
      <c r="B262" s="2">
        <v>154.98344421386719</v>
      </c>
      <c r="C262" s="2">
        <v>154.98344421386719</v>
      </c>
      <c r="D262" s="2">
        <v>154.98344421386719</v>
      </c>
      <c r="E262" s="36">
        <v>154.98580932617187</v>
      </c>
      <c r="F262" s="36">
        <v>154.9810791015625</v>
      </c>
      <c r="G262" s="2">
        <v>154.98344421386719</v>
      </c>
      <c r="H262" s="2">
        <v>154.98344421386719</v>
      </c>
      <c r="I262" s="2">
        <v>154.98580932617187</v>
      </c>
      <c r="J262" s="2">
        <v>154.97871398925781</v>
      </c>
      <c r="K262" s="2">
        <v>154.98580932617187</v>
      </c>
      <c r="L262" s="2">
        <v>154.98344421386719</v>
      </c>
      <c r="M262" s="2">
        <v>154.97871398925781</v>
      </c>
      <c r="N262" s="2">
        <v>154.9810791015625</v>
      </c>
      <c r="O262" s="2">
        <v>154.9810791015625</v>
      </c>
      <c r="R262" s="2">
        <v>154.98817443847656</v>
      </c>
      <c r="U262" s="2">
        <v>154.98344421386719</v>
      </c>
      <c r="V262" s="2">
        <v>154.98580932617187</v>
      </c>
      <c r="W262" s="2">
        <v>154.98344421386719</v>
      </c>
      <c r="Z262" s="2">
        <v>154.97871398925781</v>
      </c>
      <c r="AA262" s="2">
        <v>154.97871398925781</v>
      </c>
      <c r="AB262" s="2">
        <v>154.97634887695312</v>
      </c>
      <c r="AC262" s="2">
        <v>154.98344421386719</v>
      </c>
      <c r="AD262" s="2">
        <v>154.97634887695312</v>
      </c>
      <c r="AF262" s="2">
        <v>154.9810791015625</v>
      </c>
      <c r="AH262" s="2">
        <f t="shared" si="179"/>
        <v>3.1190177421980894E-3</v>
      </c>
      <c r="AI262" s="2">
        <f t="shared" si="165"/>
        <v>154.97634887695312</v>
      </c>
      <c r="AJ262" s="2">
        <f t="shared" si="166"/>
        <v>154.97758313110154</v>
      </c>
      <c r="AK262" s="2">
        <f t="shared" si="167"/>
        <v>154.98226165771484</v>
      </c>
      <c r="AL262" s="2">
        <f t="shared" si="168"/>
        <v>154.98694018432815</v>
      </c>
      <c r="AM262" s="2">
        <f t="shared" si="169"/>
        <v>154.98817443847656</v>
      </c>
      <c r="AN262" s="89"/>
      <c r="AO262" s="48">
        <f t="shared" ref="AO262" ca="1" si="183">AN260</f>
        <v>359.74595542279053</v>
      </c>
      <c r="AP262" s="88"/>
      <c r="AQ262" s="88"/>
      <c r="AR262" s="88"/>
      <c r="AS262" s="88"/>
    </row>
    <row r="263" spans="1:45">
      <c r="A263" s="14" t="str">
        <f>'data organization'!S264</f>
        <v>261:17:2.52:HI</v>
      </c>
      <c r="B263" s="2">
        <v>375.05914306640625</v>
      </c>
      <c r="C263" s="2">
        <v>364.57998657226562</v>
      </c>
      <c r="D263" s="2">
        <v>360.20065307617187</v>
      </c>
      <c r="E263" s="36">
        <v>374.58990478515625</v>
      </c>
      <c r="F263" s="36">
        <v>342.3704833984375</v>
      </c>
      <c r="G263" s="2">
        <v>351.75479125976562</v>
      </c>
      <c r="H263" s="2">
        <v>359.1058349609375</v>
      </c>
      <c r="I263" s="2">
        <v>360.04425048828125</v>
      </c>
      <c r="J263" s="2">
        <v>336.27069091796875</v>
      </c>
      <c r="K263" s="2">
        <v>389.60479736328125</v>
      </c>
      <c r="L263" s="2">
        <v>325.32235717773437</v>
      </c>
      <c r="M263" s="2">
        <v>303.89486694335937</v>
      </c>
      <c r="N263" s="2">
        <v>336.58349609375</v>
      </c>
      <c r="O263" s="2">
        <v>318.12771606445312</v>
      </c>
      <c r="R263" s="2">
        <v>335.80148315429687</v>
      </c>
      <c r="U263" s="2">
        <v>445.91058349609375</v>
      </c>
      <c r="V263" s="2">
        <v>348.157470703125</v>
      </c>
      <c r="W263" s="2">
        <v>369.27215576171875</v>
      </c>
      <c r="Z263" s="2">
        <v>323.60189819335937</v>
      </c>
      <c r="AA263" s="2">
        <v>392.10726928710937</v>
      </c>
      <c r="AB263" s="2">
        <v>317.65850830078125</v>
      </c>
      <c r="AC263" s="2">
        <v>361.13909912109375</v>
      </c>
      <c r="AD263" s="2">
        <v>343.93453979492187</v>
      </c>
      <c r="AF263" s="2">
        <v>308.43060302734375</v>
      </c>
      <c r="AH263" s="2">
        <f t="shared" si="179"/>
        <v>31.334766767882794</v>
      </c>
      <c r="AI263" s="2">
        <f t="shared" si="165"/>
        <v>303.89486694335937</v>
      </c>
      <c r="AJ263" s="2">
        <f t="shared" si="166"/>
        <v>304.81129080683468</v>
      </c>
      <c r="AK263" s="2">
        <f t="shared" si="167"/>
        <v>351.81344095865887</v>
      </c>
      <c r="AL263" s="2">
        <f t="shared" si="168"/>
        <v>398.81559111048307</v>
      </c>
      <c r="AM263" s="2">
        <f t="shared" si="169"/>
        <v>445.91058349609375</v>
      </c>
      <c r="AN263" s="89">
        <f ca="1">INDIRECT("'calcRED(0)'!R"&amp;ROW('calcRED(0)'!$V$17)+(ROW(AN263)-ROW($AN$116))/3&amp;"C"&amp;COLUMN('calcRED(0)'!$V$17),FALSE)</f>
        <v>356.14123833271304</v>
      </c>
      <c r="AO263" s="48">
        <f t="shared" ref="AO263" ca="1" si="184">AN263</f>
        <v>356.14123833271304</v>
      </c>
      <c r="AP263" s="88">
        <f>AK263-AK266</f>
        <v>3.4865328470866075</v>
      </c>
      <c r="AQ263" s="88">
        <f>AK264-AK267</f>
        <v>1.5518887837728244</v>
      </c>
      <c r="AR263" s="88">
        <f>AK265-AK268</f>
        <v>5.91278076171875E-4</v>
      </c>
      <c r="AS263" s="88">
        <f>data3!AM263</f>
        <v>0.12325997506418496</v>
      </c>
    </row>
    <row r="264" spans="1:45">
      <c r="A264" s="14" t="str">
        <f>'data organization'!S265</f>
        <v>262:17:2.52:LO</v>
      </c>
      <c r="B264" s="2">
        <v>374.948486328125</v>
      </c>
      <c r="C264" s="2">
        <v>374.948486328125</v>
      </c>
      <c r="D264" s="2">
        <v>374.948486328125</v>
      </c>
      <c r="E264" s="36">
        <v>374.9542236328125</v>
      </c>
      <c r="F264" s="36">
        <v>374.89126586914063</v>
      </c>
      <c r="G264" s="2">
        <v>374.94277954101562</v>
      </c>
      <c r="H264" s="2">
        <v>374.948486328125</v>
      </c>
      <c r="I264" s="2">
        <v>374.948486328125</v>
      </c>
      <c r="J264" s="2">
        <v>350.85830688476562</v>
      </c>
      <c r="K264" s="2">
        <v>374.948486328125</v>
      </c>
      <c r="L264" s="2">
        <v>356.41452026367188</v>
      </c>
      <c r="M264" s="2">
        <v>350.17166137695312</v>
      </c>
      <c r="N264" s="2">
        <v>374.94277954101562</v>
      </c>
      <c r="O264" s="2">
        <v>337.64590454101562</v>
      </c>
      <c r="R264" s="2">
        <v>374.948486328125</v>
      </c>
      <c r="U264" s="2">
        <v>374.9542236328125</v>
      </c>
      <c r="V264" s="2">
        <v>374.948486328125</v>
      </c>
      <c r="W264" s="2">
        <v>374.9542236328125</v>
      </c>
      <c r="Z264" s="2">
        <v>352.01419067382812</v>
      </c>
      <c r="AA264" s="2">
        <v>374.948486328125</v>
      </c>
      <c r="AB264" s="2">
        <v>341.83450317382812</v>
      </c>
      <c r="AC264" s="2">
        <v>374.94277954101562</v>
      </c>
      <c r="AD264" s="2">
        <v>372.5166015625</v>
      </c>
      <c r="AF264" s="2">
        <v>331.70062255859375</v>
      </c>
      <c r="AH264" s="2">
        <f t="shared" si="179"/>
        <v>14.221027365499888</v>
      </c>
      <c r="AI264" s="2">
        <f t="shared" si="165"/>
        <v>331.70062255859375</v>
      </c>
      <c r="AJ264" s="2">
        <f t="shared" si="166"/>
        <v>345.01324909253793</v>
      </c>
      <c r="AK264" s="2">
        <f t="shared" si="167"/>
        <v>366.34479014078778</v>
      </c>
      <c r="AL264" s="2">
        <f t="shared" si="168"/>
        <v>387.67633118903763</v>
      </c>
      <c r="AM264" s="2">
        <f t="shared" si="169"/>
        <v>374.9542236328125</v>
      </c>
      <c r="AN264" s="89"/>
      <c r="AO264" s="48">
        <f t="shared" ref="AO264" ca="1" si="185">AN263</f>
        <v>356.14123833271304</v>
      </c>
      <c r="AP264" s="88"/>
      <c r="AQ264" s="88"/>
      <c r="AR264" s="88"/>
      <c r="AS264" s="88"/>
    </row>
    <row r="265" spans="1:45">
      <c r="A265" s="14" t="str">
        <f>'data organization'!S266</f>
        <v>263:17:2.52:HS</v>
      </c>
      <c r="B265" s="2">
        <v>154.98580932617187</v>
      </c>
      <c r="C265" s="2">
        <v>154.98580932617187</v>
      </c>
      <c r="D265" s="2">
        <v>154.98580932617187</v>
      </c>
      <c r="E265" s="36">
        <v>154.98580932617187</v>
      </c>
      <c r="F265" s="36">
        <v>154.98344421386719</v>
      </c>
      <c r="G265" s="2">
        <v>154.98580932617187</v>
      </c>
      <c r="H265" s="2">
        <v>154.98580932617187</v>
      </c>
      <c r="I265" s="2">
        <v>154.98580932617187</v>
      </c>
      <c r="J265" s="2">
        <v>154.9810791015625</v>
      </c>
      <c r="K265" s="2">
        <v>154.98817443847656</v>
      </c>
      <c r="L265" s="2">
        <v>154.98580932617187</v>
      </c>
      <c r="M265" s="2">
        <v>154.97634887695312</v>
      </c>
      <c r="N265" s="2">
        <v>154.9810791015625</v>
      </c>
      <c r="O265" s="2">
        <v>154.9810791015625</v>
      </c>
      <c r="R265" s="2">
        <v>154.98580932617187</v>
      </c>
      <c r="U265" s="2">
        <v>154.9810791015625</v>
      </c>
      <c r="V265" s="2">
        <v>154.98344421386719</v>
      </c>
      <c r="W265" s="2">
        <v>154.98580932617187</v>
      </c>
      <c r="Z265" s="2">
        <v>154.97871398925781</v>
      </c>
      <c r="AA265" s="2">
        <v>154.98580932617187</v>
      </c>
      <c r="AB265" s="2">
        <v>154.9810791015625</v>
      </c>
      <c r="AC265" s="2">
        <v>154.98580932617187</v>
      </c>
      <c r="AD265" s="2">
        <v>154.97871398925781</v>
      </c>
      <c r="AF265" s="2">
        <v>154.97634887695312</v>
      </c>
      <c r="AH265" s="2">
        <f t="shared" si="179"/>
        <v>3.3794356930030157E-3</v>
      </c>
      <c r="AI265" s="2">
        <f t="shared" si="165"/>
        <v>154.97634887695312</v>
      </c>
      <c r="AJ265" s="2">
        <f t="shared" si="166"/>
        <v>154.97827651398165</v>
      </c>
      <c r="AK265" s="2">
        <f t="shared" si="167"/>
        <v>154.98334566752115</v>
      </c>
      <c r="AL265" s="2">
        <f t="shared" si="168"/>
        <v>154.98841482106064</v>
      </c>
      <c r="AM265" s="2">
        <f t="shared" si="169"/>
        <v>154.98817443847656</v>
      </c>
      <c r="AN265" s="89"/>
      <c r="AO265" s="48">
        <f t="shared" ref="AO265" ca="1" si="186">AN263</f>
        <v>356.14123833271304</v>
      </c>
      <c r="AP265" s="88"/>
      <c r="AQ265" s="88"/>
      <c r="AR265" s="88"/>
      <c r="AS265" s="88"/>
    </row>
    <row r="266" spans="1:45">
      <c r="A266" s="14" t="str">
        <f>'data organization'!S267</f>
        <v>264:17:2.5:HI</v>
      </c>
      <c r="B266" s="2">
        <v>371.305419921875</v>
      </c>
      <c r="C266" s="2">
        <v>360.982666015625</v>
      </c>
      <c r="D266" s="2">
        <v>356.60333251953125</v>
      </c>
      <c r="E266" s="36">
        <v>370.836181640625</v>
      </c>
      <c r="F266" s="36">
        <v>338.9295654296875</v>
      </c>
      <c r="G266" s="2">
        <v>348.157470703125</v>
      </c>
      <c r="H266" s="2">
        <v>355.50851440429687</v>
      </c>
      <c r="I266" s="2">
        <v>356.44692993164062</v>
      </c>
      <c r="J266" s="2">
        <v>332.98617553710937</v>
      </c>
      <c r="K266" s="2">
        <v>385.85107421875</v>
      </c>
      <c r="L266" s="2">
        <v>322.037841796875</v>
      </c>
      <c r="M266" s="2">
        <v>300.92315673828125</v>
      </c>
      <c r="N266" s="2">
        <v>333.14260864257812</v>
      </c>
      <c r="O266" s="2">
        <v>314.99960327148437</v>
      </c>
      <c r="R266" s="2">
        <v>332.5169677734375</v>
      </c>
      <c r="U266" s="2">
        <v>441.53125</v>
      </c>
      <c r="V266" s="2">
        <v>344.56015014648437</v>
      </c>
      <c r="W266" s="2">
        <v>365.67483520507812</v>
      </c>
      <c r="Z266" s="2">
        <v>320.47378540039062</v>
      </c>
      <c r="AA266" s="2">
        <v>388.1971435546875</v>
      </c>
      <c r="AB266" s="2">
        <v>314.5303955078125</v>
      </c>
      <c r="AC266" s="2">
        <v>357.69818115234375</v>
      </c>
      <c r="AD266" s="2">
        <v>340.49362182617188</v>
      </c>
      <c r="AF266" s="2">
        <v>305.45892333984375</v>
      </c>
      <c r="AH266" s="2">
        <f t="shared" si="179"/>
        <v>31.025041774380004</v>
      </c>
      <c r="AI266" s="2">
        <f t="shared" si="165"/>
        <v>300.92315673828125</v>
      </c>
      <c r="AJ266" s="2">
        <f t="shared" si="166"/>
        <v>301.78934545000226</v>
      </c>
      <c r="AK266" s="2">
        <f t="shared" si="167"/>
        <v>348.32690811157227</v>
      </c>
      <c r="AL266" s="2">
        <f t="shared" si="168"/>
        <v>394.86447077314227</v>
      </c>
      <c r="AM266" s="2">
        <f t="shared" si="169"/>
        <v>441.53125</v>
      </c>
      <c r="AN266" s="89">
        <f ca="1">INDIRECT("'calcRED(0)'!R"&amp;ROW('calcRED(0)'!$V$17)+(ROW(AN266)-ROW($AN$116))/3&amp;"C"&amp;COLUMN('calcRED(0)'!$V$17),FALSE)</f>
        <v>352.6071575042368</v>
      </c>
      <c r="AO266" s="48">
        <f t="shared" ref="AO266" ca="1" si="187">AN266</f>
        <v>352.6071575042368</v>
      </c>
      <c r="AP266" s="88">
        <f>AK266-AK269</f>
        <v>3.5125872294108262</v>
      </c>
      <c r="AQ266" s="88">
        <f>AK267-AK270</f>
        <v>1.8332265218098769</v>
      </c>
      <c r="AR266" s="88">
        <f>AK268-AK271</f>
        <v>5.91278076171875E-4</v>
      </c>
      <c r="AS266" s="88">
        <f>data3!AM266</f>
        <v>0.12540149688720703</v>
      </c>
    </row>
    <row r="267" spans="1:45">
      <c r="A267" s="14" t="str">
        <f>'data organization'!S268</f>
        <v>265:17:2.5:LO</v>
      </c>
      <c r="B267" s="2">
        <v>374.948486328125</v>
      </c>
      <c r="C267" s="2">
        <v>374.948486328125</v>
      </c>
      <c r="D267" s="2">
        <v>374.948486328125</v>
      </c>
      <c r="E267" s="36">
        <v>374.9542236328125</v>
      </c>
      <c r="F267" s="36">
        <v>374.7196044921875</v>
      </c>
      <c r="G267" s="2">
        <v>374.948486328125</v>
      </c>
      <c r="H267" s="2">
        <v>374.9542236328125</v>
      </c>
      <c r="I267" s="2">
        <v>374.94277954101562</v>
      </c>
      <c r="J267" s="2">
        <v>345.64544677734375</v>
      </c>
      <c r="K267" s="2">
        <v>374.948486328125</v>
      </c>
      <c r="L267" s="2">
        <v>350.45205688476562</v>
      </c>
      <c r="M267" s="2">
        <v>345.3021240234375</v>
      </c>
      <c r="N267" s="2">
        <v>374.94277954101562</v>
      </c>
      <c r="O267" s="2">
        <v>333.55459594726562</v>
      </c>
      <c r="R267" s="2">
        <v>374.9027099609375</v>
      </c>
      <c r="U267" s="2">
        <v>374.9542236328125</v>
      </c>
      <c r="V267" s="2">
        <v>374.94277954101562</v>
      </c>
      <c r="W267" s="2">
        <v>374.948486328125</v>
      </c>
      <c r="Z267" s="2">
        <v>347.16754150390625</v>
      </c>
      <c r="AA267" s="2">
        <v>374.948486328125</v>
      </c>
      <c r="AB267" s="2">
        <v>337.4342041015625</v>
      </c>
      <c r="AC267" s="2">
        <v>374.94277954101562</v>
      </c>
      <c r="AD267" s="2">
        <v>368.24215698242187</v>
      </c>
      <c r="AF267" s="2">
        <v>328.33599853515625</v>
      </c>
      <c r="AH267" s="2">
        <f t="shared" si="179"/>
        <v>16.114668235538783</v>
      </c>
      <c r="AI267" s="2">
        <f t="shared" si="165"/>
        <v>328.33599853515625</v>
      </c>
      <c r="AJ267" s="2">
        <f t="shared" si="166"/>
        <v>340.62089900370677</v>
      </c>
      <c r="AK267" s="2">
        <f t="shared" si="167"/>
        <v>364.79290135701496</v>
      </c>
      <c r="AL267" s="2">
        <f t="shared" si="168"/>
        <v>388.96490371032314</v>
      </c>
      <c r="AM267" s="2">
        <f t="shared" si="169"/>
        <v>374.9542236328125</v>
      </c>
      <c r="AN267" s="89"/>
      <c r="AO267" s="48">
        <f t="shared" ref="AO267" ca="1" si="188">AN266</f>
        <v>352.6071575042368</v>
      </c>
      <c r="AP267" s="88"/>
      <c r="AQ267" s="88"/>
      <c r="AR267" s="88"/>
      <c r="AS267" s="88"/>
    </row>
    <row r="268" spans="1:45">
      <c r="A268" s="14" t="str">
        <f>'data organization'!S269</f>
        <v>266:17:2.5:HS</v>
      </c>
      <c r="B268" s="2">
        <v>154.98817443847656</v>
      </c>
      <c r="C268" s="2">
        <v>154.9810791015625</v>
      </c>
      <c r="D268" s="2">
        <v>154.9810791015625</v>
      </c>
      <c r="E268" s="36">
        <v>154.98580932617187</v>
      </c>
      <c r="F268" s="36">
        <v>154.98344421386719</v>
      </c>
      <c r="G268" s="2">
        <v>154.98580932617187</v>
      </c>
      <c r="H268" s="2">
        <v>154.98344421386719</v>
      </c>
      <c r="I268" s="2">
        <v>154.9810791015625</v>
      </c>
      <c r="J268" s="2">
        <v>154.9810791015625</v>
      </c>
      <c r="K268" s="2">
        <v>154.98344421386719</v>
      </c>
      <c r="L268" s="2">
        <v>154.98580932617187</v>
      </c>
      <c r="M268" s="2">
        <v>154.97871398925781</v>
      </c>
      <c r="N268" s="2">
        <v>154.98580932617187</v>
      </c>
      <c r="O268" s="2">
        <v>154.9810791015625</v>
      </c>
      <c r="R268" s="2">
        <v>154.98580932617187</v>
      </c>
      <c r="U268" s="2">
        <v>154.9810791015625</v>
      </c>
      <c r="V268" s="2">
        <v>154.9810791015625</v>
      </c>
      <c r="W268" s="2">
        <v>154.98580932617187</v>
      </c>
      <c r="Z268" s="2">
        <v>154.97871398925781</v>
      </c>
      <c r="AA268" s="2">
        <v>154.98580932617187</v>
      </c>
      <c r="AB268" s="2">
        <v>154.9810791015625</v>
      </c>
      <c r="AC268" s="2">
        <v>154.98344421386719</v>
      </c>
      <c r="AD268" s="2">
        <v>154.97634887695312</v>
      </c>
      <c r="AF268" s="2">
        <v>154.9810791015625</v>
      </c>
      <c r="AH268" s="2">
        <f t="shared" si="179"/>
        <v>2.9158367753183367E-3</v>
      </c>
      <c r="AI268" s="2">
        <f t="shared" si="165"/>
        <v>154.97634887695312</v>
      </c>
      <c r="AJ268" s="2">
        <f t="shared" si="166"/>
        <v>154.97838063428199</v>
      </c>
      <c r="AK268" s="2">
        <f t="shared" si="167"/>
        <v>154.98275438944498</v>
      </c>
      <c r="AL268" s="2">
        <f t="shared" si="168"/>
        <v>154.98712814460796</v>
      </c>
      <c r="AM268" s="2">
        <f t="shared" si="169"/>
        <v>154.98817443847656</v>
      </c>
      <c r="AN268" s="89"/>
      <c r="AO268" s="48">
        <f t="shared" ref="AO268" ca="1" si="189">AN266</f>
        <v>352.6071575042368</v>
      </c>
      <c r="AP268" s="88"/>
      <c r="AQ268" s="88"/>
      <c r="AR268" s="88"/>
      <c r="AS268" s="88"/>
    </row>
    <row r="269" spans="1:45">
      <c r="A269" s="14" t="str">
        <f>'data organization'!S270</f>
        <v>267:17:2.48:HI</v>
      </c>
      <c r="B269" s="2">
        <v>367.55169677734375</v>
      </c>
      <c r="C269" s="2">
        <v>357.22897338867187</v>
      </c>
      <c r="D269" s="2">
        <v>353.00604248046875</v>
      </c>
      <c r="E269" s="36">
        <v>367.08248901367187</v>
      </c>
      <c r="F269" s="36">
        <v>335.48867797851562</v>
      </c>
      <c r="G269" s="2">
        <v>344.716552734375</v>
      </c>
      <c r="H269" s="2">
        <v>352.06759643554687</v>
      </c>
      <c r="I269" s="2">
        <v>352.849609375</v>
      </c>
      <c r="J269" s="2">
        <v>329.5452880859375</v>
      </c>
      <c r="K269" s="2">
        <v>381.94094848632812</v>
      </c>
      <c r="L269" s="2">
        <v>318.90972900390625</v>
      </c>
      <c r="M269" s="2">
        <v>297.79507446289062</v>
      </c>
      <c r="N269" s="2">
        <v>329.85809326171875</v>
      </c>
      <c r="O269" s="2">
        <v>311.71511840820312</v>
      </c>
      <c r="R269" s="2">
        <v>329.23248291015625</v>
      </c>
      <c r="U269" s="2">
        <v>437.15191650390625</v>
      </c>
      <c r="V269" s="2">
        <v>341.1192626953125</v>
      </c>
      <c r="W269" s="2">
        <v>362.0775146484375</v>
      </c>
      <c r="Z269" s="2">
        <v>317.18930053710937</v>
      </c>
      <c r="AA269" s="2">
        <v>384.28701782226562</v>
      </c>
      <c r="AB269" s="2">
        <v>311.40231323242187</v>
      </c>
      <c r="AC269" s="2">
        <v>353.9444580078125</v>
      </c>
      <c r="AD269" s="2">
        <v>337.052734375</v>
      </c>
      <c r="AF269" s="2">
        <v>302.330810546875</v>
      </c>
      <c r="AH269" s="2">
        <f t="shared" si="179"/>
        <v>30.72855799614219</v>
      </c>
      <c r="AI269" s="2">
        <f t="shared" si="165"/>
        <v>297.79507446289062</v>
      </c>
      <c r="AJ269" s="2">
        <f t="shared" si="166"/>
        <v>298.72148388794812</v>
      </c>
      <c r="AK269" s="2">
        <f t="shared" si="167"/>
        <v>344.81432088216144</v>
      </c>
      <c r="AL269" s="2">
        <f t="shared" si="168"/>
        <v>390.90715787637475</v>
      </c>
      <c r="AM269" s="2">
        <f t="shared" si="169"/>
        <v>437.15191650390625</v>
      </c>
      <c r="AN269" s="89">
        <f ca="1">INDIRECT("'calcRED(0)'!R"&amp;ROW('calcRED(0)'!$V$17)+(ROW(AN269)-ROW($AN$116))/3&amp;"C"&amp;COLUMN('calcRED(0)'!$V$17),FALSE)</f>
        <v>349.01167546896517</v>
      </c>
      <c r="AO269" s="48">
        <f t="shared" ref="AO269" ca="1" si="190">AN269</f>
        <v>349.01167546896517</v>
      </c>
      <c r="AP269" s="88">
        <f>AK269-AK272</f>
        <v>3.5451825459797988</v>
      </c>
      <c r="AQ269" s="88">
        <f>AK270-AK273</f>
        <v>2.1276804606119981</v>
      </c>
      <c r="AR269" s="88">
        <f>AK271-AK274</f>
        <v>7.8837076821969276E-4</v>
      </c>
      <c r="AS269" s="88">
        <f>data3!AM269</f>
        <v>0.125743712148358</v>
      </c>
    </row>
    <row r="270" spans="1:45">
      <c r="A270" s="14" t="str">
        <f>'data organization'!S271</f>
        <v>268:17:2.48:LO</v>
      </c>
      <c r="B270" s="2">
        <v>374.948486328125</v>
      </c>
      <c r="C270" s="2">
        <v>374.948486328125</v>
      </c>
      <c r="D270" s="2">
        <v>374.94277954101562</v>
      </c>
      <c r="E270" s="36">
        <v>374.9542236328125</v>
      </c>
      <c r="F270" s="36">
        <v>369.75851440429687</v>
      </c>
      <c r="G270" s="2">
        <v>374.948486328125</v>
      </c>
      <c r="H270" s="2">
        <v>374.9542236328125</v>
      </c>
      <c r="I270" s="2">
        <v>374.94277954101562</v>
      </c>
      <c r="J270" s="2">
        <v>340.61569213867187</v>
      </c>
      <c r="K270" s="2">
        <v>374.9542236328125</v>
      </c>
      <c r="L270" s="2">
        <v>345.4451904296875</v>
      </c>
      <c r="M270" s="2">
        <v>341.05630493164062</v>
      </c>
      <c r="N270" s="2">
        <v>374.94277954101562</v>
      </c>
      <c r="O270" s="2">
        <v>329.52047729492187</v>
      </c>
      <c r="R270" s="2">
        <v>371.56100463867187</v>
      </c>
      <c r="U270" s="2">
        <v>374.9542236328125</v>
      </c>
      <c r="V270" s="2">
        <v>374.94277954101562</v>
      </c>
      <c r="W270" s="2">
        <v>374.948486328125</v>
      </c>
      <c r="Z270" s="2">
        <v>342.09774780273437</v>
      </c>
      <c r="AA270" s="2">
        <v>374.948486328125</v>
      </c>
      <c r="AB270" s="2">
        <v>333.2398681640625</v>
      </c>
      <c r="AC270" s="2">
        <v>374.94277954101562</v>
      </c>
      <c r="AD270" s="2">
        <v>363.64727783203125</v>
      </c>
      <c r="AF270" s="2">
        <v>324.81689453125</v>
      </c>
      <c r="AH270" s="2">
        <f t="shared" si="179"/>
        <v>17.827794081400242</v>
      </c>
      <c r="AI270" s="2">
        <f t="shared" si="165"/>
        <v>324.81689453125</v>
      </c>
      <c r="AJ270" s="2">
        <f t="shared" si="166"/>
        <v>336.21798371310473</v>
      </c>
      <c r="AK270" s="2">
        <f t="shared" si="167"/>
        <v>362.95967483520508</v>
      </c>
      <c r="AL270" s="2">
        <f t="shared" si="168"/>
        <v>389.70136595730543</v>
      </c>
      <c r="AM270" s="2">
        <f t="shared" si="169"/>
        <v>374.9542236328125</v>
      </c>
      <c r="AN270" s="89"/>
      <c r="AO270" s="48">
        <f t="shared" ref="AO270" ca="1" si="191">AN269</f>
        <v>349.01167546896517</v>
      </c>
      <c r="AP270" s="88"/>
      <c r="AQ270" s="88"/>
      <c r="AR270" s="88"/>
      <c r="AS270" s="88"/>
    </row>
    <row r="271" spans="1:45">
      <c r="A271" s="14" t="str">
        <f>'data organization'!S272</f>
        <v>269:17:2.48:HS</v>
      </c>
      <c r="B271" s="2">
        <v>154.98817443847656</v>
      </c>
      <c r="C271" s="2">
        <v>154.97871398925781</v>
      </c>
      <c r="D271" s="2">
        <v>154.98344421386719</v>
      </c>
      <c r="E271" s="36">
        <v>154.98580932617187</v>
      </c>
      <c r="F271" s="36">
        <v>154.98344421386719</v>
      </c>
      <c r="G271" s="2">
        <v>154.98580932617187</v>
      </c>
      <c r="H271" s="2">
        <v>154.98580932617187</v>
      </c>
      <c r="I271" s="2">
        <v>154.9810791015625</v>
      </c>
      <c r="J271" s="2">
        <v>154.9810791015625</v>
      </c>
      <c r="K271" s="2">
        <v>154.98344421386719</v>
      </c>
      <c r="L271" s="2">
        <v>154.98580932617187</v>
      </c>
      <c r="M271" s="2">
        <v>154.97634887695312</v>
      </c>
      <c r="N271" s="2">
        <v>154.98344421386719</v>
      </c>
      <c r="O271" s="2">
        <v>154.97871398925781</v>
      </c>
      <c r="R271" s="2">
        <v>154.98344421386719</v>
      </c>
      <c r="U271" s="2">
        <v>154.98580932617187</v>
      </c>
      <c r="V271" s="2">
        <v>154.98344421386719</v>
      </c>
      <c r="W271" s="2">
        <v>154.98580932617187</v>
      </c>
      <c r="Z271" s="2">
        <v>154.97871398925781</v>
      </c>
      <c r="AA271" s="2">
        <v>154.97871398925781</v>
      </c>
      <c r="AB271" s="2">
        <v>154.97871398925781</v>
      </c>
      <c r="AC271" s="2">
        <v>154.98344421386719</v>
      </c>
      <c r="AD271" s="2">
        <v>154.97634887695312</v>
      </c>
      <c r="AF271" s="2">
        <v>154.97634887695312</v>
      </c>
      <c r="AH271" s="2">
        <f t="shared" si="179"/>
        <v>3.5548023239923032E-3</v>
      </c>
      <c r="AI271" s="2">
        <f t="shared" si="165"/>
        <v>154.97634887695312</v>
      </c>
      <c r="AJ271" s="2">
        <f t="shared" si="166"/>
        <v>154.97683090788283</v>
      </c>
      <c r="AK271" s="2">
        <f t="shared" si="167"/>
        <v>154.98216311136881</v>
      </c>
      <c r="AL271" s="2">
        <f t="shared" si="168"/>
        <v>154.98749531485478</v>
      </c>
      <c r="AM271" s="2">
        <f t="shared" si="169"/>
        <v>154.98817443847656</v>
      </c>
      <c r="AN271" s="89"/>
      <c r="AO271" s="48">
        <f t="shared" ref="AO271" ca="1" si="192">AN269</f>
        <v>349.01167546896517</v>
      </c>
      <c r="AP271" s="88"/>
      <c r="AQ271" s="88"/>
      <c r="AR271" s="88"/>
      <c r="AS271" s="88"/>
    </row>
    <row r="272" spans="1:45">
      <c r="A272" s="14" t="str">
        <f>'data organization'!S273</f>
        <v>270:17:2.46:HI</v>
      </c>
      <c r="B272" s="2">
        <v>363.7979736328125</v>
      </c>
      <c r="C272" s="2">
        <v>353.63165283203125</v>
      </c>
      <c r="D272" s="2">
        <v>349.2523193359375</v>
      </c>
      <c r="E272" s="36">
        <v>363.32876586914062</v>
      </c>
      <c r="F272" s="36">
        <v>332.04776000976562</v>
      </c>
      <c r="G272" s="2">
        <v>341.1192626953125</v>
      </c>
      <c r="H272" s="2">
        <v>348.31387329101562</v>
      </c>
      <c r="I272" s="2">
        <v>349.2523193359375</v>
      </c>
      <c r="J272" s="2">
        <v>326.26077270507812</v>
      </c>
      <c r="K272" s="2">
        <v>378.03082275390625</v>
      </c>
      <c r="L272" s="2">
        <v>315.625244140625</v>
      </c>
      <c r="M272" s="2">
        <v>294.8233642578125</v>
      </c>
      <c r="N272" s="2">
        <v>326.41717529296875</v>
      </c>
      <c r="O272" s="2">
        <v>308.58700561523437</v>
      </c>
      <c r="R272" s="2">
        <v>325.79156494140625</v>
      </c>
      <c r="U272" s="2">
        <v>432.61614990234375</v>
      </c>
      <c r="V272" s="2">
        <v>337.6783447265625</v>
      </c>
      <c r="W272" s="2">
        <v>358.32379150390625</v>
      </c>
      <c r="Z272" s="2">
        <v>313.90478515625</v>
      </c>
      <c r="AA272" s="2">
        <v>380.37689208984375</v>
      </c>
      <c r="AB272" s="2">
        <v>308.1177978515625</v>
      </c>
      <c r="AC272" s="2">
        <v>350.34713745117187</v>
      </c>
      <c r="AD272" s="2">
        <v>333.61181640625</v>
      </c>
      <c r="AF272" s="2">
        <v>299.20272827148437</v>
      </c>
      <c r="AH272" s="2">
        <f t="shared" si="179"/>
        <v>30.406519971945091</v>
      </c>
      <c r="AI272" s="2">
        <f t="shared" si="165"/>
        <v>294.8233642578125</v>
      </c>
      <c r="AJ272" s="2">
        <f t="shared" si="166"/>
        <v>295.65935837826402</v>
      </c>
      <c r="AK272" s="2">
        <f t="shared" si="167"/>
        <v>341.26913833618164</v>
      </c>
      <c r="AL272" s="2">
        <f t="shared" si="168"/>
        <v>386.87891829409926</v>
      </c>
      <c r="AM272" s="2">
        <f t="shared" si="169"/>
        <v>432.61614990234375</v>
      </c>
      <c r="AN272" s="89">
        <f ca="1">INDIRECT("'calcRED(0)'!R"&amp;ROW('calcRED(0)'!$V$17)+(ROW(AN272)-ROW($AN$116))/3&amp;"C"&amp;COLUMN('calcRED(0)'!$V$17),FALSE)</f>
        <v>345.40638151873083</v>
      </c>
      <c r="AO272" s="48">
        <f t="shared" ref="AO272" ca="1" si="193">AN272</f>
        <v>345.40638151873083</v>
      </c>
      <c r="AP272" s="88">
        <f>AK272-AK275</f>
        <v>3.5712509155273437</v>
      </c>
      <c r="AQ272" s="88">
        <f>AK273-AK276</f>
        <v>2.064019521077455</v>
      </c>
      <c r="AR272" s="88">
        <f>AK274-AK277</f>
        <v>-4.9273173013375526E-4</v>
      </c>
      <c r="AS272" s="88">
        <f>data3!AM272</f>
        <v>0.12594961350963985</v>
      </c>
    </row>
    <row r="273" spans="1:45">
      <c r="A273" s="14" t="str">
        <f>'data organization'!S274</f>
        <v>271:17:2.46:LO</v>
      </c>
      <c r="B273" s="2">
        <v>374.9542236328125</v>
      </c>
      <c r="C273" s="2">
        <v>374.948486328125</v>
      </c>
      <c r="D273" s="2">
        <v>374.94277954101562</v>
      </c>
      <c r="E273" s="36">
        <v>374.9542236328125</v>
      </c>
      <c r="F273" s="36">
        <v>360.70037841796875</v>
      </c>
      <c r="G273" s="2">
        <v>374.94277954101562</v>
      </c>
      <c r="H273" s="2">
        <v>374.948486328125</v>
      </c>
      <c r="I273" s="2">
        <v>374.94277954101562</v>
      </c>
      <c r="J273" s="2">
        <v>336.1009521484375</v>
      </c>
      <c r="K273" s="2">
        <v>374.948486328125</v>
      </c>
      <c r="L273" s="2">
        <v>340.31814575195312</v>
      </c>
      <c r="M273" s="2">
        <v>336.58731079101563</v>
      </c>
      <c r="N273" s="2">
        <v>374.93133544921875</v>
      </c>
      <c r="O273" s="2">
        <v>325.74960327148437</v>
      </c>
      <c r="R273" s="2">
        <v>367.28085327148437</v>
      </c>
      <c r="U273" s="2">
        <v>374.948486328125</v>
      </c>
      <c r="V273" s="2">
        <v>374.93704223632812</v>
      </c>
      <c r="W273" s="2">
        <v>374.948486328125</v>
      </c>
      <c r="Z273" s="2">
        <v>337.62875366210937</v>
      </c>
      <c r="AA273" s="2">
        <v>374.948486328125</v>
      </c>
      <c r="AB273" s="2">
        <v>328.72509765625</v>
      </c>
      <c r="AC273" s="2">
        <v>374.94277954101562</v>
      </c>
      <c r="AD273" s="2">
        <v>357.5074462890625</v>
      </c>
      <c r="AF273" s="2">
        <v>320.13046264648437</v>
      </c>
      <c r="AH273" s="2">
        <f t="shared" si="179"/>
        <v>19.691384678283104</v>
      </c>
      <c r="AI273" s="2">
        <f t="shared" si="165"/>
        <v>320.13046264648437</v>
      </c>
      <c r="AJ273" s="2">
        <f t="shared" si="166"/>
        <v>331.2949173571684</v>
      </c>
      <c r="AK273" s="2">
        <f t="shared" si="167"/>
        <v>360.83199437459308</v>
      </c>
      <c r="AL273" s="2">
        <f t="shared" si="168"/>
        <v>390.36907139201776</v>
      </c>
      <c r="AM273" s="2">
        <f t="shared" si="169"/>
        <v>374.9542236328125</v>
      </c>
      <c r="AN273" s="89"/>
      <c r="AO273" s="48">
        <f t="shared" ref="AO273" ca="1" si="194">AN272</f>
        <v>345.40638151873083</v>
      </c>
      <c r="AP273" s="88"/>
      <c r="AQ273" s="88"/>
      <c r="AR273" s="88"/>
      <c r="AS273" s="88"/>
    </row>
    <row r="274" spans="1:45">
      <c r="A274" s="14" t="str">
        <f>'data organization'!S275</f>
        <v>272:17:2.46:HS</v>
      </c>
      <c r="B274" s="2">
        <v>154.98344421386719</v>
      </c>
      <c r="C274" s="2">
        <v>154.97871398925781</v>
      </c>
      <c r="D274" s="2">
        <v>154.98344421386719</v>
      </c>
      <c r="E274" s="36">
        <v>154.98580932617187</v>
      </c>
      <c r="F274" s="36">
        <v>154.97871398925781</v>
      </c>
      <c r="G274" s="2">
        <v>154.98580932617187</v>
      </c>
      <c r="H274" s="2">
        <v>154.98344421386719</v>
      </c>
      <c r="I274" s="2">
        <v>154.98344421386719</v>
      </c>
      <c r="J274" s="2">
        <v>154.9810791015625</v>
      </c>
      <c r="K274" s="2">
        <v>154.98344421386719</v>
      </c>
      <c r="L274" s="2">
        <v>154.9810791015625</v>
      </c>
      <c r="M274" s="2">
        <v>154.9810791015625</v>
      </c>
      <c r="N274" s="2">
        <v>154.9810791015625</v>
      </c>
      <c r="O274" s="2">
        <v>154.97871398925781</v>
      </c>
      <c r="R274" s="2">
        <v>154.9810791015625</v>
      </c>
      <c r="U274" s="2">
        <v>154.98344421386719</v>
      </c>
      <c r="V274" s="2">
        <v>154.98344421386719</v>
      </c>
      <c r="W274" s="2">
        <v>154.98580932617187</v>
      </c>
      <c r="Z274" s="2">
        <v>154.97634887695312</v>
      </c>
      <c r="AA274" s="2">
        <v>154.97871398925781</v>
      </c>
      <c r="AB274" s="2">
        <v>154.97871398925781</v>
      </c>
      <c r="AC274" s="2">
        <v>154.98344421386719</v>
      </c>
      <c r="AD274" s="2">
        <v>154.97634887695312</v>
      </c>
      <c r="AF274" s="2">
        <v>154.97634887695312</v>
      </c>
      <c r="AH274" s="2">
        <f t="shared" si="179"/>
        <v>2.9845349308513054E-3</v>
      </c>
      <c r="AI274" s="2">
        <f t="shared" si="165"/>
        <v>154.97634887695312</v>
      </c>
      <c r="AJ274" s="2">
        <f t="shared" si="166"/>
        <v>154.9768979382043</v>
      </c>
      <c r="AK274" s="2">
        <f t="shared" si="167"/>
        <v>154.98137474060059</v>
      </c>
      <c r="AL274" s="2">
        <f t="shared" si="168"/>
        <v>154.98585154299687</v>
      </c>
      <c r="AM274" s="2">
        <f t="shared" si="169"/>
        <v>154.98580932617187</v>
      </c>
      <c r="AN274" s="89"/>
      <c r="AO274" s="48">
        <f t="shared" ref="AO274" ca="1" si="195">AN272</f>
        <v>345.40638151873083</v>
      </c>
      <c r="AP274" s="88"/>
      <c r="AQ274" s="88"/>
      <c r="AR274" s="88"/>
      <c r="AS274" s="88"/>
    </row>
    <row r="275" spans="1:45">
      <c r="A275" s="14" t="str">
        <f>'data organization'!S276</f>
        <v>273:17:2.44:HI</v>
      </c>
      <c r="B275" s="2">
        <v>359.88784790039062</v>
      </c>
      <c r="C275" s="2">
        <v>349.8779296875</v>
      </c>
      <c r="D275" s="2">
        <v>345.65499877929687</v>
      </c>
      <c r="E275" s="36">
        <v>359.57504272460937</v>
      </c>
      <c r="F275" s="36">
        <v>328.60684204101562</v>
      </c>
      <c r="G275" s="2">
        <v>337.6783447265625</v>
      </c>
      <c r="H275" s="2">
        <v>344.716552734375</v>
      </c>
      <c r="I275" s="2">
        <v>345.65499877929687</v>
      </c>
      <c r="J275" s="2">
        <v>322.81985473632812</v>
      </c>
      <c r="K275" s="2">
        <v>374.12069702148437</v>
      </c>
      <c r="L275" s="2">
        <v>312.34072875976562</v>
      </c>
      <c r="M275" s="2">
        <v>291.69528198242187</v>
      </c>
      <c r="N275" s="2">
        <v>322.97625732421875</v>
      </c>
      <c r="O275" s="2">
        <v>305.30252075195312</v>
      </c>
      <c r="R275" s="2">
        <v>322.35064697265625</v>
      </c>
      <c r="U275" s="2">
        <v>428.08041381835937</v>
      </c>
      <c r="V275" s="2">
        <v>334.08102416992187</v>
      </c>
      <c r="W275" s="2">
        <v>354.570068359375</v>
      </c>
      <c r="Z275" s="2">
        <v>310.62026977539062</v>
      </c>
      <c r="AA275" s="2">
        <v>376.46676635742187</v>
      </c>
      <c r="AB275" s="2">
        <v>304.83328247070312</v>
      </c>
      <c r="AC275" s="2">
        <v>346.74981689453125</v>
      </c>
      <c r="AD275" s="2">
        <v>330.01449584960937</v>
      </c>
      <c r="AF275" s="2">
        <v>296.07461547851562</v>
      </c>
      <c r="AH275" s="2">
        <f t="shared" si="179"/>
        <v>30.103698857422362</v>
      </c>
      <c r="AI275" s="2">
        <f t="shared" si="165"/>
        <v>291.69528198242187</v>
      </c>
      <c r="AJ275" s="2">
        <f t="shared" si="166"/>
        <v>292.54233913452077</v>
      </c>
      <c r="AK275" s="2">
        <f t="shared" si="167"/>
        <v>337.6978874206543</v>
      </c>
      <c r="AL275" s="2">
        <f t="shared" si="168"/>
        <v>382.85343570678782</v>
      </c>
      <c r="AM275" s="2">
        <f t="shared" si="169"/>
        <v>428.08041381835937</v>
      </c>
      <c r="AN275" s="89">
        <f ca="1">INDIRECT("'calcRED(0)'!R"&amp;ROW('calcRED(0)'!$V$17)+(ROW(AN275)-ROW($AN$116))/3&amp;"C"&amp;COLUMN('calcRED(0)'!$V$17),FALSE)</f>
        <v>341.79518401340414</v>
      </c>
      <c r="AO275" s="48">
        <f t="shared" ref="AO275" ca="1" si="196">AN275</f>
        <v>341.79518401340414</v>
      </c>
      <c r="AP275" s="88">
        <f>AK275-AK278</f>
        <v>3.564727783203125</v>
      </c>
      <c r="AQ275" s="88">
        <f>AK276-AK279</f>
        <v>2.2325871785481581</v>
      </c>
      <c r="AR275" s="88">
        <f>AK277-AK280</f>
        <v>1.9709269204781776E-4</v>
      </c>
      <c r="AS275" s="88">
        <f>data3!AM275</f>
        <v>0.12838945081157149</v>
      </c>
    </row>
    <row r="276" spans="1:45">
      <c r="A276" s="14" t="str">
        <f>'data organization'!S277</f>
        <v>274:17:2.44:LO</v>
      </c>
      <c r="B276" s="2">
        <v>374.948486328125</v>
      </c>
      <c r="C276" s="2">
        <v>374.94277954101562</v>
      </c>
      <c r="D276" s="2">
        <v>374.94277954101562</v>
      </c>
      <c r="E276" s="36">
        <v>374.948486328125</v>
      </c>
      <c r="F276" s="36">
        <v>354.18289184570312</v>
      </c>
      <c r="G276" s="2">
        <v>374.94277954101562</v>
      </c>
      <c r="H276" s="2">
        <v>374.948486328125</v>
      </c>
      <c r="I276" s="2">
        <v>374.94277954101562</v>
      </c>
      <c r="J276" s="2">
        <v>331.51751708984375</v>
      </c>
      <c r="K276" s="2">
        <v>374.94277954101562</v>
      </c>
      <c r="L276" s="2">
        <v>335.73471069335938</v>
      </c>
      <c r="M276" s="2">
        <v>332.51889038085937</v>
      </c>
      <c r="N276" s="2">
        <v>374.37057495117187</v>
      </c>
      <c r="O276" s="2">
        <v>322.08743286132812</v>
      </c>
      <c r="R276" s="2">
        <v>361.54727172851563</v>
      </c>
      <c r="U276" s="2">
        <v>374.9542236328125</v>
      </c>
      <c r="V276" s="2">
        <v>374.93704223632812</v>
      </c>
      <c r="W276" s="2">
        <v>374.94277954101562</v>
      </c>
      <c r="Z276" s="2">
        <v>333.27420043945312</v>
      </c>
      <c r="AA276" s="2">
        <v>374.94277954101562</v>
      </c>
      <c r="AB276" s="2">
        <v>324.725341796875</v>
      </c>
      <c r="AC276" s="2">
        <v>374.93704223632812</v>
      </c>
      <c r="AD276" s="2">
        <v>350.76675415039062</v>
      </c>
      <c r="AF276" s="2">
        <v>315.43258666992187</v>
      </c>
      <c r="AH276" s="2">
        <f t="shared" si="179"/>
        <v>21.601390697957278</v>
      </c>
      <c r="AI276" s="2">
        <f t="shared" si="165"/>
        <v>315.43258666992187</v>
      </c>
      <c r="AJ276" s="2">
        <f t="shared" si="166"/>
        <v>326.36588880657973</v>
      </c>
      <c r="AK276" s="2">
        <f t="shared" si="167"/>
        <v>358.76797485351562</v>
      </c>
      <c r="AL276" s="2">
        <f t="shared" si="168"/>
        <v>391.17006090045152</v>
      </c>
      <c r="AM276" s="2">
        <f t="shared" si="169"/>
        <v>374.9542236328125</v>
      </c>
      <c r="AN276" s="89"/>
      <c r="AO276" s="48">
        <f t="shared" ref="AO276" ca="1" si="197">AN275</f>
        <v>341.79518401340414</v>
      </c>
      <c r="AP276" s="88"/>
      <c r="AQ276" s="88"/>
      <c r="AR276" s="88"/>
      <c r="AS276" s="88"/>
    </row>
    <row r="277" spans="1:45">
      <c r="A277" s="14" t="str">
        <f>'data organization'!S278</f>
        <v>275:17:2.44:HS</v>
      </c>
      <c r="B277" s="2">
        <v>154.98344421386719</v>
      </c>
      <c r="C277" s="2">
        <v>154.9810791015625</v>
      </c>
      <c r="D277" s="2">
        <v>154.9810791015625</v>
      </c>
      <c r="E277" s="36">
        <v>154.98817443847656</v>
      </c>
      <c r="F277" s="36">
        <v>154.9810791015625</v>
      </c>
      <c r="G277" s="2">
        <v>154.9810791015625</v>
      </c>
      <c r="H277" s="2">
        <v>154.98344421386719</v>
      </c>
      <c r="I277" s="2">
        <v>154.98580932617187</v>
      </c>
      <c r="J277" s="2">
        <v>154.97634887695312</v>
      </c>
      <c r="K277" s="2">
        <v>154.98580932617187</v>
      </c>
      <c r="L277" s="2">
        <v>154.98580932617187</v>
      </c>
      <c r="M277" s="2">
        <v>154.9810791015625</v>
      </c>
      <c r="N277" s="2">
        <v>154.98580932617187</v>
      </c>
      <c r="O277" s="2">
        <v>154.97871398925781</v>
      </c>
      <c r="R277" s="2">
        <v>154.98344421386719</v>
      </c>
      <c r="U277" s="2">
        <v>154.98580932617187</v>
      </c>
      <c r="V277" s="2">
        <v>154.97871398925781</v>
      </c>
      <c r="W277" s="2">
        <v>154.98344421386719</v>
      </c>
      <c r="Z277" s="2">
        <v>154.97871398925781</v>
      </c>
      <c r="AA277" s="2">
        <v>154.98344421386719</v>
      </c>
      <c r="AB277" s="2">
        <v>154.97871398925781</v>
      </c>
      <c r="AC277" s="2">
        <v>154.98344421386719</v>
      </c>
      <c r="AD277" s="2">
        <v>154.97634887695312</v>
      </c>
      <c r="AF277" s="2">
        <v>154.97398376464844</v>
      </c>
      <c r="AH277" s="2">
        <f t="shared" si="179"/>
        <v>3.6015314661305706E-3</v>
      </c>
      <c r="AI277" s="2">
        <f t="shared" si="165"/>
        <v>154.97398376464844</v>
      </c>
      <c r="AJ277" s="2">
        <f t="shared" si="166"/>
        <v>154.97646517513152</v>
      </c>
      <c r="AK277" s="2">
        <f t="shared" si="167"/>
        <v>154.98186747233072</v>
      </c>
      <c r="AL277" s="2">
        <f t="shared" si="168"/>
        <v>154.98726976952992</v>
      </c>
      <c r="AM277" s="2">
        <f t="shared" si="169"/>
        <v>154.98817443847656</v>
      </c>
      <c r="AN277" s="89"/>
      <c r="AO277" s="48">
        <f t="shared" ref="AO277" ca="1" si="198">AN275</f>
        <v>341.79518401340414</v>
      </c>
      <c r="AP277" s="88"/>
      <c r="AQ277" s="88"/>
      <c r="AR277" s="88"/>
      <c r="AS277" s="88"/>
    </row>
    <row r="278" spans="1:45">
      <c r="A278" s="14" t="str">
        <f>'data organization'!S279</f>
        <v>276:17:2.42:HI</v>
      </c>
      <c r="B278" s="2">
        <v>356.13412475585937</v>
      </c>
      <c r="C278" s="2">
        <v>346.28060913085937</v>
      </c>
      <c r="D278" s="2">
        <v>342.05767822265625</v>
      </c>
      <c r="E278" s="36">
        <v>355.6649169921875</v>
      </c>
      <c r="F278" s="36">
        <v>325.16595458984375</v>
      </c>
      <c r="G278" s="2">
        <v>333.92462158203125</v>
      </c>
      <c r="H278" s="2">
        <v>341.1192626953125</v>
      </c>
      <c r="I278" s="2">
        <v>341.90127563476562</v>
      </c>
      <c r="J278" s="2">
        <v>319.37896728515625</v>
      </c>
      <c r="K278" s="2">
        <v>370.05416870117187</v>
      </c>
      <c r="L278" s="2">
        <v>309.05624389648438</v>
      </c>
      <c r="M278" s="2">
        <v>288.72357177734375</v>
      </c>
      <c r="N278" s="2">
        <v>319.6917724609375</v>
      </c>
      <c r="O278" s="2">
        <v>302.17440795898437</v>
      </c>
      <c r="R278" s="2">
        <v>318.90972900390625</v>
      </c>
      <c r="U278" s="2">
        <v>423.544677734375</v>
      </c>
      <c r="V278" s="2">
        <v>330.48370361328125</v>
      </c>
      <c r="W278" s="2">
        <v>350.81634521484375</v>
      </c>
      <c r="Z278" s="2">
        <v>307.4921875</v>
      </c>
      <c r="AA278" s="2">
        <v>372.556640625</v>
      </c>
      <c r="AB278" s="2">
        <v>301.54879760742187</v>
      </c>
      <c r="AC278" s="2">
        <v>342.99609375</v>
      </c>
      <c r="AD278" s="2">
        <v>326.57357788085937</v>
      </c>
      <c r="AF278" s="2">
        <v>292.94650268554687</v>
      </c>
      <c r="AH278" s="2">
        <f t="shared" si="179"/>
        <v>29.762924963282998</v>
      </c>
      <c r="AI278" s="2">
        <f t="shared" si="165"/>
        <v>288.72357177734375</v>
      </c>
      <c r="AJ278" s="2">
        <f t="shared" si="166"/>
        <v>289.48877219252665</v>
      </c>
      <c r="AK278" s="2">
        <f t="shared" si="167"/>
        <v>334.13315963745117</v>
      </c>
      <c r="AL278" s="2">
        <f t="shared" si="168"/>
        <v>378.77754708237569</v>
      </c>
      <c r="AM278" s="2">
        <f t="shared" si="169"/>
        <v>423.544677734375</v>
      </c>
      <c r="AN278" s="89">
        <f ca="1">INDIRECT("'calcRED(0)'!R"&amp;ROW('calcRED(0)'!$V$17)+(ROW(AN278)-ROW($AN$116))/3&amp;"C"&amp;COLUMN('calcRED(0)'!$V$17),FALSE)</f>
        <v>338.11403207048437</v>
      </c>
      <c r="AO278" s="48">
        <f t="shared" ref="AO278" ca="1" si="199">AN278</f>
        <v>338.11403207048437</v>
      </c>
      <c r="AP278" s="88">
        <f>AK278-AK281</f>
        <v>3.6038297017415175</v>
      </c>
      <c r="AQ278" s="88">
        <f>AK279-AK282</f>
        <v>2.403533935546875</v>
      </c>
      <c r="AR278" s="88">
        <f>AK280-AK283</f>
        <v>0</v>
      </c>
      <c r="AS278" s="88">
        <f>data3!AM278</f>
        <v>0.1261423172489291</v>
      </c>
    </row>
    <row r="279" spans="1:45">
      <c r="A279" s="14" t="str">
        <f>'data organization'!S280</f>
        <v>277:17:2.42:LO</v>
      </c>
      <c r="B279" s="2">
        <v>374.94277954101562</v>
      </c>
      <c r="C279" s="2">
        <v>374.94277954101562</v>
      </c>
      <c r="D279" s="2">
        <v>374.89126586914063</v>
      </c>
      <c r="E279" s="36">
        <v>374.948486328125</v>
      </c>
      <c r="F279" s="36">
        <v>348.70108032226562</v>
      </c>
      <c r="G279" s="2">
        <v>374.91415405273438</v>
      </c>
      <c r="H279" s="2">
        <v>374.948486328125</v>
      </c>
      <c r="I279" s="2">
        <v>374.89126586914063</v>
      </c>
      <c r="J279" s="2">
        <v>327.59213256835937</v>
      </c>
      <c r="K279" s="2">
        <v>374.94277954101562</v>
      </c>
      <c r="L279" s="2">
        <v>331.09408569335937</v>
      </c>
      <c r="M279" s="2">
        <v>328.69650268554687</v>
      </c>
      <c r="N279" s="2">
        <v>369.05471801757813</v>
      </c>
      <c r="O279" s="2">
        <v>318.19638061523438</v>
      </c>
      <c r="R279" s="2">
        <v>354.38314819335937</v>
      </c>
      <c r="U279" s="2">
        <v>374.9542236328125</v>
      </c>
      <c r="V279" s="2">
        <v>374.93704223632812</v>
      </c>
      <c r="W279" s="2">
        <v>374.948486328125</v>
      </c>
      <c r="Z279" s="2">
        <v>328.65072631835937</v>
      </c>
      <c r="AA279" s="2">
        <v>374.948486328125</v>
      </c>
      <c r="AB279" s="2">
        <v>320.531005859375</v>
      </c>
      <c r="AC279" s="2">
        <v>374.93704223632812</v>
      </c>
      <c r="AD279" s="2">
        <v>345.03890991210937</v>
      </c>
      <c r="AF279" s="2">
        <v>310.76333618164062</v>
      </c>
      <c r="AH279" s="2">
        <f t="shared" si="179"/>
        <v>23.456279815738046</v>
      </c>
      <c r="AI279" s="2">
        <f t="shared" si="165"/>
        <v>310.76333618164062</v>
      </c>
      <c r="AJ279" s="2">
        <f t="shared" si="166"/>
        <v>321.35096795136042</v>
      </c>
      <c r="AK279" s="2">
        <f t="shared" si="167"/>
        <v>356.53538767496747</v>
      </c>
      <c r="AL279" s="2">
        <f t="shared" si="168"/>
        <v>391.71980739857452</v>
      </c>
      <c r="AM279" s="2">
        <f t="shared" si="169"/>
        <v>374.9542236328125</v>
      </c>
      <c r="AN279" s="89"/>
      <c r="AO279" s="48">
        <f t="shared" ref="AO279" ca="1" si="200">AN278</f>
        <v>338.11403207048437</v>
      </c>
      <c r="AP279" s="88"/>
      <c r="AQ279" s="88"/>
      <c r="AR279" s="88"/>
      <c r="AS279" s="88"/>
    </row>
    <row r="280" spans="1:45">
      <c r="A280" s="14" t="str">
        <f>'data organization'!S281</f>
        <v>278:17:2.42:HS</v>
      </c>
      <c r="B280" s="2">
        <v>154.98344421386719</v>
      </c>
      <c r="C280" s="2">
        <v>154.98344421386719</v>
      </c>
      <c r="D280" s="2">
        <v>154.98580932617187</v>
      </c>
      <c r="E280" s="36">
        <v>154.98344421386719</v>
      </c>
      <c r="F280" s="36">
        <v>154.9810791015625</v>
      </c>
      <c r="G280" s="2">
        <v>154.98580932617187</v>
      </c>
      <c r="H280" s="2">
        <v>154.98580932617187</v>
      </c>
      <c r="I280" s="2">
        <v>154.9810791015625</v>
      </c>
      <c r="J280" s="2">
        <v>154.97634887695312</v>
      </c>
      <c r="K280" s="2">
        <v>154.98344421386719</v>
      </c>
      <c r="L280" s="2">
        <v>154.98817443847656</v>
      </c>
      <c r="M280" s="2">
        <v>154.9810791015625</v>
      </c>
      <c r="N280" s="2">
        <v>154.97871398925781</v>
      </c>
      <c r="O280" s="2">
        <v>154.97634887695312</v>
      </c>
      <c r="R280" s="2">
        <v>154.98344421386719</v>
      </c>
      <c r="U280" s="2">
        <v>154.97871398925781</v>
      </c>
      <c r="V280" s="2">
        <v>154.9810791015625</v>
      </c>
      <c r="W280" s="2">
        <v>154.98580932617187</v>
      </c>
      <c r="Z280" s="2">
        <v>154.97871398925781</v>
      </c>
      <c r="AA280" s="2">
        <v>154.9810791015625</v>
      </c>
      <c r="AB280" s="2">
        <v>154.97634887695312</v>
      </c>
      <c r="AC280" s="2">
        <v>154.9810791015625</v>
      </c>
      <c r="AD280" s="2">
        <v>154.98344421386719</v>
      </c>
      <c r="AF280" s="2">
        <v>154.97634887695312</v>
      </c>
      <c r="AH280" s="2">
        <f t="shared" si="179"/>
        <v>3.4344620258968638E-3</v>
      </c>
      <c r="AI280" s="2">
        <f t="shared" si="165"/>
        <v>154.97634887695312</v>
      </c>
      <c r="AJ280" s="2">
        <f t="shared" si="166"/>
        <v>154.97651868659983</v>
      </c>
      <c r="AK280" s="2">
        <f t="shared" si="167"/>
        <v>154.98167037963867</v>
      </c>
      <c r="AL280" s="2">
        <f t="shared" si="168"/>
        <v>154.98682207267751</v>
      </c>
      <c r="AM280" s="2">
        <f t="shared" si="169"/>
        <v>154.98817443847656</v>
      </c>
      <c r="AN280" s="89"/>
      <c r="AO280" s="48">
        <f t="shared" ref="AO280" ca="1" si="201">AN278</f>
        <v>338.11403207048437</v>
      </c>
      <c r="AP280" s="88"/>
      <c r="AQ280" s="88"/>
      <c r="AR280" s="88"/>
      <c r="AS280" s="88"/>
    </row>
    <row r="281" spans="1:45">
      <c r="A281" s="14" t="str">
        <f>'data organization'!S282</f>
        <v>279:17:2.4:HI</v>
      </c>
      <c r="B281" s="2">
        <v>352.2239990234375</v>
      </c>
      <c r="C281" s="2">
        <v>342.52688598632812</v>
      </c>
      <c r="D281" s="2">
        <v>338.303955078125</v>
      </c>
      <c r="E281" s="36">
        <v>351.91119384765625</v>
      </c>
      <c r="F281" s="36">
        <v>321.56863403320312</v>
      </c>
      <c r="G281" s="2">
        <v>330.48370361328125</v>
      </c>
      <c r="H281" s="2">
        <v>337.36553955078125</v>
      </c>
      <c r="I281" s="2">
        <v>338.303955078125</v>
      </c>
      <c r="J281" s="2">
        <v>315.93804931640625</v>
      </c>
      <c r="K281" s="2">
        <v>366.14404296875</v>
      </c>
      <c r="L281" s="2">
        <v>305.61532592773437</v>
      </c>
      <c r="M281" s="2">
        <v>285.4390869140625</v>
      </c>
      <c r="N281" s="2">
        <v>316.2508544921875</v>
      </c>
      <c r="O281" s="2">
        <v>298.889892578125</v>
      </c>
      <c r="R281" s="2">
        <v>315.46884155273437</v>
      </c>
      <c r="U281" s="2">
        <v>419.00894165039062</v>
      </c>
      <c r="V281" s="2">
        <v>327.04281616210937</v>
      </c>
      <c r="W281" s="2">
        <v>346.90621948242187</v>
      </c>
      <c r="Z281" s="2">
        <v>304.05126953125</v>
      </c>
      <c r="AA281" s="2">
        <v>368.4901123046875</v>
      </c>
      <c r="AB281" s="2">
        <v>298.42068481445312</v>
      </c>
      <c r="AC281" s="2">
        <v>339.3988037109375</v>
      </c>
      <c r="AD281" s="2">
        <v>323.1326904296875</v>
      </c>
      <c r="AF281" s="2">
        <v>289.81842041015625</v>
      </c>
      <c r="AH281" s="2">
        <f t="shared" si="179"/>
        <v>29.458468487463751</v>
      </c>
      <c r="AI281" s="2">
        <f t="shared" si="165"/>
        <v>285.4390869140625</v>
      </c>
      <c r="AJ281" s="2">
        <f t="shared" si="166"/>
        <v>286.341627204514</v>
      </c>
      <c r="AK281" s="2">
        <f t="shared" si="167"/>
        <v>330.52932993570965</v>
      </c>
      <c r="AL281" s="2">
        <f t="shared" si="168"/>
        <v>374.71703266690531</v>
      </c>
      <c r="AM281" s="2">
        <f t="shared" si="169"/>
        <v>419.00894165039062</v>
      </c>
      <c r="AN281" s="89">
        <f ca="1">INDIRECT("'calcRED(0)'!R"&amp;ROW('calcRED(0)'!$V$17)+(ROW(AN281)-ROW($AN$116))/3&amp;"C"&amp;COLUMN('calcRED(0)'!$V$17),FALSE)</f>
        <v>334.49730940915924</v>
      </c>
      <c r="AO281" s="48">
        <f t="shared" ref="AO281" ca="1" si="202">AN281</f>
        <v>334.49730940915924</v>
      </c>
      <c r="AP281" s="88">
        <f>AK281-AK284</f>
        <v>3.6690025329589844</v>
      </c>
      <c r="AQ281" s="88">
        <f>AK282-AK285</f>
        <v>3.1435953776041856</v>
      </c>
      <c r="AR281" s="88">
        <f>AK283-AK286</f>
        <v>-9.8546346038119736E-5</v>
      </c>
      <c r="AS281" s="88">
        <f>data3!AM281</f>
        <v>0.13074425728090233</v>
      </c>
    </row>
    <row r="282" spans="1:45">
      <c r="A282" s="14" t="str">
        <f>'data organization'!S283</f>
        <v>280:17:2.4:LO</v>
      </c>
      <c r="B282" s="2">
        <v>374.94277954101562</v>
      </c>
      <c r="C282" s="2">
        <v>374.93704223632812</v>
      </c>
      <c r="D282" s="2">
        <v>374.23895263671875</v>
      </c>
      <c r="E282" s="36">
        <v>374.948486328125</v>
      </c>
      <c r="F282" s="36">
        <v>343.47677612304688</v>
      </c>
      <c r="G282" s="2">
        <v>374.79400634765625</v>
      </c>
      <c r="H282" s="2">
        <v>374.94277954101562</v>
      </c>
      <c r="I282" s="2">
        <v>374.29046630859375</v>
      </c>
      <c r="J282" s="2">
        <v>322.9686279296875</v>
      </c>
      <c r="K282" s="2">
        <v>374.94277954101562</v>
      </c>
      <c r="L282" s="2">
        <v>326.41909790039062</v>
      </c>
      <c r="M282" s="2">
        <v>324.51934814453125</v>
      </c>
      <c r="N282" s="2">
        <v>360.52871704101562</v>
      </c>
      <c r="O282" s="2">
        <v>313.95626831054687</v>
      </c>
      <c r="R282" s="2">
        <v>348.36346435546875</v>
      </c>
      <c r="U282" s="2">
        <v>374.948486328125</v>
      </c>
      <c r="V282" s="2">
        <v>374.92559814453125</v>
      </c>
      <c r="W282" s="2">
        <v>374.94277954101562</v>
      </c>
      <c r="Z282" s="2">
        <v>324.51934814453125</v>
      </c>
      <c r="AA282" s="2">
        <v>374.94277954101562</v>
      </c>
      <c r="AB282" s="2">
        <v>315.82742309570312</v>
      </c>
      <c r="AC282" s="2">
        <v>374.93704223632812</v>
      </c>
      <c r="AD282" s="2">
        <v>339.38543701171875</v>
      </c>
      <c r="AF282" s="2">
        <v>306.46600341796875</v>
      </c>
      <c r="AH282" s="2">
        <f t="shared" si="179"/>
        <v>25.383395122519286</v>
      </c>
      <c r="AI282" s="2">
        <f t="shared" si="165"/>
        <v>306.46600341796875</v>
      </c>
      <c r="AJ282" s="2">
        <f t="shared" si="166"/>
        <v>316.05676105564169</v>
      </c>
      <c r="AK282" s="2">
        <f t="shared" si="167"/>
        <v>354.13185373942059</v>
      </c>
      <c r="AL282" s="2">
        <f t="shared" si="168"/>
        <v>392.2069464231995</v>
      </c>
      <c r="AM282" s="2">
        <f t="shared" si="169"/>
        <v>374.948486328125</v>
      </c>
      <c r="AN282" s="89"/>
      <c r="AO282" s="48">
        <f t="shared" ref="AO282" ca="1" si="203">AN281</f>
        <v>334.49730940915924</v>
      </c>
      <c r="AP282" s="88"/>
      <c r="AQ282" s="88"/>
      <c r="AR282" s="88"/>
      <c r="AS282" s="88"/>
    </row>
    <row r="283" spans="1:45">
      <c r="A283" s="14" t="str">
        <f>'data organization'!S284</f>
        <v>281:17:2.4:HS</v>
      </c>
      <c r="B283" s="2">
        <v>154.98580932617187</v>
      </c>
      <c r="C283" s="2">
        <v>154.9810791015625</v>
      </c>
      <c r="D283" s="2">
        <v>154.9810791015625</v>
      </c>
      <c r="E283" s="36">
        <v>154.98580932617187</v>
      </c>
      <c r="F283" s="36">
        <v>154.9810791015625</v>
      </c>
      <c r="G283" s="2">
        <v>154.9810791015625</v>
      </c>
      <c r="H283" s="2">
        <v>154.98580932617187</v>
      </c>
      <c r="I283" s="2">
        <v>154.9810791015625</v>
      </c>
      <c r="J283" s="2">
        <v>154.97871398925781</v>
      </c>
      <c r="K283" s="2">
        <v>154.9810791015625</v>
      </c>
      <c r="L283" s="2">
        <v>154.98344421386719</v>
      </c>
      <c r="M283" s="2">
        <v>154.98344421386719</v>
      </c>
      <c r="N283" s="2">
        <v>154.98580932617187</v>
      </c>
      <c r="O283" s="2">
        <v>154.97871398925781</v>
      </c>
      <c r="R283" s="2">
        <v>154.98344421386719</v>
      </c>
      <c r="U283" s="2">
        <v>154.9810791015625</v>
      </c>
      <c r="V283" s="2">
        <v>154.97871398925781</v>
      </c>
      <c r="W283" s="2">
        <v>154.9810791015625</v>
      </c>
      <c r="Z283" s="2">
        <v>154.97634887695312</v>
      </c>
      <c r="AA283" s="2">
        <v>154.97871398925781</v>
      </c>
      <c r="AB283" s="2">
        <v>154.9810791015625</v>
      </c>
      <c r="AC283" s="2">
        <v>154.98344421386719</v>
      </c>
      <c r="AD283" s="2">
        <v>154.97871398925781</v>
      </c>
      <c r="AF283" s="2">
        <v>154.98344421386719</v>
      </c>
      <c r="AH283" s="2">
        <f t="shared" si="179"/>
        <v>2.6327539895049739E-3</v>
      </c>
      <c r="AI283" s="2">
        <f t="shared" si="165"/>
        <v>154.97634887695312</v>
      </c>
      <c r="AJ283" s="2">
        <f t="shared" si="166"/>
        <v>154.9777212486544</v>
      </c>
      <c r="AK283" s="2">
        <f t="shared" si="167"/>
        <v>154.98167037963867</v>
      </c>
      <c r="AL283" s="2">
        <f t="shared" si="168"/>
        <v>154.98561951062294</v>
      </c>
      <c r="AM283" s="2">
        <f t="shared" si="169"/>
        <v>154.98580932617187</v>
      </c>
      <c r="AN283" s="89"/>
      <c r="AO283" s="48">
        <f t="shared" ref="AO283" ca="1" si="204">AN281</f>
        <v>334.49730940915924</v>
      </c>
      <c r="AP283" s="88"/>
      <c r="AQ283" s="88"/>
      <c r="AR283" s="88"/>
      <c r="AS283" s="88"/>
    </row>
    <row r="284" spans="1:45">
      <c r="A284" s="14" t="str">
        <f>'data organization'!S285</f>
        <v>282:17:2.38:HI</v>
      </c>
      <c r="B284" s="2">
        <v>348.31387329101562</v>
      </c>
      <c r="C284" s="2">
        <v>338.61676025390625</v>
      </c>
      <c r="D284" s="2">
        <v>334.55023193359375</v>
      </c>
      <c r="E284" s="36">
        <v>348.00106811523437</v>
      </c>
      <c r="F284" s="36">
        <v>318.12771606445312</v>
      </c>
      <c r="G284" s="2">
        <v>326.72998046875</v>
      </c>
      <c r="H284" s="2">
        <v>333.61181640625</v>
      </c>
      <c r="I284" s="2">
        <v>334.55023193359375</v>
      </c>
      <c r="J284" s="2">
        <v>312.49713134765625</v>
      </c>
      <c r="K284" s="2">
        <v>362.0775146484375</v>
      </c>
      <c r="L284" s="2">
        <v>302.330810546875</v>
      </c>
      <c r="M284" s="2">
        <v>282.31097412109375</v>
      </c>
      <c r="N284" s="2">
        <v>312.65353393554687</v>
      </c>
      <c r="O284" s="2">
        <v>295.60540771484375</v>
      </c>
      <c r="R284" s="2">
        <v>312.02792358398437</v>
      </c>
      <c r="U284" s="2">
        <v>414.3167724609375</v>
      </c>
      <c r="V284" s="2">
        <v>323.28909301757812</v>
      </c>
      <c r="W284" s="2">
        <v>343.15252685546875</v>
      </c>
      <c r="Z284" s="2">
        <v>300.76675415039062</v>
      </c>
      <c r="AA284" s="2">
        <v>364.423583984375</v>
      </c>
      <c r="AB284" s="2">
        <v>295.13619995117187</v>
      </c>
      <c r="AC284" s="2">
        <v>335.48867797851562</v>
      </c>
      <c r="AD284" s="2">
        <v>319.53536987304687</v>
      </c>
      <c r="AF284" s="2">
        <v>286.53390502929687</v>
      </c>
      <c r="AH284" s="2">
        <f t="shared" si="179"/>
        <v>29.114884638867114</v>
      </c>
      <c r="AI284" s="2">
        <f t="shared" si="165"/>
        <v>282.31097412109375</v>
      </c>
      <c r="AJ284" s="2">
        <f t="shared" si="166"/>
        <v>283.18800044444998</v>
      </c>
      <c r="AK284" s="2">
        <f t="shared" si="167"/>
        <v>326.86032740275067</v>
      </c>
      <c r="AL284" s="2">
        <f t="shared" si="168"/>
        <v>370.53265436105136</v>
      </c>
      <c r="AM284" s="2">
        <f t="shared" si="169"/>
        <v>414.3167724609375</v>
      </c>
      <c r="AN284" s="89">
        <f ca="1">INDIRECT("'calcRED(0)'!R"&amp;ROW('calcRED(0)'!$V$17)+(ROW(AN284)-ROW($AN$116))/3&amp;"C"&amp;COLUMN('calcRED(0)'!$V$17),FALSE)</f>
        <v>330.74864101255122</v>
      </c>
      <c r="AO284" s="48">
        <f t="shared" ref="AO284" ca="1" si="205">AN284</f>
        <v>330.74864101255122</v>
      </c>
      <c r="AP284" s="88">
        <f>AK284-AK287</f>
        <v>3.6559638977050781</v>
      </c>
      <c r="AQ284" s="88">
        <f>AK285-AK288</f>
        <v>3.7096099853515625</v>
      </c>
      <c r="AR284" s="88">
        <f>AK286-AK289</f>
        <v>1.084009806334052E-3</v>
      </c>
      <c r="AS284" s="88">
        <f>data3!AM284</f>
        <v>0.13023908676639806</v>
      </c>
    </row>
    <row r="285" spans="1:45">
      <c r="A285" s="14" t="str">
        <f>'data organization'!S286</f>
        <v>283:17:2.38:LO</v>
      </c>
      <c r="B285" s="2">
        <v>374.94277954101562</v>
      </c>
      <c r="C285" s="2">
        <v>374.93704223632812</v>
      </c>
      <c r="D285" s="2">
        <v>367.864501953125</v>
      </c>
      <c r="E285" s="36">
        <v>374.948486328125</v>
      </c>
      <c r="F285" s="36">
        <v>338.120849609375</v>
      </c>
      <c r="G285" s="2">
        <v>370.33074951171875</v>
      </c>
      <c r="H285" s="2">
        <v>374.91415405273438</v>
      </c>
      <c r="I285" s="2">
        <v>366.37673950195313</v>
      </c>
      <c r="J285" s="2">
        <v>317.97320556640625</v>
      </c>
      <c r="K285" s="2">
        <v>374.94277954101562</v>
      </c>
      <c r="L285" s="2">
        <v>322.02450561523438</v>
      </c>
      <c r="M285" s="2">
        <v>320.38796997070312</v>
      </c>
      <c r="N285" s="2">
        <v>353.35888671875</v>
      </c>
      <c r="O285" s="2">
        <v>309.44723510742187</v>
      </c>
      <c r="R285" s="2">
        <v>343.13916015625</v>
      </c>
      <c r="U285" s="2">
        <v>374.948486328125</v>
      </c>
      <c r="V285" s="2">
        <v>372.94573974609375</v>
      </c>
      <c r="W285" s="2">
        <v>374.94277954101562</v>
      </c>
      <c r="Z285" s="2">
        <v>320.14764404296875</v>
      </c>
      <c r="AA285" s="2">
        <v>374.94277954101562</v>
      </c>
      <c r="AB285" s="2">
        <v>310.51156616210937</v>
      </c>
      <c r="AC285" s="2">
        <v>374.93133544921875</v>
      </c>
      <c r="AD285" s="2">
        <v>333.94369506835937</v>
      </c>
      <c r="AF285" s="2">
        <v>302.69512939453125</v>
      </c>
      <c r="AH285" s="2">
        <f t="shared" si="179"/>
        <v>26.846241650179021</v>
      </c>
      <c r="AI285" s="2">
        <f t="shared" si="165"/>
        <v>302.69512939453125</v>
      </c>
      <c r="AJ285" s="2">
        <f t="shared" si="166"/>
        <v>310.7188958865479</v>
      </c>
      <c r="AK285" s="2">
        <f t="shared" si="167"/>
        <v>350.98825836181641</v>
      </c>
      <c r="AL285" s="2">
        <f t="shared" si="168"/>
        <v>391.25762083708491</v>
      </c>
      <c r="AM285" s="2">
        <f t="shared" si="169"/>
        <v>374.948486328125</v>
      </c>
      <c r="AN285" s="89"/>
      <c r="AO285" s="48">
        <f t="shared" ref="AO285" ca="1" si="206">AN284</f>
        <v>330.74864101255122</v>
      </c>
      <c r="AP285" s="88"/>
      <c r="AQ285" s="88"/>
      <c r="AR285" s="88"/>
      <c r="AS285" s="88"/>
    </row>
    <row r="286" spans="1:45">
      <c r="A286" s="14" t="str">
        <f>'data organization'!S287</f>
        <v>284:17:2.38:HS</v>
      </c>
      <c r="B286" s="2">
        <v>154.98344421386719</v>
      </c>
      <c r="C286" s="2">
        <v>154.97871398925781</v>
      </c>
      <c r="D286" s="2">
        <v>154.98344421386719</v>
      </c>
      <c r="E286" s="36">
        <v>154.98344421386719</v>
      </c>
      <c r="F286" s="36">
        <v>154.9810791015625</v>
      </c>
      <c r="G286" s="2">
        <v>154.9810791015625</v>
      </c>
      <c r="H286" s="2">
        <v>154.98580932617187</v>
      </c>
      <c r="I286" s="2">
        <v>154.9810791015625</v>
      </c>
      <c r="J286" s="2">
        <v>154.97871398925781</v>
      </c>
      <c r="K286" s="2">
        <v>154.97871398925781</v>
      </c>
      <c r="L286" s="2">
        <v>154.98344421386719</v>
      </c>
      <c r="M286" s="2">
        <v>154.9810791015625</v>
      </c>
      <c r="N286" s="2">
        <v>154.9810791015625</v>
      </c>
      <c r="O286" s="2">
        <v>154.97634887695312</v>
      </c>
      <c r="R286" s="2">
        <v>154.98817443847656</v>
      </c>
      <c r="U286" s="2">
        <v>154.9810791015625</v>
      </c>
      <c r="V286" s="2">
        <v>154.98344421386719</v>
      </c>
      <c r="W286" s="2">
        <v>154.98344421386719</v>
      </c>
      <c r="Z286" s="2">
        <v>154.97871398925781</v>
      </c>
      <c r="AA286" s="2">
        <v>154.9810791015625</v>
      </c>
      <c r="AB286" s="2">
        <v>154.98344421386719</v>
      </c>
      <c r="AC286" s="2">
        <v>154.9810791015625</v>
      </c>
      <c r="AD286" s="2">
        <v>154.9810791015625</v>
      </c>
      <c r="AF286" s="2">
        <v>154.98344421386719</v>
      </c>
      <c r="AH286" s="2">
        <f t="shared" si="179"/>
        <v>2.5605565342459325E-3</v>
      </c>
      <c r="AI286" s="2">
        <f t="shared" si="165"/>
        <v>154.97634887695312</v>
      </c>
      <c r="AJ286" s="2">
        <f t="shared" si="166"/>
        <v>154.97792809118334</v>
      </c>
      <c r="AK286" s="2">
        <f t="shared" si="167"/>
        <v>154.98176892598471</v>
      </c>
      <c r="AL286" s="2">
        <f t="shared" si="168"/>
        <v>154.98560976078608</v>
      </c>
      <c r="AM286" s="2">
        <f t="shared" si="169"/>
        <v>154.98817443847656</v>
      </c>
      <c r="AN286" s="89"/>
      <c r="AO286" s="48">
        <f t="shared" ref="AO286" ca="1" si="207">AN284</f>
        <v>330.74864101255122</v>
      </c>
      <c r="AP286" s="88"/>
      <c r="AQ286" s="88"/>
      <c r="AR286" s="88"/>
      <c r="AS286" s="88"/>
    </row>
    <row r="287" spans="1:45">
      <c r="A287" s="14" t="str">
        <f>'data organization'!S288</f>
        <v>285:17:2.36:HI</v>
      </c>
      <c r="B287" s="2">
        <v>344.40374755859375</v>
      </c>
      <c r="C287" s="2">
        <v>334.863037109375</v>
      </c>
      <c r="D287" s="2">
        <v>330.7965087890625</v>
      </c>
      <c r="E287" s="36">
        <v>344.0909423828125</v>
      </c>
      <c r="F287" s="36">
        <v>314.5303955078125</v>
      </c>
      <c r="G287" s="2">
        <v>323.1326904296875</v>
      </c>
      <c r="H287" s="2">
        <v>329.85809326171875</v>
      </c>
      <c r="I287" s="2">
        <v>330.7965087890625</v>
      </c>
      <c r="J287" s="2">
        <v>309.05624389648438</v>
      </c>
      <c r="K287" s="2">
        <v>358.010986328125</v>
      </c>
      <c r="L287" s="2">
        <v>298.889892578125</v>
      </c>
      <c r="M287" s="2">
        <v>279.18289184570313</v>
      </c>
      <c r="N287" s="2">
        <v>309.212646484375</v>
      </c>
      <c r="O287" s="2">
        <v>292.32089233398438</v>
      </c>
      <c r="R287" s="2">
        <v>308.58700561523437</v>
      </c>
      <c r="U287" s="2">
        <v>409.6246337890625</v>
      </c>
      <c r="V287" s="2">
        <v>319.6917724609375</v>
      </c>
      <c r="W287" s="2">
        <v>339.24240112304688</v>
      </c>
      <c r="Z287" s="2">
        <v>297.32586669921875</v>
      </c>
      <c r="AA287" s="2">
        <v>360.3570556640625</v>
      </c>
      <c r="AB287" s="2">
        <v>291.8516845703125</v>
      </c>
      <c r="AC287" s="2">
        <v>331.891357421875</v>
      </c>
      <c r="AD287" s="2">
        <v>315.93804931640625</v>
      </c>
      <c r="AF287" s="2">
        <v>283.24942016601562</v>
      </c>
      <c r="AH287" s="2">
        <f t="shared" si="179"/>
        <v>28.784093006552293</v>
      </c>
      <c r="AI287" s="2">
        <f t="shared" si="165"/>
        <v>279.18289184570313</v>
      </c>
      <c r="AJ287" s="2">
        <f t="shared" si="166"/>
        <v>280.02822399521716</v>
      </c>
      <c r="AK287" s="2">
        <f t="shared" si="167"/>
        <v>323.20436350504559</v>
      </c>
      <c r="AL287" s="2">
        <f t="shared" si="168"/>
        <v>366.38050301487402</v>
      </c>
      <c r="AM287" s="2">
        <f t="shared" si="169"/>
        <v>409.6246337890625</v>
      </c>
      <c r="AN287" s="89">
        <f ca="1">INDIRECT("'calcRED(0)'!R"&amp;ROW('calcRED(0)'!$V$17)+(ROW(AN287)-ROW($AN$116))/3&amp;"C"&amp;COLUMN('calcRED(0)'!$V$17),FALSE)</f>
        <v>327.01445674535739</v>
      </c>
      <c r="AO287" s="48">
        <f t="shared" ref="AO287" ca="1" si="208">AN287</f>
        <v>327.01445674535739</v>
      </c>
      <c r="AP287" s="88">
        <f>AK287-AK290</f>
        <v>3.7146199544271212</v>
      </c>
      <c r="AQ287" s="88">
        <f>AK288-AK291</f>
        <v>3.8309669494628906</v>
      </c>
      <c r="AR287" s="88">
        <f>AK289-AK292</f>
        <v>-6.8982442220999474E-4</v>
      </c>
      <c r="AS287" s="88">
        <f>data3!AM287</f>
        <v>0.13153365350538593</v>
      </c>
    </row>
    <row r="288" spans="1:45">
      <c r="A288" s="14" t="str">
        <f>'data organization'!S289</f>
        <v>286:17:2.36:LO</v>
      </c>
      <c r="B288" s="2">
        <v>374.88555908203125</v>
      </c>
      <c r="C288" s="2">
        <v>374.87411499023437</v>
      </c>
      <c r="D288" s="2">
        <v>358.18838500976562</v>
      </c>
      <c r="E288" s="36">
        <v>374.94277954101562</v>
      </c>
      <c r="F288" s="36">
        <v>333.06820678710937</v>
      </c>
      <c r="G288" s="2">
        <v>359.63607788085937</v>
      </c>
      <c r="H288" s="2">
        <v>374.79971313476562</v>
      </c>
      <c r="I288" s="2">
        <v>356.87799072265625</v>
      </c>
      <c r="J288" s="2">
        <v>313.24102783203125</v>
      </c>
      <c r="K288" s="2">
        <v>374.94277954101562</v>
      </c>
      <c r="L288" s="2">
        <v>317.7672119140625</v>
      </c>
      <c r="M288" s="2">
        <v>315.54132080078125</v>
      </c>
      <c r="N288" s="2">
        <v>347.59671020507812</v>
      </c>
      <c r="O288" s="2">
        <v>304.86953735351562</v>
      </c>
      <c r="R288" s="2">
        <v>338.22384643554687</v>
      </c>
      <c r="U288" s="2">
        <v>374.948486328125</v>
      </c>
      <c r="V288" s="2">
        <v>366.96038818359375</v>
      </c>
      <c r="W288" s="2">
        <v>374.94277954101562</v>
      </c>
      <c r="Z288" s="2">
        <v>314.53994750976562</v>
      </c>
      <c r="AA288" s="2">
        <v>374.93704223632812</v>
      </c>
      <c r="AB288" s="2">
        <v>307.61044311523437</v>
      </c>
      <c r="AC288" s="2">
        <v>374.02725219726562</v>
      </c>
      <c r="AD288" s="2">
        <v>328.3646240234375</v>
      </c>
      <c r="AF288" s="2">
        <v>298.90133666992187</v>
      </c>
      <c r="AH288" s="2">
        <f t="shared" si="179"/>
        <v>28.003967092418947</v>
      </c>
      <c r="AI288" s="2">
        <f t="shared" si="165"/>
        <v>298.90133666992187</v>
      </c>
      <c r="AJ288" s="2">
        <f t="shared" si="166"/>
        <v>305.27269773783644</v>
      </c>
      <c r="AK288" s="2">
        <f t="shared" si="167"/>
        <v>347.27864837646484</v>
      </c>
      <c r="AL288" s="2">
        <f t="shared" si="168"/>
        <v>389.28459901509325</v>
      </c>
      <c r="AM288" s="2">
        <f t="shared" si="169"/>
        <v>374.948486328125</v>
      </c>
      <c r="AN288" s="89"/>
      <c r="AO288" s="48">
        <f t="shared" ref="AO288" ca="1" si="209">AN287</f>
        <v>327.01445674535739</v>
      </c>
      <c r="AP288" s="88"/>
      <c r="AQ288" s="88"/>
      <c r="AR288" s="88"/>
      <c r="AS288" s="88"/>
    </row>
    <row r="289" spans="1:45">
      <c r="A289" s="14" t="str">
        <f>'data organization'!S290</f>
        <v>287:17:2.36:HS</v>
      </c>
      <c r="B289" s="2">
        <v>154.98344421386719</v>
      </c>
      <c r="C289" s="2">
        <v>154.9810791015625</v>
      </c>
      <c r="D289" s="2">
        <v>154.98344421386719</v>
      </c>
      <c r="E289" s="36">
        <v>154.98344421386719</v>
      </c>
      <c r="F289" s="36">
        <v>154.98580932617187</v>
      </c>
      <c r="G289" s="2">
        <v>154.9810791015625</v>
      </c>
      <c r="H289" s="2">
        <v>154.9810791015625</v>
      </c>
      <c r="I289" s="2">
        <v>154.98580932617187</v>
      </c>
      <c r="J289" s="2">
        <v>154.97871398925781</v>
      </c>
      <c r="K289" s="2">
        <v>154.97871398925781</v>
      </c>
      <c r="L289" s="2">
        <v>154.9810791015625</v>
      </c>
      <c r="M289" s="2">
        <v>154.97161865234375</v>
      </c>
      <c r="N289" s="2">
        <v>154.9810791015625</v>
      </c>
      <c r="O289" s="2">
        <v>154.97871398925781</v>
      </c>
      <c r="R289" s="2">
        <v>154.9810791015625</v>
      </c>
      <c r="U289" s="2">
        <v>154.9810791015625</v>
      </c>
      <c r="V289" s="2">
        <v>154.98580932617187</v>
      </c>
      <c r="W289" s="2">
        <v>154.98344421386719</v>
      </c>
      <c r="Z289" s="2">
        <v>154.97398376464844</v>
      </c>
      <c r="AA289" s="2">
        <v>154.97871398925781</v>
      </c>
      <c r="AB289" s="2">
        <v>154.98344421386719</v>
      </c>
      <c r="AC289" s="2">
        <v>154.9810791015625</v>
      </c>
      <c r="AD289" s="2">
        <v>154.97634887695312</v>
      </c>
      <c r="AF289" s="2">
        <v>154.97634887695312</v>
      </c>
      <c r="AH289" s="2">
        <f t="shared" si="179"/>
        <v>3.6015314661305706E-3</v>
      </c>
      <c r="AI289" s="2">
        <f t="shared" si="165"/>
        <v>154.97161865234375</v>
      </c>
      <c r="AJ289" s="2">
        <f t="shared" si="166"/>
        <v>154.97528261897918</v>
      </c>
      <c r="AK289" s="2">
        <f t="shared" si="167"/>
        <v>154.98068491617838</v>
      </c>
      <c r="AL289" s="2">
        <f t="shared" si="168"/>
        <v>154.98608721337757</v>
      </c>
      <c r="AM289" s="2">
        <f t="shared" si="169"/>
        <v>154.98580932617187</v>
      </c>
      <c r="AN289" s="89"/>
      <c r="AO289" s="48">
        <f t="shared" ref="AO289" ca="1" si="210">AN287</f>
        <v>327.01445674535739</v>
      </c>
      <c r="AP289" s="88"/>
      <c r="AQ289" s="88"/>
      <c r="AR289" s="88"/>
      <c r="AS289" s="88"/>
    </row>
    <row r="290" spans="1:45">
      <c r="A290" s="14" t="str">
        <f>'data organization'!S291</f>
        <v>288:17:2.34:HI</v>
      </c>
      <c r="B290" s="2">
        <v>340.33721923828125</v>
      </c>
      <c r="C290" s="2">
        <v>330.95291137695312</v>
      </c>
      <c r="D290" s="2">
        <v>327.04281616210937</v>
      </c>
      <c r="E290" s="36">
        <v>340.18081665039063</v>
      </c>
      <c r="F290" s="36">
        <v>310.93307495117187</v>
      </c>
      <c r="G290" s="2">
        <v>319.37896728515625</v>
      </c>
      <c r="H290" s="2">
        <v>326.26077270507812</v>
      </c>
      <c r="I290" s="2">
        <v>327.04281616210937</v>
      </c>
      <c r="J290" s="2">
        <v>305.45892333984375</v>
      </c>
      <c r="K290" s="2">
        <v>353.78805541992187</v>
      </c>
      <c r="L290" s="2">
        <v>295.44900512695312</v>
      </c>
      <c r="M290" s="2">
        <v>276.05477905273437</v>
      </c>
      <c r="N290" s="2">
        <v>305.61532592773437</v>
      </c>
      <c r="O290" s="2">
        <v>288.87997436523437</v>
      </c>
      <c r="R290" s="2">
        <v>304.98968505859375</v>
      </c>
      <c r="U290" s="2">
        <v>404.93246459960937</v>
      </c>
      <c r="V290" s="2">
        <v>316.09445190429687</v>
      </c>
      <c r="W290" s="2">
        <v>335.332275390625</v>
      </c>
      <c r="Z290" s="2">
        <v>294.04135131835937</v>
      </c>
      <c r="AA290" s="2">
        <v>356.13412475585937</v>
      </c>
      <c r="AB290" s="2">
        <v>288.4107666015625</v>
      </c>
      <c r="AC290" s="2">
        <v>327.98123168945312</v>
      </c>
      <c r="AD290" s="2">
        <v>312.34072875976562</v>
      </c>
      <c r="AF290" s="2">
        <v>280.12130737304687</v>
      </c>
      <c r="AH290" s="2">
        <f t="shared" si="179"/>
        <v>28.435441793674535</v>
      </c>
      <c r="AI290" s="2">
        <f t="shared" si="165"/>
        <v>276.05477905273437</v>
      </c>
      <c r="AJ290" s="2">
        <f t="shared" si="166"/>
        <v>276.83658086010666</v>
      </c>
      <c r="AK290" s="2">
        <f t="shared" si="167"/>
        <v>319.48974355061847</v>
      </c>
      <c r="AL290" s="2">
        <f t="shared" si="168"/>
        <v>362.14290624113028</v>
      </c>
      <c r="AM290" s="2">
        <f t="shared" si="169"/>
        <v>404.93246459960937</v>
      </c>
      <c r="AN290" s="89">
        <f ca="1">INDIRECT("'calcRED(0)'!R"&amp;ROW('calcRED(0)'!$V$17)+(ROW(AN290)-ROW($AN$116))/3&amp;"C"&amp;COLUMN('calcRED(0)'!$V$17),FALSE)</f>
        <v>323.24315496705702</v>
      </c>
      <c r="AO290" s="48">
        <f t="shared" ref="AO290" ca="1" si="211">AN290</f>
        <v>323.24315496705702</v>
      </c>
      <c r="AP290" s="88">
        <f>AK290-AK293</f>
        <v>3.7211329142252225</v>
      </c>
      <c r="AQ290" s="88">
        <f>AK291-AK294</f>
        <v>4.6392199198405137</v>
      </c>
      <c r="AR290" s="88">
        <f>AK292-AK295</f>
        <v>8.869171142578125E-4</v>
      </c>
      <c r="AS290" s="88">
        <f>data3!AM290</f>
        <v>0.13430586168843028</v>
      </c>
    </row>
    <row r="291" spans="1:45">
      <c r="A291" s="14" t="str">
        <f>'data organization'!S292</f>
        <v>289:17:2.34:LO</v>
      </c>
      <c r="B291" s="2">
        <v>374.25613403320312</v>
      </c>
      <c r="C291" s="36">
        <v>372.11032104492187</v>
      </c>
      <c r="D291" s="36">
        <v>351.64797973632812</v>
      </c>
      <c r="E291" s="2">
        <v>374.94277954101562</v>
      </c>
      <c r="F291" s="2">
        <v>328.67361450195312</v>
      </c>
      <c r="G291" s="2">
        <v>352.40328979492187</v>
      </c>
      <c r="H291" s="2">
        <v>369.68414306640625</v>
      </c>
      <c r="I291" s="2">
        <v>350.14306640625</v>
      </c>
      <c r="J291" s="2">
        <v>309.04098510742188</v>
      </c>
      <c r="K291" s="2">
        <v>374.94277954101562</v>
      </c>
      <c r="L291" s="2">
        <v>313.60150146484375</v>
      </c>
      <c r="M291" s="2">
        <v>310.92926025390625</v>
      </c>
      <c r="N291" s="2">
        <v>342.2178955078125</v>
      </c>
      <c r="O291" s="2">
        <v>300.38339233398438</v>
      </c>
      <c r="R291" s="2">
        <v>333.80636596679687</v>
      </c>
      <c r="U291" s="2">
        <v>374.94277954101562</v>
      </c>
      <c r="V291" s="2">
        <v>358.66329956054687</v>
      </c>
      <c r="W291" s="2">
        <v>374.94277954101562</v>
      </c>
      <c r="Z291" s="2">
        <v>310.56878662109375</v>
      </c>
      <c r="AA291" s="2">
        <v>374.93704223632812</v>
      </c>
      <c r="AB291" s="2">
        <v>303.90249633789062</v>
      </c>
      <c r="AC291" s="2">
        <v>368.05905151367187</v>
      </c>
      <c r="AD291" s="2">
        <v>323.36920166015625</v>
      </c>
      <c r="AF291" s="2">
        <v>294.57540893554687</v>
      </c>
      <c r="AH291" s="2">
        <f t="shared" si="179"/>
        <v>28.880367093565329</v>
      </c>
      <c r="AI291" s="2">
        <f t="shared" si="165"/>
        <v>294.57540893554687</v>
      </c>
      <c r="AJ291" s="2">
        <f t="shared" si="166"/>
        <v>300.12713078665394</v>
      </c>
      <c r="AK291" s="2">
        <f t="shared" si="167"/>
        <v>343.44768142700195</v>
      </c>
      <c r="AL291" s="2">
        <f t="shared" si="168"/>
        <v>386.76823206734997</v>
      </c>
      <c r="AM291" s="2">
        <f t="shared" si="169"/>
        <v>374.94277954101562</v>
      </c>
      <c r="AN291" s="89"/>
      <c r="AO291" s="48">
        <f t="shared" ref="AO291" ca="1" si="212">AN290</f>
        <v>323.24315496705702</v>
      </c>
      <c r="AP291" s="88"/>
      <c r="AQ291" s="88"/>
      <c r="AR291" s="88"/>
      <c r="AS291" s="88"/>
    </row>
    <row r="292" spans="1:45">
      <c r="A292" s="14" t="str">
        <f>'data organization'!S293</f>
        <v>290:17:2.34:HS</v>
      </c>
      <c r="B292" s="2">
        <v>154.9810791015625</v>
      </c>
      <c r="C292" s="36">
        <v>154.98344421386719</v>
      </c>
      <c r="D292" s="36">
        <v>154.98344421386719</v>
      </c>
      <c r="E292" s="2">
        <v>154.98344421386719</v>
      </c>
      <c r="F292" s="2">
        <v>154.9810791015625</v>
      </c>
      <c r="G292" s="2">
        <v>154.98344421386719</v>
      </c>
      <c r="H292" s="2">
        <v>154.98580932617187</v>
      </c>
      <c r="I292" s="2">
        <v>154.98344421386719</v>
      </c>
      <c r="J292" s="2">
        <v>154.97634887695312</v>
      </c>
      <c r="K292" s="2">
        <v>154.9810791015625</v>
      </c>
      <c r="L292" s="2">
        <v>154.98344421386719</v>
      </c>
      <c r="M292" s="2">
        <v>154.97871398925781</v>
      </c>
      <c r="N292" s="2">
        <v>154.97634887695312</v>
      </c>
      <c r="O292" s="2">
        <v>154.9810791015625</v>
      </c>
      <c r="R292" s="2">
        <v>154.98344421386719</v>
      </c>
      <c r="U292" s="2">
        <v>154.9810791015625</v>
      </c>
      <c r="V292" s="2">
        <v>154.98344421386719</v>
      </c>
      <c r="W292" s="2">
        <v>154.98344421386719</v>
      </c>
      <c r="Z292" s="2">
        <v>154.97871398925781</v>
      </c>
      <c r="AA292" s="2">
        <v>154.98580932617187</v>
      </c>
      <c r="AB292" s="2">
        <v>154.97634887695312</v>
      </c>
      <c r="AC292" s="2">
        <v>154.9810791015625</v>
      </c>
      <c r="AD292" s="2">
        <v>154.97871398925781</v>
      </c>
      <c r="AF292" s="2">
        <v>154.97871398925781</v>
      </c>
      <c r="AH292" s="2">
        <f t="shared" si="179"/>
        <v>2.8168460351707123E-3</v>
      </c>
      <c r="AI292" s="2">
        <f t="shared" si="165"/>
        <v>154.97634887695312</v>
      </c>
      <c r="AJ292" s="2">
        <f t="shared" si="166"/>
        <v>154.97714947154782</v>
      </c>
      <c r="AK292" s="2">
        <f t="shared" si="167"/>
        <v>154.98137474060059</v>
      </c>
      <c r="AL292" s="2">
        <f t="shared" si="168"/>
        <v>154.98560000965335</v>
      </c>
      <c r="AM292" s="2">
        <f t="shared" si="169"/>
        <v>154.98580932617187</v>
      </c>
      <c r="AN292" s="89"/>
      <c r="AO292" s="48">
        <f t="shared" ref="AO292" ca="1" si="213">AN290</f>
        <v>323.24315496705702</v>
      </c>
      <c r="AP292" s="88"/>
      <c r="AQ292" s="88"/>
      <c r="AR292" s="88"/>
      <c r="AS292" s="88"/>
    </row>
    <row r="293" spans="1:45">
      <c r="A293" s="14" t="str">
        <f>'data organization'!S294</f>
        <v>291:17:2.32:HI</v>
      </c>
      <c r="B293" s="2">
        <v>336.42709350585937</v>
      </c>
      <c r="C293" s="2">
        <v>327.19921875</v>
      </c>
      <c r="D293" s="2">
        <v>323.1326904296875</v>
      </c>
      <c r="E293" s="2">
        <v>336.11428833007812</v>
      </c>
      <c r="F293" s="2">
        <v>307.33578491210937</v>
      </c>
      <c r="G293" s="2">
        <v>315.78164672851562</v>
      </c>
      <c r="H293" s="2">
        <v>322.35064697265625</v>
      </c>
      <c r="I293" s="2">
        <v>323.1326904296875</v>
      </c>
      <c r="J293" s="2">
        <v>301.86160278320312</v>
      </c>
      <c r="K293" s="2">
        <v>349.72152709960937</v>
      </c>
      <c r="L293" s="2">
        <v>292.00808715820313</v>
      </c>
      <c r="M293" s="2">
        <v>272.770263671875</v>
      </c>
      <c r="N293" s="2">
        <v>302.17440795898437</v>
      </c>
      <c r="O293" s="2">
        <v>285.59548950195312</v>
      </c>
      <c r="R293" s="2">
        <v>301.39239501953125</v>
      </c>
      <c r="U293" s="2">
        <v>400.24032592773437</v>
      </c>
      <c r="V293" s="2">
        <v>312.34072875976562</v>
      </c>
      <c r="W293" s="2">
        <v>331.42214965820312</v>
      </c>
      <c r="Z293" s="2">
        <v>290.60043334960937</v>
      </c>
      <c r="AA293" s="2">
        <v>352.06759643554687</v>
      </c>
      <c r="AB293" s="2">
        <v>285.12628173828125</v>
      </c>
      <c r="AC293" s="2">
        <v>324.22750854492187</v>
      </c>
      <c r="AD293" s="2">
        <v>308.58700561523437</v>
      </c>
      <c r="AF293" s="2">
        <v>276.8367919921875</v>
      </c>
      <c r="AH293" s="2">
        <f t="shared" si="179"/>
        <v>28.11225135361682</v>
      </c>
      <c r="AI293" s="2">
        <f t="shared" si="165"/>
        <v>272.770263671875</v>
      </c>
      <c r="AJ293" s="2">
        <f t="shared" si="166"/>
        <v>273.60023360596801</v>
      </c>
      <c r="AK293" s="2">
        <f t="shared" si="167"/>
        <v>315.76861063639325</v>
      </c>
      <c r="AL293" s="2">
        <f t="shared" si="168"/>
        <v>357.93698766681848</v>
      </c>
      <c r="AM293" s="2">
        <f t="shared" si="169"/>
        <v>400.24032592773437</v>
      </c>
      <c r="AN293" s="89">
        <f ca="1">INDIRECT("'calcRED(0)'!R"&amp;ROW('calcRED(0)'!$V$17)+(ROW(AN293)-ROW($AN$116))/3&amp;"C"&amp;COLUMN('calcRED(0)'!$V$17),FALSE)</f>
        <v>319.39236909193494</v>
      </c>
      <c r="AO293" s="48">
        <f t="shared" ref="AO293" ca="1" si="214">AN293</f>
        <v>319.39236909193494</v>
      </c>
      <c r="AP293" s="88">
        <f>AK293-AK296</f>
        <v>3.8123703002929687</v>
      </c>
      <c r="AQ293" s="88">
        <f>AK294-AK297</f>
        <v>4.58724339803058</v>
      </c>
      <c r="AR293" s="88">
        <f>AK295-AK298</f>
        <v>7.8837076821969276E-4</v>
      </c>
      <c r="AS293" s="88">
        <f>data3!AM293</f>
        <v>0.1336791438441125</v>
      </c>
    </row>
    <row r="294" spans="1:45">
      <c r="A294" s="14" t="str">
        <f>'data organization'!S295</f>
        <v>292:17:2.32:LO</v>
      </c>
      <c r="B294" s="2">
        <v>367.8187255859375</v>
      </c>
      <c r="C294" s="2">
        <v>361.512939453125</v>
      </c>
      <c r="D294" s="2">
        <v>345.69696044921875</v>
      </c>
      <c r="E294" s="2">
        <v>374.94277954101562</v>
      </c>
      <c r="F294" s="2">
        <v>324.032958984375</v>
      </c>
      <c r="G294" s="2">
        <v>346.5438232421875</v>
      </c>
      <c r="H294" s="2">
        <v>359.59030151367187</v>
      </c>
      <c r="I294" s="2">
        <v>344.63262939453125</v>
      </c>
      <c r="J294" s="2">
        <v>305.51040649414062</v>
      </c>
      <c r="K294" s="2">
        <v>374.91415405273438</v>
      </c>
      <c r="L294" s="2">
        <v>309.35568237304687</v>
      </c>
      <c r="M294" s="2">
        <v>306.20278930664062</v>
      </c>
      <c r="N294" s="2">
        <v>337.03366088867187</v>
      </c>
      <c r="O294" s="2">
        <v>295.45089721679687</v>
      </c>
      <c r="R294" s="2">
        <v>329.53765869140625</v>
      </c>
      <c r="U294" s="2">
        <v>374.94277954101562</v>
      </c>
      <c r="V294" s="2">
        <v>351.48202514648437</v>
      </c>
      <c r="W294" s="2">
        <v>374.4449462890625</v>
      </c>
      <c r="Z294" s="2">
        <v>307.40444946289062</v>
      </c>
      <c r="AA294" s="2">
        <v>374.93133544921875</v>
      </c>
      <c r="AB294" s="2">
        <v>298.18035888671875</v>
      </c>
      <c r="AC294" s="2">
        <v>358.54315185546875</v>
      </c>
      <c r="AD294" s="2">
        <v>318.0533447265625</v>
      </c>
      <c r="AF294" s="2">
        <v>290.64431762695312</v>
      </c>
      <c r="AH294" s="2">
        <f t="shared" si="179"/>
        <v>29.180205764279954</v>
      </c>
      <c r="AI294" s="2">
        <f t="shared" si="165"/>
        <v>290.64431762695312</v>
      </c>
      <c r="AJ294" s="2">
        <f t="shared" si="166"/>
        <v>295.03815286074149</v>
      </c>
      <c r="AK294" s="2">
        <f t="shared" si="167"/>
        <v>338.80846150716144</v>
      </c>
      <c r="AL294" s="2">
        <f t="shared" si="168"/>
        <v>382.57877015358139</v>
      </c>
      <c r="AM294" s="2">
        <f t="shared" si="169"/>
        <v>374.94277954101562</v>
      </c>
      <c r="AN294" s="89"/>
      <c r="AO294" s="48">
        <f t="shared" ref="AO294" ca="1" si="215">AN293</f>
        <v>319.39236909193494</v>
      </c>
      <c r="AP294" s="88"/>
      <c r="AQ294" s="88"/>
      <c r="AR294" s="88"/>
      <c r="AS294" s="88"/>
    </row>
    <row r="295" spans="1:45">
      <c r="A295" s="14" t="str">
        <f>'data organization'!S296</f>
        <v>293:17:2.32:HS</v>
      </c>
      <c r="B295" s="2">
        <v>154.9810791015625</v>
      </c>
      <c r="C295" s="2">
        <v>154.97871398925781</v>
      </c>
      <c r="D295" s="2">
        <v>154.9810791015625</v>
      </c>
      <c r="E295" s="2">
        <v>154.9810791015625</v>
      </c>
      <c r="F295" s="2">
        <v>154.9810791015625</v>
      </c>
      <c r="G295" s="2">
        <v>154.98580932617187</v>
      </c>
      <c r="H295" s="2">
        <v>154.97871398925781</v>
      </c>
      <c r="I295" s="2">
        <v>154.98344421386719</v>
      </c>
      <c r="J295" s="2">
        <v>154.97634887695312</v>
      </c>
      <c r="K295" s="2">
        <v>154.9810791015625</v>
      </c>
      <c r="L295" s="2">
        <v>154.9810791015625</v>
      </c>
      <c r="M295" s="2">
        <v>154.9810791015625</v>
      </c>
      <c r="N295" s="2">
        <v>154.98344421386719</v>
      </c>
      <c r="O295" s="2">
        <v>154.97871398925781</v>
      </c>
      <c r="R295" s="2">
        <v>154.98344421386719</v>
      </c>
      <c r="U295" s="2">
        <v>154.98344421386719</v>
      </c>
      <c r="V295" s="2">
        <v>154.9810791015625</v>
      </c>
      <c r="W295" s="2">
        <v>154.98580932617187</v>
      </c>
      <c r="Z295" s="2">
        <v>154.97398376464844</v>
      </c>
      <c r="AA295" s="2">
        <v>154.98344421386719</v>
      </c>
      <c r="AB295" s="2">
        <v>154.97634887695312</v>
      </c>
      <c r="AC295" s="2">
        <v>154.97871398925781</v>
      </c>
      <c r="AD295" s="2">
        <v>154.97634887695312</v>
      </c>
      <c r="AF295" s="2">
        <v>154.97634887695312</v>
      </c>
      <c r="AH295" s="2">
        <f t="shared" si="179"/>
        <v>3.1384510625622787E-3</v>
      </c>
      <c r="AI295" s="2">
        <f t="shared" si="165"/>
        <v>154.97398376464844</v>
      </c>
      <c r="AJ295" s="2">
        <f t="shared" si="166"/>
        <v>154.97578014689248</v>
      </c>
      <c r="AK295" s="2">
        <f t="shared" si="167"/>
        <v>154.98048782348633</v>
      </c>
      <c r="AL295" s="2">
        <f t="shared" si="168"/>
        <v>154.98519550008018</v>
      </c>
      <c r="AM295" s="2">
        <f t="shared" si="169"/>
        <v>154.98580932617187</v>
      </c>
      <c r="AN295" s="89"/>
      <c r="AO295" s="48">
        <f t="shared" ref="AO295" ca="1" si="216">AN293</f>
        <v>319.39236909193494</v>
      </c>
      <c r="AP295" s="88"/>
      <c r="AQ295" s="88"/>
      <c r="AR295" s="88"/>
      <c r="AS295" s="88"/>
    </row>
    <row r="296" spans="1:45">
      <c r="A296" s="14" t="str">
        <f>'data organization'!S297</f>
        <v>294:17:2.3:HI</v>
      </c>
      <c r="B296" s="2">
        <v>332.36056518554687</v>
      </c>
      <c r="C296" s="2">
        <v>323.1326904296875</v>
      </c>
      <c r="D296" s="2">
        <v>319.37896728515625</v>
      </c>
      <c r="E296" s="2">
        <v>332.20416259765625</v>
      </c>
      <c r="F296" s="2">
        <v>303.58206176757812</v>
      </c>
      <c r="G296" s="2">
        <v>311.87152099609375</v>
      </c>
      <c r="H296" s="2">
        <v>318.44052124023437</v>
      </c>
      <c r="I296" s="2">
        <v>319.22256469726562</v>
      </c>
      <c r="J296" s="2">
        <v>298.2642822265625</v>
      </c>
      <c r="K296" s="2">
        <v>345.49859619140625</v>
      </c>
      <c r="L296" s="2">
        <v>288.56716918945312</v>
      </c>
      <c r="M296" s="2">
        <v>269.48577880859375</v>
      </c>
      <c r="N296" s="2">
        <v>298.42068481445312</v>
      </c>
      <c r="O296" s="2">
        <v>282.15457153320312</v>
      </c>
      <c r="R296" s="2">
        <v>297.79507446289062</v>
      </c>
      <c r="U296" s="2">
        <v>395.39178466796875</v>
      </c>
      <c r="V296" s="2">
        <v>308.58700561523437</v>
      </c>
      <c r="W296" s="2">
        <v>327.51202392578125</v>
      </c>
      <c r="Z296" s="2">
        <v>287.00314331054687</v>
      </c>
      <c r="AA296" s="2">
        <v>347.84466552734375</v>
      </c>
      <c r="AB296" s="2">
        <v>281.68536376953125</v>
      </c>
      <c r="AC296" s="2">
        <v>320.3173828125</v>
      </c>
      <c r="AD296" s="2">
        <v>304.83328247070312</v>
      </c>
      <c r="AF296" s="2">
        <v>273.39590454101562</v>
      </c>
      <c r="AH296" s="2">
        <f t="shared" si="179"/>
        <v>27.784788313927926</v>
      </c>
      <c r="AI296" s="2">
        <f t="shared" si="165"/>
        <v>269.48577880859375</v>
      </c>
      <c r="AJ296" s="2">
        <f t="shared" si="166"/>
        <v>270.27905786520842</v>
      </c>
      <c r="AK296" s="2">
        <f t="shared" si="167"/>
        <v>311.95624033610028</v>
      </c>
      <c r="AL296" s="2">
        <f t="shared" si="168"/>
        <v>353.63342280699214</v>
      </c>
      <c r="AM296" s="2">
        <f t="shared" si="169"/>
        <v>395.39178466796875</v>
      </c>
      <c r="AN296" s="89">
        <f ca="1">INDIRECT("'calcRED(0)'!R"&amp;ROW('calcRED(0)'!$V$17)+(ROW(AN296)-ROW($AN$116))/3&amp;"C"&amp;COLUMN('calcRED(0)'!$V$17),FALSE)</f>
        <v>315.5595523224963</v>
      </c>
      <c r="AO296" s="48">
        <f t="shared" ref="AO296" ca="1" si="217">AN296</f>
        <v>315.5595523224963</v>
      </c>
      <c r="AP296" s="88">
        <f>AK296-AK299</f>
        <v>3.8123741149902344</v>
      </c>
      <c r="AQ296" s="88">
        <f>AK297-AK300</f>
        <v>5.06003443400067</v>
      </c>
      <c r="AR296" s="88">
        <f>AK298-AK301</f>
        <v>9.8546346038119736E-5</v>
      </c>
      <c r="AS296" s="88">
        <f>data3!AM296</f>
        <v>0.13754792367258339</v>
      </c>
    </row>
    <row r="297" spans="1:45">
      <c r="A297" s="14" t="str">
        <f>'data organization'!S298</f>
        <v>295:17:2.3:LO</v>
      </c>
      <c r="B297" s="2">
        <v>357.59326171875</v>
      </c>
      <c r="C297" s="2">
        <v>353.56488037109375</v>
      </c>
      <c r="D297" s="2">
        <v>340.09500122070312</v>
      </c>
      <c r="E297" s="2">
        <v>374.85122680664062</v>
      </c>
      <c r="F297" s="2">
        <v>319.08331298828125</v>
      </c>
      <c r="G297" s="2">
        <v>341.113525390625</v>
      </c>
      <c r="H297" s="2">
        <v>352.24880981445312</v>
      </c>
      <c r="I297" s="2">
        <v>339.33966064453125</v>
      </c>
      <c r="J297" s="2">
        <v>300.36050415039063</v>
      </c>
      <c r="K297" s="2">
        <v>374.7711181640625</v>
      </c>
      <c r="L297" s="2">
        <v>304.8294677734375</v>
      </c>
      <c r="M297" s="2">
        <v>301.55642700195312</v>
      </c>
      <c r="N297" s="2">
        <v>332.51889038085937</v>
      </c>
      <c r="O297" s="2">
        <v>291.65713500976563</v>
      </c>
      <c r="R297" s="2">
        <v>325.68093872070312</v>
      </c>
      <c r="U297" s="2">
        <v>374.94277954101562</v>
      </c>
      <c r="V297" s="2">
        <v>345.4451904296875</v>
      </c>
      <c r="W297" s="2">
        <v>369.11764526367187</v>
      </c>
      <c r="Z297" s="2">
        <v>303.47332763671875</v>
      </c>
      <c r="AA297" s="2">
        <v>374.8111572265625</v>
      </c>
      <c r="AB297" s="2">
        <v>293.190673828125</v>
      </c>
      <c r="AC297" s="2">
        <v>351.24169921875</v>
      </c>
      <c r="AD297" s="2">
        <v>312.86334228515625</v>
      </c>
      <c r="AF297" s="2">
        <v>286.95925903320312</v>
      </c>
      <c r="AH297" s="2">
        <f t="shared" si="179"/>
        <v>29.562635228228835</v>
      </c>
      <c r="AI297" s="2">
        <f t="shared" si="165"/>
        <v>286.95925903320312</v>
      </c>
      <c r="AJ297" s="2">
        <f t="shared" si="166"/>
        <v>289.87726526678762</v>
      </c>
      <c r="AK297" s="2">
        <f t="shared" si="167"/>
        <v>334.22121810913086</v>
      </c>
      <c r="AL297" s="2">
        <f t="shared" si="168"/>
        <v>378.5651709514741</v>
      </c>
      <c r="AM297" s="2">
        <f t="shared" si="169"/>
        <v>374.94277954101562</v>
      </c>
      <c r="AN297" s="89"/>
      <c r="AO297" s="48">
        <f t="shared" ref="AO297" ca="1" si="218">AN296</f>
        <v>315.5595523224963</v>
      </c>
      <c r="AP297" s="88"/>
      <c r="AQ297" s="88"/>
      <c r="AR297" s="88"/>
      <c r="AS297" s="88"/>
    </row>
    <row r="298" spans="1:45">
      <c r="A298" s="14" t="str">
        <f>'data organization'!S299</f>
        <v>296:17:2.3:HS</v>
      </c>
      <c r="B298" s="2">
        <v>154.9810791015625</v>
      </c>
      <c r="C298" s="2">
        <v>154.97871398925781</v>
      </c>
      <c r="D298" s="2">
        <v>154.98344421386719</v>
      </c>
      <c r="E298" s="2">
        <v>154.97871398925781</v>
      </c>
      <c r="F298" s="2">
        <v>154.97871398925781</v>
      </c>
      <c r="G298" s="2">
        <v>154.98344421386719</v>
      </c>
      <c r="H298" s="2">
        <v>154.9810791015625</v>
      </c>
      <c r="I298" s="2">
        <v>154.97871398925781</v>
      </c>
      <c r="J298" s="2">
        <v>154.97398376464844</v>
      </c>
      <c r="K298" s="2">
        <v>154.97871398925781</v>
      </c>
      <c r="L298" s="2">
        <v>154.98580932617187</v>
      </c>
      <c r="M298" s="2">
        <v>154.97161865234375</v>
      </c>
      <c r="N298" s="2">
        <v>154.98344421386719</v>
      </c>
      <c r="O298" s="2">
        <v>154.97871398925781</v>
      </c>
      <c r="R298" s="2">
        <v>154.98580932617187</v>
      </c>
      <c r="U298" s="2">
        <v>154.98344421386719</v>
      </c>
      <c r="V298" s="2">
        <v>154.9810791015625</v>
      </c>
      <c r="W298" s="2">
        <v>154.9810791015625</v>
      </c>
      <c r="Z298" s="2">
        <v>154.97871398925781</v>
      </c>
      <c r="AA298" s="2">
        <v>154.97871398925781</v>
      </c>
      <c r="AB298" s="2">
        <v>154.97634887695312</v>
      </c>
      <c r="AC298" s="2">
        <v>154.97871398925781</v>
      </c>
      <c r="AD298" s="2">
        <v>154.97871398925781</v>
      </c>
      <c r="AF298" s="2">
        <v>154.97398376464844</v>
      </c>
      <c r="AH298" s="2">
        <f t="shared" si="179"/>
        <v>3.5505237238572457E-3</v>
      </c>
      <c r="AI298" s="2">
        <f t="shared" si="165"/>
        <v>154.97161865234375</v>
      </c>
      <c r="AJ298" s="2">
        <f t="shared" si="166"/>
        <v>154.97437366713231</v>
      </c>
      <c r="AK298" s="2">
        <f t="shared" si="167"/>
        <v>154.97969945271811</v>
      </c>
      <c r="AL298" s="2">
        <f t="shared" si="168"/>
        <v>154.9850252383039</v>
      </c>
      <c r="AM298" s="2">
        <f t="shared" si="169"/>
        <v>154.98580932617187</v>
      </c>
      <c r="AN298" s="89"/>
      <c r="AO298" s="48">
        <f t="shared" ref="AO298" ca="1" si="219">AN296</f>
        <v>315.5595523224963</v>
      </c>
      <c r="AP298" s="88"/>
      <c r="AQ298" s="88"/>
      <c r="AR298" s="88"/>
      <c r="AS298" s="88"/>
    </row>
    <row r="299" spans="1:45">
      <c r="A299" s="14" t="str">
        <f>'data organization'!S300</f>
        <v>297:17:2.28:HI</v>
      </c>
      <c r="B299" s="2">
        <v>328.29403686523437</v>
      </c>
      <c r="C299" s="2">
        <v>319.22256469726562</v>
      </c>
      <c r="D299" s="2">
        <v>315.31243896484375</v>
      </c>
      <c r="E299" s="2">
        <v>328.13763427734375</v>
      </c>
      <c r="F299" s="2">
        <v>299.82833862304687</v>
      </c>
      <c r="G299" s="2">
        <v>308.1177978515625</v>
      </c>
      <c r="H299" s="2">
        <v>314.5303955078125</v>
      </c>
      <c r="I299" s="2">
        <v>315.31243896484375</v>
      </c>
      <c r="J299" s="2">
        <v>294.66696166992187</v>
      </c>
      <c r="K299" s="2">
        <v>341.27566528320312</v>
      </c>
      <c r="L299" s="2">
        <v>284.9698486328125</v>
      </c>
      <c r="M299" s="2">
        <v>266.20126342773437</v>
      </c>
      <c r="N299" s="2">
        <v>294.8233642578125</v>
      </c>
      <c r="O299" s="2">
        <v>278.71365356445312</v>
      </c>
      <c r="R299" s="2">
        <v>294.19775390625</v>
      </c>
      <c r="U299" s="2">
        <v>390.543212890625</v>
      </c>
      <c r="V299" s="2">
        <v>304.83328247070312</v>
      </c>
      <c r="W299" s="2">
        <v>323.44549560546875</v>
      </c>
      <c r="Z299" s="2">
        <v>283.56222534179687</v>
      </c>
      <c r="AA299" s="2">
        <v>343.62173461914062</v>
      </c>
      <c r="AB299" s="2">
        <v>278.24444580078125</v>
      </c>
      <c r="AC299" s="2">
        <v>316.40725708007812</v>
      </c>
      <c r="AD299" s="2">
        <v>301.23599243164062</v>
      </c>
      <c r="AF299" s="2">
        <v>269.95498657226562</v>
      </c>
      <c r="AH299" s="2">
        <f t="shared" si="179"/>
        <v>27.442362459316055</v>
      </c>
      <c r="AI299" s="2">
        <f t="shared" si="165"/>
        <v>266.20126342773437</v>
      </c>
      <c r="AJ299" s="2">
        <f t="shared" si="166"/>
        <v>266.98032253213597</v>
      </c>
      <c r="AK299" s="2">
        <f t="shared" si="167"/>
        <v>308.14386622111004</v>
      </c>
      <c r="AL299" s="2">
        <f t="shared" si="168"/>
        <v>349.30740991008412</v>
      </c>
      <c r="AM299" s="2">
        <f t="shared" si="169"/>
        <v>390.543212890625</v>
      </c>
      <c r="AN299" s="89">
        <f ca="1">INDIRECT("'calcRED(0)'!R"&amp;ROW('calcRED(0)'!$V$17)+(ROW(AN299)-ROW($AN$116))/3&amp;"C"&amp;COLUMN('calcRED(0)'!$V$17),FALSE)</f>
        <v>311.61581081358509</v>
      </c>
      <c r="AO299" s="48">
        <f t="shared" ref="AO299" ca="1" si="220">AN299</f>
        <v>311.61581081358509</v>
      </c>
      <c r="AP299" s="88">
        <f>AK299-AK302</f>
        <v>3.8905715942382813</v>
      </c>
      <c r="AQ299" s="88">
        <f>AK300-AK303</f>
        <v>5.5549990336099881</v>
      </c>
      <c r="AR299" s="88">
        <f>AK301-AK304</f>
        <v>-1.4781951904296875E-3</v>
      </c>
      <c r="AS299" s="88">
        <f>data3!AM299</f>
        <v>0.13630667040424882</v>
      </c>
    </row>
    <row r="300" spans="1:45">
      <c r="A300" s="14" t="str">
        <f>'data organization'!S301</f>
        <v>298:17:2.28:LO</v>
      </c>
      <c r="B300" s="2">
        <v>350.30328369140625</v>
      </c>
      <c r="C300" s="2">
        <v>347.15609741210937</v>
      </c>
      <c r="D300" s="2">
        <v>334.86495971679687</v>
      </c>
      <c r="E300" s="2">
        <v>373.300537109375</v>
      </c>
      <c r="F300" s="2">
        <v>313.45846557617187</v>
      </c>
      <c r="G300" s="2">
        <v>335.8663330078125</v>
      </c>
      <c r="H300" s="2">
        <v>346.10894775390625</v>
      </c>
      <c r="I300" s="2">
        <v>333.85784912109375</v>
      </c>
      <c r="J300" s="2">
        <v>295.01031494140625</v>
      </c>
      <c r="K300" s="2">
        <v>367.34378051757812</v>
      </c>
      <c r="L300" s="2">
        <v>300.29183959960937</v>
      </c>
      <c r="M300" s="2">
        <v>296.9100341796875</v>
      </c>
      <c r="N300" s="2">
        <v>327.96405029296875</v>
      </c>
      <c r="O300" s="2">
        <v>288.6243896484375</v>
      </c>
      <c r="R300" s="2">
        <v>321.20623779296875</v>
      </c>
      <c r="U300" s="2">
        <v>374.94277954101562</v>
      </c>
      <c r="V300" s="2">
        <v>339.83749389648438</v>
      </c>
      <c r="W300" s="2">
        <v>358.96658325195312</v>
      </c>
      <c r="Z300" s="2">
        <v>297.9228515625</v>
      </c>
      <c r="AA300" s="2">
        <v>371.48089599609375</v>
      </c>
      <c r="AB300" s="2">
        <v>288.70449829101563</v>
      </c>
      <c r="AC300" s="2">
        <v>345.15908813476562</v>
      </c>
      <c r="AD300" s="2">
        <v>307.37582397460937</v>
      </c>
      <c r="AF300" s="2">
        <v>283.21127319335938</v>
      </c>
      <c r="AH300" s="2">
        <f t="shared" si="179"/>
        <v>29.415995900881537</v>
      </c>
      <c r="AI300" s="2">
        <f t="shared" si="165"/>
        <v>283.21127319335938</v>
      </c>
      <c r="AJ300" s="2">
        <f t="shared" si="166"/>
        <v>285.03718982380786</v>
      </c>
      <c r="AK300" s="2">
        <f t="shared" si="167"/>
        <v>329.16118367513019</v>
      </c>
      <c r="AL300" s="2">
        <f t="shared" si="168"/>
        <v>373.28517752645251</v>
      </c>
      <c r="AM300" s="2">
        <f t="shared" si="169"/>
        <v>374.94277954101562</v>
      </c>
      <c r="AN300" s="89"/>
      <c r="AO300" s="48">
        <f t="shared" ref="AO300" ca="1" si="221">AN299</f>
        <v>311.61581081358509</v>
      </c>
      <c r="AP300" s="88"/>
      <c r="AQ300" s="88"/>
      <c r="AR300" s="88"/>
      <c r="AS300" s="88"/>
    </row>
    <row r="301" spans="1:45">
      <c r="A301" s="14" t="str">
        <f>'data organization'!S302</f>
        <v>299:17:2.28:HS</v>
      </c>
      <c r="B301" s="2">
        <v>154.98344421386719</v>
      </c>
      <c r="C301" s="2">
        <v>154.98580932617187</v>
      </c>
      <c r="D301" s="2">
        <v>154.9810791015625</v>
      </c>
      <c r="E301" s="2">
        <v>154.9810791015625</v>
      </c>
      <c r="F301" s="2">
        <v>154.9810791015625</v>
      </c>
      <c r="G301" s="2">
        <v>154.9810791015625</v>
      </c>
      <c r="H301" s="2">
        <v>154.9810791015625</v>
      </c>
      <c r="I301" s="2">
        <v>154.98344421386719</v>
      </c>
      <c r="J301" s="2">
        <v>154.97634887695312</v>
      </c>
      <c r="K301" s="2">
        <v>154.9810791015625</v>
      </c>
      <c r="L301" s="2">
        <v>154.97871398925781</v>
      </c>
      <c r="M301" s="2">
        <v>154.97161865234375</v>
      </c>
      <c r="N301" s="2">
        <v>154.98344421386719</v>
      </c>
      <c r="O301" s="2">
        <v>154.97871398925781</v>
      </c>
      <c r="R301" s="2">
        <v>154.9810791015625</v>
      </c>
      <c r="U301" s="2">
        <v>154.9810791015625</v>
      </c>
      <c r="V301" s="2">
        <v>154.97871398925781</v>
      </c>
      <c r="W301" s="2">
        <v>154.9810791015625</v>
      </c>
      <c r="Z301" s="2">
        <v>154.97871398925781</v>
      </c>
      <c r="AA301" s="2">
        <v>154.9810791015625</v>
      </c>
      <c r="AB301" s="2">
        <v>154.97634887695312</v>
      </c>
      <c r="AC301" s="2">
        <v>154.97634887695312</v>
      </c>
      <c r="AD301" s="2">
        <v>154.97161865234375</v>
      </c>
      <c r="AF301" s="2">
        <v>154.97634887695312</v>
      </c>
      <c r="AH301" s="2">
        <f t="shared" si="179"/>
        <v>3.474066356335067E-3</v>
      </c>
      <c r="AI301" s="2">
        <f t="shared" si="165"/>
        <v>154.97161865234375</v>
      </c>
      <c r="AJ301" s="2">
        <f t="shared" si="166"/>
        <v>154.97438980683756</v>
      </c>
      <c r="AK301" s="2">
        <f t="shared" si="167"/>
        <v>154.97960090637207</v>
      </c>
      <c r="AL301" s="2">
        <f t="shared" si="168"/>
        <v>154.98481200590658</v>
      </c>
      <c r="AM301" s="2">
        <f t="shared" si="169"/>
        <v>154.98580932617187</v>
      </c>
      <c r="AN301" s="89"/>
      <c r="AO301" s="48">
        <f t="shared" ref="AO301" ca="1" si="222">AN299</f>
        <v>311.61581081358509</v>
      </c>
      <c r="AP301" s="88"/>
      <c r="AQ301" s="88"/>
      <c r="AR301" s="88"/>
      <c r="AS301" s="88"/>
    </row>
    <row r="302" spans="1:45">
      <c r="A302" s="14" t="str">
        <f>'data organization'!S303</f>
        <v>300:17:2.26:HI</v>
      </c>
      <c r="B302" s="2">
        <v>324.07110595703125</v>
      </c>
      <c r="C302" s="2">
        <v>315.15603637695312</v>
      </c>
      <c r="D302" s="2">
        <v>311.40231323242187</v>
      </c>
      <c r="E302" s="2">
        <v>323.91470336914062</v>
      </c>
      <c r="F302" s="2">
        <v>296.07461547851562</v>
      </c>
      <c r="G302" s="2">
        <v>304.20767211914062</v>
      </c>
      <c r="H302" s="2">
        <v>310.62026977539062</v>
      </c>
      <c r="I302" s="2">
        <v>311.40231323242187</v>
      </c>
      <c r="J302" s="2">
        <v>290.91323852539062</v>
      </c>
      <c r="K302" s="2">
        <v>337.052734375</v>
      </c>
      <c r="L302" s="2">
        <v>281.37255859375</v>
      </c>
      <c r="M302" s="2">
        <v>262.916748046875</v>
      </c>
      <c r="N302" s="2">
        <v>291.06967163085937</v>
      </c>
      <c r="O302" s="2">
        <v>275.11636352539062</v>
      </c>
      <c r="R302" s="2">
        <v>290.44403076171875</v>
      </c>
      <c r="U302" s="2">
        <v>385.69467163085937</v>
      </c>
      <c r="V302" s="2">
        <v>300.92315673828125</v>
      </c>
      <c r="W302" s="2">
        <v>319.37896728515625</v>
      </c>
      <c r="Z302" s="2">
        <v>279.96490478515625</v>
      </c>
      <c r="AA302" s="2">
        <v>339.24240112304688</v>
      </c>
      <c r="AB302" s="2">
        <v>274.64712524414062</v>
      </c>
      <c r="AC302" s="2">
        <v>312.34072875976562</v>
      </c>
      <c r="AD302" s="2">
        <v>297.48226928710937</v>
      </c>
      <c r="AF302" s="2">
        <v>266.67047119140625</v>
      </c>
      <c r="AH302" s="2">
        <f t="shared" si="179"/>
        <v>27.102287676053155</v>
      </c>
      <c r="AI302" s="2">
        <f t="shared" si="165"/>
        <v>262.916748046875</v>
      </c>
      <c r="AJ302" s="2">
        <f t="shared" si="166"/>
        <v>263.59986311279204</v>
      </c>
      <c r="AK302" s="2">
        <f t="shared" si="167"/>
        <v>304.25329462687176</v>
      </c>
      <c r="AL302" s="2">
        <f t="shared" si="168"/>
        <v>344.90672614095149</v>
      </c>
      <c r="AM302" s="2">
        <f t="shared" si="169"/>
        <v>385.69467163085937</v>
      </c>
      <c r="AN302" s="89">
        <f ca="1">INDIRECT("'calcRED(0)'!R"&amp;ROW('calcRED(0)'!$V$17)+(ROW(AN302)-ROW($AN$116))/3&amp;"C"&amp;COLUMN('calcRED(0)'!$V$17),FALSE)</f>
        <v>307.70765822456957</v>
      </c>
      <c r="AO302" s="48">
        <f t="shared" ref="AO302" ca="1" si="223">AN302</f>
        <v>307.70765822456957</v>
      </c>
      <c r="AP302" s="88">
        <f>AK302-AK305</f>
        <v>3.9492238362630587</v>
      </c>
      <c r="AQ302" s="88">
        <f>AK303-AK306</f>
        <v>5.3861974080404025</v>
      </c>
      <c r="AR302" s="88">
        <f>AK304-AK307</f>
        <v>2.0694732666015625E-3</v>
      </c>
      <c r="AS302" s="88">
        <f>data3!AM302</f>
        <v>0.14062899927939121</v>
      </c>
    </row>
    <row r="303" spans="1:45">
      <c r="A303" s="14" t="str">
        <f>'data organization'!S304</f>
        <v>301:17:2.26:LO</v>
      </c>
      <c r="B303" s="2">
        <v>344.2034912109375</v>
      </c>
      <c r="C303" s="2">
        <v>341.23941040039062</v>
      </c>
      <c r="D303" s="2">
        <v>329.72076416015625</v>
      </c>
      <c r="E303" s="2">
        <v>364.34539794921875</v>
      </c>
      <c r="F303" s="2">
        <v>309.08102416992187</v>
      </c>
      <c r="G303" s="2">
        <v>330.9853515625</v>
      </c>
      <c r="H303" s="2">
        <v>340.54702758789063</v>
      </c>
      <c r="I303" s="2">
        <v>328.84527587890625</v>
      </c>
      <c r="J303" s="2">
        <v>289.37973022460937</v>
      </c>
      <c r="K303" s="2">
        <v>356.01968383789062</v>
      </c>
      <c r="L303" s="2">
        <v>295.439453125</v>
      </c>
      <c r="M303" s="2">
        <v>292.60128784179687</v>
      </c>
      <c r="N303" s="2">
        <v>323.30624389648438</v>
      </c>
      <c r="O303" s="2">
        <v>283.95513916015625</v>
      </c>
      <c r="R303" s="2">
        <v>316.256591796875</v>
      </c>
      <c r="U303" s="2">
        <v>374.93704223632812</v>
      </c>
      <c r="V303" s="2">
        <v>334.29275512695312</v>
      </c>
      <c r="W303" s="2">
        <v>351.75668334960937</v>
      </c>
      <c r="Z303" s="2">
        <v>292.53262329101563</v>
      </c>
      <c r="AA303" s="2">
        <v>361.07806396484375</v>
      </c>
      <c r="AB303" s="2">
        <v>284.95077514648437</v>
      </c>
      <c r="AC303" s="2">
        <v>339.33966064453125</v>
      </c>
      <c r="AD303" s="2">
        <v>302.08285522460937</v>
      </c>
      <c r="AF303" s="2">
        <v>279.652099609375</v>
      </c>
      <c r="AH303" s="2">
        <f t="shared" si="179"/>
        <v>28.486004040545581</v>
      </c>
      <c r="AI303" s="2">
        <f t="shared" si="165"/>
        <v>279.652099609375</v>
      </c>
      <c r="AJ303" s="2">
        <f t="shared" si="166"/>
        <v>280.87717858070181</v>
      </c>
      <c r="AK303" s="2">
        <f t="shared" si="167"/>
        <v>323.6061846415202</v>
      </c>
      <c r="AL303" s="2">
        <f t="shared" si="168"/>
        <v>366.33519070233859</v>
      </c>
      <c r="AM303" s="2">
        <f t="shared" si="169"/>
        <v>374.93704223632812</v>
      </c>
      <c r="AN303" s="89"/>
      <c r="AO303" s="48">
        <f t="shared" ref="AO303" ca="1" si="224">AN302</f>
        <v>307.70765822456957</v>
      </c>
      <c r="AP303" s="88"/>
      <c r="AQ303" s="88"/>
      <c r="AR303" s="88"/>
      <c r="AS303" s="88"/>
    </row>
    <row r="304" spans="1:45">
      <c r="A304" s="14" t="str">
        <f>'data organization'!S305</f>
        <v>302:17:2.26:HS</v>
      </c>
      <c r="B304" s="2">
        <v>154.98344421386719</v>
      </c>
      <c r="C304" s="2">
        <v>154.98344421386719</v>
      </c>
      <c r="D304" s="2">
        <v>154.97871398925781</v>
      </c>
      <c r="E304" s="2">
        <v>154.98344421386719</v>
      </c>
      <c r="F304" s="2">
        <v>154.98344421386719</v>
      </c>
      <c r="G304" s="2">
        <v>154.9810791015625</v>
      </c>
      <c r="H304" s="2">
        <v>154.98580932617187</v>
      </c>
      <c r="I304" s="2">
        <v>154.9810791015625</v>
      </c>
      <c r="J304" s="2">
        <v>154.97871398925781</v>
      </c>
      <c r="K304" s="2">
        <v>154.9810791015625</v>
      </c>
      <c r="L304" s="2">
        <v>154.98344421386719</v>
      </c>
      <c r="M304" s="2">
        <v>154.9810791015625</v>
      </c>
      <c r="N304" s="2">
        <v>154.98344421386719</v>
      </c>
      <c r="O304" s="2">
        <v>154.9810791015625</v>
      </c>
      <c r="R304" s="2">
        <v>154.9810791015625</v>
      </c>
      <c r="U304" s="2">
        <v>154.98344421386719</v>
      </c>
      <c r="V304" s="2">
        <v>154.97634887695312</v>
      </c>
      <c r="W304" s="2">
        <v>154.9810791015625</v>
      </c>
      <c r="Z304" s="2">
        <v>154.97871398925781</v>
      </c>
      <c r="AA304" s="2">
        <v>154.9810791015625</v>
      </c>
      <c r="AB304" s="2">
        <v>154.9810791015625</v>
      </c>
      <c r="AC304" s="2">
        <v>154.9810791015625</v>
      </c>
      <c r="AD304" s="2">
        <v>154.97398376464844</v>
      </c>
      <c r="AF304" s="2">
        <v>154.97871398925781</v>
      </c>
      <c r="AH304" s="2">
        <f t="shared" si="179"/>
        <v>2.6095574669477055E-3</v>
      </c>
      <c r="AI304" s="2">
        <f t="shared" si="165"/>
        <v>154.97398376464844</v>
      </c>
      <c r="AJ304" s="2">
        <f t="shared" si="166"/>
        <v>154.97716476536209</v>
      </c>
      <c r="AK304" s="2">
        <f t="shared" si="167"/>
        <v>154.9810791015625</v>
      </c>
      <c r="AL304" s="2">
        <f t="shared" si="168"/>
        <v>154.98499343776291</v>
      </c>
      <c r="AM304" s="2">
        <f t="shared" si="169"/>
        <v>154.98580932617187</v>
      </c>
      <c r="AN304" s="89"/>
      <c r="AO304" s="48">
        <f t="shared" ref="AO304" ca="1" si="225">AN302</f>
        <v>307.70765822456957</v>
      </c>
      <c r="AP304" s="88"/>
      <c r="AQ304" s="88"/>
      <c r="AR304" s="88"/>
      <c r="AS304" s="88"/>
    </row>
    <row r="305" spans="1:45">
      <c r="A305" s="14" t="str">
        <f>'data organization'!S306</f>
        <v>303:17:2.24:HI</v>
      </c>
      <c r="B305" s="2">
        <v>319.84817504882812</v>
      </c>
      <c r="C305" s="2">
        <v>311.08950805664062</v>
      </c>
      <c r="D305" s="2">
        <v>307.33578491210937</v>
      </c>
      <c r="E305" s="2">
        <v>319.6917724609375</v>
      </c>
      <c r="F305" s="2">
        <v>292.32089233398438</v>
      </c>
      <c r="G305" s="2">
        <v>300.29754638671875</v>
      </c>
      <c r="H305" s="2">
        <v>306.55374145507812</v>
      </c>
      <c r="I305" s="2">
        <v>307.33578491210937</v>
      </c>
      <c r="J305" s="2">
        <v>287.1595458984375</v>
      </c>
      <c r="K305" s="2">
        <v>332.67337036132812</v>
      </c>
      <c r="L305" s="2">
        <v>277.77523803710937</v>
      </c>
      <c r="M305" s="2">
        <v>259.47586059570312</v>
      </c>
      <c r="N305" s="2">
        <v>287.31594848632812</v>
      </c>
      <c r="O305" s="2">
        <v>271.51904296875</v>
      </c>
      <c r="R305" s="2">
        <v>286.6903076171875</v>
      </c>
      <c r="U305" s="2">
        <v>380.53329467773437</v>
      </c>
      <c r="V305" s="2">
        <v>297.0130615234375</v>
      </c>
      <c r="W305" s="2">
        <v>315.31243896484375</v>
      </c>
      <c r="Z305" s="2">
        <v>276.36758422851562</v>
      </c>
      <c r="AA305" s="2">
        <v>334.863037109375</v>
      </c>
      <c r="AB305" s="2">
        <v>271.20623779296875</v>
      </c>
      <c r="AC305" s="2">
        <v>308.27420043945312</v>
      </c>
      <c r="AD305" s="2">
        <v>293.5721435546875</v>
      </c>
      <c r="AF305" s="2">
        <v>263.07318115234375</v>
      </c>
      <c r="AH305" s="2">
        <f t="shared" si="179"/>
        <v>26.731562241774753</v>
      </c>
      <c r="AI305" s="2">
        <f t="shared" si="165"/>
        <v>259.47586059570312</v>
      </c>
      <c r="AJ305" s="2">
        <f t="shared" si="166"/>
        <v>260.20672742794659</v>
      </c>
      <c r="AK305" s="2">
        <f t="shared" si="167"/>
        <v>300.30407079060871</v>
      </c>
      <c r="AL305" s="2">
        <f t="shared" si="168"/>
        <v>340.40141415327082</v>
      </c>
      <c r="AM305" s="2">
        <f t="shared" si="169"/>
        <v>380.53329467773437</v>
      </c>
      <c r="AN305" s="89">
        <f ca="1">INDIRECT("'calcRED(0)'!R"&amp;ROW('calcRED(0)'!$V$17)+(ROW(AN305)-ROW($AN$116))/3&amp;"C"&amp;COLUMN('calcRED(0)'!$V$17),FALSE)</f>
        <v>303.67557684517368</v>
      </c>
      <c r="AO305" s="48">
        <f t="shared" ref="AO305" ca="1" si="226">AN305</f>
        <v>303.67557684517368</v>
      </c>
      <c r="AP305" s="88">
        <f>AK305-AK308</f>
        <v>3.9948450724283475</v>
      </c>
      <c r="AQ305" s="88">
        <f>AK306-AK309</f>
        <v>5.247674306233705</v>
      </c>
      <c r="AR305" s="88">
        <f>AK307-AK310</f>
        <v>-6.8982442220999474E-4</v>
      </c>
      <c r="AS305" s="88">
        <f>data3!AM305</f>
        <v>0.14387103049985939</v>
      </c>
    </row>
    <row r="306" spans="1:45">
      <c r="A306" s="14" t="str">
        <f>'data organization'!S307</f>
        <v>304:17:2.24:LO</v>
      </c>
      <c r="B306" s="2">
        <v>338.42413330078125</v>
      </c>
      <c r="C306" s="2">
        <v>335.74615478515625</v>
      </c>
      <c r="D306" s="2">
        <v>324.73678588867187</v>
      </c>
      <c r="E306" s="2">
        <v>354.89242553710937</v>
      </c>
      <c r="F306" s="2">
        <v>305.27008056640625</v>
      </c>
      <c r="G306" s="2">
        <v>324.45068359375</v>
      </c>
      <c r="H306" s="2">
        <v>334.97366333007812</v>
      </c>
      <c r="I306" s="2">
        <v>323.05447387695312</v>
      </c>
      <c r="J306" s="2">
        <v>284.67611694335937</v>
      </c>
      <c r="K306" s="2">
        <v>348.94140625</v>
      </c>
      <c r="L306" s="2">
        <v>290.32388305664062</v>
      </c>
      <c r="M306" s="2">
        <v>288.17807006835937</v>
      </c>
      <c r="N306" s="2">
        <v>318.2364501953125</v>
      </c>
      <c r="O306" s="2">
        <v>278.68505859375</v>
      </c>
      <c r="R306" s="2">
        <v>311.44427490234375</v>
      </c>
      <c r="U306" s="2">
        <v>374.93704223632812</v>
      </c>
      <c r="V306" s="2">
        <v>328.79376220703125</v>
      </c>
      <c r="W306" s="2">
        <v>345.29067993164062</v>
      </c>
      <c r="Z306" s="2">
        <v>287.27969360351562</v>
      </c>
      <c r="AA306" s="2">
        <v>352.1229248046875</v>
      </c>
      <c r="AB306" s="2">
        <v>281.37445068359375</v>
      </c>
      <c r="AC306" s="2">
        <v>333.72052001953125</v>
      </c>
      <c r="AD306" s="2">
        <v>296.43511962890625</v>
      </c>
      <c r="AF306" s="2">
        <v>275.29183959960937</v>
      </c>
      <c r="AH306" s="2">
        <f t="shared" si="179"/>
        <v>28.018120071790747</v>
      </c>
      <c r="AI306" s="2">
        <f t="shared" si="165"/>
        <v>275.29183959960937</v>
      </c>
      <c r="AJ306" s="2">
        <f t="shared" si="166"/>
        <v>276.19280712579371</v>
      </c>
      <c r="AK306" s="2">
        <f t="shared" si="167"/>
        <v>318.2199872334798</v>
      </c>
      <c r="AL306" s="2">
        <f t="shared" si="168"/>
        <v>360.24716734116589</v>
      </c>
      <c r="AM306" s="2">
        <f t="shared" si="169"/>
        <v>374.93704223632812</v>
      </c>
      <c r="AN306" s="89"/>
      <c r="AO306" s="48">
        <f t="shared" ref="AO306" ca="1" si="227">AN305</f>
        <v>303.67557684517368</v>
      </c>
      <c r="AP306" s="88"/>
      <c r="AQ306" s="88"/>
      <c r="AR306" s="88"/>
      <c r="AS306" s="88"/>
    </row>
    <row r="307" spans="1:45">
      <c r="A307" s="14" t="str">
        <f>'data organization'!S308</f>
        <v>305:17:2.24:HS</v>
      </c>
      <c r="B307" s="2">
        <v>154.97634887695312</v>
      </c>
      <c r="C307" s="2">
        <v>154.97871398925781</v>
      </c>
      <c r="D307" s="2">
        <v>154.98344421386719</v>
      </c>
      <c r="E307" s="2">
        <v>154.98580932617187</v>
      </c>
      <c r="F307" s="2">
        <v>154.97871398925781</v>
      </c>
      <c r="G307" s="2">
        <v>154.97871398925781</v>
      </c>
      <c r="H307" s="2">
        <v>154.98817443847656</v>
      </c>
      <c r="I307" s="2">
        <v>154.9810791015625</v>
      </c>
      <c r="J307" s="2">
        <v>154.97871398925781</v>
      </c>
      <c r="K307" s="2">
        <v>154.97871398925781</v>
      </c>
      <c r="L307" s="2">
        <v>154.9810791015625</v>
      </c>
      <c r="M307" s="2">
        <v>154.97398376464844</v>
      </c>
      <c r="N307" s="2">
        <v>154.97634887695312</v>
      </c>
      <c r="O307" s="2">
        <v>154.97634887695312</v>
      </c>
      <c r="R307" s="2">
        <v>154.9810791015625</v>
      </c>
      <c r="U307" s="2">
        <v>154.97871398925781</v>
      </c>
      <c r="V307" s="2">
        <v>154.97634887695312</v>
      </c>
      <c r="W307" s="2">
        <v>154.98344421386719</v>
      </c>
      <c r="Z307" s="2">
        <v>154.97634887695312</v>
      </c>
      <c r="AA307" s="2">
        <v>154.9810791015625</v>
      </c>
      <c r="AB307" s="2">
        <v>154.97398376464844</v>
      </c>
      <c r="AC307" s="2">
        <v>154.97871398925781</v>
      </c>
      <c r="AD307" s="2">
        <v>154.97634887695312</v>
      </c>
      <c r="AF307" s="2">
        <v>154.97398376464844</v>
      </c>
      <c r="AH307" s="2">
        <f t="shared" si="179"/>
        <v>3.6448828524024632E-3</v>
      </c>
      <c r="AI307" s="2">
        <f t="shared" si="165"/>
        <v>154.97398376464844</v>
      </c>
      <c r="AJ307" s="2">
        <f t="shared" si="166"/>
        <v>154.97354230401729</v>
      </c>
      <c r="AK307" s="2">
        <f t="shared" si="167"/>
        <v>154.9790096282959</v>
      </c>
      <c r="AL307" s="2">
        <f t="shared" si="168"/>
        <v>154.98447695257451</v>
      </c>
      <c r="AM307" s="2">
        <f t="shared" si="169"/>
        <v>154.98817443847656</v>
      </c>
      <c r="AN307" s="89"/>
      <c r="AO307" s="48">
        <f t="shared" ref="AO307" ca="1" si="228">AN305</f>
        <v>303.67557684517368</v>
      </c>
      <c r="AP307" s="88"/>
      <c r="AQ307" s="88"/>
      <c r="AR307" s="88"/>
      <c r="AS307" s="88"/>
    </row>
    <row r="308" spans="1:45">
      <c r="A308" s="14" t="str">
        <f>'data organization'!S309</f>
        <v>306:17:2.22:HI</v>
      </c>
      <c r="B308" s="2">
        <v>315.46884155273437</v>
      </c>
      <c r="C308" s="2">
        <v>306.86654663085937</v>
      </c>
      <c r="D308" s="2">
        <v>303.26925659179687</v>
      </c>
      <c r="E308" s="2">
        <v>315.46884155273437</v>
      </c>
      <c r="F308" s="2">
        <v>288.4107666015625</v>
      </c>
      <c r="G308" s="2">
        <v>296.23101806640625</v>
      </c>
      <c r="H308" s="2">
        <v>302.48721313476562</v>
      </c>
      <c r="I308" s="2">
        <v>303.26925659179687</v>
      </c>
      <c r="J308" s="2">
        <v>283.40582275390625</v>
      </c>
      <c r="K308" s="2">
        <v>328.29403686523437</v>
      </c>
      <c r="L308" s="2">
        <v>274.02151489257812</v>
      </c>
      <c r="M308" s="2">
        <v>256.03494262695312</v>
      </c>
      <c r="N308" s="2">
        <v>283.56222534179687</v>
      </c>
      <c r="O308" s="2">
        <v>267.92172241210937</v>
      </c>
      <c r="R308" s="2">
        <v>282.93658447265625</v>
      </c>
      <c r="U308" s="2">
        <v>375.52835083007812</v>
      </c>
      <c r="V308" s="2">
        <v>293.10293579101562</v>
      </c>
      <c r="W308" s="2">
        <v>311.08950805664062</v>
      </c>
      <c r="Z308" s="2">
        <v>272.61386108398437</v>
      </c>
      <c r="AA308" s="2">
        <v>330.48370361328125</v>
      </c>
      <c r="AB308" s="2">
        <v>267.60891723632812</v>
      </c>
      <c r="AC308" s="2">
        <v>304.20767211914062</v>
      </c>
      <c r="AD308" s="2">
        <v>289.66201782226562</v>
      </c>
      <c r="AF308" s="2">
        <v>259.47586059570312</v>
      </c>
      <c r="AH308" s="2">
        <f t="shared" si="179"/>
        <v>26.391104656905132</v>
      </c>
      <c r="AI308" s="2">
        <f t="shared" si="165"/>
        <v>256.03494262695312</v>
      </c>
      <c r="AJ308" s="2">
        <f t="shared" si="166"/>
        <v>256.72256873282265</v>
      </c>
      <c r="AK308" s="2">
        <f t="shared" si="167"/>
        <v>296.30922571818036</v>
      </c>
      <c r="AL308" s="2">
        <f t="shared" si="168"/>
        <v>335.89588270353806</v>
      </c>
      <c r="AM308" s="2">
        <f t="shared" si="169"/>
        <v>375.52835083007812</v>
      </c>
      <c r="AN308" s="89">
        <f ca="1">INDIRECT("'calcRED(0)'!R"&amp;ROW('calcRED(0)'!$V$17)+(ROW(AN308)-ROW($AN$116))/3&amp;"C"&amp;COLUMN('calcRED(0)'!$V$17),FALSE)</f>
        <v>299.55054071403782</v>
      </c>
      <c r="AO308" s="48">
        <f t="shared" ref="AO308" ca="1" si="229">AN308</f>
        <v>299.55054071403782</v>
      </c>
      <c r="AP308" s="88">
        <f>AK308-AK311</f>
        <v>4.1251824696859103</v>
      </c>
      <c r="AQ308" s="88">
        <f>AK309-AK312</f>
        <v>5.1968866984049669</v>
      </c>
      <c r="AR308" s="88">
        <f>AK310-AK313</f>
        <v>4.9273173016217697E-4</v>
      </c>
      <c r="AS308" s="88">
        <f>data3!AM308</f>
        <v>0.14527376236454081</v>
      </c>
    </row>
    <row r="309" spans="1:45">
      <c r="A309" s="14" t="str">
        <f>'data organization'!S310</f>
        <v>307:17:2.22:LO</v>
      </c>
      <c r="B309" s="2">
        <v>332.67337036132812</v>
      </c>
      <c r="C309" s="2">
        <v>330.3387451171875</v>
      </c>
      <c r="D309" s="2">
        <v>319.26641845703125</v>
      </c>
      <c r="E309" s="2">
        <v>347.94573974609375</v>
      </c>
      <c r="F309" s="2">
        <v>299.176025390625</v>
      </c>
      <c r="G309" s="2">
        <v>319.2950439453125</v>
      </c>
      <c r="H309" s="2">
        <v>329.45755004882812</v>
      </c>
      <c r="I309" s="2">
        <v>316.91461181640625</v>
      </c>
      <c r="J309" s="2">
        <v>280.24148559570312</v>
      </c>
      <c r="K309" s="2">
        <v>342.42962646484375</v>
      </c>
      <c r="L309" s="2">
        <v>284.68756103515625</v>
      </c>
      <c r="M309" s="2">
        <v>283.64614868164062</v>
      </c>
      <c r="N309" s="2">
        <v>312.205322265625</v>
      </c>
      <c r="O309" s="2">
        <v>273.46646118164062</v>
      </c>
      <c r="R309" s="2">
        <v>307.57037353515625</v>
      </c>
      <c r="U309" s="2">
        <v>374.93704223632812</v>
      </c>
      <c r="V309" s="2">
        <v>323.56375122070312</v>
      </c>
      <c r="W309" s="2">
        <v>339.28817749023437</v>
      </c>
      <c r="Z309" s="2">
        <v>282.98236083984375</v>
      </c>
      <c r="AA309" s="2">
        <v>344.64407348632812</v>
      </c>
      <c r="AB309" s="2">
        <v>277.391845703125</v>
      </c>
      <c r="AC309" s="2">
        <v>328.23300170898437</v>
      </c>
      <c r="AD309" s="2">
        <v>289.92330932617187</v>
      </c>
      <c r="AF309" s="2">
        <v>271.05746459960937</v>
      </c>
      <c r="AH309" s="2">
        <f t="shared" si="179"/>
        <v>27.970070343088889</v>
      </c>
      <c r="AI309" s="2">
        <f t="shared" si="165"/>
        <v>271.05746459960937</v>
      </c>
      <c r="AJ309" s="2">
        <f t="shared" si="166"/>
        <v>271.01720741261278</v>
      </c>
      <c r="AK309" s="2">
        <f t="shared" si="167"/>
        <v>312.97231292724609</v>
      </c>
      <c r="AL309" s="2">
        <f t="shared" si="168"/>
        <v>354.92741844187941</v>
      </c>
      <c r="AM309" s="2">
        <f t="shared" si="169"/>
        <v>374.93704223632812</v>
      </c>
      <c r="AN309" s="89"/>
      <c r="AO309" s="48">
        <f t="shared" ref="AO309" ca="1" si="230">AN308</f>
        <v>299.55054071403782</v>
      </c>
      <c r="AP309" s="88"/>
      <c r="AQ309" s="88"/>
      <c r="AR309" s="88"/>
      <c r="AS309" s="88"/>
    </row>
    <row r="310" spans="1:45">
      <c r="A310" s="14" t="str">
        <f>'data organization'!S311</f>
        <v>308:17:2.22:HS</v>
      </c>
      <c r="B310" s="2">
        <v>154.98344421386719</v>
      </c>
      <c r="C310" s="2">
        <v>154.9810791015625</v>
      </c>
      <c r="D310" s="2">
        <v>154.97871398925781</v>
      </c>
      <c r="E310" s="2">
        <v>154.98344421386719</v>
      </c>
      <c r="F310" s="2">
        <v>154.97871398925781</v>
      </c>
      <c r="G310" s="2">
        <v>154.9810791015625</v>
      </c>
      <c r="H310" s="2">
        <v>154.98344421386719</v>
      </c>
      <c r="I310" s="2">
        <v>154.9810791015625</v>
      </c>
      <c r="J310" s="2">
        <v>154.97871398925781</v>
      </c>
      <c r="K310" s="2">
        <v>154.9810791015625</v>
      </c>
      <c r="L310" s="2">
        <v>154.9810791015625</v>
      </c>
      <c r="M310" s="2">
        <v>154.97634887695312</v>
      </c>
      <c r="N310" s="2">
        <v>154.97634887695312</v>
      </c>
      <c r="O310" s="2">
        <v>154.97634887695312</v>
      </c>
      <c r="R310" s="2">
        <v>154.97871398925781</v>
      </c>
      <c r="U310" s="2">
        <v>154.98344421386719</v>
      </c>
      <c r="V310" s="2">
        <v>154.9810791015625</v>
      </c>
      <c r="W310" s="2">
        <v>154.97871398925781</v>
      </c>
      <c r="Z310" s="2">
        <v>154.97871398925781</v>
      </c>
      <c r="AA310" s="2">
        <v>154.9810791015625</v>
      </c>
      <c r="AB310" s="2">
        <v>154.97871398925781</v>
      </c>
      <c r="AC310" s="2">
        <v>154.97398376464844</v>
      </c>
      <c r="AD310" s="2">
        <v>154.97634887695312</v>
      </c>
      <c r="AF310" s="2">
        <v>154.9810791015625</v>
      </c>
      <c r="AH310" s="2">
        <f t="shared" si="179"/>
        <v>2.6017793349908153E-3</v>
      </c>
      <c r="AI310" s="2">
        <f t="shared" si="165"/>
        <v>154.97398376464844</v>
      </c>
      <c r="AJ310" s="2">
        <f t="shared" si="166"/>
        <v>154.97579678371562</v>
      </c>
      <c r="AK310" s="2">
        <f t="shared" si="167"/>
        <v>154.97969945271811</v>
      </c>
      <c r="AL310" s="2">
        <f t="shared" si="168"/>
        <v>154.98360212172059</v>
      </c>
      <c r="AM310" s="2">
        <f t="shared" si="169"/>
        <v>154.98344421386719</v>
      </c>
      <c r="AN310" s="89"/>
      <c r="AO310" s="48">
        <f t="shared" ref="AO310" ca="1" si="231">AN308</f>
        <v>299.55054071403782</v>
      </c>
      <c r="AP310" s="88"/>
      <c r="AQ310" s="88"/>
      <c r="AR310" s="88"/>
      <c r="AS310" s="88"/>
    </row>
    <row r="311" spans="1:45">
      <c r="A311" s="14" t="str">
        <f>'data organization'!S312</f>
        <v>309:17:2.2:HI</v>
      </c>
      <c r="B311" s="2">
        <v>310.93307495117187</v>
      </c>
      <c r="C311" s="2">
        <v>302.64361572265625</v>
      </c>
      <c r="D311" s="2">
        <v>299.04632568359375</v>
      </c>
      <c r="E311" s="2">
        <v>311.08950805664062</v>
      </c>
      <c r="F311" s="2">
        <v>284.34423828125</v>
      </c>
      <c r="G311" s="2">
        <v>292.16448974609375</v>
      </c>
      <c r="H311" s="2">
        <v>298.2642822265625</v>
      </c>
      <c r="I311" s="2">
        <v>299.04632568359375</v>
      </c>
      <c r="J311" s="2">
        <v>279.33929443359375</v>
      </c>
      <c r="K311" s="2">
        <v>323.60189819335937</v>
      </c>
      <c r="L311" s="2">
        <v>270.26779174804687</v>
      </c>
      <c r="M311" s="2">
        <v>252.59403991699219</v>
      </c>
      <c r="N311" s="2">
        <v>279.652099609375</v>
      </c>
      <c r="O311" s="2">
        <v>264.32440185546875</v>
      </c>
      <c r="R311" s="2">
        <v>278.87005615234375</v>
      </c>
      <c r="U311" s="2">
        <v>370.36697387695312</v>
      </c>
      <c r="V311" s="2">
        <v>289.03640747070312</v>
      </c>
      <c r="W311" s="2">
        <v>306.71014404296875</v>
      </c>
      <c r="Z311" s="2">
        <v>268.86013793945312</v>
      </c>
      <c r="AA311" s="2">
        <v>325.94796752929687</v>
      </c>
      <c r="AB311" s="2">
        <v>263.85519409179687</v>
      </c>
      <c r="AC311" s="2">
        <v>299.9847412109375</v>
      </c>
      <c r="AD311" s="2">
        <v>285.59548950195312</v>
      </c>
      <c r="AF311" s="2">
        <v>255.8785400390625</v>
      </c>
      <c r="AH311" s="2">
        <f t="shared" si="179"/>
        <v>26.013004113755866</v>
      </c>
      <c r="AI311" s="2">
        <f t="shared" si="165"/>
        <v>252.59403991699219</v>
      </c>
      <c r="AJ311" s="2">
        <f t="shared" si="166"/>
        <v>253.16453707786064</v>
      </c>
      <c r="AK311" s="2">
        <f t="shared" si="167"/>
        <v>292.18404324849445</v>
      </c>
      <c r="AL311" s="2">
        <f t="shared" si="168"/>
        <v>331.20354941912825</v>
      </c>
      <c r="AM311" s="2">
        <f t="shared" si="169"/>
        <v>370.36697387695312</v>
      </c>
      <c r="AN311" s="89">
        <f ca="1">INDIRECT("'calcRED(0)'!R"&amp;ROW('calcRED(0)'!$V$17)+(ROW(AN311)-ROW($AN$116))/3&amp;"C"&amp;COLUMN('calcRED(0)'!$V$17),FALSE)</f>
        <v>295.38528578691495</v>
      </c>
      <c r="AO311" s="48">
        <f t="shared" ref="AO311" ca="1" si="232">AN311</f>
        <v>295.38528578691495</v>
      </c>
      <c r="AP311" s="88">
        <f>AK311-AK314</f>
        <v>4.2815895080566406</v>
      </c>
      <c r="AQ311" s="88">
        <f>AK312-AK315</f>
        <v>5.2119115193684706</v>
      </c>
      <c r="AR311" s="88">
        <f>AK313-AK316</f>
        <v>1.281102498353448E-3</v>
      </c>
      <c r="AS311" s="88">
        <f>data3!AM311</f>
        <v>0.15370818107358808</v>
      </c>
    </row>
    <row r="312" spans="1:45">
      <c r="A312" s="14" t="str">
        <f>'data organization'!S313</f>
        <v>310:17:2.2:LO</v>
      </c>
      <c r="B312" s="2">
        <v>325.89837646484375</v>
      </c>
      <c r="C312" s="2">
        <v>323.87274169921875</v>
      </c>
      <c r="D312" s="2">
        <v>313.59579467773438</v>
      </c>
      <c r="E312" s="2">
        <v>341.21652221679687</v>
      </c>
      <c r="F312" s="2">
        <v>293.11056518554687</v>
      </c>
      <c r="G312" s="2">
        <v>314.3682861328125</v>
      </c>
      <c r="H312" s="2">
        <v>325.05722045898437</v>
      </c>
      <c r="I312" s="2">
        <v>312.13092041015625</v>
      </c>
      <c r="J312" s="2">
        <v>274.39346313476562</v>
      </c>
      <c r="K312" s="2">
        <v>336.1409912109375</v>
      </c>
      <c r="L312" s="2">
        <v>279.74365234375</v>
      </c>
      <c r="M312" s="2">
        <v>279.42892456054687</v>
      </c>
      <c r="N312" s="2">
        <v>306.68344116210937</v>
      </c>
      <c r="O312" s="2">
        <v>268.5111083984375</v>
      </c>
      <c r="R312" s="2">
        <v>303.9139404296875</v>
      </c>
      <c r="U312" s="2">
        <v>374.93704223632812</v>
      </c>
      <c r="V312" s="2">
        <v>317.21218872070313</v>
      </c>
      <c r="W312" s="2">
        <v>333.48593139648437</v>
      </c>
      <c r="Z312" s="2">
        <v>277.64361572265625</v>
      </c>
      <c r="AA312" s="2">
        <v>338.487060546875</v>
      </c>
      <c r="AB312" s="2">
        <v>272.3792724609375</v>
      </c>
      <c r="AC312" s="2">
        <v>322.89425659179687</v>
      </c>
      <c r="AD312" s="2">
        <v>284.27557373046875</v>
      </c>
      <c r="AF312" s="2">
        <v>267.22933959960938</v>
      </c>
      <c r="AH312" s="2">
        <f t="shared" si="179"/>
        <v>28.108136859720091</v>
      </c>
      <c r="AI312" s="2">
        <f t="shared" si="165"/>
        <v>267.22933959960938</v>
      </c>
      <c r="AJ312" s="2">
        <f t="shared" si="166"/>
        <v>265.613220939261</v>
      </c>
      <c r="AK312" s="2">
        <f t="shared" si="167"/>
        <v>307.77542622884113</v>
      </c>
      <c r="AL312" s="2">
        <f t="shared" si="168"/>
        <v>349.93763151842126</v>
      </c>
      <c r="AM312" s="2">
        <f t="shared" si="169"/>
        <v>374.93704223632812</v>
      </c>
      <c r="AN312" s="89"/>
      <c r="AO312" s="48">
        <f t="shared" ref="AO312" ca="1" si="233">AN311</f>
        <v>295.38528578691495</v>
      </c>
      <c r="AP312" s="88"/>
      <c r="AQ312" s="88"/>
      <c r="AR312" s="88"/>
      <c r="AS312" s="88"/>
    </row>
    <row r="313" spans="1:45">
      <c r="A313" s="14" t="str">
        <f>'data organization'!S314</f>
        <v>311:17:2.2:HS</v>
      </c>
      <c r="B313" s="2">
        <v>154.98344421386719</v>
      </c>
      <c r="C313" s="2">
        <v>154.97634887695312</v>
      </c>
      <c r="D313" s="2">
        <v>154.97871398925781</v>
      </c>
      <c r="E313" s="2">
        <v>154.98344421386719</v>
      </c>
      <c r="F313" s="2">
        <v>154.97871398925781</v>
      </c>
      <c r="G313" s="2">
        <v>154.9810791015625</v>
      </c>
      <c r="H313" s="2">
        <v>154.98344421386719</v>
      </c>
      <c r="I313" s="2">
        <v>154.97871398925781</v>
      </c>
      <c r="J313" s="2">
        <v>154.97634887695312</v>
      </c>
      <c r="K313" s="2">
        <v>154.97871398925781</v>
      </c>
      <c r="L313" s="2">
        <v>154.9810791015625</v>
      </c>
      <c r="M313" s="2">
        <v>154.97398376464844</v>
      </c>
      <c r="N313" s="2">
        <v>154.97871398925781</v>
      </c>
      <c r="O313" s="2">
        <v>154.9810791015625</v>
      </c>
      <c r="R313" s="2">
        <v>154.98580932617187</v>
      </c>
      <c r="U313" s="2">
        <v>154.97634887695312</v>
      </c>
      <c r="V313" s="2">
        <v>154.97871398925781</v>
      </c>
      <c r="W313" s="2">
        <v>154.98344421386719</v>
      </c>
      <c r="Z313" s="2">
        <v>154.97398376464844</v>
      </c>
      <c r="AA313" s="2">
        <v>154.9810791015625</v>
      </c>
      <c r="AB313" s="2">
        <v>154.97634887695312</v>
      </c>
      <c r="AC313" s="2">
        <v>154.97871398925781</v>
      </c>
      <c r="AD313" s="2">
        <v>154.97634887695312</v>
      </c>
      <c r="AF313" s="2">
        <v>154.97634887695312</v>
      </c>
      <c r="AH313" s="2">
        <f t="shared" si="179"/>
        <v>3.1944563925063161E-3</v>
      </c>
      <c r="AI313" s="2">
        <f t="shared" si="165"/>
        <v>154.97398376464844</v>
      </c>
      <c r="AJ313" s="2">
        <f t="shared" si="166"/>
        <v>154.97441503639919</v>
      </c>
      <c r="AK313" s="2">
        <f t="shared" si="167"/>
        <v>154.97920672098795</v>
      </c>
      <c r="AL313" s="2">
        <f t="shared" si="168"/>
        <v>154.9839984055767</v>
      </c>
      <c r="AM313" s="2">
        <f t="shared" si="169"/>
        <v>154.98580932617187</v>
      </c>
      <c r="AN313" s="89"/>
      <c r="AO313" s="48">
        <f t="shared" ref="AO313" ca="1" si="234">AN311</f>
        <v>295.38528578691495</v>
      </c>
      <c r="AP313" s="88"/>
      <c r="AQ313" s="88"/>
      <c r="AR313" s="88"/>
      <c r="AS313" s="88"/>
    </row>
    <row r="314" spans="1:45">
      <c r="A314" s="14" t="str">
        <f>'data organization'!S315</f>
        <v>312:17:2.18:HI</v>
      </c>
      <c r="B314" s="2">
        <v>306.08453369140625</v>
      </c>
      <c r="C314" s="2">
        <v>298.10787963867187</v>
      </c>
      <c r="D314" s="2">
        <v>294.66696166992187</v>
      </c>
      <c r="E314" s="2">
        <v>306.55374145507812</v>
      </c>
      <c r="F314" s="2">
        <v>280.2777099609375</v>
      </c>
      <c r="G314" s="2">
        <v>287.94155883789062</v>
      </c>
      <c r="H314" s="2">
        <v>293.88494873046875</v>
      </c>
      <c r="I314" s="2">
        <v>294.66696166992187</v>
      </c>
      <c r="J314" s="2">
        <v>275.27276611328125</v>
      </c>
      <c r="K314" s="2">
        <v>318.90972900390625</v>
      </c>
      <c r="L314" s="2">
        <v>266.357666015625</v>
      </c>
      <c r="M314" s="2">
        <v>248.84031677246094</v>
      </c>
      <c r="N314" s="2">
        <v>275.5855712890625</v>
      </c>
      <c r="O314" s="2">
        <v>260.41427612304687</v>
      </c>
      <c r="R314" s="2">
        <v>274.80352783203125</v>
      </c>
      <c r="U314" s="2">
        <v>364.89279174804687</v>
      </c>
      <c r="V314" s="2">
        <v>284.81344604492188</v>
      </c>
      <c r="W314" s="2">
        <v>302.330810546875</v>
      </c>
      <c r="Z314" s="2">
        <v>264.95001220703125</v>
      </c>
      <c r="AA314" s="2">
        <v>321.25582885742187</v>
      </c>
      <c r="AB314" s="2">
        <v>259.945068359375</v>
      </c>
      <c r="AC314" s="2">
        <v>295.60540771484375</v>
      </c>
      <c r="AD314" s="2">
        <v>281.52896118164062</v>
      </c>
      <c r="AF314" s="2">
        <v>251.96841430664062</v>
      </c>
      <c r="AH314" s="2">
        <f t="shared" si="179"/>
        <v>25.635617306851781</v>
      </c>
      <c r="AI314" s="2">
        <f t="shared" ref="AI314:AI377" si="235">MIN(B314:AG314)</f>
        <v>248.84031677246094</v>
      </c>
      <c r="AJ314" s="2">
        <f t="shared" ref="AJ314:AJ377" si="236">AK314-1.5*AH314</f>
        <v>249.44902778016012</v>
      </c>
      <c r="AK314" s="2">
        <f t="shared" ref="AK314:AK377" si="237">AVERAGE(B314:AG314)</f>
        <v>287.90245374043781</v>
      </c>
      <c r="AL314" s="2">
        <f t="shared" ref="AL314:AL377" si="238">AK314+1.5*AH314</f>
        <v>326.35587970071549</v>
      </c>
      <c r="AM314" s="2">
        <f t="shared" ref="AM314:AM377" si="239">MAX(B314:AG314)</f>
        <v>364.89279174804687</v>
      </c>
      <c r="AN314" s="89">
        <f ca="1">INDIRECT("'calcRED(0)'!R"&amp;ROW('calcRED(0)'!$V$17)+(ROW(AN314)-ROW($AN$116))/3&amp;"C"&amp;COLUMN('calcRED(0)'!$V$17),FALSE)</f>
        <v>290.9782012030567</v>
      </c>
      <c r="AO314" s="48">
        <f t="shared" ref="AO314" ca="1" si="240">AN314</f>
        <v>290.9782012030567</v>
      </c>
      <c r="AP314" s="88">
        <f>AK314-AK317</f>
        <v>4.3988850911458144</v>
      </c>
      <c r="AQ314" s="88">
        <f>AK315-AK318</f>
        <v>5.2660306294758925</v>
      </c>
      <c r="AR314" s="88">
        <f>AK316-AK319</f>
        <v>-2.956390380859375E-4</v>
      </c>
      <c r="AS314" s="88">
        <f>data3!AM314</f>
        <v>0.15546900226223848</v>
      </c>
    </row>
    <row r="315" spans="1:45">
      <c r="A315" s="14" t="str">
        <f>'data organization'!S316</f>
        <v>313:17:2.18:LO</v>
      </c>
      <c r="B315" s="2">
        <v>319.87295532226562</v>
      </c>
      <c r="C315" s="2">
        <v>319.03182983398437</v>
      </c>
      <c r="D315" s="2">
        <v>308.70907592773437</v>
      </c>
      <c r="E315" s="2">
        <v>334.87640380859375</v>
      </c>
      <c r="F315" s="2">
        <v>287.21676635742187</v>
      </c>
      <c r="G315" s="2">
        <v>309.60745239257812</v>
      </c>
      <c r="H315" s="2">
        <v>319.78140258789062</v>
      </c>
      <c r="I315" s="2">
        <v>307.70199584960937</v>
      </c>
      <c r="J315" s="2">
        <v>266.8917236328125</v>
      </c>
      <c r="K315" s="2">
        <v>330.03549194335937</v>
      </c>
      <c r="L315" s="2">
        <v>274.28472900390625</v>
      </c>
      <c r="M315" s="2">
        <v>275.47494506835937</v>
      </c>
      <c r="N315" s="2">
        <v>301.842529296875</v>
      </c>
      <c r="O315" s="2">
        <v>263.02359008789062</v>
      </c>
      <c r="R315" s="2">
        <v>301.22454833984375</v>
      </c>
      <c r="U315" s="2">
        <v>374.93133544921875</v>
      </c>
      <c r="V315" s="2">
        <v>311.7818603515625</v>
      </c>
      <c r="W315" s="2">
        <v>327.62646484375</v>
      </c>
      <c r="Z315" s="2">
        <v>271.10894775390625</v>
      </c>
      <c r="AA315" s="2">
        <v>332.30715942382812</v>
      </c>
      <c r="AB315" s="2">
        <v>267.904541015625</v>
      </c>
      <c r="AC315" s="2">
        <v>316.55984497070312</v>
      </c>
      <c r="AD315" s="2">
        <v>278.15289306640625</v>
      </c>
      <c r="AF315" s="2">
        <v>261.57586669921875</v>
      </c>
      <c r="AH315" s="2">
        <f t="shared" si="179"/>
        <v>28.654166984917211</v>
      </c>
      <c r="AI315" s="2">
        <f t="shared" si="235"/>
        <v>261.57586669921875</v>
      </c>
      <c r="AJ315" s="2">
        <f t="shared" si="236"/>
        <v>259.58226423209686</v>
      </c>
      <c r="AK315" s="2">
        <f t="shared" si="237"/>
        <v>302.56351470947266</v>
      </c>
      <c r="AL315" s="2">
        <f t="shared" si="238"/>
        <v>345.54476518684845</v>
      </c>
      <c r="AM315" s="2">
        <f t="shared" si="239"/>
        <v>374.93133544921875</v>
      </c>
      <c r="AN315" s="89"/>
      <c r="AO315" s="48">
        <f t="shared" ref="AO315" ca="1" si="241">AN314</f>
        <v>290.9782012030567</v>
      </c>
      <c r="AP315" s="88"/>
      <c r="AQ315" s="88"/>
      <c r="AR315" s="88"/>
      <c r="AS315" s="88"/>
    </row>
    <row r="316" spans="1:45">
      <c r="A316" s="14" t="str">
        <f>'data organization'!S317</f>
        <v>314:17:2.18:HS</v>
      </c>
      <c r="B316" s="2">
        <v>154.98344421386719</v>
      </c>
      <c r="C316" s="2">
        <v>154.9810791015625</v>
      </c>
      <c r="D316" s="2">
        <v>154.9810791015625</v>
      </c>
      <c r="E316" s="2">
        <v>154.9810791015625</v>
      </c>
      <c r="F316" s="2">
        <v>154.97871398925781</v>
      </c>
      <c r="G316" s="2">
        <v>154.97634887695312</v>
      </c>
      <c r="H316" s="2">
        <v>154.9810791015625</v>
      </c>
      <c r="I316" s="2">
        <v>154.97634887695312</v>
      </c>
      <c r="J316" s="2">
        <v>154.97871398925781</v>
      </c>
      <c r="K316" s="2">
        <v>154.97871398925781</v>
      </c>
      <c r="L316" s="2">
        <v>154.9810791015625</v>
      </c>
      <c r="M316" s="2">
        <v>154.97398376464844</v>
      </c>
      <c r="N316" s="2">
        <v>154.9810791015625</v>
      </c>
      <c r="O316" s="2">
        <v>154.97634887695312</v>
      </c>
      <c r="R316" s="2">
        <v>154.98580932617187</v>
      </c>
      <c r="U316" s="2">
        <v>154.97871398925781</v>
      </c>
      <c r="V316" s="2">
        <v>154.97398376464844</v>
      </c>
      <c r="W316" s="2">
        <v>154.9810791015625</v>
      </c>
      <c r="Z316" s="2">
        <v>154.97161865234375</v>
      </c>
      <c r="AA316" s="2">
        <v>154.97871398925781</v>
      </c>
      <c r="AB316" s="2">
        <v>154.97161865234375</v>
      </c>
      <c r="AC316" s="2">
        <v>154.97634887695312</v>
      </c>
      <c r="AD316" s="2">
        <v>154.97398376464844</v>
      </c>
      <c r="AF316" s="2">
        <v>154.96925354003906</v>
      </c>
      <c r="AH316" s="2">
        <f t="shared" si="179"/>
        <v>4.0467176808099527E-3</v>
      </c>
      <c r="AI316" s="2">
        <f t="shared" si="235"/>
        <v>154.96925354003906</v>
      </c>
      <c r="AJ316" s="2">
        <f t="shared" si="236"/>
        <v>154.97185554196838</v>
      </c>
      <c r="AK316" s="2">
        <f t="shared" si="237"/>
        <v>154.97792561848959</v>
      </c>
      <c r="AL316" s="2">
        <f t="shared" si="238"/>
        <v>154.9839956950108</v>
      </c>
      <c r="AM316" s="2">
        <f t="shared" si="239"/>
        <v>154.98580932617187</v>
      </c>
      <c r="AN316" s="89"/>
      <c r="AO316" s="48">
        <f t="shared" ref="AO316" ca="1" si="242">AN314</f>
        <v>290.9782012030567</v>
      </c>
      <c r="AP316" s="88"/>
      <c r="AQ316" s="88"/>
      <c r="AR316" s="88"/>
      <c r="AS316" s="88"/>
    </row>
    <row r="317" spans="1:45">
      <c r="A317" s="14" t="str">
        <f>'data organization'!S318</f>
        <v>315:17:2.16:HI</v>
      </c>
      <c r="B317" s="2">
        <v>301.39239501953125</v>
      </c>
      <c r="C317" s="2">
        <v>293.5721435546875</v>
      </c>
      <c r="D317" s="2">
        <v>290.1312255859375</v>
      </c>
      <c r="E317" s="2">
        <v>301.86160278320312</v>
      </c>
      <c r="F317" s="2">
        <v>275.89837646484375</v>
      </c>
      <c r="G317" s="2">
        <v>283.40582275390625</v>
      </c>
      <c r="H317" s="2">
        <v>289.505615234375</v>
      </c>
      <c r="I317" s="2">
        <v>290.1312255859375</v>
      </c>
      <c r="J317" s="2">
        <v>271.04983520507812</v>
      </c>
      <c r="K317" s="2">
        <v>314.06118774414062</v>
      </c>
      <c r="L317" s="2">
        <v>262.2911376953125</v>
      </c>
      <c r="M317" s="2">
        <v>245.08659362792969</v>
      </c>
      <c r="N317" s="2">
        <v>271.36264038085937</v>
      </c>
      <c r="O317" s="2">
        <v>256.504150390625</v>
      </c>
      <c r="R317" s="2">
        <v>270.73699951171875</v>
      </c>
      <c r="U317" s="2">
        <v>359.26223754882812</v>
      </c>
      <c r="V317" s="2">
        <v>280.43411254882812</v>
      </c>
      <c r="W317" s="2">
        <v>297.638671875</v>
      </c>
      <c r="Z317" s="2">
        <v>260.88348388671875</v>
      </c>
      <c r="AA317" s="2">
        <v>316.2508544921875</v>
      </c>
      <c r="AB317" s="2">
        <v>256.03494262695312</v>
      </c>
      <c r="AC317" s="2">
        <v>291.22607421875</v>
      </c>
      <c r="AD317" s="2">
        <v>277.14962768554687</v>
      </c>
      <c r="AF317" s="2">
        <v>248.21469116210937</v>
      </c>
      <c r="AH317" s="2">
        <f t="shared" si="179"/>
        <v>25.217894583941497</v>
      </c>
      <c r="AI317" s="2">
        <f t="shared" si="235"/>
        <v>245.08659362792969</v>
      </c>
      <c r="AJ317" s="2">
        <f t="shared" si="236"/>
        <v>245.67672677337976</v>
      </c>
      <c r="AK317" s="2">
        <f t="shared" si="237"/>
        <v>283.50356864929199</v>
      </c>
      <c r="AL317" s="2">
        <f t="shared" si="238"/>
        <v>321.33041052520423</v>
      </c>
      <c r="AM317" s="2">
        <f t="shared" si="239"/>
        <v>359.26223754882812</v>
      </c>
      <c r="AN317" s="89">
        <f ca="1">INDIRECT("'calcRED(0)'!R"&amp;ROW('calcRED(0)'!$V$17)+(ROW(AN317)-ROW($AN$116))/3&amp;"C"&amp;COLUMN('calcRED(0)'!$V$17),FALSE)</f>
        <v>286.52063077087706</v>
      </c>
      <c r="AO317" s="48">
        <f t="shared" ref="AO317" ca="1" si="243">AN317</f>
        <v>286.52063077087706</v>
      </c>
      <c r="AP317" s="88">
        <f>AK317-AK320</f>
        <v>4.3988914489746094</v>
      </c>
      <c r="AQ317" s="88">
        <f>AK318-AK321</f>
        <v>5.6007779439290744</v>
      </c>
      <c r="AR317" s="88">
        <f>AK319-AK322</f>
        <v>1.3796488444199895E-3</v>
      </c>
      <c r="AS317" s="88">
        <f>data3!AM317</f>
        <v>0.15485535898516289</v>
      </c>
    </row>
    <row r="318" spans="1:45">
      <c r="A318" s="14" t="str">
        <f>'data organization'!S319</f>
        <v>316:17:2.16:LO</v>
      </c>
      <c r="B318" s="2">
        <v>314.5914306640625</v>
      </c>
      <c r="C318" s="2">
        <v>313.24673461914062</v>
      </c>
      <c r="D318" s="2">
        <v>303.14144897460937</v>
      </c>
      <c r="E318" s="2">
        <v>328.53628540039062</v>
      </c>
      <c r="F318" s="2">
        <v>281.29434204101562</v>
      </c>
      <c r="G318" s="2">
        <v>303.89105224609375</v>
      </c>
      <c r="H318" s="2">
        <v>313.996337890625</v>
      </c>
      <c r="I318" s="2">
        <v>302.14007568359375</v>
      </c>
      <c r="J318" s="2">
        <v>261.186767578125</v>
      </c>
      <c r="K318" s="2">
        <v>322.648193359375</v>
      </c>
      <c r="L318" s="2">
        <v>269.27215576171875</v>
      </c>
      <c r="M318" s="2">
        <v>271.040283203125</v>
      </c>
      <c r="N318" s="2">
        <v>296.10894775390625</v>
      </c>
      <c r="O318" s="2">
        <v>257.40444946289062</v>
      </c>
      <c r="R318" s="2">
        <v>296.4122314453125</v>
      </c>
      <c r="U318" s="2">
        <v>374.61090087890625</v>
      </c>
      <c r="V318" s="2">
        <v>306.98672485351562</v>
      </c>
      <c r="W318" s="2">
        <v>321.83566284179687</v>
      </c>
      <c r="Z318" s="2">
        <v>263.82467651367187</v>
      </c>
      <c r="AA318" s="2">
        <v>325.85260009765625</v>
      </c>
      <c r="AB318" s="2">
        <v>263.853271484375</v>
      </c>
      <c r="AC318" s="2">
        <v>310.58023071289062</v>
      </c>
      <c r="AD318" s="2">
        <v>273.00869750976562</v>
      </c>
      <c r="AF318" s="2">
        <v>259.67611694335937</v>
      </c>
      <c r="AH318" s="2">
        <f t="shared" si="179"/>
        <v>28.809686631819215</v>
      </c>
      <c r="AI318" s="2">
        <f t="shared" si="235"/>
        <v>257.40444946289062</v>
      </c>
      <c r="AJ318" s="2">
        <f t="shared" si="236"/>
        <v>254.08295413226796</v>
      </c>
      <c r="AK318" s="2">
        <f t="shared" si="237"/>
        <v>297.29748407999676</v>
      </c>
      <c r="AL318" s="2">
        <f t="shared" si="238"/>
        <v>340.51201402772557</v>
      </c>
      <c r="AM318" s="2">
        <f t="shared" si="239"/>
        <v>374.61090087890625</v>
      </c>
      <c r="AN318" s="89"/>
      <c r="AO318" s="48">
        <f t="shared" ref="AO318" ca="1" si="244">AN317</f>
        <v>286.52063077087706</v>
      </c>
      <c r="AP318" s="88"/>
      <c r="AQ318" s="88"/>
      <c r="AR318" s="88"/>
      <c r="AS318" s="88"/>
    </row>
    <row r="319" spans="1:45">
      <c r="A319" s="14" t="str">
        <f>'data organization'!S320</f>
        <v>317:17:2.16:HS</v>
      </c>
      <c r="B319" s="2">
        <v>154.97871398925781</v>
      </c>
      <c r="C319" s="2">
        <v>154.97871398925781</v>
      </c>
      <c r="D319" s="2">
        <v>154.97871398925781</v>
      </c>
      <c r="E319" s="2">
        <v>154.9810791015625</v>
      </c>
      <c r="F319" s="2">
        <v>154.9810791015625</v>
      </c>
      <c r="G319" s="2">
        <v>154.97634887695312</v>
      </c>
      <c r="H319" s="2">
        <v>154.98580932617187</v>
      </c>
      <c r="I319" s="2">
        <v>154.97398376464844</v>
      </c>
      <c r="J319" s="2">
        <v>154.97871398925781</v>
      </c>
      <c r="K319" s="2">
        <v>154.9810791015625</v>
      </c>
      <c r="L319" s="2">
        <v>154.9810791015625</v>
      </c>
      <c r="M319" s="2">
        <v>154.97634887695312</v>
      </c>
      <c r="N319" s="2">
        <v>154.97871398925781</v>
      </c>
      <c r="O319" s="2">
        <v>154.97398376464844</v>
      </c>
      <c r="R319" s="2">
        <v>154.97634887695312</v>
      </c>
      <c r="U319" s="2">
        <v>154.98344421386719</v>
      </c>
      <c r="V319" s="2">
        <v>154.97634887695312</v>
      </c>
      <c r="W319" s="2">
        <v>154.9810791015625</v>
      </c>
      <c r="Z319" s="2">
        <v>154.97634887695312</v>
      </c>
      <c r="AA319" s="2">
        <v>154.97398376464844</v>
      </c>
      <c r="AB319" s="2">
        <v>154.97634887695312</v>
      </c>
      <c r="AC319" s="2">
        <v>154.97871398925781</v>
      </c>
      <c r="AD319" s="2">
        <v>154.96925354003906</v>
      </c>
      <c r="AF319" s="2">
        <v>154.9810791015625</v>
      </c>
      <c r="AH319" s="2">
        <f t="shared" si="179"/>
        <v>3.5548023239923032E-3</v>
      </c>
      <c r="AI319" s="2">
        <f t="shared" si="235"/>
        <v>154.96925354003906</v>
      </c>
      <c r="AJ319" s="2">
        <f t="shared" si="236"/>
        <v>154.9728890540417</v>
      </c>
      <c r="AK319" s="2">
        <f t="shared" si="237"/>
        <v>154.97822125752768</v>
      </c>
      <c r="AL319" s="2">
        <f t="shared" si="238"/>
        <v>154.98355346101366</v>
      </c>
      <c r="AM319" s="2">
        <f t="shared" si="239"/>
        <v>154.98580932617187</v>
      </c>
      <c r="AN319" s="89"/>
      <c r="AO319" s="48">
        <f t="shared" ref="AO319" ca="1" si="245">AN317</f>
        <v>286.52063077087706</v>
      </c>
      <c r="AP319" s="88"/>
      <c r="AQ319" s="88"/>
      <c r="AR319" s="88"/>
      <c r="AS319" s="88"/>
    </row>
    <row r="320" spans="1:45">
      <c r="A320" s="14" t="str">
        <f>'data organization'!S321</f>
        <v>318:17:2.14:HI</v>
      </c>
      <c r="B320" s="2">
        <v>297.0130615234375</v>
      </c>
      <c r="C320" s="2">
        <v>289.03640747070312</v>
      </c>
      <c r="D320" s="2">
        <v>285.59548950195312</v>
      </c>
      <c r="E320" s="2">
        <v>297.16946411132812</v>
      </c>
      <c r="F320" s="2">
        <v>271.67544555664062</v>
      </c>
      <c r="G320" s="2">
        <v>279.0264892578125</v>
      </c>
      <c r="H320" s="2">
        <v>284.9698486328125</v>
      </c>
      <c r="I320" s="2">
        <v>285.59548950195312</v>
      </c>
      <c r="J320" s="2">
        <v>266.82687377929687</v>
      </c>
      <c r="K320" s="2">
        <v>309.212646484375</v>
      </c>
      <c r="L320" s="2">
        <v>258.224609375</v>
      </c>
      <c r="M320" s="2">
        <v>241.17646789550781</v>
      </c>
      <c r="N320" s="2">
        <v>267.13970947265625</v>
      </c>
      <c r="O320" s="2">
        <v>252.4376220703125</v>
      </c>
      <c r="R320" s="2">
        <v>266.357666015625</v>
      </c>
      <c r="U320" s="2">
        <v>353.78805541992187</v>
      </c>
      <c r="V320" s="2">
        <v>276.05477905273437</v>
      </c>
      <c r="W320" s="2">
        <v>292.94650268554687</v>
      </c>
      <c r="Z320" s="2">
        <v>256.81695556640625</v>
      </c>
      <c r="AA320" s="2">
        <v>311.40231323242187</v>
      </c>
      <c r="AB320" s="2">
        <v>252.12481689453125</v>
      </c>
      <c r="AC320" s="2">
        <v>286.6903076171875</v>
      </c>
      <c r="AD320" s="2">
        <v>272.770263671875</v>
      </c>
      <c r="AF320" s="2">
        <v>244.46096801757812</v>
      </c>
      <c r="AH320" s="2">
        <f t="shared" si="179"/>
        <v>24.858064160275827</v>
      </c>
      <c r="AI320" s="2">
        <f t="shared" si="235"/>
        <v>241.17646789550781</v>
      </c>
      <c r="AJ320" s="2">
        <f t="shared" si="236"/>
        <v>241.81758095990364</v>
      </c>
      <c r="AK320" s="2">
        <f t="shared" si="237"/>
        <v>279.10467720031738</v>
      </c>
      <c r="AL320" s="2">
        <f t="shared" si="238"/>
        <v>316.39177344073113</v>
      </c>
      <c r="AM320" s="2">
        <f t="shared" si="239"/>
        <v>353.78805541992187</v>
      </c>
      <c r="AN320" s="89">
        <f ca="1">INDIRECT("'calcRED(0)'!R"&amp;ROW('calcRED(0)'!$V$17)+(ROW(AN320)-ROW($AN$116))/3&amp;"C"&amp;COLUMN('calcRED(0)'!$V$17),FALSE)</f>
        <v>282.0806545734838</v>
      </c>
      <c r="AO320" s="48">
        <f t="shared" ref="AO320" ca="1" si="246">AN320</f>
        <v>282.0806545734838</v>
      </c>
      <c r="AP320" s="88">
        <f>AK320-AK323</f>
        <v>4.157769521077455</v>
      </c>
      <c r="AQ320" s="88">
        <f>AK321-AK324</f>
        <v>5.4956309000650663</v>
      </c>
      <c r="AR320" s="88">
        <f>AK322-AK325</f>
        <v>-8.869171142578125E-4</v>
      </c>
      <c r="AS320" s="88">
        <f>data3!AM320</f>
        <v>0.14711198499125899</v>
      </c>
    </row>
    <row r="321" spans="1:45">
      <c r="A321" s="14" t="str">
        <f>'data organization'!S322</f>
        <v>319:17:2.14:LO</v>
      </c>
      <c r="B321" s="2">
        <v>310.03091430664062</v>
      </c>
      <c r="C321" s="2">
        <v>308.11398315429687</v>
      </c>
      <c r="D321" s="2">
        <v>297.45364379882813</v>
      </c>
      <c r="E321" s="2">
        <v>322.22476196289062</v>
      </c>
      <c r="F321" s="2">
        <v>275.85260009765625</v>
      </c>
      <c r="G321" s="2">
        <v>299.41061401367187</v>
      </c>
      <c r="H321" s="2">
        <v>307.33578491210937</v>
      </c>
      <c r="I321" s="2">
        <v>295.65118408203125</v>
      </c>
      <c r="J321" s="2">
        <v>255.12702941894531</v>
      </c>
      <c r="K321" s="2">
        <v>316.53695678710937</v>
      </c>
      <c r="L321" s="2">
        <v>263.77890014648437</v>
      </c>
      <c r="M321" s="2">
        <v>266.0677490234375</v>
      </c>
      <c r="N321" s="2">
        <v>290.6500244140625</v>
      </c>
      <c r="O321" s="2">
        <v>252.43190002441406</v>
      </c>
      <c r="R321" s="2">
        <v>290.96475219726562</v>
      </c>
      <c r="U321" s="2">
        <v>367.94461059570312</v>
      </c>
      <c r="V321" s="2">
        <v>300.68093872070313</v>
      </c>
      <c r="W321" s="2">
        <v>315.9246826171875</v>
      </c>
      <c r="Z321" s="2">
        <v>257.72488403320312</v>
      </c>
      <c r="AA321" s="2">
        <v>319.98739624023437</v>
      </c>
      <c r="AB321" s="2">
        <v>257.81643676757812</v>
      </c>
      <c r="AC321" s="2">
        <v>305.14419555664062</v>
      </c>
      <c r="AD321" s="2">
        <v>266.41107177734375</v>
      </c>
      <c r="AF321" s="2">
        <v>257.4559326171875</v>
      </c>
      <c r="AH321" s="2">
        <f t="shared" si="179"/>
        <v>28.477237246171946</v>
      </c>
      <c r="AI321" s="2">
        <f t="shared" si="235"/>
        <v>252.43190002441406</v>
      </c>
      <c r="AJ321" s="2">
        <f t="shared" si="236"/>
        <v>248.98085026680977</v>
      </c>
      <c r="AK321" s="2">
        <f t="shared" si="237"/>
        <v>291.69670613606769</v>
      </c>
      <c r="AL321" s="2">
        <f t="shared" si="238"/>
        <v>334.41256200532564</v>
      </c>
      <c r="AM321" s="2">
        <f t="shared" si="239"/>
        <v>367.94461059570312</v>
      </c>
      <c r="AN321" s="89"/>
      <c r="AO321" s="48">
        <f t="shared" ref="AO321" ca="1" si="247">AN320</f>
        <v>282.0806545734838</v>
      </c>
      <c r="AP321" s="88"/>
      <c r="AQ321" s="88"/>
      <c r="AR321" s="88"/>
      <c r="AS321" s="88"/>
    </row>
    <row r="322" spans="1:45">
      <c r="A322" s="14" t="str">
        <f>'data organization'!S323</f>
        <v>320:17:2.14:HS</v>
      </c>
      <c r="B322" s="2">
        <v>154.97871398925781</v>
      </c>
      <c r="C322" s="2">
        <v>154.97871398925781</v>
      </c>
      <c r="D322" s="2">
        <v>154.97634887695312</v>
      </c>
      <c r="E322" s="2">
        <v>154.9810791015625</v>
      </c>
      <c r="F322" s="2">
        <v>154.97634887695312</v>
      </c>
      <c r="G322" s="2">
        <v>154.97634887695312</v>
      </c>
      <c r="H322" s="2">
        <v>154.9810791015625</v>
      </c>
      <c r="I322" s="2">
        <v>154.97871398925781</v>
      </c>
      <c r="J322" s="2">
        <v>154.97161865234375</v>
      </c>
      <c r="K322" s="2">
        <v>154.9810791015625</v>
      </c>
      <c r="L322" s="2">
        <v>154.97398376464844</v>
      </c>
      <c r="M322" s="2">
        <v>154.97634887695312</v>
      </c>
      <c r="N322" s="2">
        <v>154.97871398925781</v>
      </c>
      <c r="O322" s="2">
        <v>154.97161865234375</v>
      </c>
      <c r="R322" s="2">
        <v>154.9810791015625</v>
      </c>
      <c r="U322" s="2">
        <v>154.97634887695312</v>
      </c>
      <c r="V322" s="2">
        <v>154.97634887695312</v>
      </c>
      <c r="W322" s="2">
        <v>154.97871398925781</v>
      </c>
      <c r="Z322" s="2">
        <v>154.97161865234375</v>
      </c>
      <c r="AA322" s="2">
        <v>154.97871398925781</v>
      </c>
      <c r="AB322" s="2">
        <v>154.97398376464844</v>
      </c>
      <c r="AC322" s="2">
        <v>154.97871398925781</v>
      </c>
      <c r="AD322" s="2">
        <v>154.97161865234375</v>
      </c>
      <c r="AF322" s="2">
        <v>154.97634887695312</v>
      </c>
      <c r="AH322" s="2">
        <f t="shared" si="179"/>
        <v>3.1173928305263587E-3</v>
      </c>
      <c r="AI322" s="2">
        <f t="shared" si="235"/>
        <v>154.97161865234375</v>
      </c>
      <c r="AJ322" s="2">
        <f t="shared" si="236"/>
        <v>154.97216551943748</v>
      </c>
      <c r="AK322" s="2">
        <f t="shared" si="237"/>
        <v>154.97684160868326</v>
      </c>
      <c r="AL322" s="2">
        <f t="shared" si="238"/>
        <v>154.98151769792904</v>
      </c>
      <c r="AM322" s="2">
        <f t="shared" si="239"/>
        <v>154.9810791015625</v>
      </c>
      <c r="AN322" s="89"/>
      <c r="AO322" s="48">
        <f t="shared" ref="AO322" ca="1" si="248">AN320</f>
        <v>282.0806545734838</v>
      </c>
      <c r="AP322" s="88"/>
      <c r="AQ322" s="88"/>
      <c r="AR322" s="88"/>
      <c r="AS322" s="88"/>
    </row>
    <row r="323" spans="1:45">
      <c r="A323" s="14" t="str">
        <f>'data organization'!S324</f>
        <v>321:17:2.12:HI</v>
      </c>
      <c r="B323" s="2">
        <v>292.94650268554687</v>
      </c>
      <c r="C323" s="2">
        <v>284.81344604492188</v>
      </c>
      <c r="D323" s="2">
        <v>281.37255859375</v>
      </c>
      <c r="E323" s="2">
        <v>292.63369750976563</v>
      </c>
      <c r="F323" s="2">
        <v>267.60891723632812</v>
      </c>
      <c r="G323" s="2">
        <v>274.95993041992187</v>
      </c>
      <c r="H323" s="2">
        <v>280.74691772460937</v>
      </c>
      <c r="I323" s="2">
        <v>281.37255859375</v>
      </c>
      <c r="J323" s="2">
        <v>262.916748046875</v>
      </c>
      <c r="K323" s="2">
        <v>304.52047729492187</v>
      </c>
      <c r="L323" s="2">
        <v>254.31448364257813</v>
      </c>
      <c r="M323" s="2">
        <v>237.57916259765625</v>
      </c>
      <c r="N323" s="2">
        <v>263.07318115234375</v>
      </c>
      <c r="O323" s="2">
        <v>248.68391418457031</v>
      </c>
      <c r="R323" s="2">
        <v>262.44754028320312</v>
      </c>
      <c r="U323" s="2">
        <v>348.47027587890625</v>
      </c>
      <c r="V323" s="2">
        <v>271.98825073242187</v>
      </c>
      <c r="W323" s="2">
        <v>288.56716918945312</v>
      </c>
      <c r="Z323" s="2">
        <v>252.90684509277344</v>
      </c>
      <c r="AA323" s="2">
        <v>306.71014404296875</v>
      </c>
      <c r="AB323" s="2">
        <v>248.21469116210937</v>
      </c>
      <c r="AC323" s="2">
        <v>282.31097412109375</v>
      </c>
      <c r="AD323" s="2">
        <v>268.7037353515625</v>
      </c>
      <c r="AF323" s="2">
        <v>240.86366271972656</v>
      </c>
      <c r="AH323" s="2">
        <f t="shared" ref="AH323:AH386" si="249">STDEV(B323:AG323)</f>
        <v>24.491928931089618</v>
      </c>
      <c r="AI323" s="2">
        <f t="shared" si="235"/>
        <v>237.57916259765625</v>
      </c>
      <c r="AJ323" s="2">
        <f t="shared" si="236"/>
        <v>238.20901428260549</v>
      </c>
      <c r="AK323" s="2">
        <f t="shared" si="237"/>
        <v>274.94690767923993</v>
      </c>
      <c r="AL323" s="2">
        <f t="shared" si="238"/>
        <v>311.68480107587436</v>
      </c>
      <c r="AM323" s="2">
        <f t="shared" si="239"/>
        <v>348.47027587890625</v>
      </c>
      <c r="AN323" s="89">
        <f ca="1">INDIRECT("'calcRED(0)'!R"&amp;ROW('calcRED(0)'!$V$17)+(ROW(AN323)-ROW($AN$116))/3&amp;"C"&amp;COLUMN('calcRED(0)'!$V$17),FALSE)</f>
        <v>277.86269456232884</v>
      </c>
      <c r="AO323" s="48">
        <f t="shared" ref="AO323" ca="1" si="250">AN323</f>
        <v>277.86269456232884</v>
      </c>
      <c r="AP323" s="88">
        <f>AK323-AK326</f>
        <v>3.9492232004801622</v>
      </c>
      <c r="AQ323" s="88">
        <f>AK324-AK327</f>
        <v>5.3373165130615234</v>
      </c>
      <c r="AR323" s="88">
        <f>AK325-AK328</f>
        <v>1.872380574525323E-3</v>
      </c>
      <c r="AS323" s="88">
        <f>data3!AM323</f>
        <v>0.13816199764128534</v>
      </c>
    </row>
    <row r="324" spans="1:45">
      <c r="A324" s="14" t="str">
        <f>'data organization'!S325</f>
        <v>322:17:2.12:LO</v>
      </c>
      <c r="B324" s="2">
        <v>304.90957641601562</v>
      </c>
      <c r="C324" s="2">
        <v>303.47906494140625</v>
      </c>
      <c r="D324" s="2">
        <v>291.77728271484375</v>
      </c>
      <c r="E324" s="2">
        <v>315.54702758789062</v>
      </c>
      <c r="F324" s="2">
        <v>270.01031494140625</v>
      </c>
      <c r="G324" s="2">
        <v>293.77432250976562</v>
      </c>
      <c r="H324" s="2">
        <v>301.27032470703125</v>
      </c>
      <c r="I324" s="2">
        <v>290.95901489257812</v>
      </c>
      <c r="J324" s="2">
        <v>249.65095520019531</v>
      </c>
      <c r="K324" s="2">
        <v>311.77615356445312</v>
      </c>
      <c r="L324" s="2">
        <v>258.5660400390625</v>
      </c>
      <c r="M324" s="2">
        <v>261.71319580078125</v>
      </c>
      <c r="N324" s="2">
        <v>285.91781616210937</v>
      </c>
      <c r="O324" s="2">
        <v>246.82421875</v>
      </c>
      <c r="R324" s="2">
        <v>285.677490234375</v>
      </c>
      <c r="U324" s="2">
        <v>360.23117065429687</v>
      </c>
      <c r="V324" s="2">
        <v>294.066162109375</v>
      </c>
      <c r="W324" s="2">
        <v>310.35134887695312</v>
      </c>
      <c r="Z324" s="2">
        <v>252.62646484375</v>
      </c>
      <c r="AA324" s="2">
        <v>313.18951416015625</v>
      </c>
      <c r="AB324" s="2">
        <v>254.22293090820313</v>
      </c>
      <c r="AC324" s="2">
        <v>298.58090209960937</v>
      </c>
      <c r="AD324" s="2">
        <v>260.39712524414062</v>
      </c>
      <c r="AF324" s="2">
        <v>253.30738830566406</v>
      </c>
      <c r="AH324" s="2">
        <f t="shared" si="249"/>
        <v>27.91224639554283</v>
      </c>
      <c r="AI324" s="2">
        <f t="shared" si="235"/>
        <v>246.82421875</v>
      </c>
      <c r="AJ324" s="2">
        <f t="shared" si="236"/>
        <v>244.33270564268838</v>
      </c>
      <c r="AK324" s="2">
        <f t="shared" si="237"/>
        <v>286.20107523600262</v>
      </c>
      <c r="AL324" s="2">
        <f t="shared" si="238"/>
        <v>328.06944482931686</v>
      </c>
      <c r="AM324" s="2">
        <f t="shared" si="239"/>
        <v>360.23117065429687</v>
      </c>
      <c r="AN324" s="89"/>
      <c r="AO324" s="48">
        <f t="shared" ref="AO324" ca="1" si="251">AN323</f>
        <v>277.86269456232884</v>
      </c>
      <c r="AP324" s="88"/>
      <c r="AQ324" s="88"/>
      <c r="AR324" s="88"/>
      <c r="AS324" s="88"/>
    </row>
    <row r="325" spans="1:45">
      <c r="A325" s="14" t="str">
        <f>'data organization'!S326</f>
        <v>323:17:2.12:HS</v>
      </c>
      <c r="B325" s="2">
        <v>154.97634887695312</v>
      </c>
      <c r="C325" s="2">
        <v>154.9810791015625</v>
      </c>
      <c r="D325" s="2">
        <v>154.97871398925781</v>
      </c>
      <c r="E325" s="2">
        <v>154.9810791015625</v>
      </c>
      <c r="F325" s="2">
        <v>154.97634887695312</v>
      </c>
      <c r="G325" s="2">
        <v>154.97871398925781</v>
      </c>
      <c r="H325" s="2">
        <v>154.97871398925781</v>
      </c>
      <c r="I325" s="2">
        <v>154.9810791015625</v>
      </c>
      <c r="J325" s="2">
        <v>154.97398376464844</v>
      </c>
      <c r="K325" s="2">
        <v>154.97634887695312</v>
      </c>
      <c r="L325" s="2">
        <v>154.97871398925781</v>
      </c>
      <c r="M325" s="2">
        <v>154.97398376464844</v>
      </c>
      <c r="N325" s="2">
        <v>154.98580932617187</v>
      </c>
      <c r="O325" s="2">
        <v>154.97871398925781</v>
      </c>
      <c r="R325" s="2">
        <v>154.97871398925781</v>
      </c>
      <c r="U325" s="2">
        <v>154.97871398925781</v>
      </c>
      <c r="V325" s="2">
        <v>154.9810791015625</v>
      </c>
      <c r="W325" s="2">
        <v>154.98344421386719</v>
      </c>
      <c r="Z325" s="2">
        <v>154.97634887695312</v>
      </c>
      <c r="AA325" s="2">
        <v>154.97634887695312</v>
      </c>
      <c r="AB325" s="2">
        <v>154.97398376464844</v>
      </c>
      <c r="AC325" s="2">
        <v>154.97634887695312</v>
      </c>
      <c r="AD325" s="2">
        <v>154.97161865234375</v>
      </c>
      <c r="AF325" s="2">
        <v>154.96925354003906</v>
      </c>
      <c r="AH325" s="2">
        <f t="shared" si="249"/>
        <v>3.6849756961597141E-3</v>
      </c>
      <c r="AI325" s="2">
        <f t="shared" si="235"/>
        <v>154.96925354003906</v>
      </c>
      <c r="AJ325" s="2">
        <f t="shared" si="236"/>
        <v>154.97220106225328</v>
      </c>
      <c r="AK325" s="2">
        <f t="shared" si="237"/>
        <v>154.97772852579752</v>
      </c>
      <c r="AL325" s="2">
        <f t="shared" si="238"/>
        <v>154.98325598934176</v>
      </c>
      <c r="AM325" s="2">
        <f t="shared" si="239"/>
        <v>154.98580932617187</v>
      </c>
      <c r="AN325" s="89"/>
      <c r="AO325" s="48">
        <f t="shared" ref="AO325" ca="1" si="252">AN323</f>
        <v>277.86269456232884</v>
      </c>
      <c r="AP325" s="88"/>
      <c r="AQ325" s="88"/>
      <c r="AR325" s="88"/>
      <c r="AS325" s="88"/>
    </row>
    <row r="326" spans="1:45">
      <c r="A326" s="14" t="str">
        <f>'data organization'!S327</f>
        <v>324:17:2.1:HI</v>
      </c>
      <c r="B326" s="2">
        <v>288.87997436523437</v>
      </c>
      <c r="C326" s="2">
        <v>280.74691772460937</v>
      </c>
      <c r="D326" s="2">
        <v>277.3060302734375</v>
      </c>
      <c r="E326" s="2">
        <v>288.56716918945312</v>
      </c>
      <c r="F326" s="2">
        <v>263.69879150390625</v>
      </c>
      <c r="G326" s="2">
        <v>270.89340209960937</v>
      </c>
      <c r="H326" s="2">
        <v>276.68038940429687</v>
      </c>
      <c r="I326" s="2">
        <v>277.3060302734375</v>
      </c>
      <c r="J326" s="2">
        <v>259.16305541992187</v>
      </c>
      <c r="K326" s="2">
        <v>300.14114379882812</v>
      </c>
      <c r="L326" s="2">
        <v>250.71717834472656</v>
      </c>
      <c r="M326" s="2">
        <v>234.13824462890625</v>
      </c>
      <c r="N326" s="2">
        <v>259.3194580078125</v>
      </c>
      <c r="O326" s="2">
        <v>245.08659362792969</v>
      </c>
      <c r="R326" s="2">
        <v>258.69381713867187</v>
      </c>
      <c r="U326" s="2">
        <v>343.46533203125</v>
      </c>
      <c r="V326" s="2">
        <v>268.078125</v>
      </c>
      <c r="W326" s="2">
        <v>284.50064086914063</v>
      </c>
      <c r="Z326" s="2">
        <v>249.30952453613281</v>
      </c>
      <c r="AA326" s="2">
        <v>302.17440795898437</v>
      </c>
      <c r="AB326" s="2">
        <v>244.61738586425781</v>
      </c>
      <c r="AC326" s="2">
        <v>278.08804321289062</v>
      </c>
      <c r="AD326" s="2">
        <v>264.79360961914062</v>
      </c>
      <c r="AF326" s="2">
        <v>237.57916259765625</v>
      </c>
      <c r="AH326" s="2">
        <f t="shared" si="249"/>
        <v>24.131348952077364</v>
      </c>
      <c r="AI326" s="2">
        <f t="shared" si="235"/>
        <v>234.13824462890625</v>
      </c>
      <c r="AJ326" s="2">
        <f t="shared" si="236"/>
        <v>234.80066105064373</v>
      </c>
      <c r="AK326" s="2">
        <f t="shared" si="237"/>
        <v>270.99768447875977</v>
      </c>
      <c r="AL326" s="2">
        <f t="shared" si="238"/>
        <v>307.19470790687581</v>
      </c>
      <c r="AM326" s="2">
        <f t="shared" si="239"/>
        <v>343.46533203125</v>
      </c>
      <c r="AN326" s="89">
        <f ca="1">INDIRECT("'calcRED(0)'!R"&amp;ROW('calcRED(0)'!$V$17)+(ROW(AN326)-ROW($AN$116))/3&amp;"C"&amp;COLUMN('calcRED(0)'!$V$17),FALSE)</f>
        <v>273.90134646994289</v>
      </c>
      <c r="AO326" s="48">
        <f t="shared" ref="AO326" ca="1" si="253">AN326</f>
        <v>273.90134646994289</v>
      </c>
      <c r="AP326" s="88">
        <f>AK326-AK329</f>
        <v>3.8514734903971544</v>
      </c>
      <c r="AQ326" s="88">
        <f>AK327-AK330</f>
        <v>4.8087393442789903</v>
      </c>
      <c r="AR326" s="88">
        <f>AK328-AK331</f>
        <v>-4.9273173013375526E-4</v>
      </c>
      <c r="AS326" s="88">
        <f>data3!AM326</f>
        <v>0.13882190950455353</v>
      </c>
    </row>
    <row r="327" spans="1:45">
      <c r="A327" s="14" t="str">
        <f>'data organization'!S328</f>
        <v>325:17:2.1:LO</v>
      </c>
      <c r="B327" s="2">
        <v>299.10736083984375</v>
      </c>
      <c r="C327" s="2">
        <v>299.06158447265625</v>
      </c>
      <c r="D327" s="2">
        <v>286.61019897460937</v>
      </c>
      <c r="E327" s="2">
        <v>310.38568115234375</v>
      </c>
      <c r="F327" s="2">
        <v>264.47128295898437</v>
      </c>
      <c r="G327" s="2">
        <v>288.65301513671875</v>
      </c>
      <c r="H327" s="2">
        <v>295.70266723632812</v>
      </c>
      <c r="I327" s="2">
        <v>286.49005126953125</v>
      </c>
      <c r="J327" s="2">
        <v>245.13046264648437</v>
      </c>
      <c r="K327" s="2">
        <v>306.91232299804687</v>
      </c>
      <c r="L327" s="2">
        <v>254.22293090820313</v>
      </c>
      <c r="M327" s="2">
        <v>258.08538818359375</v>
      </c>
      <c r="N327" s="2">
        <v>281.39163208007812</v>
      </c>
      <c r="O327" s="2">
        <v>241.21080017089844</v>
      </c>
      <c r="R327" s="2">
        <v>280.60769653320312</v>
      </c>
      <c r="U327" s="2">
        <v>349.75967407226562</v>
      </c>
      <c r="V327" s="2">
        <v>288.96771240234375</v>
      </c>
      <c r="W327" s="2">
        <v>305.344482421875</v>
      </c>
      <c r="Z327" s="2">
        <v>245.59968566894531</v>
      </c>
      <c r="AA327" s="2">
        <v>307.34722900390625</v>
      </c>
      <c r="AB327" s="2">
        <v>250.61799621582031</v>
      </c>
      <c r="AC327" s="2">
        <v>292.56695556640625</v>
      </c>
      <c r="AD327" s="2">
        <v>253.00411987304688</v>
      </c>
      <c r="AF327" s="2">
        <v>249.47927856445312</v>
      </c>
      <c r="AH327" s="2">
        <f t="shared" si="249"/>
        <v>27.24761417955645</v>
      </c>
      <c r="AI327" s="2">
        <f t="shared" si="235"/>
        <v>241.21080017089844</v>
      </c>
      <c r="AJ327" s="2">
        <f t="shared" si="236"/>
        <v>239.99233745360641</v>
      </c>
      <c r="AK327" s="2">
        <f t="shared" si="237"/>
        <v>280.8637587229411</v>
      </c>
      <c r="AL327" s="2">
        <f t="shared" si="238"/>
        <v>321.73517999227579</v>
      </c>
      <c r="AM327" s="2">
        <f t="shared" si="239"/>
        <v>349.75967407226562</v>
      </c>
      <c r="AN327" s="89"/>
      <c r="AO327" s="48">
        <f t="shared" ref="AO327" ca="1" si="254">AN326</f>
        <v>273.90134646994289</v>
      </c>
      <c r="AP327" s="88"/>
      <c r="AQ327" s="88"/>
      <c r="AR327" s="88"/>
      <c r="AS327" s="88"/>
    </row>
    <row r="328" spans="1:45">
      <c r="A328" s="14" t="str">
        <f>'data organization'!S329</f>
        <v>326:17:2.1:HS</v>
      </c>
      <c r="B328" s="2">
        <v>154.97871398925781</v>
      </c>
      <c r="C328" s="2">
        <v>154.97634887695312</v>
      </c>
      <c r="D328" s="2">
        <v>154.97871398925781</v>
      </c>
      <c r="E328" s="2">
        <v>154.97871398925781</v>
      </c>
      <c r="F328" s="2">
        <v>154.97634887695312</v>
      </c>
      <c r="G328" s="2">
        <v>154.97634887695312</v>
      </c>
      <c r="H328" s="2">
        <v>154.9810791015625</v>
      </c>
      <c r="I328" s="2">
        <v>154.97398376464844</v>
      </c>
      <c r="J328" s="2">
        <v>154.97634887695312</v>
      </c>
      <c r="K328" s="2">
        <v>154.97871398925781</v>
      </c>
      <c r="L328" s="2">
        <v>154.97871398925781</v>
      </c>
      <c r="M328" s="2">
        <v>154.96925354003906</v>
      </c>
      <c r="N328" s="2">
        <v>154.97398376464844</v>
      </c>
      <c r="O328" s="2">
        <v>154.97398376464844</v>
      </c>
      <c r="R328" s="2">
        <v>154.97398376464844</v>
      </c>
      <c r="U328" s="2">
        <v>154.97871398925781</v>
      </c>
      <c r="V328" s="2">
        <v>154.97634887695312</v>
      </c>
      <c r="W328" s="2">
        <v>154.97871398925781</v>
      </c>
      <c r="Z328" s="2">
        <v>154.97161865234375</v>
      </c>
      <c r="AA328" s="2">
        <v>154.97871398925781</v>
      </c>
      <c r="AB328" s="2">
        <v>154.97161865234375</v>
      </c>
      <c r="AC328" s="2">
        <v>154.97398376464844</v>
      </c>
      <c r="AD328" s="2">
        <v>154.96925354003906</v>
      </c>
      <c r="AF328" s="2">
        <v>154.97634887695312</v>
      </c>
      <c r="AH328" s="2">
        <f t="shared" si="249"/>
        <v>3.1944563925063157E-3</v>
      </c>
      <c r="AI328" s="2">
        <f t="shared" si="235"/>
        <v>154.96925354003906</v>
      </c>
      <c r="AJ328" s="2">
        <f t="shared" si="236"/>
        <v>154.97106446063424</v>
      </c>
      <c r="AK328" s="2">
        <f t="shared" si="237"/>
        <v>154.97585614522299</v>
      </c>
      <c r="AL328" s="2">
        <f t="shared" si="238"/>
        <v>154.98064782981174</v>
      </c>
      <c r="AM328" s="2">
        <f t="shared" si="239"/>
        <v>154.9810791015625</v>
      </c>
      <c r="AN328" s="89"/>
      <c r="AO328" s="48">
        <f t="shared" ref="AO328" ca="1" si="255">AN326</f>
        <v>273.90134646994289</v>
      </c>
      <c r="AP328" s="88"/>
      <c r="AQ328" s="88"/>
      <c r="AR328" s="88"/>
      <c r="AS328" s="88"/>
    </row>
    <row r="329" spans="1:45">
      <c r="A329" s="14" t="str">
        <f>'data organization'!S330</f>
        <v>327:17:2.08:HI</v>
      </c>
      <c r="B329" s="2">
        <v>284.81344604492188</v>
      </c>
      <c r="C329" s="2">
        <v>276.8367919921875</v>
      </c>
      <c r="D329" s="2">
        <v>273.39590454101562</v>
      </c>
      <c r="E329" s="2">
        <v>284.34423828125</v>
      </c>
      <c r="F329" s="2">
        <v>260.10147094726562</v>
      </c>
      <c r="G329" s="2">
        <v>266.9832763671875</v>
      </c>
      <c r="H329" s="2">
        <v>272.770263671875</v>
      </c>
      <c r="I329" s="2">
        <v>273.39590454101562</v>
      </c>
      <c r="J329" s="2">
        <v>255.40931701660156</v>
      </c>
      <c r="K329" s="2">
        <v>295.918212890625</v>
      </c>
      <c r="L329" s="2">
        <v>247.11985778808594</v>
      </c>
      <c r="M329" s="2">
        <v>230.85374450683594</v>
      </c>
      <c r="N329" s="2">
        <v>255.56573486328125</v>
      </c>
      <c r="O329" s="2">
        <v>241.48927307128906</v>
      </c>
      <c r="R329" s="2">
        <v>255.09651184082031</v>
      </c>
      <c r="U329" s="2">
        <v>338.61676025390625</v>
      </c>
      <c r="V329" s="2">
        <v>264.16799926757812</v>
      </c>
      <c r="W329" s="2">
        <v>280.43411254882812</v>
      </c>
      <c r="Z329" s="2">
        <v>245.71221923828125</v>
      </c>
      <c r="AA329" s="2">
        <v>297.95147705078125</v>
      </c>
      <c r="AB329" s="2">
        <v>241.17646789550781</v>
      </c>
      <c r="AC329" s="2">
        <v>274.17791748046875</v>
      </c>
      <c r="AD329" s="2">
        <v>261.0399169921875</v>
      </c>
      <c r="AF329" s="2">
        <v>234.13824462890625</v>
      </c>
      <c r="AH329" s="2">
        <f t="shared" si="249"/>
        <v>23.806390995542614</v>
      </c>
      <c r="AI329" s="2">
        <f t="shared" si="235"/>
        <v>230.85374450683594</v>
      </c>
      <c r="AJ329" s="2">
        <f t="shared" si="236"/>
        <v>231.4366244950487</v>
      </c>
      <c r="AK329" s="2">
        <f t="shared" si="237"/>
        <v>267.14621098836261</v>
      </c>
      <c r="AL329" s="2">
        <f t="shared" si="238"/>
        <v>302.85579748167652</v>
      </c>
      <c r="AM329" s="2">
        <f t="shared" si="239"/>
        <v>338.61676025390625</v>
      </c>
      <c r="AN329" s="89">
        <f ca="1">INDIRECT("'calcRED(0)'!R"&amp;ROW('calcRED(0)'!$V$17)+(ROW(AN329)-ROW($AN$116))/3&amp;"C"&amp;COLUMN('calcRED(0)'!$V$17),FALSE)</f>
        <v>269.92107754081945</v>
      </c>
      <c r="AO329" s="48">
        <f t="shared" ref="AO329" ca="1" si="256">AN329</f>
        <v>269.92107754081945</v>
      </c>
      <c r="AP329" s="88">
        <f>AK329-AK332</f>
        <v>3.8449529012044081</v>
      </c>
      <c r="AQ329" s="88">
        <f>AK330-AK333</f>
        <v>4.9062544504801622</v>
      </c>
      <c r="AR329" s="88">
        <f>AK331-AK334</f>
        <v>-9.8546346038119736E-5</v>
      </c>
      <c r="AS329" s="88">
        <f>data3!AM329</f>
        <v>0.13591972474128866</v>
      </c>
    </row>
    <row r="330" spans="1:45">
      <c r="A330" s="14" t="str">
        <f>'data organization'!S331</f>
        <v>328:17:2.08:LO</v>
      </c>
      <c r="B330" s="2">
        <v>293.66558837890625</v>
      </c>
      <c r="C330" s="2">
        <v>293.82009887695312</v>
      </c>
      <c r="D330" s="2">
        <v>280.83657836914062</v>
      </c>
      <c r="E330" s="2">
        <v>305.933837890625</v>
      </c>
      <c r="F330" s="2">
        <v>259.8992919921875</v>
      </c>
      <c r="G330" s="2">
        <v>284.10964965820312</v>
      </c>
      <c r="H330" s="2">
        <v>290.014892578125</v>
      </c>
      <c r="I330" s="2">
        <v>281.69488525390625</v>
      </c>
      <c r="J330" s="2">
        <v>241.03913879394531</v>
      </c>
      <c r="K330" s="2">
        <v>302.00848388671875</v>
      </c>
      <c r="L330" s="2">
        <v>249.62234497070313</v>
      </c>
      <c r="M330" s="2">
        <v>255.20713806152344</v>
      </c>
      <c r="N330" s="2">
        <v>277.73516845703125</v>
      </c>
      <c r="O330" s="2">
        <v>236.54154968261719</v>
      </c>
      <c r="R330" s="2">
        <v>276.45343017578125</v>
      </c>
      <c r="U330" s="2">
        <v>342.28656005859375</v>
      </c>
      <c r="V330" s="2">
        <v>283.93795776367187</v>
      </c>
      <c r="W330" s="2">
        <v>300.18310546875</v>
      </c>
      <c r="Z330" s="2">
        <v>241.78874206542969</v>
      </c>
      <c r="AA330" s="2">
        <v>301.68231201171875</v>
      </c>
      <c r="AB330" s="2">
        <v>246.76127624511719</v>
      </c>
      <c r="AC330" s="2">
        <v>287.18243408203125</v>
      </c>
      <c r="AD330" s="2">
        <v>247.56809997558594</v>
      </c>
      <c r="AF330" s="2">
        <v>245.347900390625</v>
      </c>
      <c r="AH330" s="2">
        <f t="shared" si="249"/>
        <v>26.612722687576493</v>
      </c>
      <c r="AI330" s="2">
        <f t="shared" si="235"/>
        <v>236.54154968261719</v>
      </c>
      <c r="AJ330" s="2">
        <f t="shared" si="236"/>
        <v>236.13593534729736</v>
      </c>
      <c r="AK330" s="2">
        <f t="shared" si="237"/>
        <v>276.05501937866211</v>
      </c>
      <c r="AL330" s="2">
        <f t="shared" si="238"/>
        <v>315.97410341002683</v>
      </c>
      <c r="AM330" s="2">
        <f t="shared" si="239"/>
        <v>342.28656005859375</v>
      </c>
      <c r="AN330" s="89"/>
      <c r="AO330" s="48">
        <f t="shared" ref="AO330" ca="1" si="257">AN329</f>
        <v>269.92107754081945</v>
      </c>
      <c r="AP330" s="88"/>
      <c r="AQ330" s="88"/>
      <c r="AR330" s="88"/>
      <c r="AS330" s="88"/>
    </row>
    <row r="331" spans="1:45">
      <c r="A331" s="14" t="str">
        <f>'data organization'!S332</f>
        <v>329:17:2.08:HS</v>
      </c>
      <c r="B331" s="2">
        <v>154.97871398925781</v>
      </c>
      <c r="C331" s="2">
        <v>154.97871398925781</v>
      </c>
      <c r="D331" s="2">
        <v>154.97398376464844</v>
      </c>
      <c r="E331" s="2">
        <v>154.9810791015625</v>
      </c>
      <c r="F331" s="2">
        <v>154.97871398925781</v>
      </c>
      <c r="G331" s="2">
        <v>154.97634887695312</v>
      </c>
      <c r="H331" s="2">
        <v>154.98344421386719</v>
      </c>
      <c r="I331" s="2">
        <v>154.97398376464844</v>
      </c>
      <c r="J331" s="2">
        <v>154.97398376464844</v>
      </c>
      <c r="K331" s="2">
        <v>154.97398376464844</v>
      </c>
      <c r="L331" s="2">
        <v>154.97634887695312</v>
      </c>
      <c r="M331" s="2">
        <v>154.97871398925781</v>
      </c>
      <c r="N331" s="2">
        <v>154.97161865234375</v>
      </c>
      <c r="O331" s="2">
        <v>154.97161865234375</v>
      </c>
      <c r="R331" s="2">
        <v>154.9810791015625</v>
      </c>
      <c r="U331" s="2">
        <v>154.97634887695312</v>
      </c>
      <c r="V331" s="2">
        <v>154.97634887695312</v>
      </c>
      <c r="W331" s="2">
        <v>154.9810791015625</v>
      </c>
      <c r="Z331" s="2">
        <v>154.96925354003906</v>
      </c>
      <c r="AA331" s="2">
        <v>154.97871398925781</v>
      </c>
      <c r="AB331" s="2">
        <v>154.97634887695312</v>
      </c>
      <c r="AC331" s="2">
        <v>154.97871398925781</v>
      </c>
      <c r="AD331" s="2">
        <v>154.97161865234375</v>
      </c>
      <c r="AF331" s="2">
        <v>154.97161865234375</v>
      </c>
      <c r="AH331" s="2">
        <f t="shared" si="249"/>
        <v>3.6904715615494249E-3</v>
      </c>
      <c r="AI331" s="2">
        <f t="shared" si="235"/>
        <v>154.96925354003906</v>
      </c>
      <c r="AJ331" s="2">
        <f t="shared" si="236"/>
        <v>154.97081316961081</v>
      </c>
      <c r="AK331" s="2">
        <f t="shared" si="237"/>
        <v>154.97634887695312</v>
      </c>
      <c r="AL331" s="2">
        <f t="shared" si="238"/>
        <v>154.98188458429544</v>
      </c>
      <c r="AM331" s="2">
        <f t="shared" si="239"/>
        <v>154.98344421386719</v>
      </c>
      <c r="AN331" s="89"/>
      <c r="AO331" s="48">
        <f t="shared" ref="AO331" ca="1" si="258">AN329</f>
        <v>269.92107754081945</v>
      </c>
      <c r="AP331" s="88"/>
      <c r="AQ331" s="88"/>
      <c r="AR331" s="88"/>
      <c r="AS331" s="88"/>
    </row>
    <row r="332" spans="1:45">
      <c r="A332" s="14" t="str">
        <f>'data organization'!S333</f>
        <v>330:17:2.06:HI</v>
      </c>
      <c r="B332" s="2">
        <v>280.74691772460937</v>
      </c>
      <c r="C332" s="2">
        <v>272.770263671875</v>
      </c>
      <c r="D332" s="2">
        <v>269.48577880859375</v>
      </c>
      <c r="E332" s="2">
        <v>280.2777099609375</v>
      </c>
      <c r="F332" s="2">
        <v>256.34774780273437</v>
      </c>
      <c r="G332" s="2">
        <v>263.22958374023437</v>
      </c>
      <c r="H332" s="2">
        <v>268.7037353515625</v>
      </c>
      <c r="I332" s="2">
        <v>269.48577880859375</v>
      </c>
      <c r="J332" s="2">
        <v>251.81201171875</v>
      </c>
      <c r="K332" s="2">
        <v>291.53887939453125</v>
      </c>
      <c r="L332" s="2">
        <v>243.52255249023437</v>
      </c>
      <c r="M332" s="2">
        <v>227.56924438476562</v>
      </c>
      <c r="N332" s="2">
        <v>251.96841430664062</v>
      </c>
      <c r="O332" s="2">
        <v>238.04837036132812</v>
      </c>
      <c r="R332" s="2">
        <v>251.34278869628906</v>
      </c>
      <c r="U332" s="2">
        <v>333.61181640625</v>
      </c>
      <c r="V332" s="2">
        <v>260.41427612304687</v>
      </c>
      <c r="W332" s="2">
        <v>276.36758422851562</v>
      </c>
      <c r="Z332" s="2">
        <v>242.27130126953125</v>
      </c>
      <c r="AA332" s="2">
        <v>293.5721435546875</v>
      </c>
      <c r="AB332" s="2">
        <v>237.73556518554687</v>
      </c>
      <c r="AC332" s="2">
        <v>270.26779174804687</v>
      </c>
      <c r="AD332" s="2">
        <v>257.28619384765625</v>
      </c>
      <c r="AF332" s="2">
        <v>230.85374450683594</v>
      </c>
      <c r="AH332" s="2">
        <f t="shared" si="249"/>
        <v>23.419726599064312</v>
      </c>
      <c r="AI332" s="2">
        <f t="shared" si="235"/>
        <v>227.56924438476562</v>
      </c>
      <c r="AJ332" s="2">
        <f t="shared" si="236"/>
        <v>228.17166818856174</v>
      </c>
      <c r="AK332" s="2">
        <f t="shared" si="237"/>
        <v>263.3012580871582</v>
      </c>
      <c r="AL332" s="2">
        <f t="shared" si="238"/>
        <v>298.43084798575467</v>
      </c>
      <c r="AM332" s="2">
        <f t="shared" si="239"/>
        <v>333.61181640625</v>
      </c>
      <c r="AN332" s="89">
        <f ca="1">INDIRECT("'calcRED(0)'!R"&amp;ROW('calcRED(0)'!$V$17)+(ROW(AN332)-ROW($AN$116))/3&amp;"C"&amp;COLUMN('calcRED(0)'!$V$17),FALSE)</f>
        <v>266.02401936625932</v>
      </c>
      <c r="AO332" s="48">
        <f t="shared" ref="AO332" ca="1" si="259">AN332</f>
        <v>266.02401936625932</v>
      </c>
      <c r="AP332" s="88">
        <f>AK332-AK335</f>
        <v>3.8254063924153456</v>
      </c>
      <c r="AQ332" s="88">
        <f>AK333-AK336</f>
        <v>4.8411585489908475</v>
      </c>
      <c r="AR332" s="88">
        <f>AK334-AK337</f>
        <v>6.8982442220999474E-4</v>
      </c>
      <c r="AS332" s="88">
        <f>data3!AM332</f>
        <v>0.13614426889727227</v>
      </c>
    </row>
    <row r="333" spans="1:45">
      <c r="A333" s="14" t="str">
        <f>'data organization'!S334</f>
        <v>331:17:2.06:LO</v>
      </c>
      <c r="B333" s="2">
        <v>287.90911865234375</v>
      </c>
      <c r="C333" s="2">
        <v>288.70449829101563</v>
      </c>
      <c r="D333" s="2">
        <v>275.6866455078125</v>
      </c>
      <c r="E333" s="2">
        <v>299.50216674804687</v>
      </c>
      <c r="F333" s="2">
        <v>254.89814758300781</v>
      </c>
      <c r="G333" s="2">
        <v>280.33303833007812</v>
      </c>
      <c r="H333" s="2">
        <v>286.48431396484375</v>
      </c>
      <c r="I333" s="2">
        <v>276.4305419921875</v>
      </c>
      <c r="J333" s="2">
        <v>237.65164184570312</v>
      </c>
      <c r="K333" s="2">
        <v>294.58114624023437</v>
      </c>
      <c r="L333" s="2">
        <v>245.11329650878906</v>
      </c>
      <c r="M333" s="2">
        <v>251.1043701171875</v>
      </c>
      <c r="N333" s="2">
        <v>273.63812255859375</v>
      </c>
      <c r="O333" s="2">
        <v>231.88372802734375</v>
      </c>
      <c r="R333" s="2">
        <v>271.93865966796875</v>
      </c>
      <c r="U333" s="2">
        <v>335.25405883789062</v>
      </c>
      <c r="V333" s="2">
        <v>278.92538452148437</v>
      </c>
      <c r="W333" s="2">
        <v>294.75851440429687</v>
      </c>
      <c r="Z333" s="2">
        <v>237.83474731445312</v>
      </c>
      <c r="AA333" s="2">
        <v>296.43511962890625</v>
      </c>
      <c r="AB333" s="2">
        <v>242.84161376953125</v>
      </c>
      <c r="AC333" s="2">
        <v>282.58755493164062</v>
      </c>
      <c r="AD333" s="2">
        <v>241.41107177734375</v>
      </c>
      <c r="AF333" s="2">
        <v>241.66285705566406</v>
      </c>
      <c r="AH333" s="2">
        <f t="shared" si="249"/>
        <v>25.948904576705804</v>
      </c>
      <c r="AI333" s="2">
        <f t="shared" si="235"/>
        <v>231.88372802734375</v>
      </c>
      <c r="AJ333" s="2">
        <f t="shared" si="236"/>
        <v>232.22540806312324</v>
      </c>
      <c r="AK333" s="2">
        <f t="shared" si="237"/>
        <v>271.14876492818195</v>
      </c>
      <c r="AL333" s="2">
        <f t="shared" si="238"/>
        <v>310.07212179324063</v>
      </c>
      <c r="AM333" s="2">
        <f t="shared" si="239"/>
        <v>335.25405883789062</v>
      </c>
      <c r="AN333" s="89"/>
      <c r="AO333" s="48">
        <f t="shared" ref="AO333" ca="1" si="260">AN332</f>
        <v>266.02401936625932</v>
      </c>
      <c r="AP333" s="88"/>
      <c r="AQ333" s="88"/>
      <c r="AR333" s="88"/>
      <c r="AS333" s="88"/>
    </row>
    <row r="334" spans="1:45">
      <c r="A334" s="14" t="str">
        <f>'data organization'!S335</f>
        <v>332:17:2.06:HS</v>
      </c>
      <c r="B334" s="2">
        <v>154.97871398925781</v>
      </c>
      <c r="C334" s="2">
        <v>154.97871398925781</v>
      </c>
      <c r="D334" s="2">
        <v>154.97634887695312</v>
      </c>
      <c r="E334" s="2">
        <v>154.9810791015625</v>
      </c>
      <c r="F334" s="2">
        <v>154.97634887695312</v>
      </c>
      <c r="G334" s="2">
        <v>154.97634887695312</v>
      </c>
      <c r="H334" s="2">
        <v>154.98580932617187</v>
      </c>
      <c r="I334" s="2">
        <v>154.97634887695312</v>
      </c>
      <c r="J334" s="2">
        <v>154.97161865234375</v>
      </c>
      <c r="K334" s="2">
        <v>154.97634887695312</v>
      </c>
      <c r="L334" s="2">
        <v>154.97871398925781</v>
      </c>
      <c r="M334" s="2">
        <v>154.97398376464844</v>
      </c>
      <c r="N334" s="2">
        <v>154.97634887695312</v>
      </c>
      <c r="O334" s="2">
        <v>154.97161865234375</v>
      </c>
      <c r="R334" s="2">
        <v>154.97871398925781</v>
      </c>
      <c r="U334" s="2">
        <v>154.97871398925781</v>
      </c>
      <c r="V334" s="2">
        <v>154.97634887695312</v>
      </c>
      <c r="W334" s="2">
        <v>154.97871398925781</v>
      </c>
      <c r="Z334" s="2">
        <v>154.97161865234375</v>
      </c>
      <c r="AA334" s="2">
        <v>154.97871398925781</v>
      </c>
      <c r="AB334" s="2">
        <v>154.97161865234375</v>
      </c>
      <c r="AC334" s="2">
        <v>154.97634887695312</v>
      </c>
      <c r="AD334" s="2">
        <v>154.96688842773437</v>
      </c>
      <c r="AF334" s="2">
        <v>154.97871398925781</v>
      </c>
      <c r="AH334" s="2">
        <f t="shared" si="249"/>
        <v>3.850387083111779E-3</v>
      </c>
      <c r="AI334" s="2">
        <f t="shared" si="235"/>
        <v>154.96688842773437</v>
      </c>
      <c r="AJ334" s="2">
        <f t="shared" si="236"/>
        <v>154.97067184267451</v>
      </c>
      <c r="AK334" s="2">
        <f t="shared" si="237"/>
        <v>154.97644742329916</v>
      </c>
      <c r="AL334" s="2">
        <f t="shared" si="238"/>
        <v>154.98222300392382</v>
      </c>
      <c r="AM334" s="2">
        <f t="shared" si="239"/>
        <v>154.98580932617187</v>
      </c>
      <c r="AN334" s="89"/>
      <c r="AO334" s="48">
        <f t="shared" ref="AO334" ca="1" si="261">AN332</f>
        <v>266.02401936625932</v>
      </c>
      <c r="AP334" s="88"/>
      <c r="AQ334" s="88"/>
      <c r="AR334" s="88"/>
      <c r="AS334" s="88"/>
    </row>
    <row r="335" spans="1:45">
      <c r="A335" s="14" t="str">
        <f>'data organization'!S336</f>
        <v>333:17:2.04:HI</v>
      </c>
      <c r="B335" s="2">
        <v>276.68038940429687</v>
      </c>
      <c r="C335" s="2">
        <v>268.86013793945312</v>
      </c>
      <c r="D335" s="2">
        <v>265.57565307617187</v>
      </c>
      <c r="E335" s="2">
        <v>276.211181640625</v>
      </c>
      <c r="F335" s="2">
        <v>252.59403991699219</v>
      </c>
      <c r="G335" s="2">
        <v>259.47586059570312</v>
      </c>
      <c r="H335" s="2">
        <v>264.95001220703125</v>
      </c>
      <c r="I335" s="2">
        <v>265.57565307617187</v>
      </c>
      <c r="J335" s="2">
        <v>248.21469116210937</v>
      </c>
      <c r="K335" s="2">
        <v>287.31594848632812</v>
      </c>
      <c r="L335" s="2">
        <v>239.92523193359375</v>
      </c>
      <c r="M335" s="2">
        <v>224.12832641601562</v>
      </c>
      <c r="N335" s="2">
        <v>248.21469116210937</v>
      </c>
      <c r="O335" s="2">
        <v>234.60746765136719</v>
      </c>
      <c r="R335" s="2">
        <v>247.7454833984375</v>
      </c>
      <c r="U335" s="2">
        <v>328.91964721679687</v>
      </c>
      <c r="V335" s="2">
        <v>256.66055297851562</v>
      </c>
      <c r="W335" s="2">
        <v>272.30105590820312</v>
      </c>
      <c r="Z335" s="2">
        <v>238.67399597167969</v>
      </c>
      <c r="AA335" s="2">
        <v>289.34921264648437</v>
      </c>
      <c r="AB335" s="2">
        <v>234.13824462890625</v>
      </c>
      <c r="AC335" s="2">
        <v>266.357666015625</v>
      </c>
      <c r="AD335" s="2">
        <v>253.532470703125</v>
      </c>
      <c r="AF335" s="2">
        <v>227.41282653808594</v>
      </c>
      <c r="AH335" s="2">
        <f t="shared" si="249"/>
        <v>23.130054231806362</v>
      </c>
      <c r="AI335" s="2">
        <f t="shared" si="235"/>
        <v>224.12832641601562</v>
      </c>
      <c r="AJ335" s="2">
        <f t="shared" si="236"/>
        <v>224.7807703470333</v>
      </c>
      <c r="AK335" s="2">
        <f t="shared" si="237"/>
        <v>259.47585169474286</v>
      </c>
      <c r="AL335" s="2">
        <f t="shared" si="238"/>
        <v>294.17093304245242</v>
      </c>
      <c r="AM335" s="2">
        <f t="shared" si="239"/>
        <v>328.91964721679687</v>
      </c>
      <c r="AN335" s="89">
        <f ca="1">INDIRECT("'calcRED(0)'!R"&amp;ROW('calcRED(0)'!$V$17)+(ROW(AN335)-ROW($AN$116))/3&amp;"C"&amp;COLUMN('calcRED(0)'!$V$17),FALSE)</f>
        <v>262.12052311481017</v>
      </c>
      <c r="AO335" s="48">
        <f t="shared" ref="AO335" ca="1" si="262">AN335</f>
        <v>262.12052311481017</v>
      </c>
      <c r="AP335" s="88">
        <f>AK335-AK338</f>
        <v>3.7993361155192247</v>
      </c>
      <c r="AQ335" s="88">
        <f>AK336-AK339</f>
        <v>4.8154182434082031</v>
      </c>
      <c r="AR335" s="88">
        <f>AK337-AK340</f>
        <v>1.6752878824775053E-3</v>
      </c>
      <c r="AS335" s="88">
        <f>data3!AM335</f>
        <v>0.13448502940516249</v>
      </c>
    </row>
    <row r="336" spans="1:45">
      <c r="A336" s="14" t="str">
        <f>'data organization'!S337</f>
        <v>334:17:2.04:LO</v>
      </c>
      <c r="B336" s="2">
        <v>281.63766479492187</v>
      </c>
      <c r="C336" s="2">
        <v>284.14398193359375</v>
      </c>
      <c r="D336" s="2">
        <v>270.124755859375</v>
      </c>
      <c r="E336" s="2">
        <v>293.63699340820312</v>
      </c>
      <c r="F336" s="2">
        <v>250.32615661621094</v>
      </c>
      <c r="G336" s="2">
        <v>275.56649780273437</v>
      </c>
      <c r="H336" s="2">
        <v>281.403076171875</v>
      </c>
      <c r="I336" s="2">
        <v>271.29205322265625</v>
      </c>
      <c r="J336" s="2">
        <v>233.75486755371094</v>
      </c>
      <c r="K336" s="2">
        <v>289.07073974609375</v>
      </c>
      <c r="L336" s="2">
        <v>240.76448059082031</v>
      </c>
      <c r="M336" s="2">
        <v>246.60105895996094</v>
      </c>
      <c r="N336" s="2">
        <v>269.36370849609375</v>
      </c>
      <c r="O336" s="2">
        <v>227.31745910644531</v>
      </c>
      <c r="R336" s="2">
        <v>267.28085327148437</v>
      </c>
      <c r="U336" s="2">
        <v>328.83383178710937</v>
      </c>
      <c r="V336" s="2">
        <v>273.7525634765625</v>
      </c>
      <c r="W336" s="2">
        <v>289.71160888671875</v>
      </c>
      <c r="Z336" s="2">
        <v>234.16685485839844</v>
      </c>
      <c r="AA336" s="2">
        <v>291.37103271484375</v>
      </c>
      <c r="AB336" s="2">
        <v>239.15083312988281</v>
      </c>
      <c r="AC336" s="2">
        <v>277.23736572265625</v>
      </c>
      <c r="AD336" s="2">
        <v>236.22109985351562</v>
      </c>
      <c r="AF336" s="2">
        <v>238.65301513671875</v>
      </c>
      <c r="AH336" s="2">
        <f t="shared" si="249"/>
        <v>25.331244426602773</v>
      </c>
      <c r="AI336" s="2">
        <f t="shared" si="235"/>
        <v>227.31745910644531</v>
      </c>
      <c r="AJ336" s="2">
        <f t="shared" si="236"/>
        <v>228.31073973928693</v>
      </c>
      <c r="AK336" s="2">
        <f t="shared" si="237"/>
        <v>266.3076063791911</v>
      </c>
      <c r="AL336" s="2">
        <f t="shared" si="238"/>
        <v>304.30447301909527</v>
      </c>
      <c r="AM336" s="2">
        <f t="shared" si="239"/>
        <v>328.83383178710937</v>
      </c>
      <c r="AN336" s="89"/>
      <c r="AO336" s="48">
        <f t="shared" ref="AO336" ca="1" si="263">AN335</f>
        <v>262.12052311481017</v>
      </c>
      <c r="AP336" s="88"/>
      <c r="AQ336" s="88"/>
      <c r="AR336" s="88"/>
      <c r="AS336" s="88"/>
    </row>
    <row r="337" spans="1:45">
      <c r="A337" s="14" t="str">
        <f>'data organization'!S338</f>
        <v>335:17:2.04:HS</v>
      </c>
      <c r="B337" s="2">
        <v>154.97871398925781</v>
      </c>
      <c r="C337" s="2">
        <v>154.97871398925781</v>
      </c>
      <c r="D337" s="2">
        <v>154.97634887695312</v>
      </c>
      <c r="E337" s="2">
        <v>154.9810791015625</v>
      </c>
      <c r="F337" s="2">
        <v>154.97634887695312</v>
      </c>
      <c r="G337" s="2">
        <v>154.97398376464844</v>
      </c>
      <c r="H337" s="2">
        <v>154.97634887695312</v>
      </c>
      <c r="I337" s="2">
        <v>154.97634887695312</v>
      </c>
      <c r="J337" s="2">
        <v>154.97398376464844</v>
      </c>
      <c r="K337" s="2">
        <v>154.97634887695312</v>
      </c>
      <c r="L337" s="2">
        <v>154.97871398925781</v>
      </c>
      <c r="M337" s="2">
        <v>154.97161865234375</v>
      </c>
      <c r="N337" s="2">
        <v>154.97871398925781</v>
      </c>
      <c r="O337" s="2">
        <v>154.97161865234375</v>
      </c>
      <c r="R337" s="2">
        <v>154.9810791015625</v>
      </c>
      <c r="U337" s="2">
        <v>154.97634887695312</v>
      </c>
      <c r="V337" s="2">
        <v>154.97871398925781</v>
      </c>
      <c r="W337" s="2">
        <v>154.97871398925781</v>
      </c>
      <c r="Z337" s="2">
        <v>154.96925354003906</v>
      </c>
      <c r="AA337" s="2">
        <v>154.97871398925781</v>
      </c>
      <c r="AB337" s="2">
        <v>154.97398376464844</v>
      </c>
      <c r="AC337" s="2">
        <v>154.97634887695312</v>
      </c>
      <c r="AD337" s="2">
        <v>154.96688842773437</v>
      </c>
      <c r="AF337" s="2">
        <v>154.96925354003906</v>
      </c>
      <c r="AH337" s="2">
        <f t="shared" si="249"/>
        <v>3.7719487438675789E-3</v>
      </c>
      <c r="AI337" s="2">
        <f t="shared" si="235"/>
        <v>154.96688842773437</v>
      </c>
      <c r="AJ337" s="2">
        <f t="shared" si="236"/>
        <v>154.97009967576116</v>
      </c>
      <c r="AK337" s="2">
        <f t="shared" si="237"/>
        <v>154.97575759887695</v>
      </c>
      <c r="AL337" s="2">
        <f t="shared" si="238"/>
        <v>154.98141552199274</v>
      </c>
      <c r="AM337" s="2">
        <f t="shared" si="239"/>
        <v>154.9810791015625</v>
      </c>
      <c r="AN337" s="89"/>
      <c r="AO337" s="48">
        <f t="shared" ref="AO337" ca="1" si="264">AN335</f>
        <v>262.12052311481017</v>
      </c>
      <c r="AP337" s="88"/>
      <c r="AQ337" s="88"/>
      <c r="AR337" s="88"/>
      <c r="AS337" s="88"/>
    </row>
    <row r="338" spans="1:45">
      <c r="A338" s="14" t="str">
        <f>'data organization'!S339</f>
        <v>336:17:2.02:HI</v>
      </c>
      <c r="B338" s="2">
        <v>272.61386108398437</v>
      </c>
      <c r="C338" s="2">
        <v>264.79360961914062</v>
      </c>
      <c r="D338" s="2">
        <v>261.66552734375</v>
      </c>
      <c r="E338" s="2">
        <v>272.1446533203125</v>
      </c>
      <c r="F338" s="2">
        <v>248.84031677246094</v>
      </c>
      <c r="G338" s="2">
        <v>255.56573486328125</v>
      </c>
      <c r="H338" s="2">
        <v>261.0399169921875</v>
      </c>
      <c r="I338" s="2">
        <v>261.66552734375</v>
      </c>
      <c r="J338" s="2">
        <v>244.46096801757812</v>
      </c>
      <c r="K338" s="2">
        <v>283.093017578125</v>
      </c>
      <c r="L338" s="2">
        <v>236.48431396484375</v>
      </c>
      <c r="M338" s="2">
        <v>221.00022888183594</v>
      </c>
      <c r="N338" s="2">
        <v>244.61738586425781</v>
      </c>
      <c r="O338" s="2">
        <v>231.16654968261719</v>
      </c>
      <c r="R338" s="2">
        <v>244.14816284179687</v>
      </c>
      <c r="U338" s="2">
        <v>324.07110595703125</v>
      </c>
      <c r="V338" s="2">
        <v>252.90684509277344</v>
      </c>
      <c r="W338" s="2">
        <v>268.39093017578125</v>
      </c>
      <c r="Z338" s="2">
        <v>235.23307800292969</v>
      </c>
      <c r="AA338" s="2">
        <v>285.12628173828125</v>
      </c>
      <c r="AB338" s="2">
        <v>230.69734191894531</v>
      </c>
      <c r="AC338" s="2">
        <v>262.44754028320312</v>
      </c>
      <c r="AD338" s="2">
        <v>249.93515014648437</v>
      </c>
      <c r="AF338" s="2">
        <v>224.12832641601562</v>
      </c>
      <c r="AH338" s="2">
        <f t="shared" si="249"/>
        <v>22.768260755270401</v>
      </c>
      <c r="AI338" s="2">
        <f t="shared" si="235"/>
        <v>221.00022888183594</v>
      </c>
      <c r="AJ338" s="2">
        <f t="shared" si="236"/>
        <v>221.52412444631804</v>
      </c>
      <c r="AK338" s="2">
        <f t="shared" si="237"/>
        <v>255.67651557922363</v>
      </c>
      <c r="AL338" s="2">
        <f t="shared" si="238"/>
        <v>289.82890671212925</v>
      </c>
      <c r="AM338" s="2">
        <f t="shared" si="239"/>
        <v>324.07110595703125</v>
      </c>
      <c r="AN338" s="89">
        <f ca="1">INDIRECT("'calcRED(0)'!R"&amp;ROW('calcRED(0)'!$V$17)+(ROW(AN338)-ROW($AN$116))/3&amp;"C"&amp;COLUMN('calcRED(0)'!$V$17),FALSE)</f>
        <v>258.2646001853243</v>
      </c>
      <c r="AO338" s="48">
        <f t="shared" ref="AO338" ca="1" si="265">AN338</f>
        <v>258.2646001853243</v>
      </c>
      <c r="AP338" s="88">
        <f>AK338-AK341</f>
        <v>3.8319231669107978</v>
      </c>
      <c r="AQ338" s="88">
        <f>AK339-AK342</f>
        <v>4.6625836690267306</v>
      </c>
      <c r="AR338" s="88">
        <f>AK340-AK343</f>
        <v>-1.9709269204781776E-4</v>
      </c>
      <c r="AS338" s="88">
        <f>data3!AM338</f>
        <v>0.13577347417031582</v>
      </c>
    </row>
    <row r="339" spans="1:45">
      <c r="A339" s="14" t="str">
        <f>'data organization'!S340</f>
        <v>337:17:2.02:LO</v>
      </c>
      <c r="B339" s="2">
        <v>275.6923828125</v>
      </c>
      <c r="C339" s="2">
        <v>279.72076416015625</v>
      </c>
      <c r="D339" s="2">
        <v>264.8203125</v>
      </c>
      <c r="E339" s="2">
        <v>287.88623046875</v>
      </c>
      <c r="F339" s="2">
        <v>246.04600524902344</v>
      </c>
      <c r="G339" s="2">
        <v>270.0732421875</v>
      </c>
      <c r="H339" s="2">
        <v>274.9942626953125</v>
      </c>
      <c r="I339" s="2">
        <v>265.35247802734375</v>
      </c>
      <c r="J339" s="2">
        <v>230.46463012695312</v>
      </c>
      <c r="K339" s="2">
        <v>285.61456298828125</v>
      </c>
      <c r="L339" s="2">
        <v>236.63882446289062</v>
      </c>
      <c r="M339" s="2">
        <v>242.29800415039062</v>
      </c>
      <c r="N339" s="2">
        <v>263.93911743164062</v>
      </c>
      <c r="O339" s="2">
        <v>223.79263305664062</v>
      </c>
      <c r="R339" s="2">
        <v>264.12222290039062</v>
      </c>
      <c r="U339" s="2">
        <v>323.10025024414062</v>
      </c>
      <c r="V339" s="2">
        <v>268.08767700195312</v>
      </c>
      <c r="W339" s="2">
        <v>283.95513916015625</v>
      </c>
      <c r="Z339" s="2">
        <v>231.3973388671875</v>
      </c>
      <c r="AA339" s="2">
        <v>285.51156616210937</v>
      </c>
      <c r="AB339" s="2">
        <v>234.92790222167969</v>
      </c>
      <c r="AC339" s="2">
        <v>271.64682006835937</v>
      </c>
      <c r="AD339" s="2">
        <v>230.68780517578125</v>
      </c>
      <c r="AF339" s="2">
        <v>235.04234313964844</v>
      </c>
      <c r="AH339" s="2">
        <f t="shared" si="249"/>
        <v>24.671310209218106</v>
      </c>
      <c r="AI339" s="2">
        <f t="shared" si="235"/>
        <v>223.79263305664062</v>
      </c>
      <c r="AJ339" s="2">
        <f t="shared" si="236"/>
        <v>224.48522282195574</v>
      </c>
      <c r="AK339" s="2">
        <f t="shared" si="237"/>
        <v>261.4921881357829</v>
      </c>
      <c r="AL339" s="2">
        <f t="shared" si="238"/>
        <v>298.49915344961005</v>
      </c>
      <c r="AM339" s="2">
        <f t="shared" si="239"/>
        <v>323.10025024414062</v>
      </c>
      <c r="AN339" s="89"/>
      <c r="AO339" s="48">
        <f t="shared" ref="AO339" ca="1" si="266">AN338</f>
        <v>258.2646001853243</v>
      </c>
      <c r="AP339" s="88"/>
      <c r="AQ339" s="88"/>
      <c r="AR339" s="88"/>
      <c r="AS339" s="88"/>
    </row>
    <row r="340" spans="1:45">
      <c r="A340" s="14" t="str">
        <f>'data organization'!S341</f>
        <v>338:17:2.02:HS</v>
      </c>
      <c r="B340" s="2">
        <v>154.97634887695312</v>
      </c>
      <c r="C340" s="2">
        <v>154.97634887695312</v>
      </c>
      <c r="D340" s="2">
        <v>154.97871398925781</v>
      </c>
      <c r="E340" s="2">
        <v>154.97871398925781</v>
      </c>
      <c r="F340" s="2">
        <v>154.97161865234375</v>
      </c>
      <c r="G340" s="2">
        <v>154.97871398925781</v>
      </c>
      <c r="H340" s="2">
        <v>154.97871398925781</v>
      </c>
      <c r="I340" s="2">
        <v>154.97398376464844</v>
      </c>
      <c r="J340" s="2">
        <v>154.97398376464844</v>
      </c>
      <c r="K340" s="2">
        <v>154.97398376464844</v>
      </c>
      <c r="L340" s="2">
        <v>154.97161865234375</v>
      </c>
      <c r="M340" s="2">
        <v>154.96925354003906</v>
      </c>
      <c r="N340" s="2">
        <v>154.97398376464844</v>
      </c>
      <c r="O340" s="2">
        <v>154.96925354003906</v>
      </c>
      <c r="R340" s="2">
        <v>154.9810791015625</v>
      </c>
      <c r="U340" s="2">
        <v>154.97398376464844</v>
      </c>
      <c r="V340" s="2">
        <v>154.97634887695312</v>
      </c>
      <c r="W340" s="2">
        <v>154.97871398925781</v>
      </c>
      <c r="Z340" s="2">
        <v>154.97161865234375</v>
      </c>
      <c r="AA340" s="2">
        <v>154.97634887695312</v>
      </c>
      <c r="AB340" s="2">
        <v>154.97161865234375</v>
      </c>
      <c r="AC340" s="2">
        <v>154.96925354003906</v>
      </c>
      <c r="AD340" s="2">
        <v>154.96452331542969</v>
      </c>
      <c r="AF340" s="2">
        <v>154.96925354003906</v>
      </c>
      <c r="AH340" s="2">
        <f t="shared" si="249"/>
        <v>4.0952576262090435E-3</v>
      </c>
      <c r="AI340" s="2">
        <f t="shared" si="235"/>
        <v>154.96452331542969</v>
      </c>
      <c r="AJ340" s="2">
        <f t="shared" si="236"/>
        <v>154.96793942455517</v>
      </c>
      <c r="AK340" s="2">
        <f t="shared" si="237"/>
        <v>154.97408231099448</v>
      </c>
      <c r="AL340" s="2">
        <f t="shared" si="238"/>
        <v>154.98022519743378</v>
      </c>
      <c r="AM340" s="2">
        <f t="shared" si="239"/>
        <v>154.9810791015625</v>
      </c>
      <c r="AN340" s="89"/>
      <c r="AO340" s="48">
        <f t="shared" ref="AO340" ca="1" si="267">AN338</f>
        <v>258.2646001853243</v>
      </c>
      <c r="AP340" s="88"/>
      <c r="AQ340" s="88"/>
      <c r="AR340" s="88"/>
      <c r="AS340" s="88"/>
    </row>
    <row r="341" spans="1:45">
      <c r="A341" s="14" t="str">
        <f>'data organization'!S342</f>
        <v>339:17:2:HI</v>
      </c>
      <c r="B341" s="2">
        <v>268.54733276367187</v>
      </c>
      <c r="C341" s="2">
        <v>260.88348388671875</v>
      </c>
      <c r="D341" s="2">
        <v>257.75540161132812</v>
      </c>
      <c r="E341" s="2">
        <v>268.078125</v>
      </c>
      <c r="F341" s="2">
        <v>245.08659362792969</v>
      </c>
      <c r="G341" s="2">
        <v>251.81201171875</v>
      </c>
      <c r="H341" s="2">
        <v>257.12979125976562</v>
      </c>
      <c r="I341" s="2">
        <v>257.75540161132812</v>
      </c>
      <c r="J341" s="2">
        <v>240.86366271972656</v>
      </c>
      <c r="K341" s="2">
        <v>278.87005615234375</v>
      </c>
      <c r="L341" s="2">
        <v>232.88700866699219</v>
      </c>
      <c r="M341" s="2">
        <v>217.559326171875</v>
      </c>
      <c r="N341" s="2">
        <v>241.02006530761719</v>
      </c>
      <c r="O341" s="2">
        <v>227.72564697265625</v>
      </c>
      <c r="R341" s="2">
        <v>240.39443969726562</v>
      </c>
      <c r="U341" s="2">
        <v>319.22256469726562</v>
      </c>
      <c r="V341" s="2">
        <v>249.15312194824219</v>
      </c>
      <c r="W341" s="2">
        <v>264.32440185546875</v>
      </c>
      <c r="Z341" s="2">
        <v>231.63577270507812</v>
      </c>
      <c r="AA341" s="2">
        <v>280.9033203125</v>
      </c>
      <c r="AB341" s="2">
        <v>227.25642395019531</v>
      </c>
      <c r="AC341" s="2">
        <v>258.38101196289062</v>
      </c>
      <c r="AD341" s="2">
        <v>246.18142700195312</v>
      </c>
      <c r="AF341" s="2">
        <v>220.84382629394531</v>
      </c>
      <c r="AH341" s="2">
        <f t="shared" si="249"/>
        <v>22.437861483780932</v>
      </c>
      <c r="AI341" s="2">
        <f t="shared" si="235"/>
        <v>217.559326171875</v>
      </c>
      <c r="AJ341" s="2">
        <f t="shared" si="236"/>
        <v>218.18780018664143</v>
      </c>
      <c r="AK341" s="2">
        <f t="shared" si="237"/>
        <v>251.84459241231283</v>
      </c>
      <c r="AL341" s="2">
        <f t="shared" si="238"/>
        <v>285.50138463798424</v>
      </c>
      <c r="AM341" s="2">
        <f t="shared" si="239"/>
        <v>319.22256469726562</v>
      </c>
      <c r="AN341" s="89">
        <f ca="1">INDIRECT("'calcRED(0)'!R"&amp;ROW('calcRED(0)'!$V$17)+(ROW(AN341)-ROW($AN$116))/3&amp;"C"&amp;COLUMN('calcRED(0)'!$V$17),FALSE)</f>
        <v>254.3717352725165</v>
      </c>
      <c r="AO341" s="48">
        <f t="shared" ref="AO341" ca="1" si="268">AN341</f>
        <v>254.3717352725165</v>
      </c>
      <c r="AP341" s="88">
        <f>AK341-AK344</f>
        <v>3.8058579762776787</v>
      </c>
      <c r="AQ341" s="88">
        <f>AK342-AK345</f>
        <v>4.716945648193331</v>
      </c>
      <c r="AR341" s="88">
        <f>AK343-AK346</f>
        <v>-1.9709269204781776E-4</v>
      </c>
      <c r="AS341" s="88">
        <f>data3!AM341</f>
        <v>0.13559722900390625</v>
      </c>
    </row>
    <row r="342" spans="1:45">
      <c r="A342" s="14" t="str">
        <f>'data organization'!S343</f>
        <v>340:17:2:LO</v>
      </c>
      <c r="B342" s="2">
        <v>270.66262817382812</v>
      </c>
      <c r="C342" s="2">
        <v>276.5621337890625</v>
      </c>
      <c r="D342" s="2">
        <v>259.05813598632812</v>
      </c>
      <c r="E342" s="2">
        <v>282.90798950195312</v>
      </c>
      <c r="F342" s="2">
        <v>241.42823791503906</v>
      </c>
      <c r="G342" s="2">
        <v>264.61431884765625</v>
      </c>
      <c r="H342" s="2">
        <v>269.11764526367187</v>
      </c>
      <c r="I342" s="2">
        <v>260.62026977539062</v>
      </c>
      <c r="J342" s="2">
        <v>225.96131896972656</v>
      </c>
      <c r="K342" s="2">
        <v>280.33303833007812</v>
      </c>
      <c r="L342" s="2">
        <v>232.95376586914062</v>
      </c>
      <c r="M342" s="2">
        <v>237.84046936035156</v>
      </c>
      <c r="N342" s="2">
        <v>260.59738159179687</v>
      </c>
      <c r="O342" s="2">
        <v>220.29640197753906</v>
      </c>
      <c r="R342" s="2">
        <v>260.860595703125</v>
      </c>
      <c r="U342" s="2">
        <v>317.4525146484375</v>
      </c>
      <c r="V342" s="2">
        <v>262.35409545898437</v>
      </c>
      <c r="W342" s="2">
        <v>278.084228515625</v>
      </c>
      <c r="Z342" s="2">
        <v>227.51774597167969</v>
      </c>
      <c r="AA342" s="2">
        <v>280.43603515625</v>
      </c>
      <c r="AB342" s="2">
        <v>230.57908630371094</v>
      </c>
      <c r="AC342" s="2">
        <v>266.61135864257813</v>
      </c>
      <c r="AD342" s="2">
        <v>226.16159057617187</v>
      </c>
      <c r="AF342" s="2">
        <v>230.89952087402344</v>
      </c>
      <c r="AH342" s="2">
        <f t="shared" si="249"/>
        <v>24.22853300000374</v>
      </c>
      <c r="AI342" s="2">
        <f t="shared" si="235"/>
        <v>220.29640197753906</v>
      </c>
      <c r="AJ342" s="2">
        <f t="shared" si="236"/>
        <v>220.48680496675055</v>
      </c>
      <c r="AK342" s="2">
        <f t="shared" si="237"/>
        <v>256.82960446675617</v>
      </c>
      <c r="AL342" s="2">
        <f t="shared" si="238"/>
        <v>293.17240396676175</v>
      </c>
      <c r="AM342" s="2">
        <f t="shared" si="239"/>
        <v>317.4525146484375</v>
      </c>
      <c r="AN342" s="89"/>
      <c r="AO342" s="48">
        <f t="shared" ref="AO342" ca="1" si="269">AN341</f>
        <v>254.3717352725165</v>
      </c>
      <c r="AP342" s="88"/>
      <c r="AQ342" s="88"/>
      <c r="AR342" s="88"/>
      <c r="AS342" s="88"/>
    </row>
    <row r="343" spans="1:45">
      <c r="A343" s="14" t="str">
        <f>'data organization'!S344</f>
        <v>341:17:2:HS</v>
      </c>
      <c r="B343" s="2">
        <v>154.97161865234375</v>
      </c>
      <c r="C343" s="2">
        <v>154.97161865234375</v>
      </c>
      <c r="D343" s="2">
        <v>154.97398376464844</v>
      </c>
      <c r="E343" s="2">
        <v>154.97871398925781</v>
      </c>
      <c r="F343" s="2">
        <v>154.97634887695312</v>
      </c>
      <c r="G343" s="2">
        <v>154.97634887695312</v>
      </c>
      <c r="H343" s="2">
        <v>154.97634887695312</v>
      </c>
      <c r="I343" s="2">
        <v>154.97398376464844</v>
      </c>
      <c r="J343" s="2">
        <v>154.97398376464844</v>
      </c>
      <c r="K343" s="2">
        <v>154.97398376464844</v>
      </c>
      <c r="L343" s="2">
        <v>154.97398376464844</v>
      </c>
      <c r="M343" s="2">
        <v>154.97161865234375</v>
      </c>
      <c r="N343" s="2">
        <v>154.97634887695312</v>
      </c>
      <c r="O343" s="2">
        <v>154.97161865234375</v>
      </c>
      <c r="R343" s="2">
        <v>154.98580932617187</v>
      </c>
      <c r="U343" s="2">
        <v>154.97871398925781</v>
      </c>
      <c r="V343" s="2">
        <v>154.97871398925781</v>
      </c>
      <c r="W343" s="2">
        <v>154.97398376464844</v>
      </c>
      <c r="Z343" s="2">
        <v>154.97161865234375</v>
      </c>
      <c r="AA343" s="2">
        <v>154.97398376464844</v>
      </c>
      <c r="AB343" s="2">
        <v>154.97634887695312</v>
      </c>
      <c r="AC343" s="2">
        <v>154.97161865234375</v>
      </c>
      <c r="AD343" s="2">
        <v>154.96452331542969</v>
      </c>
      <c r="AF343" s="2">
        <v>154.96688842773437</v>
      </c>
      <c r="AH343" s="2">
        <f t="shared" si="249"/>
        <v>4.2027245046521219E-3</v>
      </c>
      <c r="AI343" s="2">
        <f t="shared" si="235"/>
        <v>154.96452331542969</v>
      </c>
      <c r="AJ343" s="2">
        <f t="shared" si="236"/>
        <v>154.96797531692954</v>
      </c>
      <c r="AK343" s="2">
        <f t="shared" si="237"/>
        <v>154.97427940368652</v>
      </c>
      <c r="AL343" s="2">
        <f t="shared" si="238"/>
        <v>154.98058349044351</v>
      </c>
      <c r="AM343" s="2">
        <f t="shared" si="239"/>
        <v>154.98580932617187</v>
      </c>
      <c r="AN343" s="89"/>
      <c r="AO343" s="48">
        <f t="shared" ref="AO343" ca="1" si="270">AN341</f>
        <v>254.3717352725165</v>
      </c>
      <c r="AP343" s="88"/>
      <c r="AQ343" s="88"/>
      <c r="AR343" s="88"/>
      <c r="AS343" s="88"/>
    </row>
    <row r="344" spans="1:45">
      <c r="A344" s="14" t="str">
        <f>'data organization'!S345</f>
        <v>342:17:1.98:HI</v>
      </c>
      <c r="B344" s="2">
        <v>264.48080444335937</v>
      </c>
      <c r="C344" s="2">
        <v>256.97335815429687</v>
      </c>
      <c r="D344" s="2">
        <v>253.84527587890625</v>
      </c>
      <c r="E344" s="2">
        <v>264.0115966796875</v>
      </c>
      <c r="F344" s="2">
        <v>241.48927307128906</v>
      </c>
      <c r="G344" s="2">
        <v>248.05828857421875</v>
      </c>
      <c r="H344" s="2">
        <v>253.21965026855469</v>
      </c>
      <c r="I344" s="2">
        <v>253.84527587890625</v>
      </c>
      <c r="J344" s="2">
        <v>237.26634216308594</v>
      </c>
      <c r="K344" s="2">
        <v>274.64712524414062</v>
      </c>
      <c r="L344" s="2">
        <v>229.44609069824219</v>
      </c>
      <c r="M344" s="2">
        <v>214.27481079101562</v>
      </c>
      <c r="N344" s="2">
        <v>237.26634216308594</v>
      </c>
      <c r="O344" s="2">
        <v>224.28472900390625</v>
      </c>
      <c r="R344" s="2">
        <v>236.79713439941406</v>
      </c>
      <c r="U344" s="2">
        <v>314.37399291992187</v>
      </c>
      <c r="V344" s="2">
        <v>245.39939880371094</v>
      </c>
      <c r="W344" s="2">
        <v>260.25787353515625</v>
      </c>
      <c r="Z344" s="2">
        <v>228.19485473632812</v>
      </c>
      <c r="AA344" s="2">
        <v>276.68038940429687</v>
      </c>
      <c r="AB344" s="2">
        <v>223.81552124023437</v>
      </c>
      <c r="AC344" s="2">
        <v>254.47088623046875</v>
      </c>
      <c r="AD344" s="2">
        <v>242.42770385742187</v>
      </c>
      <c r="AF344" s="2">
        <v>217.40290832519531</v>
      </c>
      <c r="AH344" s="2">
        <f t="shared" si="249"/>
        <v>22.094480668326135</v>
      </c>
      <c r="AI344" s="2">
        <f t="shared" si="235"/>
        <v>214.27481079101562</v>
      </c>
      <c r="AJ344" s="2">
        <f t="shared" si="236"/>
        <v>214.89701343354596</v>
      </c>
      <c r="AK344" s="2">
        <f t="shared" si="237"/>
        <v>248.03873443603516</v>
      </c>
      <c r="AL344" s="2">
        <f t="shared" si="238"/>
        <v>281.18045543852435</v>
      </c>
      <c r="AM344" s="2">
        <f t="shared" si="239"/>
        <v>314.37399291992187</v>
      </c>
      <c r="AN344" s="89">
        <f ca="1">INDIRECT("'calcRED(0)'!R"&amp;ROW('calcRED(0)'!$V$17)+(ROW(AN344)-ROW($AN$116))/3&amp;"C"&amp;COLUMN('calcRED(0)'!$V$17),FALSE)</f>
        <v>250.48392361940148</v>
      </c>
      <c r="AO344" s="48">
        <f t="shared" ref="AO344" ca="1" si="271">AN344</f>
        <v>250.48392361940148</v>
      </c>
      <c r="AP344" s="88">
        <f>AK344-AK347</f>
        <v>3.8449509938558037</v>
      </c>
      <c r="AQ344" s="88">
        <f>AK345-AK348</f>
        <v>4.7074057261149278</v>
      </c>
      <c r="AR344" s="88">
        <f>AK346-AK349</f>
        <v>1.5767415364393855E-3</v>
      </c>
      <c r="AS344" s="88">
        <f>data3!AM344</f>
        <v>0.13620951867872755</v>
      </c>
    </row>
    <row r="345" spans="1:45">
      <c r="A345" s="14" t="str">
        <f>'data organization'!S346</f>
        <v>343:17:1.98:LO</v>
      </c>
      <c r="B345" s="2">
        <v>265.5184326171875</v>
      </c>
      <c r="C345" s="2">
        <v>270.90866088867187</v>
      </c>
      <c r="D345" s="2">
        <v>253.593505859375</v>
      </c>
      <c r="E345" s="2">
        <v>277.36325073242187</v>
      </c>
      <c r="F345" s="2">
        <v>238.25245666503906</v>
      </c>
      <c r="G345" s="2">
        <v>258.30853271484375</v>
      </c>
      <c r="H345" s="2">
        <v>263.50994873046875</v>
      </c>
      <c r="I345" s="2">
        <v>255.46463012695312</v>
      </c>
      <c r="J345" s="2">
        <v>222.85992431640625</v>
      </c>
      <c r="K345" s="2">
        <v>273.60952758789062</v>
      </c>
      <c r="L345" s="2">
        <v>229.29731750488281</v>
      </c>
      <c r="M345" s="2">
        <v>233.90364074707031</v>
      </c>
      <c r="N345" s="2">
        <v>258.58892822265625</v>
      </c>
      <c r="O345" s="2">
        <v>215.51271057128906</v>
      </c>
      <c r="R345" s="2">
        <v>257.61614990234375</v>
      </c>
      <c r="U345" s="2">
        <v>311.73037719726562</v>
      </c>
      <c r="V345" s="2">
        <v>256.87228393554687</v>
      </c>
      <c r="W345" s="2">
        <v>272.57952880859375</v>
      </c>
      <c r="Z345" s="2">
        <v>223.79263305664062</v>
      </c>
      <c r="AA345" s="2">
        <v>274.38772583007812</v>
      </c>
      <c r="AB345" s="2">
        <v>226.31608581542969</v>
      </c>
      <c r="AC345" s="2">
        <v>260.79766845703125</v>
      </c>
      <c r="AD345" s="2">
        <v>222.04165649414062</v>
      </c>
      <c r="AF345" s="2">
        <v>227.87823486328125</v>
      </c>
      <c r="AH345" s="2">
        <f t="shared" si="249"/>
        <v>23.45452314988011</v>
      </c>
      <c r="AI345" s="2">
        <f t="shared" si="235"/>
        <v>215.51271057128906</v>
      </c>
      <c r="AJ345" s="2">
        <f t="shared" si="236"/>
        <v>216.93087409374266</v>
      </c>
      <c r="AK345" s="2">
        <f t="shared" si="237"/>
        <v>252.11265881856283</v>
      </c>
      <c r="AL345" s="2">
        <f t="shared" si="238"/>
        <v>287.29444354338301</v>
      </c>
      <c r="AM345" s="2">
        <f t="shared" si="239"/>
        <v>311.73037719726562</v>
      </c>
      <c r="AN345" s="89"/>
      <c r="AO345" s="48">
        <f t="shared" ref="AO345" ca="1" si="272">AN344</f>
        <v>250.48392361940148</v>
      </c>
      <c r="AP345" s="88"/>
      <c r="AQ345" s="88"/>
      <c r="AR345" s="88"/>
      <c r="AS345" s="88"/>
    </row>
    <row r="346" spans="1:45">
      <c r="A346" s="14" t="str">
        <f>'data organization'!S347</f>
        <v>344:17:1.98:HS</v>
      </c>
      <c r="B346" s="2">
        <v>154.97634887695312</v>
      </c>
      <c r="C346" s="2">
        <v>154.97398376464844</v>
      </c>
      <c r="D346" s="2">
        <v>154.97634887695312</v>
      </c>
      <c r="E346" s="2">
        <v>154.97871398925781</v>
      </c>
      <c r="F346" s="2">
        <v>154.97634887695312</v>
      </c>
      <c r="G346" s="2">
        <v>154.97398376464844</v>
      </c>
      <c r="H346" s="2">
        <v>154.9810791015625</v>
      </c>
      <c r="I346" s="2">
        <v>154.97634887695312</v>
      </c>
      <c r="J346" s="2">
        <v>154.96925354003906</v>
      </c>
      <c r="K346" s="2">
        <v>154.97398376464844</v>
      </c>
      <c r="L346" s="2">
        <v>154.97871398925781</v>
      </c>
      <c r="M346" s="2">
        <v>154.96925354003906</v>
      </c>
      <c r="N346" s="2">
        <v>154.97398376464844</v>
      </c>
      <c r="O346" s="2">
        <v>154.97161865234375</v>
      </c>
      <c r="R346" s="2">
        <v>154.97398376464844</v>
      </c>
      <c r="U346" s="2">
        <v>154.97871398925781</v>
      </c>
      <c r="V346" s="2">
        <v>154.97871398925781</v>
      </c>
      <c r="W346" s="2">
        <v>154.9810791015625</v>
      </c>
      <c r="Z346" s="2">
        <v>154.96688842773437</v>
      </c>
      <c r="AA346" s="2">
        <v>154.97398376464844</v>
      </c>
      <c r="AB346" s="2">
        <v>154.97161865234375</v>
      </c>
      <c r="AC346" s="2">
        <v>154.97634887695312</v>
      </c>
      <c r="AD346" s="2">
        <v>154.96925354003906</v>
      </c>
      <c r="AF346" s="2">
        <v>154.96688842773437</v>
      </c>
      <c r="AH346" s="2">
        <f t="shared" si="249"/>
        <v>4.1248444597253592E-3</v>
      </c>
      <c r="AI346" s="2">
        <f t="shared" si="235"/>
        <v>154.96688842773437</v>
      </c>
      <c r="AJ346" s="2">
        <f t="shared" si="236"/>
        <v>154.96828922968899</v>
      </c>
      <c r="AK346" s="2">
        <f t="shared" si="237"/>
        <v>154.97447649637857</v>
      </c>
      <c r="AL346" s="2">
        <f t="shared" si="238"/>
        <v>154.98066376306815</v>
      </c>
      <c r="AM346" s="2">
        <f t="shared" si="239"/>
        <v>154.9810791015625</v>
      </c>
      <c r="AN346" s="89"/>
      <c r="AO346" s="48">
        <f t="shared" ref="AO346" ca="1" si="273">AN344</f>
        <v>250.48392361940148</v>
      </c>
      <c r="AP346" s="88"/>
      <c r="AQ346" s="88"/>
      <c r="AR346" s="88"/>
      <c r="AS346" s="88"/>
    </row>
    <row r="347" spans="1:45">
      <c r="A347" s="14" t="str">
        <f>'data organization'!S348</f>
        <v>345:17:1.96:HI</v>
      </c>
      <c r="B347" s="2">
        <v>260.25787353515625</v>
      </c>
      <c r="C347" s="2">
        <v>253.06324768066406</v>
      </c>
      <c r="D347" s="2">
        <v>249.93515014648437</v>
      </c>
      <c r="E347" s="2">
        <v>259.945068359375</v>
      </c>
      <c r="F347" s="2">
        <v>237.73556518554687</v>
      </c>
      <c r="G347" s="2">
        <v>244.14816284179687</v>
      </c>
      <c r="H347" s="2">
        <v>249.30952453613281</v>
      </c>
      <c r="I347" s="2">
        <v>249.93515014648437</v>
      </c>
      <c r="J347" s="2">
        <v>233.51263427734375</v>
      </c>
      <c r="K347" s="2">
        <v>270.4241943359375</v>
      </c>
      <c r="L347" s="2">
        <v>225.84878540039062</v>
      </c>
      <c r="M347" s="2">
        <v>210.99031066894531</v>
      </c>
      <c r="N347" s="2">
        <v>233.66903686523437</v>
      </c>
      <c r="O347" s="2">
        <v>220.84382629394531</v>
      </c>
      <c r="R347" s="2">
        <v>233.19981384277344</v>
      </c>
      <c r="U347" s="2">
        <v>309.52545166015625</v>
      </c>
      <c r="V347" s="2">
        <v>241.48927307128906</v>
      </c>
      <c r="W347" s="2">
        <v>256.19134521484375</v>
      </c>
      <c r="Z347" s="2">
        <v>224.59754943847656</v>
      </c>
      <c r="AA347" s="2">
        <v>272.30105590820312</v>
      </c>
      <c r="AB347" s="2">
        <v>220.37460327148437</v>
      </c>
      <c r="AC347" s="2">
        <v>250.56077575683594</v>
      </c>
      <c r="AD347" s="2">
        <v>238.67399597167969</v>
      </c>
      <c r="AF347" s="2">
        <v>214.118408203125</v>
      </c>
      <c r="AH347" s="2">
        <f t="shared" si="249"/>
        <v>21.742589551210685</v>
      </c>
      <c r="AI347" s="2">
        <f t="shared" si="235"/>
        <v>210.99031066894531</v>
      </c>
      <c r="AJ347" s="2">
        <f t="shared" si="236"/>
        <v>211.57989911536333</v>
      </c>
      <c r="AK347" s="2">
        <f t="shared" si="237"/>
        <v>244.19378344217935</v>
      </c>
      <c r="AL347" s="2">
        <f t="shared" si="238"/>
        <v>276.80766776899537</v>
      </c>
      <c r="AM347" s="2">
        <f t="shared" si="239"/>
        <v>309.52545166015625</v>
      </c>
      <c r="AN347" s="89">
        <f ca="1">INDIRECT("'calcRED(0)'!R"&amp;ROW('calcRED(0)'!$V$17)+(ROW(AN347)-ROW($AN$116))/3&amp;"C"&amp;COLUMN('calcRED(0)'!$V$17),FALSE)</f>
        <v>246.57855654166354</v>
      </c>
      <c r="AO347" s="48">
        <f t="shared" ref="AO347" ca="1" si="274">AN347</f>
        <v>246.57855654166354</v>
      </c>
      <c r="AP347" s="88">
        <f>AK347-AK350</f>
        <v>3.83843994140625</v>
      </c>
      <c r="AQ347" s="88">
        <f>AK348-AK351</f>
        <v>4.8731149037678847</v>
      </c>
      <c r="AR347" s="88">
        <f>AK349-AK352</f>
        <v>9.8546346038119736E-5</v>
      </c>
      <c r="AS347" s="88">
        <f>data3!AM347</f>
        <v>0.13558104730421405</v>
      </c>
    </row>
    <row r="348" spans="1:45">
      <c r="A348" s="14" t="str">
        <f>'data organization'!S349</f>
        <v>346:17:1.96:LO</v>
      </c>
      <c r="B348" s="2">
        <v>260.18539428710937</v>
      </c>
      <c r="C348" s="2">
        <v>265.49554443359375</v>
      </c>
      <c r="D348" s="2">
        <v>247.78553771972656</v>
      </c>
      <c r="E348" s="2">
        <v>270.62255859375</v>
      </c>
      <c r="F348" s="2">
        <v>234.9908447265625</v>
      </c>
      <c r="G348" s="2">
        <v>252.98123168945313</v>
      </c>
      <c r="H348" s="2">
        <v>257.18701171875</v>
      </c>
      <c r="I348" s="2">
        <v>251.68231201171875</v>
      </c>
      <c r="J348" s="2">
        <v>219.85580444335937</v>
      </c>
      <c r="K348" s="2">
        <v>267.14352416992187</v>
      </c>
      <c r="L348" s="2">
        <v>225.38337707519531</v>
      </c>
      <c r="M348" s="2">
        <v>230.64202880859375</v>
      </c>
      <c r="N348" s="2">
        <v>255.32157897949219</v>
      </c>
      <c r="O348" s="2">
        <v>211.00938415527344</v>
      </c>
      <c r="R348" s="2">
        <v>254.0054931640625</v>
      </c>
      <c r="U348" s="2">
        <v>305.64202880859375</v>
      </c>
      <c r="V348" s="2">
        <v>251.7052001953125</v>
      </c>
      <c r="W348" s="2">
        <v>267.80728149414062</v>
      </c>
      <c r="Z348" s="2">
        <v>220.77706909179687</v>
      </c>
      <c r="AA348" s="2">
        <v>269.81002807617187</v>
      </c>
      <c r="AB348" s="2">
        <v>223.39779663085937</v>
      </c>
      <c r="AC348" s="2">
        <v>254.86381530761719</v>
      </c>
      <c r="AD348" s="2">
        <v>217.60128784179687</v>
      </c>
      <c r="AF348" s="2">
        <v>221.82994079589844</v>
      </c>
      <c r="AH348" s="2">
        <f t="shared" si="249"/>
        <v>22.732895170265458</v>
      </c>
      <c r="AI348" s="2">
        <f t="shared" si="235"/>
        <v>211.00938415527344</v>
      </c>
      <c r="AJ348" s="2">
        <f t="shared" si="236"/>
        <v>213.30591033704974</v>
      </c>
      <c r="AK348" s="2">
        <f t="shared" si="237"/>
        <v>247.40525309244791</v>
      </c>
      <c r="AL348" s="2">
        <f t="shared" si="238"/>
        <v>281.50459584784608</v>
      </c>
      <c r="AM348" s="2">
        <f t="shared" si="239"/>
        <v>305.64202880859375</v>
      </c>
      <c r="AN348" s="89"/>
      <c r="AO348" s="48">
        <f t="shared" ref="AO348" ca="1" si="275">AN347</f>
        <v>246.57855654166354</v>
      </c>
      <c r="AP348" s="88"/>
      <c r="AQ348" s="88"/>
      <c r="AR348" s="88"/>
      <c r="AS348" s="88"/>
    </row>
    <row r="349" spans="1:45">
      <c r="A349" s="14" t="str">
        <f>'data organization'!S350</f>
        <v>347:17:1.96:HS</v>
      </c>
      <c r="B349" s="2">
        <v>154.97398376464844</v>
      </c>
      <c r="C349" s="2">
        <v>154.97634887695312</v>
      </c>
      <c r="D349" s="2">
        <v>154.97161865234375</v>
      </c>
      <c r="E349" s="2">
        <v>154.97398376464844</v>
      </c>
      <c r="F349" s="2">
        <v>154.97634887695312</v>
      </c>
      <c r="G349" s="2">
        <v>154.97634887695312</v>
      </c>
      <c r="H349" s="2">
        <v>154.97871398925781</v>
      </c>
      <c r="I349" s="2">
        <v>154.97398376464844</v>
      </c>
      <c r="J349" s="2">
        <v>154.97398376464844</v>
      </c>
      <c r="K349" s="2">
        <v>154.97398376464844</v>
      </c>
      <c r="L349" s="2">
        <v>154.97398376464844</v>
      </c>
      <c r="M349" s="2">
        <v>154.97161865234375</v>
      </c>
      <c r="N349" s="2">
        <v>154.97161865234375</v>
      </c>
      <c r="O349" s="2">
        <v>154.96925354003906</v>
      </c>
      <c r="R349" s="2">
        <v>154.97398376464844</v>
      </c>
      <c r="U349" s="2">
        <v>154.97398376464844</v>
      </c>
      <c r="V349" s="2">
        <v>154.97161865234375</v>
      </c>
      <c r="W349" s="2">
        <v>154.97398376464844</v>
      </c>
      <c r="Z349" s="2">
        <v>154.96452331542969</v>
      </c>
      <c r="AA349" s="2">
        <v>154.96925354003906</v>
      </c>
      <c r="AB349" s="2">
        <v>154.96925354003906</v>
      </c>
      <c r="AC349" s="2">
        <v>154.97398376464844</v>
      </c>
      <c r="AD349" s="2">
        <v>154.96688842773437</v>
      </c>
      <c r="AF349" s="2">
        <v>154.97634887695312</v>
      </c>
      <c r="AH349" s="2">
        <f t="shared" si="249"/>
        <v>3.269704149832488E-3</v>
      </c>
      <c r="AI349" s="2">
        <f t="shared" si="235"/>
        <v>154.96452331542969</v>
      </c>
      <c r="AJ349" s="2">
        <f t="shared" si="236"/>
        <v>154.96799519861739</v>
      </c>
      <c r="AK349" s="2">
        <f t="shared" si="237"/>
        <v>154.97289975484213</v>
      </c>
      <c r="AL349" s="2">
        <f t="shared" si="238"/>
        <v>154.97780431106688</v>
      </c>
      <c r="AM349" s="2">
        <f t="shared" si="239"/>
        <v>154.97871398925781</v>
      </c>
      <c r="AN349" s="89"/>
      <c r="AO349" s="48">
        <f t="shared" ref="AO349" ca="1" si="276">AN347</f>
        <v>246.57855654166354</v>
      </c>
      <c r="AP349" s="88"/>
      <c r="AQ349" s="88"/>
      <c r="AR349" s="88"/>
      <c r="AS349" s="88"/>
    </row>
    <row r="350" spans="1:45">
      <c r="A350" s="14" t="str">
        <f>'data organization'!S351</f>
        <v>348:17:1.94:HI</v>
      </c>
      <c r="B350" s="2">
        <v>256.19134521484375</v>
      </c>
      <c r="C350" s="2">
        <v>248.99671936035156</v>
      </c>
      <c r="D350" s="2">
        <v>246.0250244140625</v>
      </c>
      <c r="E350" s="2">
        <v>255.8785400390625</v>
      </c>
      <c r="F350" s="2">
        <v>233.98184204101562</v>
      </c>
      <c r="G350" s="2">
        <v>240.238037109375</v>
      </c>
      <c r="H350" s="2">
        <v>245.39939880371094</v>
      </c>
      <c r="I350" s="2">
        <v>246.0250244140625</v>
      </c>
      <c r="J350" s="2">
        <v>229.91531372070312</v>
      </c>
      <c r="K350" s="2">
        <v>266.20126342773437</v>
      </c>
      <c r="L350" s="2">
        <v>222.25146484375</v>
      </c>
      <c r="M350" s="2">
        <v>207.705810546875</v>
      </c>
      <c r="N350" s="2">
        <v>229.91531372070312</v>
      </c>
      <c r="O350" s="2">
        <v>217.40290832519531</v>
      </c>
      <c r="R350" s="2">
        <v>229.44609069824219</v>
      </c>
      <c r="U350" s="2">
        <v>304.6768798828125</v>
      </c>
      <c r="V350" s="2">
        <v>237.73556518554687</v>
      </c>
      <c r="W350" s="2">
        <v>252.12481689453125</v>
      </c>
      <c r="Z350" s="2">
        <v>221.15663146972656</v>
      </c>
      <c r="AA350" s="2">
        <v>268.078125</v>
      </c>
      <c r="AB350" s="2">
        <v>216.93370056152344</v>
      </c>
      <c r="AC350" s="2">
        <v>246.65065002441406</v>
      </c>
      <c r="AD350" s="2">
        <v>234.92027282714844</v>
      </c>
      <c r="AF350" s="2">
        <v>210.67750549316406</v>
      </c>
      <c r="AH350" s="2">
        <f t="shared" si="249"/>
        <v>21.407702865779612</v>
      </c>
      <c r="AI350" s="2">
        <f t="shared" si="235"/>
        <v>207.705810546875</v>
      </c>
      <c r="AJ350" s="2">
        <f t="shared" si="236"/>
        <v>208.2437892021037</v>
      </c>
      <c r="AK350" s="2">
        <f t="shared" si="237"/>
        <v>240.3553435007731</v>
      </c>
      <c r="AL350" s="2">
        <f t="shared" si="238"/>
        <v>272.46689779944251</v>
      </c>
      <c r="AM350" s="2">
        <f t="shared" si="239"/>
        <v>304.6768798828125</v>
      </c>
      <c r="AN350" s="89">
        <f ca="1">INDIRECT("'calcRED(0)'!R"&amp;ROW('calcRED(0)'!$V$17)+(ROW(AN350)-ROW($AN$116))/3&amp;"C"&amp;COLUMN('calcRED(0)'!$V$17),FALSE)</f>
        <v>242.69120884641174</v>
      </c>
      <c r="AO350" s="48">
        <f t="shared" ref="AO350" ca="1" si="277">AN350</f>
        <v>242.69120884641174</v>
      </c>
      <c r="AP350" s="88">
        <f>AK350-AK353</f>
        <v>3.8319218953450331</v>
      </c>
      <c r="AQ350" s="88">
        <f>AK351-AK354</f>
        <v>4.7016868591308594</v>
      </c>
      <c r="AR350" s="88">
        <f>AK352-AK355</f>
        <v>-1.9709269204781776E-4</v>
      </c>
      <c r="AS350" s="88">
        <f>data3!AM350</f>
        <v>0.13596737769342226</v>
      </c>
    </row>
    <row r="351" spans="1:45">
      <c r="A351" s="14" t="str">
        <f>'data organization'!S352</f>
        <v>349:17:1.94:LO</v>
      </c>
      <c r="B351" s="2">
        <v>254.67498779296875</v>
      </c>
      <c r="C351" s="2">
        <v>257.74203491210937</v>
      </c>
      <c r="D351" s="2">
        <v>242.41244506835937</v>
      </c>
      <c r="E351" s="2">
        <v>264.25384521484375</v>
      </c>
      <c r="F351" s="2">
        <v>230.88235473632812</v>
      </c>
      <c r="G351" s="2">
        <v>251.39619445800781</v>
      </c>
      <c r="H351" s="2">
        <v>253.02700805664062</v>
      </c>
      <c r="I351" s="2">
        <v>248.31768798828125</v>
      </c>
      <c r="J351" s="2">
        <v>215.08354187011719</v>
      </c>
      <c r="K351" s="2">
        <v>261.93063354492187</v>
      </c>
      <c r="L351" s="2">
        <v>221.01167297363281</v>
      </c>
      <c r="M351" s="2">
        <v>227.19157409667969</v>
      </c>
      <c r="N351" s="2">
        <v>251.11009216308594</v>
      </c>
      <c r="O351" s="2">
        <v>203.38749694824219</v>
      </c>
      <c r="R351" s="2">
        <v>249.4449462890625</v>
      </c>
      <c r="U351" s="2">
        <v>299.24468994140625</v>
      </c>
      <c r="V351" s="2">
        <v>246.93293762207031</v>
      </c>
      <c r="W351" s="2">
        <v>262.09088134765625</v>
      </c>
      <c r="Z351" s="2">
        <v>217.34378051757812</v>
      </c>
      <c r="AA351" s="2">
        <v>265.22659301757812</v>
      </c>
      <c r="AB351" s="2">
        <v>218.87159729003906</v>
      </c>
      <c r="AC351" s="2">
        <v>250.24604797363281</v>
      </c>
      <c r="AD351" s="2">
        <v>214.25955200195312</v>
      </c>
      <c r="AF351" s="2">
        <v>214.688720703125</v>
      </c>
      <c r="AH351" s="2">
        <f t="shared" si="249"/>
        <v>22.508007531657743</v>
      </c>
      <c r="AI351" s="2">
        <f t="shared" si="235"/>
        <v>203.38749694824219</v>
      </c>
      <c r="AJ351" s="2">
        <f t="shared" si="236"/>
        <v>208.7701268911934</v>
      </c>
      <c r="AK351" s="2">
        <f t="shared" si="237"/>
        <v>242.53213818868002</v>
      </c>
      <c r="AL351" s="2">
        <f t="shared" si="238"/>
        <v>276.29414948616665</v>
      </c>
      <c r="AM351" s="2">
        <f t="shared" si="239"/>
        <v>299.24468994140625</v>
      </c>
      <c r="AN351" s="89"/>
      <c r="AO351" s="48">
        <f t="shared" ref="AO351" ca="1" si="278">AN350</f>
        <v>242.69120884641174</v>
      </c>
      <c r="AP351" s="88"/>
      <c r="AQ351" s="88"/>
      <c r="AR351" s="88"/>
      <c r="AS351" s="88"/>
    </row>
    <row r="352" spans="1:45">
      <c r="A352" s="14" t="str">
        <f>'data organization'!S353</f>
        <v>350:17:1.94:HS</v>
      </c>
      <c r="B352" s="2">
        <v>154.97634887695312</v>
      </c>
      <c r="C352" s="2">
        <v>154.97398376464844</v>
      </c>
      <c r="D352" s="2">
        <v>154.97398376464844</v>
      </c>
      <c r="E352" s="2">
        <v>154.97398376464844</v>
      </c>
      <c r="F352" s="2">
        <v>154.97161865234375</v>
      </c>
      <c r="G352" s="2">
        <v>154.97634887695312</v>
      </c>
      <c r="H352" s="2">
        <v>154.97871398925781</v>
      </c>
      <c r="I352" s="2">
        <v>154.97398376464844</v>
      </c>
      <c r="J352" s="2">
        <v>154.96688842773437</v>
      </c>
      <c r="K352" s="2">
        <v>154.97634887695312</v>
      </c>
      <c r="L352" s="2">
        <v>154.97634887695312</v>
      </c>
      <c r="M352" s="2">
        <v>154.96925354003906</v>
      </c>
      <c r="N352" s="2">
        <v>154.96925354003906</v>
      </c>
      <c r="O352" s="2">
        <v>154.97398376464844</v>
      </c>
      <c r="R352" s="2">
        <v>154.97398376464844</v>
      </c>
      <c r="U352" s="2">
        <v>154.97634887695312</v>
      </c>
      <c r="V352" s="2">
        <v>154.97398376464844</v>
      </c>
      <c r="W352" s="2">
        <v>154.97398376464844</v>
      </c>
      <c r="Z352" s="2">
        <v>154.96452331542969</v>
      </c>
      <c r="AA352" s="2">
        <v>154.97398376464844</v>
      </c>
      <c r="AB352" s="2">
        <v>154.96925354003906</v>
      </c>
      <c r="AC352" s="2">
        <v>154.96925354003906</v>
      </c>
      <c r="AD352" s="2">
        <v>154.96925354003906</v>
      </c>
      <c r="AF352" s="2">
        <v>154.97161865234375</v>
      </c>
      <c r="AH352" s="2">
        <f t="shared" si="249"/>
        <v>3.4871678472914208E-3</v>
      </c>
      <c r="AI352" s="2">
        <f t="shared" si="235"/>
        <v>154.96452331542969</v>
      </c>
      <c r="AJ352" s="2">
        <f t="shared" si="236"/>
        <v>154.96757045672516</v>
      </c>
      <c r="AK352" s="2">
        <f t="shared" si="237"/>
        <v>154.97280120849609</v>
      </c>
      <c r="AL352" s="2">
        <f t="shared" si="238"/>
        <v>154.97803196026703</v>
      </c>
      <c r="AM352" s="2">
        <f t="shared" si="239"/>
        <v>154.97871398925781</v>
      </c>
      <c r="AN352" s="89"/>
      <c r="AO352" s="48">
        <f t="shared" ref="AO352" ca="1" si="279">AN350</f>
        <v>242.69120884641174</v>
      </c>
      <c r="AP352" s="88"/>
      <c r="AQ352" s="88"/>
      <c r="AR352" s="88"/>
      <c r="AS352" s="88"/>
    </row>
    <row r="353" spans="1:45">
      <c r="A353" s="14" t="str">
        <f>'data organization'!S354</f>
        <v>351:17:1.92:HI</v>
      </c>
      <c r="B353" s="2">
        <v>252.12481689453125</v>
      </c>
      <c r="C353" s="2">
        <v>245.08659362792969</v>
      </c>
      <c r="D353" s="2">
        <v>241.95849609375</v>
      </c>
      <c r="E353" s="2">
        <v>251.81201171875</v>
      </c>
      <c r="F353" s="2">
        <v>230.22811889648437</v>
      </c>
      <c r="G353" s="2">
        <v>236.48431396484375</v>
      </c>
      <c r="H353" s="2">
        <v>241.48927307128906</v>
      </c>
      <c r="I353" s="2">
        <v>242.11489868164062</v>
      </c>
      <c r="J353" s="2">
        <v>226.16159057617187</v>
      </c>
      <c r="K353" s="2">
        <v>261.97833251953125</v>
      </c>
      <c r="L353" s="2">
        <v>218.81056213378906</v>
      </c>
      <c r="M353" s="2">
        <v>204.42129516601562</v>
      </c>
      <c r="N353" s="2">
        <v>226.3179931640625</v>
      </c>
      <c r="O353" s="2">
        <v>213.80560302734375</v>
      </c>
      <c r="R353" s="2">
        <v>225.84878540039062</v>
      </c>
      <c r="U353" s="2">
        <v>299.67193603515625</v>
      </c>
      <c r="V353" s="2">
        <v>233.98184204101562</v>
      </c>
      <c r="W353" s="2">
        <v>248.21469116210937</v>
      </c>
      <c r="Z353" s="2">
        <v>217.559326171875</v>
      </c>
      <c r="AA353" s="2">
        <v>263.69879150390625</v>
      </c>
      <c r="AB353" s="2">
        <v>213.49278259277344</v>
      </c>
      <c r="AC353" s="2">
        <v>242.74052429199219</v>
      </c>
      <c r="AD353" s="2">
        <v>231.16654968261719</v>
      </c>
      <c r="AF353" s="2">
        <v>207.39299011230469</v>
      </c>
      <c r="AH353" s="2">
        <f t="shared" si="249"/>
        <v>21.043162405738705</v>
      </c>
      <c r="AI353" s="2">
        <f t="shared" si="235"/>
        <v>204.42129516601562</v>
      </c>
      <c r="AJ353" s="2">
        <f t="shared" si="236"/>
        <v>204.95867799682</v>
      </c>
      <c r="AK353" s="2">
        <f t="shared" si="237"/>
        <v>236.52342160542807</v>
      </c>
      <c r="AL353" s="2">
        <f t="shared" si="238"/>
        <v>268.08816521403611</v>
      </c>
      <c r="AM353" s="2">
        <f t="shared" si="239"/>
        <v>299.67193603515625</v>
      </c>
      <c r="AN353" s="89">
        <f ca="1">INDIRECT("'calcRED(0)'!R"&amp;ROW('calcRED(0)'!$V$17)+(ROW(AN353)-ROW($AN$116))/3&amp;"C"&amp;COLUMN('calcRED(0)'!$V$17),FALSE)</f>
        <v>238.79278437768787</v>
      </c>
      <c r="AO353" s="48">
        <f t="shared" ref="AO353" ca="1" si="280">AN353</f>
        <v>238.79278437768787</v>
      </c>
      <c r="AP353" s="88">
        <f>AK353-AK356</f>
        <v>3.8514715830485216</v>
      </c>
      <c r="AQ353" s="88">
        <f>AK354-AK357</f>
        <v>4.4584941864013672</v>
      </c>
      <c r="AR353" s="88">
        <f>AK355-AK358</f>
        <v>1.6752878824775053E-3</v>
      </c>
      <c r="AS353" s="88">
        <f>data3!AM353</f>
        <v>0.13659677197856368</v>
      </c>
    </row>
    <row r="354" spans="1:45">
      <c r="A354" s="14" t="str">
        <f>'data organization'!S355</f>
        <v>352:17:1.92:LO</v>
      </c>
      <c r="B354" s="2">
        <v>250.20027160644531</v>
      </c>
      <c r="C354" s="2">
        <v>254.80087280273437</v>
      </c>
      <c r="D354" s="2">
        <v>237.05081176757813</v>
      </c>
      <c r="E354" s="2">
        <v>257.0897216796875</v>
      </c>
      <c r="F354" s="2">
        <v>227.40901184082031</v>
      </c>
      <c r="G354" s="2">
        <v>249.47927856445312</v>
      </c>
      <c r="H354" s="2">
        <v>246.82994079589844</v>
      </c>
      <c r="I354" s="2">
        <v>244.37513732910156</v>
      </c>
      <c r="J354" s="2">
        <v>211.18104553222656</v>
      </c>
      <c r="K354" s="2">
        <v>256.59188842773437</v>
      </c>
      <c r="L354" s="2">
        <v>216.05058288574219</v>
      </c>
      <c r="M354" s="2">
        <v>223.83840942382812</v>
      </c>
      <c r="N354" s="2">
        <v>246.51522827148437</v>
      </c>
      <c r="O354" s="2">
        <v>195.45089721679687</v>
      </c>
      <c r="R354" s="2">
        <v>245.41084289550781</v>
      </c>
      <c r="U354" s="2">
        <v>293.5511474609375</v>
      </c>
      <c r="V354" s="2">
        <v>242.29800415039062</v>
      </c>
      <c r="W354" s="2">
        <v>256.586181640625</v>
      </c>
      <c r="Z354" s="2">
        <v>213.36117553710937</v>
      </c>
      <c r="AA354" s="2">
        <v>259.79629516601562</v>
      </c>
      <c r="AB354" s="2">
        <v>213.84184265136719</v>
      </c>
      <c r="AC354" s="2">
        <v>244.55825805664062</v>
      </c>
      <c r="AD354" s="2">
        <v>209.24696350097656</v>
      </c>
      <c r="AF354" s="2">
        <v>212.41702270507812</v>
      </c>
      <c r="AH354" s="2">
        <f t="shared" si="249"/>
        <v>22.344387373624823</v>
      </c>
      <c r="AI354" s="2">
        <f t="shared" si="235"/>
        <v>195.45089721679687</v>
      </c>
      <c r="AJ354" s="2">
        <f t="shared" si="236"/>
        <v>204.31387026911193</v>
      </c>
      <c r="AK354" s="2">
        <f t="shared" si="237"/>
        <v>237.83045132954916</v>
      </c>
      <c r="AL354" s="2">
        <f t="shared" si="238"/>
        <v>271.3470323899864</v>
      </c>
      <c r="AM354" s="2">
        <f t="shared" si="239"/>
        <v>293.5511474609375</v>
      </c>
      <c r="AN354" s="89"/>
      <c r="AO354" s="48">
        <f t="shared" ref="AO354" ca="1" si="281">AN353</f>
        <v>238.79278437768787</v>
      </c>
      <c r="AP354" s="88"/>
      <c r="AQ354" s="88"/>
      <c r="AR354" s="88"/>
      <c r="AS354" s="88"/>
    </row>
    <row r="355" spans="1:45">
      <c r="A355" s="14" t="str">
        <f>'data organization'!S356</f>
        <v>353:17:1.92:HS</v>
      </c>
      <c r="B355" s="2">
        <v>154.97871398925781</v>
      </c>
      <c r="C355" s="2">
        <v>154.97871398925781</v>
      </c>
      <c r="D355" s="2">
        <v>154.97398376464844</v>
      </c>
      <c r="E355" s="2">
        <v>154.9810791015625</v>
      </c>
      <c r="F355" s="2">
        <v>154.97634887695312</v>
      </c>
      <c r="G355" s="2">
        <v>154.97398376464844</v>
      </c>
      <c r="H355" s="2">
        <v>154.97871398925781</v>
      </c>
      <c r="I355" s="2">
        <v>154.97398376464844</v>
      </c>
      <c r="J355" s="2">
        <v>154.96925354003906</v>
      </c>
      <c r="K355" s="2">
        <v>154.97634887695312</v>
      </c>
      <c r="L355" s="2">
        <v>154.97398376464844</v>
      </c>
      <c r="M355" s="2">
        <v>154.96688842773437</v>
      </c>
      <c r="N355" s="2">
        <v>154.96925354003906</v>
      </c>
      <c r="O355" s="2">
        <v>154.97161865234375</v>
      </c>
      <c r="R355" s="2">
        <v>154.97398376464844</v>
      </c>
      <c r="U355" s="2">
        <v>154.97398376464844</v>
      </c>
      <c r="V355" s="2">
        <v>154.97398376464844</v>
      </c>
      <c r="W355" s="2">
        <v>154.97161865234375</v>
      </c>
      <c r="Z355" s="2">
        <v>154.96452331542969</v>
      </c>
      <c r="AA355" s="2">
        <v>154.97398376464844</v>
      </c>
      <c r="AB355" s="2">
        <v>154.97161865234375</v>
      </c>
      <c r="AC355" s="2">
        <v>154.97161865234375</v>
      </c>
      <c r="AD355" s="2">
        <v>154.96452331542969</v>
      </c>
      <c r="AF355" s="2">
        <v>154.96925354003906</v>
      </c>
      <c r="AH355" s="2">
        <f t="shared" si="249"/>
        <v>4.2945525633482466E-3</v>
      </c>
      <c r="AI355" s="2">
        <f t="shared" si="235"/>
        <v>154.96452331542969</v>
      </c>
      <c r="AJ355" s="2">
        <f t="shared" si="236"/>
        <v>154.96655647234311</v>
      </c>
      <c r="AK355" s="2">
        <f t="shared" si="237"/>
        <v>154.97299830118814</v>
      </c>
      <c r="AL355" s="2">
        <f t="shared" si="238"/>
        <v>154.97944013003317</v>
      </c>
      <c r="AM355" s="2">
        <f t="shared" si="239"/>
        <v>154.9810791015625</v>
      </c>
      <c r="AN355" s="89"/>
      <c r="AO355" s="48">
        <f t="shared" ref="AO355" ca="1" si="282">AN353</f>
        <v>238.79278437768787</v>
      </c>
      <c r="AP355" s="88"/>
      <c r="AQ355" s="88"/>
      <c r="AR355" s="88"/>
      <c r="AS355" s="88"/>
    </row>
    <row r="356" spans="1:45">
      <c r="A356" s="14" t="str">
        <f>'data organization'!S357</f>
        <v>354:17:1.9:HI</v>
      </c>
      <c r="B356" s="2">
        <v>248.05828857421875</v>
      </c>
      <c r="C356" s="2">
        <v>241.02006530761719</v>
      </c>
      <c r="D356" s="2">
        <v>238.04837036132812</v>
      </c>
      <c r="E356" s="2">
        <v>247.7454833984375</v>
      </c>
      <c r="F356" s="2">
        <v>226.47439575195312</v>
      </c>
      <c r="G356" s="2">
        <v>232.57420349121094</v>
      </c>
      <c r="H356" s="2">
        <v>237.57916259765625</v>
      </c>
      <c r="I356" s="2">
        <v>238.20477294921875</v>
      </c>
      <c r="J356" s="2">
        <v>222.56428527832031</v>
      </c>
      <c r="K356" s="2">
        <v>257.75540161132812</v>
      </c>
      <c r="L356" s="2">
        <v>215.21324157714844</v>
      </c>
      <c r="M356" s="2">
        <v>201.13679504394531</v>
      </c>
      <c r="N356" s="2">
        <v>222.56428527832031</v>
      </c>
      <c r="O356" s="2">
        <v>210.36468505859375</v>
      </c>
      <c r="R356" s="2">
        <v>222.09506225585937</v>
      </c>
      <c r="U356" s="2">
        <v>294.8233642578125</v>
      </c>
      <c r="V356" s="2">
        <v>230.22811889648437</v>
      </c>
      <c r="W356" s="2">
        <v>244.14816284179687</v>
      </c>
      <c r="Z356" s="2">
        <v>213.96200561523437</v>
      </c>
      <c r="AA356" s="2">
        <v>259.47586059570312</v>
      </c>
      <c r="AB356" s="2">
        <v>209.89547729492187</v>
      </c>
      <c r="AC356" s="2">
        <v>238.83039855957031</v>
      </c>
      <c r="AD356" s="2">
        <v>227.41282653808594</v>
      </c>
      <c r="AF356" s="2">
        <v>203.95208740234375</v>
      </c>
      <c r="AH356" s="2">
        <f t="shared" si="249"/>
        <v>20.721858946320371</v>
      </c>
      <c r="AI356" s="2">
        <f t="shared" si="235"/>
        <v>201.13679504394531</v>
      </c>
      <c r="AJ356" s="2">
        <f t="shared" si="236"/>
        <v>201.589161602899</v>
      </c>
      <c r="AK356" s="2">
        <f t="shared" si="237"/>
        <v>232.67195002237955</v>
      </c>
      <c r="AL356" s="2">
        <f t="shared" si="238"/>
        <v>263.75473844186013</v>
      </c>
      <c r="AM356" s="2">
        <f t="shared" si="239"/>
        <v>294.8233642578125</v>
      </c>
      <c r="AN356" s="89">
        <f ca="1">INDIRECT("'calcRED(0)'!R"&amp;ROW('calcRED(0)'!$V$17)+(ROW(AN356)-ROW($AN$116))/3&amp;"C"&amp;COLUMN('calcRED(0)'!$V$17),FALSE)</f>
        <v>234.87631406500282</v>
      </c>
      <c r="AO356" s="48">
        <f t="shared" ref="AO356" ca="1" si="283">AN356</f>
        <v>234.87631406500282</v>
      </c>
      <c r="AP356" s="88">
        <f>AK356-AK359</f>
        <v>3.8710219065348213</v>
      </c>
      <c r="AQ356" s="88">
        <f>AK357-AK360</f>
        <v>4.2675189971923828</v>
      </c>
      <c r="AR356" s="88">
        <f>AK358-AK361</f>
        <v>1.9709269204781776E-4</v>
      </c>
      <c r="AS356" s="88">
        <f>data3!AM356</f>
        <v>0.13596793143979902</v>
      </c>
    </row>
    <row r="357" spans="1:45">
      <c r="A357" s="14" t="str">
        <f>'data organization'!S358</f>
        <v>355:17:1.9:LO</v>
      </c>
      <c r="B357" s="2">
        <v>244.85008239746094</v>
      </c>
      <c r="C357" s="2">
        <v>253.78805541992188</v>
      </c>
      <c r="D357" s="2">
        <v>232.24421691894531</v>
      </c>
      <c r="E357" s="2">
        <v>250.85260009765625</v>
      </c>
      <c r="F357" s="2">
        <v>222.36781311035156</v>
      </c>
      <c r="G357" s="2">
        <v>246.65255737304687</v>
      </c>
      <c r="H357" s="2">
        <v>241.30807495117187</v>
      </c>
      <c r="I357" s="2">
        <v>240.45547485351562</v>
      </c>
      <c r="J357" s="2">
        <v>205.96818542480469</v>
      </c>
      <c r="K357" s="2">
        <v>251.13298034667969</v>
      </c>
      <c r="L357" s="2">
        <v>210.83772277832031</v>
      </c>
      <c r="M357" s="2">
        <v>219.97596740722656</v>
      </c>
      <c r="N357" s="2">
        <v>241.92034912109375</v>
      </c>
      <c r="O357" s="2">
        <v>192.85305786132812</v>
      </c>
      <c r="R357" s="2">
        <v>240.16365051269531</v>
      </c>
      <c r="U357" s="2">
        <v>287.98922729492187</v>
      </c>
      <c r="V357" s="2">
        <v>237.76036071777344</v>
      </c>
      <c r="W357" s="2">
        <v>251.68231201171875</v>
      </c>
      <c r="Z357" s="2">
        <v>208.29136657714844</v>
      </c>
      <c r="AA357" s="2">
        <v>255.95101928710937</v>
      </c>
      <c r="AB357" s="2">
        <v>209.2984619140625</v>
      </c>
      <c r="AC357" s="2">
        <v>239.70588684082031</v>
      </c>
      <c r="AD357" s="2">
        <v>205.75074768066406</v>
      </c>
      <c r="AF357" s="2">
        <v>209.12680053710937</v>
      </c>
      <c r="AH357" s="2">
        <f t="shared" si="249"/>
        <v>22.094180970661998</v>
      </c>
      <c r="AI357" s="2">
        <f t="shared" si="235"/>
        <v>192.85305786132812</v>
      </c>
      <c r="AJ357" s="2">
        <f t="shared" si="236"/>
        <v>200.23068568715479</v>
      </c>
      <c r="AK357" s="2">
        <f t="shared" si="237"/>
        <v>233.3719571431478</v>
      </c>
      <c r="AL357" s="2">
        <f t="shared" si="238"/>
        <v>266.5132285991408</v>
      </c>
      <c r="AM357" s="2">
        <f t="shared" si="239"/>
        <v>287.98922729492187</v>
      </c>
      <c r="AN357" s="89"/>
      <c r="AO357" s="48">
        <f t="shared" ref="AO357" ca="1" si="284">AN356</f>
        <v>234.87631406500282</v>
      </c>
      <c r="AP357" s="88"/>
      <c r="AQ357" s="88"/>
      <c r="AR357" s="88"/>
      <c r="AS357" s="88"/>
    </row>
    <row r="358" spans="1:45">
      <c r="A358" s="14" t="str">
        <f>'data organization'!S359</f>
        <v>356:17:1.9:HS</v>
      </c>
      <c r="B358" s="2">
        <v>154.97398376464844</v>
      </c>
      <c r="C358" s="2">
        <v>154.97398376464844</v>
      </c>
      <c r="D358" s="2">
        <v>154.97398376464844</v>
      </c>
      <c r="E358" s="2">
        <v>154.97398376464844</v>
      </c>
      <c r="F358" s="2">
        <v>154.97161865234375</v>
      </c>
      <c r="G358" s="2">
        <v>154.97161865234375</v>
      </c>
      <c r="H358" s="2">
        <v>154.97398376464844</v>
      </c>
      <c r="I358" s="2">
        <v>154.97398376464844</v>
      </c>
      <c r="J358" s="2">
        <v>154.96688842773437</v>
      </c>
      <c r="K358" s="2">
        <v>154.97161865234375</v>
      </c>
      <c r="L358" s="2">
        <v>154.97161865234375</v>
      </c>
      <c r="M358" s="2">
        <v>154.96688842773437</v>
      </c>
      <c r="N358" s="2">
        <v>154.97871398925781</v>
      </c>
      <c r="O358" s="2">
        <v>154.96688842773437</v>
      </c>
      <c r="R358" s="2">
        <v>154.97161865234375</v>
      </c>
      <c r="U358" s="2">
        <v>154.97398376464844</v>
      </c>
      <c r="V358" s="2">
        <v>154.97398376464844</v>
      </c>
      <c r="W358" s="2">
        <v>154.97634887695312</v>
      </c>
      <c r="Z358" s="2">
        <v>154.96925354003906</v>
      </c>
      <c r="AA358" s="2">
        <v>154.97161865234375</v>
      </c>
      <c r="AB358" s="2">
        <v>154.96688842773437</v>
      </c>
      <c r="AC358" s="2">
        <v>154.97398376464844</v>
      </c>
      <c r="AD358" s="2">
        <v>154.962158203125</v>
      </c>
      <c r="AF358" s="2">
        <v>154.962158203125</v>
      </c>
      <c r="AH358" s="2">
        <f t="shared" si="249"/>
        <v>4.1444516740090122E-3</v>
      </c>
      <c r="AI358" s="2">
        <f t="shared" si="235"/>
        <v>154.962158203125</v>
      </c>
      <c r="AJ358" s="2">
        <f t="shared" si="236"/>
        <v>154.96510633579464</v>
      </c>
      <c r="AK358" s="2">
        <f t="shared" si="237"/>
        <v>154.97132301330566</v>
      </c>
      <c r="AL358" s="2">
        <f t="shared" si="238"/>
        <v>154.97753969081668</v>
      </c>
      <c r="AM358" s="2">
        <f t="shared" si="239"/>
        <v>154.97871398925781</v>
      </c>
      <c r="AN358" s="89"/>
      <c r="AO358" s="48">
        <f t="shared" ref="AO358" ca="1" si="285">AN356</f>
        <v>234.87631406500282</v>
      </c>
      <c r="AP358" s="88"/>
      <c r="AQ358" s="88"/>
      <c r="AR358" s="88"/>
      <c r="AS358" s="88"/>
    </row>
    <row r="359" spans="1:45">
      <c r="A359" s="14" t="str">
        <f>'data organization'!S360</f>
        <v>357:17:1.88:HI</v>
      </c>
      <c r="B359" s="2">
        <v>243.83535766601562</v>
      </c>
      <c r="C359" s="2">
        <v>236.95353698730469</v>
      </c>
      <c r="D359" s="2">
        <v>234.13824462890625</v>
      </c>
      <c r="E359" s="2">
        <v>243.52255249023437</v>
      </c>
      <c r="F359" s="2">
        <v>222.72068786621094</v>
      </c>
      <c r="G359" s="2">
        <v>228.82048034667969</v>
      </c>
      <c r="H359" s="2">
        <v>233.66903686523437</v>
      </c>
      <c r="I359" s="2">
        <v>234.13824462890625</v>
      </c>
      <c r="J359" s="2">
        <v>218.81056213378906</v>
      </c>
      <c r="K359" s="2">
        <v>253.37605285644531</v>
      </c>
      <c r="L359" s="2">
        <v>211.61593627929687</v>
      </c>
      <c r="M359" s="2">
        <v>197.69589233398438</v>
      </c>
      <c r="N359" s="2">
        <v>218.96696472167969</v>
      </c>
      <c r="O359" s="2">
        <v>206.92378234863281</v>
      </c>
      <c r="R359" s="2">
        <v>218.49774169921875</v>
      </c>
      <c r="U359" s="2">
        <v>289.97482299804687</v>
      </c>
      <c r="V359" s="2">
        <v>226.3179931640625</v>
      </c>
      <c r="W359" s="2">
        <v>240.08163452148437</v>
      </c>
      <c r="Z359" s="2">
        <v>210.52110290527344</v>
      </c>
      <c r="AA359" s="2">
        <v>255.25291442871094</v>
      </c>
      <c r="AB359" s="2">
        <v>206.45455932617187</v>
      </c>
      <c r="AC359" s="2">
        <v>234.76387023925781</v>
      </c>
      <c r="AD359" s="2">
        <v>223.65911865234375</v>
      </c>
      <c r="AF359" s="2">
        <v>200.51118469238281</v>
      </c>
      <c r="AH359" s="2">
        <f t="shared" si="249"/>
        <v>20.372743661092095</v>
      </c>
      <c r="AI359" s="2">
        <f t="shared" si="235"/>
        <v>197.69589233398438</v>
      </c>
      <c r="AJ359" s="2">
        <f t="shared" si="236"/>
        <v>198.24181262420657</v>
      </c>
      <c r="AK359" s="2">
        <f t="shared" si="237"/>
        <v>228.80092811584473</v>
      </c>
      <c r="AL359" s="2">
        <f t="shared" si="238"/>
        <v>259.36004360748285</v>
      </c>
      <c r="AM359" s="2">
        <f t="shared" si="239"/>
        <v>289.97482299804687</v>
      </c>
      <c r="AN359" s="89">
        <f ca="1">INDIRECT("'calcRED(0)'!R"&amp;ROW('calcRED(0)'!$V$17)+(ROW(AN359)-ROW($AN$116))/3&amp;"C"&amp;COLUMN('calcRED(0)'!$V$17),FALSE)</f>
        <v>230.9778737193939</v>
      </c>
      <c r="AO359" s="48">
        <f t="shared" ref="AO359" ca="1" si="286">AN359</f>
        <v>230.9778737193939</v>
      </c>
      <c r="AP359" s="88">
        <f>AK359-AK362</f>
        <v>3.83843994140625</v>
      </c>
      <c r="AQ359" s="88">
        <f>AK360-AK363</f>
        <v>4.804205576578795</v>
      </c>
      <c r="AR359" s="88">
        <f>AK361-AK364</f>
        <v>1.9709269207623947E-4</v>
      </c>
      <c r="AS359" s="88">
        <f>data3!AM359</f>
        <v>0.13708079245782745</v>
      </c>
    </row>
    <row r="360" spans="1:45">
      <c r="A360" s="14" t="str">
        <f>'data organization'!S361</f>
        <v>358:17:1.88:LO</v>
      </c>
      <c r="B360" s="2">
        <v>239.07644653320312</v>
      </c>
      <c r="C360" s="2">
        <v>249.41061401367187</v>
      </c>
      <c r="D360" s="2">
        <v>227.05996704101562</v>
      </c>
      <c r="E360" s="2">
        <v>245.39939880371094</v>
      </c>
      <c r="F360" s="2">
        <v>220.54246520996094</v>
      </c>
      <c r="G360" s="2">
        <v>241.73152160644531</v>
      </c>
      <c r="H360" s="2">
        <v>236.44425964355469</v>
      </c>
      <c r="I360" s="2">
        <v>236.48431396484375</v>
      </c>
      <c r="J360" s="2">
        <v>201.77386474609375</v>
      </c>
      <c r="K360" s="2">
        <v>247.49369812011719</v>
      </c>
      <c r="L360" s="2">
        <v>204.74365234375</v>
      </c>
      <c r="M360" s="2">
        <v>215.747314453125</v>
      </c>
      <c r="N360" s="2">
        <v>238.50424194335938</v>
      </c>
      <c r="O360" s="2">
        <v>193.21926879882812</v>
      </c>
      <c r="R360" s="2">
        <v>234.74479675292969</v>
      </c>
      <c r="U360" s="2">
        <v>282.644775390625</v>
      </c>
      <c r="V360" s="2">
        <v>233.1025390625</v>
      </c>
      <c r="W360" s="2">
        <v>247.15609741210937</v>
      </c>
      <c r="Z360" s="2">
        <v>204.49186706542969</v>
      </c>
      <c r="AA360" s="2">
        <v>251.88258361816406</v>
      </c>
      <c r="AB360" s="2">
        <v>204.5147705078125</v>
      </c>
      <c r="AC360" s="2">
        <v>235.06523132324219</v>
      </c>
      <c r="AD360" s="2">
        <v>201.01853942871094</v>
      </c>
      <c r="AF360" s="2">
        <v>206.25428771972656</v>
      </c>
      <c r="AH360" s="2">
        <f t="shared" si="249"/>
        <v>21.540297907023042</v>
      </c>
      <c r="AI360" s="2">
        <f t="shared" si="235"/>
        <v>193.21926879882812</v>
      </c>
      <c r="AJ360" s="2">
        <f t="shared" si="236"/>
        <v>196.79399128542084</v>
      </c>
      <c r="AK360" s="2">
        <f t="shared" si="237"/>
        <v>229.10443814595541</v>
      </c>
      <c r="AL360" s="2">
        <f t="shared" si="238"/>
        <v>261.41488500648995</v>
      </c>
      <c r="AM360" s="2">
        <f t="shared" si="239"/>
        <v>282.644775390625</v>
      </c>
      <c r="AN360" s="89"/>
      <c r="AO360" s="48">
        <f t="shared" ref="AO360" ca="1" si="287">AN359</f>
        <v>230.9778737193939</v>
      </c>
      <c r="AP360" s="88"/>
      <c r="AQ360" s="88"/>
      <c r="AR360" s="88"/>
      <c r="AS360" s="88"/>
    </row>
    <row r="361" spans="1:45">
      <c r="A361" s="14" t="str">
        <f>'data organization'!S362</f>
        <v>359:17:1.88:HS</v>
      </c>
      <c r="B361" s="2">
        <v>154.97634887695312</v>
      </c>
      <c r="C361" s="2">
        <v>154.97161865234375</v>
      </c>
      <c r="D361" s="2">
        <v>154.97398376464844</v>
      </c>
      <c r="E361" s="2">
        <v>154.97398376464844</v>
      </c>
      <c r="F361" s="2">
        <v>154.97634887695312</v>
      </c>
      <c r="G361" s="2">
        <v>154.97634887695312</v>
      </c>
      <c r="H361" s="2">
        <v>154.97398376464844</v>
      </c>
      <c r="I361" s="2">
        <v>154.97161865234375</v>
      </c>
      <c r="J361" s="2">
        <v>154.96925354003906</v>
      </c>
      <c r="K361" s="2">
        <v>154.97161865234375</v>
      </c>
      <c r="L361" s="2">
        <v>154.97161865234375</v>
      </c>
      <c r="M361" s="2">
        <v>154.96688842773437</v>
      </c>
      <c r="N361" s="2">
        <v>154.96925354003906</v>
      </c>
      <c r="O361" s="2">
        <v>154.96452331542969</v>
      </c>
      <c r="R361" s="2">
        <v>154.97398376464844</v>
      </c>
      <c r="U361" s="2">
        <v>154.97161865234375</v>
      </c>
      <c r="V361" s="2">
        <v>154.97634887695312</v>
      </c>
      <c r="W361" s="2">
        <v>154.97634887695312</v>
      </c>
      <c r="Z361" s="2">
        <v>154.96452331542969</v>
      </c>
      <c r="AA361" s="2">
        <v>154.97161865234375</v>
      </c>
      <c r="AB361" s="2">
        <v>154.96452331542969</v>
      </c>
      <c r="AC361" s="2">
        <v>154.96925354003906</v>
      </c>
      <c r="AD361" s="2">
        <v>154.96452331542969</v>
      </c>
      <c r="AF361" s="2">
        <v>154.96688842773437</v>
      </c>
      <c r="AH361" s="2">
        <f t="shared" si="249"/>
        <v>4.1248444597253592E-3</v>
      </c>
      <c r="AI361" s="2">
        <f t="shared" si="235"/>
        <v>154.96452331542969</v>
      </c>
      <c r="AJ361" s="2">
        <f t="shared" si="236"/>
        <v>154.96493865392404</v>
      </c>
      <c r="AK361" s="2">
        <f t="shared" si="237"/>
        <v>154.97112592061362</v>
      </c>
      <c r="AL361" s="2">
        <f t="shared" si="238"/>
        <v>154.9773131873032</v>
      </c>
      <c r="AM361" s="2">
        <f t="shared" si="239"/>
        <v>154.97634887695312</v>
      </c>
      <c r="AN361" s="89"/>
      <c r="AO361" s="48">
        <f t="shared" ref="AO361" ca="1" si="288">AN359</f>
        <v>230.9778737193939</v>
      </c>
      <c r="AP361" s="88"/>
      <c r="AQ361" s="88"/>
      <c r="AR361" s="88"/>
      <c r="AS361" s="88"/>
    </row>
    <row r="362" spans="1:45">
      <c r="A362" s="14" t="str">
        <f>'data organization'!S363</f>
        <v>360:17:1.86:HI</v>
      </c>
      <c r="B362" s="2">
        <v>239.76882934570312</v>
      </c>
      <c r="C362" s="2">
        <v>233.04341125488281</v>
      </c>
      <c r="D362" s="2">
        <v>230.22811889648437</v>
      </c>
      <c r="E362" s="2">
        <v>239.45600891113281</v>
      </c>
      <c r="F362" s="2">
        <v>218.96696472167969</v>
      </c>
      <c r="G362" s="2">
        <v>224.91035461425781</v>
      </c>
      <c r="H362" s="2">
        <v>229.7589111328125</v>
      </c>
      <c r="I362" s="2">
        <v>230.22811889648437</v>
      </c>
      <c r="J362" s="2">
        <v>215.21324157714844</v>
      </c>
      <c r="K362" s="2">
        <v>249.15312194824219</v>
      </c>
      <c r="L362" s="2">
        <v>208.17501831054687</v>
      </c>
      <c r="M362" s="2">
        <v>194.411376953125</v>
      </c>
      <c r="N362" s="2">
        <v>215.21324157714844</v>
      </c>
      <c r="O362" s="2">
        <v>203.32646179199219</v>
      </c>
      <c r="R362" s="2">
        <v>214.74403381347656</v>
      </c>
      <c r="U362" s="2">
        <v>285.12628173828125</v>
      </c>
      <c r="V362" s="2">
        <v>222.56428527832031</v>
      </c>
      <c r="W362" s="2">
        <v>236.01510620117187</v>
      </c>
      <c r="Z362" s="2">
        <v>206.92378234863281</v>
      </c>
      <c r="AA362" s="2">
        <v>250.87358093261719</v>
      </c>
      <c r="AB362" s="2">
        <v>203.01365661621094</v>
      </c>
      <c r="AC362" s="2">
        <v>230.85374450683594</v>
      </c>
      <c r="AD362" s="2">
        <v>219.9053955078125</v>
      </c>
      <c r="AF362" s="2">
        <v>197.22666931152344</v>
      </c>
      <c r="AH362" s="2">
        <f t="shared" si="249"/>
        <v>20.030072360917188</v>
      </c>
      <c r="AI362" s="2">
        <f t="shared" si="235"/>
        <v>194.411376953125</v>
      </c>
      <c r="AJ362" s="2">
        <f t="shared" si="236"/>
        <v>194.91737963306269</v>
      </c>
      <c r="AK362" s="2">
        <f t="shared" si="237"/>
        <v>224.96248817443848</v>
      </c>
      <c r="AL362" s="2">
        <f t="shared" si="238"/>
        <v>255.00759671581426</v>
      </c>
      <c r="AM362" s="2">
        <f t="shared" si="239"/>
        <v>285.12628173828125</v>
      </c>
      <c r="AN362" s="89">
        <f ca="1">INDIRECT("'calcRED(0)'!R"&amp;ROW('calcRED(0)'!$V$17)+(ROW(AN362)-ROW($AN$116))/3&amp;"C"&amp;COLUMN('calcRED(0)'!$V$17),FALSE)</f>
        <v>227.04752568609868</v>
      </c>
      <c r="AO362" s="48">
        <f t="shared" ref="AO362" ca="1" si="289">AN362</f>
        <v>227.04752568609868</v>
      </c>
      <c r="AP362" s="88">
        <f>AK362-AK365</f>
        <v>3.8645057678222656</v>
      </c>
      <c r="AQ362" s="88">
        <f>AK363-AK366</f>
        <v>4.3986530303955078</v>
      </c>
      <c r="AR362" s="88">
        <f>AK364-AK367</f>
        <v>1.0840098063056303E-3</v>
      </c>
      <c r="AS362" s="88">
        <f>data3!AM362</f>
        <v>0.13517787379603163</v>
      </c>
    </row>
    <row r="363" spans="1:45">
      <c r="A363" s="14" t="str">
        <f>'data organization'!S364</f>
        <v>361:17:1.86:LO</v>
      </c>
      <c r="B363" s="2">
        <v>234.03524780273437</v>
      </c>
      <c r="C363" s="2">
        <v>244.43807983398437</v>
      </c>
      <c r="D363" s="2">
        <v>222.82559204101562</v>
      </c>
      <c r="E363" s="2">
        <v>240.11215209960937</v>
      </c>
      <c r="F363" s="2">
        <v>216.23941040039062</v>
      </c>
      <c r="G363" s="2">
        <v>235.99794006347656</v>
      </c>
      <c r="H363" s="2">
        <v>231.74639892578125</v>
      </c>
      <c r="I363" s="2">
        <v>230.72785949707031</v>
      </c>
      <c r="J363" s="2">
        <v>199.29617309570312</v>
      </c>
      <c r="K363" s="2">
        <v>242.29800415039062</v>
      </c>
      <c r="L363" s="2">
        <v>198.59808349609375</v>
      </c>
      <c r="M363" s="2">
        <v>210.57450866699219</v>
      </c>
      <c r="N363" s="2">
        <v>234.28701782226562</v>
      </c>
      <c r="O363" s="2">
        <v>190.1922607421875</v>
      </c>
      <c r="R363" s="2">
        <v>229.87525939941406</v>
      </c>
      <c r="U363" s="2">
        <v>276.0185546875</v>
      </c>
      <c r="V363" s="2">
        <v>228.74800109863281</v>
      </c>
      <c r="W363" s="2">
        <v>241.58274841308594</v>
      </c>
      <c r="Z363" s="2">
        <v>199.14739990234375</v>
      </c>
      <c r="AA363" s="2">
        <v>246.51522827148437</v>
      </c>
      <c r="AB363" s="2">
        <v>199.542236328125</v>
      </c>
      <c r="AC363" s="2">
        <v>229.73793029785156</v>
      </c>
      <c r="AD363" s="2">
        <v>197.70542907714844</v>
      </c>
      <c r="AF363" s="2">
        <v>202.96406555175781</v>
      </c>
      <c r="AH363" s="2">
        <f t="shared" si="249"/>
        <v>20.922032751652402</v>
      </c>
      <c r="AI363" s="2">
        <f t="shared" si="235"/>
        <v>190.1922607421875</v>
      </c>
      <c r="AJ363" s="2">
        <f t="shared" si="236"/>
        <v>192.917183441898</v>
      </c>
      <c r="AK363" s="2">
        <f t="shared" si="237"/>
        <v>224.30023256937662</v>
      </c>
      <c r="AL363" s="2">
        <f t="shared" si="238"/>
        <v>255.68328169685523</v>
      </c>
      <c r="AM363" s="2">
        <f t="shared" si="239"/>
        <v>276.0185546875</v>
      </c>
      <c r="AN363" s="89"/>
      <c r="AO363" s="48">
        <f t="shared" ref="AO363" ca="1" si="290">AN362</f>
        <v>227.04752568609868</v>
      </c>
      <c r="AP363" s="88"/>
      <c r="AQ363" s="88"/>
      <c r="AR363" s="88"/>
      <c r="AS363" s="88"/>
    </row>
    <row r="364" spans="1:45">
      <c r="A364" s="14" t="str">
        <f>'data organization'!S365</f>
        <v>362:17:1.86:HS</v>
      </c>
      <c r="B364" s="2">
        <v>154.97161865234375</v>
      </c>
      <c r="C364" s="2">
        <v>154.97161865234375</v>
      </c>
      <c r="D364" s="2">
        <v>154.97161865234375</v>
      </c>
      <c r="E364" s="2">
        <v>154.97398376464844</v>
      </c>
      <c r="F364" s="2">
        <v>154.97398376464844</v>
      </c>
      <c r="G364" s="2">
        <v>154.97634887695312</v>
      </c>
      <c r="H364" s="2">
        <v>154.97871398925781</v>
      </c>
      <c r="I364" s="2">
        <v>154.97398376464844</v>
      </c>
      <c r="J364" s="2">
        <v>154.962158203125</v>
      </c>
      <c r="K364" s="2">
        <v>154.97161865234375</v>
      </c>
      <c r="L364" s="2">
        <v>154.97634887695312</v>
      </c>
      <c r="M364" s="2">
        <v>154.96925354003906</v>
      </c>
      <c r="N364" s="2">
        <v>154.97398376464844</v>
      </c>
      <c r="O364" s="2">
        <v>154.96452331542969</v>
      </c>
      <c r="R364" s="2">
        <v>154.97871398925781</v>
      </c>
      <c r="U364" s="2">
        <v>154.97161865234375</v>
      </c>
      <c r="V364" s="2">
        <v>154.97161865234375</v>
      </c>
      <c r="W364" s="2">
        <v>154.97871398925781</v>
      </c>
      <c r="Z364" s="2">
        <v>154.962158203125</v>
      </c>
      <c r="AA364" s="2">
        <v>154.97398376464844</v>
      </c>
      <c r="AB364" s="2">
        <v>154.96688842773437</v>
      </c>
      <c r="AC364" s="2">
        <v>154.96688842773437</v>
      </c>
      <c r="AD364" s="2">
        <v>154.95742797851562</v>
      </c>
      <c r="AF364" s="2">
        <v>154.96452331542969</v>
      </c>
      <c r="AH364" s="2">
        <f t="shared" si="249"/>
        <v>5.6865076898618252E-3</v>
      </c>
      <c r="AI364" s="2">
        <f t="shared" si="235"/>
        <v>154.95742797851562</v>
      </c>
      <c r="AJ364" s="2">
        <f t="shared" si="236"/>
        <v>154.96239906638675</v>
      </c>
      <c r="AK364" s="2">
        <f t="shared" si="237"/>
        <v>154.97092882792154</v>
      </c>
      <c r="AL364" s="2">
        <f t="shared" si="238"/>
        <v>154.97945858945633</v>
      </c>
      <c r="AM364" s="2">
        <f t="shared" si="239"/>
        <v>154.97871398925781</v>
      </c>
      <c r="AN364" s="89"/>
      <c r="AO364" s="48">
        <f t="shared" ref="AO364" ca="1" si="291">AN362</f>
        <v>227.04752568609868</v>
      </c>
      <c r="AP364" s="88"/>
      <c r="AQ364" s="88"/>
      <c r="AR364" s="88"/>
      <c r="AS364" s="88"/>
    </row>
    <row r="365" spans="1:45">
      <c r="A365" s="14" t="str">
        <f>'data organization'!S366</f>
        <v>363:17:1.84:HI</v>
      </c>
      <c r="B365" s="2">
        <v>235.70230102539062</v>
      </c>
      <c r="C365" s="2">
        <v>228.97688293457031</v>
      </c>
      <c r="D365" s="2">
        <v>226.16159057617187</v>
      </c>
      <c r="E365" s="2">
        <v>235.38948059082031</v>
      </c>
      <c r="F365" s="2">
        <v>215.21324157714844</v>
      </c>
      <c r="G365" s="2">
        <v>221.00022888183594</v>
      </c>
      <c r="H365" s="2">
        <v>225.6923828125</v>
      </c>
      <c r="I365" s="2">
        <v>226.3179931640625</v>
      </c>
      <c r="J365" s="2">
        <v>211.45951843261719</v>
      </c>
      <c r="K365" s="2">
        <v>244.93019104003906</v>
      </c>
      <c r="L365" s="2">
        <v>204.57771301269531</v>
      </c>
      <c r="M365" s="2">
        <v>191.12687683105469</v>
      </c>
      <c r="N365" s="2">
        <v>211.61593627929687</v>
      </c>
      <c r="O365" s="2">
        <v>199.88555908203125</v>
      </c>
      <c r="R365" s="2">
        <v>211.14671325683594</v>
      </c>
      <c r="U365" s="2">
        <v>280.12130737304687</v>
      </c>
      <c r="V365" s="2">
        <v>218.65415954589844</v>
      </c>
      <c r="W365" s="2">
        <v>231.94857788085937</v>
      </c>
      <c r="Z365" s="2">
        <v>203.32646179199219</v>
      </c>
      <c r="AA365" s="2">
        <v>246.65065002441406</v>
      </c>
      <c r="AB365" s="2">
        <v>199.57275390625</v>
      </c>
      <c r="AC365" s="2">
        <v>226.94361877441406</v>
      </c>
      <c r="AD365" s="2">
        <v>216.15167236328125</v>
      </c>
      <c r="AF365" s="2">
        <v>193.7857666015625</v>
      </c>
      <c r="AH365" s="2">
        <f t="shared" si="249"/>
        <v>19.67493205262852</v>
      </c>
      <c r="AI365" s="2">
        <f t="shared" si="235"/>
        <v>191.12687683105469</v>
      </c>
      <c r="AJ365" s="2">
        <f t="shared" si="236"/>
        <v>191.58558432767342</v>
      </c>
      <c r="AK365" s="2">
        <f t="shared" si="237"/>
        <v>221.09798240661621</v>
      </c>
      <c r="AL365" s="2">
        <f t="shared" si="238"/>
        <v>250.61038048555901</v>
      </c>
      <c r="AM365" s="2">
        <f t="shared" si="239"/>
        <v>280.12130737304687</v>
      </c>
      <c r="AN365" s="89">
        <f ca="1">INDIRECT("'calcRED(0)'!R"&amp;ROW('calcRED(0)'!$V$17)+(ROW(AN365)-ROW($AN$116))/3&amp;"C"&amp;COLUMN('calcRED(0)'!$V$17),FALSE)</f>
        <v>223.17173768623928</v>
      </c>
      <c r="AO365" s="48">
        <f t="shared" ref="AO365" ca="1" si="292">AN365</f>
        <v>223.17173768623928</v>
      </c>
      <c r="AP365" s="88">
        <f>AK365-AK368</f>
        <v>3.8514728546142578</v>
      </c>
      <c r="AQ365" s="88">
        <f>AK366-AK369</f>
        <v>3.7513345082600722</v>
      </c>
      <c r="AR365" s="88">
        <f>AK367-AK370</f>
        <v>8.869171142578125E-4</v>
      </c>
      <c r="AS365" s="88">
        <f>data3!AM365</f>
        <v>0.13756462835496475</v>
      </c>
    </row>
    <row r="366" spans="1:45">
      <c r="A366" s="14" t="str">
        <f>'data organization'!S367</f>
        <v>364:17:1.84:LO</v>
      </c>
      <c r="B366" s="2">
        <v>229.6063232421875</v>
      </c>
      <c r="C366" s="2">
        <v>237.34263610839844</v>
      </c>
      <c r="D366" s="2">
        <v>218.96315002441406</v>
      </c>
      <c r="E366" s="2">
        <v>236.43853759765625</v>
      </c>
      <c r="F366" s="2">
        <v>209.47584533691406</v>
      </c>
      <c r="G366" s="2">
        <v>230.68780517578125</v>
      </c>
      <c r="H366" s="2">
        <v>226.54498291015625</v>
      </c>
      <c r="I366" s="2">
        <v>226.13870239257812</v>
      </c>
      <c r="J366" s="2">
        <v>196.92721557617187</v>
      </c>
      <c r="K366" s="2">
        <v>237.99496459960937</v>
      </c>
      <c r="L366" s="2">
        <v>194.472412109375</v>
      </c>
      <c r="M366" s="2">
        <v>204.66926574707031</v>
      </c>
      <c r="N366" s="2">
        <v>230.81941223144531</v>
      </c>
      <c r="O366" s="2">
        <v>187.76036071777344</v>
      </c>
      <c r="R366" s="2">
        <v>223.56375122070312</v>
      </c>
      <c r="U366" s="2">
        <v>268.8773193359375</v>
      </c>
      <c r="V366" s="2">
        <v>226.00137329101562</v>
      </c>
      <c r="W366" s="2">
        <v>236.07804870605469</v>
      </c>
      <c r="Z366" s="2">
        <v>196.76127624511719</v>
      </c>
      <c r="AA366" s="2">
        <v>240.42686462402344</v>
      </c>
      <c r="AB366" s="2">
        <v>199.04440307617187</v>
      </c>
      <c r="AC366" s="2">
        <v>226.05287170410156</v>
      </c>
      <c r="AD366" s="2">
        <v>194.25497436523437</v>
      </c>
      <c r="AF366" s="2">
        <v>198.73541259765625</v>
      </c>
      <c r="AH366" s="2">
        <f t="shared" si="249"/>
        <v>19.905440114670938</v>
      </c>
      <c r="AI366" s="2">
        <f t="shared" si="235"/>
        <v>187.76036071777344</v>
      </c>
      <c r="AJ366" s="2">
        <f t="shared" si="236"/>
        <v>190.04341936697472</v>
      </c>
      <c r="AK366" s="2">
        <f t="shared" si="237"/>
        <v>219.90157953898111</v>
      </c>
      <c r="AL366" s="2">
        <f t="shared" si="238"/>
        <v>249.7597397109875</v>
      </c>
      <c r="AM366" s="2">
        <f t="shared" si="239"/>
        <v>268.8773193359375</v>
      </c>
      <c r="AN366" s="89"/>
      <c r="AO366" s="48">
        <f t="shared" ref="AO366" ca="1" si="293">AN365</f>
        <v>223.17173768623928</v>
      </c>
      <c r="AP366" s="88"/>
      <c r="AQ366" s="88"/>
      <c r="AR366" s="88"/>
      <c r="AS366" s="88"/>
    </row>
    <row r="367" spans="1:45">
      <c r="A367" s="14" t="str">
        <f>'data organization'!S368</f>
        <v>365:17:1.84:HS</v>
      </c>
      <c r="B367" s="2">
        <v>154.97161865234375</v>
      </c>
      <c r="C367" s="2">
        <v>154.97634887695312</v>
      </c>
      <c r="D367" s="2">
        <v>154.97161865234375</v>
      </c>
      <c r="E367" s="2">
        <v>154.97161865234375</v>
      </c>
      <c r="F367" s="2">
        <v>154.96688842773437</v>
      </c>
      <c r="G367" s="2">
        <v>154.97398376464844</v>
      </c>
      <c r="H367" s="2">
        <v>154.9810791015625</v>
      </c>
      <c r="I367" s="2">
        <v>154.97398376464844</v>
      </c>
      <c r="J367" s="2">
        <v>154.96452331542969</v>
      </c>
      <c r="K367" s="2">
        <v>154.96688842773437</v>
      </c>
      <c r="L367" s="2">
        <v>154.97398376464844</v>
      </c>
      <c r="M367" s="2">
        <v>154.96452331542969</v>
      </c>
      <c r="N367" s="2">
        <v>154.96925354003906</v>
      </c>
      <c r="O367" s="2">
        <v>154.96688842773437</v>
      </c>
      <c r="R367" s="2">
        <v>154.97398376464844</v>
      </c>
      <c r="U367" s="2">
        <v>154.97398376464844</v>
      </c>
      <c r="V367" s="2">
        <v>154.96452331542969</v>
      </c>
      <c r="W367" s="2">
        <v>154.97161865234375</v>
      </c>
      <c r="Z367" s="2">
        <v>154.96452331542969</v>
      </c>
      <c r="AA367" s="2">
        <v>154.96925354003906</v>
      </c>
      <c r="AB367" s="2">
        <v>154.96688842773437</v>
      </c>
      <c r="AC367" s="2">
        <v>154.96925354003906</v>
      </c>
      <c r="AD367" s="2">
        <v>154.95979309082031</v>
      </c>
      <c r="AF367" s="2">
        <v>154.96925354003906</v>
      </c>
      <c r="AH367" s="2">
        <f t="shared" si="249"/>
        <v>4.7430610633944718E-3</v>
      </c>
      <c r="AI367" s="2">
        <f t="shared" si="235"/>
        <v>154.95979309082031</v>
      </c>
      <c r="AJ367" s="2">
        <f t="shared" si="236"/>
        <v>154.96273022652014</v>
      </c>
      <c r="AK367" s="2">
        <f t="shared" si="237"/>
        <v>154.96984481811523</v>
      </c>
      <c r="AL367" s="2">
        <f t="shared" si="238"/>
        <v>154.97695940971033</v>
      </c>
      <c r="AM367" s="2">
        <f t="shared" si="239"/>
        <v>154.9810791015625</v>
      </c>
      <c r="AN367" s="89"/>
      <c r="AO367" s="48">
        <f t="shared" ref="AO367" ca="1" si="294">AN365</f>
        <v>223.17173768623928</v>
      </c>
      <c r="AP367" s="88"/>
      <c r="AQ367" s="88"/>
      <c r="AR367" s="88"/>
      <c r="AS367" s="88"/>
    </row>
    <row r="368" spans="1:45">
      <c r="A368" s="14" t="str">
        <f>'data organization'!S369</f>
        <v>366:17:1.82:HI</v>
      </c>
      <c r="B368" s="2">
        <v>231.63577270507812</v>
      </c>
      <c r="C368" s="2">
        <v>225.06675720214844</v>
      </c>
      <c r="D368" s="2">
        <v>222.25146484375</v>
      </c>
      <c r="E368" s="2">
        <v>231.32295227050781</v>
      </c>
      <c r="F368" s="2">
        <v>211.45951843261719</v>
      </c>
      <c r="G368" s="2">
        <v>217.09010314941406</v>
      </c>
      <c r="H368" s="2">
        <v>221.78225708007812</v>
      </c>
      <c r="I368" s="2">
        <v>222.40786743164062</v>
      </c>
      <c r="J368" s="2">
        <v>207.86221313476562</v>
      </c>
      <c r="K368" s="2">
        <v>240.70726013183594</v>
      </c>
      <c r="L368" s="2">
        <v>200.98039245605469</v>
      </c>
      <c r="M368" s="2">
        <v>187.68597412109375</v>
      </c>
      <c r="N368" s="2">
        <v>207.86221313476562</v>
      </c>
      <c r="O368" s="2">
        <v>196.44464111328125</v>
      </c>
      <c r="R368" s="2">
        <v>207.39299011230469</v>
      </c>
      <c r="U368" s="2">
        <v>275.27276611328125</v>
      </c>
      <c r="V368" s="2">
        <v>214.90043640136719</v>
      </c>
      <c r="W368" s="2">
        <v>227.88204956054687</v>
      </c>
      <c r="Z368" s="2">
        <v>199.88555908203125</v>
      </c>
      <c r="AA368" s="2">
        <v>242.27130126953125</v>
      </c>
      <c r="AB368" s="2">
        <v>195.97543334960937</v>
      </c>
      <c r="AC368" s="2">
        <v>222.87709045410156</v>
      </c>
      <c r="AD368" s="2">
        <v>212.39794921875</v>
      </c>
      <c r="AF368" s="2">
        <v>190.50126647949219</v>
      </c>
      <c r="AH368" s="2">
        <f t="shared" si="249"/>
        <v>19.340399593585264</v>
      </c>
      <c r="AI368" s="2">
        <f t="shared" si="235"/>
        <v>187.68597412109375</v>
      </c>
      <c r="AJ368" s="2">
        <f t="shared" si="236"/>
        <v>188.23591016162405</v>
      </c>
      <c r="AK368" s="2">
        <f t="shared" si="237"/>
        <v>217.24650955200195</v>
      </c>
      <c r="AL368" s="2">
        <f t="shared" si="238"/>
        <v>246.25710894237986</v>
      </c>
      <c r="AM368" s="2">
        <f t="shared" si="239"/>
        <v>275.27276611328125</v>
      </c>
      <c r="AN368" s="89">
        <f ca="1">INDIRECT("'calcRED(0)'!R"&amp;ROW('calcRED(0)'!$V$17)+(ROW(AN368)-ROW($AN$116))/3&amp;"C"&amp;COLUMN('calcRED(0)'!$V$17),FALSE)</f>
        <v>219.22751722462894</v>
      </c>
      <c r="AO368" s="48">
        <f t="shared" ref="AO368" ca="1" si="295">AN368</f>
        <v>219.22751722462894</v>
      </c>
      <c r="AP368" s="88">
        <f>AK368-AK371</f>
        <v>3.8645083109537666</v>
      </c>
      <c r="AQ368" s="88">
        <f>AK369-AK372</f>
        <v>3.5572605133056641</v>
      </c>
      <c r="AR368" s="88">
        <f>AK370-AK373</f>
        <v>0</v>
      </c>
      <c r="AS368" s="88">
        <f>data3!AM368</f>
        <v>0.13791867225400889</v>
      </c>
    </row>
    <row r="369" spans="1:45">
      <c r="A369" s="14" t="str">
        <f>'data organization'!S370</f>
        <v>367:17:1.82:LO</v>
      </c>
      <c r="B369" s="2">
        <v>225.51499938964844</v>
      </c>
      <c r="C369" s="2">
        <v>232.827880859375</v>
      </c>
      <c r="D369" s="2">
        <v>214.75166320800781</v>
      </c>
      <c r="E369" s="2">
        <v>233.48019409179687</v>
      </c>
      <c r="F369" s="2">
        <v>203.38177490234375</v>
      </c>
      <c r="G369" s="2">
        <v>226.32180786132812</v>
      </c>
      <c r="H369" s="2">
        <v>220.34217834472656</v>
      </c>
      <c r="I369" s="2">
        <v>219.31791687011719</v>
      </c>
      <c r="J369" s="2">
        <v>196.01739501953125</v>
      </c>
      <c r="K369" s="2">
        <v>233.77203369140625</v>
      </c>
      <c r="L369" s="2">
        <v>192.76722717285156</v>
      </c>
      <c r="M369" s="2">
        <v>201.29891967773437</v>
      </c>
      <c r="N369" s="2">
        <v>224.89700317382812</v>
      </c>
      <c r="O369" s="2">
        <v>188.56718444824219</v>
      </c>
      <c r="R369" s="2">
        <v>218.54544067382812</v>
      </c>
      <c r="U369" s="2">
        <v>262.59442138671875</v>
      </c>
      <c r="V369" s="2">
        <v>223.46646118164062</v>
      </c>
      <c r="W369" s="2">
        <v>231.54612731933594</v>
      </c>
      <c r="Z369" s="2">
        <v>195.65118408203125</v>
      </c>
      <c r="AA369" s="2">
        <v>235.11100769042969</v>
      </c>
      <c r="AB369" s="2">
        <v>196.11466979980469</v>
      </c>
      <c r="AC369" s="2">
        <v>223.95285034179687</v>
      </c>
      <c r="AD369" s="2">
        <v>191.622802734375</v>
      </c>
      <c r="AF369" s="2">
        <v>195.74273681640625</v>
      </c>
      <c r="AH369" s="2">
        <f t="shared" si="249"/>
        <v>18.645656017212527</v>
      </c>
      <c r="AI369" s="2">
        <f t="shared" si="235"/>
        <v>188.56718444824219</v>
      </c>
      <c r="AJ369" s="2">
        <f t="shared" si="236"/>
        <v>188.18176100490226</v>
      </c>
      <c r="AK369" s="2">
        <f t="shared" si="237"/>
        <v>216.15024503072104</v>
      </c>
      <c r="AL369" s="2">
        <f t="shared" si="238"/>
        <v>244.11872905653982</v>
      </c>
      <c r="AM369" s="2">
        <f t="shared" si="239"/>
        <v>262.59442138671875</v>
      </c>
      <c r="AN369" s="89"/>
      <c r="AO369" s="48">
        <f t="shared" ref="AO369" ca="1" si="296">AN368</f>
        <v>219.22751722462894</v>
      </c>
      <c r="AP369" s="88"/>
      <c r="AQ369" s="88"/>
      <c r="AR369" s="88"/>
      <c r="AS369" s="88"/>
    </row>
    <row r="370" spans="1:45">
      <c r="A370" s="14" t="str">
        <f>'data organization'!S371</f>
        <v>368:17:1.82:HS</v>
      </c>
      <c r="B370" s="2">
        <v>154.96688842773437</v>
      </c>
      <c r="C370" s="2">
        <v>154.97634887695312</v>
      </c>
      <c r="D370" s="2">
        <v>154.97161865234375</v>
      </c>
      <c r="E370" s="2">
        <v>154.97634887695312</v>
      </c>
      <c r="F370" s="2">
        <v>154.96925354003906</v>
      </c>
      <c r="G370" s="2">
        <v>154.97398376464844</v>
      </c>
      <c r="H370" s="2">
        <v>154.96925354003906</v>
      </c>
      <c r="I370" s="2">
        <v>154.97161865234375</v>
      </c>
      <c r="J370" s="2">
        <v>154.962158203125</v>
      </c>
      <c r="K370" s="2">
        <v>154.96925354003906</v>
      </c>
      <c r="L370" s="2">
        <v>154.97161865234375</v>
      </c>
      <c r="M370" s="2">
        <v>154.97161865234375</v>
      </c>
      <c r="N370" s="2">
        <v>154.96925354003906</v>
      </c>
      <c r="O370" s="2">
        <v>154.96452331542969</v>
      </c>
      <c r="R370" s="2">
        <v>154.97398376464844</v>
      </c>
      <c r="U370" s="2">
        <v>154.96925354003906</v>
      </c>
      <c r="V370" s="2">
        <v>154.96452331542969</v>
      </c>
      <c r="W370" s="2">
        <v>154.97161865234375</v>
      </c>
      <c r="Z370" s="2">
        <v>154.95979309082031</v>
      </c>
      <c r="AA370" s="2">
        <v>154.96688842773437</v>
      </c>
      <c r="AB370" s="2">
        <v>154.96688842773437</v>
      </c>
      <c r="AC370" s="2">
        <v>154.97161865234375</v>
      </c>
      <c r="AD370" s="2">
        <v>154.95979309082031</v>
      </c>
      <c r="AF370" s="2">
        <v>154.96688842773437</v>
      </c>
      <c r="AH370" s="2">
        <f t="shared" si="249"/>
        <v>4.5366700083703873E-3</v>
      </c>
      <c r="AI370" s="2">
        <f t="shared" si="235"/>
        <v>154.95979309082031</v>
      </c>
      <c r="AJ370" s="2">
        <f t="shared" si="236"/>
        <v>154.96215289598842</v>
      </c>
      <c r="AK370" s="2">
        <f t="shared" si="237"/>
        <v>154.96895790100098</v>
      </c>
      <c r="AL370" s="2">
        <f t="shared" si="238"/>
        <v>154.97576290601353</v>
      </c>
      <c r="AM370" s="2">
        <f t="shared" si="239"/>
        <v>154.97634887695312</v>
      </c>
      <c r="AN370" s="89"/>
      <c r="AO370" s="48">
        <f t="shared" ref="AO370" ca="1" si="297">AN368</f>
        <v>219.22751722462894</v>
      </c>
      <c r="AP370" s="88"/>
      <c r="AQ370" s="88"/>
      <c r="AR370" s="88"/>
      <c r="AS370" s="88"/>
    </row>
    <row r="371" spans="1:45">
      <c r="A371" s="14" t="str">
        <f>'data organization'!S372</f>
        <v>369:17:1.8:HI</v>
      </c>
      <c r="B371" s="2">
        <v>227.41282653808594</v>
      </c>
      <c r="C371" s="2">
        <v>221.00022888183594</v>
      </c>
      <c r="D371" s="2">
        <v>218.34133911132812</v>
      </c>
      <c r="E371" s="2">
        <v>227.25642395019531</v>
      </c>
      <c r="F371" s="2">
        <v>207.705810546875</v>
      </c>
      <c r="G371" s="2">
        <v>213.33638000488281</v>
      </c>
      <c r="H371" s="2">
        <v>217.87213134765625</v>
      </c>
      <c r="I371" s="2">
        <v>218.49774169921875</v>
      </c>
      <c r="J371" s="2">
        <v>204.10848999023437</v>
      </c>
      <c r="K371" s="2">
        <v>236.32791137695312</v>
      </c>
      <c r="L371" s="2">
        <v>197.38307189941406</v>
      </c>
      <c r="M371" s="2">
        <v>184.40145874023437</v>
      </c>
      <c r="N371" s="2">
        <v>204.10848999023437</v>
      </c>
      <c r="O371" s="2">
        <v>193.00373840332031</v>
      </c>
      <c r="R371" s="2">
        <v>203.79568481445312</v>
      </c>
      <c r="U371" s="2">
        <v>270.4241943359375</v>
      </c>
      <c r="V371" s="2">
        <v>210.99031066894531</v>
      </c>
      <c r="W371" s="2">
        <v>223.81552124023437</v>
      </c>
      <c r="Z371" s="2">
        <v>196.28823852539062</v>
      </c>
      <c r="AA371" s="2">
        <v>238.04837036132812</v>
      </c>
      <c r="AB371" s="2">
        <v>192.53453063964844</v>
      </c>
      <c r="AC371" s="2">
        <v>218.96696472167969</v>
      </c>
      <c r="AD371" s="2">
        <v>208.48782348632812</v>
      </c>
      <c r="AF371" s="2">
        <v>187.06034851074219</v>
      </c>
      <c r="AH371" s="2">
        <f t="shared" si="249"/>
        <v>19.000774432238924</v>
      </c>
      <c r="AI371" s="2">
        <f t="shared" si="235"/>
        <v>184.40145874023437</v>
      </c>
      <c r="AJ371" s="2">
        <f t="shared" si="236"/>
        <v>184.8808395926898</v>
      </c>
      <c r="AK371" s="2">
        <f t="shared" si="237"/>
        <v>213.38200124104819</v>
      </c>
      <c r="AL371" s="2">
        <f t="shared" si="238"/>
        <v>241.88316288940658</v>
      </c>
      <c r="AM371" s="2">
        <f t="shared" si="239"/>
        <v>270.4241943359375</v>
      </c>
      <c r="AN371" s="89">
        <f ca="1">INDIRECT("'calcRED(0)'!R"&amp;ROW('calcRED(0)'!$V$17)+(ROW(AN371)-ROW($AN$116))/3&amp;"C"&amp;COLUMN('calcRED(0)'!$V$17),FALSE)</f>
        <v>215.27314570015005</v>
      </c>
      <c r="AO371" s="48">
        <f t="shared" ref="AO371" ca="1" si="298">AN371</f>
        <v>215.27314570015005</v>
      </c>
      <c r="AP371" s="88">
        <f>AK371-AK374</f>
        <v>3.8645038604736328</v>
      </c>
      <c r="AQ371" s="88">
        <f>AK372-AK375</f>
        <v>3.6974500020345147</v>
      </c>
      <c r="AR371" s="88">
        <f>AK373-AK376</f>
        <v>1.3796488443915678E-3</v>
      </c>
      <c r="AS371" s="88">
        <f>data3!AM371</f>
        <v>0.13670890561995996</v>
      </c>
    </row>
    <row r="372" spans="1:45">
      <c r="A372" s="14" t="str">
        <f>'data organization'!S373</f>
        <v>370:17:1.8:LO</v>
      </c>
      <c r="B372" s="2">
        <v>221.06317138671875</v>
      </c>
      <c r="C372" s="2">
        <v>228.83383178710937</v>
      </c>
      <c r="D372" s="2">
        <v>210.50584411621094</v>
      </c>
      <c r="E372" s="2">
        <v>228.90821838378906</v>
      </c>
      <c r="F372" s="2">
        <v>200.38337707519531</v>
      </c>
      <c r="G372" s="2">
        <v>221.72694396972656</v>
      </c>
      <c r="H372" s="2">
        <v>215.99336242675781</v>
      </c>
      <c r="I372" s="2">
        <v>214.56283569335938</v>
      </c>
      <c r="J372" s="2">
        <v>193.43670654296875</v>
      </c>
      <c r="K372" s="2">
        <v>230.36735534667969</v>
      </c>
      <c r="L372" s="2">
        <v>191.77729797363281</v>
      </c>
      <c r="M372" s="2">
        <v>199.32478332519531</v>
      </c>
      <c r="N372" s="2">
        <v>217.44105529785156</v>
      </c>
      <c r="O372" s="2">
        <v>189.8260498046875</v>
      </c>
      <c r="R372" s="2">
        <v>214.40260314941406</v>
      </c>
      <c r="U372" s="2">
        <v>256.79217529296875</v>
      </c>
      <c r="V372" s="2">
        <v>220.28495788574219</v>
      </c>
      <c r="W372" s="2">
        <v>227.15724182128906</v>
      </c>
      <c r="Z372" s="2">
        <v>193.90592956542969</v>
      </c>
      <c r="AA372" s="2">
        <v>229.60060119628906</v>
      </c>
      <c r="AB372" s="2">
        <v>193.36231994628906</v>
      </c>
      <c r="AC372" s="2">
        <v>220.04463195800781</v>
      </c>
      <c r="AD372" s="2">
        <v>188.84756469726562</v>
      </c>
      <c r="AF372" s="2">
        <v>193.68276977539062</v>
      </c>
      <c r="AH372" s="2">
        <f t="shared" si="249"/>
        <v>17.322320485036421</v>
      </c>
      <c r="AI372" s="2">
        <f t="shared" si="235"/>
        <v>188.84756469726562</v>
      </c>
      <c r="AJ372" s="2">
        <f t="shared" si="236"/>
        <v>186.60950378986075</v>
      </c>
      <c r="AK372" s="2">
        <f t="shared" si="237"/>
        <v>212.59298451741537</v>
      </c>
      <c r="AL372" s="2">
        <f t="shared" si="238"/>
        <v>238.57646524497</v>
      </c>
      <c r="AM372" s="2">
        <f t="shared" si="239"/>
        <v>256.79217529296875</v>
      </c>
      <c r="AN372" s="89"/>
      <c r="AO372" s="48">
        <f t="shared" ref="AO372" ca="1" si="299">AN371</f>
        <v>215.27314570015005</v>
      </c>
      <c r="AP372" s="88"/>
      <c r="AQ372" s="88"/>
      <c r="AR372" s="88"/>
      <c r="AS372" s="88"/>
    </row>
    <row r="373" spans="1:45">
      <c r="A373" s="14" t="str">
        <f>'data organization'!S374</f>
        <v>371:17:1.8:HS</v>
      </c>
      <c r="B373" s="2">
        <v>154.97398376464844</v>
      </c>
      <c r="C373" s="2">
        <v>154.96925354003906</v>
      </c>
      <c r="D373" s="2">
        <v>154.96688842773437</v>
      </c>
      <c r="E373" s="2">
        <v>154.96688842773437</v>
      </c>
      <c r="F373" s="2">
        <v>154.96688842773437</v>
      </c>
      <c r="G373" s="2">
        <v>154.96688842773437</v>
      </c>
      <c r="H373" s="2">
        <v>154.97871398925781</v>
      </c>
      <c r="I373" s="2">
        <v>154.97398376464844</v>
      </c>
      <c r="J373" s="2">
        <v>154.96688842773437</v>
      </c>
      <c r="K373" s="2">
        <v>154.97161865234375</v>
      </c>
      <c r="L373" s="2">
        <v>154.96925354003906</v>
      </c>
      <c r="M373" s="2">
        <v>154.96688842773437</v>
      </c>
      <c r="N373" s="2">
        <v>154.97398376464844</v>
      </c>
      <c r="O373" s="2">
        <v>154.96925354003906</v>
      </c>
      <c r="R373" s="2">
        <v>154.97634887695312</v>
      </c>
      <c r="U373" s="2">
        <v>154.96925354003906</v>
      </c>
      <c r="V373" s="2">
        <v>154.97398376464844</v>
      </c>
      <c r="W373" s="2">
        <v>154.96925354003906</v>
      </c>
      <c r="Z373" s="2">
        <v>154.96452331542969</v>
      </c>
      <c r="AA373" s="2">
        <v>154.96688842773437</v>
      </c>
      <c r="AB373" s="2">
        <v>154.96688842773437</v>
      </c>
      <c r="AC373" s="2">
        <v>154.96688842773437</v>
      </c>
      <c r="AD373" s="2">
        <v>154.95979309082031</v>
      </c>
      <c r="AF373" s="2">
        <v>154.95979309082031</v>
      </c>
      <c r="AH373" s="2">
        <f t="shared" si="249"/>
        <v>4.58996605092616E-3</v>
      </c>
      <c r="AI373" s="2">
        <f t="shared" si="235"/>
        <v>154.95979309082031</v>
      </c>
      <c r="AJ373" s="2">
        <f t="shared" si="236"/>
        <v>154.9620729519246</v>
      </c>
      <c r="AK373" s="2">
        <f t="shared" si="237"/>
        <v>154.96895790100098</v>
      </c>
      <c r="AL373" s="2">
        <f t="shared" si="238"/>
        <v>154.97584285007736</v>
      </c>
      <c r="AM373" s="2">
        <f t="shared" si="239"/>
        <v>154.97871398925781</v>
      </c>
      <c r="AN373" s="89"/>
      <c r="AO373" s="48">
        <f t="shared" ref="AO373" ca="1" si="300">AN371</f>
        <v>215.27314570015005</v>
      </c>
      <c r="AP373" s="88"/>
      <c r="AQ373" s="88"/>
      <c r="AR373" s="88"/>
      <c r="AS373" s="88"/>
    </row>
    <row r="374" spans="1:45">
      <c r="A374" s="14" t="str">
        <f>'data organization'!S375</f>
        <v>372:17:1.78:HI</v>
      </c>
      <c r="B374" s="2">
        <v>223.34629821777344</v>
      </c>
      <c r="C374" s="2">
        <v>217.09010314941406</v>
      </c>
      <c r="D374" s="2">
        <v>214.43121337890625</v>
      </c>
      <c r="E374" s="2">
        <v>223.03349304199219</v>
      </c>
      <c r="F374" s="2">
        <v>203.95208740234375</v>
      </c>
      <c r="G374" s="2">
        <v>209.42625427246094</v>
      </c>
      <c r="H374" s="2">
        <v>213.96200561523437</v>
      </c>
      <c r="I374" s="2">
        <v>214.43121337890625</v>
      </c>
      <c r="J374" s="2">
        <v>200.51118469238281</v>
      </c>
      <c r="K374" s="2">
        <v>232.10498046875</v>
      </c>
      <c r="L374" s="2">
        <v>193.7857666015625</v>
      </c>
      <c r="M374" s="2">
        <v>181.11695861816406</v>
      </c>
      <c r="N374" s="2">
        <v>200.51118469238281</v>
      </c>
      <c r="O374" s="2">
        <v>189.40641784667969</v>
      </c>
      <c r="R374" s="2">
        <v>200.04196166992187</v>
      </c>
      <c r="U374" s="2">
        <v>265.57565307617187</v>
      </c>
      <c r="V374" s="2">
        <v>207.23658752441406</v>
      </c>
      <c r="W374" s="2">
        <v>219.74899291992187</v>
      </c>
      <c r="Z374" s="2">
        <v>192.69093322753906</v>
      </c>
      <c r="AA374" s="2">
        <v>233.66903686523437</v>
      </c>
      <c r="AB374" s="2">
        <v>189.09361267089844</v>
      </c>
      <c r="AC374" s="2">
        <v>214.90043640136719</v>
      </c>
      <c r="AD374" s="2">
        <v>204.73411560058594</v>
      </c>
      <c r="AF374" s="2">
        <v>183.61944580078125</v>
      </c>
      <c r="AH374" s="2">
        <f t="shared" si="249"/>
        <v>18.661238710378175</v>
      </c>
      <c r="AI374" s="2">
        <f t="shared" si="235"/>
        <v>181.11695861816406</v>
      </c>
      <c r="AJ374" s="2">
        <f t="shared" si="236"/>
        <v>181.52563931500728</v>
      </c>
      <c r="AK374" s="2">
        <f t="shared" si="237"/>
        <v>209.51749738057455</v>
      </c>
      <c r="AL374" s="2">
        <f t="shared" si="238"/>
        <v>237.50935544614183</v>
      </c>
      <c r="AM374" s="2">
        <f t="shared" si="239"/>
        <v>265.57565307617187</v>
      </c>
      <c r="AN374" s="89">
        <f ca="1">INDIRECT("'calcRED(0)'!R"&amp;ROW('calcRED(0)'!$V$17)+(ROW(AN374)-ROW($AN$116))/3&amp;"C"&amp;COLUMN('calcRED(0)'!$V$17),FALSE)</f>
        <v>211.35346031824173</v>
      </c>
      <c r="AO374" s="48">
        <f t="shared" ref="AO374" ca="1" si="301">AN374</f>
        <v>211.35346031824173</v>
      </c>
      <c r="AP374" s="88">
        <f>AK374-AK377</f>
        <v>3.8710244496663506</v>
      </c>
      <c r="AQ374" s="88">
        <f>AK375-AK378</f>
        <v>4.5417086283365791</v>
      </c>
      <c r="AR374" s="88">
        <f>AK376-AK379</f>
        <v>1.9709269207623947E-4</v>
      </c>
      <c r="AS374" s="88">
        <f>data3!AM374</f>
        <v>0.13561396444997431</v>
      </c>
    </row>
    <row r="375" spans="1:45">
      <c r="A375" s="14" t="str">
        <f>'data organization'!S376</f>
        <v>373:17:1.78:LO</v>
      </c>
      <c r="B375" s="2">
        <v>215.87892150878906</v>
      </c>
      <c r="C375" s="2">
        <v>225.02861022949219</v>
      </c>
      <c r="D375" s="2">
        <v>204.30876159667969</v>
      </c>
      <c r="E375" s="2">
        <v>225.72099304199219</v>
      </c>
      <c r="F375" s="2">
        <v>198.80979919433594</v>
      </c>
      <c r="G375" s="2">
        <v>214.96337890625</v>
      </c>
      <c r="H375" s="2">
        <v>213.91050720214844</v>
      </c>
      <c r="I375" s="2">
        <v>209.08102416992187</v>
      </c>
      <c r="J375" s="2">
        <v>190.7930908203125</v>
      </c>
      <c r="K375" s="2">
        <v>225.91554260253906</v>
      </c>
      <c r="L375" s="2">
        <v>189.52850341796875</v>
      </c>
      <c r="M375" s="2">
        <v>197.48797607421875</v>
      </c>
      <c r="N375" s="2">
        <v>214.01350402832031</v>
      </c>
      <c r="O375" s="2">
        <v>187.62875366210937</v>
      </c>
      <c r="R375" s="2">
        <v>209.28701782226562</v>
      </c>
      <c r="U375" s="2">
        <v>251.55642700195312</v>
      </c>
      <c r="V375" s="2">
        <v>215.6099853515625</v>
      </c>
      <c r="W375" s="2">
        <v>222.80270385742187</v>
      </c>
      <c r="Z375" s="2">
        <v>190.87892150878906</v>
      </c>
      <c r="AA375" s="2">
        <v>226.55642700195312</v>
      </c>
      <c r="AB375" s="2">
        <v>190.90753173828125</v>
      </c>
      <c r="AC375" s="2">
        <v>215.99336242675781</v>
      </c>
      <c r="AD375" s="2">
        <v>186.14671325683594</v>
      </c>
      <c r="AF375" s="2">
        <v>190.68437194824219</v>
      </c>
      <c r="AH375" s="2">
        <f t="shared" si="249"/>
        <v>16.54529083355305</v>
      </c>
      <c r="AI375" s="2">
        <f t="shared" si="235"/>
        <v>186.14671325683594</v>
      </c>
      <c r="AJ375" s="2">
        <f t="shared" si="236"/>
        <v>184.07759826505128</v>
      </c>
      <c r="AK375" s="2">
        <f t="shared" si="237"/>
        <v>208.89553451538086</v>
      </c>
      <c r="AL375" s="2">
        <f t="shared" si="238"/>
        <v>233.71347076571044</v>
      </c>
      <c r="AM375" s="2">
        <f t="shared" si="239"/>
        <v>251.55642700195312</v>
      </c>
      <c r="AN375" s="89"/>
      <c r="AO375" s="48">
        <f t="shared" ref="AO375" ca="1" si="302">AN374</f>
        <v>211.35346031824173</v>
      </c>
      <c r="AP375" s="88"/>
      <c r="AQ375" s="88"/>
      <c r="AR375" s="88"/>
      <c r="AS375" s="88"/>
    </row>
    <row r="376" spans="1:45">
      <c r="A376" s="14" t="str">
        <f>'data organization'!S377</f>
        <v>374:17:1.78:HS</v>
      </c>
      <c r="B376" s="2">
        <v>154.96925354003906</v>
      </c>
      <c r="C376" s="2">
        <v>154.97161865234375</v>
      </c>
      <c r="D376" s="2">
        <v>154.96688842773437</v>
      </c>
      <c r="E376" s="2">
        <v>154.97161865234375</v>
      </c>
      <c r="F376" s="2">
        <v>154.97398376464844</v>
      </c>
      <c r="G376" s="2">
        <v>154.96688842773437</v>
      </c>
      <c r="H376" s="2">
        <v>154.97161865234375</v>
      </c>
      <c r="I376" s="2">
        <v>154.96688842773437</v>
      </c>
      <c r="J376" s="2">
        <v>154.962158203125</v>
      </c>
      <c r="K376" s="2">
        <v>154.96925354003906</v>
      </c>
      <c r="L376" s="2">
        <v>154.97161865234375</v>
      </c>
      <c r="M376" s="2">
        <v>154.96452331542969</v>
      </c>
      <c r="N376" s="2">
        <v>154.96925354003906</v>
      </c>
      <c r="O376" s="2">
        <v>154.962158203125</v>
      </c>
      <c r="R376" s="2">
        <v>154.97634887695312</v>
      </c>
      <c r="U376" s="2">
        <v>154.97161865234375</v>
      </c>
      <c r="V376" s="2">
        <v>154.96925354003906</v>
      </c>
      <c r="W376" s="2">
        <v>154.96925354003906</v>
      </c>
      <c r="Z376" s="2">
        <v>154.95979309082031</v>
      </c>
      <c r="AA376" s="2">
        <v>154.97161865234375</v>
      </c>
      <c r="AB376" s="2">
        <v>154.96688842773437</v>
      </c>
      <c r="AC376" s="2">
        <v>154.96452331542969</v>
      </c>
      <c r="AD376" s="2">
        <v>154.95742797851562</v>
      </c>
      <c r="AF376" s="2">
        <v>154.95742797851562</v>
      </c>
      <c r="AH376" s="2">
        <f t="shared" si="249"/>
        <v>5.0040149829659606E-3</v>
      </c>
      <c r="AI376" s="2">
        <f t="shared" si="235"/>
        <v>154.95742797851562</v>
      </c>
      <c r="AJ376" s="2">
        <f t="shared" si="236"/>
        <v>154.96007222968214</v>
      </c>
      <c r="AK376" s="2">
        <f t="shared" si="237"/>
        <v>154.96757825215658</v>
      </c>
      <c r="AL376" s="2">
        <f t="shared" si="238"/>
        <v>154.97508427463103</v>
      </c>
      <c r="AM376" s="2">
        <f t="shared" si="239"/>
        <v>154.97634887695312</v>
      </c>
      <c r="AN376" s="89"/>
      <c r="AO376" s="48">
        <f t="shared" ref="AO376" ca="1" si="303">AN374</f>
        <v>211.35346031824173</v>
      </c>
      <c r="AP376" s="88"/>
      <c r="AQ376" s="88"/>
      <c r="AR376" s="88"/>
      <c r="AS376" s="88"/>
    </row>
    <row r="377" spans="1:45">
      <c r="A377" s="14" t="str">
        <f>'data organization'!S378</f>
        <v>375:17:1.76:HI</v>
      </c>
      <c r="B377" s="2">
        <v>219.27976989746094</v>
      </c>
      <c r="C377" s="2">
        <v>213.02357482910156</v>
      </c>
      <c r="D377" s="2">
        <v>210.36468505859375</v>
      </c>
      <c r="E377" s="2">
        <v>218.96696472167969</v>
      </c>
      <c r="F377" s="2">
        <v>200.1983642578125</v>
      </c>
      <c r="G377" s="2">
        <v>205.67254638671875</v>
      </c>
      <c r="H377" s="2">
        <v>210.0518798828125</v>
      </c>
      <c r="I377" s="2">
        <v>210.52110290527344</v>
      </c>
      <c r="J377" s="2">
        <v>196.75746154785156</v>
      </c>
      <c r="K377" s="2">
        <v>227.72564697265625</v>
      </c>
      <c r="L377" s="2">
        <v>190.3448486328125</v>
      </c>
      <c r="M377" s="2">
        <v>177.67605590820312</v>
      </c>
      <c r="N377" s="2">
        <v>196.75746154785156</v>
      </c>
      <c r="O377" s="2">
        <v>185.96551513671875</v>
      </c>
      <c r="R377" s="2">
        <v>196.28823852539062</v>
      </c>
      <c r="U377" s="2">
        <v>260.5706787109375</v>
      </c>
      <c r="V377" s="2">
        <v>203.48286437988281</v>
      </c>
      <c r="W377" s="2">
        <v>215.68246459960937</v>
      </c>
      <c r="Z377" s="2">
        <v>189.09361267089844</v>
      </c>
      <c r="AA377" s="2">
        <v>229.28968811035156</v>
      </c>
      <c r="AB377" s="2">
        <v>185.49629211425781</v>
      </c>
      <c r="AC377" s="2">
        <v>210.99031066894531</v>
      </c>
      <c r="AD377" s="2">
        <v>200.98039245605469</v>
      </c>
      <c r="AF377" s="2">
        <v>180.33493041992187</v>
      </c>
      <c r="AH377" s="2">
        <f t="shared" si="249"/>
        <v>18.299274870693242</v>
      </c>
      <c r="AI377" s="2">
        <f t="shared" si="235"/>
        <v>177.67605590820312</v>
      </c>
      <c r="AJ377" s="2">
        <f t="shared" si="236"/>
        <v>178.19756062486834</v>
      </c>
      <c r="AK377" s="2">
        <f t="shared" si="237"/>
        <v>205.6464729309082</v>
      </c>
      <c r="AL377" s="2">
        <f t="shared" si="238"/>
        <v>233.09538523694806</v>
      </c>
      <c r="AM377" s="2">
        <f t="shared" si="239"/>
        <v>260.5706787109375</v>
      </c>
      <c r="AN377" s="89">
        <f ca="1">INDIRECT("'calcRED(0)'!R"&amp;ROW('calcRED(0)'!$V$17)+(ROW(AN377)-ROW($AN$116))/3&amp;"C"&amp;COLUMN('calcRED(0)'!$V$17),FALSE)</f>
        <v>207.46516883037845</v>
      </c>
      <c r="AO377" s="48">
        <f t="shared" ref="AO377" ca="1" si="304">AN377</f>
        <v>207.46516883037845</v>
      </c>
      <c r="AP377" s="88">
        <f>AK377-AK380</f>
        <v>3.8579877217610772</v>
      </c>
      <c r="AQ377" s="88">
        <f>AK378-AK381</f>
        <v>4.7105064392089844</v>
      </c>
      <c r="AR377" s="88">
        <f>AK379-AK382</f>
        <v>1.18255615234375E-3</v>
      </c>
      <c r="AS377" s="88">
        <f>data3!AM377</f>
        <v>0.13870916058940264</v>
      </c>
    </row>
    <row r="378" spans="1:45">
      <c r="A378" s="14" t="str">
        <f>'data organization'!S379</f>
        <v>376:17:1.76:LO</v>
      </c>
      <c r="B378" s="2">
        <v>210.7747802734375</v>
      </c>
      <c r="C378" s="2">
        <v>220.41656494140625</v>
      </c>
      <c r="D378" s="2">
        <v>198.03730773925781</v>
      </c>
      <c r="E378" s="2">
        <v>221.18905639648437</v>
      </c>
      <c r="F378" s="2">
        <v>198.07736206054687</v>
      </c>
      <c r="G378" s="2">
        <v>208.02815246582031</v>
      </c>
      <c r="H378" s="2">
        <v>203.39894104003906</v>
      </c>
      <c r="I378" s="2">
        <v>204.33737182617187</v>
      </c>
      <c r="J378" s="2">
        <v>187.46852111816406</v>
      </c>
      <c r="K378" s="2">
        <v>219.615478515625</v>
      </c>
      <c r="L378" s="2">
        <v>186.44425964355469</v>
      </c>
      <c r="M378" s="2">
        <v>195.03890991210937</v>
      </c>
      <c r="N378" s="2">
        <v>209.38429260253906</v>
      </c>
      <c r="O378" s="2">
        <v>183.45730590820313</v>
      </c>
      <c r="R378" s="2">
        <v>205.01258850097656</v>
      </c>
      <c r="U378" s="2">
        <v>247.16181945800781</v>
      </c>
      <c r="V378" s="2">
        <v>210.78622436523438</v>
      </c>
      <c r="W378" s="2">
        <v>218.05332946777344</v>
      </c>
      <c r="Z378" s="2">
        <v>187.09658813476562</v>
      </c>
      <c r="AA378" s="2">
        <v>221.88143920898437</v>
      </c>
      <c r="AB378" s="2">
        <v>188.04074096679687</v>
      </c>
      <c r="AC378" s="2">
        <v>210.128173828125</v>
      </c>
      <c r="AD378" s="2">
        <v>183.21697998046875</v>
      </c>
      <c r="AF378" s="2">
        <v>187.44563293457031</v>
      </c>
      <c r="AH378" s="2">
        <f t="shared" si="249"/>
        <v>15.829314156852316</v>
      </c>
      <c r="AI378" s="2">
        <f t="shared" ref="AI378:AI441" si="305">MIN(B378:AG378)</f>
        <v>183.21697998046875</v>
      </c>
      <c r="AJ378" s="2">
        <f t="shared" ref="AJ378:AJ441" si="306">AK378-1.5*AH378</f>
        <v>180.6098546517658</v>
      </c>
      <c r="AK378" s="2">
        <f t="shared" ref="AK378:AK441" si="307">AVERAGE(B378:AG378)</f>
        <v>204.35382588704428</v>
      </c>
      <c r="AL378" s="2">
        <f t="shared" ref="AL378:AL441" si="308">AK378+1.5*AH378</f>
        <v>228.09779712232276</v>
      </c>
      <c r="AM378" s="2">
        <f t="shared" ref="AM378:AM441" si="309">MAX(B378:AG378)</f>
        <v>247.16181945800781</v>
      </c>
      <c r="AN378" s="89"/>
      <c r="AO378" s="48">
        <f t="shared" ref="AO378" ca="1" si="310">AN377</f>
        <v>207.46516883037845</v>
      </c>
      <c r="AP378" s="88"/>
      <c r="AQ378" s="88"/>
      <c r="AR378" s="88"/>
      <c r="AS378" s="88"/>
    </row>
    <row r="379" spans="1:45">
      <c r="A379" s="14" t="str">
        <f>'data organization'!S380</f>
        <v>377:17:1.76:HS</v>
      </c>
      <c r="B379" s="2">
        <v>154.96925354003906</v>
      </c>
      <c r="C379" s="2">
        <v>154.97398376464844</v>
      </c>
      <c r="D379" s="2">
        <v>154.96925354003906</v>
      </c>
      <c r="E379" s="2">
        <v>154.97161865234375</v>
      </c>
      <c r="F379" s="2">
        <v>154.97161865234375</v>
      </c>
      <c r="G379" s="2">
        <v>154.97161865234375</v>
      </c>
      <c r="H379" s="2">
        <v>154.97161865234375</v>
      </c>
      <c r="I379" s="2">
        <v>154.96925354003906</v>
      </c>
      <c r="J379" s="2">
        <v>154.96452331542969</v>
      </c>
      <c r="K379" s="2">
        <v>154.96688842773437</v>
      </c>
      <c r="L379" s="2">
        <v>154.97161865234375</v>
      </c>
      <c r="M379" s="2">
        <v>154.96452331542969</v>
      </c>
      <c r="N379" s="2">
        <v>154.96688842773437</v>
      </c>
      <c r="O379" s="2">
        <v>154.95979309082031</v>
      </c>
      <c r="R379" s="2">
        <v>154.97161865234375</v>
      </c>
      <c r="U379" s="2">
        <v>154.96925354003906</v>
      </c>
      <c r="V379" s="2">
        <v>154.97161865234375</v>
      </c>
      <c r="W379" s="2">
        <v>154.97161865234375</v>
      </c>
      <c r="Z379" s="2">
        <v>154.95979309082031</v>
      </c>
      <c r="AA379" s="2">
        <v>154.96452331542969</v>
      </c>
      <c r="AB379" s="2">
        <v>154.96925354003906</v>
      </c>
      <c r="AC379" s="2">
        <v>154.96452331542969</v>
      </c>
      <c r="AD379" s="2">
        <v>154.95269775390625</v>
      </c>
      <c r="AF379" s="2">
        <v>154.95979309082031</v>
      </c>
      <c r="AH379" s="2">
        <f t="shared" si="249"/>
        <v>5.2181440260767788E-3</v>
      </c>
      <c r="AI379" s="2">
        <f t="shared" si="305"/>
        <v>154.95269775390625</v>
      </c>
      <c r="AJ379" s="2">
        <f t="shared" si="306"/>
        <v>154.95955394342539</v>
      </c>
      <c r="AK379" s="2">
        <f t="shared" si="307"/>
        <v>154.96738115946451</v>
      </c>
      <c r="AL379" s="2">
        <f t="shared" si="308"/>
        <v>154.97520837550363</v>
      </c>
      <c r="AM379" s="2">
        <f t="shared" si="309"/>
        <v>154.97398376464844</v>
      </c>
      <c r="AN379" s="89"/>
      <c r="AO379" s="48">
        <f t="shared" ref="AO379" ca="1" si="311">AN377</f>
        <v>207.46516883037845</v>
      </c>
      <c r="AP379" s="88"/>
      <c r="AQ379" s="88"/>
      <c r="AR379" s="88"/>
      <c r="AS379" s="88"/>
    </row>
    <row r="380" spans="1:45">
      <c r="A380" s="14" t="str">
        <f>'data organization'!S381</f>
        <v>378:17:1.74:HI</v>
      </c>
      <c r="B380" s="2">
        <v>215.05683898925781</v>
      </c>
      <c r="C380" s="2">
        <v>208.95704650878906</v>
      </c>
      <c r="D380" s="2">
        <v>206.45455932617187</v>
      </c>
      <c r="E380" s="2">
        <v>214.90043640136719</v>
      </c>
      <c r="F380" s="2">
        <v>196.44464111328125</v>
      </c>
      <c r="G380" s="2">
        <v>201.76242065429687</v>
      </c>
      <c r="H380" s="2">
        <v>205.9853515625</v>
      </c>
      <c r="I380" s="2">
        <v>206.61097717285156</v>
      </c>
      <c r="J380" s="2">
        <v>193.00373840332031</v>
      </c>
      <c r="K380" s="2">
        <v>223.50271606445312</v>
      </c>
      <c r="L380" s="2">
        <v>186.74754333496094</v>
      </c>
      <c r="M380" s="2">
        <v>174.39154052734375</v>
      </c>
      <c r="N380" s="2">
        <v>193.16014099121094</v>
      </c>
      <c r="O380" s="2">
        <v>182.36819458007812</v>
      </c>
      <c r="R380" s="2">
        <v>192.69093322753906</v>
      </c>
      <c r="U380" s="2">
        <v>255.72213745117187</v>
      </c>
      <c r="V380" s="2">
        <v>199.57275390625</v>
      </c>
      <c r="W380" s="2">
        <v>211.61593627929687</v>
      </c>
      <c r="Z380" s="2">
        <v>185.6527099609375</v>
      </c>
      <c r="AA380" s="2">
        <v>225.06675720214844</v>
      </c>
      <c r="AB380" s="2">
        <v>182.05538940429687</v>
      </c>
      <c r="AC380" s="2">
        <v>207.08018493652344</v>
      </c>
      <c r="AD380" s="2">
        <v>197.22666931152344</v>
      </c>
      <c r="AF380" s="2">
        <v>176.89402770996094</v>
      </c>
      <c r="AH380" s="2">
        <f t="shared" si="249"/>
        <v>17.96244108120294</v>
      </c>
      <c r="AI380" s="2">
        <f t="shared" si="305"/>
        <v>174.39154052734375</v>
      </c>
      <c r="AJ380" s="2">
        <f t="shared" si="306"/>
        <v>174.84482358734272</v>
      </c>
      <c r="AK380" s="2">
        <f t="shared" si="307"/>
        <v>201.78848520914713</v>
      </c>
      <c r="AL380" s="2">
        <f t="shared" si="308"/>
        <v>228.73214683095154</v>
      </c>
      <c r="AM380" s="2">
        <f t="shared" si="309"/>
        <v>255.72213745117187</v>
      </c>
      <c r="AN380" s="89">
        <f ca="1">INDIRECT("'calcRED(0)'!R"&amp;ROW('calcRED(0)'!$V$17)+(ROW(AN380)-ROW($AN$116))/3&amp;"C"&amp;COLUMN('calcRED(0)'!$V$17),FALSE)</f>
        <v>203.48813261146168</v>
      </c>
      <c r="AO380" s="48">
        <f t="shared" ref="AO380" ca="1" si="312">AN380</f>
        <v>203.48813261146168</v>
      </c>
      <c r="AP380" s="88">
        <f>AK380-AK383</f>
        <v>3.8840567270914619</v>
      </c>
      <c r="AQ380" s="88">
        <f>AK381-AK384</f>
        <v>4.4642168680827012</v>
      </c>
      <c r="AR380" s="88">
        <f>AK382-AK385</f>
        <v>1.5767415364393855E-3</v>
      </c>
      <c r="AS380" s="88">
        <f>data3!AM380</f>
        <v>0.13759699175434736</v>
      </c>
    </row>
    <row r="381" spans="1:45">
      <c r="A381" s="14" t="str">
        <f>'data organization'!S382</f>
        <v>379:17:1.74:LO</v>
      </c>
      <c r="B381" s="2">
        <v>205.27580261230469</v>
      </c>
      <c r="C381" s="2">
        <v>213.68734741210937</v>
      </c>
      <c r="D381" s="2">
        <v>192.47538757324219</v>
      </c>
      <c r="E381" s="2">
        <v>215.80453491210937</v>
      </c>
      <c r="F381" s="2">
        <v>194.16914367675781</v>
      </c>
      <c r="G381" s="2">
        <v>202.14007568359375</v>
      </c>
      <c r="H381" s="2">
        <v>193.59693908691406</v>
      </c>
      <c r="I381" s="2">
        <v>201.77958679199219</v>
      </c>
      <c r="J381" s="2">
        <v>182.91371154785156</v>
      </c>
      <c r="K381" s="2">
        <v>212.40557861328125</v>
      </c>
      <c r="L381" s="2">
        <v>183.09109497070313</v>
      </c>
      <c r="M381" s="2">
        <v>191.85740661621094</v>
      </c>
      <c r="N381" s="2">
        <v>205.41313171386719</v>
      </c>
      <c r="O381" s="2">
        <v>179.32020568847656</v>
      </c>
      <c r="R381" s="2">
        <v>202.35751342773437</v>
      </c>
      <c r="U381" s="2">
        <v>242.88166809082031</v>
      </c>
      <c r="V381" s="2">
        <v>204.32020568847656</v>
      </c>
      <c r="W381" s="2">
        <v>212.53147888183594</v>
      </c>
      <c r="Z381" s="2">
        <v>185.80339050292969</v>
      </c>
      <c r="AA381" s="2">
        <v>216.3424072265625</v>
      </c>
      <c r="AB381" s="2">
        <v>185.09956359863281</v>
      </c>
      <c r="AC381" s="2">
        <v>203.06134033203125</v>
      </c>
      <c r="AD381" s="2">
        <v>179.80659484863281</v>
      </c>
      <c r="AF381" s="2">
        <v>185.30555725097656</v>
      </c>
      <c r="AH381" s="2">
        <f t="shared" si="249"/>
        <v>15.0363201751325</v>
      </c>
      <c r="AI381" s="2">
        <f t="shared" si="305"/>
        <v>179.32020568847656</v>
      </c>
      <c r="AJ381" s="2">
        <f t="shared" si="306"/>
        <v>177.08883918513655</v>
      </c>
      <c r="AK381" s="2">
        <f t="shared" si="307"/>
        <v>199.6433194478353</v>
      </c>
      <c r="AL381" s="2">
        <f t="shared" si="308"/>
        <v>222.19779971053404</v>
      </c>
      <c r="AM381" s="2">
        <f t="shared" si="309"/>
        <v>242.88166809082031</v>
      </c>
      <c r="AN381" s="89"/>
      <c r="AO381" s="48">
        <f t="shared" ref="AO381" ca="1" si="313">AN380</f>
        <v>203.48813261146168</v>
      </c>
      <c r="AP381" s="88"/>
      <c r="AQ381" s="88"/>
      <c r="AR381" s="88"/>
      <c r="AS381" s="88"/>
    </row>
    <row r="382" spans="1:45">
      <c r="A382" s="14" t="str">
        <f>'data organization'!S383</f>
        <v>380:17:1.74:HS</v>
      </c>
      <c r="B382" s="2">
        <v>154.96688842773437</v>
      </c>
      <c r="C382" s="2">
        <v>154.97398376464844</v>
      </c>
      <c r="D382" s="2">
        <v>154.97161865234375</v>
      </c>
      <c r="E382" s="2">
        <v>154.97161865234375</v>
      </c>
      <c r="F382" s="2">
        <v>154.96688842773437</v>
      </c>
      <c r="G382" s="2">
        <v>154.96688842773437</v>
      </c>
      <c r="H382" s="2">
        <v>154.97398376464844</v>
      </c>
      <c r="I382" s="2">
        <v>154.96925354003906</v>
      </c>
      <c r="J382" s="2">
        <v>154.95742797851562</v>
      </c>
      <c r="K382" s="2">
        <v>154.96688842773437</v>
      </c>
      <c r="L382" s="2">
        <v>154.96452331542969</v>
      </c>
      <c r="M382" s="2">
        <v>154.95979309082031</v>
      </c>
      <c r="N382" s="2">
        <v>154.96925354003906</v>
      </c>
      <c r="O382" s="2">
        <v>154.962158203125</v>
      </c>
      <c r="R382" s="2">
        <v>154.97871398925781</v>
      </c>
      <c r="U382" s="2">
        <v>154.96688842773437</v>
      </c>
      <c r="V382" s="2">
        <v>154.96452331542969</v>
      </c>
      <c r="W382" s="2">
        <v>154.96925354003906</v>
      </c>
      <c r="Z382" s="2">
        <v>154.95979309082031</v>
      </c>
      <c r="AA382" s="2">
        <v>154.96688842773437</v>
      </c>
      <c r="AB382" s="2">
        <v>154.95742797851562</v>
      </c>
      <c r="AC382" s="2">
        <v>154.96925354003906</v>
      </c>
      <c r="AD382" s="2">
        <v>154.95269775390625</v>
      </c>
      <c r="AF382" s="2">
        <v>154.962158203125</v>
      </c>
      <c r="AH382" s="2">
        <f t="shared" si="249"/>
        <v>6.0189432940771469E-3</v>
      </c>
      <c r="AI382" s="2">
        <f t="shared" si="305"/>
        <v>154.95269775390625</v>
      </c>
      <c r="AJ382" s="2">
        <f t="shared" si="306"/>
        <v>154.95717018837104</v>
      </c>
      <c r="AK382" s="2">
        <f t="shared" si="307"/>
        <v>154.96619860331217</v>
      </c>
      <c r="AL382" s="2">
        <f t="shared" si="308"/>
        <v>154.97522701825329</v>
      </c>
      <c r="AM382" s="2">
        <f t="shared" si="309"/>
        <v>154.97871398925781</v>
      </c>
      <c r="AN382" s="89"/>
      <c r="AO382" s="48">
        <f t="shared" ref="AO382" ca="1" si="314">AN380</f>
        <v>203.48813261146168</v>
      </c>
      <c r="AP382" s="88"/>
      <c r="AQ382" s="88"/>
      <c r="AR382" s="88"/>
      <c r="AS382" s="88"/>
    </row>
    <row r="383" spans="1:45">
      <c r="A383" s="14" t="str">
        <f>'data organization'!S384</f>
        <v>381:17:1.72:HI</v>
      </c>
      <c r="B383" s="2">
        <v>210.99031066894531</v>
      </c>
      <c r="C383" s="2">
        <v>205.04692077636719</v>
      </c>
      <c r="D383" s="2">
        <v>202.54444885253906</v>
      </c>
      <c r="E383" s="2">
        <v>210.67750549316406</v>
      </c>
      <c r="F383" s="2">
        <v>192.69093322753906</v>
      </c>
      <c r="G383" s="2">
        <v>197.852294921875</v>
      </c>
      <c r="H383" s="2">
        <v>202.07522583007812</v>
      </c>
      <c r="I383" s="2">
        <v>202.54444885253906</v>
      </c>
      <c r="J383" s="2">
        <v>189.25001525878906</v>
      </c>
      <c r="K383" s="2">
        <v>219.12336730957031</v>
      </c>
      <c r="L383" s="2">
        <v>183.15022277832031</v>
      </c>
      <c r="M383" s="2">
        <v>171.10704040527344</v>
      </c>
      <c r="N383" s="2">
        <v>189.40641784667969</v>
      </c>
      <c r="O383" s="2">
        <v>178.92729187011719</v>
      </c>
      <c r="R383" s="2">
        <v>188.93721008300781</v>
      </c>
      <c r="U383" s="2">
        <v>250.71717834472656</v>
      </c>
      <c r="V383" s="2">
        <v>195.81903076171875</v>
      </c>
      <c r="W383" s="2">
        <v>207.54940795898437</v>
      </c>
      <c r="Z383" s="2">
        <v>182.05538940429687</v>
      </c>
      <c r="AA383" s="2">
        <v>220.68742370605469</v>
      </c>
      <c r="AB383" s="2">
        <v>178.61448669433594</v>
      </c>
      <c r="AC383" s="2">
        <v>203.01365661621094</v>
      </c>
      <c r="AD383" s="2">
        <v>193.47294616699219</v>
      </c>
      <c r="AF383" s="2">
        <v>173.45310974121094</v>
      </c>
      <c r="AH383" s="2">
        <f t="shared" si="249"/>
        <v>17.593553880922777</v>
      </c>
      <c r="AI383" s="2">
        <f t="shared" si="305"/>
        <v>171.10704040527344</v>
      </c>
      <c r="AJ383" s="2">
        <f t="shared" si="306"/>
        <v>171.5140976606715</v>
      </c>
      <c r="AK383" s="2">
        <f t="shared" si="307"/>
        <v>197.90442848205566</v>
      </c>
      <c r="AL383" s="2">
        <f t="shared" si="308"/>
        <v>224.29475930343983</v>
      </c>
      <c r="AM383" s="2">
        <f t="shared" si="309"/>
        <v>250.71717834472656</v>
      </c>
      <c r="AN383" s="89">
        <f ca="1">INDIRECT("'calcRED(0)'!R"&amp;ROW('calcRED(0)'!$V$17)+(ROW(AN383)-ROW($AN$116))/3&amp;"C"&amp;COLUMN('calcRED(0)'!$V$17),FALSE)</f>
        <v>199.5429842341249</v>
      </c>
      <c r="AO383" s="48">
        <f t="shared" ref="AO383" ca="1" si="315">AN383</f>
        <v>199.5429842341249</v>
      </c>
      <c r="AP383" s="88">
        <f>AK383-AK386</f>
        <v>3.8710238138834541</v>
      </c>
      <c r="AQ383" s="88">
        <f>AK384-AK387</f>
        <v>3.1676769256591797</v>
      </c>
      <c r="AR383" s="88">
        <f>AK385-AK388</f>
        <v>-9.8546346009698027E-5</v>
      </c>
      <c r="AS383" s="88">
        <f>data3!AM383</f>
        <v>0.13558110883159014</v>
      </c>
    </row>
    <row r="384" spans="1:45">
      <c r="A384" s="14" t="str">
        <f>'data organization'!S385</f>
        <v>382:17:1.72:LO</v>
      </c>
      <c r="B384" s="2">
        <v>197.02449035644531</v>
      </c>
      <c r="C384" s="2">
        <v>206.10551452636719</v>
      </c>
      <c r="D384" s="2">
        <v>190.50126647949219</v>
      </c>
      <c r="E384" s="2">
        <v>211.70748901367187</v>
      </c>
      <c r="F384" s="2">
        <v>191.32524108886719</v>
      </c>
      <c r="G384" s="2">
        <v>198.47218322753906</v>
      </c>
      <c r="H384" s="2">
        <v>190.02632141113281</v>
      </c>
      <c r="I384" s="2">
        <v>198.19180297851563</v>
      </c>
      <c r="J384" s="2">
        <v>179.02265930175781</v>
      </c>
      <c r="K384" s="2">
        <v>201.09864807128906</v>
      </c>
      <c r="L384" s="2">
        <v>179.40031433105469</v>
      </c>
      <c r="M384" s="2">
        <v>188.14373779296875</v>
      </c>
      <c r="N384" s="2">
        <v>202.72946166992187</v>
      </c>
      <c r="O384" s="2">
        <v>176.64797973632812</v>
      </c>
      <c r="R384" s="2">
        <v>199.02151489257812</v>
      </c>
      <c r="U384" s="2">
        <v>237.571533203125</v>
      </c>
      <c r="V384" s="2">
        <v>198.849853515625</v>
      </c>
      <c r="W384" s="2">
        <v>208.34858703613281</v>
      </c>
      <c r="Z384" s="2">
        <v>180.59625244140625</v>
      </c>
      <c r="AA384" s="2">
        <v>208.29136657714844</v>
      </c>
      <c r="AB384" s="2">
        <v>181.11123657226562</v>
      </c>
      <c r="AC384" s="2">
        <v>199.13595581054687</v>
      </c>
      <c r="AD384" s="2">
        <v>177.35751342773437</v>
      </c>
      <c r="AF384" s="2">
        <v>183.61753845214844</v>
      </c>
      <c r="AH384" s="2">
        <f t="shared" si="249"/>
        <v>14.022276982949439</v>
      </c>
      <c r="AI384" s="2">
        <f t="shared" si="305"/>
        <v>176.64797973632812</v>
      </c>
      <c r="AJ384" s="2">
        <f t="shared" si="306"/>
        <v>174.14568710532842</v>
      </c>
      <c r="AK384" s="2">
        <f t="shared" si="307"/>
        <v>195.17910257975259</v>
      </c>
      <c r="AL384" s="2">
        <f t="shared" si="308"/>
        <v>216.21251805417677</v>
      </c>
      <c r="AM384" s="2">
        <f t="shared" si="309"/>
        <v>237.571533203125</v>
      </c>
      <c r="AN384" s="89"/>
      <c r="AO384" s="48">
        <f t="shared" ref="AO384" ca="1" si="316">AN383</f>
        <v>199.5429842341249</v>
      </c>
      <c r="AP384" s="88"/>
      <c r="AQ384" s="88"/>
      <c r="AR384" s="88"/>
      <c r="AS384" s="88"/>
    </row>
    <row r="385" spans="1:45">
      <c r="A385" s="14" t="str">
        <f>'data organization'!S386</f>
        <v>383:17:1.72:HS</v>
      </c>
      <c r="B385" s="2">
        <v>154.96925354003906</v>
      </c>
      <c r="C385" s="2">
        <v>154.96452331542969</v>
      </c>
      <c r="D385" s="2">
        <v>154.96925354003906</v>
      </c>
      <c r="E385" s="2">
        <v>154.96688842773437</v>
      </c>
      <c r="F385" s="2">
        <v>154.96452331542969</v>
      </c>
      <c r="G385" s="2">
        <v>154.96925354003906</v>
      </c>
      <c r="H385" s="2">
        <v>154.96688842773437</v>
      </c>
      <c r="I385" s="2">
        <v>154.96688842773437</v>
      </c>
      <c r="J385" s="2">
        <v>154.95979309082031</v>
      </c>
      <c r="K385" s="2">
        <v>154.96688842773437</v>
      </c>
      <c r="L385" s="2">
        <v>154.96925354003906</v>
      </c>
      <c r="M385" s="2">
        <v>154.962158203125</v>
      </c>
      <c r="N385" s="2">
        <v>154.96688842773437</v>
      </c>
      <c r="O385" s="2">
        <v>154.96688842773437</v>
      </c>
      <c r="R385" s="2">
        <v>154.96688842773437</v>
      </c>
      <c r="U385" s="2">
        <v>154.96452331542969</v>
      </c>
      <c r="V385" s="2">
        <v>154.96452331542969</v>
      </c>
      <c r="W385" s="2">
        <v>154.96688842773437</v>
      </c>
      <c r="Z385" s="2">
        <v>154.95742797851562</v>
      </c>
      <c r="AA385" s="2">
        <v>154.96452331542969</v>
      </c>
      <c r="AB385" s="2">
        <v>154.96452331542969</v>
      </c>
      <c r="AC385" s="2">
        <v>154.96452331542969</v>
      </c>
      <c r="AD385" s="2">
        <v>154.95033264160156</v>
      </c>
      <c r="AF385" s="2">
        <v>154.95742797851562</v>
      </c>
      <c r="AH385" s="2">
        <f t="shared" si="249"/>
        <v>4.4917736042319181E-3</v>
      </c>
      <c r="AI385" s="2">
        <f t="shared" si="305"/>
        <v>154.95033264160156</v>
      </c>
      <c r="AJ385" s="2">
        <f t="shared" si="306"/>
        <v>154.95788420136938</v>
      </c>
      <c r="AK385" s="2">
        <f t="shared" si="307"/>
        <v>154.96462186177573</v>
      </c>
      <c r="AL385" s="2">
        <f t="shared" si="308"/>
        <v>154.97135952218207</v>
      </c>
      <c r="AM385" s="2">
        <f t="shared" si="309"/>
        <v>154.96925354003906</v>
      </c>
      <c r="AN385" s="89"/>
      <c r="AO385" s="48">
        <f t="shared" ref="AO385" ca="1" si="317">AN383</f>
        <v>199.5429842341249</v>
      </c>
      <c r="AP385" s="88"/>
      <c r="AQ385" s="88"/>
      <c r="AR385" s="88"/>
      <c r="AS385" s="88"/>
    </row>
    <row r="386" spans="1:45">
      <c r="A386" s="14" t="str">
        <f>'data organization'!S387</f>
        <v>384:17:1.7:HI</v>
      </c>
      <c r="B386" s="2">
        <v>206.76737976074219</v>
      </c>
      <c r="C386" s="2">
        <v>200.98039245605469</v>
      </c>
      <c r="D386" s="2">
        <v>198.4779052734375</v>
      </c>
      <c r="E386" s="2">
        <v>206.61097717285156</v>
      </c>
      <c r="F386" s="2">
        <v>188.93721008300781</v>
      </c>
      <c r="G386" s="2">
        <v>193.94216918945312</v>
      </c>
      <c r="H386" s="2">
        <v>198.16510009765625</v>
      </c>
      <c r="I386" s="2">
        <v>198.63432312011719</v>
      </c>
      <c r="J386" s="2">
        <v>185.6527099609375</v>
      </c>
      <c r="K386" s="2">
        <v>214.90043640136719</v>
      </c>
      <c r="L386" s="2">
        <v>179.55291748046875</v>
      </c>
      <c r="M386" s="2">
        <v>167.6661376953125</v>
      </c>
      <c r="N386" s="2">
        <v>185.6527099609375</v>
      </c>
      <c r="O386" s="2">
        <v>175.48637390136719</v>
      </c>
      <c r="R386" s="2">
        <v>185.33988952636719</v>
      </c>
      <c r="U386" s="2">
        <v>245.86862182617187</v>
      </c>
      <c r="V386" s="2">
        <v>191.90890502929687</v>
      </c>
      <c r="W386" s="2">
        <v>203.48286437988281</v>
      </c>
      <c r="Z386" s="2">
        <v>178.45806884765625</v>
      </c>
      <c r="AA386" s="2">
        <v>216.4644775390625</v>
      </c>
      <c r="AB386" s="2">
        <v>175.01716613769531</v>
      </c>
      <c r="AC386" s="2">
        <v>199.10353088378906</v>
      </c>
      <c r="AD386" s="2">
        <v>189.71923828125</v>
      </c>
      <c r="AF386" s="2">
        <v>170.01220703125</v>
      </c>
      <c r="AH386" s="2">
        <f t="shared" si="249"/>
        <v>17.273210733192943</v>
      </c>
      <c r="AI386" s="2">
        <f t="shared" si="305"/>
        <v>167.6661376953125</v>
      </c>
      <c r="AJ386" s="2">
        <f t="shared" si="306"/>
        <v>168.12358856838279</v>
      </c>
      <c r="AK386" s="2">
        <f t="shared" si="307"/>
        <v>194.03340466817221</v>
      </c>
      <c r="AL386" s="2">
        <f t="shared" si="308"/>
        <v>219.94322076796163</v>
      </c>
      <c r="AM386" s="2">
        <f t="shared" si="309"/>
        <v>245.86862182617187</v>
      </c>
      <c r="AN386" s="89">
        <f ca="1">INDIRECT("'calcRED(0)'!R"&amp;ROW('calcRED(0)'!$V$17)+(ROW(AN386)-ROW($AN$116))/3&amp;"C"&amp;COLUMN('calcRED(0)'!$V$17),FALSE)</f>
        <v>195.65563477477474</v>
      </c>
      <c r="AO386" s="48">
        <f t="shared" ref="AO386" ca="1" si="318">AN386</f>
        <v>195.65563477477474</v>
      </c>
      <c r="AP386" s="88">
        <f>AK386-AK389</f>
        <v>3.8449541727702012</v>
      </c>
      <c r="AQ386" s="88">
        <f>AK387-AK390</f>
        <v>3.4008547465006416</v>
      </c>
      <c r="AR386" s="88">
        <f>AK388-AK391</f>
        <v>1.5767415364393855E-3</v>
      </c>
      <c r="AS386" s="88">
        <f>data3!AM386</f>
        <v>0.13695080049576358</v>
      </c>
    </row>
    <row r="387" spans="1:45">
      <c r="A387" s="14" t="str">
        <f>'data organization'!S388</f>
        <v>385:17:1.7:LO</v>
      </c>
      <c r="B387" s="2">
        <v>193.2764892578125</v>
      </c>
      <c r="C387" s="2">
        <v>204.6978759765625</v>
      </c>
      <c r="D387" s="2">
        <v>190.35247802734375</v>
      </c>
      <c r="E387" s="2">
        <v>205.77935791015625</v>
      </c>
      <c r="F387" s="2">
        <v>188.50996398925781</v>
      </c>
      <c r="G387" s="2">
        <v>194.77569580078125</v>
      </c>
      <c r="H387" s="2">
        <v>194.94735717773437</v>
      </c>
      <c r="I387" s="2">
        <v>194.89585876464844</v>
      </c>
      <c r="J387" s="2">
        <v>175.34332275390625</v>
      </c>
      <c r="K387" s="2">
        <v>197.39642333984375</v>
      </c>
      <c r="L387" s="2">
        <v>175.4119873046875</v>
      </c>
      <c r="M387" s="2">
        <v>184.58457946777344</v>
      </c>
      <c r="N387" s="2">
        <v>198.94140625</v>
      </c>
      <c r="O387" s="2">
        <v>175.21171569824219</v>
      </c>
      <c r="R387" s="2">
        <v>194.94735717773437</v>
      </c>
      <c r="U387" s="2">
        <v>231.88372802734375</v>
      </c>
      <c r="V387" s="2">
        <v>197.60243225097656</v>
      </c>
      <c r="W387" s="2">
        <v>201.51637268066406</v>
      </c>
      <c r="Z387" s="2">
        <v>177.01419067382812</v>
      </c>
      <c r="AA387" s="2">
        <v>203.85099792480469</v>
      </c>
      <c r="AB387" s="2">
        <v>176.77958679199219</v>
      </c>
      <c r="AC387" s="2">
        <v>197.48797607421875</v>
      </c>
      <c r="AD387" s="2">
        <v>174.87411499023437</v>
      </c>
      <c r="AF387" s="2">
        <v>178.19294738769531</v>
      </c>
      <c r="AH387" s="2">
        <f t="shared" ref="AH387:AH450" si="319">STDEV(B387:AG387)</f>
        <v>13.499161089385073</v>
      </c>
      <c r="AI387" s="2">
        <f t="shared" si="305"/>
        <v>174.87411499023437</v>
      </c>
      <c r="AJ387" s="2">
        <f t="shared" si="306"/>
        <v>171.7626840200158</v>
      </c>
      <c r="AK387" s="2">
        <f t="shared" si="307"/>
        <v>192.01142565409342</v>
      </c>
      <c r="AL387" s="2">
        <f t="shared" si="308"/>
        <v>212.26016728817103</v>
      </c>
      <c r="AM387" s="2">
        <f t="shared" si="309"/>
        <v>231.88372802734375</v>
      </c>
      <c r="AN387" s="89"/>
      <c r="AO387" s="48">
        <f t="shared" ref="AO387" ca="1" si="320">AN386</f>
        <v>195.65563477477474</v>
      </c>
      <c r="AP387" s="88"/>
      <c r="AQ387" s="88"/>
      <c r="AR387" s="88"/>
      <c r="AS387" s="88"/>
    </row>
    <row r="388" spans="1:45">
      <c r="A388" s="14" t="str">
        <f>'data organization'!S389</f>
        <v>386:17:1.7:HS</v>
      </c>
      <c r="B388" s="2">
        <v>154.96688842773437</v>
      </c>
      <c r="C388" s="2">
        <v>154.96925354003906</v>
      </c>
      <c r="D388" s="2">
        <v>154.96688842773437</v>
      </c>
      <c r="E388" s="2">
        <v>154.97161865234375</v>
      </c>
      <c r="F388" s="2">
        <v>154.962158203125</v>
      </c>
      <c r="G388" s="2">
        <v>154.96925354003906</v>
      </c>
      <c r="H388" s="2">
        <v>154.97398376464844</v>
      </c>
      <c r="I388" s="2">
        <v>154.96688842773437</v>
      </c>
      <c r="J388" s="2">
        <v>154.95506286621094</v>
      </c>
      <c r="K388" s="2">
        <v>154.96688842773437</v>
      </c>
      <c r="L388" s="2">
        <v>154.96452331542969</v>
      </c>
      <c r="M388" s="2">
        <v>154.95979309082031</v>
      </c>
      <c r="N388" s="2">
        <v>154.97161865234375</v>
      </c>
      <c r="O388" s="2">
        <v>154.95979309082031</v>
      </c>
      <c r="R388" s="2">
        <v>154.96925354003906</v>
      </c>
      <c r="U388" s="2">
        <v>154.96452331542969</v>
      </c>
      <c r="V388" s="2">
        <v>154.96452331542969</v>
      </c>
      <c r="W388" s="2">
        <v>154.96688842773437</v>
      </c>
      <c r="Z388" s="2">
        <v>154.95506286621094</v>
      </c>
      <c r="AA388" s="2">
        <v>154.97398376464844</v>
      </c>
      <c r="AB388" s="2">
        <v>154.962158203125</v>
      </c>
      <c r="AC388" s="2">
        <v>154.96452331542969</v>
      </c>
      <c r="AD388" s="2">
        <v>154.95033264160156</v>
      </c>
      <c r="AF388" s="2">
        <v>154.95742797851562</v>
      </c>
      <c r="AH388" s="2">
        <f t="shared" si="319"/>
        <v>6.1166421742526846E-3</v>
      </c>
      <c r="AI388" s="2">
        <f t="shared" si="305"/>
        <v>154.95033264160156</v>
      </c>
      <c r="AJ388" s="2">
        <f t="shared" si="306"/>
        <v>154.95554544486035</v>
      </c>
      <c r="AK388" s="2">
        <f t="shared" si="307"/>
        <v>154.96472040812174</v>
      </c>
      <c r="AL388" s="2">
        <f t="shared" si="308"/>
        <v>154.97389537138312</v>
      </c>
      <c r="AM388" s="2">
        <f t="shared" si="309"/>
        <v>154.97398376464844</v>
      </c>
      <c r="AN388" s="89"/>
      <c r="AO388" s="48">
        <f t="shared" ref="AO388" ca="1" si="321">AN386</f>
        <v>195.65563477477474</v>
      </c>
      <c r="AP388" s="88"/>
      <c r="AQ388" s="88"/>
      <c r="AR388" s="88"/>
      <c r="AS388" s="88"/>
    </row>
    <row r="389" spans="1:45">
      <c r="A389" s="14" t="str">
        <f>'data organization'!S390</f>
        <v>387:17:1.68:HI</v>
      </c>
      <c r="B389" s="2">
        <v>202.70085144042969</v>
      </c>
      <c r="C389" s="2">
        <v>196.91386413574219</v>
      </c>
      <c r="D389" s="2">
        <v>194.56779479980469</v>
      </c>
      <c r="E389" s="2">
        <v>202.54444885253906</v>
      </c>
      <c r="F389" s="2">
        <v>185.18348693847656</v>
      </c>
      <c r="G389" s="2">
        <v>190.18844604492187</v>
      </c>
      <c r="H389" s="2">
        <v>194.25497436523437</v>
      </c>
      <c r="I389" s="2">
        <v>194.72419738769531</v>
      </c>
      <c r="J389" s="2">
        <v>181.89898681640625</v>
      </c>
      <c r="K389" s="2">
        <v>210.67750549316406</v>
      </c>
      <c r="L389" s="2">
        <v>175.95559692382812</v>
      </c>
      <c r="M389" s="2">
        <v>164.38162231445312</v>
      </c>
      <c r="N389" s="2">
        <v>182.05538940429687</v>
      </c>
      <c r="O389" s="2">
        <v>171.88906860351562</v>
      </c>
      <c r="R389" s="2">
        <v>181.586181640625</v>
      </c>
      <c r="U389" s="2">
        <v>241.02006530761719</v>
      </c>
      <c r="V389" s="2">
        <v>188.15518188476562</v>
      </c>
      <c r="W389" s="2">
        <v>199.57275390625</v>
      </c>
      <c r="Z389" s="2">
        <v>174.86076354980469</v>
      </c>
      <c r="AA389" s="2">
        <v>212.08514404296875</v>
      </c>
      <c r="AB389" s="2">
        <v>171.57626342773437</v>
      </c>
      <c r="AC389" s="2">
        <v>195.03700256347656</v>
      </c>
      <c r="AD389" s="2">
        <v>185.96551513671875</v>
      </c>
      <c r="AF389" s="2">
        <v>166.72770690917969</v>
      </c>
      <c r="AH389" s="2">
        <f t="shared" si="319"/>
        <v>16.935316042303889</v>
      </c>
      <c r="AI389" s="2">
        <f t="shared" si="305"/>
        <v>164.38162231445312</v>
      </c>
      <c r="AJ389" s="2">
        <f t="shared" si="306"/>
        <v>164.78547643194617</v>
      </c>
      <c r="AK389" s="2">
        <f t="shared" si="307"/>
        <v>190.18845049540201</v>
      </c>
      <c r="AL389" s="2">
        <f t="shared" si="308"/>
        <v>215.59142455885785</v>
      </c>
      <c r="AM389" s="2">
        <f t="shared" si="309"/>
        <v>241.02006530761719</v>
      </c>
      <c r="AN389" s="89">
        <f ca="1">INDIRECT("'calcRED(0)'!R"&amp;ROW('calcRED(0)'!$V$17)+(ROW(AN389)-ROW($AN$116))/3&amp;"C"&amp;COLUMN('calcRED(0)'!$V$17),FALSE)</f>
        <v>191.72901384024573</v>
      </c>
      <c r="AO389" s="48">
        <f t="shared" ref="AO389" ca="1" si="322">AN389</f>
        <v>191.72901384024573</v>
      </c>
      <c r="AP389" s="88">
        <f>AK389-AK392</f>
        <v>3.8579928080240791</v>
      </c>
      <c r="AQ389" s="88">
        <f>AK390-AK393</f>
        <v>3.5715662638346259</v>
      </c>
      <c r="AR389" s="88">
        <f>AK391-AK394</f>
        <v>6.8982442220999474E-4</v>
      </c>
      <c r="AS389" s="88">
        <f>data3!AM389</f>
        <v>0.13570927035423974</v>
      </c>
    </row>
    <row r="390" spans="1:45">
      <c r="A390" s="14" t="str">
        <f>'data organization'!S391</f>
        <v>388:17:1.68:LO</v>
      </c>
      <c r="B390" s="2">
        <v>194.08903503417969</v>
      </c>
      <c r="C390" s="2">
        <v>200.95559692382812</v>
      </c>
      <c r="D390" s="2">
        <v>189.95193481445312</v>
      </c>
      <c r="E390" s="2">
        <v>199.5880126953125</v>
      </c>
      <c r="F390" s="2">
        <v>184.17257690429687</v>
      </c>
      <c r="G390" s="2">
        <v>191.80018615722656</v>
      </c>
      <c r="H390" s="2">
        <v>190.66720581054687</v>
      </c>
      <c r="I390" s="2">
        <v>189.92904663085937</v>
      </c>
      <c r="J390" s="2">
        <v>171.45799255371094</v>
      </c>
      <c r="K390" s="2">
        <v>198.7125244140625</v>
      </c>
      <c r="L390" s="2">
        <v>172.94003295898437</v>
      </c>
      <c r="M390" s="2">
        <v>180.41313171386719</v>
      </c>
      <c r="N390" s="2">
        <v>195.94873046875</v>
      </c>
      <c r="O390" s="2">
        <v>170.84001159667969</v>
      </c>
      <c r="R390" s="2">
        <v>191.51408386230469</v>
      </c>
      <c r="U390" s="2">
        <v>226.12725830078125</v>
      </c>
      <c r="V390" s="2">
        <v>196.05744934082031</v>
      </c>
      <c r="W390" s="2">
        <v>193.99748229980469</v>
      </c>
      <c r="Z390" s="2">
        <v>173.83268737792969</v>
      </c>
      <c r="AA390" s="2">
        <v>201.17875671386719</v>
      </c>
      <c r="AB390" s="2">
        <v>172.31059265136719</v>
      </c>
      <c r="AC390" s="2">
        <v>196.41793823242187</v>
      </c>
      <c r="AD390" s="2">
        <v>172.17326354980469</v>
      </c>
      <c r="AF390" s="2">
        <v>171.57817077636719</v>
      </c>
      <c r="AH390" s="2">
        <f t="shared" si="319"/>
        <v>13.485747706261643</v>
      </c>
      <c r="AI390" s="2">
        <f t="shared" si="305"/>
        <v>170.84001159667969</v>
      </c>
      <c r="AJ390" s="2">
        <f t="shared" si="306"/>
        <v>168.38194934820029</v>
      </c>
      <c r="AK390" s="2">
        <f t="shared" si="307"/>
        <v>188.61057090759277</v>
      </c>
      <c r="AL390" s="2">
        <f t="shared" si="308"/>
        <v>208.83919246698525</v>
      </c>
      <c r="AM390" s="2">
        <f t="shared" si="309"/>
        <v>226.12725830078125</v>
      </c>
      <c r="AN390" s="89"/>
      <c r="AO390" s="48">
        <f t="shared" ref="AO390" ca="1" si="323">AN389</f>
        <v>191.72901384024573</v>
      </c>
      <c r="AP390" s="88"/>
      <c r="AQ390" s="88"/>
      <c r="AR390" s="88"/>
      <c r="AS390" s="88"/>
    </row>
    <row r="391" spans="1:45">
      <c r="A391" s="14" t="str">
        <f>'data organization'!S392</f>
        <v>389:17:1.68:HS</v>
      </c>
      <c r="B391" s="2">
        <v>154.96688842773437</v>
      </c>
      <c r="C391" s="2">
        <v>154.96925354003906</v>
      </c>
      <c r="D391" s="2">
        <v>154.96925354003906</v>
      </c>
      <c r="E391" s="2">
        <v>154.96925354003906</v>
      </c>
      <c r="F391" s="2">
        <v>154.96452331542969</v>
      </c>
      <c r="G391" s="2">
        <v>154.96452331542969</v>
      </c>
      <c r="H391" s="2">
        <v>154.96925354003906</v>
      </c>
      <c r="I391" s="2">
        <v>154.97161865234375</v>
      </c>
      <c r="J391" s="2">
        <v>154.95742797851562</v>
      </c>
      <c r="K391" s="2">
        <v>154.95979309082031</v>
      </c>
      <c r="L391" s="2">
        <v>154.96452331542969</v>
      </c>
      <c r="M391" s="2">
        <v>154.962158203125</v>
      </c>
      <c r="N391" s="2">
        <v>154.96452331542969</v>
      </c>
      <c r="O391" s="2">
        <v>154.95979309082031</v>
      </c>
      <c r="R391" s="2">
        <v>154.96925354003906</v>
      </c>
      <c r="U391" s="2">
        <v>154.96688842773437</v>
      </c>
      <c r="V391" s="2">
        <v>154.96688842773437</v>
      </c>
      <c r="W391" s="2">
        <v>154.96452331542969</v>
      </c>
      <c r="Z391" s="2">
        <v>154.95506286621094</v>
      </c>
      <c r="AA391" s="2">
        <v>154.96452331542969</v>
      </c>
      <c r="AB391" s="2">
        <v>154.95742797851562</v>
      </c>
      <c r="AC391" s="2">
        <v>154.95742797851562</v>
      </c>
      <c r="AD391" s="2">
        <v>154.94796752929687</v>
      </c>
      <c r="AF391" s="2">
        <v>154.95269775390625</v>
      </c>
      <c r="AH391" s="2">
        <f t="shared" si="319"/>
        <v>6.0365954245942275E-3</v>
      </c>
      <c r="AI391" s="2">
        <f t="shared" si="305"/>
        <v>154.94796752929687</v>
      </c>
      <c r="AJ391" s="2">
        <f t="shared" si="306"/>
        <v>154.9540887734484</v>
      </c>
      <c r="AK391" s="2">
        <f t="shared" si="307"/>
        <v>154.9631436665853</v>
      </c>
      <c r="AL391" s="2">
        <f t="shared" si="308"/>
        <v>154.97219855972219</v>
      </c>
      <c r="AM391" s="2">
        <f t="shared" si="309"/>
        <v>154.97161865234375</v>
      </c>
      <c r="AN391" s="89"/>
      <c r="AO391" s="48">
        <f t="shared" ref="AO391" ca="1" si="324">AN389</f>
        <v>191.72901384024573</v>
      </c>
      <c r="AP391" s="88"/>
      <c r="AQ391" s="88"/>
      <c r="AR391" s="88"/>
      <c r="AS391" s="88"/>
    </row>
    <row r="392" spans="1:45">
      <c r="A392" s="14" t="str">
        <f>'data organization'!S393</f>
        <v>390:17:1.66:HI</v>
      </c>
      <c r="B392" s="2">
        <v>198.63432312011719</v>
      </c>
      <c r="C392" s="2">
        <v>193.00373840332031</v>
      </c>
      <c r="D392" s="2">
        <v>190.65766906738281</v>
      </c>
      <c r="E392" s="2">
        <v>198.4779052734375</v>
      </c>
      <c r="F392" s="2">
        <v>181.42976379394531</v>
      </c>
      <c r="G392" s="2">
        <v>186.2783203125</v>
      </c>
      <c r="H392" s="2">
        <v>190.18844604492187</v>
      </c>
      <c r="I392" s="2">
        <v>190.65766906738281</v>
      </c>
      <c r="J392" s="2">
        <v>178.30166625976562</v>
      </c>
      <c r="K392" s="2">
        <v>206.45455932617187</v>
      </c>
      <c r="L392" s="2">
        <v>172.3582763671875</v>
      </c>
      <c r="M392" s="2">
        <v>161.09712219238281</v>
      </c>
      <c r="N392" s="2">
        <v>178.30166625976562</v>
      </c>
      <c r="O392" s="2">
        <v>168.44815063476562</v>
      </c>
      <c r="R392" s="2">
        <v>177.83245849609375</v>
      </c>
      <c r="U392" s="2">
        <v>236.1715087890625</v>
      </c>
      <c r="V392" s="2">
        <v>184.24505615234375</v>
      </c>
      <c r="W392" s="2">
        <v>195.5062255859375</v>
      </c>
      <c r="Z392" s="2">
        <v>171.41984558105469</v>
      </c>
      <c r="AA392" s="2">
        <v>207.86221313476562</v>
      </c>
      <c r="AB392" s="2">
        <v>168.13534545898437</v>
      </c>
      <c r="AC392" s="2">
        <v>191.12687683105469</v>
      </c>
      <c r="AD392" s="2">
        <v>182.05538940429687</v>
      </c>
      <c r="AF392" s="2">
        <v>163.28678894042969</v>
      </c>
      <c r="AH392" s="2">
        <f t="shared" si="319"/>
        <v>16.602306349321402</v>
      </c>
      <c r="AI392" s="2">
        <f t="shared" si="305"/>
        <v>161.09712219238281</v>
      </c>
      <c r="AJ392" s="2">
        <f t="shared" si="306"/>
        <v>161.42699816339584</v>
      </c>
      <c r="AK392" s="2">
        <f t="shared" si="307"/>
        <v>186.33045768737793</v>
      </c>
      <c r="AL392" s="2">
        <f t="shared" si="308"/>
        <v>211.23391721136002</v>
      </c>
      <c r="AM392" s="2">
        <f t="shared" si="309"/>
        <v>236.1715087890625</v>
      </c>
      <c r="AN392" s="89">
        <f ca="1">INDIRECT("'calcRED(0)'!R"&amp;ROW('calcRED(0)'!$V$17)+(ROW(AN392)-ROW($AN$116))/3&amp;"C"&amp;COLUMN('calcRED(0)'!$V$17),FALSE)</f>
        <v>187.83798976405495</v>
      </c>
      <c r="AO392" s="48">
        <f t="shared" ref="AO392" ca="1" si="325">AN392</f>
        <v>187.83798976405495</v>
      </c>
      <c r="AP392" s="88">
        <f>AK392-AK395</f>
        <v>3.7732677459716797</v>
      </c>
      <c r="AQ392" s="88">
        <f>AK393-AK396</f>
        <v>3.2589899698893419</v>
      </c>
      <c r="AR392" s="88">
        <f>AK394-AK397</f>
        <v>7.8837076821969276E-4</v>
      </c>
      <c r="AS392" s="88">
        <f>data3!AM392</f>
        <v>0.13509738060735899</v>
      </c>
    </row>
    <row r="393" spans="1:45">
      <c r="A393" s="14" t="str">
        <f>'data organization'!S394</f>
        <v>391:17:1.66:LO</v>
      </c>
      <c r="B393" s="2">
        <v>191.95468139648437</v>
      </c>
      <c r="C393" s="2">
        <v>196.35499572753906</v>
      </c>
      <c r="D393" s="2">
        <v>186.49003601074219</v>
      </c>
      <c r="E393" s="2">
        <v>197.17898559570312</v>
      </c>
      <c r="F393" s="2">
        <v>179.14854431152344</v>
      </c>
      <c r="G393" s="2">
        <v>187.428466796875</v>
      </c>
      <c r="H393" s="2">
        <v>187.77180480957031</v>
      </c>
      <c r="I393" s="2">
        <v>185.80339050292969</v>
      </c>
      <c r="J393" s="2">
        <v>168.12771606445312</v>
      </c>
      <c r="K393" s="2">
        <v>192.8187255859375</v>
      </c>
      <c r="L393" s="2">
        <v>170.69696044921875</v>
      </c>
      <c r="M393" s="2">
        <v>176.80819702148437</v>
      </c>
      <c r="N393" s="2">
        <v>192.263671875</v>
      </c>
      <c r="O393" s="2">
        <v>166.21080017089844</v>
      </c>
      <c r="R393" s="2">
        <v>188.89906311035156</v>
      </c>
      <c r="U393" s="2">
        <v>219.34080505371094</v>
      </c>
      <c r="V393" s="2">
        <v>191.71435546875</v>
      </c>
      <c r="W393" s="2">
        <v>194.22064208984375</v>
      </c>
      <c r="Z393" s="2">
        <v>171.14900207519531</v>
      </c>
      <c r="AA393" s="2">
        <v>198.95285034179687</v>
      </c>
      <c r="AB393" s="2">
        <v>169.0146484375</v>
      </c>
      <c r="AC393" s="2">
        <v>193.08766174316406</v>
      </c>
      <c r="AD393" s="2">
        <v>168.28793334960937</v>
      </c>
      <c r="AF393" s="2">
        <v>167.21217346191406</v>
      </c>
      <c r="AH393" s="2">
        <f t="shared" si="319"/>
        <v>13.232592260331371</v>
      </c>
      <c r="AI393" s="2">
        <f t="shared" si="305"/>
        <v>166.21080017089844</v>
      </c>
      <c r="AJ393" s="2">
        <f t="shared" si="306"/>
        <v>165.1901162532611</v>
      </c>
      <c r="AK393" s="2">
        <f t="shared" si="307"/>
        <v>185.03900464375815</v>
      </c>
      <c r="AL393" s="2">
        <f t="shared" si="308"/>
        <v>204.8878930342552</v>
      </c>
      <c r="AM393" s="2">
        <f t="shared" si="309"/>
        <v>219.34080505371094</v>
      </c>
      <c r="AN393" s="89"/>
      <c r="AO393" s="48">
        <f t="shared" ref="AO393" ca="1" si="326">AN392</f>
        <v>187.83798976405495</v>
      </c>
      <c r="AP393" s="88"/>
      <c r="AQ393" s="88"/>
      <c r="AR393" s="88"/>
      <c r="AS393" s="88"/>
    </row>
    <row r="394" spans="1:45">
      <c r="A394" s="14" t="str">
        <f>'data organization'!S395</f>
        <v>392:17:1.66:HS</v>
      </c>
      <c r="B394" s="2">
        <v>154.95979309082031</v>
      </c>
      <c r="C394" s="2">
        <v>154.96688842773437</v>
      </c>
      <c r="D394" s="2">
        <v>154.96452331542969</v>
      </c>
      <c r="E394" s="2">
        <v>154.96688842773437</v>
      </c>
      <c r="F394" s="2">
        <v>154.96452331542969</v>
      </c>
      <c r="G394" s="2">
        <v>154.96452331542969</v>
      </c>
      <c r="H394" s="2">
        <v>154.97161865234375</v>
      </c>
      <c r="I394" s="2">
        <v>154.96688842773437</v>
      </c>
      <c r="J394" s="2">
        <v>154.95742797851562</v>
      </c>
      <c r="K394" s="2">
        <v>154.95979309082031</v>
      </c>
      <c r="L394" s="2">
        <v>154.95979309082031</v>
      </c>
      <c r="M394" s="2">
        <v>154.962158203125</v>
      </c>
      <c r="N394" s="2">
        <v>154.96452331542969</v>
      </c>
      <c r="O394" s="2">
        <v>154.95979309082031</v>
      </c>
      <c r="R394" s="2">
        <v>154.96925354003906</v>
      </c>
      <c r="U394" s="2">
        <v>154.962158203125</v>
      </c>
      <c r="V394" s="2">
        <v>154.962158203125</v>
      </c>
      <c r="W394" s="2">
        <v>154.96688842773437</v>
      </c>
      <c r="Z394" s="2">
        <v>154.95742797851562</v>
      </c>
      <c r="AA394" s="2">
        <v>154.95742797851562</v>
      </c>
      <c r="AB394" s="2">
        <v>154.95979309082031</v>
      </c>
      <c r="AC394" s="2">
        <v>154.96452331542969</v>
      </c>
      <c r="AD394" s="2">
        <v>154.95269775390625</v>
      </c>
      <c r="AF394" s="2">
        <v>154.95742797851562</v>
      </c>
      <c r="AH394" s="2">
        <f t="shared" si="319"/>
        <v>4.4827403651159685E-3</v>
      </c>
      <c r="AI394" s="2">
        <f t="shared" si="305"/>
        <v>154.95269775390625</v>
      </c>
      <c r="AJ394" s="2">
        <f t="shared" si="306"/>
        <v>154.95572973161541</v>
      </c>
      <c r="AK394" s="2">
        <f t="shared" si="307"/>
        <v>154.96245384216309</v>
      </c>
      <c r="AL394" s="2">
        <f t="shared" si="308"/>
        <v>154.96917795271077</v>
      </c>
      <c r="AM394" s="2">
        <f t="shared" si="309"/>
        <v>154.97161865234375</v>
      </c>
      <c r="AN394" s="89"/>
      <c r="AO394" s="48">
        <f t="shared" ref="AO394" ca="1" si="327">AN392</f>
        <v>187.83798976405495</v>
      </c>
      <c r="AP394" s="88"/>
      <c r="AQ394" s="88"/>
      <c r="AR394" s="88"/>
      <c r="AS394" s="88"/>
    </row>
    <row r="395" spans="1:45">
      <c r="A395" s="14" t="str">
        <f>'data organization'!S396</f>
        <v>393:17:1.64:HI</v>
      </c>
      <c r="B395" s="2">
        <v>194.56779479980469</v>
      </c>
      <c r="C395" s="2">
        <v>189.09361267089844</v>
      </c>
      <c r="D395" s="2">
        <v>186.74754333496094</v>
      </c>
      <c r="E395" s="2">
        <v>194.411376953125</v>
      </c>
      <c r="F395" s="2">
        <v>177.67605590820312</v>
      </c>
      <c r="G395" s="2">
        <v>182.52461242675781</v>
      </c>
      <c r="H395" s="2">
        <v>186.43472290039062</v>
      </c>
      <c r="I395" s="2">
        <v>186.90394592285156</v>
      </c>
      <c r="J395" s="2">
        <v>174.70436096191406</v>
      </c>
      <c r="K395" s="2">
        <v>202.23162841796875</v>
      </c>
      <c r="L395" s="2">
        <v>168.91737365722656</v>
      </c>
      <c r="M395" s="2">
        <v>157.8126220703125</v>
      </c>
      <c r="N395" s="2">
        <v>174.70436096191406</v>
      </c>
      <c r="O395" s="2">
        <v>165.00724792480469</v>
      </c>
      <c r="R395" s="2">
        <v>174.23513793945312</v>
      </c>
      <c r="U395" s="2">
        <v>231.32295227050781</v>
      </c>
      <c r="V395" s="2">
        <v>180.64775085449219</v>
      </c>
      <c r="W395" s="2">
        <v>191.43968200683594</v>
      </c>
      <c r="Z395" s="2">
        <v>167.97894287109375</v>
      </c>
      <c r="AA395" s="2">
        <v>203.6392822265625</v>
      </c>
      <c r="AB395" s="2">
        <v>164.69444274902344</v>
      </c>
      <c r="AC395" s="2">
        <v>187.21675109863281</v>
      </c>
      <c r="AD395" s="2">
        <v>178.45806884765625</v>
      </c>
      <c r="AF395" s="2">
        <v>160.00228881835937</v>
      </c>
      <c r="AH395" s="2">
        <f t="shared" si="319"/>
        <v>16.249105215086143</v>
      </c>
      <c r="AI395" s="2">
        <f t="shared" si="305"/>
        <v>157.8126220703125</v>
      </c>
      <c r="AJ395" s="2">
        <f t="shared" si="306"/>
        <v>158.18353211877704</v>
      </c>
      <c r="AK395" s="2">
        <f t="shared" si="307"/>
        <v>182.55718994140625</v>
      </c>
      <c r="AL395" s="2">
        <f t="shared" si="308"/>
        <v>206.93084776403546</v>
      </c>
      <c r="AM395" s="2">
        <f t="shared" si="309"/>
        <v>231.32295227050781</v>
      </c>
      <c r="AN395" s="89">
        <f ca="1">INDIRECT("'calcRED(0)'!R"&amp;ROW('calcRED(0)'!$V$17)+(ROW(AN395)-ROW($AN$116))/3&amp;"C"&amp;COLUMN('calcRED(0)'!$V$17),FALSE)</f>
        <v>183.96450964584784</v>
      </c>
      <c r="AO395" s="48">
        <f t="shared" ref="AO395" ca="1" si="328">AN395</f>
        <v>183.96450964584784</v>
      </c>
      <c r="AP395" s="88">
        <f>AK395-AK398</f>
        <v>3.7146174112955634</v>
      </c>
      <c r="AQ395" s="88">
        <f>AK396-AK399</f>
        <v>3.6032772064208984</v>
      </c>
      <c r="AR395" s="88">
        <f>AK397-AK400</f>
        <v>2.0694732666015625E-3</v>
      </c>
      <c r="AS395" s="88">
        <f>data3!AM395</f>
        <v>0.13043617433117305</v>
      </c>
    </row>
    <row r="396" spans="1:45">
      <c r="A396" s="14" t="str">
        <f>'data organization'!S397</f>
        <v>394:17:1.64:LO</v>
      </c>
      <c r="B396" s="2">
        <v>187.61158752441406</v>
      </c>
      <c r="C396" s="2">
        <v>191.55986022949219</v>
      </c>
      <c r="D396" s="2">
        <v>183.78919982910156</v>
      </c>
      <c r="E396" s="2">
        <v>195.87434387207031</v>
      </c>
      <c r="F396" s="2">
        <v>174.9542236328125</v>
      </c>
      <c r="G396" s="2">
        <v>183.51454162597656</v>
      </c>
      <c r="H396" s="2">
        <v>189.21377563476562</v>
      </c>
      <c r="I396" s="2">
        <v>181.06546020507812</v>
      </c>
      <c r="J396" s="2">
        <v>165.19798278808594</v>
      </c>
      <c r="K396" s="2">
        <v>189.91188049316406</v>
      </c>
      <c r="L396" s="2">
        <v>167.60700988769531</v>
      </c>
      <c r="M396" s="2">
        <v>173.17463684082031</v>
      </c>
      <c r="N396" s="2">
        <v>188.57290649414062</v>
      </c>
      <c r="O396" s="2">
        <v>163.00068664550781</v>
      </c>
      <c r="R396" s="2">
        <v>187.17097473144531</v>
      </c>
      <c r="U396" s="2">
        <v>211.22682189941406</v>
      </c>
      <c r="V396" s="2">
        <v>189.03067016601562</v>
      </c>
      <c r="W396" s="2">
        <v>192.83589172363281</v>
      </c>
      <c r="Z396" s="2">
        <v>168.56260681152344</v>
      </c>
      <c r="AA396" s="2">
        <v>194.77569580078125</v>
      </c>
      <c r="AB396" s="2">
        <v>167.05195617675781</v>
      </c>
      <c r="AC396" s="2">
        <v>189.71733093261719</v>
      </c>
      <c r="AD396" s="2">
        <v>164.58000183105469</v>
      </c>
      <c r="AF396" s="2">
        <v>162.72030639648437</v>
      </c>
      <c r="AH396" s="2">
        <f t="shared" si="319"/>
        <v>12.86406126227801</v>
      </c>
      <c r="AI396" s="2">
        <f t="shared" si="305"/>
        <v>162.72030639648437</v>
      </c>
      <c r="AJ396" s="2">
        <f t="shared" si="306"/>
        <v>162.48392278045179</v>
      </c>
      <c r="AK396" s="2">
        <f t="shared" si="307"/>
        <v>181.78001467386881</v>
      </c>
      <c r="AL396" s="2">
        <f t="shared" si="308"/>
        <v>201.07610656728582</v>
      </c>
      <c r="AM396" s="2">
        <f t="shared" si="309"/>
        <v>211.22682189941406</v>
      </c>
      <c r="AN396" s="89"/>
      <c r="AO396" s="48">
        <f t="shared" ref="AO396" ca="1" si="329">AN395</f>
        <v>183.96450964584784</v>
      </c>
      <c r="AP396" s="88"/>
      <c r="AQ396" s="88"/>
      <c r="AR396" s="88"/>
      <c r="AS396" s="88"/>
    </row>
    <row r="397" spans="1:45">
      <c r="A397" s="14" t="str">
        <f>'data organization'!S398</f>
        <v>395:17:1.64:HS</v>
      </c>
      <c r="B397" s="2">
        <v>154.96688842773437</v>
      </c>
      <c r="C397" s="2">
        <v>154.95742797851562</v>
      </c>
      <c r="D397" s="2">
        <v>154.96925354003906</v>
      </c>
      <c r="E397" s="2">
        <v>154.96925354003906</v>
      </c>
      <c r="F397" s="2">
        <v>154.962158203125</v>
      </c>
      <c r="G397" s="2">
        <v>154.96688842773437</v>
      </c>
      <c r="H397" s="2">
        <v>154.96925354003906</v>
      </c>
      <c r="I397" s="2">
        <v>154.96452331542969</v>
      </c>
      <c r="J397" s="2">
        <v>154.95269775390625</v>
      </c>
      <c r="K397" s="2">
        <v>154.95742797851562</v>
      </c>
      <c r="L397" s="2">
        <v>154.96452331542969</v>
      </c>
      <c r="M397" s="2">
        <v>154.95979309082031</v>
      </c>
      <c r="N397" s="2">
        <v>154.962158203125</v>
      </c>
      <c r="O397" s="2">
        <v>154.95506286621094</v>
      </c>
      <c r="R397" s="2">
        <v>154.97634887695312</v>
      </c>
      <c r="U397" s="2">
        <v>154.96688842773437</v>
      </c>
      <c r="V397" s="2">
        <v>154.96452331542969</v>
      </c>
      <c r="W397" s="2">
        <v>154.96688842773437</v>
      </c>
      <c r="Z397" s="2">
        <v>154.95269775390625</v>
      </c>
      <c r="AA397" s="2">
        <v>154.95979309082031</v>
      </c>
      <c r="AB397" s="2">
        <v>154.95506286621094</v>
      </c>
      <c r="AC397" s="2">
        <v>154.962158203125</v>
      </c>
      <c r="AD397" s="2">
        <v>154.94796752929687</v>
      </c>
      <c r="AF397" s="2">
        <v>154.95033264160156</v>
      </c>
      <c r="AH397" s="2">
        <f t="shared" si="319"/>
        <v>7.0083977019152043E-3</v>
      </c>
      <c r="AI397" s="2">
        <f t="shared" si="305"/>
        <v>154.94796752929687</v>
      </c>
      <c r="AJ397" s="2">
        <f t="shared" si="306"/>
        <v>154.95115287484199</v>
      </c>
      <c r="AK397" s="2">
        <f t="shared" si="307"/>
        <v>154.96166547139487</v>
      </c>
      <c r="AL397" s="2">
        <f t="shared" si="308"/>
        <v>154.97217806794774</v>
      </c>
      <c r="AM397" s="2">
        <f t="shared" si="309"/>
        <v>154.97634887695312</v>
      </c>
      <c r="AN397" s="89"/>
      <c r="AO397" s="48">
        <f t="shared" ref="AO397" ca="1" si="330">AN395</f>
        <v>183.96450964584784</v>
      </c>
      <c r="AP397" s="88"/>
      <c r="AQ397" s="88"/>
      <c r="AR397" s="88"/>
      <c r="AS397" s="88"/>
    </row>
    <row r="398" spans="1:45">
      <c r="A398" s="14" t="str">
        <f>'data organization'!S399</f>
        <v>396:17:1.62:HI</v>
      </c>
      <c r="B398" s="2">
        <v>190.65766906738281</v>
      </c>
      <c r="C398" s="2">
        <v>185.18348693847656</v>
      </c>
      <c r="D398" s="2">
        <v>182.99382019042969</v>
      </c>
      <c r="E398" s="2">
        <v>190.3448486328125</v>
      </c>
      <c r="F398" s="2">
        <v>174.0787353515625</v>
      </c>
      <c r="G398" s="2">
        <v>178.77088928222656</v>
      </c>
      <c r="H398" s="2">
        <v>182.68101501464844</v>
      </c>
      <c r="I398" s="2">
        <v>182.99382019042969</v>
      </c>
      <c r="J398" s="2">
        <v>171.10704040527344</v>
      </c>
      <c r="K398" s="2">
        <v>198.00869750976563</v>
      </c>
      <c r="L398" s="2">
        <v>165.47645568847656</v>
      </c>
      <c r="M398" s="2">
        <v>154.52812194824219</v>
      </c>
      <c r="N398" s="2">
        <v>171.10704040527344</v>
      </c>
      <c r="O398" s="2">
        <v>161.72274780273437</v>
      </c>
      <c r="R398" s="2">
        <v>170.79423522949219</v>
      </c>
      <c r="U398" s="2">
        <v>226.63081359863281</v>
      </c>
      <c r="V398" s="2">
        <v>176.89402770996094</v>
      </c>
      <c r="W398" s="2">
        <v>187.68597412109375</v>
      </c>
      <c r="Z398" s="2">
        <v>164.53804016113281</v>
      </c>
      <c r="AA398" s="2">
        <v>199.57275390625</v>
      </c>
      <c r="AB398" s="2">
        <v>161.40992736816406</v>
      </c>
      <c r="AC398" s="2">
        <v>183.46302795410156</v>
      </c>
      <c r="AD398" s="2">
        <v>174.86076354980469</v>
      </c>
      <c r="AF398" s="2">
        <v>156.71778869628906</v>
      </c>
      <c r="AH398" s="2">
        <f t="shared" si="319"/>
        <v>15.920204407280901</v>
      </c>
      <c r="AI398" s="2">
        <f t="shared" si="305"/>
        <v>154.52812194824219</v>
      </c>
      <c r="AJ398" s="2">
        <f t="shared" si="306"/>
        <v>154.96226591918935</v>
      </c>
      <c r="AK398" s="2">
        <f t="shared" si="307"/>
        <v>178.84257253011069</v>
      </c>
      <c r="AL398" s="2">
        <f t="shared" si="308"/>
        <v>202.72287914103202</v>
      </c>
      <c r="AM398" s="2">
        <f t="shared" si="309"/>
        <v>226.63081359863281</v>
      </c>
      <c r="AN398" s="89">
        <f ca="1">INDIRECT("'calcRED(0)'!R"&amp;ROW('calcRED(0)'!$V$17)+(ROW(AN398)-ROW($AN$116))/3&amp;"C"&amp;COLUMN('calcRED(0)'!$V$17),FALSE)</f>
        <v>180.22467453064891</v>
      </c>
      <c r="AO398" s="48">
        <f t="shared" ref="AO398" ca="1" si="331">AN398</f>
        <v>180.22467453064891</v>
      </c>
      <c r="AP398" s="88">
        <f>AK398-AK401</f>
        <v>3.6168664296468194</v>
      </c>
      <c r="AQ398" s="88">
        <f>AK399-AK402</f>
        <v>3.3646144866943359</v>
      </c>
      <c r="AR398" s="88">
        <f>AK400-AK403</f>
        <v>-1.9709269204781776E-4</v>
      </c>
      <c r="AS398" s="88">
        <f>data3!AM398</f>
        <v>0.12853108682940029</v>
      </c>
    </row>
    <row r="399" spans="1:45">
      <c r="A399" s="14" t="str">
        <f>'data organization'!S400</f>
        <v>397:17:1.62:LO</v>
      </c>
      <c r="B399" s="2">
        <v>184.97940063476562</v>
      </c>
      <c r="C399" s="2">
        <v>184.069580078125</v>
      </c>
      <c r="D399" s="2">
        <v>180.11558532714844</v>
      </c>
      <c r="E399" s="2">
        <v>193.14488220214844</v>
      </c>
      <c r="F399" s="2">
        <v>170.75990295410156</v>
      </c>
      <c r="G399" s="2">
        <v>178.27305603027344</v>
      </c>
      <c r="H399" s="2">
        <v>187.571533203125</v>
      </c>
      <c r="I399" s="2">
        <v>175.5550537109375</v>
      </c>
      <c r="J399" s="2">
        <v>162.14236450195312</v>
      </c>
      <c r="K399" s="2">
        <v>186.43853759765625</v>
      </c>
      <c r="L399" s="2">
        <v>163.94483947753906</v>
      </c>
      <c r="M399" s="2">
        <v>169.51248168945313</v>
      </c>
      <c r="N399" s="2">
        <v>186.31265258789062</v>
      </c>
      <c r="O399" s="2">
        <v>161.06088256835937</v>
      </c>
      <c r="R399" s="2">
        <v>183.09681701660156</v>
      </c>
      <c r="U399" s="2">
        <v>204.81231689453125</v>
      </c>
      <c r="V399" s="2">
        <v>186.43281555175781</v>
      </c>
      <c r="W399" s="2">
        <v>188.28678894042969</v>
      </c>
      <c r="Z399" s="2">
        <v>164.71160888671875</v>
      </c>
      <c r="AA399" s="2">
        <v>192.99038696289062</v>
      </c>
      <c r="AB399" s="2">
        <v>163.36689758300781</v>
      </c>
      <c r="AC399" s="2">
        <v>186.30693054199219</v>
      </c>
      <c r="AD399" s="2">
        <v>161.53582763671875</v>
      </c>
      <c r="AF399" s="2">
        <v>160.820556640625</v>
      </c>
      <c r="AH399" s="2">
        <f t="shared" si="319"/>
        <v>12.492537200721197</v>
      </c>
      <c r="AI399" s="2">
        <f t="shared" si="305"/>
        <v>160.820556640625</v>
      </c>
      <c r="AJ399" s="2">
        <f t="shared" si="306"/>
        <v>159.43793166636613</v>
      </c>
      <c r="AK399" s="2">
        <f t="shared" si="307"/>
        <v>178.17673746744791</v>
      </c>
      <c r="AL399" s="2">
        <f t="shared" si="308"/>
        <v>196.91554326852969</v>
      </c>
      <c r="AM399" s="2">
        <f t="shared" si="309"/>
        <v>204.81231689453125</v>
      </c>
      <c r="AN399" s="89"/>
      <c r="AO399" s="48">
        <f t="shared" ref="AO399" ca="1" si="332">AN398</f>
        <v>180.22467453064891</v>
      </c>
      <c r="AP399" s="88"/>
      <c r="AQ399" s="88"/>
      <c r="AR399" s="88"/>
      <c r="AS399" s="88"/>
    </row>
    <row r="400" spans="1:45">
      <c r="A400" s="14" t="str">
        <f>'data organization'!S401</f>
        <v>398:17:1.62:HS</v>
      </c>
      <c r="B400" s="2">
        <v>154.96452331542969</v>
      </c>
      <c r="C400" s="2">
        <v>154.95979309082031</v>
      </c>
      <c r="D400" s="2">
        <v>154.96452331542969</v>
      </c>
      <c r="E400" s="2">
        <v>154.96688842773437</v>
      </c>
      <c r="F400" s="2">
        <v>154.962158203125</v>
      </c>
      <c r="G400" s="2">
        <v>154.96452331542969</v>
      </c>
      <c r="H400" s="2">
        <v>154.96452331542969</v>
      </c>
      <c r="I400" s="2">
        <v>154.96452331542969</v>
      </c>
      <c r="J400" s="2">
        <v>154.95269775390625</v>
      </c>
      <c r="K400" s="2">
        <v>154.95979309082031</v>
      </c>
      <c r="L400" s="2">
        <v>154.962158203125</v>
      </c>
      <c r="M400" s="2">
        <v>154.95979309082031</v>
      </c>
      <c r="N400" s="2">
        <v>154.95506286621094</v>
      </c>
      <c r="O400" s="2">
        <v>154.95506286621094</v>
      </c>
      <c r="R400" s="2">
        <v>154.96452331542969</v>
      </c>
      <c r="U400" s="2">
        <v>154.96452331542969</v>
      </c>
      <c r="V400" s="2">
        <v>154.95506286621094</v>
      </c>
      <c r="W400" s="2">
        <v>154.96688842773437</v>
      </c>
      <c r="Z400" s="2">
        <v>154.95033264160156</v>
      </c>
      <c r="AA400" s="2">
        <v>154.962158203125</v>
      </c>
      <c r="AB400" s="2">
        <v>154.95506286621094</v>
      </c>
      <c r="AC400" s="2">
        <v>154.95979309082031</v>
      </c>
      <c r="AD400" s="2">
        <v>154.94560241699219</v>
      </c>
      <c r="AF400" s="2">
        <v>154.95033264160156</v>
      </c>
      <c r="AH400" s="2">
        <f t="shared" si="319"/>
        <v>5.8732299448431835E-3</v>
      </c>
      <c r="AI400" s="2">
        <f t="shared" si="305"/>
        <v>154.94560241699219</v>
      </c>
      <c r="AJ400" s="2">
        <f t="shared" si="306"/>
        <v>154.950786153211</v>
      </c>
      <c r="AK400" s="2">
        <f t="shared" si="307"/>
        <v>154.95959599812826</v>
      </c>
      <c r="AL400" s="2">
        <f t="shared" si="308"/>
        <v>154.96840584304553</v>
      </c>
      <c r="AM400" s="2">
        <f t="shared" si="309"/>
        <v>154.96688842773437</v>
      </c>
      <c r="AN400" s="89"/>
      <c r="AO400" s="48">
        <f t="shared" ref="AO400" ca="1" si="333">AN398</f>
        <v>180.22467453064891</v>
      </c>
      <c r="AP400" s="88"/>
      <c r="AQ400" s="88"/>
      <c r="AR400" s="88"/>
      <c r="AS400" s="88"/>
    </row>
    <row r="401" spans="1:45">
      <c r="A401" s="14" t="str">
        <f>'data organization'!S402</f>
        <v>399:17:1.6:HI</v>
      </c>
      <c r="B401" s="2">
        <v>186.74754333496094</v>
      </c>
      <c r="C401" s="2">
        <v>181.42976379394531</v>
      </c>
      <c r="D401" s="2">
        <v>179.24009704589844</v>
      </c>
      <c r="E401" s="2">
        <v>186.59114074707031</v>
      </c>
      <c r="F401" s="2">
        <v>170.63783264160156</v>
      </c>
      <c r="G401" s="2">
        <v>175.17356872558594</v>
      </c>
      <c r="H401" s="2">
        <v>178.92729187011719</v>
      </c>
      <c r="I401" s="2">
        <v>179.39649963378906</v>
      </c>
      <c r="J401" s="2">
        <v>167.6661376953125</v>
      </c>
      <c r="K401" s="2">
        <v>194.09857177734375</v>
      </c>
      <c r="L401" s="2">
        <v>162.19195556640625</v>
      </c>
      <c r="M401" s="2">
        <v>151.40000915527344</v>
      </c>
      <c r="N401" s="2">
        <v>167.6661376953125</v>
      </c>
      <c r="O401" s="2">
        <v>158.438232421875</v>
      </c>
      <c r="R401" s="2">
        <v>167.35331726074219</v>
      </c>
      <c r="U401" s="2">
        <v>222.09506225585937</v>
      </c>
      <c r="V401" s="2">
        <v>173.29670715332031</v>
      </c>
      <c r="W401" s="2">
        <v>183.77584838867187</v>
      </c>
      <c r="Z401" s="2">
        <v>161.09712219238281</v>
      </c>
      <c r="AA401" s="2">
        <v>195.5062255859375</v>
      </c>
      <c r="AB401" s="2">
        <v>158.12542724609375</v>
      </c>
      <c r="AC401" s="2">
        <v>179.70932006835937</v>
      </c>
      <c r="AD401" s="2">
        <v>171.26344299316406</v>
      </c>
      <c r="AF401" s="2">
        <v>153.58969116210937</v>
      </c>
      <c r="AH401" s="2">
        <f t="shared" si="319"/>
        <v>15.605619679898158</v>
      </c>
      <c r="AI401" s="2">
        <f t="shared" si="305"/>
        <v>151.40000915527344</v>
      </c>
      <c r="AJ401" s="2">
        <f t="shared" si="306"/>
        <v>151.81727658061664</v>
      </c>
      <c r="AK401" s="2">
        <f t="shared" si="307"/>
        <v>175.22570610046387</v>
      </c>
      <c r="AL401" s="2">
        <f t="shared" si="308"/>
        <v>198.6341356203111</v>
      </c>
      <c r="AM401" s="2">
        <f t="shared" si="309"/>
        <v>222.09506225585937</v>
      </c>
      <c r="AN401" s="89">
        <f ca="1">INDIRECT("'calcRED(0)'!R"&amp;ROW('calcRED(0)'!$V$17)+(ROW(AN401)-ROW($AN$116))/3&amp;"C"&amp;COLUMN('calcRED(0)'!$V$17),FALSE)</f>
        <v>176.53946163335223</v>
      </c>
      <c r="AO401" s="48">
        <f t="shared" ref="AO401" ca="1" si="334">AN401</f>
        <v>176.53946163335223</v>
      </c>
      <c r="AP401" s="88">
        <f>AK401-AK404</f>
        <v>3.5125948588053291</v>
      </c>
      <c r="AQ401" s="88">
        <f>AK402-AK405</f>
        <v>3.6736094156900947</v>
      </c>
      <c r="AR401" s="88">
        <f>AK403-AK406</f>
        <v>2.956390380859375E-3</v>
      </c>
      <c r="AS401" s="88">
        <f>data3!AM401</f>
        <v>0.12292057468045137</v>
      </c>
    </row>
    <row r="402" spans="1:45">
      <c r="A402" s="14" t="str">
        <f>'data organization'!S403</f>
        <v>400:17:1.6:LO</v>
      </c>
      <c r="B402" s="2">
        <v>181.27145385742187</v>
      </c>
      <c r="C402" s="2">
        <v>178.5477294921875</v>
      </c>
      <c r="D402" s="2">
        <v>176.5220947265625</v>
      </c>
      <c r="E402" s="2">
        <v>190.29525756835937</v>
      </c>
      <c r="F402" s="2">
        <v>168.49392700195312</v>
      </c>
      <c r="G402" s="2">
        <v>174.19317626953125</v>
      </c>
      <c r="H402" s="2">
        <v>185.15106201171875</v>
      </c>
      <c r="I402" s="2">
        <v>174.02723693847656</v>
      </c>
      <c r="J402" s="2">
        <v>158.4229736328125</v>
      </c>
      <c r="K402" s="2">
        <v>182.34721374511719</v>
      </c>
      <c r="L402" s="2">
        <v>159.75051879882812</v>
      </c>
      <c r="M402" s="2">
        <v>165.86747741699219</v>
      </c>
      <c r="N402" s="2">
        <v>184.14968872070312</v>
      </c>
      <c r="O402" s="2">
        <v>158.08537292480469</v>
      </c>
      <c r="R402" s="2">
        <v>178.44471740722656</v>
      </c>
      <c r="U402" s="2">
        <v>202.11146545410156</v>
      </c>
      <c r="V402" s="2">
        <v>182.65049743652344</v>
      </c>
      <c r="W402" s="2">
        <v>185.90638732910156</v>
      </c>
      <c r="Z402" s="2">
        <v>160.17967224121094</v>
      </c>
      <c r="AA402" s="2">
        <v>190.58709716796875</v>
      </c>
      <c r="AB402" s="2">
        <v>159.54452514648437</v>
      </c>
      <c r="AC402" s="2">
        <v>181.94094848632812</v>
      </c>
      <c r="AD402" s="2">
        <v>158.82925415039062</v>
      </c>
      <c r="AF402" s="2">
        <v>158.17120361328125</v>
      </c>
      <c r="AH402" s="2">
        <f t="shared" si="319"/>
        <v>12.627746126315937</v>
      </c>
      <c r="AI402" s="2">
        <f t="shared" si="305"/>
        <v>158.08537292480469</v>
      </c>
      <c r="AJ402" s="2">
        <f t="shared" si="306"/>
        <v>155.87050379127967</v>
      </c>
      <c r="AK402" s="2">
        <f t="shared" si="307"/>
        <v>174.81212298075357</v>
      </c>
      <c r="AL402" s="2">
        <f t="shared" si="308"/>
        <v>193.75374217022747</v>
      </c>
      <c r="AM402" s="2">
        <f t="shared" si="309"/>
        <v>202.11146545410156</v>
      </c>
      <c r="AN402" s="89"/>
      <c r="AO402" s="48">
        <f t="shared" ref="AO402" ca="1" si="335">AN401</f>
        <v>176.53946163335223</v>
      </c>
      <c r="AP402" s="88"/>
      <c r="AQ402" s="88"/>
      <c r="AR402" s="88"/>
      <c r="AS402" s="88"/>
    </row>
    <row r="403" spans="1:45">
      <c r="A403" s="14" t="str">
        <f>'data organization'!S404</f>
        <v>401:17:1.6:HS</v>
      </c>
      <c r="B403" s="2">
        <v>154.962158203125</v>
      </c>
      <c r="C403" s="2">
        <v>154.95979309082031</v>
      </c>
      <c r="D403" s="2">
        <v>154.96452331542969</v>
      </c>
      <c r="E403" s="2">
        <v>154.96688842773437</v>
      </c>
      <c r="F403" s="2">
        <v>154.962158203125</v>
      </c>
      <c r="G403" s="2">
        <v>154.96688842773437</v>
      </c>
      <c r="H403" s="2">
        <v>154.962158203125</v>
      </c>
      <c r="I403" s="2">
        <v>154.95979309082031</v>
      </c>
      <c r="J403" s="2">
        <v>154.95269775390625</v>
      </c>
      <c r="K403" s="2">
        <v>154.96452331542969</v>
      </c>
      <c r="L403" s="2">
        <v>154.962158203125</v>
      </c>
      <c r="M403" s="2">
        <v>154.95979309082031</v>
      </c>
      <c r="N403" s="2">
        <v>154.962158203125</v>
      </c>
      <c r="O403" s="2">
        <v>154.95269775390625</v>
      </c>
      <c r="R403" s="2">
        <v>154.962158203125</v>
      </c>
      <c r="U403" s="2">
        <v>154.95979309082031</v>
      </c>
      <c r="V403" s="2">
        <v>154.95742797851562</v>
      </c>
      <c r="W403" s="2">
        <v>154.96688842773437</v>
      </c>
      <c r="Z403" s="2">
        <v>154.95506286621094</v>
      </c>
      <c r="AA403" s="2">
        <v>154.962158203125</v>
      </c>
      <c r="AB403" s="2">
        <v>154.95506286621094</v>
      </c>
      <c r="AC403" s="2">
        <v>154.962158203125</v>
      </c>
      <c r="AD403" s="2">
        <v>154.94087219238281</v>
      </c>
      <c r="AF403" s="2">
        <v>154.95506286621094</v>
      </c>
      <c r="AH403" s="2">
        <f t="shared" si="319"/>
        <v>5.7933183308623137E-3</v>
      </c>
      <c r="AI403" s="2">
        <f t="shared" si="305"/>
        <v>154.94087219238281</v>
      </c>
      <c r="AJ403" s="2">
        <f t="shared" si="306"/>
        <v>154.95110311332402</v>
      </c>
      <c r="AK403" s="2">
        <f t="shared" si="307"/>
        <v>154.95979309082031</v>
      </c>
      <c r="AL403" s="2">
        <f t="shared" si="308"/>
        <v>154.9684830683166</v>
      </c>
      <c r="AM403" s="2">
        <f t="shared" si="309"/>
        <v>154.96688842773437</v>
      </c>
      <c r="AN403" s="89"/>
      <c r="AO403" s="48">
        <f t="shared" ref="AO403" ca="1" si="336">AN401</f>
        <v>176.53946163335223</v>
      </c>
      <c r="AP403" s="88"/>
      <c r="AQ403" s="88"/>
      <c r="AR403" s="88"/>
      <c r="AS403" s="88"/>
    </row>
    <row r="404" spans="1:45">
      <c r="A404" s="14" t="str">
        <f>'data organization'!S405</f>
        <v>402:17:1.58:HI</v>
      </c>
      <c r="B404" s="2">
        <v>182.99382019042969</v>
      </c>
      <c r="C404" s="2">
        <v>177.83245849609375</v>
      </c>
      <c r="D404" s="2">
        <v>175.64279174804687</v>
      </c>
      <c r="E404" s="2">
        <v>182.83741760253906</v>
      </c>
      <c r="F404" s="2">
        <v>167.19691467285156</v>
      </c>
      <c r="G404" s="2">
        <v>171.57626342773437</v>
      </c>
      <c r="H404" s="2">
        <v>175.32997131347656</v>
      </c>
      <c r="I404" s="2">
        <v>175.7991943359375</v>
      </c>
      <c r="J404" s="2">
        <v>164.2252197265625</v>
      </c>
      <c r="K404" s="2">
        <v>190.18844604492187</v>
      </c>
      <c r="L404" s="2">
        <v>158.90745544433594</v>
      </c>
      <c r="M404" s="2">
        <v>148.42831420898437</v>
      </c>
      <c r="N404" s="2">
        <v>164.38162231445312</v>
      </c>
      <c r="O404" s="2">
        <v>155.31013488769531</v>
      </c>
      <c r="R404" s="2">
        <v>163.91241455078125</v>
      </c>
      <c r="U404" s="2">
        <v>217.559326171875</v>
      </c>
      <c r="V404" s="2">
        <v>169.85580444335938</v>
      </c>
      <c r="W404" s="2">
        <v>180.17852783203125</v>
      </c>
      <c r="Z404" s="2">
        <v>157.96902465820312</v>
      </c>
      <c r="AA404" s="2">
        <v>191.59609985351562</v>
      </c>
      <c r="AB404" s="2">
        <v>154.99732971191406</v>
      </c>
      <c r="AC404" s="2">
        <v>176.11199951171875</v>
      </c>
      <c r="AD404" s="2">
        <v>167.82254028320312</v>
      </c>
      <c r="AF404" s="2">
        <v>150.46157836914062</v>
      </c>
      <c r="AH404" s="2">
        <f t="shared" si="319"/>
        <v>15.277251405364353</v>
      </c>
      <c r="AI404" s="2">
        <f t="shared" si="305"/>
        <v>148.42831420898437</v>
      </c>
      <c r="AJ404" s="2">
        <f t="shared" si="306"/>
        <v>148.79723413361199</v>
      </c>
      <c r="AK404" s="2">
        <f t="shared" si="307"/>
        <v>171.71311124165854</v>
      </c>
      <c r="AL404" s="2">
        <f t="shared" si="308"/>
        <v>194.62898834970508</v>
      </c>
      <c r="AM404" s="2">
        <f t="shared" si="309"/>
        <v>217.559326171875</v>
      </c>
      <c r="AN404" s="89">
        <f ca="1">INDIRECT("'calcRED(0)'!R"&amp;ROW('calcRED(0)'!$V$17)+(ROW(AN404)-ROW($AN$116))/3&amp;"C"&amp;COLUMN('calcRED(0)'!$V$17),FALSE)</f>
        <v>173.01511201233978</v>
      </c>
      <c r="AO404" s="48">
        <f t="shared" ref="AO404" ca="1" si="337">AN404</f>
        <v>173.01511201233978</v>
      </c>
      <c r="AP404" s="88">
        <f>AK404-AK407</f>
        <v>3.3692245483398437</v>
      </c>
      <c r="AQ404" s="88">
        <f>AK405-AK408</f>
        <v>3.3364791870117187</v>
      </c>
      <c r="AR404" s="88">
        <f>AK406-AK409</f>
        <v>2.956390380859375E-4</v>
      </c>
      <c r="AS404" s="88">
        <f>data3!AM404</f>
        <v>0.1188699353125795</v>
      </c>
    </row>
    <row r="405" spans="1:45">
      <c r="A405" s="14" t="str">
        <f>'data organization'!S406</f>
        <v>403:17:1.58:LO</v>
      </c>
      <c r="B405" s="2">
        <v>177.18585205078125</v>
      </c>
      <c r="C405" s="2">
        <v>175.01144409179687</v>
      </c>
      <c r="D405" s="2">
        <v>174.06156921386719</v>
      </c>
      <c r="E405" s="2">
        <v>186.79904174804687</v>
      </c>
      <c r="F405" s="2">
        <v>165.78736877441406</v>
      </c>
      <c r="G405" s="2">
        <v>173.22613525390625</v>
      </c>
      <c r="H405" s="2">
        <v>179.30876159667969</v>
      </c>
      <c r="I405" s="2">
        <v>170.84001159667969</v>
      </c>
      <c r="J405" s="2">
        <v>156.9066162109375</v>
      </c>
      <c r="K405" s="2">
        <v>178.21011352539062</v>
      </c>
      <c r="L405" s="2">
        <v>155.60197448730469</v>
      </c>
      <c r="M405" s="2">
        <v>162.78897094726562</v>
      </c>
      <c r="N405" s="2">
        <v>178.09567260742187</v>
      </c>
      <c r="O405" s="2">
        <v>153.64500427246094</v>
      </c>
      <c r="R405" s="2">
        <v>172.77981567382812</v>
      </c>
      <c r="U405" s="2">
        <v>198.91851806640625</v>
      </c>
      <c r="V405" s="2">
        <v>178.32455444335937</v>
      </c>
      <c r="W405" s="2">
        <v>182.34149169921875</v>
      </c>
      <c r="Z405" s="2">
        <v>157.26138305664062</v>
      </c>
      <c r="AA405" s="2">
        <v>185.912109375</v>
      </c>
      <c r="AB405" s="2">
        <v>155.75074768066406</v>
      </c>
      <c r="AC405" s="2">
        <v>177.74662780761719</v>
      </c>
      <c r="AD405" s="2">
        <v>156.47744750976562</v>
      </c>
      <c r="AF405" s="2">
        <v>154.34309387207031</v>
      </c>
      <c r="AH405" s="2">
        <f t="shared" si="319"/>
        <v>12.270794827498436</v>
      </c>
      <c r="AI405" s="2">
        <f t="shared" si="305"/>
        <v>153.64500427246094</v>
      </c>
      <c r="AJ405" s="2">
        <f t="shared" si="306"/>
        <v>152.73232132381582</v>
      </c>
      <c r="AK405" s="2">
        <f t="shared" si="307"/>
        <v>171.13851356506348</v>
      </c>
      <c r="AL405" s="2">
        <f t="shared" si="308"/>
        <v>189.54470580631113</v>
      </c>
      <c r="AM405" s="2">
        <f t="shared" si="309"/>
        <v>198.91851806640625</v>
      </c>
      <c r="AN405" s="89"/>
      <c r="AO405" s="48">
        <f t="shared" ref="AO405" ca="1" si="338">AN404</f>
        <v>173.01511201233978</v>
      </c>
      <c r="AP405" s="88"/>
      <c r="AQ405" s="88"/>
      <c r="AR405" s="88"/>
      <c r="AS405" s="88"/>
    </row>
    <row r="406" spans="1:45">
      <c r="A406" s="14" t="str">
        <f>'data organization'!S407</f>
        <v>404:17:1.58:HS</v>
      </c>
      <c r="B406" s="2">
        <v>154.962158203125</v>
      </c>
      <c r="C406" s="2">
        <v>154.95742797851562</v>
      </c>
      <c r="D406" s="2">
        <v>154.962158203125</v>
      </c>
      <c r="E406" s="2">
        <v>154.962158203125</v>
      </c>
      <c r="F406" s="2">
        <v>154.95506286621094</v>
      </c>
      <c r="G406" s="2">
        <v>154.95742797851562</v>
      </c>
      <c r="H406" s="2">
        <v>154.96688842773437</v>
      </c>
      <c r="I406" s="2">
        <v>154.95979309082031</v>
      </c>
      <c r="J406" s="2">
        <v>154.94560241699219</v>
      </c>
      <c r="K406" s="2">
        <v>154.95979309082031</v>
      </c>
      <c r="L406" s="2">
        <v>154.95742797851562</v>
      </c>
      <c r="M406" s="2">
        <v>154.95742797851562</v>
      </c>
      <c r="N406" s="2">
        <v>154.96452331542969</v>
      </c>
      <c r="O406" s="2">
        <v>154.95033264160156</v>
      </c>
      <c r="R406" s="2">
        <v>154.96688842773437</v>
      </c>
      <c r="U406" s="2">
        <v>154.95979309082031</v>
      </c>
      <c r="V406" s="2">
        <v>154.95506286621094</v>
      </c>
      <c r="W406" s="2">
        <v>154.96452331542969</v>
      </c>
      <c r="Z406" s="2">
        <v>154.95033264160156</v>
      </c>
      <c r="AA406" s="2">
        <v>154.95506286621094</v>
      </c>
      <c r="AB406" s="2">
        <v>154.95269775390625</v>
      </c>
      <c r="AC406" s="2">
        <v>154.95742797851562</v>
      </c>
      <c r="AD406" s="2">
        <v>154.93377685546875</v>
      </c>
      <c r="AF406" s="2">
        <v>154.95033264160156</v>
      </c>
      <c r="AH406" s="2">
        <f t="shared" si="319"/>
        <v>7.3561886326116406E-3</v>
      </c>
      <c r="AI406" s="2">
        <f t="shared" si="305"/>
        <v>154.93377685546875</v>
      </c>
      <c r="AJ406" s="2">
        <f t="shared" si="306"/>
        <v>154.94580241749054</v>
      </c>
      <c r="AK406" s="2">
        <f t="shared" si="307"/>
        <v>154.95683670043945</v>
      </c>
      <c r="AL406" s="2">
        <f t="shared" si="308"/>
        <v>154.96787098338837</v>
      </c>
      <c r="AM406" s="2">
        <f t="shared" si="309"/>
        <v>154.96688842773437</v>
      </c>
      <c r="AN406" s="89"/>
      <c r="AO406" s="48">
        <f t="shared" ref="AO406" ca="1" si="339">AN404</f>
        <v>173.01511201233978</v>
      </c>
      <c r="AP406" s="88"/>
      <c r="AQ406" s="88"/>
      <c r="AR406" s="88"/>
      <c r="AS406" s="88"/>
    </row>
    <row r="407" spans="1:45">
      <c r="A407" s="14" t="str">
        <f>'data organization'!S408</f>
        <v>405:17:1.56:HI</v>
      </c>
      <c r="B407" s="2">
        <v>179.39649963378906</v>
      </c>
      <c r="C407" s="2">
        <v>174.39154052734375</v>
      </c>
      <c r="D407" s="2">
        <v>172.20187377929687</v>
      </c>
      <c r="E407" s="2">
        <v>179.24009704589844</v>
      </c>
      <c r="F407" s="2">
        <v>163.91241455078125</v>
      </c>
      <c r="G407" s="2">
        <v>168.291748046875</v>
      </c>
      <c r="H407" s="2">
        <v>171.88906860351562</v>
      </c>
      <c r="I407" s="2">
        <v>172.3582763671875</v>
      </c>
      <c r="J407" s="2">
        <v>161.09712219238281</v>
      </c>
      <c r="K407" s="2">
        <v>186.43472290039062</v>
      </c>
      <c r="L407" s="2">
        <v>155.77935791015625</v>
      </c>
      <c r="M407" s="2">
        <v>145.45661926269531</v>
      </c>
      <c r="N407" s="2">
        <v>161.09712219238281</v>
      </c>
      <c r="O407" s="2">
        <v>152.18203735351562</v>
      </c>
      <c r="R407" s="2">
        <v>160.78431701660156</v>
      </c>
      <c r="U407" s="2">
        <v>213.33638000488281</v>
      </c>
      <c r="V407" s="2">
        <v>166.57130432128906</v>
      </c>
      <c r="W407" s="2">
        <v>176.58122253417969</v>
      </c>
      <c r="Z407" s="2">
        <v>154.84092712402344</v>
      </c>
      <c r="AA407" s="2">
        <v>187.84237670898437</v>
      </c>
      <c r="AB407" s="2">
        <v>151.86923217773437</v>
      </c>
      <c r="AC407" s="2">
        <v>172.67109680175781</v>
      </c>
      <c r="AD407" s="2">
        <v>164.53804016113281</v>
      </c>
      <c r="AF407" s="2">
        <v>147.48988342285156</v>
      </c>
      <c r="AH407" s="2">
        <f t="shared" si="319"/>
        <v>14.993303850926917</v>
      </c>
      <c r="AI407" s="2">
        <f t="shared" si="305"/>
        <v>145.45661926269531</v>
      </c>
      <c r="AJ407" s="2">
        <f t="shared" si="306"/>
        <v>145.85393091692833</v>
      </c>
      <c r="AK407" s="2">
        <f t="shared" si="307"/>
        <v>168.34388669331869</v>
      </c>
      <c r="AL407" s="2">
        <f t="shared" si="308"/>
        <v>190.83384246970905</v>
      </c>
      <c r="AM407" s="2">
        <f t="shared" si="309"/>
        <v>213.33638000488281</v>
      </c>
      <c r="AN407" s="89">
        <f ca="1">INDIRECT("'calcRED(0)'!R"&amp;ROW('calcRED(0)'!$V$17)+(ROW(AN407)-ROW($AN$116))/3&amp;"C"&amp;COLUMN('calcRED(0)'!$V$17),FALSE)</f>
        <v>169.60690136446613</v>
      </c>
      <c r="AO407" s="48">
        <f t="shared" ref="AO407" ca="1" si="340">AN407</f>
        <v>169.60690136446613</v>
      </c>
      <c r="AP407" s="88">
        <f>AK407-AK410</f>
        <v>3.2519187927246094</v>
      </c>
      <c r="AQ407" s="88">
        <f>AK408-AK411</f>
        <v>3.2463582356770928</v>
      </c>
      <c r="AR407" s="88">
        <f>AK409-AK412</f>
        <v>1.18255615234375E-3</v>
      </c>
      <c r="AS407" s="88">
        <f>data3!AM407</f>
        <v>0.1154190032712874</v>
      </c>
    </row>
    <row r="408" spans="1:45">
      <c r="A408" s="14" t="str">
        <f>'data organization'!S409</f>
        <v>406:17:1.56:LO</v>
      </c>
      <c r="B408" s="2">
        <v>173.64385986328125</v>
      </c>
      <c r="C408" s="2">
        <v>175.53216552734375</v>
      </c>
      <c r="D408" s="2">
        <v>170.18768310546875</v>
      </c>
      <c r="E408" s="2">
        <v>182.47309875488281</v>
      </c>
      <c r="F408" s="2">
        <v>161.98214721679687</v>
      </c>
      <c r="G408" s="2">
        <v>171.01167297363281</v>
      </c>
      <c r="H408" s="2">
        <v>177.99267578125</v>
      </c>
      <c r="I408" s="2">
        <v>167.77294921875</v>
      </c>
      <c r="J408" s="2">
        <v>153.98260498046875</v>
      </c>
      <c r="K408" s="2">
        <v>174.88555908203125</v>
      </c>
      <c r="L408" s="2">
        <v>152.4376220703125</v>
      </c>
      <c r="M408" s="2">
        <v>159.66468811035156</v>
      </c>
      <c r="N408" s="2">
        <v>172.55093383789062</v>
      </c>
      <c r="O408" s="2">
        <v>149.94277954101562</v>
      </c>
      <c r="R408" s="2">
        <v>168.52255249023437</v>
      </c>
      <c r="U408" s="2">
        <v>194.18058776855469</v>
      </c>
      <c r="V408" s="2">
        <v>174.4449462890625</v>
      </c>
      <c r="W408" s="2">
        <v>178.54200744628906</v>
      </c>
      <c r="Z408" s="2">
        <v>155.52186584472656</v>
      </c>
      <c r="AA408" s="2">
        <v>181.80934143066406</v>
      </c>
      <c r="AB408" s="2">
        <v>152.78668212890625</v>
      </c>
      <c r="AC408" s="2">
        <v>174.06729125976562</v>
      </c>
      <c r="AD408" s="2">
        <v>153.11283874511719</v>
      </c>
      <c r="AF408" s="2">
        <v>150.20027160644531</v>
      </c>
      <c r="AH408" s="2">
        <f t="shared" si="319"/>
        <v>12.052267008326599</v>
      </c>
      <c r="AI408" s="2">
        <f t="shared" si="305"/>
        <v>149.94277954101562</v>
      </c>
      <c r="AJ408" s="2">
        <f t="shared" si="306"/>
        <v>149.72363386556185</v>
      </c>
      <c r="AK408" s="2">
        <f t="shared" si="307"/>
        <v>167.80203437805176</v>
      </c>
      <c r="AL408" s="2">
        <f t="shared" si="308"/>
        <v>185.88043489054166</v>
      </c>
      <c r="AM408" s="2">
        <f t="shared" si="309"/>
        <v>194.18058776855469</v>
      </c>
      <c r="AN408" s="89"/>
      <c r="AO408" s="48">
        <f t="shared" ref="AO408" ca="1" si="341">AN407</f>
        <v>169.60690136446613</v>
      </c>
      <c r="AP408" s="88"/>
      <c r="AQ408" s="88"/>
      <c r="AR408" s="88"/>
      <c r="AS408" s="88"/>
    </row>
    <row r="409" spans="1:45">
      <c r="A409" s="14" t="str">
        <f>'data organization'!S410</f>
        <v>407:17:1.56:HS</v>
      </c>
      <c r="B409" s="2">
        <v>154.95979309082031</v>
      </c>
      <c r="C409" s="2">
        <v>154.95506286621094</v>
      </c>
      <c r="D409" s="2">
        <v>154.96452331542969</v>
      </c>
      <c r="E409" s="2">
        <v>154.96688842773437</v>
      </c>
      <c r="F409" s="2">
        <v>154.95742797851562</v>
      </c>
      <c r="G409" s="2">
        <v>154.962158203125</v>
      </c>
      <c r="H409" s="2">
        <v>154.962158203125</v>
      </c>
      <c r="I409" s="2">
        <v>154.95979309082031</v>
      </c>
      <c r="J409" s="2">
        <v>154.94796752929687</v>
      </c>
      <c r="K409" s="2">
        <v>154.95742797851562</v>
      </c>
      <c r="L409" s="2">
        <v>154.95979309082031</v>
      </c>
      <c r="M409" s="2">
        <v>154.94560241699219</v>
      </c>
      <c r="N409" s="2">
        <v>154.95979309082031</v>
      </c>
      <c r="O409" s="2">
        <v>154.94796752929687</v>
      </c>
      <c r="R409" s="2">
        <v>154.96688842773437</v>
      </c>
      <c r="U409" s="2">
        <v>154.95742797851562</v>
      </c>
      <c r="V409" s="2">
        <v>154.962158203125</v>
      </c>
      <c r="W409" s="2">
        <v>154.962158203125</v>
      </c>
      <c r="Z409" s="2">
        <v>154.95033264160156</v>
      </c>
      <c r="AA409" s="2">
        <v>154.95742797851562</v>
      </c>
      <c r="AB409" s="2">
        <v>154.94796752929687</v>
      </c>
      <c r="AC409" s="2">
        <v>154.95506286621094</v>
      </c>
      <c r="AD409" s="2">
        <v>154.94087219238281</v>
      </c>
      <c r="AF409" s="2">
        <v>154.95033264160156</v>
      </c>
      <c r="AH409" s="2">
        <f t="shared" si="319"/>
        <v>6.9677941870988453E-3</v>
      </c>
      <c r="AI409" s="2">
        <f t="shared" si="305"/>
        <v>154.94087219238281</v>
      </c>
      <c r="AJ409" s="2">
        <f t="shared" si="306"/>
        <v>154.94608937012072</v>
      </c>
      <c r="AK409" s="2">
        <f t="shared" si="307"/>
        <v>154.95654106140137</v>
      </c>
      <c r="AL409" s="2">
        <f t="shared" si="308"/>
        <v>154.96699275268202</v>
      </c>
      <c r="AM409" s="2">
        <f t="shared" si="309"/>
        <v>154.96688842773437</v>
      </c>
      <c r="AN409" s="89"/>
      <c r="AO409" s="48">
        <f t="shared" ref="AO409" ca="1" si="342">AN407</f>
        <v>169.60690136446613</v>
      </c>
      <c r="AP409" s="88"/>
      <c r="AQ409" s="88"/>
      <c r="AR409" s="88"/>
      <c r="AS409" s="88"/>
    </row>
    <row r="410" spans="1:45">
      <c r="A410" s="14" t="str">
        <f>'data organization'!S411</f>
        <v>408:17:1.54:HI</v>
      </c>
      <c r="B410" s="2">
        <v>175.95559692382812</v>
      </c>
      <c r="C410" s="2">
        <v>170.95063781738281</v>
      </c>
      <c r="D410" s="2">
        <v>168.91737365722656</v>
      </c>
      <c r="E410" s="2">
        <v>175.7991943359375</v>
      </c>
      <c r="F410" s="2">
        <v>160.78431701660156</v>
      </c>
      <c r="G410" s="2">
        <v>165.00724792480469</v>
      </c>
      <c r="H410" s="2">
        <v>168.60456848144531</v>
      </c>
      <c r="I410" s="2">
        <v>168.91737365722656</v>
      </c>
      <c r="J410" s="2">
        <v>157.96902465820312</v>
      </c>
      <c r="K410" s="2">
        <v>182.83741760253906</v>
      </c>
      <c r="L410" s="2">
        <v>152.80766296386719</v>
      </c>
      <c r="M410" s="2">
        <v>142.79774475097656</v>
      </c>
      <c r="N410" s="2">
        <v>157.96902465820312</v>
      </c>
      <c r="O410" s="2">
        <v>149.21034240722656</v>
      </c>
      <c r="R410" s="2">
        <v>157.65621948242187</v>
      </c>
      <c r="U410" s="2">
        <v>209.11344909667969</v>
      </c>
      <c r="V410" s="2">
        <v>163.28678894042969</v>
      </c>
      <c r="W410" s="2">
        <v>173.14030456542969</v>
      </c>
      <c r="Z410" s="2">
        <v>151.86923217773437</v>
      </c>
      <c r="AA410" s="2">
        <v>184.24505615234375</v>
      </c>
      <c r="AB410" s="2">
        <v>148.89753723144531</v>
      </c>
      <c r="AC410" s="2">
        <v>169.38658142089844</v>
      </c>
      <c r="AD410" s="2">
        <v>161.40992736816406</v>
      </c>
      <c r="AF410" s="2">
        <v>144.67460632324219</v>
      </c>
      <c r="AH410" s="2">
        <f t="shared" si="319"/>
        <v>14.681722800050101</v>
      </c>
      <c r="AI410" s="2">
        <f t="shared" si="305"/>
        <v>142.79774475097656</v>
      </c>
      <c r="AJ410" s="2">
        <f t="shared" si="306"/>
        <v>143.06938370051893</v>
      </c>
      <c r="AK410" s="2">
        <f t="shared" si="307"/>
        <v>165.09196790059408</v>
      </c>
      <c r="AL410" s="2">
        <f t="shared" si="308"/>
        <v>187.11455210066924</v>
      </c>
      <c r="AM410" s="2">
        <f t="shared" si="309"/>
        <v>209.11344909667969</v>
      </c>
      <c r="AN410" s="89">
        <f ca="1">INDIRECT("'calcRED(0)'!R"&amp;ROW('calcRED(0)'!$V$17)+(ROW(AN410)-ROW($AN$116))/3&amp;"C"&amp;COLUMN('calcRED(0)'!$V$17),FALSE)</f>
        <v>166.29763502321879</v>
      </c>
      <c r="AO410" s="48">
        <f t="shared" ref="AO410" ca="1" si="343">AN410</f>
        <v>166.29763502321879</v>
      </c>
      <c r="AP410" s="88">
        <f>AK410-AK413</f>
        <v>3.4083251953125</v>
      </c>
      <c r="AQ410" s="88">
        <f>AK411-AK414</f>
        <v>3.3875033060709541</v>
      </c>
      <c r="AR410" s="88">
        <f>AK412-AK415</f>
        <v>1.6752878824775053E-3</v>
      </c>
      <c r="AS410" s="88">
        <f>data3!AM410</f>
        <v>0.12279170559298613</v>
      </c>
    </row>
    <row r="411" spans="1:45">
      <c r="A411" s="14" t="str">
        <f>'data organization'!S412</f>
        <v>409:17:1.54:LO</v>
      </c>
      <c r="B411" s="2">
        <v>168.9688720703125</v>
      </c>
      <c r="C411" s="2">
        <v>172.24765014648437</v>
      </c>
      <c r="D411" s="2">
        <v>167.08056640625</v>
      </c>
      <c r="E411" s="2">
        <v>178.33027648925781</v>
      </c>
      <c r="F411" s="2">
        <v>158.55459594726562</v>
      </c>
      <c r="G411" s="2">
        <v>167.4010009765625</v>
      </c>
      <c r="H411" s="2">
        <v>175.84115600585937</v>
      </c>
      <c r="I411" s="2">
        <v>165.11787414550781</v>
      </c>
      <c r="J411" s="2">
        <v>151.27603149414062</v>
      </c>
      <c r="K411" s="2">
        <v>173.77546691894531</v>
      </c>
      <c r="L411" s="2">
        <v>148.56947326660156</v>
      </c>
      <c r="M411" s="2">
        <v>156.40306091308594</v>
      </c>
      <c r="N411" s="2">
        <v>168.65415954589844</v>
      </c>
      <c r="O411" s="2">
        <v>147.52232360839844</v>
      </c>
      <c r="R411" s="2">
        <v>164.56283569335937</v>
      </c>
      <c r="U411" s="2">
        <v>189.97482299804687</v>
      </c>
      <c r="V411" s="2">
        <v>170.70268249511719</v>
      </c>
      <c r="W411" s="2">
        <v>175.24032592773437</v>
      </c>
      <c r="Z411" s="2">
        <v>153.4962158203125</v>
      </c>
      <c r="AA411" s="2">
        <v>177.75807189941406</v>
      </c>
      <c r="AB411" s="2">
        <v>150.05722045898437</v>
      </c>
      <c r="AC411" s="2">
        <v>170.15907287597656</v>
      </c>
      <c r="AD411" s="2">
        <v>150.29754638671875</v>
      </c>
      <c r="AF411" s="2">
        <v>147.34492492675781</v>
      </c>
      <c r="AH411" s="2">
        <f t="shared" si="319"/>
        <v>11.744855135736831</v>
      </c>
      <c r="AI411" s="2">
        <f t="shared" si="305"/>
        <v>147.34492492675781</v>
      </c>
      <c r="AJ411" s="2">
        <f t="shared" si="306"/>
        <v>146.93839343876942</v>
      </c>
      <c r="AK411" s="2">
        <f t="shared" si="307"/>
        <v>164.55567614237467</v>
      </c>
      <c r="AL411" s="2">
        <f t="shared" si="308"/>
        <v>182.17295884597991</v>
      </c>
      <c r="AM411" s="2">
        <f t="shared" si="309"/>
        <v>189.97482299804687</v>
      </c>
      <c r="AN411" s="89"/>
      <c r="AO411" s="48">
        <f t="shared" ref="AO411" ca="1" si="344">AN410</f>
        <v>166.29763502321879</v>
      </c>
      <c r="AP411" s="88"/>
      <c r="AQ411" s="88"/>
      <c r="AR411" s="88"/>
      <c r="AS411" s="88"/>
    </row>
    <row r="412" spans="1:45">
      <c r="A412" s="14" t="str">
        <f>'data organization'!S413</f>
        <v>410:17:1.54:HS</v>
      </c>
      <c r="B412" s="2">
        <v>154.95506286621094</v>
      </c>
      <c r="C412" s="2">
        <v>154.962158203125</v>
      </c>
      <c r="D412" s="2">
        <v>154.95269775390625</v>
      </c>
      <c r="E412" s="2">
        <v>154.96688842773437</v>
      </c>
      <c r="F412" s="2">
        <v>154.95742797851562</v>
      </c>
      <c r="G412" s="2">
        <v>154.95979309082031</v>
      </c>
      <c r="H412" s="2">
        <v>154.95979309082031</v>
      </c>
      <c r="I412" s="2">
        <v>154.95506286621094</v>
      </c>
      <c r="J412" s="2">
        <v>154.94796752929687</v>
      </c>
      <c r="K412" s="2">
        <v>154.95979309082031</v>
      </c>
      <c r="L412" s="2">
        <v>154.95506286621094</v>
      </c>
      <c r="M412" s="2">
        <v>154.94560241699219</v>
      </c>
      <c r="N412" s="2">
        <v>154.962158203125</v>
      </c>
      <c r="O412" s="2">
        <v>154.95033264160156</v>
      </c>
      <c r="R412" s="2">
        <v>154.95979309082031</v>
      </c>
      <c r="U412" s="2">
        <v>154.95979309082031</v>
      </c>
      <c r="V412" s="2">
        <v>154.962158203125</v>
      </c>
      <c r="W412" s="2">
        <v>154.96452331542969</v>
      </c>
      <c r="Z412" s="2">
        <v>154.94796752929687</v>
      </c>
      <c r="AA412" s="2">
        <v>154.95742797851562</v>
      </c>
      <c r="AB412" s="2">
        <v>154.94560241699219</v>
      </c>
      <c r="AC412" s="2">
        <v>154.95506286621094</v>
      </c>
      <c r="AD412" s="2">
        <v>154.93850708007812</v>
      </c>
      <c r="AF412" s="2">
        <v>154.94796752929687</v>
      </c>
      <c r="AH412" s="2">
        <f t="shared" si="319"/>
        <v>7.0199555703351459E-3</v>
      </c>
      <c r="AI412" s="2">
        <f t="shared" si="305"/>
        <v>154.93850708007812</v>
      </c>
      <c r="AJ412" s="2">
        <f t="shared" si="306"/>
        <v>154.94482857189351</v>
      </c>
      <c r="AK412" s="2">
        <f t="shared" si="307"/>
        <v>154.95535850524902</v>
      </c>
      <c r="AL412" s="2">
        <f t="shared" si="308"/>
        <v>154.96588843860454</v>
      </c>
      <c r="AM412" s="2">
        <f t="shared" si="309"/>
        <v>154.96688842773437</v>
      </c>
      <c r="AN412" s="89"/>
      <c r="AO412" s="48">
        <f t="shared" ref="AO412" ca="1" si="345">AN410</f>
        <v>166.29763502321879</v>
      </c>
      <c r="AP412" s="88"/>
      <c r="AQ412" s="88"/>
      <c r="AR412" s="88"/>
      <c r="AS412" s="88"/>
    </row>
    <row r="413" spans="1:45">
      <c r="A413" s="14" t="str">
        <f>'data organization'!S414</f>
        <v>411:17:1.52:HI</v>
      </c>
      <c r="B413" s="2">
        <v>172.20187377929687</v>
      </c>
      <c r="C413" s="2">
        <v>167.50973510742187</v>
      </c>
      <c r="D413" s="2">
        <v>165.32005310058594</v>
      </c>
      <c r="E413" s="2">
        <v>172.20187377929687</v>
      </c>
      <c r="F413" s="2">
        <v>157.34339904785156</v>
      </c>
      <c r="G413" s="2">
        <v>161.56634521484375</v>
      </c>
      <c r="H413" s="2">
        <v>165.16365051269531</v>
      </c>
      <c r="I413" s="2">
        <v>165.47645568847656</v>
      </c>
      <c r="J413" s="2">
        <v>154.68452453613281</v>
      </c>
      <c r="K413" s="2">
        <v>179.08369445800781</v>
      </c>
      <c r="L413" s="2">
        <v>149.6795654296875</v>
      </c>
      <c r="M413" s="2">
        <v>139.8260498046875</v>
      </c>
      <c r="N413" s="2">
        <v>154.68452453613281</v>
      </c>
      <c r="O413" s="2">
        <v>146.2386474609375</v>
      </c>
      <c r="R413" s="2">
        <v>154.3717041015625</v>
      </c>
      <c r="U413" s="2">
        <v>204.89051818847656</v>
      </c>
      <c r="V413" s="2">
        <v>160.00228881835937</v>
      </c>
      <c r="W413" s="2">
        <v>169.54299926757813</v>
      </c>
      <c r="Z413" s="2">
        <v>148.74113464355469</v>
      </c>
      <c r="AA413" s="2">
        <v>180.33493041992187</v>
      </c>
      <c r="AB413" s="2">
        <v>145.92584228515625</v>
      </c>
      <c r="AC413" s="2">
        <v>165.9456787109375</v>
      </c>
      <c r="AD413" s="2">
        <v>157.96902465820312</v>
      </c>
      <c r="AF413" s="2">
        <v>141.70291137695312</v>
      </c>
      <c r="AH413" s="2">
        <f t="shared" si="319"/>
        <v>14.37796176840833</v>
      </c>
      <c r="AI413" s="2">
        <f t="shared" si="305"/>
        <v>139.8260498046875</v>
      </c>
      <c r="AJ413" s="2">
        <f t="shared" si="306"/>
        <v>140.1167000526691</v>
      </c>
      <c r="AK413" s="2">
        <f t="shared" si="307"/>
        <v>161.68364270528158</v>
      </c>
      <c r="AL413" s="2">
        <f t="shared" si="308"/>
        <v>183.25058535789407</v>
      </c>
      <c r="AM413" s="2">
        <f t="shared" si="309"/>
        <v>204.89051818847656</v>
      </c>
      <c r="AN413" s="89">
        <f ca="1">INDIRECT("'calcRED(0)'!R"&amp;ROW('calcRED(0)'!$V$17)+(ROW(AN413)-ROW($AN$116))/3&amp;"C"&amp;COLUMN('calcRED(0)'!$V$17),FALSE)</f>
        <v>162.77698030617785</v>
      </c>
      <c r="AO413" s="48">
        <f t="shared" ref="AO413" ca="1" si="346">AN413</f>
        <v>162.77698030617785</v>
      </c>
      <c r="AP413" s="88">
        <f>AK413-AK416</f>
        <v>4.0925979614257812</v>
      </c>
      <c r="AQ413" s="88">
        <f>AK414-AK417</f>
        <v>4.0207500457763672</v>
      </c>
      <c r="AR413" s="88">
        <f>AK415-AK418</f>
        <v>2.0694732666015625E-3</v>
      </c>
      <c r="AS413" s="88">
        <f>data3!AM413</f>
        <v>0.14337042839296377</v>
      </c>
    </row>
    <row r="414" spans="1:45">
      <c r="A414" s="14" t="str">
        <f>'data organization'!S415</f>
        <v>412:17:1.52:LO</v>
      </c>
      <c r="B414" s="2">
        <v>167.47538757324219</v>
      </c>
      <c r="C414" s="2">
        <v>168.87159729003906</v>
      </c>
      <c r="D414" s="2">
        <v>162.96063232421875</v>
      </c>
      <c r="E414" s="2">
        <v>174.88555908203125</v>
      </c>
      <c r="F414" s="2">
        <v>155.91668701171875</v>
      </c>
      <c r="G414" s="2">
        <v>164.58000183105469</v>
      </c>
      <c r="H414" s="2">
        <v>170.84001159667969</v>
      </c>
      <c r="I414" s="2">
        <v>162.36552429199219</v>
      </c>
      <c r="J414" s="2">
        <v>147.82559204101562</v>
      </c>
      <c r="K414" s="2">
        <v>168.88876342773437</v>
      </c>
      <c r="L414" s="2">
        <v>145.17623901367187</v>
      </c>
      <c r="M414" s="2">
        <v>152.30601501464844</v>
      </c>
      <c r="N414" s="2">
        <v>164.33393859863281</v>
      </c>
      <c r="O414" s="2">
        <v>145.43373107910156</v>
      </c>
      <c r="R414" s="2">
        <v>160.9578857421875</v>
      </c>
      <c r="U414" s="2">
        <v>186.13526916503906</v>
      </c>
      <c r="V414" s="2">
        <v>168.00755310058594</v>
      </c>
      <c r="W414" s="2">
        <v>170.68551635742187</v>
      </c>
      <c r="Z414" s="2">
        <v>149.34767150878906</v>
      </c>
      <c r="AA414" s="2">
        <v>174.50218200683594</v>
      </c>
      <c r="AB414" s="2">
        <v>147.2362060546875</v>
      </c>
      <c r="AC414" s="2">
        <v>167.14350891113281</v>
      </c>
      <c r="AD414" s="2">
        <v>147.99725341796875</v>
      </c>
      <c r="AF414" s="2">
        <v>144.16342163085937</v>
      </c>
      <c r="AH414" s="2">
        <f t="shared" si="319"/>
        <v>11.468146323555748</v>
      </c>
      <c r="AI414" s="2">
        <f t="shared" si="305"/>
        <v>144.16342163085937</v>
      </c>
      <c r="AJ414" s="2">
        <f t="shared" si="306"/>
        <v>143.9659533509701</v>
      </c>
      <c r="AK414" s="2">
        <f t="shared" si="307"/>
        <v>161.16817283630371</v>
      </c>
      <c r="AL414" s="2">
        <f t="shared" si="308"/>
        <v>178.37039232163733</v>
      </c>
      <c r="AM414" s="2">
        <f t="shared" si="309"/>
        <v>186.13526916503906</v>
      </c>
      <c r="AN414" s="89"/>
      <c r="AO414" s="48">
        <f t="shared" ref="AO414" ca="1" si="347">AN413</f>
        <v>162.77698030617785</v>
      </c>
      <c r="AP414" s="88"/>
      <c r="AQ414" s="88"/>
      <c r="AR414" s="88"/>
      <c r="AS414" s="88"/>
    </row>
    <row r="415" spans="1:45">
      <c r="A415" s="14" t="str">
        <f>'data organization'!S416</f>
        <v>413:17:1.52:HS</v>
      </c>
      <c r="B415" s="2">
        <v>154.95979309082031</v>
      </c>
      <c r="C415" s="2">
        <v>154.95742797851562</v>
      </c>
      <c r="D415" s="2">
        <v>154.95979309082031</v>
      </c>
      <c r="E415" s="2">
        <v>154.962158203125</v>
      </c>
      <c r="F415" s="2">
        <v>154.95506286621094</v>
      </c>
      <c r="G415" s="2">
        <v>154.95742797851562</v>
      </c>
      <c r="H415" s="2">
        <v>154.962158203125</v>
      </c>
      <c r="I415" s="2">
        <v>154.95506286621094</v>
      </c>
      <c r="J415" s="2">
        <v>154.94560241699219</v>
      </c>
      <c r="K415" s="2">
        <v>154.95506286621094</v>
      </c>
      <c r="L415" s="2">
        <v>154.95506286621094</v>
      </c>
      <c r="M415" s="2">
        <v>154.95033264160156</v>
      </c>
      <c r="N415" s="2">
        <v>154.95742797851562</v>
      </c>
      <c r="O415" s="2">
        <v>154.94796752929687</v>
      </c>
      <c r="R415" s="2">
        <v>154.95742797851562</v>
      </c>
      <c r="U415" s="2">
        <v>154.95742797851562</v>
      </c>
      <c r="V415" s="2">
        <v>154.95506286621094</v>
      </c>
      <c r="W415" s="2">
        <v>154.96452331542969</v>
      </c>
      <c r="Z415" s="2">
        <v>154.93850708007812</v>
      </c>
      <c r="AA415" s="2">
        <v>154.95506286621094</v>
      </c>
      <c r="AB415" s="2">
        <v>154.94560241699219</v>
      </c>
      <c r="AC415" s="2">
        <v>154.95506286621094</v>
      </c>
      <c r="AD415" s="2">
        <v>154.93141174316406</v>
      </c>
      <c r="AF415" s="2">
        <v>154.94796752929687</v>
      </c>
      <c r="AH415" s="2">
        <f t="shared" si="319"/>
        <v>7.6691270152064138E-3</v>
      </c>
      <c r="AI415" s="2">
        <f t="shared" si="305"/>
        <v>154.93141174316406</v>
      </c>
      <c r="AJ415" s="2">
        <f t="shared" si="306"/>
        <v>154.94217952684374</v>
      </c>
      <c r="AK415" s="2">
        <f t="shared" si="307"/>
        <v>154.95368321736655</v>
      </c>
      <c r="AL415" s="2">
        <f t="shared" si="308"/>
        <v>154.96518690788935</v>
      </c>
      <c r="AM415" s="2">
        <f t="shared" si="309"/>
        <v>154.96452331542969</v>
      </c>
      <c r="AN415" s="89"/>
      <c r="AO415" s="48">
        <f t="shared" ref="AO415" ca="1" si="348">AN413</f>
        <v>162.77698030617785</v>
      </c>
      <c r="AP415" s="88"/>
      <c r="AQ415" s="88"/>
      <c r="AR415" s="88"/>
      <c r="AS415" s="88"/>
    </row>
    <row r="416" spans="1:45">
      <c r="A416" s="14" t="str">
        <f>'data organization'!S417</f>
        <v>414:17:1.5:HI</v>
      </c>
      <c r="B416" s="2">
        <v>167.82254028320312</v>
      </c>
      <c r="C416" s="2">
        <v>163.13038635253906</v>
      </c>
      <c r="D416" s="2">
        <v>161.25352478027344</v>
      </c>
      <c r="E416" s="2">
        <v>167.82254028320312</v>
      </c>
      <c r="F416" s="2">
        <v>153.43327331542969</v>
      </c>
      <c r="G416" s="2">
        <v>157.49980163574219</v>
      </c>
      <c r="H416" s="2">
        <v>160.94071960449219</v>
      </c>
      <c r="I416" s="2">
        <v>161.25352478027344</v>
      </c>
      <c r="J416" s="2">
        <v>150.77439880371094</v>
      </c>
      <c r="K416" s="2">
        <v>174.54795837402344</v>
      </c>
      <c r="L416" s="2">
        <v>145.92584228515625</v>
      </c>
      <c r="M416" s="2">
        <v>136.22872924804687</v>
      </c>
      <c r="N416" s="2">
        <v>150.77439880371094</v>
      </c>
      <c r="O416" s="2">
        <v>142.48492431640625</v>
      </c>
      <c r="R416" s="2">
        <v>150.46157836914062</v>
      </c>
      <c r="U416" s="2">
        <v>199.72915649414062</v>
      </c>
      <c r="V416" s="2">
        <v>155.93576049804687</v>
      </c>
      <c r="W416" s="2">
        <v>165.32005310058594</v>
      </c>
      <c r="Z416" s="2">
        <v>144.98741149902344</v>
      </c>
      <c r="AA416" s="2">
        <v>175.7991943359375</v>
      </c>
      <c r="AB416" s="2">
        <v>142.172119140625</v>
      </c>
      <c r="AC416" s="2">
        <v>161.72274780273437</v>
      </c>
      <c r="AD416" s="2">
        <v>154.05889892578125</v>
      </c>
      <c r="AF416" s="2">
        <v>138.1055908203125</v>
      </c>
      <c r="AH416" s="2">
        <f t="shared" si="319"/>
        <v>14.022922080145332</v>
      </c>
      <c r="AI416" s="2">
        <f t="shared" si="305"/>
        <v>136.22872924804687</v>
      </c>
      <c r="AJ416" s="2">
        <f t="shared" si="306"/>
        <v>136.55666162363781</v>
      </c>
      <c r="AK416" s="2">
        <f t="shared" si="307"/>
        <v>157.5910447438558</v>
      </c>
      <c r="AL416" s="2">
        <f t="shared" si="308"/>
        <v>178.6254278640738</v>
      </c>
      <c r="AM416" s="2">
        <f t="shared" si="309"/>
        <v>199.72915649414062</v>
      </c>
      <c r="AN416" s="89">
        <f ca="1">INDIRECT("'calcRED(0)'!R"&amp;ROW('calcRED(0)'!$V$17)+(ROW(AN416)-ROW($AN$116))/3&amp;"C"&amp;COLUMN('calcRED(0)'!$V$17),FALSE)</f>
        <v>158.66629732015457</v>
      </c>
      <c r="AO416" s="48">
        <f t="shared" ref="AO416" ca="1" si="349">AN416</f>
        <v>158.66629732015457</v>
      </c>
      <c r="AP416" s="88">
        <f>AK416-AK419</f>
        <v>4.3532708485921319</v>
      </c>
      <c r="AQ416" s="88">
        <f>AK417-AK420</f>
        <v>4.3035233815511162</v>
      </c>
      <c r="AR416" s="88">
        <f>AK418-AK421</f>
        <v>2.266565958677802E-3</v>
      </c>
      <c r="AS416" s="88">
        <f>data3!AM416</f>
        <v>0.15490190444454033</v>
      </c>
    </row>
    <row r="417" spans="1:45">
      <c r="A417" s="14" t="str">
        <f>'data organization'!S418</f>
        <v>415:17:1.5:LO</v>
      </c>
      <c r="B417" s="2">
        <v>163.73312377929687</v>
      </c>
      <c r="C417" s="2">
        <v>164.76882934570312</v>
      </c>
      <c r="D417" s="2">
        <v>157.79354858398437</v>
      </c>
      <c r="E417" s="2">
        <v>170.13046264648437</v>
      </c>
      <c r="F417" s="2">
        <v>152.17440795898437</v>
      </c>
      <c r="G417" s="2">
        <v>160.58023071289062</v>
      </c>
      <c r="H417" s="2">
        <v>164.57427978515625</v>
      </c>
      <c r="I417" s="2">
        <v>158.92080688476562</v>
      </c>
      <c r="J417" s="2">
        <v>144.02609252929687</v>
      </c>
      <c r="K417" s="2">
        <v>166.51408386230469</v>
      </c>
      <c r="L417" s="2">
        <v>141.08491516113281</v>
      </c>
      <c r="M417" s="2">
        <v>147.18470764160156</v>
      </c>
      <c r="N417" s="2">
        <v>161.63882446289062</v>
      </c>
      <c r="O417" s="2">
        <v>141.09635925292969</v>
      </c>
      <c r="R417" s="2">
        <v>157.54750061035156</v>
      </c>
      <c r="U417" s="2">
        <v>180.90524291992187</v>
      </c>
      <c r="V417" s="2">
        <v>164.53422546386719</v>
      </c>
      <c r="W417" s="2">
        <v>167.43533325195312</v>
      </c>
      <c r="Z417" s="2">
        <v>144.89013671875</v>
      </c>
      <c r="AA417" s="2">
        <v>170.71412658691406</v>
      </c>
      <c r="AB417" s="2">
        <v>143.16777038574219</v>
      </c>
      <c r="AC417" s="2">
        <v>163.68734741210937</v>
      </c>
      <c r="AD417" s="2">
        <v>145.04463195800781</v>
      </c>
      <c r="AF417" s="2">
        <v>139.39115905761719</v>
      </c>
      <c r="AH417" s="2">
        <f t="shared" si="319"/>
        <v>11.457834521038206</v>
      </c>
      <c r="AI417" s="2">
        <f t="shared" si="305"/>
        <v>139.39115905761719</v>
      </c>
      <c r="AJ417" s="2">
        <f t="shared" si="306"/>
        <v>139.96067100897002</v>
      </c>
      <c r="AK417" s="2">
        <f t="shared" si="307"/>
        <v>157.14742279052734</v>
      </c>
      <c r="AL417" s="2">
        <f t="shared" si="308"/>
        <v>174.33417457208466</v>
      </c>
      <c r="AM417" s="2">
        <f t="shared" si="309"/>
        <v>180.90524291992187</v>
      </c>
      <c r="AN417" s="89"/>
      <c r="AO417" s="48">
        <f t="shared" ref="AO417" ca="1" si="350">AN416</f>
        <v>158.66629732015457</v>
      </c>
      <c r="AP417" s="88"/>
      <c r="AQ417" s="88"/>
      <c r="AR417" s="88"/>
      <c r="AS417" s="88"/>
    </row>
    <row r="418" spans="1:45">
      <c r="A418" s="14" t="str">
        <f>'data organization'!S419</f>
        <v>416:17:1.5:HS</v>
      </c>
      <c r="B418" s="2">
        <v>154.95506286621094</v>
      </c>
      <c r="C418" s="2">
        <v>154.95979309082031</v>
      </c>
      <c r="D418" s="2">
        <v>154.95269775390625</v>
      </c>
      <c r="E418" s="2">
        <v>154.95979309082031</v>
      </c>
      <c r="F418" s="2">
        <v>154.95269775390625</v>
      </c>
      <c r="G418" s="2">
        <v>154.95506286621094</v>
      </c>
      <c r="H418" s="2">
        <v>154.95979309082031</v>
      </c>
      <c r="I418" s="2">
        <v>154.95742797851562</v>
      </c>
      <c r="J418" s="2">
        <v>154.9432373046875</v>
      </c>
      <c r="K418" s="2">
        <v>154.95269775390625</v>
      </c>
      <c r="L418" s="2">
        <v>154.95269775390625</v>
      </c>
      <c r="M418" s="2">
        <v>154.9432373046875</v>
      </c>
      <c r="N418" s="2">
        <v>154.95033264160156</v>
      </c>
      <c r="O418" s="2">
        <v>154.95269775390625</v>
      </c>
      <c r="R418" s="2">
        <v>154.96925354003906</v>
      </c>
      <c r="U418" s="2">
        <v>154.95742797851562</v>
      </c>
      <c r="V418" s="2">
        <v>154.95033264160156</v>
      </c>
      <c r="W418" s="2">
        <v>154.95742797851562</v>
      </c>
      <c r="Z418" s="2">
        <v>154.94087219238281</v>
      </c>
      <c r="AA418" s="2">
        <v>154.95033264160156</v>
      </c>
      <c r="AB418" s="2">
        <v>154.9432373046875</v>
      </c>
      <c r="AC418" s="2">
        <v>154.94796752929687</v>
      </c>
      <c r="AD418" s="2">
        <v>154.93141174316406</v>
      </c>
      <c r="AF418" s="2">
        <v>154.9432373046875</v>
      </c>
      <c r="AH418" s="2">
        <f t="shared" si="319"/>
        <v>7.9818572940406566E-3</v>
      </c>
      <c r="AI418" s="2">
        <f t="shared" si="305"/>
        <v>154.93141174316406</v>
      </c>
      <c r="AJ418" s="2">
        <f t="shared" si="306"/>
        <v>154.93964095815889</v>
      </c>
      <c r="AK418" s="2">
        <f t="shared" si="307"/>
        <v>154.95161374409994</v>
      </c>
      <c r="AL418" s="2">
        <f t="shared" si="308"/>
        <v>154.963586530041</v>
      </c>
      <c r="AM418" s="2">
        <f t="shared" si="309"/>
        <v>154.96925354003906</v>
      </c>
      <c r="AN418" s="89"/>
      <c r="AO418" s="48">
        <f t="shared" ref="AO418" ca="1" si="351">AN416</f>
        <v>158.66629732015457</v>
      </c>
      <c r="AP418" s="88"/>
      <c r="AQ418" s="88"/>
      <c r="AR418" s="88"/>
      <c r="AS418" s="88"/>
    </row>
    <row r="419" spans="1:45">
      <c r="A419" s="14" t="str">
        <f>'data organization'!S420</f>
        <v>417:17:1.48:HI</v>
      </c>
      <c r="B419" s="2">
        <v>163.13038635253906</v>
      </c>
      <c r="C419" s="2">
        <v>158.59465026855469</v>
      </c>
      <c r="D419" s="2">
        <v>156.71778869628906</v>
      </c>
      <c r="E419" s="2">
        <v>163.13038635253906</v>
      </c>
      <c r="F419" s="2">
        <v>149.21034240722656</v>
      </c>
      <c r="G419" s="2">
        <v>153.27687072753906</v>
      </c>
      <c r="H419" s="2">
        <v>156.40496826171875</v>
      </c>
      <c r="I419" s="2">
        <v>156.87419128417969</v>
      </c>
      <c r="J419" s="2">
        <v>146.70787048339844</v>
      </c>
      <c r="K419" s="2">
        <v>169.69940185546875</v>
      </c>
      <c r="L419" s="2">
        <v>141.85931396484375</v>
      </c>
      <c r="M419" s="2">
        <v>132.47500610351562</v>
      </c>
      <c r="N419" s="2">
        <v>146.70787048339844</v>
      </c>
      <c r="O419" s="2">
        <v>138.57481384277344</v>
      </c>
      <c r="R419" s="2">
        <v>146.39505004882813</v>
      </c>
      <c r="U419" s="2">
        <v>194.09857177734375</v>
      </c>
      <c r="V419" s="2">
        <v>151.55642700195312</v>
      </c>
      <c r="W419" s="2">
        <v>160.78431701660156</v>
      </c>
      <c r="Z419" s="2">
        <v>140.92088317871094</v>
      </c>
      <c r="AA419" s="2">
        <v>171.10704040527344</v>
      </c>
      <c r="AB419" s="2">
        <v>138.26199340820312</v>
      </c>
      <c r="AC419" s="2">
        <v>157.18699645996094</v>
      </c>
      <c r="AD419" s="2">
        <v>149.83596801757812</v>
      </c>
      <c r="AF419" s="2">
        <v>134.19546508789062</v>
      </c>
      <c r="AH419" s="2">
        <f t="shared" si="319"/>
        <v>13.624008356703277</v>
      </c>
      <c r="AI419" s="2">
        <f t="shared" si="305"/>
        <v>132.47500610351562</v>
      </c>
      <c r="AJ419" s="2">
        <f t="shared" si="306"/>
        <v>132.80176136020876</v>
      </c>
      <c r="AK419" s="2">
        <f t="shared" si="307"/>
        <v>153.23777389526367</v>
      </c>
      <c r="AL419" s="2">
        <f t="shared" si="308"/>
        <v>173.67378643031859</v>
      </c>
      <c r="AM419" s="2">
        <f t="shared" si="309"/>
        <v>194.09857177734375</v>
      </c>
      <c r="AN419" s="89">
        <f ca="1">INDIRECT("'calcRED(0)'!R"&amp;ROW('calcRED(0)'!$V$17)+(ROW(AN419)-ROW($AN$116))/3&amp;"C"&amp;COLUMN('calcRED(0)'!$V$17),FALSE)</f>
        <v>154.22498658236768</v>
      </c>
      <c r="AO419" s="48">
        <f t="shared" ref="AO419" ca="1" si="352">AN419</f>
        <v>154.22498658236768</v>
      </c>
      <c r="AP419" s="88">
        <f>AK419-AK422</f>
        <v>4.2099011739095147</v>
      </c>
      <c r="AQ419" s="88">
        <f>AK420-AK423</f>
        <v>4.2527364095051894</v>
      </c>
      <c r="AR419" s="88">
        <f>AK421-AK424</f>
        <v>1.773834228515625E-3</v>
      </c>
      <c r="AS419" s="88">
        <f>data3!AM419</f>
        <v>0.14877534681750948</v>
      </c>
    </row>
    <row r="420" spans="1:45">
      <c r="A420" s="14" t="str">
        <f>'data organization'!S421</f>
        <v>418:17:1.48:LO</v>
      </c>
      <c r="B420" s="2">
        <v>157.91371154785156</v>
      </c>
      <c r="C420" s="2">
        <v>160.494384765625</v>
      </c>
      <c r="D420" s="2">
        <v>153.39321899414062</v>
      </c>
      <c r="E420" s="2">
        <v>166.51408386230469</v>
      </c>
      <c r="F420" s="2">
        <v>147.45936584472656</v>
      </c>
      <c r="G420" s="2">
        <v>156.15129089355469</v>
      </c>
      <c r="H420" s="2">
        <v>162.41130065917969</v>
      </c>
      <c r="I420" s="2">
        <v>153.98260498046875</v>
      </c>
      <c r="J420" s="2">
        <v>139.76882934570312</v>
      </c>
      <c r="K420" s="2">
        <v>161.84481811523437</v>
      </c>
      <c r="L420" s="2">
        <v>139.15655517578125</v>
      </c>
      <c r="M420" s="2">
        <v>142.52117919921875</v>
      </c>
      <c r="N420" s="2">
        <v>156.82078552246094</v>
      </c>
      <c r="O420" s="2">
        <v>135.22544860839844</v>
      </c>
      <c r="R420" s="2">
        <v>152.79240417480469</v>
      </c>
      <c r="U420" s="2">
        <v>175.76676940917969</v>
      </c>
      <c r="V420" s="2">
        <v>159.15541076660156</v>
      </c>
      <c r="W420" s="2">
        <v>164.07072448730469</v>
      </c>
      <c r="Z420" s="2">
        <v>141.77157592773437</v>
      </c>
      <c r="AA420" s="2">
        <v>166.43968200683594</v>
      </c>
      <c r="AB420" s="2">
        <v>138.80751037597656</v>
      </c>
      <c r="AC420" s="2">
        <v>159.069580078125</v>
      </c>
      <c r="AD420" s="2">
        <v>141.46257019042969</v>
      </c>
      <c r="AF420" s="2">
        <v>135.25978088378906</v>
      </c>
      <c r="AH420" s="2">
        <f t="shared" si="319"/>
        <v>11.324402451143508</v>
      </c>
      <c r="AI420" s="2">
        <f t="shared" si="305"/>
        <v>135.22544860839844</v>
      </c>
      <c r="AJ420" s="2">
        <f t="shared" si="306"/>
        <v>135.85729573226098</v>
      </c>
      <c r="AK420" s="2">
        <f t="shared" si="307"/>
        <v>152.84389940897623</v>
      </c>
      <c r="AL420" s="2">
        <f t="shared" si="308"/>
        <v>169.83050308569148</v>
      </c>
      <c r="AM420" s="2">
        <f t="shared" si="309"/>
        <v>175.76676940917969</v>
      </c>
      <c r="AN420" s="89"/>
      <c r="AO420" s="48">
        <f t="shared" ref="AO420" ca="1" si="353">AN419</f>
        <v>154.22498658236768</v>
      </c>
      <c r="AP420" s="88"/>
      <c r="AQ420" s="88"/>
      <c r="AR420" s="88"/>
      <c r="AS420" s="88"/>
    </row>
    <row r="421" spans="1:45">
      <c r="A421" s="14" t="str">
        <f>'data organization'!S422</f>
        <v>419:17:1.48:HS</v>
      </c>
      <c r="B421" s="2">
        <v>154.95269775390625</v>
      </c>
      <c r="C421" s="2">
        <v>154.95506286621094</v>
      </c>
      <c r="D421" s="2">
        <v>154.95506286621094</v>
      </c>
      <c r="E421" s="2">
        <v>154.95742797851562</v>
      </c>
      <c r="F421" s="2">
        <v>154.94796752929687</v>
      </c>
      <c r="G421" s="2">
        <v>154.95979309082031</v>
      </c>
      <c r="H421" s="2">
        <v>154.95742797851562</v>
      </c>
      <c r="I421" s="2">
        <v>154.95269775390625</v>
      </c>
      <c r="J421" s="2">
        <v>154.93850708007812</v>
      </c>
      <c r="K421" s="2">
        <v>154.95269775390625</v>
      </c>
      <c r="L421" s="2">
        <v>154.95506286621094</v>
      </c>
      <c r="M421" s="2">
        <v>154.94796752929687</v>
      </c>
      <c r="N421" s="2">
        <v>154.95033264160156</v>
      </c>
      <c r="O421" s="2">
        <v>154.94087219238281</v>
      </c>
      <c r="R421" s="2">
        <v>154.95979309082031</v>
      </c>
      <c r="U421" s="2">
        <v>154.95269775390625</v>
      </c>
      <c r="V421" s="2">
        <v>154.95506286621094</v>
      </c>
      <c r="W421" s="2">
        <v>154.95506286621094</v>
      </c>
      <c r="Z421" s="2">
        <v>154.93850708007812</v>
      </c>
      <c r="AA421" s="2">
        <v>154.95506286621094</v>
      </c>
      <c r="AB421" s="2">
        <v>154.94087219238281</v>
      </c>
      <c r="AC421" s="2">
        <v>154.94796752929687</v>
      </c>
      <c r="AD421" s="2">
        <v>154.91485595703125</v>
      </c>
      <c r="AF421" s="2">
        <v>154.94087219238281</v>
      </c>
      <c r="AH421" s="2">
        <f t="shared" si="319"/>
        <v>9.8611450803721256E-3</v>
      </c>
      <c r="AI421" s="2">
        <f t="shared" si="305"/>
        <v>154.91485595703125</v>
      </c>
      <c r="AJ421" s="2">
        <f t="shared" si="306"/>
        <v>154.9345554605207</v>
      </c>
      <c r="AK421" s="2">
        <f t="shared" si="307"/>
        <v>154.94934717814127</v>
      </c>
      <c r="AL421" s="2">
        <f t="shared" si="308"/>
        <v>154.96413889576183</v>
      </c>
      <c r="AM421" s="2">
        <f t="shared" si="309"/>
        <v>154.95979309082031</v>
      </c>
      <c r="AN421" s="89"/>
      <c r="AO421" s="48">
        <f t="shared" ref="AO421" ca="1" si="354">AN419</f>
        <v>154.22498658236768</v>
      </c>
      <c r="AP421" s="88"/>
      <c r="AQ421" s="88"/>
      <c r="AR421" s="88"/>
      <c r="AS421" s="88"/>
    </row>
    <row r="422" spans="1:45">
      <c r="A422" s="14" t="str">
        <f>'data organization'!S423</f>
        <v>420:17:1.46:HI</v>
      </c>
      <c r="B422" s="2">
        <v>158.75105285644531</v>
      </c>
      <c r="C422" s="2">
        <v>154.3717041015625</v>
      </c>
      <c r="D422" s="2">
        <v>152.33843994140625</v>
      </c>
      <c r="E422" s="2">
        <v>158.59465026855469</v>
      </c>
      <c r="F422" s="2">
        <v>145.14381408691406</v>
      </c>
      <c r="G422" s="2">
        <v>149.05393981933594</v>
      </c>
      <c r="H422" s="2">
        <v>152.18203735351562</v>
      </c>
      <c r="I422" s="2">
        <v>152.49484252929687</v>
      </c>
      <c r="J422" s="2">
        <v>142.64134216308594</v>
      </c>
      <c r="K422" s="2">
        <v>165.16365051269531</v>
      </c>
      <c r="L422" s="2">
        <v>137.94918823242187</v>
      </c>
      <c r="M422" s="2">
        <v>128.87770080566406</v>
      </c>
      <c r="N422" s="2">
        <v>142.64134216308594</v>
      </c>
      <c r="O422" s="2">
        <v>134.82109069824219</v>
      </c>
      <c r="R422" s="2">
        <v>142.32852172851563</v>
      </c>
      <c r="U422" s="2">
        <v>188.78080749511719</v>
      </c>
      <c r="V422" s="2">
        <v>147.33348083496094</v>
      </c>
      <c r="W422" s="2">
        <v>156.24856567382812</v>
      </c>
      <c r="Z422" s="2">
        <v>137.16716003417969</v>
      </c>
      <c r="AA422" s="2">
        <v>166.25848388671875</v>
      </c>
      <c r="AB422" s="2">
        <v>134.50828552246094</v>
      </c>
      <c r="AC422" s="2">
        <v>152.96406555175781</v>
      </c>
      <c r="AD422" s="2">
        <v>145.613037109375</v>
      </c>
      <c r="AF422" s="2">
        <v>130.44174194335937</v>
      </c>
      <c r="AH422" s="2">
        <f t="shared" si="319"/>
        <v>13.247391265114686</v>
      </c>
      <c r="AI422" s="2">
        <f t="shared" si="305"/>
        <v>128.87770080566406</v>
      </c>
      <c r="AJ422" s="2">
        <f t="shared" si="306"/>
        <v>129.15678582368213</v>
      </c>
      <c r="AK422" s="2">
        <f t="shared" si="307"/>
        <v>149.02787272135416</v>
      </c>
      <c r="AL422" s="2">
        <f t="shared" si="308"/>
        <v>168.89895961902619</v>
      </c>
      <c r="AM422" s="2">
        <f t="shared" si="309"/>
        <v>188.78080749511719</v>
      </c>
      <c r="AN422" s="89">
        <f ca="1">INDIRECT("'calcRED(0)'!R"&amp;ROW('calcRED(0)'!$V$17)+(ROW(AN422)-ROW($AN$116))/3&amp;"C"&amp;COLUMN('calcRED(0)'!$V$17),FALSE)</f>
        <v>149.9593350546607</v>
      </c>
      <c r="AO422" s="48">
        <f t="shared" ref="AO422" ca="1" si="355">AN422</f>
        <v>149.9593350546607</v>
      </c>
      <c r="AP422" s="88">
        <f>AK422-AK425</f>
        <v>4.1251808802286689</v>
      </c>
      <c r="AQ422" s="88">
        <f>AK423-AK426</f>
        <v>4.9024375279744561</v>
      </c>
      <c r="AR422" s="88">
        <f>AK424-AK427</f>
        <v>3.1534830729071928E-3</v>
      </c>
      <c r="AS422" s="88">
        <f>data3!AM422</f>
        <v>0.14619333513321386</v>
      </c>
    </row>
    <row r="423" spans="1:45">
      <c r="A423" s="14" t="str">
        <f>'data organization'!S424</f>
        <v>421:17:1.46:LO</v>
      </c>
      <c r="B423" s="2">
        <v>152.68940734863281</v>
      </c>
      <c r="C423" s="2">
        <v>156.03684997558594</v>
      </c>
      <c r="D423" s="2">
        <v>149.399169921875</v>
      </c>
      <c r="E423" s="2">
        <v>161.32981872558594</v>
      </c>
      <c r="F423" s="2">
        <v>143.07621765136719</v>
      </c>
      <c r="G423" s="2">
        <v>151.68803405761719</v>
      </c>
      <c r="H423" s="2">
        <v>158.03959655761719</v>
      </c>
      <c r="I423" s="2">
        <v>147.95719909667969</v>
      </c>
      <c r="J423" s="2">
        <v>135.60884094238281</v>
      </c>
      <c r="K423" s="2">
        <v>157.86793518066406</v>
      </c>
      <c r="L423" s="2">
        <v>136.369873046875</v>
      </c>
      <c r="M423" s="2">
        <v>138.75028991699219</v>
      </c>
      <c r="N423" s="2">
        <v>151.659423828125</v>
      </c>
      <c r="O423" s="2">
        <v>132.10688781738281</v>
      </c>
      <c r="R423" s="2">
        <v>147.89425659179687</v>
      </c>
      <c r="U423" s="2">
        <v>172.63676452636719</v>
      </c>
      <c r="V423" s="2">
        <v>155.12130737304688</v>
      </c>
      <c r="W423" s="2">
        <v>158.25703430175781</v>
      </c>
      <c r="Z423" s="2">
        <v>138.47561645507812</v>
      </c>
      <c r="AA423" s="2">
        <v>163.06362915039062</v>
      </c>
      <c r="AB423" s="2">
        <v>133.91508483886719</v>
      </c>
      <c r="AC423" s="2">
        <v>155.17852783203125</v>
      </c>
      <c r="AD423" s="2">
        <v>137.11947631835937</v>
      </c>
      <c r="AF423" s="2">
        <v>131.94667053222656</v>
      </c>
      <c r="AH423" s="2">
        <f t="shared" si="319"/>
        <v>11.11350919294977</v>
      </c>
      <c r="AI423" s="2">
        <f t="shared" si="305"/>
        <v>131.94667053222656</v>
      </c>
      <c r="AJ423" s="2">
        <f t="shared" si="306"/>
        <v>131.92089921004637</v>
      </c>
      <c r="AK423" s="2">
        <f t="shared" si="307"/>
        <v>148.59116299947104</v>
      </c>
      <c r="AL423" s="2">
        <f t="shared" si="308"/>
        <v>165.2614267888957</v>
      </c>
      <c r="AM423" s="2">
        <f t="shared" si="309"/>
        <v>172.63676452636719</v>
      </c>
      <c r="AN423" s="89"/>
      <c r="AO423" s="48">
        <f t="shared" ref="AO423" ca="1" si="356">AN422</f>
        <v>149.9593350546607</v>
      </c>
      <c r="AP423" s="88"/>
      <c r="AQ423" s="88"/>
      <c r="AR423" s="88"/>
      <c r="AS423" s="88"/>
    </row>
    <row r="424" spans="1:45">
      <c r="A424" s="14" t="str">
        <f>'data organization'!S425</f>
        <v>422:17:1.46:HS</v>
      </c>
      <c r="B424" s="2">
        <v>154.95506286621094</v>
      </c>
      <c r="C424" s="2">
        <v>154.95742797851562</v>
      </c>
      <c r="D424" s="2">
        <v>154.95742797851562</v>
      </c>
      <c r="E424" s="2">
        <v>154.95979309082031</v>
      </c>
      <c r="F424" s="2">
        <v>154.95033264160156</v>
      </c>
      <c r="G424" s="2">
        <v>154.95033264160156</v>
      </c>
      <c r="H424" s="2">
        <v>154.962158203125</v>
      </c>
      <c r="I424" s="2">
        <v>154.95506286621094</v>
      </c>
      <c r="J424" s="2">
        <v>154.93377685546875</v>
      </c>
      <c r="K424" s="2">
        <v>154.94796752929687</v>
      </c>
      <c r="L424" s="2">
        <v>154.94087219238281</v>
      </c>
      <c r="M424" s="2">
        <v>154.94560241699219</v>
      </c>
      <c r="N424" s="2">
        <v>154.95269775390625</v>
      </c>
      <c r="O424" s="2">
        <v>154.93614196777344</v>
      </c>
      <c r="R424" s="2">
        <v>154.95742797851562</v>
      </c>
      <c r="U424" s="2">
        <v>154.95269775390625</v>
      </c>
      <c r="V424" s="2">
        <v>154.95269775390625</v>
      </c>
      <c r="W424" s="2">
        <v>154.95269775390625</v>
      </c>
      <c r="Z424" s="2">
        <v>154.93377685546875</v>
      </c>
      <c r="AA424" s="2">
        <v>154.94560241699219</v>
      </c>
      <c r="AB424" s="2">
        <v>154.93850708007812</v>
      </c>
      <c r="AC424" s="2">
        <v>154.9432373046875</v>
      </c>
      <c r="AD424" s="2">
        <v>154.91958618164062</v>
      </c>
      <c r="AF424" s="2">
        <v>154.94087219238281</v>
      </c>
      <c r="AH424" s="2">
        <f t="shared" si="319"/>
        <v>1.0170740164299292E-2</v>
      </c>
      <c r="AI424" s="2">
        <f t="shared" si="305"/>
        <v>154.91958618164062</v>
      </c>
      <c r="AJ424" s="2">
        <f t="shared" si="306"/>
        <v>154.93231723366631</v>
      </c>
      <c r="AK424" s="2">
        <f t="shared" si="307"/>
        <v>154.94757334391275</v>
      </c>
      <c r="AL424" s="2">
        <f t="shared" si="308"/>
        <v>154.96282945415919</v>
      </c>
      <c r="AM424" s="2">
        <f t="shared" si="309"/>
        <v>154.962158203125</v>
      </c>
      <c r="AN424" s="89"/>
      <c r="AO424" s="48">
        <f t="shared" ref="AO424" ca="1" si="357">AN422</f>
        <v>149.9593350546607</v>
      </c>
      <c r="AP424" s="88"/>
      <c r="AQ424" s="88"/>
      <c r="AR424" s="88"/>
      <c r="AS424" s="88"/>
    </row>
    <row r="425" spans="1:45">
      <c r="A425" s="14" t="str">
        <f>'data organization'!S426</f>
        <v>423:17:1.44:HI</v>
      </c>
      <c r="B425" s="2">
        <v>154.3717041015625</v>
      </c>
      <c r="C425" s="2">
        <v>149.99237060546875</v>
      </c>
      <c r="D425" s="2">
        <v>148.11550903320312</v>
      </c>
      <c r="E425" s="2">
        <v>154.21530151367187</v>
      </c>
      <c r="F425" s="2">
        <v>141.07728576660156</v>
      </c>
      <c r="G425" s="2">
        <v>144.83100891113281</v>
      </c>
      <c r="H425" s="2">
        <v>147.9591064453125</v>
      </c>
      <c r="I425" s="2">
        <v>148.27191162109375</v>
      </c>
      <c r="J425" s="2">
        <v>138.73121643066406</v>
      </c>
      <c r="K425" s="2">
        <v>160.47149658203125</v>
      </c>
      <c r="L425" s="2">
        <v>134.19546508789062</v>
      </c>
      <c r="M425" s="2">
        <v>125.28038787841797</v>
      </c>
      <c r="N425" s="2">
        <v>138.73121643066406</v>
      </c>
      <c r="O425" s="2">
        <v>131.06736755371094</v>
      </c>
      <c r="R425" s="2">
        <v>138.41839599609375</v>
      </c>
      <c r="U425" s="2">
        <v>183.61944580078125</v>
      </c>
      <c r="V425" s="2">
        <v>143.26695251464844</v>
      </c>
      <c r="W425" s="2">
        <v>152.025634765625</v>
      </c>
      <c r="Z425" s="2">
        <v>133.25703430175781</v>
      </c>
      <c r="AA425" s="2">
        <v>161.72274780273437</v>
      </c>
      <c r="AB425" s="2">
        <v>130.75456237792969</v>
      </c>
      <c r="AC425" s="2">
        <v>148.74113464355469</v>
      </c>
      <c r="AD425" s="2">
        <v>141.70291137695312</v>
      </c>
      <c r="AF425" s="2">
        <v>126.84443664550781</v>
      </c>
      <c r="AH425" s="2">
        <f t="shared" si="319"/>
        <v>12.890554023732392</v>
      </c>
      <c r="AI425" s="2">
        <f t="shared" si="305"/>
        <v>125.28038787841797</v>
      </c>
      <c r="AJ425" s="2">
        <f t="shared" si="306"/>
        <v>125.5668608055269</v>
      </c>
      <c r="AK425" s="2">
        <f t="shared" si="307"/>
        <v>144.90269184112549</v>
      </c>
      <c r="AL425" s="2">
        <f t="shared" si="308"/>
        <v>164.23852287672406</v>
      </c>
      <c r="AM425" s="2">
        <f t="shared" si="309"/>
        <v>183.61944580078125</v>
      </c>
      <c r="AN425" s="89">
        <f ca="1">INDIRECT("'calcRED(0)'!R"&amp;ROW('calcRED(0)'!$V$17)+(ROW(AN425)-ROW($AN$116))/3&amp;"C"&amp;COLUMN('calcRED(0)'!$V$17),FALSE)</f>
        <v>145.76771435478426</v>
      </c>
      <c r="AO425" s="48">
        <f t="shared" ref="AO425" ca="1" si="358">AN425</f>
        <v>145.76771435478426</v>
      </c>
      <c r="AP425" s="88">
        <f>AK425-AK428</f>
        <v>4.1382137934366767</v>
      </c>
      <c r="AQ425" s="88">
        <f>AK426-AK429</f>
        <v>4.8266197840372627</v>
      </c>
      <c r="AR425" s="88">
        <f>AK427-AK430</f>
        <v>3.8433074951171875E-3</v>
      </c>
      <c r="AS425" s="88">
        <f>data3!AM425</f>
        <v>0.14453228058353584</v>
      </c>
    </row>
    <row r="426" spans="1:45">
      <c r="A426" s="14" t="str">
        <f>'data organization'!S427</f>
        <v>424:17:1.44:LO</v>
      </c>
      <c r="B426" s="2">
        <v>147.60243225097656</v>
      </c>
      <c r="C426" s="2">
        <v>150.03433227539062</v>
      </c>
      <c r="D426" s="2">
        <v>144.20919799804687</v>
      </c>
      <c r="E426" s="2">
        <v>157.85076904296875</v>
      </c>
      <c r="F426" s="2">
        <v>139.35110473632812</v>
      </c>
      <c r="G426" s="2">
        <v>141.6685791015625</v>
      </c>
      <c r="H426" s="2">
        <v>152.70085144042969</v>
      </c>
      <c r="I426" s="2">
        <v>138.48133850097656</v>
      </c>
      <c r="J426" s="2">
        <v>132.00389099121094</v>
      </c>
      <c r="K426" s="2">
        <v>152.59785461425781</v>
      </c>
      <c r="L426" s="2">
        <v>132.0439453125</v>
      </c>
      <c r="M426" s="2">
        <v>134.6246337890625</v>
      </c>
      <c r="N426" s="2">
        <v>147.19615173339844</v>
      </c>
      <c r="O426" s="2">
        <v>128.55345153808594</v>
      </c>
      <c r="R426" s="2">
        <v>142.42388916015625</v>
      </c>
      <c r="U426" s="2">
        <v>169.34652709960937</v>
      </c>
      <c r="V426" s="2">
        <v>150.93270874023437</v>
      </c>
      <c r="W426" s="2">
        <v>153.37033081054687</v>
      </c>
      <c r="Z426" s="2">
        <v>134.35568237304687</v>
      </c>
      <c r="AA426" s="2">
        <v>157.73060607910156</v>
      </c>
      <c r="AB426" s="2">
        <v>130.09269714355469</v>
      </c>
      <c r="AC426" s="2">
        <v>151.09864807128906</v>
      </c>
      <c r="AD426" s="2">
        <v>132.83360290527344</v>
      </c>
      <c r="AF426" s="2">
        <v>127.42618560791016</v>
      </c>
      <c r="AH426" s="2">
        <f t="shared" si="319"/>
        <v>10.984512607102566</v>
      </c>
      <c r="AI426" s="2">
        <f t="shared" si="305"/>
        <v>127.42618560791016</v>
      </c>
      <c r="AJ426" s="2">
        <f t="shared" si="306"/>
        <v>127.21195656084274</v>
      </c>
      <c r="AK426" s="2">
        <f t="shared" si="307"/>
        <v>143.68872547149658</v>
      </c>
      <c r="AL426" s="2">
        <f t="shared" si="308"/>
        <v>160.16549438215043</v>
      </c>
      <c r="AM426" s="2">
        <f t="shared" si="309"/>
        <v>169.34652709960937</v>
      </c>
      <c r="AN426" s="89"/>
      <c r="AO426" s="48">
        <f t="shared" ref="AO426" ca="1" si="359">AN425</f>
        <v>145.76771435478426</v>
      </c>
      <c r="AP426" s="88"/>
      <c r="AQ426" s="88"/>
      <c r="AR426" s="88"/>
      <c r="AS426" s="88"/>
    </row>
    <row r="427" spans="1:45">
      <c r="A427" s="14" t="str">
        <f>'data organization'!S428</f>
        <v>425:17:1.44:HS</v>
      </c>
      <c r="B427" s="2">
        <v>154.95269775390625</v>
      </c>
      <c r="C427" s="2">
        <v>154.95269775390625</v>
      </c>
      <c r="D427" s="2">
        <v>154.95269775390625</v>
      </c>
      <c r="E427" s="2">
        <v>154.94796752929687</v>
      </c>
      <c r="F427" s="2">
        <v>154.94796752929687</v>
      </c>
      <c r="G427" s="2">
        <v>154.95269775390625</v>
      </c>
      <c r="H427" s="2">
        <v>154.95979309082031</v>
      </c>
      <c r="I427" s="2">
        <v>154.95033264160156</v>
      </c>
      <c r="J427" s="2">
        <v>154.93141174316406</v>
      </c>
      <c r="K427" s="2">
        <v>154.94796752929687</v>
      </c>
      <c r="L427" s="2">
        <v>154.93850708007812</v>
      </c>
      <c r="M427" s="2">
        <v>154.9432373046875</v>
      </c>
      <c r="N427" s="2">
        <v>154.94796752929687</v>
      </c>
      <c r="O427" s="2">
        <v>154.93850708007812</v>
      </c>
      <c r="R427" s="2">
        <v>154.95506286621094</v>
      </c>
      <c r="U427" s="2">
        <v>154.95033264160156</v>
      </c>
      <c r="V427" s="2">
        <v>154.95033264160156</v>
      </c>
      <c r="W427" s="2">
        <v>154.95269775390625</v>
      </c>
      <c r="Z427" s="2">
        <v>154.93141174316406</v>
      </c>
      <c r="AA427" s="2">
        <v>154.9432373046875</v>
      </c>
      <c r="AB427" s="2">
        <v>154.93377685546875</v>
      </c>
      <c r="AC427" s="2">
        <v>154.9432373046875</v>
      </c>
      <c r="AD427" s="2">
        <v>154.90776062011719</v>
      </c>
      <c r="AF427" s="2">
        <v>154.93377685546875</v>
      </c>
      <c r="AH427" s="2">
        <f>STDEV(B427:AG427)</f>
        <v>1.1093360027658563E-2</v>
      </c>
      <c r="AI427" s="2">
        <f t="shared" si="305"/>
        <v>154.90776062011719</v>
      </c>
      <c r="AJ427" s="2">
        <f t="shared" si="306"/>
        <v>154.92777982079835</v>
      </c>
      <c r="AK427" s="2">
        <f t="shared" si="307"/>
        <v>154.94441986083984</v>
      </c>
      <c r="AL427" s="2">
        <f t="shared" si="308"/>
        <v>154.96105990088134</v>
      </c>
      <c r="AM427" s="2">
        <f t="shared" si="309"/>
        <v>154.95979309082031</v>
      </c>
      <c r="AN427" s="89"/>
      <c r="AO427" s="48">
        <f t="shared" ref="AO427" ca="1" si="360">AN425</f>
        <v>145.76771435478426</v>
      </c>
      <c r="AP427" s="88"/>
      <c r="AQ427" s="88"/>
      <c r="AR427" s="88"/>
      <c r="AS427" s="88"/>
    </row>
    <row r="428" spans="1:45">
      <c r="A428" s="14" t="str">
        <f>'data organization'!S429</f>
        <v>426:17:1.42:HI</v>
      </c>
      <c r="B428" s="2">
        <v>149.83596801757812</v>
      </c>
      <c r="C428" s="2">
        <v>145.76943969726562</v>
      </c>
      <c r="D428" s="2">
        <v>143.892578125</v>
      </c>
      <c r="E428" s="2">
        <v>149.83596801757812</v>
      </c>
      <c r="F428" s="2">
        <v>137.01075744628906</v>
      </c>
      <c r="G428" s="2">
        <v>140.76448059082031</v>
      </c>
      <c r="H428" s="2">
        <v>143.73617553710937</v>
      </c>
      <c r="I428" s="2">
        <v>144.04898071289062</v>
      </c>
      <c r="J428" s="2">
        <v>134.82109069824219</v>
      </c>
      <c r="K428" s="2">
        <v>155.93576049804687</v>
      </c>
      <c r="L428" s="2">
        <v>130.28533935546875</v>
      </c>
      <c r="M428" s="2">
        <v>121.68306732177734</v>
      </c>
      <c r="N428" s="2">
        <v>134.82109069824219</v>
      </c>
      <c r="O428" s="2">
        <v>127.31365203857422</v>
      </c>
      <c r="R428" s="2">
        <v>134.35186767578125</v>
      </c>
      <c r="U428" s="2">
        <v>178.30166625976562</v>
      </c>
      <c r="V428" s="2">
        <v>139.20042419433594</v>
      </c>
      <c r="W428" s="2">
        <v>147.64630126953125</v>
      </c>
      <c r="Z428" s="2">
        <v>129.50332641601562</v>
      </c>
      <c r="AA428" s="2">
        <v>157.18699645996094</v>
      </c>
      <c r="AB428" s="2">
        <v>127.00083923339844</v>
      </c>
      <c r="AC428" s="2">
        <v>144.51820373535156</v>
      </c>
      <c r="AD428" s="2">
        <v>137.63638305664062</v>
      </c>
      <c r="AF428" s="2">
        <v>123.24711608886719</v>
      </c>
      <c r="AH428" s="2">
        <f t="shared" si="319"/>
        <v>12.520300604111135</v>
      </c>
      <c r="AI428" s="2">
        <f t="shared" si="305"/>
        <v>121.68306732177734</v>
      </c>
      <c r="AJ428" s="2">
        <f t="shared" si="306"/>
        <v>121.98402714152211</v>
      </c>
      <c r="AK428" s="2">
        <f t="shared" si="307"/>
        <v>140.76447804768881</v>
      </c>
      <c r="AL428" s="2">
        <f t="shared" si="308"/>
        <v>159.5449289538555</v>
      </c>
      <c r="AM428" s="2">
        <f t="shared" si="309"/>
        <v>178.30166625976562</v>
      </c>
      <c r="AN428" s="89">
        <f ca="1">INDIRECT("'calcRED(0)'!R"&amp;ROW('calcRED(0)'!$V$17)+(ROW(AN428)-ROW($AN$116))/3&amp;"C"&amp;COLUMN('calcRED(0)'!$V$17),FALSE)</f>
        <v>141.62371901777203</v>
      </c>
      <c r="AO428" s="48">
        <f t="shared" ref="AO428" ca="1" si="361">AN428</f>
        <v>141.62371901777203</v>
      </c>
      <c r="AP428" s="88">
        <f>AK428-AK431</f>
        <v>4.1642843882243028</v>
      </c>
      <c r="AQ428" s="88">
        <f>AK429-AK432</f>
        <v>4.3378518422444756</v>
      </c>
      <c r="AR428" s="88">
        <f>AK430-AK433</f>
        <v>2.956390380859375E-3</v>
      </c>
      <c r="AS428" s="88">
        <f>data3!AM428</f>
        <v>0.14853237521263818</v>
      </c>
    </row>
    <row r="429" spans="1:45">
      <c r="A429" s="14" t="str">
        <f>'data organization'!S430</f>
        <v>427:17:1.42:LO</v>
      </c>
      <c r="B429" s="2">
        <v>141.97756958007813</v>
      </c>
      <c r="C429" s="2">
        <v>143.39093017578125</v>
      </c>
      <c r="D429" s="2">
        <v>141.12496948242187</v>
      </c>
      <c r="E429" s="2">
        <v>154.12565612792969</v>
      </c>
      <c r="F429" s="2">
        <v>134.72190856933594</v>
      </c>
      <c r="G429" s="2">
        <v>132.7821044921875</v>
      </c>
      <c r="H429" s="2">
        <v>148.38063049316406</v>
      </c>
      <c r="I429" s="2">
        <v>135.40855407714844</v>
      </c>
      <c r="J429" s="2">
        <v>128.19866943359375</v>
      </c>
      <c r="K429" s="2">
        <v>145.57679748535156</v>
      </c>
      <c r="L429" s="2">
        <v>127.68367767333984</v>
      </c>
      <c r="M429" s="2">
        <v>130.62486267089844</v>
      </c>
      <c r="N429" s="2">
        <v>141.51408386230469</v>
      </c>
      <c r="O429" s="2">
        <v>125.28610992431641</v>
      </c>
      <c r="R429" s="2">
        <v>137.23391723632812</v>
      </c>
      <c r="U429" s="2">
        <v>164.37399291992187</v>
      </c>
      <c r="V429" s="2">
        <v>146.60105895996094</v>
      </c>
      <c r="W429" s="2">
        <v>147.45364379882812</v>
      </c>
      <c r="Z429" s="2">
        <v>130.18424987792969</v>
      </c>
      <c r="AA429" s="2">
        <v>151.150146484375</v>
      </c>
      <c r="AB429" s="2">
        <v>126.41336822509766</v>
      </c>
      <c r="AC429" s="2">
        <v>146.68116760253906</v>
      </c>
      <c r="AD429" s="2">
        <v>128.18150329589844</v>
      </c>
      <c r="AF429" s="2">
        <v>123.62096405029297</v>
      </c>
      <c r="AH429" s="2">
        <f t="shared" si="319"/>
        <v>10.516832893500533</v>
      </c>
      <c r="AI429" s="2">
        <f t="shared" si="305"/>
        <v>123.62096405029297</v>
      </c>
      <c r="AJ429" s="2">
        <f t="shared" si="306"/>
        <v>123.08685634720852</v>
      </c>
      <c r="AK429" s="2">
        <f t="shared" si="307"/>
        <v>138.86210568745932</v>
      </c>
      <c r="AL429" s="2">
        <f t="shared" si="308"/>
        <v>154.63735502771013</v>
      </c>
      <c r="AM429" s="2">
        <f t="shared" si="309"/>
        <v>164.37399291992187</v>
      </c>
      <c r="AN429" s="89"/>
      <c r="AO429" s="48">
        <f t="shared" ref="AO429" ca="1" si="362">AN428</f>
        <v>141.62371901777203</v>
      </c>
      <c r="AP429" s="88"/>
      <c r="AQ429" s="88"/>
      <c r="AR429" s="88"/>
      <c r="AS429" s="88"/>
    </row>
    <row r="430" spans="1:45">
      <c r="A430" s="14" t="str">
        <f>'data organization'!S431</f>
        <v>428:17:1.42:HS</v>
      </c>
      <c r="B430" s="2">
        <v>154.94560241699219</v>
      </c>
      <c r="C430" s="2">
        <v>154.94560241699219</v>
      </c>
      <c r="D430" s="2">
        <v>154.94087219238281</v>
      </c>
      <c r="E430" s="2">
        <v>154.95269775390625</v>
      </c>
      <c r="F430" s="2">
        <v>154.94087219238281</v>
      </c>
      <c r="G430" s="2">
        <v>154.95033264160156</v>
      </c>
      <c r="H430" s="2">
        <v>154.95742797851562</v>
      </c>
      <c r="I430" s="2">
        <v>154.95033264160156</v>
      </c>
      <c r="J430" s="2">
        <v>154.92668151855469</v>
      </c>
      <c r="K430" s="2">
        <v>154.94560241699219</v>
      </c>
      <c r="L430" s="2">
        <v>154.93614196777344</v>
      </c>
      <c r="M430" s="2">
        <v>154.94087219238281</v>
      </c>
      <c r="N430" s="2">
        <v>154.9432373046875</v>
      </c>
      <c r="O430" s="2">
        <v>154.93614196777344</v>
      </c>
      <c r="R430" s="2">
        <v>154.95033264160156</v>
      </c>
      <c r="U430" s="2">
        <v>154.94560241699219</v>
      </c>
      <c r="V430" s="2">
        <v>154.94087219238281</v>
      </c>
      <c r="W430" s="2">
        <v>154.94560241699219</v>
      </c>
      <c r="Z430" s="2">
        <v>154.92668151855469</v>
      </c>
      <c r="AA430" s="2">
        <v>154.9432373046875</v>
      </c>
      <c r="AB430" s="2">
        <v>154.93614196777344</v>
      </c>
      <c r="AC430" s="2">
        <v>154.94087219238281</v>
      </c>
      <c r="AD430" s="2">
        <v>154.90066528320312</v>
      </c>
      <c r="AF430" s="2">
        <v>154.93141174316406</v>
      </c>
      <c r="AH430" s="2">
        <f t="shared" si="319"/>
        <v>1.1381476948871257E-2</v>
      </c>
      <c r="AI430" s="2">
        <f t="shared" si="305"/>
        <v>154.90066528320312</v>
      </c>
      <c r="AJ430" s="2">
        <f t="shared" si="306"/>
        <v>154.92350433792143</v>
      </c>
      <c r="AK430" s="2">
        <f t="shared" si="307"/>
        <v>154.94057655334473</v>
      </c>
      <c r="AL430" s="2">
        <f t="shared" si="308"/>
        <v>154.95764876876802</v>
      </c>
      <c r="AM430" s="2">
        <f t="shared" si="309"/>
        <v>154.95742797851562</v>
      </c>
      <c r="AN430" s="89"/>
      <c r="AO430" s="48">
        <f t="shared" ref="AO430" ca="1" si="363">AN428</f>
        <v>141.62371901777203</v>
      </c>
      <c r="AP430" s="88"/>
      <c r="AQ430" s="88"/>
      <c r="AR430" s="88"/>
      <c r="AS430" s="88"/>
    </row>
    <row r="431" spans="1:45">
      <c r="A431" s="14" t="str">
        <f>'data organization'!S432</f>
        <v>429:17:1.4:HI</v>
      </c>
      <c r="B431" s="2">
        <v>145.45661926269531</v>
      </c>
      <c r="C431" s="2">
        <v>141.39009094238281</v>
      </c>
      <c r="D431" s="2">
        <v>139.66964721679688</v>
      </c>
      <c r="E431" s="2">
        <v>145.45661926269531</v>
      </c>
      <c r="F431" s="2">
        <v>133.10063171386719</v>
      </c>
      <c r="G431" s="2">
        <v>136.54154968261719</v>
      </c>
      <c r="H431" s="2">
        <v>139.51324462890625</v>
      </c>
      <c r="I431" s="2">
        <v>139.8260498046875</v>
      </c>
      <c r="J431" s="2">
        <v>130.75456237792969</v>
      </c>
      <c r="K431" s="2">
        <v>151.24360656738281</v>
      </c>
      <c r="L431" s="2">
        <v>126.53162384033203</v>
      </c>
      <c r="M431" s="2">
        <v>118.08575439453125</v>
      </c>
      <c r="N431" s="2">
        <v>130.75456237792969</v>
      </c>
      <c r="O431" s="2">
        <v>123.55992889404297</v>
      </c>
      <c r="R431" s="2">
        <v>130.44174194335937</v>
      </c>
      <c r="U431" s="2">
        <v>172.98390197753906</v>
      </c>
      <c r="V431" s="2">
        <v>135.13389587402344</v>
      </c>
      <c r="W431" s="2">
        <v>143.26695251464844</v>
      </c>
      <c r="Z431" s="2">
        <v>125.59319305419922</v>
      </c>
      <c r="AA431" s="2">
        <v>152.49484252929687</v>
      </c>
      <c r="AB431" s="2">
        <v>123.24711608886719</v>
      </c>
      <c r="AC431" s="2">
        <v>140.13885498046875</v>
      </c>
      <c r="AD431" s="2">
        <v>133.56985473632812</v>
      </c>
      <c r="AF431" s="2">
        <v>119.64980316162109</v>
      </c>
      <c r="AH431" s="2">
        <f t="shared" si="319"/>
        <v>12.134709283584048</v>
      </c>
      <c r="AI431" s="2">
        <f t="shared" si="305"/>
        <v>118.08575439453125</v>
      </c>
      <c r="AJ431" s="2">
        <f t="shared" si="306"/>
        <v>118.39812973408843</v>
      </c>
      <c r="AK431" s="2">
        <f t="shared" si="307"/>
        <v>136.60019365946451</v>
      </c>
      <c r="AL431" s="2">
        <f t="shared" si="308"/>
        <v>154.80225758484059</v>
      </c>
      <c r="AM431" s="2">
        <f t="shared" si="309"/>
        <v>172.98390197753906</v>
      </c>
      <c r="AN431" s="89">
        <f ca="1">INDIRECT("'calcRED(0)'!R"&amp;ROW('calcRED(0)'!$V$17)+(ROW(AN431)-ROW($AN$116))/3&amp;"C"&amp;COLUMN('calcRED(0)'!$V$17),FALSE)</f>
        <v>137.36503391440672</v>
      </c>
      <c r="AO431" s="48">
        <f t="shared" ref="AO431" ca="1" si="364">AN431</f>
        <v>137.36503391440672</v>
      </c>
      <c r="AP431" s="88">
        <f>AK431-AK434</f>
        <v>4.2555176417032783</v>
      </c>
      <c r="AQ431" s="88">
        <f>AK432-AK435</f>
        <v>3.741084098815918</v>
      </c>
      <c r="AR431" s="88">
        <f>AK433-AK436</f>
        <v>4.6316782633368803E-3</v>
      </c>
      <c r="AS431" s="88">
        <f>data3!AM431</f>
        <v>0.14945214794528106</v>
      </c>
    </row>
    <row r="432" spans="1:45">
      <c r="A432" s="14" t="str">
        <f>'data organization'!S433</f>
        <v>430:17:1.4:LO</v>
      </c>
      <c r="B432" s="2">
        <v>139.61433410644531</v>
      </c>
      <c r="C432" s="2">
        <v>135.00801086425781</v>
      </c>
      <c r="D432" s="2">
        <v>137.59442138671875</v>
      </c>
      <c r="E432" s="2">
        <v>148.73541259765625</v>
      </c>
      <c r="F432" s="2">
        <v>130.13275146484375</v>
      </c>
      <c r="G432" s="2">
        <v>135.71755981445312</v>
      </c>
      <c r="H432" s="2">
        <v>144.63836669921875</v>
      </c>
      <c r="I432" s="2">
        <v>133.9322509765625</v>
      </c>
      <c r="J432" s="2">
        <v>123.31769561767578</v>
      </c>
      <c r="K432" s="2">
        <v>137.245361328125</v>
      </c>
      <c r="L432" s="2">
        <v>123.66101837158203</v>
      </c>
      <c r="M432" s="2">
        <v>126.61936187744141</v>
      </c>
      <c r="N432" s="2">
        <v>137.1080322265625</v>
      </c>
      <c r="O432" s="2">
        <v>121.10322570800781</v>
      </c>
      <c r="R432" s="2">
        <v>133.72625732421875</v>
      </c>
      <c r="U432" s="2">
        <v>159.79057312011719</v>
      </c>
      <c r="V432" s="2">
        <v>141.94895935058594</v>
      </c>
      <c r="W432" s="2">
        <v>141.62852478027344</v>
      </c>
      <c r="Z432" s="2">
        <v>125.04005432128906</v>
      </c>
      <c r="AA432" s="2">
        <v>144.58114624023437</v>
      </c>
      <c r="AB432" s="2">
        <v>122.21331787109375</v>
      </c>
      <c r="AC432" s="2">
        <v>141.85740661621094</v>
      </c>
      <c r="AD432" s="2">
        <v>123.8956298828125</v>
      </c>
      <c r="AF432" s="2">
        <v>119.47241973876953</v>
      </c>
      <c r="AH432" s="2">
        <f t="shared" si="319"/>
        <v>10.090332787725018</v>
      </c>
      <c r="AI432" s="2">
        <f t="shared" si="305"/>
        <v>119.47241973876953</v>
      </c>
      <c r="AJ432" s="2">
        <f t="shared" si="306"/>
        <v>119.38875466362731</v>
      </c>
      <c r="AK432" s="2">
        <f t="shared" si="307"/>
        <v>134.52425384521484</v>
      </c>
      <c r="AL432" s="2">
        <f t="shared" si="308"/>
        <v>149.65975302680238</v>
      </c>
      <c r="AM432" s="2">
        <f t="shared" si="309"/>
        <v>159.79057312011719</v>
      </c>
      <c r="AN432" s="89"/>
      <c r="AO432" s="48">
        <f t="shared" ref="AO432" ca="1" si="365">AN431</f>
        <v>137.36503391440672</v>
      </c>
      <c r="AP432" s="88"/>
      <c r="AQ432" s="88"/>
      <c r="AR432" s="88"/>
      <c r="AS432" s="88"/>
    </row>
    <row r="433" spans="1:45">
      <c r="A433" s="14" t="str">
        <f>'data organization'!S434</f>
        <v>431:17:1.4:HS</v>
      </c>
      <c r="B433" s="2">
        <v>154.9432373046875</v>
      </c>
      <c r="C433" s="2">
        <v>154.94796752929687</v>
      </c>
      <c r="D433" s="2">
        <v>154.94560241699219</v>
      </c>
      <c r="E433" s="2">
        <v>154.94560241699219</v>
      </c>
      <c r="F433" s="2">
        <v>154.9432373046875</v>
      </c>
      <c r="G433" s="2">
        <v>154.94560241699219</v>
      </c>
      <c r="H433" s="2">
        <v>154.95269775390625</v>
      </c>
      <c r="I433" s="2">
        <v>154.94560241699219</v>
      </c>
      <c r="J433" s="2">
        <v>154.92195129394531</v>
      </c>
      <c r="K433" s="2">
        <v>154.9432373046875</v>
      </c>
      <c r="L433" s="2">
        <v>154.93377685546875</v>
      </c>
      <c r="M433" s="2">
        <v>154.93850708007812</v>
      </c>
      <c r="N433" s="2">
        <v>154.94560241699219</v>
      </c>
      <c r="O433" s="2">
        <v>154.92904663085937</v>
      </c>
      <c r="R433" s="2">
        <v>154.95269775390625</v>
      </c>
      <c r="U433" s="2">
        <v>154.94087219238281</v>
      </c>
      <c r="V433" s="2">
        <v>154.9432373046875</v>
      </c>
      <c r="W433" s="2">
        <v>154.95269775390625</v>
      </c>
      <c r="Z433" s="2">
        <v>154.92195129394531</v>
      </c>
      <c r="AA433" s="2">
        <v>154.94087219238281</v>
      </c>
      <c r="AB433" s="2">
        <v>154.92904663085937</v>
      </c>
      <c r="AC433" s="2">
        <v>154.93850708007812</v>
      </c>
      <c r="AD433" s="2">
        <v>154.87701416015625</v>
      </c>
      <c r="AF433" s="2">
        <v>154.92431640625</v>
      </c>
      <c r="AH433" s="2">
        <f t="shared" si="319"/>
        <v>1.5824404984510716E-2</v>
      </c>
      <c r="AI433" s="2">
        <f t="shared" si="305"/>
        <v>154.87701416015625</v>
      </c>
      <c r="AJ433" s="2">
        <f t="shared" si="306"/>
        <v>154.9138835554871</v>
      </c>
      <c r="AK433" s="2">
        <f t="shared" si="307"/>
        <v>154.93762016296387</v>
      </c>
      <c r="AL433" s="2">
        <f t="shared" si="308"/>
        <v>154.96135677044063</v>
      </c>
      <c r="AM433" s="2">
        <f t="shared" si="309"/>
        <v>154.95269775390625</v>
      </c>
      <c r="AN433" s="89"/>
      <c r="AO433" s="48">
        <f t="shared" ref="AO433" ca="1" si="366">AN431</f>
        <v>137.36503391440672</v>
      </c>
      <c r="AP433" s="88"/>
      <c r="AQ433" s="88"/>
      <c r="AR433" s="88"/>
      <c r="AS433" s="88"/>
    </row>
    <row r="434" spans="1:45">
      <c r="A434" s="14" t="str">
        <f>'data organization'!S435</f>
        <v>432:17:1.38:HI</v>
      </c>
      <c r="B434" s="2">
        <v>140.92088317871094</v>
      </c>
      <c r="C434" s="2">
        <v>137.01075744628906</v>
      </c>
      <c r="D434" s="2">
        <v>135.44670104980469</v>
      </c>
      <c r="E434" s="2">
        <v>140.92088317871094</v>
      </c>
      <c r="F434" s="2">
        <v>128.87770080566406</v>
      </c>
      <c r="G434" s="2">
        <v>132.318603515625</v>
      </c>
      <c r="H434" s="2">
        <v>135.13389587402344</v>
      </c>
      <c r="I434" s="2">
        <v>135.44670104980469</v>
      </c>
      <c r="J434" s="2">
        <v>126.68802642822266</v>
      </c>
      <c r="K434" s="2">
        <v>146.55146789550781</v>
      </c>
      <c r="L434" s="2">
        <v>122.46509552001953</v>
      </c>
      <c r="M434" s="2">
        <v>114.48844146728516</v>
      </c>
      <c r="N434" s="2">
        <v>126.68802642822266</v>
      </c>
      <c r="O434" s="2">
        <v>119.64980316162109</v>
      </c>
      <c r="R434" s="2">
        <v>126.37522125244141</v>
      </c>
      <c r="U434" s="2">
        <v>167.6661376953125</v>
      </c>
      <c r="V434" s="2">
        <v>130.91096496582031</v>
      </c>
      <c r="W434" s="2">
        <v>138.73121643066406</v>
      </c>
      <c r="Z434" s="2">
        <v>121.8394775390625</v>
      </c>
      <c r="AA434" s="2">
        <v>147.80270385742187</v>
      </c>
      <c r="AB434" s="2">
        <v>119.33699798583984</v>
      </c>
      <c r="AC434" s="2">
        <v>135.759521484375</v>
      </c>
      <c r="AD434" s="2">
        <v>129.34690856933594</v>
      </c>
      <c r="AF434" s="2">
        <v>115.89608764648437</v>
      </c>
      <c r="AH434" s="2">
        <f t="shared" si="319"/>
        <v>11.771661954938049</v>
      </c>
      <c r="AI434" s="2">
        <f t="shared" si="305"/>
        <v>114.48844146728516</v>
      </c>
      <c r="AJ434" s="2">
        <f t="shared" si="306"/>
        <v>114.68718308535415</v>
      </c>
      <c r="AK434" s="2">
        <f t="shared" si="307"/>
        <v>132.34467601776123</v>
      </c>
      <c r="AL434" s="2">
        <f t="shared" si="308"/>
        <v>150.00216895016831</v>
      </c>
      <c r="AM434" s="2">
        <f t="shared" si="309"/>
        <v>167.6661376953125</v>
      </c>
      <c r="AN434" s="89">
        <f ca="1">INDIRECT("'calcRED(0)'!R"&amp;ROW('calcRED(0)'!$V$17)+(ROW(AN434)-ROW($AN$116))/3&amp;"C"&amp;COLUMN('calcRED(0)'!$V$17),FALSE)</f>
        <v>133.07997730496822</v>
      </c>
      <c r="AO434" s="48">
        <f t="shared" ref="AO434" ca="1" si="367">AN434</f>
        <v>133.07997730496822</v>
      </c>
      <c r="AP434" s="88">
        <f>AK434-AK437</f>
        <v>4.3597898483276367</v>
      </c>
      <c r="AQ434" s="88">
        <f>AK435-AK438</f>
        <v>4.3862533569335938</v>
      </c>
      <c r="AR434" s="88">
        <f>AK436-AK439</f>
        <v>0.32924842834472656</v>
      </c>
      <c r="AS434" s="88">
        <f>data3!AM434</f>
        <v>0.15416133019231992</v>
      </c>
    </row>
    <row r="435" spans="1:45">
      <c r="A435" s="14" t="str">
        <f>'data organization'!S436</f>
        <v>433:17:1.38:LO</v>
      </c>
      <c r="B435" s="2">
        <v>136.8333740234375</v>
      </c>
      <c r="C435" s="2">
        <v>134.72763061523437</v>
      </c>
      <c r="D435" s="2">
        <v>133.194091796875</v>
      </c>
      <c r="E435" s="2">
        <v>144.09475708007812</v>
      </c>
      <c r="F435" s="2">
        <v>125.61798858642578</v>
      </c>
      <c r="G435" s="2">
        <v>132.644775390625</v>
      </c>
      <c r="H435" s="2">
        <v>136.94781494140625</v>
      </c>
      <c r="I435" s="2">
        <v>130.87663269042969</v>
      </c>
      <c r="J435" s="2">
        <v>119.08331298828125</v>
      </c>
      <c r="K435" s="2">
        <v>137.41702270507812</v>
      </c>
      <c r="L435" s="2">
        <v>119.91302490234375</v>
      </c>
      <c r="M435" s="2">
        <v>123.14602661132812</v>
      </c>
      <c r="N435" s="2">
        <v>132.71916198730469</v>
      </c>
      <c r="O435" s="2">
        <v>117.67566680908203</v>
      </c>
      <c r="R435" s="2">
        <v>129.73793029785156</v>
      </c>
      <c r="U435" s="2">
        <v>154.54910278320312</v>
      </c>
      <c r="V435" s="2">
        <v>137.23391723632812</v>
      </c>
      <c r="W435" s="2">
        <v>139.48271179199219</v>
      </c>
      <c r="Z435" s="2">
        <v>120.35363006591797</v>
      </c>
      <c r="AA435" s="2">
        <v>141.26802062988281</v>
      </c>
      <c r="AB435" s="2">
        <v>117.76150512695312</v>
      </c>
      <c r="AC435" s="2">
        <v>137.71458435058594</v>
      </c>
      <c r="AD435" s="2">
        <v>120.91439819335937</v>
      </c>
      <c r="AF435" s="2">
        <v>114.88899230957031</v>
      </c>
      <c r="AH435" s="2">
        <f t="shared" si="319"/>
        <v>10.012613167092795</v>
      </c>
      <c r="AI435" s="2">
        <f t="shared" si="305"/>
        <v>114.88899230957031</v>
      </c>
      <c r="AJ435" s="2">
        <f t="shared" si="306"/>
        <v>115.76424999575974</v>
      </c>
      <c r="AK435" s="2">
        <f t="shared" si="307"/>
        <v>130.78316974639893</v>
      </c>
      <c r="AL435" s="2">
        <f t="shared" si="308"/>
        <v>145.80208949703811</v>
      </c>
      <c r="AM435" s="2">
        <f t="shared" si="309"/>
        <v>154.54910278320312</v>
      </c>
      <c r="AN435" s="89"/>
      <c r="AO435" s="48">
        <f t="shared" ref="AO435" ca="1" si="368">AN434</f>
        <v>133.07997730496822</v>
      </c>
      <c r="AP435" s="88"/>
      <c r="AQ435" s="88"/>
      <c r="AR435" s="88"/>
      <c r="AS435" s="88"/>
    </row>
    <row r="436" spans="1:45">
      <c r="A436" s="14" t="str">
        <f>'data organization'!S437</f>
        <v>434:17:1.38:HS</v>
      </c>
      <c r="B436" s="2">
        <v>154.94087219238281</v>
      </c>
      <c r="C436" s="2">
        <v>154.94796752929687</v>
      </c>
      <c r="D436" s="2">
        <v>154.9432373046875</v>
      </c>
      <c r="E436" s="2">
        <v>154.94560241699219</v>
      </c>
      <c r="F436" s="2">
        <v>154.93377685546875</v>
      </c>
      <c r="G436" s="2">
        <v>154.9432373046875</v>
      </c>
      <c r="H436" s="2">
        <v>154.94560241699219</v>
      </c>
      <c r="I436" s="2">
        <v>154.93614196777344</v>
      </c>
      <c r="J436" s="2">
        <v>154.91485595703125</v>
      </c>
      <c r="K436" s="2">
        <v>154.93850708007812</v>
      </c>
      <c r="L436" s="2">
        <v>154.92195129394531</v>
      </c>
      <c r="M436" s="2">
        <v>154.92904663085937</v>
      </c>
      <c r="N436" s="2">
        <v>154.94087219238281</v>
      </c>
      <c r="O436" s="2">
        <v>154.92668151855469</v>
      </c>
      <c r="R436" s="2">
        <v>154.95506286621094</v>
      </c>
      <c r="U436" s="2">
        <v>154.93850708007812</v>
      </c>
      <c r="V436" s="2">
        <v>154.93377685546875</v>
      </c>
      <c r="W436" s="2">
        <v>154.94087219238281</v>
      </c>
      <c r="Z436" s="2">
        <v>154.91958618164062</v>
      </c>
      <c r="AA436" s="2">
        <v>154.93377685546875</v>
      </c>
      <c r="AB436" s="2">
        <v>154.92431640625</v>
      </c>
      <c r="AC436" s="2">
        <v>154.94087219238281</v>
      </c>
      <c r="AD436" s="2">
        <v>154.8675537109375</v>
      </c>
      <c r="AF436" s="2">
        <v>154.92904663085937</v>
      </c>
      <c r="AH436" s="2">
        <f t="shared" si="319"/>
        <v>1.6964513071487386E-2</v>
      </c>
      <c r="AI436" s="2">
        <f t="shared" si="305"/>
        <v>154.8675537109375</v>
      </c>
      <c r="AJ436" s="2">
        <f t="shared" si="306"/>
        <v>154.90754171509329</v>
      </c>
      <c r="AK436" s="2">
        <f t="shared" si="307"/>
        <v>154.93298848470053</v>
      </c>
      <c r="AL436" s="2">
        <f t="shared" si="308"/>
        <v>154.95843525430777</v>
      </c>
      <c r="AM436" s="2">
        <f t="shared" si="309"/>
        <v>154.95506286621094</v>
      </c>
      <c r="AN436" s="89"/>
      <c r="AO436" s="48">
        <f t="shared" ref="AO436" ca="1" si="369">AN434</f>
        <v>133.07997730496822</v>
      </c>
      <c r="AP436" s="88"/>
      <c r="AQ436" s="88"/>
      <c r="AR436" s="88"/>
      <c r="AS436" s="88"/>
    </row>
    <row r="437" spans="1:45">
      <c r="A437" s="14" t="str">
        <f>'data organization'!S438</f>
        <v>435:17:1.36:HI</v>
      </c>
      <c r="B437" s="2">
        <v>136.22872924804687</v>
      </c>
      <c r="C437" s="2">
        <v>132.47500610351562</v>
      </c>
      <c r="D437" s="2">
        <v>130.91096496582031</v>
      </c>
      <c r="E437" s="2">
        <v>136.22872924804687</v>
      </c>
      <c r="F437" s="2">
        <v>124.65476226806641</v>
      </c>
      <c r="G437" s="2">
        <v>127.93927001953125</v>
      </c>
      <c r="H437" s="2">
        <v>130.75456237792969</v>
      </c>
      <c r="I437" s="2">
        <v>131.06736755371094</v>
      </c>
      <c r="J437" s="2">
        <v>122.46509552001953</v>
      </c>
      <c r="K437" s="2">
        <v>141.85931396484375</v>
      </c>
      <c r="L437" s="2">
        <v>118.55496978759766</v>
      </c>
      <c r="M437" s="2">
        <v>110.73471832275391</v>
      </c>
      <c r="N437" s="2">
        <v>122.46509552001953</v>
      </c>
      <c r="O437" s="2">
        <v>115.73967742919922</v>
      </c>
      <c r="R437" s="2">
        <v>122.15228271484375</v>
      </c>
      <c r="U437" s="2">
        <v>162.19195556640625</v>
      </c>
      <c r="V437" s="2">
        <v>126.53162384033203</v>
      </c>
      <c r="W437" s="2">
        <v>134.19546508789062</v>
      </c>
      <c r="Z437" s="2">
        <v>117.77294921875</v>
      </c>
      <c r="AA437" s="2">
        <v>142.79774475097656</v>
      </c>
      <c r="AB437" s="2">
        <v>115.42687225341797</v>
      </c>
      <c r="AC437" s="2">
        <v>131.38017272949219</v>
      </c>
      <c r="AD437" s="2">
        <v>125.12397766113281</v>
      </c>
      <c r="AF437" s="2">
        <v>111.9859619140625</v>
      </c>
      <c r="AH437" s="2">
        <f t="shared" si="319"/>
        <v>11.391634815945768</v>
      </c>
      <c r="AI437" s="2">
        <f t="shared" si="305"/>
        <v>110.73471832275391</v>
      </c>
      <c r="AJ437" s="2">
        <f t="shared" si="306"/>
        <v>110.89743394551493</v>
      </c>
      <c r="AK437" s="2">
        <f t="shared" si="307"/>
        <v>127.98488616943359</v>
      </c>
      <c r="AL437" s="2">
        <f t="shared" si="308"/>
        <v>145.07233839335225</v>
      </c>
      <c r="AM437" s="2">
        <f t="shared" si="309"/>
        <v>162.19195556640625</v>
      </c>
      <c r="AN437" s="89">
        <f ca="1">INDIRECT("'calcRED(0)'!R"&amp;ROW('calcRED(0)'!$V$17)+(ROW(AN437)-ROW($AN$116))/3&amp;"C"&amp;COLUMN('calcRED(0)'!$V$17),FALSE)</f>
        <v>128.65990013684149</v>
      </c>
      <c r="AO437" s="48">
        <f t="shared" ref="AO437" ca="1" si="370">AN437</f>
        <v>128.65990013684149</v>
      </c>
      <c r="AP437" s="88">
        <f>AK437-AK440</f>
        <v>4.4770914713541714</v>
      </c>
      <c r="AQ437" s="88">
        <f>AK438-AK441</f>
        <v>4.8626209894816128</v>
      </c>
      <c r="AR437" s="88">
        <f>AK439-AK442</f>
        <v>1.7983996073405137</v>
      </c>
      <c r="AS437" s="88">
        <f>data3!AM437</f>
        <v>0.15872510786979444</v>
      </c>
    </row>
    <row r="438" spans="1:45">
      <c r="A438" s="14" t="str">
        <f>'data organization'!S439</f>
        <v>436:17:1.36:LO</v>
      </c>
      <c r="B438" s="2">
        <v>131.93522644042969</v>
      </c>
      <c r="C438" s="2">
        <v>131.91806030273437</v>
      </c>
      <c r="D438" s="2">
        <v>128.14717102050781</v>
      </c>
      <c r="E438" s="2">
        <v>139.80888366699219</v>
      </c>
      <c r="F438" s="2">
        <v>121.01739501953125</v>
      </c>
      <c r="G438" s="2">
        <v>129.78370666503906</v>
      </c>
      <c r="H438" s="2">
        <v>132.736328125</v>
      </c>
      <c r="I438" s="2">
        <v>127.7637939453125</v>
      </c>
      <c r="J438" s="2">
        <v>114.95765686035156</v>
      </c>
      <c r="K438" s="2">
        <v>132.57611083984375</v>
      </c>
      <c r="L438" s="2">
        <v>117.44678497314453</v>
      </c>
      <c r="M438" s="2">
        <v>118.22499084472656</v>
      </c>
      <c r="N438" s="2">
        <v>127.93545532226562</v>
      </c>
      <c r="O438" s="2">
        <v>113.25246429443359</v>
      </c>
      <c r="R438" s="2">
        <v>125.21743774414063</v>
      </c>
      <c r="U438" s="2">
        <v>145.45661926269531</v>
      </c>
      <c r="V438" s="2">
        <v>132.35293579101562</v>
      </c>
      <c r="W438" s="2">
        <v>135.64317321777344</v>
      </c>
      <c r="Z438" s="2">
        <v>116.57129669189453</v>
      </c>
      <c r="AA438" s="2">
        <v>137.07942199707031</v>
      </c>
      <c r="AB438" s="2">
        <v>113.77890014648437</v>
      </c>
      <c r="AC438" s="2">
        <v>132.51316833496094</v>
      </c>
      <c r="AD438" s="2">
        <v>117.22933959960937</v>
      </c>
      <c r="AF438" s="2">
        <v>110.17967224121094</v>
      </c>
      <c r="AH438" s="2">
        <f t="shared" si="319"/>
        <v>9.458353227851692</v>
      </c>
      <c r="AI438" s="2">
        <f t="shared" si="305"/>
        <v>110.17967224121094</v>
      </c>
      <c r="AJ438" s="2">
        <f t="shared" si="306"/>
        <v>112.2093865476878</v>
      </c>
      <c r="AK438" s="2">
        <f t="shared" si="307"/>
        <v>126.39691638946533</v>
      </c>
      <c r="AL438" s="2">
        <f t="shared" si="308"/>
        <v>140.58444623124288</v>
      </c>
      <c r="AM438" s="2">
        <f t="shared" si="309"/>
        <v>145.45661926269531</v>
      </c>
      <c r="AN438" s="89"/>
      <c r="AO438" s="48">
        <f t="shared" ref="AO438" ca="1" si="371">AN437</f>
        <v>128.65990013684149</v>
      </c>
      <c r="AP438" s="88"/>
      <c r="AQ438" s="88"/>
      <c r="AR438" s="88"/>
      <c r="AS438" s="88"/>
    </row>
    <row r="439" spans="1:45">
      <c r="A439" s="14" t="str">
        <f>'data organization'!S440</f>
        <v>437:17:1.36:HS</v>
      </c>
      <c r="B439" s="2">
        <v>154.93377685546875</v>
      </c>
      <c r="C439" s="2">
        <v>154.94560241699219</v>
      </c>
      <c r="D439" s="2">
        <v>154.94087219238281</v>
      </c>
      <c r="E439" s="2">
        <v>154.9432373046875</v>
      </c>
      <c r="F439" s="2">
        <v>154.92431640625</v>
      </c>
      <c r="G439" s="2">
        <v>154.93850708007812</v>
      </c>
      <c r="H439" s="2">
        <v>154.94560241699219</v>
      </c>
      <c r="I439" s="2">
        <v>154.93850708007812</v>
      </c>
      <c r="J439" s="2">
        <v>154.89830017089844</v>
      </c>
      <c r="K439" s="2">
        <v>154.93141174316406</v>
      </c>
      <c r="L439" s="2">
        <v>154.92195129394531</v>
      </c>
      <c r="M439" s="2">
        <v>154.92195129394531</v>
      </c>
      <c r="N439" s="2">
        <v>154.93850708007812</v>
      </c>
      <c r="O439" s="2">
        <v>154.91722106933594</v>
      </c>
      <c r="R439" s="2">
        <v>154.94560241699219</v>
      </c>
      <c r="U439" s="2">
        <v>154.93850708007812</v>
      </c>
      <c r="V439" s="2">
        <v>154.93850708007812</v>
      </c>
      <c r="W439" s="2">
        <v>154.94087219238281</v>
      </c>
      <c r="Z439" s="2">
        <v>154.91012573242187</v>
      </c>
      <c r="AA439" s="2">
        <v>154.93377685546875</v>
      </c>
      <c r="AB439" s="2">
        <v>154.92195129394531</v>
      </c>
      <c r="AC439" s="2">
        <v>154.93141174316406</v>
      </c>
      <c r="AD439" s="2">
        <v>147.072021484375</v>
      </c>
      <c r="AF439" s="2">
        <v>154.91722106933594</v>
      </c>
      <c r="AH439" s="2">
        <f t="shared" si="319"/>
        <v>1.6042961690850142</v>
      </c>
      <c r="AI439" s="2">
        <f t="shared" si="305"/>
        <v>147.072021484375</v>
      </c>
      <c r="AJ439" s="2">
        <f t="shared" si="306"/>
        <v>152.19729580272829</v>
      </c>
      <c r="AK439" s="2">
        <f t="shared" si="307"/>
        <v>154.6037400563558</v>
      </c>
      <c r="AL439" s="2">
        <f t="shared" si="308"/>
        <v>157.01018430998332</v>
      </c>
      <c r="AM439" s="2">
        <f t="shared" si="309"/>
        <v>154.94560241699219</v>
      </c>
      <c r="AN439" s="89"/>
      <c r="AO439" s="48">
        <f t="shared" ref="AO439" ca="1" si="372">AN437</f>
        <v>128.65990013684149</v>
      </c>
      <c r="AP439" s="88"/>
      <c r="AQ439" s="88"/>
      <c r="AR439" s="88"/>
      <c r="AS439" s="88"/>
    </row>
    <row r="440" spans="1:45">
      <c r="A440" s="14" t="str">
        <f>'data organization'!S441</f>
        <v>438:17:1.34:HI</v>
      </c>
      <c r="B440" s="2">
        <v>131.38017272949219</v>
      </c>
      <c r="C440" s="2">
        <v>127.78286743164062</v>
      </c>
      <c r="D440" s="2">
        <v>126.37522125244141</v>
      </c>
      <c r="E440" s="2">
        <v>131.53659057617187</v>
      </c>
      <c r="F440" s="2">
        <v>120.27542877197266</v>
      </c>
      <c r="G440" s="2">
        <v>123.40352630615234</v>
      </c>
      <c r="H440" s="2">
        <v>126.21881103515625</v>
      </c>
      <c r="I440" s="2">
        <v>126.37522125244141</v>
      </c>
      <c r="J440" s="2">
        <v>118.24215698242187</v>
      </c>
      <c r="K440" s="2">
        <v>136.85435485839844</v>
      </c>
      <c r="L440" s="2">
        <v>114.33203887939453</v>
      </c>
      <c r="M440" s="2">
        <v>106.82460021972656</v>
      </c>
      <c r="N440" s="2">
        <v>118.24215698242187</v>
      </c>
      <c r="O440" s="2">
        <v>111.67314910888672</v>
      </c>
      <c r="R440" s="2">
        <v>117.92935180664062</v>
      </c>
      <c r="U440" s="2">
        <v>156.40496826171875</v>
      </c>
      <c r="V440" s="2">
        <v>122.15228271484375</v>
      </c>
      <c r="W440" s="2">
        <v>129.50332641601562</v>
      </c>
      <c r="Z440" s="2">
        <v>113.70641326904297</v>
      </c>
      <c r="AA440" s="2">
        <v>137.94918823242187</v>
      </c>
      <c r="AB440" s="2">
        <v>111.51674652099609</v>
      </c>
      <c r="AC440" s="2">
        <v>126.68802642822266</v>
      </c>
      <c r="AD440" s="2">
        <v>120.74463653564453</v>
      </c>
      <c r="AF440" s="2">
        <v>108.07583618164062</v>
      </c>
      <c r="AH440" s="2">
        <f t="shared" si="319"/>
        <v>10.97538596781272</v>
      </c>
      <c r="AI440" s="2">
        <f t="shared" si="305"/>
        <v>106.82460021972656</v>
      </c>
      <c r="AJ440" s="2">
        <f t="shared" si="306"/>
        <v>107.04471574636034</v>
      </c>
      <c r="AK440" s="2">
        <f t="shared" si="307"/>
        <v>123.50779469807942</v>
      </c>
      <c r="AL440" s="2">
        <f t="shared" si="308"/>
        <v>139.97087364979851</v>
      </c>
      <c r="AM440" s="2">
        <f t="shared" si="309"/>
        <v>156.40496826171875</v>
      </c>
      <c r="AN440" s="89">
        <f ca="1">INDIRECT("'calcRED(0)'!R"&amp;ROW('calcRED(0)'!$V$17)+(ROW(AN440)-ROW($AN$116))/3&amp;"C"&amp;COLUMN('calcRED(0)'!$V$17),FALSE)</f>
        <v>124.10897141542675</v>
      </c>
      <c r="AO440" s="48">
        <f t="shared" ref="AO440" ca="1" si="373">AN440</f>
        <v>124.10897141542675</v>
      </c>
      <c r="AP440" s="88">
        <f>AK440-AK443</f>
        <v>4.600912412007645</v>
      </c>
      <c r="AQ440" s="88">
        <f>AK441-AK444</f>
        <v>4.7312507629394531</v>
      </c>
      <c r="AR440" s="88">
        <f>AK442-AK445</f>
        <v>1.7788871129353652</v>
      </c>
      <c r="AS440" s="88">
        <f>data3!AM440</f>
        <v>0.16153255585701221</v>
      </c>
    </row>
    <row r="441" spans="1:45">
      <c r="A441" s="14" t="str">
        <f>'data organization'!S442</f>
        <v>439:17:1.34:LO</v>
      </c>
      <c r="B441" s="2">
        <v>126.86541748046875</v>
      </c>
      <c r="C441" s="2">
        <v>127.47196197509766</v>
      </c>
      <c r="D441" s="2">
        <v>123.09452819824219</v>
      </c>
      <c r="E441" s="2">
        <v>134.73907470703125</v>
      </c>
      <c r="F441" s="2">
        <v>115.54131317138672</v>
      </c>
      <c r="G441" s="2">
        <v>124.22178649902344</v>
      </c>
      <c r="H441" s="2">
        <v>129.06843566894531</v>
      </c>
      <c r="I441" s="2">
        <v>120.61112213134766</v>
      </c>
      <c r="J441" s="2">
        <v>110.45433807373047</v>
      </c>
      <c r="K441" s="2">
        <v>128.501953125</v>
      </c>
      <c r="L441" s="2">
        <v>112.53147125244141</v>
      </c>
      <c r="M441" s="2">
        <v>113.52140045166016</v>
      </c>
      <c r="N441" s="2">
        <v>123.64385223388672</v>
      </c>
      <c r="O441" s="2">
        <v>108.94369506835937</v>
      </c>
      <c r="R441" s="2">
        <v>119.75852966308594</v>
      </c>
      <c r="U441" s="2">
        <v>137.70314025878906</v>
      </c>
      <c r="V441" s="2">
        <v>127.30030059814453</v>
      </c>
      <c r="W441" s="2">
        <v>131.00823974609375</v>
      </c>
      <c r="Z441" s="2">
        <v>112.91485595703125</v>
      </c>
      <c r="AA441" s="2">
        <v>132.05538940429687</v>
      </c>
      <c r="AB441" s="2">
        <v>109.47013092041016</v>
      </c>
      <c r="AC441" s="2">
        <v>127.63217926025391</v>
      </c>
      <c r="AD441" s="2">
        <v>113.48706817626953</v>
      </c>
      <c r="AF441" s="2">
        <v>106.28290557861328</v>
      </c>
      <c r="AH441" s="2">
        <f t="shared" si="319"/>
        <v>9.0251874762950983</v>
      </c>
      <c r="AI441" s="2">
        <f t="shared" si="305"/>
        <v>106.28290557861328</v>
      </c>
      <c r="AJ441" s="2">
        <f t="shared" si="306"/>
        <v>107.99651418554107</v>
      </c>
      <c r="AK441" s="2">
        <f t="shared" si="307"/>
        <v>121.53429539998372</v>
      </c>
      <c r="AL441" s="2">
        <f t="shared" si="308"/>
        <v>135.07207661442638</v>
      </c>
      <c r="AM441" s="2">
        <f t="shared" si="309"/>
        <v>137.70314025878906</v>
      </c>
      <c r="AN441" s="89"/>
      <c r="AO441" s="48">
        <f t="shared" ref="AO441" ca="1" si="374">AN440</f>
        <v>124.10897141542675</v>
      </c>
      <c r="AP441" s="88"/>
      <c r="AQ441" s="88"/>
      <c r="AR441" s="88"/>
      <c r="AS441" s="88"/>
    </row>
    <row r="442" spans="1:45">
      <c r="A442" s="14" t="str">
        <f>'data organization'!S443</f>
        <v>440:17:1.34:HS</v>
      </c>
      <c r="B442" s="2">
        <v>154.92904663085937</v>
      </c>
      <c r="C442" s="2">
        <v>154.93614196777344</v>
      </c>
      <c r="D442" s="2">
        <v>154.93141174316406</v>
      </c>
      <c r="E442" s="2">
        <v>154.93614196777344</v>
      </c>
      <c r="F442" s="2">
        <v>154.92195129394531</v>
      </c>
      <c r="G442" s="2">
        <v>154.93614196777344</v>
      </c>
      <c r="H442" s="2">
        <v>154.93850708007812</v>
      </c>
      <c r="I442" s="2">
        <v>154.92668151855469</v>
      </c>
      <c r="J442" s="2">
        <v>154.89830017089844</v>
      </c>
      <c r="K442" s="2">
        <v>154.92904663085937</v>
      </c>
      <c r="L442" s="2">
        <v>154.90303039550781</v>
      </c>
      <c r="M442" s="2">
        <v>154.92195129394531</v>
      </c>
      <c r="N442" s="2">
        <v>154.93850708007812</v>
      </c>
      <c r="O442" s="2">
        <v>154.90066528320312</v>
      </c>
      <c r="R442" s="2">
        <v>154.93850708007812</v>
      </c>
      <c r="U442" s="2">
        <v>154.93141174316406</v>
      </c>
      <c r="V442" s="2">
        <v>154.93614196777344</v>
      </c>
      <c r="W442" s="2">
        <v>154.93850708007812</v>
      </c>
      <c r="Z442" s="2">
        <v>154.90303039550781</v>
      </c>
      <c r="AA442" s="2">
        <v>154.92431640625</v>
      </c>
      <c r="AB442" s="2">
        <v>154.91485595703125</v>
      </c>
      <c r="AC442" s="2">
        <v>154.92431640625</v>
      </c>
      <c r="AD442" s="2">
        <v>104.07835388183594</v>
      </c>
      <c r="AF442" s="2">
        <v>154.89120483398438</v>
      </c>
      <c r="AH442" s="2">
        <f t="shared" si="319"/>
        <v>10.378814839432993</v>
      </c>
      <c r="AI442" s="2">
        <f t="shared" ref="AI442:AI505" si="375">MIN(B442:AG442)</f>
        <v>104.07835388183594</v>
      </c>
      <c r="AJ442" s="2">
        <f t="shared" ref="AJ442:AJ505" si="376">AK442-1.5*AH442</f>
        <v>137.23711818986581</v>
      </c>
      <c r="AK442" s="2">
        <f t="shared" ref="AK442:AK505" si="377">AVERAGE(B442:AG442)</f>
        <v>152.80534044901529</v>
      </c>
      <c r="AL442" s="2">
        <f t="shared" ref="AL442:AL505" si="378">AK442+1.5*AH442</f>
        <v>168.37356270816477</v>
      </c>
      <c r="AM442" s="2">
        <f t="shared" ref="AM442:AM505" si="379">MAX(B442:AG442)</f>
        <v>154.93850708007812</v>
      </c>
      <c r="AN442" s="89"/>
      <c r="AO442" s="48">
        <f t="shared" ref="AO442" ca="1" si="380">AN440</f>
        <v>124.10897141542675</v>
      </c>
      <c r="AP442" s="88"/>
      <c r="AQ442" s="88"/>
      <c r="AR442" s="88"/>
      <c r="AS442" s="88"/>
    </row>
    <row r="443" spans="1:45">
      <c r="A443" s="14" t="str">
        <f>'data organization'!S444</f>
        <v>441:17:1.32:HI</v>
      </c>
      <c r="B443" s="2">
        <v>126.53162384033203</v>
      </c>
      <c r="C443" s="2">
        <v>122.93431091308594</v>
      </c>
      <c r="D443" s="2">
        <v>121.68306732177734</v>
      </c>
      <c r="E443" s="2">
        <v>126.53162384033203</v>
      </c>
      <c r="F443" s="2">
        <v>115.73967742919922</v>
      </c>
      <c r="G443" s="2">
        <v>118.86778259277344</v>
      </c>
      <c r="H443" s="2">
        <v>121.37026214599609</v>
      </c>
      <c r="I443" s="2">
        <v>121.68306732177734</v>
      </c>
      <c r="J443" s="2">
        <v>113.86282348632812</v>
      </c>
      <c r="K443" s="2">
        <v>131.6929931640625</v>
      </c>
      <c r="L443" s="2">
        <v>110.10910034179687</v>
      </c>
      <c r="M443" s="2">
        <v>102.91447448730469</v>
      </c>
      <c r="N443" s="2">
        <v>113.86282348632812</v>
      </c>
      <c r="O443" s="2">
        <v>107.60662078857422</v>
      </c>
      <c r="R443" s="2">
        <v>113.55001068115234</v>
      </c>
      <c r="U443" s="2">
        <v>150.61799621582031</v>
      </c>
      <c r="V443" s="2">
        <v>117.61653900146484</v>
      </c>
      <c r="W443" s="2">
        <v>124.81117248535156</v>
      </c>
      <c r="Z443" s="2">
        <v>109.48348236083984</v>
      </c>
      <c r="AA443" s="2">
        <v>132.78782653808594</v>
      </c>
      <c r="AB443" s="2">
        <v>107.29381561279297</v>
      </c>
      <c r="AC443" s="2">
        <v>121.99588012695312</v>
      </c>
      <c r="AD443" s="2">
        <v>116.20889282226562</v>
      </c>
      <c r="AF443" s="2">
        <v>104.00930786132812</v>
      </c>
      <c r="AH443" s="2">
        <f t="shared" si="319"/>
        <v>10.560698695376317</v>
      </c>
      <c r="AI443" s="2">
        <f t="shared" si="375"/>
        <v>102.91447448730469</v>
      </c>
      <c r="AJ443" s="2">
        <f t="shared" si="376"/>
        <v>103.0658342430073</v>
      </c>
      <c r="AK443" s="2">
        <f t="shared" si="377"/>
        <v>118.90688228607178</v>
      </c>
      <c r="AL443" s="2">
        <f t="shared" si="378"/>
        <v>134.74793032913624</v>
      </c>
      <c r="AM443" s="2">
        <f t="shared" si="379"/>
        <v>150.61799621582031</v>
      </c>
      <c r="AN443" s="89">
        <f ca="1">INDIRECT("'calcRED(0)'!R"&amp;ROW('calcRED(0)'!$V$17)+(ROW(AN443)-ROW($AN$116))/3&amp;"C"&amp;COLUMN('calcRED(0)'!$V$17),FALSE)</f>
        <v>119.47754820986658</v>
      </c>
      <c r="AO443" s="48">
        <f t="shared" ref="AO443" ca="1" si="381">AN443</f>
        <v>119.47754820986658</v>
      </c>
      <c r="AP443" s="88">
        <f>AK443-AK446</f>
        <v>4.8094533284505161</v>
      </c>
      <c r="AQ443" s="88">
        <f>AK444-AK447</f>
        <v>4.7784585952758789</v>
      </c>
      <c r="AR443" s="88">
        <f>AK445-AK448</f>
        <v>1.2679166793823242</v>
      </c>
      <c r="AS443" s="88">
        <f>data3!AM443</f>
        <v>0.17143593295927939</v>
      </c>
    </row>
    <row r="444" spans="1:45">
      <c r="A444" s="14" t="str">
        <f>'data organization'!S445</f>
        <v>442:17:1.32:LO</v>
      </c>
      <c r="B444" s="2">
        <v>121.1776123046875</v>
      </c>
      <c r="C444" s="2">
        <v>121.93865966796875</v>
      </c>
      <c r="D444" s="2">
        <v>119.44953155517578</v>
      </c>
      <c r="E444" s="2">
        <v>128.90249633789063</v>
      </c>
      <c r="F444" s="2">
        <v>111.23826599121094</v>
      </c>
      <c r="G444" s="2">
        <v>119.89013671875</v>
      </c>
      <c r="H444" s="2">
        <v>124.67955780029297</v>
      </c>
      <c r="I444" s="2">
        <v>118.28794097900391</v>
      </c>
      <c r="J444" s="2">
        <v>104.97825622558594</v>
      </c>
      <c r="K444" s="2">
        <v>122.31632232666016</v>
      </c>
      <c r="L444" s="2">
        <v>107.77066040039062</v>
      </c>
      <c r="M444" s="2">
        <v>108.57175445556641</v>
      </c>
      <c r="N444" s="2">
        <v>117.53261566162109</v>
      </c>
      <c r="O444" s="2">
        <v>104.53192901611328</v>
      </c>
      <c r="R444" s="2">
        <v>115.04920959472656</v>
      </c>
      <c r="U444" s="2">
        <v>137.7088623046875</v>
      </c>
      <c r="V444" s="2">
        <v>122.72830963134766</v>
      </c>
      <c r="W444" s="2">
        <v>125.59510040283203</v>
      </c>
      <c r="Z444" s="2">
        <v>107.88510131835937</v>
      </c>
      <c r="AA444" s="2">
        <v>126.43625640869141</v>
      </c>
      <c r="AB444" s="2">
        <v>103.94827270507812</v>
      </c>
      <c r="AC444" s="2">
        <v>122.30487823486328</v>
      </c>
      <c r="AD444" s="2">
        <v>108.56603240966797</v>
      </c>
      <c r="AF444" s="2">
        <v>101.78530883789062</v>
      </c>
      <c r="AH444" s="2">
        <f t="shared" si="319"/>
        <v>9.2972378471065316</v>
      </c>
      <c r="AI444" s="2">
        <f t="shared" si="375"/>
        <v>101.78530883789062</v>
      </c>
      <c r="AJ444" s="2">
        <f t="shared" si="376"/>
        <v>102.85718786638446</v>
      </c>
      <c r="AK444" s="2">
        <f t="shared" si="377"/>
        <v>116.80304463704427</v>
      </c>
      <c r="AL444" s="2">
        <f t="shared" si="378"/>
        <v>130.74890140770407</v>
      </c>
      <c r="AM444" s="2">
        <f t="shared" si="379"/>
        <v>137.7088623046875</v>
      </c>
      <c r="AN444" s="89"/>
      <c r="AO444" s="48">
        <f t="shared" ref="AO444" ca="1" si="382">AN443</f>
        <v>119.47754820986658</v>
      </c>
      <c r="AP444" s="88"/>
      <c r="AQ444" s="88"/>
      <c r="AR444" s="88"/>
      <c r="AS444" s="88"/>
    </row>
    <row r="445" spans="1:45">
      <c r="A445" s="14" t="str">
        <f>'data organization'!S446</f>
        <v>443:17:1.32:HS</v>
      </c>
      <c r="B445" s="2">
        <v>154.92431640625</v>
      </c>
      <c r="C445" s="2">
        <v>154.93377685546875</v>
      </c>
      <c r="D445" s="2">
        <v>154.92904663085937</v>
      </c>
      <c r="E445" s="2">
        <v>154.93377685546875</v>
      </c>
      <c r="F445" s="2">
        <v>154.91249084472656</v>
      </c>
      <c r="G445" s="2">
        <v>154.93141174316406</v>
      </c>
      <c r="H445" s="2">
        <v>154.93850708007812</v>
      </c>
      <c r="I445" s="2">
        <v>154.92431640625</v>
      </c>
      <c r="J445" s="2">
        <v>144.61463928222656</v>
      </c>
      <c r="K445" s="2">
        <v>154.91958618164062</v>
      </c>
      <c r="L445" s="2">
        <v>141.43113708496094</v>
      </c>
      <c r="M445" s="2">
        <v>154.91485595703125</v>
      </c>
      <c r="N445" s="2">
        <v>154.9432373046875</v>
      </c>
      <c r="O445" s="2">
        <v>154.886474609375</v>
      </c>
      <c r="R445" s="2">
        <v>154.94087219238281</v>
      </c>
      <c r="U445" s="2">
        <v>154.92431640625</v>
      </c>
      <c r="V445" s="2">
        <v>154.92668151855469</v>
      </c>
      <c r="W445" s="2">
        <v>154.93141174316406</v>
      </c>
      <c r="Z445" s="2">
        <v>154.89120483398438</v>
      </c>
      <c r="AA445" s="2">
        <v>154.91249084472656</v>
      </c>
      <c r="AB445" s="2">
        <v>154.9053955078125</v>
      </c>
      <c r="AC445" s="2">
        <v>154.91722106933594</v>
      </c>
      <c r="AD445" s="2">
        <v>98.605400085449219</v>
      </c>
      <c r="AF445" s="2">
        <v>141.54231262207031</v>
      </c>
      <c r="AH445" s="2">
        <f t="shared" si="319"/>
        <v>11.932086964416751</v>
      </c>
      <c r="AI445" s="2">
        <f t="shared" si="375"/>
        <v>98.605400085449219</v>
      </c>
      <c r="AJ445" s="2">
        <f t="shared" si="376"/>
        <v>133.12832288945481</v>
      </c>
      <c r="AK445" s="2">
        <f t="shared" si="377"/>
        <v>151.02645333607992</v>
      </c>
      <c r="AL445" s="2">
        <f t="shared" si="378"/>
        <v>168.92458378270504</v>
      </c>
      <c r="AM445" s="2">
        <f t="shared" si="379"/>
        <v>154.9432373046875</v>
      </c>
      <c r="AN445" s="89"/>
      <c r="AO445" s="48">
        <f t="shared" ref="AO445" ca="1" si="383">AN443</f>
        <v>119.47754820986658</v>
      </c>
      <c r="AP445" s="88"/>
      <c r="AQ445" s="88"/>
      <c r="AR445" s="88"/>
      <c r="AS445" s="88"/>
    </row>
    <row r="446" spans="1:45">
      <c r="A446" s="14" t="str">
        <f>'data organization'!S447</f>
        <v>444:17:1.3:HI</v>
      </c>
      <c r="B446" s="2">
        <v>121.37026214599609</v>
      </c>
      <c r="C446" s="2">
        <v>118.08575439453125</v>
      </c>
      <c r="D446" s="2">
        <v>116.67810821533203</v>
      </c>
      <c r="E446" s="2">
        <v>121.37026214599609</v>
      </c>
      <c r="F446" s="2">
        <v>111.04753112792969</v>
      </c>
      <c r="G446" s="2">
        <v>114.01922607421875</v>
      </c>
      <c r="H446" s="2">
        <v>116.52170562744141</v>
      </c>
      <c r="I446" s="2">
        <v>116.83451843261719</v>
      </c>
      <c r="J446" s="2">
        <v>109.17066955566406</v>
      </c>
      <c r="K446" s="2">
        <v>126.37522125244141</v>
      </c>
      <c r="L446" s="2">
        <v>105.72975921630859</v>
      </c>
      <c r="M446" s="2">
        <v>98.691535949707031</v>
      </c>
      <c r="N446" s="2">
        <v>109.32707977294922</v>
      </c>
      <c r="O446" s="2">
        <v>103.22727966308594</v>
      </c>
      <c r="R446" s="2">
        <v>109.01426696777344</v>
      </c>
      <c r="U446" s="2">
        <v>144.51820373535156</v>
      </c>
      <c r="V446" s="2">
        <v>112.92439270019531</v>
      </c>
      <c r="W446" s="2">
        <v>119.64980316162109</v>
      </c>
      <c r="Z446" s="2">
        <v>104.94773864746094</v>
      </c>
      <c r="AA446" s="2">
        <v>127.47005462646484</v>
      </c>
      <c r="AB446" s="2">
        <v>102.91447448730469</v>
      </c>
      <c r="AC446" s="2">
        <v>117.14732360839844</v>
      </c>
      <c r="AD446" s="2">
        <v>111.51674652099609</v>
      </c>
      <c r="AF446" s="2">
        <v>99.786376953125</v>
      </c>
      <c r="AH446" s="2">
        <f t="shared" si="319"/>
        <v>10.142810541907732</v>
      </c>
      <c r="AI446" s="2">
        <f t="shared" si="375"/>
        <v>98.691535949707031</v>
      </c>
      <c r="AJ446" s="2">
        <f t="shared" si="376"/>
        <v>98.883213144759665</v>
      </c>
      <c r="AK446" s="2">
        <f t="shared" si="377"/>
        <v>114.09742895762126</v>
      </c>
      <c r="AL446" s="2">
        <f t="shared" si="378"/>
        <v>129.31164477048287</v>
      </c>
      <c r="AM446" s="2">
        <f t="shared" si="379"/>
        <v>144.51820373535156</v>
      </c>
      <c r="AN446" s="89">
        <f ca="1">INDIRECT("'calcRED(0)'!R"&amp;ROW('calcRED(0)'!$V$17)+(ROW(AN446)-ROW($AN$116))/3&amp;"C"&amp;COLUMN('calcRED(0)'!$V$17),FALSE)</f>
        <v>114.56217772023412</v>
      </c>
      <c r="AO446" s="48">
        <f t="shared" ref="AO446" ca="1" si="384">AN446</f>
        <v>114.56217772023412</v>
      </c>
      <c r="AP446" s="88">
        <f>AK446-AK449</f>
        <v>5.0179929733276367</v>
      </c>
      <c r="AQ446" s="88">
        <f>AK447-AK450</f>
        <v>5.40550835927327</v>
      </c>
      <c r="AR446" s="88">
        <f>AK448-AK451</f>
        <v>6.5269225438435967</v>
      </c>
      <c r="AS446" s="88">
        <f>data3!AM446</f>
        <v>0.17548373437696885</v>
      </c>
    </row>
    <row r="447" spans="1:45">
      <c r="A447" s="14" t="str">
        <f>'data organization'!S448</f>
        <v>445:17:1.3:LO</v>
      </c>
      <c r="B447" s="2">
        <v>119.34081268310547</v>
      </c>
      <c r="C447" s="2">
        <v>118.27077484130859</v>
      </c>
      <c r="D447" s="2">
        <v>114.54566192626953</v>
      </c>
      <c r="E447" s="2">
        <v>122.77981567382812</v>
      </c>
      <c r="F447" s="2">
        <v>106.26001739501953</v>
      </c>
      <c r="G447" s="2">
        <v>115.20370483398437</v>
      </c>
      <c r="H447" s="2">
        <v>119.52391815185547</v>
      </c>
      <c r="I447" s="2">
        <v>112.8919677734375</v>
      </c>
      <c r="J447" s="2">
        <v>100.55504608154297</v>
      </c>
      <c r="K447" s="2">
        <v>118.57404327392578</v>
      </c>
      <c r="L447" s="2">
        <v>103.00411987304687</v>
      </c>
      <c r="M447" s="2">
        <v>104.25727081298828</v>
      </c>
      <c r="N447" s="2">
        <v>112.72602081298828</v>
      </c>
      <c r="O447" s="2">
        <v>101.13870239257812</v>
      </c>
      <c r="R447" s="2">
        <v>110.25978851318359</v>
      </c>
      <c r="U447" s="2">
        <v>130.37879943847656</v>
      </c>
      <c r="V447" s="2">
        <v>117.28656768798828</v>
      </c>
      <c r="W447" s="2">
        <v>120.57678985595703</v>
      </c>
      <c r="Z447" s="2">
        <v>102.69512176513672</v>
      </c>
      <c r="AA447" s="2">
        <v>121.10894775390625</v>
      </c>
      <c r="AB447" s="2">
        <v>98.96429443359375</v>
      </c>
      <c r="AC447" s="2">
        <v>117.13206481933594</v>
      </c>
      <c r="AD447" s="2">
        <v>103.97688293457031</v>
      </c>
      <c r="AF447" s="2">
        <v>97.138931274414063</v>
      </c>
      <c r="AH447" s="2">
        <f t="shared" si="319"/>
        <v>8.9526120886188139</v>
      </c>
      <c r="AI447" s="2">
        <f t="shared" si="375"/>
        <v>97.138931274414063</v>
      </c>
      <c r="AJ447" s="2">
        <f t="shared" si="376"/>
        <v>98.59566790884017</v>
      </c>
      <c r="AK447" s="2">
        <f t="shared" si="377"/>
        <v>112.02458604176839</v>
      </c>
      <c r="AL447" s="2">
        <f t="shared" si="378"/>
        <v>125.4535041746966</v>
      </c>
      <c r="AM447" s="2">
        <f t="shared" si="379"/>
        <v>130.37879943847656</v>
      </c>
      <c r="AN447" s="89"/>
      <c r="AO447" s="48">
        <f t="shared" ref="AO447" ca="1" si="385">AN446</f>
        <v>114.56217772023412</v>
      </c>
      <c r="AP447" s="88"/>
      <c r="AQ447" s="88"/>
      <c r="AR447" s="88"/>
      <c r="AS447" s="88"/>
    </row>
    <row r="448" spans="1:45">
      <c r="A448" s="14" t="str">
        <f>'data organization'!S449</f>
        <v>446:17:1.3:HS</v>
      </c>
      <c r="B448" s="2">
        <v>154.91958618164062</v>
      </c>
      <c r="C448" s="2">
        <v>154.92431640625</v>
      </c>
      <c r="D448" s="2">
        <v>154.91485595703125</v>
      </c>
      <c r="E448" s="2">
        <v>154.92904663085937</v>
      </c>
      <c r="F448" s="2">
        <v>154.8675537109375</v>
      </c>
      <c r="G448" s="2">
        <v>154.92668151855469</v>
      </c>
      <c r="H448" s="2">
        <v>154.93141174316406</v>
      </c>
      <c r="I448" s="2">
        <v>154.9053955078125</v>
      </c>
      <c r="J448" s="2">
        <v>143.41313171386719</v>
      </c>
      <c r="K448" s="2">
        <v>154.91012573242187</v>
      </c>
      <c r="L448" s="2">
        <v>128.79888916015625</v>
      </c>
      <c r="M448" s="2">
        <v>154.91485595703125</v>
      </c>
      <c r="N448" s="2">
        <v>154.92668151855469</v>
      </c>
      <c r="O448" s="2">
        <v>154.85572814941406</v>
      </c>
      <c r="R448" s="2">
        <v>154.93377685546875</v>
      </c>
      <c r="U448" s="2">
        <v>154.91958618164062</v>
      </c>
      <c r="V448" s="2">
        <v>154.91722106933594</v>
      </c>
      <c r="W448" s="2">
        <v>154.92431640625</v>
      </c>
      <c r="Z448" s="2">
        <v>154.85809326171875</v>
      </c>
      <c r="AA448" s="2">
        <v>154.89120483398438</v>
      </c>
      <c r="AB448" s="2">
        <v>139.55558776855469</v>
      </c>
      <c r="AC448" s="2">
        <v>154.91249084472656</v>
      </c>
      <c r="AD448" s="2">
        <v>93.238876342773438</v>
      </c>
      <c r="AF448" s="2">
        <v>145.91546630859375</v>
      </c>
      <c r="AH448" s="2">
        <f t="shared" si="319"/>
        <v>13.668535531923425</v>
      </c>
      <c r="AI448" s="2">
        <f t="shared" si="375"/>
        <v>93.238876342773438</v>
      </c>
      <c r="AJ448" s="2">
        <f t="shared" si="376"/>
        <v>129.25573335881245</v>
      </c>
      <c r="AK448" s="2">
        <f t="shared" si="377"/>
        <v>149.7585366566976</v>
      </c>
      <c r="AL448" s="2">
        <f t="shared" si="378"/>
        <v>170.26133995458275</v>
      </c>
      <c r="AM448" s="2">
        <f t="shared" si="379"/>
        <v>154.93377685546875</v>
      </c>
      <c r="AN448" s="89"/>
      <c r="AO448" s="48">
        <f t="shared" ref="AO448" ca="1" si="386">AN446</f>
        <v>114.56217772023412</v>
      </c>
      <c r="AP448" s="88"/>
      <c r="AQ448" s="88"/>
      <c r="AR448" s="88"/>
      <c r="AS448" s="88"/>
    </row>
    <row r="449" spans="1:45">
      <c r="A449" s="14" t="str">
        <f>'data organization'!S450</f>
        <v>447:17:1.28:HI</v>
      </c>
      <c r="B449" s="2">
        <v>116.052490234375</v>
      </c>
      <c r="C449" s="2">
        <v>112.76799011230469</v>
      </c>
      <c r="D449" s="2">
        <v>111.51674652099609</v>
      </c>
      <c r="E449" s="2">
        <v>116.052490234375</v>
      </c>
      <c r="F449" s="2">
        <v>106.198974609375</v>
      </c>
      <c r="G449" s="2">
        <v>109.01426696777344</v>
      </c>
      <c r="H449" s="2">
        <v>111.36034393310547</v>
      </c>
      <c r="I449" s="2">
        <v>111.67314910888672</v>
      </c>
      <c r="J449" s="2">
        <v>104.47852325439453</v>
      </c>
      <c r="K449" s="2">
        <v>120.90104675292969</v>
      </c>
      <c r="L449" s="2">
        <v>101.03761291503906</v>
      </c>
      <c r="M449" s="2">
        <v>94.312202453613281</v>
      </c>
      <c r="N449" s="2">
        <v>104.47852325439453</v>
      </c>
      <c r="O449" s="2">
        <v>98.691535949707031</v>
      </c>
      <c r="R449" s="2">
        <v>104.16571044921875</v>
      </c>
      <c r="U449" s="2">
        <v>138.1055908203125</v>
      </c>
      <c r="V449" s="2">
        <v>107.91943359375</v>
      </c>
      <c r="W449" s="2">
        <v>114.48844146728516</v>
      </c>
      <c r="Z449" s="2">
        <v>100.41199493408203</v>
      </c>
      <c r="AA449" s="2">
        <v>121.8394775390625</v>
      </c>
      <c r="AB449" s="2">
        <v>98.378730773925781</v>
      </c>
      <c r="AC449" s="2">
        <v>111.9859619140625</v>
      </c>
      <c r="AD449" s="2">
        <v>106.66819000244141</v>
      </c>
      <c r="AF449" s="2">
        <v>95.407035827636719</v>
      </c>
      <c r="AH449" s="2">
        <f t="shared" si="319"/>
        <v>9.6923817005187907</v>
      </c>
      <c r="AI449" s="2">
        <f t="shared" si="375"/>
        <v>94.312202453613281</v>
      </c>
      <c r="AJ449" s="2">
        <f t="shared" si="376"/>
        <v>94.54086343351544</v>
      </c>
      <c r="AK449" s="2">
        <f t="shared" si="377"/>
        <v>109.07943598429362</v>
      </c>
      <c r="AL449" s="2">
        <f t="shared" si="378"/>
        <v>123.61800853507181</v>
      </c>
      <c r="AM449" s="2">
        <f t="shared" si="379"/>
        <v>138.1055908203125</v>
      </c>
      <c r="AN449" s="89">
        <f ca="1">INDIRECT("'calcRED(0)'!R"&amp;ROW('calcRED(0)'!$V$17)+(ROW(AN449)-ROW($AN$116))/3&amp;"C"&amp;COLUMN('calcRED(0)'!$V$17),FALSE)</f>
        <v>109.53074962649875</v>
      </c>
      <c r="AO449" s="48">
        <f t="shared" ref="AO449" ca="1" si="387">AN449</f>
        <v>109.53074962649875</v>
      </c>
      <c r="AP449" s="88">
        <f>AK449-AK452</f>
        <v>5.193948427836105</v>
      </c>
      <c r="AQ449" s="88">
        <f>AK450-AK453</f>
        <v>5.5399786631266323</v>
      </c>
      <c r="AR449" s="88">
        <f>AK451-AK454</f>
        <v>8.6613705952962334</v>
      </c>
      <c r="AS449" s="88">
        <f>data3!AM449</f>
        <v>0.18485503811990078</v>
      </c>
    </row>
    <row r="450" spans="1:45">
      <c r="A450" s="14" t="str">
        <f>'data organization'!S451</f>
        <v>448:17:1.28:LO</v>
      </c>
      <c r="B450" s="2">
        <v>112.31403350830078</v>
      </c>
      <c r="C450" s="2">
        <v>112.40558624267578</v>
      </c>
      <c r="D450" s="2">
        <v>109.10391235351562</v>
      </c>
      <c r="E450" s="2">
        <v>117.172119140625</v>
      </c>
      <c r="F450" s="2">
        <v>100.36621856689453</v>
      </c>
      <c r="G450" s="2">
        <v>109.53307342529297</v>
      </c>
      <c r="H450" s="2">
        <v>113.49279022216797</v>
      </c>
      <c r="I450" s="2">
        <v>107.30716705322266</v>
      </c>
      <c r="J450" s="2">
        <v>95.679786682128906</v>
      </c>
      <c r="K450" s="2">
        <v>113.96772766113281</v>
      </c>
      <c r="L450" s="2">
        <v>99.027236938476563</v>
      </c>
      <c r="M450" s="2">
        <v>99.439231872558594</v>
      </c>
      <c r="N450" s="2">
        <v>107.26139068603516</v>
      </c>
      <c r="O450" s="2">
        <v>95.828567504882813</v>
      </c>
      <c r="R450" s="2">
        <v>104.71503448486328</v>
      </c>
      <c r="U450" s="2">
        <v>123.56946563720703</v>
      </c>
      <c r="V450" s="2">
        <v>111.12954711914062</v>
      </c>
      <c r="W450" s="2">
        <v>116.37674713134766</v>
      </c>
      <c r="Z450" s="2">
        <v>97.476539611816406</v>
      </c>
      <c r="AA450" s="2">
        <v>115.11787414550781</v>
      </c>
      <c r="AB450" s="2">
        <v>94.192031860351562</v>
      </c>
      <c r="AC450" s="2">
        <v>111.26116180419922</v>
      </c>
      <c r="AD450" s="2">
        <v>99.399177551269531</v>
      </c>
      <c r="AF450" s="2">
        <v>92.721443176269531</v>
      </c>
      <c r="AH450" s="2">
        <f t="shared" si="319"/>
        <v>8.500735494722127</v>
      </c>
      <c r="AI450" s="2">
        <f t="shared" si="375"/>
        <v>92.721443176269531</v>
      </c>
      <c r="AJ450" s="2">
        <f t="shared" si="376"/>
        <v>93.867974440411928</v>
      </c>
      <c r="AK450" s="2">
        <f t="shared" si="377"/>
        <v>106.61907768249512</v>
      </c>
      <c r="AL450" s="2">
        <f t="shared" si="378"/>
        <v>119.37018092457831</v>
      </c>
      <c r="AM450" s="2">
        <f t="shared" si="379"/>
        <v>123.56946563720703</v>
      </c>
      <c r="AN450" s="89"/>
      <c r="AO450" s="48">
        <f t="shared" ref="AO450" ca="1" si="388">AN449</f>
        <v>109.53074962649875</v>
      </c>
      <c r="AP450" s="88"/>
      <c r="AQ450" s="88"/>
      <c r="AR450" s="88"/>
      <c r="AS450" s="88"/>
    </row>
    <row r="451" spans="1:45">
      <c r="A451" s="14" t="str">
        <f>'data organization'!S452</f>
        <v>449:17:1.28:HS</v>
      </c>
      <c r="B451" s="2">
        <v>154.90066528320312</v>
      </c>
      <c r="C451" s="2">
        <v>154.91958618164062</v>
      </c>
      <c r="D451" s="2">
        <v>154.90303039550781</v>
      </c>
      <c r="E451" s="2">
        <v>154.92195129394531</v>
      </c>
      <c r="F451" s="2">
        <v>142.65156555175781</v>
      </c>
      <c r="G451" s="2">
        <v>154.91249084472656</v>
      </c>
      <c r="H451" s="2">
        <v>154.92668151855469</v>
      </c>
      <c r="I451" s="2">
        <v>151.14244079589844</v>
      </c>
      <c r="J451" s="2">
        <v>108.47516632080078</v>
      </c>
      <c r="K451" s="2">
        <v>154.89830017089844</v>
      </c>
      <c r="L451" s="2">
        <v>117.43671417236328</v>
      </c>
      <c r="M451" s="2">
        <v>154.89830017089844</v>
      </c>
      <c r="N451" s="2">
        <v>154.91012573242187</v>
      </c>
      <c r="O451" s="2">
        <v>131.63470458984375</v>
      </c>
      <c r="R451" s="2">
        <v>154.92904663085937</v>
      </c>
      <c r="U451" s="2">
        <v>154.61921691894531</v>
      </c>
      <c r="V451" s="2">
        <v>154.90776062011719</v>
      </c>
      <c r="W451" s="2">
        <v>154.92431640625</v>
      </c>
      <c r="Z451" s="2">
        <v>139.83230590820312</v>
      </c>
      <c r="AA451" s="2">
        <v>138.08682250976562</v>
      </c>
      <c r="AB451" s="2">
        <v>141.23246765136719</v>
      </c>
      <c r="AC451" s="2">
        <v>154.89830017089844</v>
      </c>
      <c r="AD451" s="2">
        <v>82.702140808105469</v>
      </c>
      <c r="AF451" s="2">
        <v>115.89463806152344</v>
      </c>
      <c r="AH451" s="2">
        <f t="shared" ref="AH451:AH514" si="389">STDEV(B451:AG451)</f>
        <v>19.141466412515683</v>
      </c>
      <c r="AI451" s="2">
        <f t="shared" si="375"/>
        <v>82.702140808105469</v>
      </c>
      <c r="AJ451" s="2">
        <f t="shared" si="376"/>
        <v>114.51941449408048</v>
      </c>
      <c r="AK451" s="2">
        <f t="shared" si="377"/>
        <v>143.231614112854</v>
      </c>
      <c r="AL451" s="2">
        <f t="shared" si="378"/>
        <v>171.94381373162753</v>
      </c>
      <c r="AM451" s="2">
        <f t="shared" si="379"/>
        <v>154.92904663085937</v>
      </c>
      <c r="AN451" s="89"/>
      <c r="AO451" s="48">
        <f t="shared" ref="AO451" ca="1" si="390">AN449</f>
        <v>109.53074962649875</v>
      </c>
      <c r="AP451" s="88"/>
      <c r="AQ451" s="88"/>
      <c r="AR451" s="88"/>
      <c r="AS451" s="88"/>
    </row>
    <row r="452" spans="1:45">
      <c r="A452" s="14" t="str">
        <f>'data organization'!S453</f>
        <v>450:17:1.26:HI</v>
      </c>
      <c r="B452" s="2">
        <v>110.42191314697266</v>
      </c>
      <c r="C452" s="2">
        <v>107.45021820068359</v>
      </c>
      <c r="D452" s="2">
        <v>106.198974609375</v>
      </c>
      <c r="E452" s="2">
        <v>110.57831573486328</v>
      </c>
      <c r="F452" s="2">
        <v>101.19401550292969</v>
      </c>
      <c r="G452" s="2">
        <v>103.8529052734375</v>
      </c>
      <c r="H452" s="2">
        <v>106.04257202148437</v>
      </c>
      <c r="I452" s="2">
        <v>106.35538482666016</v>
      </c>
      <c r="J452" s="2">
        <v>99.473564147949219</v>
      </c>
      <c r="K452" s="2">
        <v>115.11405944824219</v>
      </c>
      <c r="L452" s="2">
        <v>96.189056396484375</v>
      </c>
      <c r="M452" s="2">
        <v>89.932861328125</v>
      </c>
      <c r="N452" s="2">
        <v>99.473564147949219</v>
      </c>
      <c r="O452" s="2">
        <v>93.9993896484375</v>
      </c>
      <c r="R452" s="2">
        <v>99.160751342773438</v>
      </c>
      <c r="U452" s="2">
        <v>131.53659057617187</v>
      </c>
      <c r="V452" s="2">
        <v>102.75807189941406</v>
      </c>
      <c r="W452" s="2">
        <v>109.01426696777344</v>
      </c>
      <c r="Z452" s="2">
        <v>95.563438415527344</v>
      </c>
      <c r="AA452" s="2">
        <v>116.052490234375</v>
      </c>
      <c r="AB452" s="2">
        <v>93.842987060546875</v>
      </c>
      <c r="AC452" s="2">
        <v>106.66819000244141</v>
      </c>
      <c r="AD452" s="2">
        <v>101.50682830810547</v>
      </c>
      <c r="AF452" s="2">
        <v>90.871292114257813</v>
      </c>
      <c r="AH452" s="2">
        <f t="shared" si="389"/>
        <v>9.2210313338069003</v>
      </c>
      <c r="AI452" s="2">
        <f t="shared" si="375"/>
        <v>89.932861328125</v>
      </c>
      <c r="AJ452" s="2">
        <f t="shared" si="376"/>
        <v>90.053940555747175</v>
      </c>
      <c r="AK452" s="2">
        <f t="shared" si="377"/>
        <v>103.88548755645752</v>
      </c>
      <c r="AL452" s="2">
        <f t="shared" si="378"/>
        <v>117.71703455716786</v>
      </c>
      <c r="AM452" s="2">
        <f t="shared" si="379"/>
        <v>131.53659057617187</v>
      </c>
      <c r="AN452" s="89">
        <f ca="1">INDIRECT("'calcRED(0)'!R"&amp;ROW('calcRED(0)'!$V$17)+(ROW(AN452)-ROW($AN$116))/3&amp;"C"&amp;COLUMN('calcRED(0)'!$V$17),FALSE)</f>
        <v>104.23062973010417</v>
      </c>
      <c r="AO452" s="48">
        <f t="shared" ref="AO452" ca="1" si="391">AN452</f>
        <v>104.23062973010417</v>
      </c>
      <c r="AP452" s="88">
        <f>AK452-AK455</f>
        <v>5.4285564422607422</v>
      </c>
      <c r="AQ452" s="88">
        <f>AK453-AK456</f>
        <v>5.6446456909179687</v>
      </c>
      <c r="AR452" s="88">
        <f>AK454-AK457</f>
        <v>11.645104090372712</v>
      </c>
      <c r="AS452" s="88">
        <f>data3!AM452</f>
        <v>0.18964435977320537</v>
      </c>
    </row>
    <row r="453" spans="1:45">
      <c r="A453" s="14" t="str">
        <f>'data organization'!S454</f>
        <v>451:17:1.26:LO</v>
      </c>
      <c r="B453" s="2">
        <v>105.19569396972656</v>
      </c>
      <c r="C453" s="2">
        <v>105.61913299560547</v>
      </c>
      <c r="D453" s="2">
        <v>103.07278442382812</v>
      </c>
      <c r="E453" s="2">
        <v>111.34699249267578</v>
      </c>
      <c r="F453" s="2">
        <v>95.016021728515625</v>
      </c>
      <c r="G453" s="2">
        <v>103.38178253173828</v>
      </c>
      <c r="H453" s="2">
        <v>107.74776458740234</v>
      </c>
      <c r="I453" s="2">
        <v>102.56923675537109</v>
      </c>
      <c r="J453" s="2">
        <v>91.983291625976563</v>
      </c>
      <c r="K453" s="2">
        <v>107.86793518066406</v>
      </c>
      <c r="L453" s="2">
        <v>93.894485473632812</v>
      </c>
      <c r="M453" s="2">
        <v>94.117645263671875</v>
      </c>
      <c r="N453" s="2">
        <v>101.43053436279297</v>
      </c>
      <c r="O453" s="2">
        <v>91.04486083984375</v>
      </c>
      <c r="R453" s="2">
        <v>99.450675964355469</v>
      </c>
      <c r="U453" s="2">
        <v>118.27649688720703</v>
      </c>
      <c r="V453" s="2">
        <v>105.29869842529297</v>
      </c>
      <c r="W453" s="2">
        <v>110.19111633300781</v>
      </c>
      <c r="Z453" s="2">
        <v>93.02471923828125</v>
      </c>
      <c r="AA453" s="2">
        <v>109.16685485839844</v>
      </c>
      <c r="AB453" s="2">
        <v>89.957656860351563</v>
      </c>
      <c r="AC453" s="2">
        <v>104.30876922607422</v>
      </c>
      <c r="AD453" s="2">
        <v>94.964523315429687</v>
      </c>
      <c r="AF453" s="2">
        <v>86.970703125</v>
      </c>
      <c r="AH453" s="2">
        <f t="shared" si="389"/>
        <v>7.9823244633793857</v>
      </c>
      <c r="AI453" s="2">
        <f t="shared" si="375"/>
        <v>86.970703125</v>
      </c>
      <c r="AJ453" s="2">
        <f t="shared" si="376"/>
        <v>89.1056123242994</v>
      </c>
      <c r="AK453" s="2">
        <f t="shared" si="377"/>
        <v>101.07909901936848</v>
      </c>
      <c r="AL453" s="2">
        <f t="shared" si="378"/>
        <v>113.05258571443757</v>
      </c>
      <c r="AM453" s="2">
        <f t="shared" si="379"/>
        <v>118.27649688720703</v>
      </c>
      <c r="AN453" s="89"/>
      <c r="AO453" s="48">
        <f t="shared" ref="AO453" ca="1" si="392">AN452</f>
        <v>104.23062973010417</v>
      </c>
      <c r="AP453" s="88"/>
      <c r="AQ453" s="88"/>
      <c r="AR453" s="88"/>
      <c r="AS453" s="88"/>
    </row>
    <row r="454" spans="1:45">
      <c r="A454" s="14" t="str">
        <f>'data organization'!S455</f>
        <v>452:17:1.26:HS</v>
      </c>
      <c r="B454" s="2">
        <v>137.66110229492187</v>
      </c>
      <c r="C454" s="2">
        <v>154.9053955078125</v>
      </c>
      <c r="D454" s="2">
        <v>154.88410949707031</v>
      </c>
      <c r="E454" s="2">
        <v>154.91485595703125</v>
      </c>
      <c r="F454" s="2">
        <v>121.30846405029297</v>
      </c>
      <c r="G454" s="2">
        <v>154.90303039550781</v>
      </c>
      <c r="H454" s="2">
        <v>154.91722106933594</v>
      </c>
      <c r="I454" s="2">
        <v>130.94407653808594</v>
      </c>
      <c r="J454" s="2">
        <v>87.09185791015625</v>
      </c>
      <c r="K454" s="2">
        <v>135.16349792480469</v>
      </c>
      <c r="L454" s="2">
        <v>99.974822998046875</v>
      </c>
      <c r="M454" s="2">
        <v>154.87701416015625</v>
      </c>
      <c r="N454" s="2">
        <v>154.90066528320312</v>
      </c>
      <c r="O454" s="2">
        <v>114.35256195068359</v>
      </c>
      <c r="R454" s="2">
        <v>154.92668151855469</v>
      </c>
      <c r="U454" s="2">
        <v>135.24391174316406</v>
      </c>
      <c r="V454" s="2">
        <v>154.90303039550781</v>
      </c>
      <c r="W454" s="2">
        <v>154.90303039550781</v>
      </c>
      <c r="Z454" s="2">
        <v>137.18333435058594</v>
      </c>
      <c r="AA454" s="2">
        <v>132.54765319824219</v>
      </c>
      <c r="AB454" s="2">
        <v>113.32608795166016</v>
      </c>
      <c r="AC454" s="2">
        <v>154.87701416015625</v>
      </c>
      <c r="AD454" s="2">
        <v>73.314872741699219</v>
      </c>
      <c r="AF454" s="2">
        <v>107.66155242919922</v>
      </c>
      <c r="AH454" s="2">
        <f t="shared" si="389"/>
        <v>24.267074458743618</v>
      </c>
      <c r="AI454" s="2">
        <f t="shared" si="375"/>
        <v>73.314872741699219</v>
      </c>
      <c r="AJ454" s="2">
        <f t="shared" si="376"/>
        <v>98.169631829442352</v>
      </c>
      <c r="AK454" s="2">
        <f t="shared" si="377"/>
        <v>134.57024351755777</v>
      </c>
      <c r="AL454" s="2">
        <f t="shared" si="378"/>
        <v>170.97085520567319</v>
      </c>
      <c r="AM454" s="2">
        <f t="shared" si="379"/>
        <v>154.92668151855469</v>
      </c>
      <c r="AN454" s="89"/>
      <c r="AO454" s="48">
        <f t="shared" ref="AO454" ca="1" si="393">AN452</f>
        <v>104.23062973010417</v>
      </c>
      <c r="AP454" s="88"/>
      <c r="AQ454" s="88"/>
      <c r="AR454" s="88"/>
      <c r="AS454" s="88"/>
    </row>
    <row r="455" spans="1:45">
      <c r="A455" s="14" t="str">
        <f>'data organization'!S456</f>
        <v>453:17:1.24:HI</v>
      </c>
      <c r="B455" s="2">
        <v>104.63492584228516</v>
      </c>
      <c r="C455" s="2">
        <v>101.81964111328125</v>
      </c>
      <c r="D455" s="2">
        <v>100.72480010986328</v>
      </c>
      <c r="E455" s="2">
        <v>104.79133605957031</v>
      </c>
      <c r="F455" s="2">
        <v>95.876251220703125</v>
      </c>
      <c r="G455" s="2">
        <v>98.378730773925781</v>
      </c>
      <c r="H455" s="2">
        <v>100.56839752197266</v>
      </c>
      <c r="I455" s="2">
        <v>100.72480010986328</v>
      </c>
      <c r="J455" s="2">
        <v>94.312202453613281</v>
      </c>
      <c r="K455" s="2">
        <v>109.17066955566406</v>
      </c>
      <c r="L455" s="2">
        <v>91.184097290039063</v>
      </c>
      <c r="M455" s="2">
        <v>85.240707397460938</v>
      </c>
      <c r="N455" s="2">
        <v>94.312202453613281</v>
      </c>
      <c r="O455" s="2">
        <v>88.994430541992188</v>
      </c>
      <c r="R455" s="2">
        <v>93.9993896484375</v>
      </c>
      <c r="U455" s="2">
        <v>124.65476226806641</v>
      </c>
      <c r="V455" s="2">
        <v>97.440299987792969</v>
      </c>
      <c r="W455" s="2">
        <v>103.38368988037109</v>
      </c>
      <c r="Z455" s="2">
        <v>90.558479309082031</v>
      </c>
      <c r="AA455" s="2">
        <v>109.95269775390625</v>
      </c>
      <c r="AB455" s="2">
        <v>88.838027954101563</v>
      </c>
      <c r="AC455" s="2">
        <v>101.03761291503906</v>
      </c>
      <c r="AD455" s="2">
        <v>96.189056396484375</v>
      </c>
      <c r="AF455" s="2">
        <v>86.17913818359375</v>
      </c>
      <c r="AH455" s="2">
        <f t="shared" si="389"/>
        <v>8.7436079144399574</v>
      </c>
      <c r="AI455" s="2">
        <f t="shared" si="375"/>
        <v>85.240707397460938</v>
      </c>
      <c r="AJ455" s="2">
        <f t="shared" si="376"/>
        <v>85.341519242536833</v>
      </c>
      <c r="AK455" s="2">
        <f t="shared" si="377"/>
        <v>98.456931114196777</v>
      </c>
      <c r="AL455" s="2">
        <f t="shared" si="378"/>
        <v>111.57234298585672</v>
      </c>
      <c r="AM455" s="2">
        <f t="shared" si="379"/>
        <v>124.65476226806641</v>
      </c>
      <c r="AN455" s="89">
        <f ca="1">INDIRECT("'calcRED(0)'!R"&amp;ROW('calcRED(0)'!$V$17)+(ROW(AN455)-ROW($AN$116))/3&amp;"C"&amp;COLUMN('calcRED(0)'!$V$17),FALSE)</f>
        <v>98.793191536934529</v>
      </c>
      <c r="AO455" s="52">
        <f t="shared" ref="AO455" ca="1" si="394">AN455</f>
        <v>98.793191536934529</v>
      </c>
      <c r="AP455" s="89"/>
      <c r="AQ455" s="89"/>
      <c r="AR455" s="89"/>
      <c r="AS455" s="89">
        <f>data3!AM455</f>
        <v>0</v>
      </c>
    </row>
    <row r="456" spans="1:45">
      <c r="A456" s="14" t="str">
        <f>'data organization'!S457</f>
        <v>454:17:1.24:LO</v>
      </c>
      <c r="B456" s="2">
        <v>100.39482879638672</v>
      </c>
      <c r="C456" s="2">
        <v>99.788284301757813</v>
      </c>
      <c r="D456" s="2">
        <v>97.922866821289063</v>
      </c>
      <c r="E456" s="2">
        <v>103.57061004638672</v>
      </c>
      <c r="F456" s="2">
        <v>90.358207702636719</v>
      </c>
      <c r="G456" s="2">
        <v>97.287712097167969</v>
      </c>
      <c r="H456" s="2">
        <v>102.07713317871094</v>
      </c>
      <c r="I456" s="2">
        <v>96.074615478515625</v>
      </c>
      <c r="J456" s="2">
        <v>86.123825073242188</v>
      </c>
      <c r="K456" s="2">
        <v>101.68802642822266</v>
      </c>
      <c r="L456" s="2">
        <v>89.0421142578125</v>
      </c>
      <c r="M456" s="2">
        <v>88.756011962890625</v>
      </c>
      <c r="N456" s="2">
        <v>95.651176452636719</v>
      </c>
      <c r="O456" s="2">
        <v>85.780502319335938</v>
      </c>
      <c r="R456" s="2">
        <v>94.077590942382812</v>
      </c>
      <c r="U456" s="2">
        <v>112.76036071777344</v>
      </c>
      <c r="V456" s="2">
        <v>98.523689270019531</v>
      </c>
      <c r="W456" s="2">
        <v>103.21011352539062</v>
      </c>
      <c r="Z456" s="2">
        <v>88.138015747070312</v>
      </c>
      <c r="AA456" s="2">
        <v>103.27306365966797</v>
      </c>
      <c r="AB456" s="2">
        <v>84.790573120117188</v>
      </c>
      <c r="AC456" s="2">
        <v>98.477912902832031</v>
      </c>
      <c r="AD456" s="2">
        <v>90.020599365234375</v>
      </c>
      <c r="AF456" s="2">
        <v>82.639045715332031</v>
      </c>
      <c r="AH456" s="2">
        <f t="shared" si="389"/>
        <v>7.5079490577797214</v>
      </c>
      <c r="AI456" s="2">
        <f t="shared" si="375"/>
        <v>82.639045715332031</v>
      </c>
      <c r="AJ456" s="2">
        <f t="shared" si="376"/>
        <v>84.172529741780934</v>
      </c>
      <c r="AK456" s="2">
        <f t="shared" si="377"/>
        <v>95.434453328450516</v>
      </c>
      <c r="AL456" s="2">
        <f t="shared" si="378"/>
        <v>106.6963769151201</v>
      </c>
      <c r="AM456" s="2">
        <f t="shared" si="379"/>
        <v>112.76036071777344</v>
      </c>
      <c r="AN456" s="89"/>
      <c r="AO456" s="52">
        <f t="shared" ref="AO456" ca="1" si="395">AN455</f>
        <v>98.793191536934529</v>
      </c>
      <c r="AP456" s="89"/>
      <c r="AQ456" s="89"/>
      <c r="AR456" s="89"/>
      <c r="AS456" s="89"/>
    </row>
    <row r="457" spans="1:45" s="38" customFormat="1">
      <c r="A457" s="67" t="str">
        <f>'data organization'!S458</f>
        <v>455:17:1.24:HS</v>
      </c>
      <c r="B457" s="38">
        <v>133.93362426757813</v>
      </c>
      <c r="C457" s="38">
        <v>154.77058410644531</v>
      </c>
      <c r="D457" s="38">
        <v>132.98046875</v>
      </c>
      <c r="E457" s="38">
        <v>154.88883972167969</v>
      </c>
      <c r="F457" s="38">
        <v>92.359046936035156</v>
      </c>
      <c r="G457" s="38">
        <v>139.57687377929687</v>
      </c>
      <c r="H457" s="38">
        <v>154.89356994628906</v>
      </c>
      <c r="I457" s="38">
        <v>114.22010803222656</v>
      </c>
      <c r="J457" s="38">
        <v>80.268409729003906</v>
      </c>
      <c r="K457" s="38">
        <v>128.99755859375</v>
      </c>
      <c r="L457" s="38">
        <v>96.587928771972656</v>
      </c>
      <c r="M457" s="38">
        <v>138.88151550292969</v>
      </c>
      <c r="N457" s="38">
        <v>145.25321960449219</v>
      </c>
      <c r="O457" s="38">
        <v>90.897384643554687</v>
      </c>
      <c r="R457" s="38">
        <v>154.91485595703125</v>
      </c>
      <c r="U457" s="38">
        <v>119.95323181152344</v>
      </c>
      <c r="V457" s="38">
        <v>154.85809326171875</v>
      </c>
      <c r="W457" s="38">
        <v>154.88174438476562</v>
      </c>
      <c r="Z457" s="38">
        <v>88.993438720703125</v>
      </c>
      <c r="AA457" s="38">
        <v>107.06317138671875</v>
      </c>
      <c r="AB457" s="38">
        <v>97.139007568359375</v>
      </c>
      <c r="AC457" s="38">
        <v>139.78500366210937</v>
      </c>
      <c r="AD457" s="38">
        <v>69.544822692871094</v>
      </c>
      <c r="AF457" s="38">
        <v>104.56084442138672</v>
      </c>
      <c r="AH457" s="38">
        <f t="shared" si="389"/>
        <v>27.590512555845031</v>
      </c>
      <c r="AI457" s="38">
        <f t="shared" si="375"/>
        <v>69.544822692871094</v>
      </c>
      <c r="AJ457" s="38">
        <f t="shared" si="376"/>
        <v>81.539370593417516</v>
      </c>
      <c r="AK457" s="38">
        <f t="shared" si="377"/>
        <v>122.92513942718506</v>
      </c>
      <c r="AL457" s="38">
        <f t="shared" si="378"/>
        <v>164.3109082609526</v>
      </c>
      <c r="AM457" s="38">
        <f t="shared" si="379"/>
        <v>154.91485595703125</v>
      </c>
      <c r="AN457" s="90"/>
      <c r="AO457" s="67">
        <f t="shared" ref="AO457" ca="1" si="396">AN455</f>
        <v>98.793191536934529</v>
      </c>
      <c r="AP457" s="90"/>
      <c r="AQ457" s="90"/>
      <c r="AR457" s="90"/>
      <c r="AS457" s="90"/>
    </row>
    <row r="458" spans="1:45">
      <c r="A458" s="14" t="str">
        <f>'data organization'!S459</f>
        <v>456:18:3.5:HI</v>
      </c>
      <c r="B458" s="2">
        <v>148.58473205566406</v>
      </c>
      <c r="C458" s="2">
        <v>144.83100891113281</v>
      </c>
      <c r="D458" s="2">
        <v>142.64134216308594</v>
      </c>
      <c r="E458" s="2">
        <v>148.27191162109375</v>
      </c>
      <c r="F458" s="2">
        <v>135.13389587402344</v>
      </c>
      <c r="G458" s="2">
        <v>139.04402160644531</v>
      </c>
      <c r="H458" s="2">
        <v>141.85931396484375</v>
      </c>
      <c r="I458" s="2">
        <v>142.95414733886719</v>
      </c>
      <c r="J458" s="2">
        <v>132.63142395019531</v>
      </c>
      <c r="K458" s="2">
        <v>154.52812194824219</v>
      </c>
      <c r="L458" s="2">
        <v>128.40847778320312</v>
      </c>
      <c r="M458" s="2">
        <v>120.27542877197266</v>
      </c>
      <c r="N458" s="2">
        <v>133.10063171386719</v>
      </c>
      <c r="O458" s="2">
        <v>125.59319305419922</v>
      </c>
      <c r="R458" s="2">
        <v>133.25703430175781</v>
      </c>
      <c r="U458" s="2">
        <v>177.05043029785156</v>
      </c>
      <c r="V458" s="2">
        <v>138.41839599609375</v>
      </c>
      <c r="W458" s="2">
        <v>146.08224487304688</v>
      </c>
      <c r="Z458" s="2">
        <v>128.40847778320312</v>
      </c>
      <c r="AA458" s="2">
        <v>155.15373229980469</v>
      </c>
      <c r="AB458" s="2">
        <v>126.37522125244141</v>
      </c>
      <c r="AC458" s="2">
        <v>143.11054992675781</v>
      </c>
      <c r="AD458" s="2">
        <v>136.69795227050781</v>
      </c>
      <c r="AF458" s="2">
        <v>122.62149810791016</v>
      </c>
      <c r="AH458" s="2">
        <f t="shared" si="389"/>
        <v>12.465159491047746</v>
      </c>
      <c r="AI458" s="2">
        <f t="shared" si="375"/>
        <v>120.27542877197266</v>
      </c>
      <c r="AJ458" s="2">
        <f t="shared" si="376"/>
        <v>120.67864359118717</v>
      </c>
      <c r="AK458" s="2">
        <f t="shared" si="377"/>
        <v>139.37638282775879</v>
      </c>
      <c r="AL458" s="2">
        <f t="shared" si="378"/>
        <v>158.07412206433042</v>
      </c>
      <c r="AM458" s="2">
        <f t="shared" si="379"/>
        <v>177.05043029785156</v>
      </c>
      <c r="AN458" s="89">
        <f ca="1">INDIRECT("'calcRED(0)'!R"&amp;ROW('calcRED(0)'!$V$17)+(ROW(AN458)-ROW($AN$116))/3&amp;"C"&amp;COLUMN('calcRED(0)'!$V$17),FALSE)</f>
        <v>139.17669005948494</v>
      </c>
      <c r="AO458" s="48">
        <f t="shared" ref="AO458" ca="1" si="397">AN458</f>
        <v>139.17669005948494</v>
      </c>
      <c r="AP458" s="88">
        <f>AK458-AK461</f>
        <v>1.3685429890950616</v>
      </c>
      <c r="AQ458" s="88">
        <f>AK459-AK462</f>
        <v>0.70096174875894235</v>
      </c>
      <c r="AR458" s="88">
        <f>AK460-AK463</f>
        <v>3.9418538409563553E-4</v>
      </c>
      <c r="AS458" s="88">
        <f>data3!AM458</f>
        <v>2.4065294573383689E-2</v>
      </c>
    </row>
    <row r="459" spans="1:45">
      <c r="A459" s="14" t="str">
        <f>'data organization'!S460</f>
        <v>457:18:3.5:LO</v>
      </c>
      <c r="B459" s="2">
        <v>139.68299865722656</v>
      </c>
      <c r="C459" s="2">
        <v>139.27099609375</v>
      </c>
      <c r="D459" s="2">
        <v>139.94621276855469</v>
      </c>
      <c r="E459" s="2">
        <v>150.86404418945312</v>
      </c>
      <c r="F459" s="2">
        <v>131.40878295898437</v>
      </c>
      <c r="G459" s="2">
        <v>135.74617004394531</v>
      </c>
      <c r="H459" s="2">
        <v>146.406494140625</v>
      </c>
      <c r="I459" s="2">
        <v>135.19111633300781</v>
      </c>
      <c r="J459" s="2">
        <v>124.60517120361328</v>
      </c>
      <c r="K459" s="2">
        <v>141.15357971191406</v>
      </c>
      <c r="L459" s="2">
        <v>124.66239166259766</v>
      </c>
      <c r="M459" s="2">
        <v>128.21011352539062</v>
      </c>
      <c r="N459" s="2">
        <v>138.55001831054687</v>
      </c>
      <c r="O459" s="2">
        <v>122.47081756591797</v>
      </c>
      <c r="R459" s="2">
        <v>135.63172912597656</v>
      </c>
      <c r="U459" s="2">
        <v>161.98786926269531</v>
      </c>
      <c r="V459" s="2">
        <v>144.52392578125</v>
      </c>
      <c r="W459" s="2">
        <v>144.52392578125</v>
      </c>
      <c r="Z459" s="2">
        <v>127.47768402099609</v>
      </c>
      <c r="AA459" s="2">
        <v>147.47653198242187</v>
      </c>
      <c r="AB459" s="2">
        <v>124.62805938720703</v>
      </c>
      <c r="AC459" s="2">
        <v>144.07186889648437</v>
      </c>
      <c r="AD459" s="2">
        <v>126.29892730712891</v>
      </c>
      <c r="AF459" s="2">
        <v>122.19615173339844</v>
      </c>
      <c r="AH459" s="2">
        <f t="shared" si="389"/>
        <v>10.264551331258614</v>
      </c>
      <c r="AI459" s="2">
        <f t="shared" si="375"/>
        <v>122.19615173339844</v>
      </c>
      <c r="AJ459" s="2">
        <f t="shared" si="376"/>
        <v>121.1442388549594</v>
      </c>
      <c r="AK459" s="2">
        <f t="shared" si="377"/>
        <v>136.54106585184732</v>
      </c>
      <c r="AL459" s="2">
        <f t="shared" si="378"/>
        <v>151.93789284873523</v>
      </c>
      <c r="AM459" s="2">
        <f t="shared" si="379"/>
        <v>161.98786926269531</v>
      </c>
      <c r="AN459" s="89"/>
      <c r="AO459" s="48">
        <f t="shared" ref="AO459" ca="1" si="398">AN458</f>
        <v>139.17669005948494</v>
      </c>
      <c r="AP459" s="88"/>
      <c r="AQ459" s="88"/>
      <c r="AR459" s="88"/>
      <c r="AS459" s="88"/>
    </row>
    <row r="460" spans="1:45">
      <c r="A460" s="14" t="str">
        <f>'data organization'!S461</f>
        <v>458:18:3.5:HS</v>
      </c>
      <c r="B460" s="2">
        <v>154.95033264160156</v>
      </c>
      <c r="C460" s="2">
        <v>154.94796752929687</v>
      </c>
      <c r="D460" s="2">
        <v>154.94087219238281</v>
      </c>
      <c r="E460" s="2">
        <v>154.95269775390625</v>
      </c>
      <c r="F460" s="2">
        <v>154.93850708007812</v>
      </c>
      <c r="G460" s="2">
        <v>154.94796752929687</v>
      </c>
      <c r="H460" s="2">
        <v>154.95033264160156</v>
      </c>
      <c r="I460" s="2">
        <v>154.9432373046875</v>
      </c>
      <c r="J460" s="2">
        <v>154.91958618164062</v>
      </c>
      <c r="K460" s="2">
        <v>154.94560241699219</v>
      </c>
      <c r="L460" s="2">
        <v>154.92668151855469</v>
      </c>
      <c r="M460" s="2">
        <v>154.93614196777344</v>
      </c>
      <c r="N460" s="2">
        <v>154.94796752929687</v>
      </c>
      <c r="O460" s="2">
        <v>154.92904663085937</v>
      </c>
      <c r="R460" s="2">
        <v>154.95033264160156</v>
      </c>
      <c r="U460" s="2">
        <v>154.9432373046875</v>
      </c>
      <c r="V460" s="2">
        <v>154.94796752929687</v>
      </c>
      <c r="W460" s="2">
        <v>154.94560241699219</v>
      </c>
      <c r="Z460" s="2">
        <v>154.92904663085937</v>
      </c>
      <c r="AA460" s="2">
        <v>154.94087219238281</v>
      </c>
      <c r="AB460" s="2">
        <v>154.92904663085937</v>
      </c>
      <c r="AC460" s="2">
        <v>154.94087219238281</v>
      </c>
      <c r="AD460" s="2">
        <v>154.89120483398438</v>
      </c>
      <c r="AF460" s="2">
        <v>154.92668151855469</v>
      </c>
      <c r="AH460" s="2">
        <f t="shared" si="389"/>
        <v>1.3657579425863837E-2</v>
      </c>
      <c r="AI460" s="2">
        <f t="shared" si="375"/>
        <v>154.89120483398438</v>
      </c>
      <c r="AJ460" s="2">
        <f t="shared" si="376"/>
        <v>154.91792216459328</v>
      </c>
      <c r="AK460" s="2">
        <f t="shared" si="377"/>
        <v>154.93840853373209</v>
      </c>
      <c r="AL460" s="2">
        <f t="shared" si="378"/>
        <v>154.9588949028709</v>
      </c>
      <c r="AM460" s="2">
        <f t="shared" si="379"/>
        <v>154.95269775390625</v>
      </c>
      <c r="AN460" s="89"/>
      <c r="AO460" s="48">
        <f t="shared" ref="AO460" ca="1" si="399">AN458</f>
        <v>139.17669005948494</v>
      </c>
      <c r="AP460" s="88"/>
      <c r="AQ460" s="88"/>
      <c r="AR460" s="88"/>
      <c r="AS460" s="88"/>
    </row>
    <row r="461" spans="1:45">
      <c r="A461" s="14" t="str">
        <f>'data organization'!S462</f>
        <v>459:18:3.48:HI</v>
      </c>
      <c r="B461" s="2">
        <v>147.33348083496094</v>
      </c>
      <c r="C461" s="2">
        <v>143.26695251464844</v>
      </c>
      <c r="D461" s="2">
        <v>141.39009094238281</v>
      </c>
      <c r="E461" s="2">
        <v>146.70787048339844</v>
      </c>
      <c r="F461" s="2">
        <v>133.88265991210937</v>
      </c>
      <c r="G461" s="2">
        <v>137.63638305664062</v>
      </c>
      <c r="H461" s="2">
        <v>140.60807800292969</v>
      </c>
      <c r="I461" s="2">
        <v>141.5465087890625</v>
      </c>
      <c r="J461" s="2">
        <v>131.22377014160156</v>
      </c>
      <c r="K461" s="2">
        <v>152.96406555175781</v>
      </c>
      <c r="L461" s="2">
        <v>127.00083923339844</v>
      </c>
      <c r="M461" s="2">
        <v>119.02418518066406</v>
      </c>
      <c r="N461" s="2">
        <v>131.84939575195312</v>
      </c>
      <c r="O461" s="2">
        <v>124.34195709228516</v>
      </c>
      <c r="R461" s="2">
        <v>132.00579833984375</v>
      </c>
      <c r="U461" s="2">
        <v>175.32997131347656</v>
      </c>
      <c r="V461" s="2">
        <v>137.01075744628906</v>
      </c>
      <c r="W461" s="2">
        <v>144.83100891113281</v>
      </c>
      <c r="Z461" s="2">
        <v>127.00083923339844</v>
      </c>
      <c r="AA461" s="2">
        <v>153.74609375</v>
      </c>
      <c r="AB461" s="2">
        <v>124.96757507324219</v>
      </c>
      <c r="AC461" s="2">
        <v>141.5465087890625</v>
      </c>
      <c r="AD461" s="2">
        <v>135.44670104980469</v>
      </c>
      <c r="AF461" s="2">
        <v>121.52666473388672</v>
      </c>
      <c r="AH461" s="2">
        <f t="shared" si="389"/>
        <v>12.37150397561417</v>
      </c>
      <c r="AI461" s="2">
        <f t="shared" si="375"/>
        <v>119.02418518066406</v>
      </c>
      <c r="AJ461" s="2">
        <f t="shared" si="376"/>
        <v>119.45058387524247</v>
      </c>
      <c r="AK461" s="2">
        <f t="shared" si="377"/>
        <v>138.00783983866373</v>
      </c>
      <c r="AL461" s="2">
        <f t="shared" si="378"/>
        <v>156.56509580208498</v>
      </c>
      <c r="AM461" s="2">
        <f t="shared" si="379"/>
        <v>175.32997131347656</v>
      </c>
      <c r="AN461" s="89">
        <f ca="1">INDIRECT("'calcRED(0)'!R"&amp;ROW('calcRED(0)'!$V$17)+(ROW(AN461)-ROW($AN$116))/3&amp;"C"&amp;COLUMN('calcRED(0)'!$V$17),FALSE)</f>
        <v>138.37900749067754</v>
      </c>
      <c r="AO461" s="48">
        <f t="shared" ref="AO461" ca="1" si="400">AN461</f>
        <v>138.37900749067754</v>
      </c>
      <c r="AP461" s="88">
        <f>AK461-AK464</f>
        <v>0.5800018310546875</v>
      </c>
      <c r="AQ461" s="88">
        <f>AK462-AK465</f>
        <v>0.61942068735757516</v>
      </c>
      <c r="AR461" s="88">
        <f>AK463-AK466</f>
        <v>4.9273173016217697E-4</v>
      </c>
      <c r="AS461" s="88">
        <f>data3!AM461</f>
        <v>1.577388086626641E-2</v>
      </c>
    </row>
    <row r="462" spans="1:45">
      <c r="A462" s="14" t="str">
        <f>'data organization'!S463</f>
        <v>460:18:3.48:LO</v>
      </c>
      <c r="B462" s="2">
        <v>139.27671813964844</v>
      </c>
      <c r="C462" s="2">
        <v>137.59442138671875</v>
      </c>
      <c r="D462" s="2">
        <v>139.47126770019531</v>
      </c>
      <c r="E462" s="2">
        <v>150.30899047851562</v>
      </c>
      <c r="F462" s="2">
        <v>130.76791381835937</v>
      </c>
      <c r="G462" s="2">
        <v>135.62028503417969</v>
      </c>
      <c r="H462" s="2">
        <v>145.63973999023437</v>
      </c>
      <c r="I462" s="2">
        <v>135.12245178222656</v>
      </c>
      <c r="J462" s="2">
        <v>123.74112701416016</v>
      </c>
      <c r="K462" s="2">
        <v>139.88327026367188</v>
      </c>
      <c r="L462" s="2">
        <v>124.07301330566406</v>
      </c>
      <c r="M462" s="2">
        <v>127.60356903076172</v>
      </c>
      <c r="N462" s="2">
        <v>137.86907958984375</v>
      </c>
      <c r="O462" s="2">
        <v>121.74982452392578</v>
      </c>
      <c r="R462" s="2">
        <v>134.73907470703125</v>
      </c>
      <c r="U462" s="2">
        <v>161.49575805664062</v>
      </c>
      <c r="V462" s="2">
        <v>144.02037048339844</v>
      </c>
      <c r="W462" s="2">
        <v>143.6942138671875</v>
      </c>
      <c r="Z462" s="2">
        <v>126.69947052001953</v>
      </c>
      <c r="AA462" s="2">
        <v>146.12611389160156</v>
      </c>
      <c r="AB462" s="2">
        <v>124.08445739746094</v>
      </c>
      <c r="AC462" s="2">
        <v>143.17349243164062</v>
      </c>
      <c r="AD462" s="2">
        <v>125.64659881591797</v>
      </c>
      <c r="AF462" s="2">
        <v>121.76127624511719</v>
      </c>
      <c r="AH462" s="2">
        <f t="shared" si="389"/>
        <v>10.221273566959706</v>
      </c>
      <c r="AI462" s="2">
        <f t="shared" si="375"/>
        <v>121.74982452392578</v>
      </c>
      <c r="AJ462" s="2">
        <f t="shared" si="376"/>
        <v>120.50819375264882</v>
      </c>
      <c r="AK462" s="2">
        <f t="shared" si="377"/>
        <v>135.84010410308838</v>
      </c>
      <c r="AL462" s="2">
        <f t="shared" si="378"/>
        <v>151.17201445352794</v>
      </c>
      <c r="AM462" s="2">
        <f t="shared" si="379"/>
        <v>161.49575805664062</v>
      </c>
      <c r="AN462" s="89"/>
      <c r="AO462" s="48">
        <f t="shared" ref="AO462" ca="1" si="401">AN461</f>
        <v>138.37900749067754</v>
      </c>
      <c r="AP462" s="88"/>
      <c r="AQ462" s="88"/>
      <c r="AR462" s="88"/>
      <c r="AS462" s="88"/>
    </row>
    <row r="463" spans="1:45">
      <c r="A463" s="14" t="str">
        <f>'data organization'!S464</f>
        <v>461:18:3.48:HS</v>
      </c>
      <c r="B463" s="2">
        <v>154.94796752929687</v>
      </c>
      <c r="C463" s="2">
        <v>154.95269775390625</v>
      </c>
      <c r="D463" s="2">
        <v>154.94796752929687</v>
      </c>
      <c r="E463" s="2">
        <v>154.95033264160156</v>
      </c>
      <c r="F463" s="2">
        <v>154.93614196777344</v>
      </c>
      <c r="G463" s="2">
        <v>154.95033264160156</v>
      </c>
      <c r="H463" s="2">
        <v>154.95033264160156</v>
      </c>
      <c r="I463" s="2">
        <v>154.93850708007812</v>
      </c>
      <c r="J463" s="2">
        <v>154.92195129394531</v>
      </c>
      <c r="K463" s="2">
        <v>154.9432373046875</v>
      </c>
      <c r="L463" s="2">
        <v>154.93141174316406</v>
      </c>
      <c r="M463" s="2">
        <v>154.93614196777344</v>
      </c>
      <c r="N463" s="2">
        <v>154.9432373046875</v>
      </c>
      <c r="O463" s="2">
        <v>154.92431640625</v>
      </c>
      <c r="R463" s="2">
        <v>154.95033264160156</v>
      </c>
      <c r="U463" s="2">
        <v>154.94087219238281</v>
      </c>
      <c r="V463" s="2">
        <v>154.94087219238281</v>
      </c>
      <c r="W463" s="2">
        <v>154.94796752929687</v>
      </c>
      <c r="Z463" s="2">
        <v>154.92431640625</v>
      </c>
      <c r="AA463" s="2">
        <v>154.93850708007812</v>
      </c>
      <c r="AB463" s="2">
        <v>154.93141174316406</v>
      </c>
      <c r="AC463" s="2">
        <v>154.94087219238281</v>
      </c>
      <c r="AD463" s="2">
        <v>154.89356994628906</v>
      </c>
      <c r="AF463" s="2">
        <v>154.92904663085937</v>
      </c>
      <c r="AH463" s="2">
        <f t="shared" si="389"/>
        <v>1.3158765223951591E-2</v>
      </c>
      <c r="AI463" s="2">
        <f t="shared" si="375"/>
        <v>154.89356994628906</v>
      </c>
      <c r="AJ463" s="2">
        <f t="shared" si="376"/>
        <v>154.91827620051205</v>
      </c>
      <c r="AK463" s="2">
        <f t="shared" si="377"/>
        <v>154.93801434834799</v>
      </c>
      <c r="AL463" s="2">
        <f t="shared" si="378"/>
        <v>154.95775249618393</v>
      </c>
      <c r="AM463" s="2">
        <f t="shared" si="379"/>
        <v>154.95269775390625</v>
      </c>
      <c r="AN463" s="89"/>
      <c r="AO463" s="48">
        <f t="shared" ref="AO463" ca="1" si="402">AN461</f>
        <v>138.37900749067754</v>
      </c>
      <c r="AP463" s="88"/>
      <c r="AQ463" s="88"/>
      <c r="AR463" s="88"/>
      <c r="AS463" s="88"/>
    </row>
    <row r="464" spans="1:45">
      <c r="A464" s="14" t="str">
        <f>'data organization'!S465</f>
        <v>462:18:3.46:HI</v>
      </c>
      <c r="B464" s="2">
        <v>146.70787048339844</v>
      </c>
      <c r="C464" s="2">
        <v>142.64134216308594</v>
      </c>
      <c r="D464" s="2">
        <v>140.76448059082031</v>
      </c>
      <c r="E464" s="2">
        <v>146.08224487304688</v>
      </c>
      <c r="F464" s="2">
        <v>133.25703430175781</v>
      </c>
      <c r="G464" s="2">
        <v>137.16716003417969</v>
      </c>
      <c r="H464" s="2">
        <v>139.98245239257812</v>
      </c>
      <c r="I464" s="2">
        <v>140.92088317871094</v>
      </c>
      <c r="J464" s="2">
        <v>130.59815979003906</v>
      </c>
      <c r="K464" s="2">
        <v>152.18203735351562</v>
      </c>
      <c r="L464" s="2">
        <v>126.37522125244141</v>
      </c>
      <c r="M464" s="2">
        <v>118.55496978759766</v>
      </c>
      <c r="N464" s="2">
        <v>131.38017272949219</v>
      </c>
      <c r="O464" s="2">
        <v>123.87274169921875</v>
      </c>
      <c r="R464" s="2">
        <v>131.53659057617187</v>
      </c>
      <c r="U464" s="2">
        <v>174.54795837402344</v>
      </c>
      <c r="V464" s="2">
        <v>136.3851318359375</v>
      </c>
      <c r="W464" s="2">
        <v>144.36178588867187</v>
      </c>
      <c r="Z464" s="2">
        <v>126.53162384033203</v>
      </c>
      <c r="AA464" s="2">
        <v>153.12046813964844</v>
      </c>
      <c r="AB464" s="2">
        <v>124.49835968017578</v>
      </c>
      <c r="AC464" s="2">
        <v>140.92088317871094</v>
      </c>
      <c r="AD464" s="2">
        <v>134.82109069824219</v>
      </c>
      <c r="AF464" s="2">
        <v>121.05744934082031</v>
      </c>
      <c r="AH464" s="2">
        <f t="shared" si="389"/>
        <v>12.299583747847093</v>
      </c>
      <c r="AI464" s="2">
        <f t="shared" si="375"/>
        <v>118.55496978759766</v>
      </c>
      <c r="AJ464" s="2">
        <f t="shared" si="376"/>
        <v>118.9784623858384</v>
      </c>
      <c r="AK464" s="2">
        <f t="shared" si="377"/>
        <v>137.42783800760904</v>
      </c>
      <c r="AL464" s="2">
        <f t="shared" si="378"/>
        <v>155.87721362937967</v>
      </c>
      <c r="AM464" s="2">
        <f t="shared" si="379"/>
        <v>174.54795837402344</v>
      </c>
      <c r="AN464" s="89">
        <f ca="1">INDIRECT("'calcRED(0)'!R"&amp;ROW('calcRED(0)'!$V$17)+(ROW(AN464)-ROW($AN$116))/3&amp;"C"&amp;COLUMN('calcRED(0)'!$V$17),FALSE)</f>
        <v>137.85615705262882</v>
      </c>
      <c r="AO464" s="48">
        <f t="shared" ref="AO464" ca="1" si="403">AN464</f>
        <v>137.85615705262882</v>
      </c>
      <c r="AP464" s="88">
        <f>AK464-AK467</f>
        <v>0.56696891784667969</v>
      </c>
      <c r="AQ464" s="88">
        <f>AK465-AK468</f>
        <v>0.58532555898031546</v>
      </c>
      <c r="AR464" s="88">
        <f>AK466-AK469</f>
        <v>-9.8546346038119736E-5</v>
      </c>
      <c r="AS464" s="88">
        <f>data3!AM464</f>
        <v>1.6210325302616013E-2</v>
      </c>
    </row>
    <row r="465" spans="1:45">
      <c r="A465" s="14" t="str">
        <f>'data organization'!S466</f>
        <v>463:18:3.46:LO</v>
      </c>
      <c r="B465" s="2">
        <v>139.04783630371094</v>
      </c>
      <c r="C465" s="2">
        <v>136.25543212890625</v>
      </c>
      <c r="D465" s="2">
        <v>138.54429626464844</v>
      </c>
      <c r="E465" s="2">
        <v>149.31333923339844</v>
      </c>
      <c r="F465" s="2">
        <v>130.29869079589844</v>
      </c>
      <c r="G465" s="2">
        <v>135.74617004394531</v>
      </c>
      <c r="H465" s="2">
        <v>145.10185241699219</v>
      </c>
      <c r="I465" s="2">
        <v>134.67613220214844</v>
      </c>
      <c r="J465" s="2">
        <v>123.00297546386719</v>
      </c>
      <c r="K465" s="2">
        <v>138.68162536621094</v>
      </c>
      <c r="L465" s="2">
        <v>123.53513336181641</v>
      </c>
      <c r="M465" s="2">
        <v>127.18013000488281</v>
      </c>
      <c r="N465" s="2">
        <v>137.51431274414062</v>
      </c>
      <c r="O465" s="2">
        <v>121.46372222900391</v>
      </c>
      <c r="R465" s="2">
        <v>134.24124145507812</v>
      </c>
      <c r="U465" s="2">
        <v>161.03227233886719</v>
      </c>
      <c r="V465" s="2">
        <v>143.19638061523437</v>
      </c>
      <c r="W465" s="2">
        <v>142.92172241210937</v>
      </c>
      <c r="Z465" s="2">
        <v>126.02998352050781</v>
      </c>
      <c r="AA465" s="2">
        <v>145.19340515136719</v>
      </c>
      <c r="AB465" s="2">
        <v>123.46074676513672</v>
      </c>
      <c r="AC465" s="2">
        <v>142.33805847167969</v>
      </c>
      <c r="AD465" s="2">
        <v>125.24604797363281</v>
      </c>
      <c r="AF465" s="2">
        <v>121.27489471435547</v>
      </c>
      <c r="AH465" s="2">
        <f t="shared" si="389"/>
        <v>10.133332800847702</v>
      </c>
      <c r="AI465" s="2">
        <f t="shared" si="375"/>
        <v>121.27489471435547</v>
      </c>
      <c r="AJ465" s="2">
        <f t="shared" si="376"/>
        <v>120.02068421445925</v>
      </c>
      <c r="AK465" s="2">
        <f t="shared" si="377"/>
        <v>135.2206834157308</v>
      </c>
      <c r="AL465" s="2">
        <f t="shared" si="378"/>
        <v>150.42068261700234</v>
      </c>
      <c r="AM465" s="2">
        <f t="shared" si="379"/>
        <v>161.03227233886719</v>
      </c>
      <c r="AN465" s="89"/>
      <c r="AO465" s="48">
        <f t="shared" ref="AO465" ca="1" si="404">AN464</f>
        <v>137.85615705262882</v>
      </c>
      <c r="AP465" s="88"/>
      <c r="AQ465" s="88"/>
      <c r="AR465" s="88"/>
      <c r="AS465" s="88"/>
    </row>
    <row r="466" spans="1:45">
      <c r="A466" s="14" t="str">
        <f>'data organization'!S467</f>
        <v>464:18:3.46:HS</v>
      </c>
      <c r="B466" s="2">
        <v>154.9432373046875</v>
      </c>
      <c r="C466" s="2">
        <v>154.94560241699219</v>
      </c>
      <c r="D466" s="2">
        <v>154.94087219238281</v>
      </c>
      <c r="E466" s="2">
        <v>154.95033264160156</v>
      </c>
      <c r="F466" s="2">
        <v>154.94087219238281</v>
      </c>
      <c r="G466" s="2">
        <v>154.95033264160156</v>
      </c>
      <c r="H466" s="2">
        <v>154.95033264160156</v>
      </c>
      <c r="I466" s="2">
        <v>154.9432373046875</v>
      </c>
      <c r="J466" s="2">
        <v>154.92431640625</v>
      </c>
      <c r="K466" s="2">
        <v>154.9432373046875</v>
      </c>
      <c r="L466" s="2">
        <v>154.93141174316406</v>
      </c>
      <c r="M466" s="2">
        <v>154.93850708007812</v>
      </c>
      <c r="N466" s="2">
        <v>154.9432373046875</v>
      </c>
      <c r="O466" s="2">
        <v>154.92431640625</v>
      </c>
      <c r="R466" s="2">
        <v>154.95979309082031</v>
      </c>
      <c r="U466" s="2">
        <v>154.94087219238281</v>
      </c>
      <c r="V466" s="2">
        <v>154.94087219238281</v>
      </c>
      <c r="W466" s="2">
        <v>154.95269775390625</v>
      </c>
      <c r="Z466" s="2">
        <v>154.92195129394531</v>
      </c>
      <c r="AA466" s="2">
        <v>154.93850708007812</v>
      </c>
      <c r="AB466" s="2">
        <v>154.92904663085937</v>
      </c>
      <c r="AC466" s="2">
        <v>154.93850708007812</v>
      </c>
      <c r="AD466" s="2">
        <v>154.88410949707031</v>
      </c>
      <c r="AF466" s="2">
        <v>154.92431640625</v>
      </c>
      <c r="AH466" s="2">
        <f t="shared" si="389"/>
        <v>1.5021829729473062E-2</v>
      </c>
      <c r="AI466" s="2">
        <f t="shared" si="375"/>
        <v>154.88410949707031</v>
      </c>
      <c r="AJ466" s="2">
        <f t="shared" si="376"/>
        <v>154.91498887202363</v>
      </c>
      <c r="AK466" s="2">
        <f t="shared" si="377"/>
        <v>154.93752161661783</v>
      </c>
      <c r="AL466" s="2">
        <f t="shared" si="378"/>
        <v>154.96005436121203</v>
      </c>
      <c r="AM466" s="2">
        <f t="shared" si="379"/>
        <v>154.95979309082031</v>
      </c>
      <c r="AN466" s="89"/>
      <c r="AO466" s="48">
        <f t="shared" ref="AO466" ca="1" si="405">AN464</f>
        <v>137.85615705262882</v>
      </c>
      <c r="AP466" s="88"/>
      <c r="AQ466" s="88"/>
      <c r="AR466" s="88"/>
      <c r="AS466" s="88"/>
    </row>
    <row r="467" spans="1:45">
      <c r="A467" s="14" t="str">
        <f>'data organization'!S468</f>
        <v>465:18:3.44:HI</v>
      </c>
      <c r="B467" s="2">
        <v>146.08224487304688</v>
      </c>
      <c r="C467" s="2">
        <v>142.01571655273438</v>
      </c>
      <c r="D467" s="2">
        <v>140.29525756835937</v>
      </c>
      <c r="E467" s="2">
        <v>145.45661926269531</v>
      </c>
      <c r="F467" s="2">
        <v>132.78782653808594</v>
      </c>
      <c r="G467" s="2">
        <v>136.54154968261719</v>
      </c>
      <c r="H467" s="2">
        <v>139.35682678222656</v>
      </c>
      <c r="I467" s="2">
        <v>140.29525756835937</v>
      </c>
      <c r="J467" s="2">
        <v>130.12893676757812</v>
      </c>
      <c r="K467" s="2">
        <v>151.55642700195312</v>
      </c>
      <c r="L467" s="2">
        <v>125.906005859375</v>
      </c>
      <c r="M467" s="2">
        <v>118.08575439453125</v>
      </c>
      <c r="N467" s="2">
        <v>130.75456237792969</v>
      </c>
      <c r="O467" s="2">
        <v>123.40352630615234</v>
      </c>
      <c r="R467" s="2">
        <v>130.91096496582031</v>
      </c>
      <c r="U467" s="2">
        <v>173.92233276367187</v>
      </c>
      <c r="V467" s="2">
        <v>135.759521484375</v>
      </c>
      <c r="W467" s="2">
        <v>143.73617553710937</v>
      </c>
      <c r="Z467" s="2">
        <v>125.906005859375</v>
      </c>
      <c r="AA467" s="2">
        <v>152.49484252929687</v>
      </c>
      <c r="AB467" s="2">
        <v>124.02914428710937</v>
      </c>
      <c r="AC467" s="2">
        <v>140.29525756835937</v>
      </c>
      <c r="AD467" s="2">
        <v>134.35186767578125</v>
      </c>
      <c r="AF467" s="2">
        <v>120.58823394775391</v>
      </c>
      <c r="AH467" s="2">
        <f t="shared" si="389"/>
        <v>12.253823407649781</v>
      </c>
      <c r="AI467" s="2">
        <f t="shared" si="375"/>
        <v>118.08575439453125</v>
      </c>
      <c r="AJ467" s="2">
        <f t="shared" si="376"/>
        <v>118.48013397828768</v>
      </c>
      <c r="AK467" s="2">
        <f t="shared" si="377"/>
        <v>136.86086908976236</v>
      </c>
      <c r="AL467" s="2">
        <f t="shared" si="378"/>
        <v>155.24160420123704</v>
      </c>
      <c r="AM467" s="2">
        <f t="shared" si="379"/>
        <v>173.92233276367187</v>
      </c>
      <c r="AN467" s="89">
        <f ca="1">INDIRECT("'calcRED(0)'!R"&amp;ROW('calcRED(0)'!$V$17)+(ROW(AN467)-ROW($AN$116))/3&amp;"C"&amp;COLUMN('calcRED(0)'!$V$17),FALSE)</f>
        <v>137.31883996768045</v>
      </c>
      <c r="AO467" s="48">
        <f t="shared" ref="AO467" ca="1" si="406">AN467</f>
        <v>137.31883996768045</v>
      </c>
      <c r="AP467" s="88">
        <f>AK467-AK470</f>
        <v>0.60606829325357126</v>
      </c>
      <c r="AQ467" s="88">
        <f>AK468-AK471</f>
        <v>0.51237042744955374</v>
      </c>
      <c r="AR467" s="88">
        <f>AK469-AK472</f>
        <v>2.956390380859375E-4</v>
      </c>
      <c r="AS467" s="88">
        <f>data3!AM467</f>
        <v>1.9047121847829196E-2</v>
      </c>
    </row>
    <row r="468" spans="1:45">
      <c r="A468" s="14" t="str">
        <f>'data organization'!S469</f>
        <v>466:18:3.44:LO</v>
      </c>
      <c r="B468" s="2">
        <v>139.06500244140625</v>
      </c>
      <c r="C468" s="2">
        <v>135.48866271972656</v>
      </c>
      <c r="D468" s="2">
        <v>137.88624572753906</v>
      </c>
      <c r="E468" s="2">
        <v>148.68963623046875</v>
      </c>
      <c r="F468" s="2">
        <v>129.62348937988281</v>
      </c>
      <c r="G468" s="2">
        <v>135.57450866699219</v>
      </c>
      <c r="H468" s="2">
        <v>144.56398010253906</v>
      </c>
      <c r="I468" s="2">
        <v>134.12680053710937</v>
      </c>
      <c r="J468" s="2">
        <v>122.40215301513672</v>
      </c>
      <c r="K468" s="2">
        <v>137.58869934082031</v>
      </c>
      <c r="L468" s="2">
        <v>123.06019592285156</v>
      </c>
      <c r="M468" s="2">
        <v>126.56214141845703</v>
      </c>
      <c r="N468" s="2">
        <v>136.99359130859375</v>
      </c>
      <c r="O468" s="2">
        <v>120.8114013671875</v>
      </c>
      <c r="R468" s="2">
        <v>134.04669189453125</v>
      </c>
      <c r="U468" s="2">
        <v>160.48866271972656</v>
      </c>
      <c r="V468" s="2">
        <v>142.61273193359375</v>
      </c>
      <c r="W468" s="2">
        <v>141.9432373046875</v>
      </c>
      <c r="Z468" s="2">
        <v>125.28038787841797</v>
      </c>
      <c r="AA468" s="2">
        <v>144.27214050292969</v>
      </c>
      <c r="AB468" s="2">
        <v>122.96292114257812</v>
      </c>
      <c r="AC468" s="2">
        <v>141.82879638671875</v>
      </c>
      <c r="AD468" s="2">
        <v>124.73677825927734</v>
      </c>
      <c r="AF468" s="2">
        <v>120.63973236083984</v>
      </c>
      <c r="AH468" s="2">
        <f t="shared" si="389"/>
        <v>10.119917823023263</v>
      </c>
      <c r="AI468" s="2">
        <f t="shared" si="375"/>
        <v>120.63973236083984</v>
      </c>
      <c r="AJ468" s="2">
        <f t="shared" si="376"/>
        <v>119.45548112221559</v>
      </c>
      <c r="AK468" s="2">
        <f t="shared" si="377"/>
        <v>134.63535785675049</v>
      </c>
      <c r="AL468" s="2">
        <f t="shared" si="378"/>
        <v>149.81523459128539</v>
      </c>
      <c r="AM468" s="2">
        <f t="shared" si="379"/>
        <v>160.48866271972656</v>
      </c>
      <c r="AN468" s="89"/>
      <c r="AO468" s="48">
        <f t="shared" ref="AO468" ca="1" si="407">AN467</f>
        <v>137.31883996768045</v>
      </c>
      <c r="AP468" s="88"/>
      <c r="AQ468" s="88"/>
      <c r="AR468" s="88"/>
      <c r="AS468" s="88"/>
    </row>
    <row r="469" spans="1:45">
      <c r="A469" s="14" t="str">
        <f>'data organization'!S470</f>
        <v>467:18:3.44:HS</v>
      </c>
      <c r="B469" s="2">
        <v>154.94560241699219</v>
      </c>
      <c r="C469" s="2">
        <v>154.94087219238281</v>
      </c>
      <c r="D469" s="2">
        <v>154.94087219238281</v>
      </c>
      <c r="E469" s="2">
        <v>154.94560241699219</v>
      </c>
      <c r="F469" s="2">
        <v>154.93614196777344</v>
      </c>
      <c r="G469" s="2">
        <v>154.94560241699219</v>
      </c>
      <c r="H469" s="2">
        <v>154.94796752929687</v>
      </c>
      <c r="I469" s="2">
        <v>154.9432373046875</v>
      </c>
      <c r="J469" s="2">
        <v>154.92431640625</v>
      </c>
      <c r="K469" s="2">
        <v>154.9432373046875</v>
      </c>
      <c r="L469" s="2">
        <v>154.92668151855469</v>
      </c>
      <c r="M469" s="2">
        <v>154.94087219238281</v>
      </c>
      <c r="N469" s="2">
        <v>154.94087219238281</v>
      </c>
      <c r="O469" s="2">
        <v>154.92668151855469</v>
      </c>
      <c r="R469" s="2">
        <v>154.95506286621094</v>
      </c>
      <c r="U469" s="2">
        <v>154.94796752929687</v>
      </c>
      <c r="V469" s="2">
        <v>154.9432373046875</v>
      </c>
      <c r="W469" s="2">
        <v>154.94560241699219</v>
      </c>
      <c r="Z469" s="2">
        <v>154.92195129394531</v>
      </c>
      <c r="AA469" s="2">
        <v>154.94087219238281</v>
      </c>
      <c r="AB469" s="2">
        <v>154.92904663085937</v>
      </c>
      <c r="AC469" s="2">
        <v>154.94087219238281</v>
      </c>
      <c r="AD469" s="2">
        <v>154.89593505859375</v>
      </c>
      <c r="AF469" s="2">
        <v>154.93377685546875</v>
      </c>
      <c r="AH469" s="2">
        <f t="shared" si="389"/>
        <v>1.2196366430133077E-2</v>
      </c>
      <c r="AI469" s="2">
        <f t="shared" si="375"/>
        <v>154.89593505859375</v>
      </c>
      <c r="AJ469" s="2">
        <f t="shared" si="376"/>
        <v>154.91932561331868</v>
      </c>
      <c r="AK469" s="2">
        <f t="shared" si="377"/>
        <v>154.93762016296387</v>
      </c>
      <c r="AL469" s="2">
        <f t="shared" si="378"/>
        <v>154.95591471260906</v>
      </c>
      <c r="AM469" s="2">
        <f t="shared" si="379"/>
        <v>154.95506286621094</v>
      </c>
      <c r="AN469" s="89"/>
      <c r="AO469" s="48">
        <f t="shared" ref="AO469" ca="1" si="408">AN467</f>
        <v>137.31883996768045</v>
      </c>
      <c r="AP469" s="88"/>
      <c r="AQ469" s="88"/>
      <c r="AR469" s="88"/>
      <c r="AS469" s="88"/>
    </row>
    <row r="470" spans="1:45">
      <c r="A470" s="14" t="str">
        <f>'data organization'!S471</f>
        <v>468:18:3.42:HI</v>
      </c>
      <c r="B470" s="2">
        <v>145.45661926269531</v>
      </c>
      <c r="C470" s="2">
        <v>141.39009094238281</v>
      </c>
      <c r="D470" s="2">
        <v>139.66964721679688</v>
      </c>
      <c r="E470" s="2">
        <v>144.83100891113281</v>
      </c>
      <c r="F470" s="2">
        <v>132.16220092773437</v>
      </c>
      <c r="G470" s="2">
        <v>135.91592407226562</v>
      </c>
      <c r="H470" s="2">
        <v>138.88761901855469</v>
      </c>
      <c r="I470" s="2">
        <v>139.66964721679688</v>
      </c>
      <c r="J470" s="2">
        <v>129.50332641601562</v>
      </c>
      <c r="K470" s="2">
        <v>150.93080139160156</v>
      </c>
      <c r="L470" s="2">
        <v>125.28038787841797</v>
      </c>
      <c r="M470" s="2">
        <v>117.61653900146484</v>
      </c>
      <c r="N470" s="2">
        <v>130.12893676757812</v>
      </c>
      <c r="O470" s="2">
        <v>122.77790832519531</v>
      </c>
      <c r="R470" s="2">
        <v>130.44174194335937</v>
      </c>
      <c r="U470" s="2">
        <v>173.14030456542969</v>
      </c>
      <c r="V470" s="2">
        <v>135.13389587402344</v>
      </c>
      <c r="W470" s="2">
        <v>143.11054992675781</v>
      </c>
      <c r="Z470" s="2">
        <v>125.43679046630859</v>
      </c>
      <c r="AA470" s="2">
        <v>151.86923217773437</v>
      </c>
      <c r="AB470" s="2">
        <v>123.40352630615234</v>
      </c>
      <c r="AC470" s="2">
        <v>139.66964721679688</v>
      </c>
      <c r="AD470" s="2">
        <v>133.72625732421875</v>
      </c>
      <c r="AF470" s="2">
        <v>119.96261596679687</v>
      </c>
      <c r="AH470" s="2">
        <f t="shared" si="389"/>
        <v>12.214979972808345</v>
      </c>
      <c r="AI470" s="2">
        <f t="shared" si="375"/>
        <v>117.61653900146484</v>
      </c>
      <c r="AJ470" s="2">
        <f t="shared" si="376"/>
        <v>117.93233083729626</v>
      </c>
      <c r="AK470" s="2">
        <f t="shared" si="377"/>
        <v>136.25480079650879</v>
      </c>
      <c r="AL470" s="2">
        <f t="shared" si="378"/>
        <v>154.57727075572132</v>
      </c>
      <c r="AM470" s="2">
        <f t="shared" si="379"/>
        <v>173.14030456542969</v>
      </c>
      <c r="AN470" s="89">
        <f ca="1">INDIRECT("'calcRED(0)'!R"&amp;ROW('calcRED(0)'!$V$17)+(ROW(AN470)-ROW($AN$116))/3&amp;"C"&amp;COLUMN('calcRED(0)'!$V$17),FALSE)</f>
        <v>136.68749273701874</v>
      </c>
      <c r="AO470" s="48">
        <f t="shared" ref="AO470" ca="1" si="409">AN470</f>
        <v>136.68749273701874</v>
      </c>
      <c r="AP470" s="88">
        <f>AK470-AK473</f>
        <v>0.59955279032388376</v>
      </c>
      <c r="AQ470" s="88">
        <f>AK471-AK474</f>
        <v>0.56601365407306048</v>
      </c>
      <c r="AR470" s="88">
        <f>AK472-AK475</f>
        <v>1.5767415364678072E-3</v>
      </c>
      <c r="AS470" s="88">
        <f>data3!AM470</f>
        <v>1.73232017024878E-2</v>
      </c>
    </row>
    <row r="471" spans="1:45">
      <c r="A471" s="14" t="str">
        <f>'data organization'!S472</f>
        <v>469:18:3.42:LO</v>
      </c>
      <c r="B471" s="2">
        <v>139.56855773925781</v>
      </c>
      <c r="C471" s="2">
        <v>135.03089904785156</v>
      </c>
      <c r="D471" s="2">
        <v>137.3826904296875</v>
      </c>
      <c r="E471" s="2">
        <v>148.06019592285156</v>
      </c>
      <c r="F471" s="2">
        <v>129.01121520996094</v>
      </c>
      <c r="G471" s="2">
        <v>135.23689270019531</v>
      </c>
      <c r="H471" s="2">
        <v>143.61410522460938</v>
      </c>
      <c r="I471" s="2">
        <v>133.80636596679687</v>
      </c>
      <c r="J471" s="2">
        <v>121.86427307128906</v>
      </c>
      <c r="K471" s="2">
        <v>136.85054016113281</v>
      </c>
      <c r="L471" s="2">
        <v>122.53376007080078</v>
      </c>
      <c r="M471" s="2">
        <v>126.06431579589844</v>
      </c>
      <c r="N471" s="2">
        <v>136.35842895507812</v>
      </c>
      <c r="O471" s="2">
        <v>120.22773742675781</v>
      </c>
      <c r="R471" s="2">
        <v>133.61753845214844</v>
      </c>
      <c r="U471" s="2">
        <v>159.91073608398437</v>
      </c>
      <c r="V471" s="2">
        <v>142.13206481933594</v>
      </c>
      <c r="W471" s="2">
        <v>141.31379699707031</v>
      </c>
      <c r="Z471" s="2">
        <v>124.69100189208984</v>
      </c>
      <c r="AA471" s="2">
        <v>143.71138000488281</v>
      </c>
      <c r="AB471" s="2">
        <v>122.35637664794922</v>
      </c>
      <c r="AC471" s="2">
        <v>141.24513244628906</v>
      </c>
      <c r="AD471" s="2">
        <v>124.13595581054687</v>
      </c>
      <c r="AF471" s="2">
        <v>120.22773742675781</v>
      </c>
      <c r="AH471" s="2">
        <f t="shared" si="389"/>
        <v>10.112322917459499</v>
      </c>
      <c r="AI471" s="2">
        <f t="shared" si="375"/>
        <v>120.22773742675781</v>
      </c>
      <c r="AJ471" s="2">
        <f t="shared" si="376"/>
        <v>118.95450305311169</v>
      </c>
      <c r="AK471" s="2">
        <f t="shared" si="377"/>
        <v>134.12298742930093</v>
      </c>
      <c r="AL471" s="2">
        <f t="shared" si="378"/>
        <v>149.29147180549018</v>
      </c>
      <c r="AM471" s="2">
        <f t="shared" si="379"/>
        <v>159.91073608398437</v>
      </c>
      <c r="AN471" s="89"/>
      <c r="AO471" s="48">
        <f t="shared" ref="AO471" ca="1" si="410">AN470</f>
        <v>136.68749273701874</v>
      </c>
      <c r="AP471" s="88"/>
      <c r="AQ471" s="88"/>
      <c r="AR471" s="88"/>
      <c r="AS471" s="88"/>
    </row>
    <row r="472" spans="1:45">
      <c r="A472" s="14" t="str">
        <f>'data organization'!S473</f>
        <v>470:18:3.42:HS</v>
      </c>
      <c r="B472" s="2">
        <v>154.9432373046875</v>
      </c>
      <c r="C472" s="2">
        <v>154.94796752929687</v>
      </c>
      <c r="D472" s="2">
        <v>154.94796752929687</v>
      </c>
      <c r="E472" s="2">
        <v>154.94560241699219</v>
      </c>
      <c r="F472" s="2">
        <v>154.93377685546875</v>
      </c>
      <c r="G472" s="2">
        <v>154.94560241699219</v>
      </c>
      <c r="H472" s="2">
        <v>154.95506286621094</v>
      </c>
      <c r="I472" s="2">
        <v>154.94560241699219</v>
      </c>
      <c r="J472" s="2">
        <v>154.91485595703125</v>
      </c>
      <c r="K472" s="2">
        <v>154.94560241699219</v>
      </c>
      <c r="L472" s="2">
        <v>154.93141174316406</v>
      </c>
      <c r="M472" s="2">
        <v>154.93377685546875</v>
      </c>
      <c r="N472" s="2">
        <v>154.94560241699219</v>
      </c>
      <c r="O472" s="2">
        <v>154.93141174316406</v>
      </c>
      <c r="R472" s="2">
        <v>154.95506286621094</v>
      </c>
      <c r="U472" s="2">
        <v>154.94560241699219</v>
      </c>
      <c r="V472" s="2">
        <v>154.94087219238281</v>
      </c>
      <c r="W472" s="2">
        <v>154.94796752929687</v>
      </c>
      <c r="Z472" s="2">
        <v>154.91958618164062</v>
      </c>
      <c r="AA472" s="2">
        <v>154.94087219238281</v>
      </c>
      <c r="AB472" s="2">
        <v>154.93377685546875</v>
      </c>
      <c r="AC472" s="2">
        <v>154.94087219238281</v>
      </c>
      <c r="AD472" s="2">
        <v>154.87464904785156</v>
      </c>
      <c r="AF472" s="2">
        <v>154.92904663085937</v>
      </c>
      <c r="AH472" s="2">
        <f t="shared" si="389"/>
        <v>1.6650998251461512E-2</v>
      </c>
      <c r="AI472" s="2">
        <f t="shared" si="375"/>
        <v>154.87464904785156</v>
      </c>
      <c r="AJ472" s="2">
        <f t="shared" si="376"/>
        <v>154.91234802654859</v>
      </c>
      <c r="AK472" s="2">
        <f t="shared" si="377"/>
        <v>154.93732452392578</v>
      </c>
      <c r="AL472" s="2">
        <f t="shared" si="378"/>
        <v>154.96230102130298</v>
      </c>
      <c r="AM472" s="2">
        <f t="shared" si="379"/>
        <v>154.95506286621094</v>
      </c>
      <c r="AN472" s="89"/>
      <c r="AO472" s="48">
        <f t="shared" ref="AO472" ca="1" si="411">AN470</f>
        <v>136.68749273701874</v>
      </c>
      <c r="AP472" s="88"/>
      <c r="AQ472" s="88"/>
      <c r="AR472" s="88"/>
      <c r="AS472" s="88"/>
    </row>
    <row r="473" spans="1:45">
      <c r="A473" s="14" t="str">
        <f>'data organization'!S474</f>
        <v>471:18:3.4:HI</v>
      </c>
      <c r="B473" s="2">
        <v>144.83100891113281</v>
      </c>
      <c r="C473" s="2">
        <v>140.76448059082031</v>
      </c>
      <c r="D473" s="2">
        <v>139.04402160644531</v>
      </c>
      <c r="E473" s="2">
        <v>144.20538330078125</v>
      </c>
      <c r="F473" s="2">
        <v>131.53659057617187</v>
      </c>
      <c r="G473" s="2">
        <v>135.29029846191406</v>
      </c>
      <c r="H473" s="2">
        <v>138.26199340820312</v>
      </c>
      <c r="I473" s="2">
        <v>139.04402160644531</v>
      </c>
      <c r="J473" s="2">
        <v>128.87770080566406</v>
      </c>
      <c r="K473" s="2">
        <v>150.30517578125</v>
      </c>
      <c r="L473" s="2">
        <v>124.81117248535156</v>
      </c>
      <c r="M473" s="2">
        <v>116.99092102050781</v>
      </c>
      <c r="N473" s="2">
        <v>129.65972900390625</v>
      </c>
      <c r="O473" s="2">
        <v>122.30869293212891</v>
      </c>
      <c r="R473" s="2">
        <v>129.81613159179687</v>
      </c>
      <c r="U473" s="2">
        <v>172.3582763671875</v>
      </c>
      <c r="V473" s="2">
        <v>134.50828552246094</v>
      </c>
      <c r="W473" s="2">
        <v>142.48492431640625</v>
      </c>
      <c r="Z473" s="2">
        <v>124.81117248535156</v>
      </c>
      <c r="AA473" s="2">
        <v>151.08720397949219</v>
      </c>
      <c r="AB473" s="2">
        <v>122.93431091308594</v>
      </c>
      <c r="AC473" s="2">
        <v>139.20042419433594</v>
      </c>
      <c r="AD473" s="2">
        <v>133.10063171386719</v>
      </c>
      <c r="AF473" s="2">
        <v>119.49340057373047</v>
      </c>
      <c r="AH473" s="2">
        <f t="shared" si="389"/>
        <v>12.154575038887858</v>
      </c>
      <c r="AI473" s="2">
        <f t="shared" si="375"/>
        <v>116.99092102050781</v>
      </c>
      <c r="AJ473" s="2">
        <f t="shared" si="376"/>
        <v>117.42338544785312</v>
      </c>
      <c r="AK473" s="2">
        <f t="shared" si="377"/>
        <v>135.65524800618491</v>
      </c>
      <c r="AL473" s="2">
        <f t="shared" si="378"/>
        <v>153.88711056451669</v>
      </c>
      <c r="AM473" s="2">
        <f t="shared" si="379"/>
        <v>172.3582763671875</v>
      </c>
      <c r="AN473" s="89">
        <f ca="1">INDIRECT("'calcRED(0)'!R"&amp;ROW('calcRED(0)'!$V$17)+(ROW(AN473)-ROW($AN$116))/3&amp;"C"&amp;COLUMN('calcRED(0)'!$V$17),FALSE)</f>
        <v>136.11328758894248</v>
      </c>
      <c r="AO473" s="48">
        <f t="shared" ref="AO473" ca="1" si="412">AN473</f>
        <v>136.11328758894248</v>
      </c>
      <c r="AP473" s="88">
        <f>AK473-AK476</f>
        <v>0.63865534464520124</v>
      </c>
      <c r="AQ473" s="88">
        <f>AK474-AK477</f>
        <v>0.46778456370037702</v>
      </c>
      <c r="AR473" s="88">
        <f>AK475-AK478</f>
        <v>1.6752878824775053E-3</v>
      </c>
      <c r="AS473" s="88">
        <f>data3!AM473</f>
        <v>1.8354831203336808E-2</v>
      </c>
    </row>
    <row r="474" spans="1:45">
      <c r="A474" s="14" t="str">
        <f>'data organization'!S475</f>
        <v>472:18:3.4:LO</v>
      </c>
      <c r="B474" s="2">
        <v>139.79743957519531</v>
      </c>
      <c r="C474" s="2">
        <v>135.92927551269531</v>
      </c>
      <c r="D474" s="2">
        <v>136.79331970214844</v>
      </c>
      <c r="E474" s="2">
        <v>147.12748718261719</v>
      </c>
      <c r="F474" s="2">
        <v>128.45616149902344</v>
      </c>
      <c r="G474" s="2">
        <v>134.69902038574219</v>
      </c>
      <c r="H474" s="2">
        <v>142.74433898925781</v>
      </c>
      <c r="I474" s="2">
        <v>133.27992248535156</v>
      </c>
      <c r="J474" s="2">
        <v>121.30922698974609</v>
      </c>
      <c r="K474" s="2">
        <v>136.03799438476562</v>
      </c>
      <c r="L474" s="2">
        <v>121.88716125488281</v>
      </c>
      <c r="M474" s="2">
        <v>125.62943267822266</v>
      </c>
      <c r="N474" s="2">
        <v>136.00938415527344</v>
      </c>
      <c r="O474" s="2">
        <v>119.69557952880859</v>
      </c>
      <c r="R474" s="2">
        <v>133.21697998046875</v>
      </c>
      <c r="U474" s="2">
        <v>159.04096984863281</v>
      </c>
      <c r="V474" s="2">
        <v>141.22796630859375</v>
      </c>
      <c r="W474" s="2">
        <v>140.50698852539062</v>
      </c>
      <c r="Z474" s="2">
        <v>123.92424011230469</v>
      </c>
      <c r="AA474" s="2">
        <v>142.89883422851562</v>
      </c>
      <c r="AB474" s="2">
        <v>121.85282897949219</v>
      </c>
      <c r="AC474" s="2">
        <v>140.6099853515625</v>
      </c>
      <c r="AD474" s="2">
        <v>123.49507904052734</v>
      </c>
      <c r="AF474" s="2">
        <v>119.19775390625</v>
      </c>
      <c r="AH474" s="2">
        <f t="shared" si="389"/>
        <v>10.076390941741474</v>
      </c>
      <c r="AI474" s="2">
        <f t="shared" si="375"/>
        <v>119.19775390625</v>
      </c>
      <c r="AJ474" s="2">
        <f t="shared" si="376"/>
        <v>118.44238736261566</v>
      </c>
      <c r="AK474" s="2">
        <f t="shared" si="377"/>
        <v>133.55697377522787</v>
      </c>
      <c r="AL474" s="2">
        <f t="shared" si="378"/>
        <v>148.6715601878401</v>
      </c>
      <c r="AM474" s="2">
        <f t="shared" si="379"/>
        <v>159.04096984863281</v>
      </c>
      <c r="AN474" s="89"/>
      <c r="AO474" s="48">
        <f t="shared" ref="AO474" ca="1" si="413">AN473</f>
        <v>136.11328758894248</v>
      </c>
      <c r="AP474" s="88"/>
      <c r="AQ474" s="88"/>
      <c r="AR474" s="88"/>
      <c r="AS474" s="88"/>
    </row>
    <row r="475" spans="1:45">
      <c r="A475" s="14" t="str">
        <f>'data organization'!S476</f>
        <v>473:18:3.4:HS</v>
      </c>
      <c r="B475" s="2">
        <v>154.94796752929687</v>
      </c>
      <c r="C475" s="2">
        <v>154.94560241699219</v>
      </c>
      <c r="D475" s="2">
        <v>154.94087219238281</v>
      </c>
      <c r="E475" s="2">
        <v>154.9432373046875</v>
      </c>
      <c r="F475" s="2">
        <v>154.93614196777344</v>
      </c>
      <c r="G475" s="2">
        <v>154.94560241699219</v>
      </c>
      <c r="H475" s="2">
        <v>154.94796752929687</v>
      </c>
      <c r="I475" s="2">
        <v>154.93850708007812</v>
      </c>
      <c r="J475" s="2">
        <v>154.91722106933594</v>
      </c>
      <c r="K475" s="2">
        <v>154.94087219238281</v>
      </c>
      <c r="L475" s="2">
        <v>154.93377685546875</v>
      </c>
      <c r="M475" s="2">
        <v>154.93377685546875</v>
      </c>
      <c r="N475" s="2">
        <v>154.94796752929687</v>
      </c>
      <c r="O475" s="2">
        <v>154.92904663085937</v>
      </c>
      <c r="R475" s="2">
        <v>154.95033264160156</v>
      </c>
      <c r="U475" s="2">
        <v>154.93850708007812</v>
      </c>
      <c r="V475" s="2">
        <v>154.9432373046875</v>
      </c>
      <c r="W475" s="2">
        <v>154.94087219238281</v>
      </c>
      <c r="Z475" s="2">
        <v>154.92195129394531</v>
      </c>
      <c r="AA475" s="2">
        <v>154.93850708007812</v>
      </c>
      <c r="AB475" s="2">
        <v>154.92904663085937</v>
      </c>
      <c r="AC475" s="2">
        <v>154.93850708007812</v>
      </c>
      <c r="AD475" s="2">
        <v>154.87937927246094</v>
      </c>
      <c r="AF475" s="2">
        <v>154.92904663085937</v>
      </c>
      <c r="AH475" s="2">
        <f t="shared" si="389"/>
        <v>1.4640568725215578E-2</v>
      </c>
      <c r="AI475" s="2">
        <f t="shared" si="375"/>
        <v>154.87937927246094</v>
      </c>
      <c r="AJ475" s="2">
        <f t="shared" si="376"/>
        <v>154.91378692930149</v>
      </c>
      <c r="AK475" s="2">
        <f t="shared" si="377"/>
        <v>154.93574778238931</v>
      </c>
      <c r="AL475" s="2">
        <f t="shared" si="378"/>
        <v>154.95770863547713</v>
      </c>
      <c r="AM475" s="2">
        <f t="shared" si="379"/>
        <v>154.95033264160156</v>
      </c>
      <c r="AN475" s="89"/>
      <c r="AO475" s="48">
        <f t="shared" ref="AO475" ca="1" si="414">AN473</f>
        <v>136.11328758894248</v>
      </c>
      <c r="AP475" s="88"/>
      <c r="AQ475" s="88"/>
      <c r="AR475" s="88"/>
      <c r="AS475" s="88"/>
    </row>
    <row r="476" spans="1:45">
      <c r="A476" s="14" t="str">
        <f>'data organization'!S477</f>
        <v>474:18:3.38:HI</v>
      </c>
      <c r="B476" s="2">
        <v>144.20538330078125</v>
      </c>
      <c r="C476" s="2">
        <v>140.13885498046875</v>
      </c>
      <c r="D476" s="2">
        <v>138.41839599609375</v>
      </c>
      <c r="E476" s="2">
        <v>143.42335510253906</v>
      </c>
      <c r="F476" s="2">
        <v>130.91096496582031</v>
      </c>
      <c r="G476" s="2">
        <v>134.66468811035156</v>
      </c>
      <c r="H476" s="2">
        <v>137.47996520996094</v>
      </c>
      <c r="I476" s="2">
        <v>138.41839599609375</v>
      </c>
      <c r="J476" s="2">
        <v>128.40847778320312</v>
      </c>
      <c r="K476" s="2">
        <v>149.52316284179687</v>
      </c>
      <c r="L476" s="2">
        <v>124.185546875</v>
      </c>
      <c r="M476" s="2">
        <v>116.52170562744141</v>
      </c>
      <c r="N476" s="2">
        <v>129.03410339355469</v>
      </c>
      <c r="O476" s="2">
        <v>121.68306732177734</v>
      </c>
      <c r="R476" s="2">
        <v>129.19050598144531</v>
      </c>
      <c r="U476" s="2">
        <v>171.57626342773437</v>
      </c>
      <c r="V476" s="2">
        <v>134.0390625</v>
      </c>
      <c r="W476" s="2">
        <v>141.70291137695312</v>
      </c>
      <c r="Z476" s="2">
        <v>124.34195709228516</v>
      </c>
      <c r="AA476" s="2">
        <v>150.46157836914062</v>
      </c>
      <c r="AB476" s="2">
        <v>122.30869293212891</v>
      </c>
      <c r="AC476" s="2">
        <v>138.41839599609375</v>
      </c>
      <c r="AD476" s="2">
        <v>132.47500610351562</v>
      </c>
      <c r="AF476" s="2">
        <v>118.86778259277344</v>
      </c>
      <c r="AH476" s="2">
        <f t="shared" si="389"/>
        <v>12.093132188511634</v>
      </c>
      <c r="AI476" s="2">
        <f t="shared" si="375"/>
        <v>116.52170562744141</v>
      </c>
      <c r="AJ476" s="2">
        <f t="shared" si="376"/>
        <v>116.87689437877225</v>
      </c>
      <c r="AK476" s="2">
        <f t="shared" si="377"/>
        <v>135.0165926615397</v>
      </c>
      <c r="AL476" s="2">
        <f t="shared" si="378"/>
        <v>153.15629094430716</v>
      </c>
      <c r="AM476" s="2">
        <f t="shared" si="379"/>
        <v>171.57626342773437</v>
      </c>
      <c r="AN476" s="89">
        <f ca="1">INDIRECT("'calcRED(0)'!R"&amp;ROW('calcRED(0)'!$V$17)+(ROW(AN476)-ROW($AN$116))/3&amp;"C"&amp;COLUMN('calcRED(0)'!$V$17),FALSE)</f>
        <v>135.50488743578177</v>
      </c>
      <c r="AO476" s="48">
        <f t="shared" ref="AO476" ca="1" si="415">AN476</f>
        <v>135.50488743578177</v>
      </c>
      <c r="AP476" s="88">
        <f>AK476-AK479</f>
        <v>0.65820185343423532</v>
      </c>
      <c r="AQ476" s="88">
        <f>AK477-AK480</f>
        <v>0.5862811406453261</v>
      </c>
      <c r="AR476" s="88">
        <f>AK478-AK481</f>
        <v>-3.9418538412405724E-4</v>
      </c>
      <c r="AS476" s="88">
        <f>data3!AM476</f>
        <v>1.9161901166362405E-2</v>
      </c>
    </row>
    <row r="477" spans="1:45">
      <c r="A477" s="14" t="str">
        <f>'data organization'!S478</f>
        <v>475:18:3.38:LO</v>
      </c>
      <c r="B477" s="2">
        <v>139.72877502441406</v>
      </c>
      <c r="C477" s="2">
        <v>135.71755981445312</v>
      </c>
      <c r="D477" s="2">
        <v>136.44998168945312</v>
      </c>
      <c r="E477" s="2">
        <v>146.53239440917969</v>
      </c>
      <c r="F477" s="2">
        <v>127.70656585693359</v>
      </c>
      <c r="G477" s="2">
        <v>134.10963439941406</v>
      </c>
      <c r="H477" s="2">
        <v>141.8974609375</v>
      </c>
      <c r="I477" s="2">
        <v>132.88510131835937</v>
      </c>
      <c r="J477" s="2">
        <v>120.74272918701172</v>
      </c>
      <c r="K477" s="2">
        <v>136.68460083007812</v>
      </c>
      <c r="L477" s="2">
        <v>121.33783721923828</v>
      </c>
      <c r="M477" s="2">
        <v>125.27466583251953</v>
      </c>
      <c r="N477" s="2">
        <v>135.2655029296875</v>
      </c>
      <c r="O477" s="2">
        <v>119.27787017822266</v>
      </c>
      <c r="R477" s="2">
        <v>132.7821044921875</v>
      </c>
      <c r="U477" s="2">
        <v>158.41725158691406</v>
      </c>
      <c r="V477" s="2">
        <v>140.58709716796875</v>
      </c>
      <c r="W477" s="2">
        <v>140.02059936523438</v>
      </c>
      <c r="Z477" s="2">
        <v>123.32341766357422</v>
      </c>
      <c r="AA477" s="2">
        <v>142.45249938964844</v>
      </c>
      <c r="AB477" s="2">
        <v>121.21194458007812</v>
      </c>
      <c r="AC477" s="2">
        <v>140.32958984375</v>
      </c>
      <c r="AD477" s="2">
        <v>123.02586364746094</v>
      </c>
      <c r="AF477" s="2">
        <v>118.37949371337891</v>
      </c>
      <c r="AH477" s="2">
        <f t="shared" si="389"/>
        <v>10.109634543860546</v>
      </c>
      <c r="AI477" s="2">
        <f t="shared" si="375"/>
        <v>118.37949371337891</v>
      </c>
      <c r="AJ477" s="2">
        <f t="shared" si="376"/>
        <v>117.92473739573668</v>
      </c>
      <c r="AK477" s="2">
        <f t="shared" si="377"/>
        <v>133.0891892115275</v>
      </c>
      <c r="AL477" s="2">
        <f t="shared" si="378"/>
        <v>148.25364102731831</v>
      </c>
      <c r="AM477" s="2">
        <f t="shared" si="379"/>
        <v>158.41725158691406</v>
      </c>
      <c r="AN477" s="89"/>
      <c r="AO477" s="48">
        <f t="shared" ref="AO477" ca="1" si="416">AN476</f>
        <v>135.50488743578177</v>
      </c>
      <c r="AP477" s="88"/>
      <c r="AQ477" s="88"/>
      <c r="AR477" s="88"/>
      <c r="AS477" s="88"/>
    </row>
    <row r="478" spans="1:45">
      <c r="A478" s="14" t="str">
        <f>'data organization'!S479</f>
        <v>476:18:3.38:HS</v>
      </c>
      <c r="B478" s="2">
        <v>154.94087219238281</v>
      </c>
      <c r="C478" s="2">
        <v>154.94560241699219</v>
      </c>
      <c r="D478" s="2">
        <v>154.9432373046875</v>
      </c>
      <c r="E478" s="2">
        <v>154.94796752929687</v>
      </c>
      <c r="F478" s="2">
        <v>154.93614196777344</v>
      </c>
      <c r="G478" s="2">
        <v>154.94796752929687</v>
      </c>
      <c r="H478" s="2">
        <v>154.94560241699219</v>
      </c>
      <c r="I478" s="2">
        <v>154.93614196777344</v>
      </c>
      <c r="J478" s="2">
        <v>154.91958618164062</v>
      </c>
      <c r="K478" s="2">
        <v>154.93614196777344</v>
      </c>
      <c r="L478" s="2">
        <v>154.93141174316406</v>
      </c>
      <c r="M478" s="2">
        <v>154.93377685546875</v>
      </c>
      <c r="N478" s="2">
        <v>154.9432373046875</v>
      </c>
      <c r="O478" s="2">
        <v>154.92431640625</v>
      </c>
      <c r="R478" s="2">
        <v>154.95033264160156</v>
      </c>
      <c r="U478" s="2">
        <v>154.94087219238281</v>
      </c>
      <c r="V478" s="2">
        <v>154.93850708007812</v>
      </c>
      <c r="W478" s="2">
        <v>154.94796752929687</v>
      </c>
      <c r="Z478" s="2">
        <v>154.91958618164062</v>
      </c>
      <c r="AA478" s="2">
        <v>154.93614196777344</v>
      </c>
      <c r="AB478" s="2">
        <v>154.92904663085937</v>
      </c>
      <c r="AC478" s="2">
        <v>154.93614196777344</v>
      </c>
      <c r="AD478" s="2">
        <v>154.86282348632812</v>
      </c>
      <c r="AF478" s="2">
        <v>154.92431640625</v>
      </c>
      <c r="AH478" s="2">
        <f t="shared" si="389"/>
        <v>1.7606744648861264E-2</v>
      </c>
      <c r="AI478" s="2">
        <f t="shared" si="375"/>
        <v>154.86282348632812</v>
      </c>
      <c r="AJ478" s="2">
        <f t="shared" si="376"/>
        <v>154.90766237753354</v>
      </c>
      <c r="AK478" s="2">
        <f t="shared" si="377"/>
        <v>154.93407249450684</v>
      </c>
      <c r="AL478" s="2">
        <f t="shared" si="378"/>
        <v>154.96048261148013</v>
      </c>
      <c r="AM478" s="2">
        <f t="shared" si="379"/>
        <v>154.95033264160156</v>
      </c>
      <c r="AN478" s="89"/>
      <c r="AO478" s="48">
        <f t="shared" ref="AO478" ca="1" si="417">AN476</f>
        <v>135.50488743578177</v>
      </c>
      <c r="AP478" s="88"/>
      <c r="AQ478" s="88"/>
      <c r="AR478" s="88"/>
      <c r="AS478" s="88"/>
    </row>
    <row r="479" spans="1:45">
      <c r="A479" s="14" t="str">
        <f>'data organization'!S480</f>
        <v>477:18:3.36:HI</v>
      </c>
      <c r="B479" s="2">
        <v>143.42335510253906</v>
      </c>
      <c r="C479" s="2">
        <v>139.51324462890625</v>
      </c>
      <c r="D479" s="2">
        <v>137.63638305664062</v>
      </c>
      <c r="E479" s="2">
        <v>142.79774475097656</v>
      </c>
      <c r="F479" s="2">
        <v>130.28533935546875</v>
      </c>
      <c r="G479" s="2">
        <v>134.0390625</v>
      </c>
      <c r="H479" s="2">
        <v>136.85435485839844</v>
      </c>
      <c r="I479" s="2">
        <v>137.79278564453125</v>
      </c>
      <c r="J479" s="2">
        <v>127.78286743164062</v>
      </c>
      <c r="K479" s="2">
        <v>148.89753723144531</v>
      </c>
      <c r="L479" s="2">
        <v>123.55992889404297</v>
      </c>
      <c r="M479" s="2">
        <v>115.89608764648437</v>
      </c>
      <c r="N479" s="2">
        <v>128.40847778320312</v>
      </c>
      <c r="O479" s="2">
        <v>121.05744934082031</v>
      </c>
      <c r="R479" s="2">
        <v>128.56489562988281</v>
      </c>
      <c r="U479" s="2">
        <v>170.63783264160156</v>
      </c>
      <c r="V479" s="2">
        <v>133.25703430175781</v>
      </c>
      <c r="W479" s="2">
        <v>141.07728576660156</v>
      </c>
      <c r="Z479" s="2">
        <v>123.71633148193359</v>
      </c>
      <c r="AA479" s="2">
        <v>149.6795654296875</v>
      </c>
      <c r="AB479" s="2">
        <v>121.68306732177734</v>
      </c>
      <c r="AC479" s="2">
        <v>137.79278564453125</v>
      </c>
      <c r="AD479" s="2">
        <v>131.84939575195312</v>
      </c>
      <c r="AF479" s="2">
        <v>118.39856719970703</v>
      </c>
      <c r="AH479" s="2">
        <f t="shared" si="389"/>
        <v>12.027894425825226</v>
      </c>
      <c r="AI479" s="2">
        <f t="shared" si="375"/>
        <v>115.89608764648437</v>
      </c>
      <c r="AJ479" s="2">
        <f t="shared" si="376"/>
        <v>116.31654916936763</v>
      </c>
      <c r="AK479" s="2">
        <f t="shared" si="377"/>
        <v>134.35839080810547</v>
      </c>
      <c r="AL479" s="2">
        <f t="shared" si="378"/>
        <v>152.40023244684332</v>
      </c>
      <c r="AM479" s="2">
        <f t="shared" si="379"/>
        <v>170.63783264160156</v>
      </c>
      <c r="AN479" s="89">
        <f ca="1">INDIRECT("'calcRED(0)'!R"&amp;ROW('calcRED(0)'!$V$17)+(ROW(AN479)-ROW($AN$116))/3&amp;"C"&amp;COLUMN('calcRED(0)'!$V$17),FALSE)</f>
        <v>134.86973566155322</v>
      </c>
      <c r="AO479" s="48">
        <f t="shared" ref="AO479" ca="1" si="418">AN479</f>
        <v>134.86973566155322</v>
      </c>
      <c r="AP479" s="88">
        <f>AK479-AK482</f>
        <v>0.63213793436685251</v>
      </c>
      <c r="AQ479" s="88">
        <f>AK480-AK483</f>
        <v>0.51999791463217093</v>
      </c>
      <c r="AR479" s="88">
        <f>AK481-AK484</f>
        <v>7.8837076824811447E-4</v>
      </c>
      <c r="AS479" s="88">
        <f>data3!AM479</f>
        <v>1.8982948795441601E-2</v>
      </c>
    </row>
    <row r="480" spans="1:45">
      <c r="A480" s="14" t="str">
        <f>'data organization'!S481</f>
        <v>478:18:3.36:LO</v>
      </c>
      <c r="B480" s="2">
        <v>139.02494812011719</v>
      </c>
      <c r="C480" s="2">
        <v>135.47721862792969</v>
      </c>
      <c r="D480" s="2">
        <v>135.83772277832031</v>
      </c>
      <c r="E480" s="2">
        <v>145.81712341308594</v>
      </c>
      <c r="F480" s="2">
        <v>127.03135681152344</v>
      </c>
      <c r="G480" s="2">
        <v>133.49736022949219</v>
      </c>
      <c r="H480" s="2">
        <v>141.24513244628906</v>
      </c>
      <c r="I480" s="2">
        <v>132.45021057128906</v>
      </c>
      <c r="J480" s="2">
        <v>119.90158081054687</v>
      </c>
      <c r="K480" s="2">
        <v>137.03364562988281</v>
      </c>
      <c r="L480" s="2">
        <v>120.75418090820312</v>
      </c>
      <c r="M480" s="2">
        <v>124.54222869873047</v>
      </c>
      <c r="N480" s="2">
        <v>134.60174560546875</v>
      </c>
      <c r="O480" s="2">
        <v>118.74570465087891</v>
      </c>
      <c r="R480" s="2">
        <v>132.14122009277344</v>
      </c>
      <c r="U480" s="2">
        <v>157.62188720703125</v>
      </c>
      <c r="V480" s="2">
        <v>139.90043640136719</v>
      </c>
      <c r="W480" s="2">
        <v>139.48271179199219</v>
      </c>
      <c r="Z480" s="2">
        <v>122.64247894287109</v>
      </c>
      <c r="AA480" s="2">
        <v>142.26939392089844</v>
      </c>
      <c r="AB480" s="2">
        <v>120.46234893798828</v>
      </c>
      <c r="AC480" s="2">
        <v>139.65438842773437</v>
      </c>
      <c r="AD480" s="2">
        <v>122.31632232666016</v>
      </c>
      <c r="AF480" s="2">
        <v>117.61844635009766</v>
      </c>
      <c r="AH480" s="2">
        <f t="shared" si="389"/>
        <v>10.151248614728095</v>
      </c>
      <c r="AI480" s="2">
        <f t="shared" si="375"/>
        <v>117.61844635009766</v>
      </c>
      <c r="AJ480" s="2">
        <f t="shared" si="376"/>
        <v>117.27603514879003</v>
      </c>
      <c r="AK480" s="2">
        <f t="shared" si="377"/>
        <v>132.50290807088217</v>
      </c>
      <c r="AL480" s="2">
        <f t="shared" si="378"/>
        <v>147.72978099297433</v>
      </c>
      <c r="AM480" s="2">
        <f t="shared" si="379"/>
        <v>157.62188720703125</v>
      </c>
      <c r="AN480" s="89"/>
      <c r="AO480" s="48">
        <f t="shared" ref="AO480" ca="1" si="419">AN479</f>
        <v>134.86973566155322</v>
      </c>
      <c r="AP480" s="88"/>
      <c r="AQ480" s="88"/>
      <c r="AR480" s="88"/>
      <c r="AS480" s="88"/>
    </row>
    <row r="481" spans="1:45">
      <c r="A481" s="14" t="str">
        <f>'data organization'!S482</f>
        <v>479:18:3.36:HS</v>
      </c>
      <c r="B481" s="2">
        <v>154.9432373046875</v>
      </c>
      <c r="C481" s="2">
        <v>154.94796752929687</v>
      </c>
      <c r="D481" s="2">
        <v>154.9432373046875</v>
      </c>
      <c r="E481" s="2">
        <v>154.9432373046875</v>
      </c>
      <c r="F481" s="2">
        <v>154.93377685546875</v>
      </c>
      <c r="G481" s="2">
        <v>154.94796752929687</v>
      </c>
      <c r="H481" s="2">
        <v>154.94796752929687</v>
      </c>
      <c r="I481" s="2">
        <v>154.94560241699219</v>
      </c>
      <c r="J481" s="2">
        <v>154.91958618164062</v>
      </c>
      <c r="K481" s="2">
        <v>154.93850708007812</v>
      </c>
      <c r="L481" s="2">
        <v>154.92668151855469</v>
      </c>
      <c r="M481" s="2">
        <v>154.93377685546875</v>
      </c>
      <c r="N481" s="2">
        <v>154.9432373046875</v>
      </c>
      <c r="O481" s="2">
        <v>154.92195129394531</v>
      </c>
      <c r="R481" s="2">
        <v>154.95033264160156</v>
      </c>
      <c r="U481" s="2">
        <v>154.93850708007812</v>
      </c>
      <c r="V481" s="2">
        <v>154.9432373046875</v>
      </c>
      <c r="W481" s="2">
        <v>154.95033264160156</v>
      </c>
      <c r="Z481" s="2">
        <v>154.92195129394531</v>
      </c>
      <c r="AA481" s="2">
        <v>154.93377685546875</v>
      </c>
      <c r="AB481" s="2">
        <v>154.92668151855469</v>
      </c>
      <c r="AC481" s="2">
        <v>154.93377685546875</v>
      </c>
      <c r="AD481" s="2">
        <v>154.86518859863281</v>
      </c>
      <c r="AF481" s="2">
        <v>154.92668151855469</v>
      </c>
      <c r="AH481" s="2">
        <f t="shared" si="389"/>
        <v>1.7581402074158495E-2</v>
      </c>
      <c r="AI481" s="2">
        <f t="shared" si="375"/>
        <v>154.86518859863281</v>
      </c>
      <c r="AJ481" s="2">
        <f t="shared" si="376"/>
        <v>154.90809457677972</v>
      </c>
      <c r="AK481" s="2">
        <f t="shared" si="377"/>
        <v>154.93446667989096</v>
      </c>
      <c r="AL481" s="2">
        <f t="shared" si="378"/>
        <v>154.9608387830022</v>
      </c>
      <c r="AM481" s="2">
        <f t="shared" si="379"/>
        <v>154.95033264160156</v>
      </c>
      <c r="AN481" s="89"/>
      <c r="AO481" s="48">
        <f t="shared" ref="AO481" ca="1" si="420">AN479</f>
        <v>134.86973566155322</v>
      </c>
      <c r="AP481" s="88"/>
      <c r="AQ481" s="88"/>
      <c r="AR481" s="88"/>
      <c r="AS481" s="88"/>
    </row>
    <row r="482" spans="1:45">
      <c r="A482" s="14" t="str">
        <f>'data organization'!S483</f>
        <v>480:18:3.34:HI</v>
      </c>
      <c r="B482" s="2">
        <v>142.79774475097656</v>
      </c>
      <c r="C482" s="2">
        <v>138.88761901855469</v>
      </c>
      <c r="D482" s="2">
        <v>137.01075744628906</v>
      </c>
      <c r="E482" s="2">
        <v>142.172119140625</v>
      </c>
      <c r="F482" s="2">
        <v>129.65972900390625</v>
      </c>
      <c r="G482" s="2">
        <v>133.41343688964844</v>
      </c>
      <c r="H482" s="2">
        <v>136.22872924804687</v>
      </c>
      <c r="I482" s="2">
        <v>137.01075744628906</v>
      </c>
      <c r="J482" s="2">
        <v>127.15724182128906</v>
      </c>
      <c r="K482" s="2">
        <v>148.11550903320312</v>
      </c>
      <c r="L482" s="2">
        <v>122.93431091308594</v>
      </c>
      <c r="M482" s="2">
        <v>115.27046966552734</v>
      </c>
      <c r="N482" s="2">
        <v>127.78286743164062</v>
      </c>
      <c r="O482" s="2">
        <v>120.58823394775391</v>
      </c>
      <c r="R482" s="2">
        <v>127.93927001953125</v>
      </c>
      <c r="U482" s="2">
        <v>169.85580444335938</v>
      </c>
      <c r="V482" s="2">
        <v>132.63142395019531</v>
      </c>
      <c r="W482" s="2">
        <v>140.45166015625</v>
      </c>
      <c r="Z482" s="2">
        <v>123.09071350097656</v>
      </c>
      <c r="AA482" s="2">
        <v>149.05393981933594</v>
      </c>
      <c r="AB482" s="2">
        <v>121.21385192871094</v>
      </c>
      <c r="AC482" s="2">
        <v>137.16716003417969</v>
      </c>
      <c r="AD482" s="2">
        <v>131.22377014160156</v>
      </c>
      <c r="AF482" s="2">
        <v>117.77294921875</v>
      </c>
      <c r="AH482" s="2">
        <f t="shared" si="389"/>
        <v>11.982667699382612</v>
      </c>
      <c r="AI482" s="2">
        <f t="shared" si="375"/>
        <v>115.27046966552734</v>
      </c>
      <c r="AJ482" s="2">
        <f t="shared" si="376"/>
        <v>115.7522513246647</v>
      </c>
      <c r="AK482" s="2">
        <f t="shared" si="377"/>
        <v>133.72625287373862</v>
      </c>
      <c r="AL482" s="2">
        <f t="shared" si="378"/>
        <v>151.70025442281252</v>
      </c>
      <c r="AM482" s="2">
        <f t="shared" si="379"/>
        <v>169.85580444335938</v>
      </c>
      <c r="AN482" s="89">
        <f ca="1">INDIRECT("'calcRED(0)'!R"&amp;ROW('calcRED(0)'!$V$17)+(ROW(AN482)-ROW($AN$116))/3&amp;"C"&amp;COLUMN('calcRED(0)'!$V$17),FALSE)</f>
        <v>134.24051554905836</v>
      </c>
      <c r="AO482" s="48">
        <f t="shared" ref="AO482" ca="1" si="421">AN482</f>
        <v>134.24051554905836</v>
      </c>
      <c r="AP482" s="88">
        <f>AK482-AK485</f>
        <v>0.66472148895263672</v>
      </c>
      <c r="AQ482" s="88">
        <f>AK483-AK486</f>
        <v>0.60678545633950876</v>
      </c>
      <c r="AR482" s="88">
        <f>AK484-AK487</f>
        <v>1.3796488443915678E-3</v>
      </c>
      <c r="AS482" s="88">
        <f>data3!AM482</f>
        <v>1.9435790277296583E-2</v>
      </c>
    </row>
    <row r="483" spans="1:45">
      <c r="A483" s="14" t="str">
        <f>'data organization'!S484</f>
        <v>481:18:3.34:LO</v>
      </c>
      <c r="B483" s="2">
        <v>138.52713012695312</v>
      </c>
      <c r="C483" s="2">
        <v>135.55734252929687</v>
      </c>
      <c r="D483" s="2">
        <v>134.99656677246094</v>
      </c>
      <c r="E483" s="2">
        <v>145.27923583984375</v>
      </c>
      <c r="F483" s="2">
        <v>126.39620208740234</v>
      </c>
      <c r="G483" s="2">
        <v>133.34858703613281</v>
      </c>
      <c r="H483" s="2">
        <v>139.37399291992187</v>
      </c>
      <c r="I483" s="2">
        <v>131.90089416503906</v>
      </c>
      <c r="J483" s="2">
        <v>119.36942291259766</v>
      </c>
      <c r="K483" s="2">
        <v>138.120849609375</v>
      </c>
      <c r="L483" s="2">
        <v>120.24490356445312</v>
      </c>
      <c r="M483" s="2">
        <v>123.97573852539062</v>
      </c>
      <c r="N483" s="2">
        <v>133.80064392089844</v>
      </c>
      <c r="O483" s="2">
        <v>118.44243621826172</v>
      </c>
      <c r="R483" s="2">
        <v>131.56901550292969</v>
      </c>
      <c r="U483" s="2">
        <v>157.06683349609375</v>
      </c>
      <c r="V483" s="2">
        <v>139.25955200195312</v>
      </c>
      <c r="W483" s="2">
        <v>139.12222290039062</v>
      </c>
      <c r="Z483" s="2">
        <v>121.80705261230469</v>
      </c>
      <c r="AA483" s="2">
        <v>141.90318298339844</v>
      </c>
      <c r="AB483" s="2">
        <v>119.67841339111328</v>
      </c>
      <c r="AC483" s="2">
        <v>139.03639221191406</v>
      </c>
      <c r="AD483" s="2">
        <v>121.88143920898437</v>
      </c>
      <c r="AF483" s="2">
        <v>116.93179321289062</v>
      </c>
      <c r="AH483" s="2">
        <f t="shared" si="389"/>
        <v>10.171335131056086</v>
      </c>
      <c r="AI483" s="2">
        <f t="shared" si="375"/>
        <v>116.93179321289062</v>
      </c>
      <c r="AJ483" s="2">
        <f t="shared" si="376"/>
        <v>116.72590745966588</v>
      </c>
      <c r="AK483" s="2">
        <f t="shared" si="377"/>
        <v>131.98291015625</v>
      </c>
      <c r="AL483" s="2">
        <f t="shared" si="378"/>
        <v>147.23991285283412</v>
      </c>
      <c r="AM483" s="2">
        <f t="shared" si="379"/>
        <v>157.06683349609375</v>
      </c>
      <c r="AN483" s="89"/>
      <c r="AO483" s="48">
        <f t="shared" ref="AO483" ca="1" si="422">AN482</f>
        <v>134.24051554905836</v>
      </c>
      <c r="AP483" s="88"/>
      <c r="AQ483" s="88"/>
      <c r="AR483" s="88"/>
      <c r="AS483" s="88"/>
    </row>
    <row r="484" spans="1:45">
      <c r="A484" s="14" t="str">
        <f>'data organization'!S485</f>
        <v>482:18:3.34:HS</v>
      </c>
      <c r="B484" s="2">
        <v>154.9432373046875</v>
      </c>
      <c r="C484" s="2">
        <v>154.9432373046875</v>
      </c>
      <c r="D484" s="2">
        <v>154.94087219238281</v>
      </c>
      <c r="E484" s="2">
        <v>154.94560241699219</v>
      </c>
      <c r="F484" s="2">
        <v>154.93614196777344</v>
      </c>
      <c r="G484" s="2">
        <v>154.94560241699219</v>
      </c>
      <c r="H484" s="2">
        <v>154.94560241699219</v>
      </c>
      <c r="I484" s="2">
        <v>154.93614196777344</v>
      </c>
      <c r="J484" s="2">
        <v>154.91249084472656</v>
      </c>
      <c r="K484" s="2">
        <v>154.93614196777344</v>
      </c>
      <c r="L484" s="2">
        <v>154.92431640625</v>
      </c>
      <c r="M484" s="2">
        <v>154.93141174316406</v>
      </c>
      <c r="N484" s="2">
        <v>154.9432373046875</v>
      </c>
      <c r="O484" s="2">
        <v>154.92904663085937</v>
      </c>
      <c r="R484" s="2">
        <v>154.95033264160156</v>
      </c>
      <c r="U484" s="2">
        <v>154.94560241699219</v>
      </c>
      <c r="V484" s="2">
        <v>154.94087219238281</v>
      </c>
      <c r="W484" s="2">
        <v>154.94796752929687</v>
      </c>
      <c r="Z484" s="2">
        <v>154.92431640625</v>
      </c>
      <c r="AA484" s="2">
        <v>154.93850708007812</v>
      </c>
      <c r="AB484" s="2">
        <v>154.92431640625</v>
      </c>
      <c r="AC484" s="2">
        <v>154.94087219238281</v>
      </c>
      <c r="AD484" s="2">
        <v>154.85572814941406</v>
      </c>
      <c r="AF484" s="2">
        <v>154.92668151855469</v>
      </c>
      <c r="AH484" s="2">
        <f t="shared" si="389"/>
        <v>1.9093371819750946E-2</v>
      </c>
      <c r="AI484" s="2">
        <f t="shared" si="375"/>
        <v>154.85572814941406</v>
      </c>
      <c r="AJ484" s="2">
        <f t="shared" si="376"/>
        <v>154.90503825139308</v>
      </c>
      <c r="AK484" s="2">
        <f t="shared" si="377"/>
        <v>154.93367830912271</v>
      </c>
      <c r="AL484" s="2">
        <f t="shared" si="378"/>
        <v>154.96231836685234</v>
      </c>
      <c r="AM484" s="2">
        <f t="shared" si="379"/>
        <v>154.95033264160156</v>
      </c>
      <c r="AN484" s="89"/>
      <c r="AO484" s="48">
        <f t="shared" ref="AO484" ca="1" si="423">AN482</f>
        <v>134.24051554905836</v>
      </c>
      <c r="AP484" s="88"/>
      <c r="AQ484" s="88"/>
      <c r="AR484" s="88"/>
      <c r="AS484" s="88"/>
    </row>
    <row r="485" spans="1:45">
      <c r="A485" s="14" t="str">
        <f>'data organization'!S486</f>
        <v>483:18:3.32:HI</v>
      </c>
      <c r="B485" s="2">
        <v>142.01571655273438</v>
      </c>
      <c r="C485" s="2">
        <v>138.1055908203125</v>
      </c>
      <c r="D485" s="2">
        <v>136.3851318359375</v>
      </c>
      <c r="E485" s="2">
        <v>141.39009094238281</v>
      </c>
      <c r="F485" s="2">
        <v>129.03410339355469</v>
      </c>
      <c r="G485" s="2">
        <v>132.78782653808594</v>
      </c>
      <c r="H485" s="2">
        <v>135.60311889648437</v>
      </c>
      <c r="I485" s="2">
        <v>136.3851318359375</v>
      </c>
      <c r="J485" s="2">
        <v>126.53162384033203</v>
      </c>
      <c r="K485" s="2">
        <v>147.33348083496094</v>
      </c>
      <c r="L485" s="2">
        <v>122.46509552001953</v>
      </c>
      <c r="M485" s="2">
        <v>114.80125427246094</v>
      </c>
      <c r="N485" s="2">
        <v>127.15724182128906</v>
      </c>
      <c r="O485" s="2">
        <v>119.96261596679687</v>
      </c>
      <c r="R485" s="2">
        <v>127.31365203857422</v>
      </c>
      <c r="U485" s="2">
        <v>169.07377624511719</v>
      </c>
      <c r="V485" s="2">
        <v>132.00579833984375</v>
      </c>
      <c r="W485" s="2">
        <v>139.66964721679688</v>
      </c>
      <c r="Z485" s="2">
        <v>122.46509552001953</v>
      </c>
      <c r="AA485" s="2">
        <v>148.27191162109375</v>
      </c>
      <c r="AB485" s="2">
        <v>120.58823394775391</v>
      </c>
      <c r="AC485" s="2">
        <v>136.3851318359375</v>
      </c>
      <c r="AD485" s="2">
        <v>130.59815979003906</v>
      </c>
      <c r="AF485" s="2">
        <v>117.14732360839844</v>
      </c>
      <c r="AH485" s="2">
        <f t="shared" si="389"/>
        <v>11.910219138595266</v>
      </c>
      <c r="AI485" s="2">
        <f t="shared" si="375"/>
        <v>114.80125427246094</v>
      </c>
      <c r="AJ485" s="2">
        <f t="shared" si="376"/>
        <v>115.19620267689308</v>
      </c>
      <c r="AK485" s="2">
        <f t="shared" si="377"/>
        <v>133.06153138478598</v>
      </c>
      <c r="AL485" s="2">
        <f t="shared" si="378"/>
        <v>150.92686009267888</v>
      </c>
      <c r="AM485" s="2">
        <f t="shared" si="379"/>
        <v>169.07377624511719</v>
      </c>
      <c r="AN485" s="89">
        <f ca="1">INDIRECT("'calcRED(0)'!R"&amp;ROW('calcRED(0)'!$V$17)+(ROW(AN485)-ROW($AN$116))/3&amp;"C"&amp;COLUMN('calcRED(0)'!$V$17),FALSE)</f>
        <v>133.59628528343995</v>
      </c>
      <c r="AO485" s="48">
        <f t="shared" ref="AO485" ca="1" si="424">AN485</f>
        <v>133.59628528343995</v>
      </c>
      <c r="AP485" s="88">
        <f>AK485-AK488</f>
        <v>0.66472085316976859</v>
      </c>
      <c r="AQ485" s="88">
        <f>AK486-AK489</f>
        <v>0.66710503896078421</v>
      </c>
      <c r="AR485" s="88">
        <f>AK487-AK490</f>
        <v>-1.9709269204781776E-4</v>
      </c>
      <c r="AS485" s="88">
        <f>data3!AM485</f>
        <v>1.8661360586842868E-2</v>
      </c>
    </row>
    <row r="486" spans="1:45">
      <c r="A486" s="14" t="str">
        <f>'data organization'!S487</f>
        <v>484:18:3.32:LO</v>
      </c>
      <c r="B486" s="2">
        <v>137.69741821289062</v>
      </c>
      <c r="C486" s="2">
        <v>135.15106201171875</v>
      </c>
      <c r="D486" s="2">
        <v>134.23551940917969</v>
      </c>
      <c r="E486" s="2">
        <v>144.56398010253906</v>
      </c>
      <c r="F486" s="2">
        <v>125.64659881591797</v>
      </c>
      <c r="G486" s="2">
        <v>132.93659973144531</v>
      </c>
      <c r="H486" s="2">
        <v>137.42274475097656</v>
      </c>
      <c r="I486" s="2">
        <v>131.38589477539062</v>
      </c>
      <c r="J486" s="2">
        <v>118.74570465087891</v>
      </c>
      <c r="K486" s="2">
        <v>138.50996398925781</v>
      </c>
      <c r="L486" s="2">
        <v>119.73563385009766</v>
      </c>
      <c r="M486" s="2">
        <v>123.62668609619141</v>
      </c>
      <c r="N486" s="2">
        <v>133.03959655761719</v>
      </c>
      <c r="O486" s="2">
        <v>117.96177673339844</v>
      </c>
      <c r="R486" s="2">
        <v>130.63058471679687</v>
      </c>
      <c r="U486" s="2">
        <v>156.18562316894531</v>
      </c>
      <c r="V486" s="2">
        <v>138.57290649414062</v>
      </c>
      <c r="W486" s="2">
        <v>139.4083251953125</v>
      </c>
      <c r="Z486" s="2">
        <v>121.040283203125</v>
      </c>
      <c r="AA486" s="2">
        <v>141.46257019042969</v>
      </c>
      <c r="AB486" s="2">
        <v>118.8773193359375</v>
      </c>
      <c r="AC486" s="2">
        <v>138.303955078125</v>
      </c>
      <c r="AD486" s="2">
        <v>121.59532928466797</v>
      </c>
      <c r="AF486" s="2">
        <v>116.29091644287109</v>
      </c>
      <c r="AH486" s="2">
        <f t="shared" si="389"/>
        <v>10.140748826230638</v>
      </c>
      <c r="AI486" s="2">
        <f t="shared" si="375"/>
        <v>116.29091644287109</v>
      </c>
      <c r="AJ486" s="2">
        <f t="shared" si="376"/>
        <v>116.16500146056454</v>
      </c>
      <c r="AK486" s="2">
        <f t="shared" si="377"/>
        <v>131.37612469991049</v>
      </c>
      <c r="AL486" s="2">
        <f t="shared" si="378"/>
        <v>146.58724793925646</v>
      </c>
      <c r="AM486" s="2">
        <f t="shared" si="379"/>
        <v>156.18562316894531</v>
      </c>
      <c r="AN486" s="89"/>
      <c r="AO486" s="48">
        <f t="shared" ref="AO486" ca="1" si="425">AN485</f>
        <v>133.59628528343995</v>
      </c>
      <c r="AP486" s="88"/>
      <c r="AQ486" s="88"/>
      <c r="AR486" s="88"/>
      <c r="AS486" s="88"/>
    </row>
    <row r="487" spans="1:45">
      <c r="A487" s="14" t="str">
        <f>'data organization'!S488</f>
        <v>485:18:3.32:HS</v>
      </c>
      <c r="B487" s="2">
        <v>154.94087219238281</v>
      </c>
      <c r="C487" s="2">
        <v>154.9432373046875</v>
      </c>
      <c r="D487" s="2">
        <v>154.94087219238281</v>
      </c>
      <c r="E487" s="2">
        <v>154.94560241699219</v>
      </c>
      <c r="F487" s="2">
        <v>154.93377685546875</v>
      </c>
      <c r="G487" s="2">
        <v>154.9432373046875</v>
      </c>
      <c r="H487" s="2">
        <v>154.94560241699219</v>
      </c>
      <c r="I487" s="2">
        <v>154.93850708007812</v>
      </c>
      <c r="J487" s="2">
        <v>154.91485595703125</v>
      </c>
      <c r="K487" s="2">
        <v>154.93850708007812</v>
      </c>
      <c r="L487" s="2">
        <v>154.91485595703125</v>
      </c>
      <c r="M487" s="2">
        <v>154.93377685546875</v>
      </c>
      <c r="N487" s="2">
        <v>154.94087219238281</v>
      </c>
      <c r="O487" s="2">
        <v>154.92431640625</v>
      </c>
      <c r="R487" s="2">
        <v>154.95033264160156</v>
      </c>
      <c r="U487" s="2">
        <v>154.94087219238281</v>
      </c>
      <c r="V487" s="2">
        <v>154.94087219238281</v>
      </c>
      <c r="W487" s="2">
        <v>154.9432373046875</v>
      </c>
      <c r="Z487" s="2">
        <v>154.91958618164062</v>
      </c>
      <c r="AA487" s="2">
        <v>154.93377685546875</v>
      </c>
      <c r="AB487" s="2">
        <v>154.92431640625</v>
      </c>
      <c r="AC487" s="2">
        <v>154.94087219238281</v>
      </c>
      <c r="AD487" s="2">
        <v>154.85336303710937</v>
      </c>
      <c r="AF487" s="2">
        <v>154.92904663085937</v>
      </c>
      <c r="AH487" s="2">
        <f t="shared" si="389"/>
        <v>1.9450927115567878E-2</v>
      </c>
      <c r="AI487" s="2">
        <f t="shared" si="375"/>
        <v>154.85336303710937</v>
      </c>
      <c r="AJ487" s="2">
        <f t="shared" si="376"/>
        <v>154.90312226960498</v>
      </c>
      <c r="AK487" s="2">
        <f t="shared" si="377"/>
        <v>154.93229866027832</v>
      </c>
      <c r="AL487" s="2">
        <f t="shared" si="378"/>
        <v>154.96147505095166</v>
      </c>
      <c r="AM487" s="2">
        <f t="shared" si="379"/>
        <v>154.95033264160156</v>
      </c>
      <c r="AN487" s="89"/>
      <c r="AO487" s="48">
        <f t="shared" ref="AO487" ca="1" si="426">AN485</f>
        <v>133.59628528343995</v>
      </c>
      <c r="AP487" s="88"/>
      <c r="AQ487" s="88"/>
      <c r="AR487" s="88"/>
      <c r="AS487" s="88"/>
    </row>
    <row r="488" spans="1:45">
      <c r="A488" s="14" t="str">
        <f>'data organization'!S489</f>
        <v>486:18:3.3:HI</v>
      </c>
      <c r="B488" s="2">
        <v>141.39009094238281</v>
      </c>
      <c r="C488" s="2">
        <v>137.47996520996094</v>
      </c>
      <c r="D488" s="2">
        <v>135.60311889648437</v>
      </c>
      <c r="E488" s="2">
        <v>140.76448059082031</v>
      </c>
      <c r="F488" s="2">
        <v>128.40847778320312</v>
      </c>
      <c r="G488" s="2">
        <v>132.00579833984375</v>
      </c>
      <c r="H488" s="2">
        <v>134.82109069824219</v>
      </c>
      <c r="I488" s="2">
        <v>135.60311889648437</v>
      </c>
      <c r="J488" s="2">
        <v>125.906005859375</v>
      </c>
      <c r="K488" s="2">
        <v>146.70787048339844</v>
      </c>
      <c r="L488" s="2">
        <v>121.8394775390625</v>
      </c>
      <c r="M488" s="2">
        <v>114.17562866210937</v>
      </c>
      <c r="N488" s="2">
        <v>126.53162384033203</v>
      </c>
      <c r="O488" s="2">
        <v>119.33699798583984</v>
      </c>
      <c r="R488" s="2">
        <v>126.68802642822266</v>
      </c>
      <c r="U488" s="2">
        <v>168.13534545898437</v>
      </c>
      <c r="V488" s="2">
        <v>131.38017272949219</v>
      </c>
      <c r="W488" s="2">
        <v>139.04402160644531</v>
      </c>
      <c r="Z488" s="2">
        <v>121.8394775390625</v>
      </c>
      <c r="AA488" s="2">
        <v>147.48988342285156</v>
      </c>
      <c r="AB488" s="2">
        <v>119.96261596679687</v>
      </c>
      <c r="AC488" s="2">
        <v>135.759521484375</v>
      </c>
      <c r="AD488" s="2">
        <v>129.9725341796875</v>
      </c>
      <c r="AF488" s="2">
        <v>116.67810821533203</v>
      </c>
      <c r="AH488" s="2">
        <f t="shared" si="389"/>
        <v>11.846444861282457</v>
      </c>
      <c r="AI488" s="2">
        <f t="shared" si="375"/>
        <v>114.17562866210937</v>
      </c>
      <c r="AJ488" s="2">
        <f t="shared" si="376"/>
        <v>114.62714323969253</v>
      </c>
      <c r="AK488" s="2">
        <f t="shared" si="377"/>
        <v>132.39681053161621</v>
      </c>
      <c r="AL488" s="2">
        <f t="shared" si="378"/>
        <v>150.16647782353991</v>
      </c>
      <c r="AM488" s="2">
        <f t="shared" si="379"/>
        <v>168.13534545898437</v>
      </c>
      <c r="AN488" s="89">
        <f ca="1">INDIRECT("'calcRED(0)'!R"&amp;ROW('calcRED(0)'!$V$17)+(ROW(AN488)-ROW($AN$116))/3&amp;"C"&amp;COLUMN('calcRED(0)'!$V$17),FALSE)</f>
        <v>132.97772472499918</v>
      </c>
      <c r="AO488" s="48">
        <f t="shared" ref="AO488" ca="1" si="427">AN488</f>
        <v>132.97772472499918</v>
      </c>
      <c r="AP488" s="88">
        <f>AK488-AK491</f>
        <v>0.6321369806925361</v>
      </c>
      <c r="AQ488" s="88">
        <f>AK489-AK492</f>
        <v>0.61417484283447266</v>
      </c>
      <c r="AR488" s="88">
        <f>AK490-AK493</f>
        <v>4.9273173013375526E-4</v>
      </c>
      <c r="AS488" s="88">
        <f>data3!AM488</f>
        <v>1.6613083501016312E-2</v>
      </c>
    </row>
    <row r="489" spans="1:45">
      <c r="A489" s="14" t="str">
        <f>'data organization'!S490</f>
        <v>487:18:3.3:LO</v>
      </c>
      <c r="B489" s="2">
        <v>136.98786926269531</v>
      </c>
      <c r="C489" s="2">
        <v>134.96223449707031</v>
      </c>
      <c r="D489" s="2">
        <v>133.43441772460937</v>
      </c>
      <c r="E489" s="2">
        <v>143.68276977539062</v>
      </c>
      <c r="F489" s="2">
        <v>125</v>
      </c>
      <c r="G489" s="2">
        <v>132.55322265625</v>
      </c>
      <c r="H489" s="2">
        <v>135.60311889648437</v>
      </c>
      <c r="I489" s="2">
        <v>130.92813110351562</v>
      </c>
      <c r="J489" s="2">
        <v>118.01327514648437</v>
      </c>
      <c r="K489" s="2">
        <v>137.45707702636719</v>
      </c>
      <c r="L489" s="2">
        <v>119.53536224365234</v>
      </c>
      <c r="M489" s="2">
        <v>123.12886047363281</v>
      </c>
      <c r="N489" s="2">
        <v>132.29571533203125</v>
      </c>
      <c r="O489" s="2">
        <v>117.22933959960937</v>
      </c>
      <c r="R489" s="2">
        <v>129.86381530761719</v>
      </c>
      <c r="U489" s="2">
        <v>155.25863647460938</v>
      </c>
      <c r="V489" s="2">
        <v>137.85763549804687</v>
      </c>
      <c r="W489" s="2">
        <v>139.39688110351562</v>
      </c>
      <c r="Z489" s="2">
        <v>120.32501983642578</v>
      </c>
      <c r="AA489" s="2">
        <v>140.67864990234375</v>
      </c>
      <c r="AB489" s="2">
        <v>118.24787902832031</v>
      </c>
      <c r="AC489" s="2">
        <v>137.73175048828125</v>
      </c>
      <c r="AD489" s="2">
        <v>121.20622253417969</v>
      </c>
      <c r="AF489" s="2">
        <v>115.63858795166016</v>
      </c>
      <c r="AH489" s="2">
        <f t="shared" si="389"/>
        <v>10.055760885132232</v>
      </c>
      <c r="AI489" s="2">
        <f t="shared" si="375"/>
        <v>115.63858795166016</v>
      </c>
      <c r="AJ489" s="2">
        <f t="shared" si="376"/>
        <v>115.62537833325136</v>
      </c>
      <c r="AK489" s="2">
        <f t="shared" si="377"/>
        <v>130.70901966094971</v>
      </c>
      <c r="AL489" s="2">
        <f t="shared" si="378"/>
        <v>145.79266098864807</v>
      </c>
      <c r="AM489" s="2">
        <f t="shared" si="379"/>
        <v>155.25863647460938</v>
      </c>
      <c r="AN489" s="89"/>
      <c r="AO489" s="48">
        <f t="shared" ref="AO489" ca="1" si="428">AN488</f>
        <v>132.97772472499918</v>
      </c>
      <c r="AP489" s="88"/>
      <c r="AQ489" s="88"/>
      <c r="AR489" s="88"/>
      <c r="AS489" s="88"/>
    </row>
    <row r="490" spans="1:45">
      <c r="A490" s="14" t="str">
        <f>'data organization'!S491</f>
        <v>488:18:3.3:HS</v>
      </c>
      <c r="B490" s="2">
        <v>154.93614196777344</v>
      </c>
      <c r="C490" s="2">
        <v>154.94796752929687</v>
      </c>
      <c r="D490" s="2">
        <v>154.94087219238281</v>
      </c>
      <c r="E490" s="2">
        <v>154.95033264160156</v>
      </c>
      <c r="F490" s="2">
        <v>154.93141174316406</v>
      </c>
      <c r="G490" s="2">
        <v>154.9432373046875</v>
      </c>
      <c r="H490" s="2">
        <v>154.94560241699219</v>
      </c>
      <c r="I490" s="2">
        <v>154.93141174316406</v>
      </c>
      <c r="J490" s="2">
        <v>154.91485595703125</v>
      </c>
      <c r="K490" s="2">
        <v>154.93614196777344</v>
      </c>
      <c r="L490" s="2">
        <v>154.92668151855469</v>
      </c>
      <c r="M490" s="2">
        <v>154.92904663085937</v>
      </c>
      <c r="N490" s="2">
        <v>154.93850708007812</v>
      </c>
      <c r="O490" s="2">
        <v>154.92431640625</v>
      </c>
      <c r="R490" s="2">
        <v>154.94796752929687</v>
      </c>
      <c r="U490" s="2">
        <v>154.9432373046875</v>
      </c>
      <c r="V490" s="2">
        <v>154.93614196777344</v>
      </c>
      <c r="W490" s="2">
        <v>154.9432373046875</v>
      </c>
      <c r="Z490" s="2">
        <v>154.91722106933594</v>
      </c>
      <c r="AA490" s="2">
        <v>154.93377685546875</v>
      </c>
      <c r="AB490" s="2">
        <v>154.92431640625</v>
      </c>
      <c r="AC490" s="2">
        <v>154.93850708007812</v>
      </c>
      <c r="AD490" s="2">
        <v>154.87464904785156</v>
      </c>
      <c r="AF490" s="2">
        <v>154.92431640625</v>
      </c>
      <c r="AH490" s="2">
        <f t="shared" si="389"/>
        <v>1.5657021192505349E-2</v>
      </c>
      <c r="AI490" s="2">
        <f t="shared" si="375"/>
        <v>154.87464904785156</v>
      </c>
      <c r="AJ490" s="2">
        <f t="shared" si="376"/>
        <v>154.9090102211816</v>
      </c>
      <c r="AK490" s="2">
        <f t="shared" si="377"/>
        <v>154.93249575297037</v>
      </c>
      <c r="AL490" s="2">
        <f t="shared" si="378"/>
        <v>154.95598128475913</v>
      </c>
      <c r="AM490" s="2">
        <f t="shared" si="379"/>
        <v>154.95033264160156</v>
      </c>
      <c r="AN490" s="89"/>
      <c r="AO490" s="48">
        <f t="shared" ref="AO490" ca="1" si="429">AN488</f>
        <v>132.97772472499918</v>
      </c>
      <c r="AP490" s="88"/>
      <c r="AQ490" s="88"/>
      <c r="AR490" s="88"/>
      <c r="AS490" s="88"/>
    </row>
    <row r="491" spans="1:45">
      <c r="A491" s="14" t="str">
        <f>'data organization'!S492</f>
        <v>489:18:3.28:HI</v>
      </c>
      <c r="B491" s="2">
        <v>142.01571655273438</v>
      </c>
      <c r="C491" s="2">
        <v>136.69795227050781</v>
      </c>
      <c r="D491" s="2">
        <v>134.97749328613281</v>
      </c>
      <c r="E491" s="2">
        <v>139.98245239257812</v>
      </c>
      <c r="F491" s="2">
        <v>127.78286743164062</v>
      </c>
      <c r="G491" s="2">
        <v>131.38017272949219</v>
      </c>
      <c r="H491" s="2">
        <v>134.19546508789062</v>
      </c>
      <c r="I491" s="2">
        <v>134.97749328613281</v>
      </c>
      <c r="J491" s="2">
        <v>125.12397766113281</v>
      </c>
      <c r="K491" s="2">
        <v>145.92584228515625</v>
      </c>
      <c r="L491" s="2">
        <v>121.21385192871094</v>
      </c>
      <c r="M491" s="2">
        <v>113.55001068115234</v>
      </c>
      <c r="N491" s="2">
        <v>125.906005859375</v>
      </c>
      <c r="O491" s="2">
        <v>118.71137237548828</v>
      </c>
      <c r="R491" s="2">
        <v>126.06240844726562</v>
      </c>
      <c r="U491" s="2">
        <v>167.19691467285156</v>
      </c>
      <c r="V491" s="2">
        <v>130.59815979003906</v>
      </c>
      <c r="W491" s="2">
        <v>138.26199340820312</v>
      </c>
      <c r="Z491" s="2">
        <v>121.21385192871094</v>
      </c>
      <c r="AA491" s="2">
        <v>146.70787048339844</v>
      </c>
      <c r="AB491" s="2">
        <v>119.33699798583984</v>
      </c>
      <c r="AC491" s="2">
        <v>135.13389587402344</v>
      </c>
      <c r="AD491" s="2">
        <v>129.34690856933594</v>
      </c>
      <c r="AF491" s="2">
        <v>116.052490234375</v>
      </c>
      <c r="AH491" s="2">
        <f t="shared" si="389"/>
        <v>11.825955759973496</v>
      </c>
      <c r="AI491" s="2">
        <f t="shared" si="375"/>
        <v>113.55001068115234</v>
      </c>
      <c r="AJ491" s="2">
        <f t="shared" si="376"/>
        <v>114.02573991096344</v>
      </c>
      <c r="AK491" s="2">
        <f t="shared" si="377"/>
        <v>131.76467355092367</v>
      </c>
      <c r="AL491" s="2">
        <f t="shared" si="378"/>
        <v>149.50360719088391</v>
      </c>
      <c r="AM491" s="2">
        <f t="shared" si="379"/>
        <v>167.19691467285156</v>
      </c>
      <c r="AN491" s="89">
        <f ca="1">INDIRECT("'calcRED(0)'!R"&amp;ROW('calcRED(0)'!$V$17)+(ROW(AN491)-ROW($AN$116))/3&amp;"C"&amp;COLUMN('calcRED(0)'!$V$17),FALSE)</f>
        <v>132.42705757723201</v>
      </c>
      <c r="AO491" s="48">
        <f t="shared" ref="AO491" ca="1" si="430">AN491</f>
        <v>132.42705757723201</v>
      </c>
      <c r="AP491" s="88">
        <f>AK491-AK494</f>
        <v>0.38449478149414063</v>
      </c>
      <c r="AQ491" s="88">
        <f>AK492-AK495</f>
        <v>-0.12922509511312796</v>
      </c>
      <c r="AR491" s="88">
        <f>AK493-AK496</f>
        <v>4.9273173013375526E-4</v>
      </c>
      <c r="AS491" s="88">
        <f>data3!AM491</f>
        <v>4.5969793873448239E-3</v>
      </c>
    </row>
    <row r="492" spans="1:45">
      <c r="A492" s="14" t="str">
        <f>'data organization'!S493</f>
        <v>490:18:3.28:LO</v>
      </c>
      <c r="B492" s="2">
        <v>137.72030639648437</v>
      </c>
      <c r="C492" s="2">
        <v>134.65324401855469</v>
      </c>
      <c r="D492" s="2">
        <v>132.70199584960937</v>
      </c>
      <c r="E492" s="2">
        <v>142.864501953125</v>
      </c>
      <c r="F492" s="2">
        <v>124.34767913818359</v>
      </c>
      <c r="G492" s="2">
        <v>132.12405395507812</v>
      </c>
      <c r="H492" s="2">
        <v>134.53880310058594</v>
      </c>
      <c r="I492" s="2">
        <v>130.32730102539062</v>
      </c>
      <c r="J492" s="2">
        <v>117.48111724853516</v>
      </c>
      <c r="K492" s="2">
        <v>136.369873046875</v>
      </c>
      <c r="L492" s="2">
        <v>119.03753662109375</v>
      </c>
      <c r="M492" s="2">
        <v>122.26482391357422</v>
      </c>
      <c r="N492" s="2">
        <v>131.63768005371094</v>
      </c>
      <c r="O492" s="2">
        <v>116.70290374755859</v>
      </c>
      <c r="R492" s="2">
        <v>129.33164978027344</v>
      </c>
      <c r="U492" s="2">
        <v>153.97688293457031</v>
      </c>
      <c r="V492" s="2">
        <v>137.04508972167969</v>
      </c>
      <c r="W492" s="2">
        <v>139.45982360839844</v>
      </c>
      <c r="Z492" s="2">
        <v>119.62691497802734</v>
      </c>
      <c r="AA492" s="2">
        <v>139.90043640136719</v>
      </c>
      <c r="AB492" s="2">
        <v>117.53261566162109</v>
      </c>
      <c r="AC492" s="2">
        <v>136.79904174804687</v>
      </c>
      <c r="AD492" s="2">
        <v>120.88006591796875</v>
      </c>
      <c r="AF492" s="2">
        <v>114.95193481445312</v>
      </c>
      <c r="AH492" s="2">
        <f t="shared" si="389"/>
        <v>9.9981827223812534</v>
      </c>
      <c r="AI492" s="2">
        <f t="shared" si="375"/>
        <v>114.95193481445312</v>
      </c>
      <c r="AJ492" s="2">
        <f t="shared" si="376"/>
        <v>115.09757073454335</v>
      </c>
      <c r="AK492" s="2">
        <f t="shared" si="377"/>
        <v>130.09484481811523</v>
      </c>
      <c r="AL492" s="2">
        <f t="shared" si="378"/>
        <v>145.09211890168712</v>
      </c>
      <c r="AM492" s="2">
        <f t="shared" si="379"/>
        <v>153.97688293457031</v>
      </c>
      <c r="AN492" s="89"/>
      <c r="AO492" s="48">
        <f t="shared" ref="AO492" ca="1" si="431">AN491</f>
        <v>132.42705757723201</v>
      </c>
      <c r="AP492" s="88"/>
      <c r="AQ492" s="88"/>
      <c r="AR492" s="88"/>
      <c r="AS492" s="88"/>
    </row>
    <row r="493" spans="1:45">
      <c r="A493" s="14" t="str">
        <f>'data organization'!S494</f>
        <v>491:18:3.28:HS</v>
      </c>
      <c r="B493" s="2">
        <v>154.94087219238281</v>
      </c>
      <c r="C493" s="2">
        <v>154.94796752929687</v>
      </c>
      <c r="D493" s="2">
        <v>154.94087219238281</v>
      </c>
      <c r="E493" s="2">
        <v>154.94796752929687</v>
      </c>
      <c r="F493" s="2">
        <v>154.92904663085937</v>
      </c>
      <c r="G493" s="2">
        <v>154.94087219238281</v>
      </c>
      <c r="H493" s="2">
        <v>154.95033264160156</v>
      </c>
      <c r="I493" s="2">
        <v>154.93377685546875</v>
      </c>
      <c r="J493" s="2">
        <v>154.91012573242187</v>
      </c>
      <c r="K493" s="2">
        <v>154.9432373046875</v>
      </c>
      <c r="L493" s="2">
        <v>154.92668151855469</v>
      </c>
      <c r="M493" s="2">
        <v>154.92668151855469</v>
      </c>
      <c r="N493" s="2">
        <v>154.94087219238281</v>
      </c>
      <c r="O493" s="2">
        <v>154.91958618164062</v>
      </c>
      <c r="R493" s="2">
        <v>154.95269775390625</v>
      </c>
      <c r="U493" s="2">
        <v>154.94087219238281</v>
      </c>
      <c r="V493" s="2">
        <v>154.93614196777344</v>
      </c>
      <c r="W493" s="2">
        <v>154.93850708007812</v>
      </c>
      <c r="Z493" s="2">
        <v>154.92195129394531</v>
      </c>
      <c r="AA493" s="2">
        <v>154.94087219238281</v>
      </c>
      <c r="AB493" s="2">
        <v>154.92431640625</v>
      </c>
      <c r="AC493" s="2">
        <v>154.93377685546875</v>
      </c>
      <c r="AD493" s="2">
        <v>154.85572814941406</v>
      </c>
      <c r="AF493" s="2">
        <v>154.92431640625</v>
      </c>
      <c r="AH493" s="2">
        <f t="shared" si="389"/>
        <v>1.9418860184022835E-2</v>
      </c>
      <c r="AI493" s="2">
        <f t="shared" si="375"/>
        <v>154.85572814941406</v>
      </c>
      <c r="AJ493" s="2">
        <f t="shared" si="376"/>
        <v>154.90287473096421</v>
      </c>
      <c r="AK493" s="2">
        <f t="shared" si="377"/>
        <v>154.93200302124023</v>
      </c>
      <c r="AL493" s="2">
        <f t="shared" si="378"/>
        <v>154.96113131151625</v>
      </c>
      <c r="AM493" s="2">
        <f t="shared" si="379"/>
        <v>154.95269775390625</v>
      </c>
      <c r="AN493" s="89"/>
      <c r="AO493" s="48">
        <f t="shared" ref="AO493" ca="1" si="432">AN491</f>
        <v>132.42705757723201</v>
      </c>
      <c r="AP493" s="88"/>
      <c r="AQ493" s="88"/>
      <c r="AR493" s="88"/>
      <c r="AS493" s="88"/>
    </row>
    <row r="494" spans="1:45">
      <c r="A494" s="14" t="str">
        <f>'data organization'!S495</f>
        <v>492:18:3.26:HI</v>
      </c>
      <c r="B494" s="2">
        <v>141.23368835449219</v>
      </c>
      <c r="C494" s="2">
        <v>137.32356262207031</v>
      </c>
      <c r="D494" s="2">
        <v>135.60311889648437</v>
      </c>
      <c r="E494" s="2">
        <v>140.60807800292969</v>
      </c>
      <c r="F494" s="2">
        <v>127.15724182128906</v>
      </c>
      <c r="G494" s="2">
        <v>130.75456237792969</v>
      </c>
      <c r="H494" s="2">
        <v>133.56985473632812</v>
      </c>
      <c r="I494" s="2">
        <v>134.35186767578125</v>
      </c>
      <c r="J494" s="2">
        <v>124.49835968017578</v>
      </c>
      <c r="K494" s="2">
        <v>145.14381408691406</v>
      </c>
      <c r="L494" s="2">
        <v>120.58823394775391</v>
      </c>
      <c r="M494" s="2">
        <v>113.08079528808594</v>
      </c>
      <c r="N494" s="2">
        <v>125.28038787841797</v>
      </c>
      <c r="O494" s="2">
        <v>118.08575439453125</v>
      </c>
      <c r="R494" s="2">
        <v>125.43679046630859</v>
      </c>
      <c r="U494" s="2">
        <v>168.13534545898437</v>
      </c>
      <c r="V494" s="2">
        <v>129.9725341796875</v>
      </c>
      <c r="W494" s="2">
        <v>137.63638305664062</v>
      </c>
      <c r="Z494" s="2">
        <v>120.58823394775391</v>
      </c>
      <c r="AA494" s="2">
        <v>145.92584228515625</v>
      </c>
      <c r="AB494" s="2">
        <v>118.71137237548828</v>
      </c>
      <c r="AC494" s="2">
        <v>134.35186767578125</v>
      </c>
      <c r="AD494" s="2">
        <v>128.56489562988281</v>
      </c>
      <c r="AF494" s="2">
        <v>116.52170562744141</v>
      </c>
      <c r="AH494" s="2">
        <f t="shared" si="389"/>
        <v>12.01953576275953</v>
      </c>
      <c r="AI494" s="2">
        <f t="shared" si="375"/>
        <v>113.08079528808594</v>
      </c>
      <c r="AJ494" s="2">
        <f t="shared" si="376"/>
        <v>113.35087512529024</v>
      </c>
      <c r="AK494" s="2">
        <f t="shared" si="377"/>
        <v>131.38017876942953</v>
      </c>
      <c r="AL494" s="2">
        <f t="shared" si="378"/>
        <v>149.40948241356884</v>
      </c>
      <c r="AM494" s="2">
        <f t="shared" si="379"/>
        <v>168.13534545898437</v>
      </c>
      <c r="AN494" s="89">
        <f ca="1">INDIRECT("'calcRED(0)'!R"&amp;ROW('calcRED(0)'!$V$17)+(ROW(AN494)-ROW($AN$116))/3&amp;"C"&amp;COLUMN('calcRED(0)'!$V$17),FALSE)</f>
        <v>132.27468336401512</v>
      </c>
      <c r="AO494" s="48">
        <f t="shared" ref="AO494" ca="1" si="433">AN494</f>
        <v>132.27468336401512</v>
      </c>
      <c r="AP494" s="88">
        <f>AK494-AK497</f>
        <v>-0.23460674285888672</v>
      </c>
      <c r="AQ494" s="88">
        <f>AK495-AK498</f>
        <v>0.29969628651937796</v>
      </c>
      <c r="AR494" s="88">
        <f>AK496-AK499</f>
        <v>2.1680196126396822E-3</v>
      </c>
      <c r="AS494" s="88">
        <f>data3!AM494</f>
        <v>5.4675609834733407E-3</v>
      </c>
    </row>
    <row r="495" spans="1:45">
      <c r="A495" s="14" t="str">
        <f>'data organization'!S496</f>
        <v>493:18:3.26:LO</v>
      </c>
      <c r="B495" s="2">
        <v>136.8333740234375</v>
      </c>
      <c r="C495" s="2">
        <v>134.95079040527344</v>
      </c>
      <c r="D495" s="2">
        <v>133.55459594726562</v>
      </c>
      <c r="E495" s="2">
        <v>143.65988159179687</v>
      </c>
      <c r="F495" s="2">
        <v>124.93133544921875</v>
      </c>
      <c r="G495" s="2">
        <v>132.53033447265625</v>
      </c>
      <c r="H495" s="2">
        <v>135.28839111328125</v>
      </c>
      <c r="I495" s="2">
        <v>130.94529724121094</v>
      </c>
      <c r="J495" s="2">
        <v>116.92607116699219</v>
      </c>
      <c r="K495" s="2">
        <v>137.22819519042969</v>
      </c>
      <c r="L495" s="2">
        <v>119.38086700439453</v>
      </c>
      <c r="M495" s="2">
        <v>121.34355926513672</v>
      </c>
      <c r="N495" s="2">
        <v>130.73358154296875</v>
      </c>
      <c r="O495" s="2">
        <v>116.09635925292969</v>
      </c>
      <c r="R495" s="2">
        <v>129.9267578125</v>
      </c>
      <c r="U495" s="2">
        <v>155.18997192382812</v>
      </c>
      <c r="V495" s="2">
        <v>137.81758117675781</v>
      </c>
      <c r="W495" s="2">
        <v>139.179443359375</v>
      </c>
      <c r="Z495" s="2">
        <v>119.06614685058594</v>
      </c>
      <c r="AA495" s="2">
        <v>139.03067016601562</v>
      </c>
      <c r="AB495" s="2">
        <v>118.13343811035156</v>
      </c>
      <c r="AC495" s="2">
        <v>136.02082824707031</v>
      </c>
      <c r="AD495" s="2">
        <v>121.1318359375</v>
      </c>
      <c r="AF495" s="2">
        <v>115.47837066650391</v>
      </c>
      <c r="AH495" s="2">
        <f t="shared" si="389"/>
        <v>10.177795308725445</v>
      </c>
      <c r="AI495" s="2">
        <f t="shared" si="375"/>
        <v>115.47837066650391</v>
      </c>
      <c r="AJ495" s="2">
        <f t="shared" si="376"/>
        <v>114.9573769501402</v>
      </c>
      <c r="AK495" s="2">
        <f t="shared" si="377"/>
        <v>130.22406991322836</v>
      </c>
      <c r="AL495" s="2">
        <f t="shared" si="378"/>
        <v>145.49076287631652</v>
      </c>
      <c r="AM495" s="2">
        <f t="shared" si="379"/>
        <v>155.18997192382812</v>
      </c>
      <c r="AN495" s="89"/>
      <c r="AO495" s="48">
        <f t="shared" ref="AO495" ca="1" si="434">AN494</f>
        <v>132.27468336401512</v>
      </c>
      <c r="AP495" s="88"/>
      <c r="AQ495" s="88"/>
      <c r="AR495" s="88"/>
      <c r="AS495" s="88"/>
    </row>
    <row r="496" spans="1:45">
      <c r="A496" s="14" t="str">
        <f>'data organization'!S497</f>
        <v>494:18:3.26:HS</v>
      </c>
      <c r="B496" s="2">
        <v>154.93614196777344</v>
      </c>
      <c r="C496" s="2">
        <v>154.94560241699219</v>
      </c>
      <c r="D496" s="2">
        <v>154.93850708007812</v>
      </c>
      <c r="E496" s="2">
        <v>154.94560241699219</v>
      </c>
      <c r="F496" s="2">
        <v>154.92904663085937</v>
      </c>
      <c r="G496" s="2">
        <v>154.9432373046875</v>
      </c>
      <c r="H496" s="2">
        <v>154.95033264160156</v>
      </c>
      <c r="I496" s="2">
        <v>154.93850708007812</v>
      </c>
      <c r="J496" s="2">
        <v>154.91722106933594</v>
      </c>
      <c r="K496" s="2">
        <v>154.93614196777344</v>
      </c>
      <c r="L496" s="2">
        <v>154.92431640625</v>
      </c>
      <c r="M496" s="2">
        <v>154.92904663085937</v>
      </c>
      <c r="N496" s="2">
        <v>154.94087219238281</v>
      </c>
      <c r="O496" s="2">
        <v>154.91958618164062</v>
      </c>
      <c r="R496" s="2">
        <v>154.94560241699219</v>
      </c>
      <c r="U496" s="2">
        <v>154.93850708007812</v>
      </c>
      <c r="V496" s="2">
        <v>154.9432373046875</v>
      </c>
      <c r="W496" s="2">
        <v>154.94796752929687</v>
      </c>
      <c r="Z496" s="2">
        <v>154.92195129394531</v>
      </c>
      <c r="AA496" s="2">
        <v>154.93377685546875</v>
      </c>
      <c r="AB496" s="2">
        <v>154.92668151855469</v>
      </c>
      <c r="AC496" s="2">
        <v>154.93377685546875</v>
      </c>
      <c r="AD496" s="2">
        <v>154.84626770019531</v>
      </c>
      <c r="AF496" s="2">
        <v>154.92431640625</v>
      </c>
      <c r="AH496" s="2">
        <f t="shared" si="389"/>
        <v>2.045846414689706E-2</v>
      </c>
      <c r="AI496" s="2">
        <f t="shared" si="375"/>
        <v>154.84626770019531</v>
      </c>
      <c r="AJ496" s="2">
        <f t="shared" si="376"/>
        <v>154.90082259328975</v>
      </c>
      <c r="AK496" s="2">
        <f t="shared" si="377"/>
        <v>154.9315102895101</v>
      </c>
      <c r="AL496" s="2">
        <f t="shared" si="378"/>
        <v>154.96219798573046</v>
      </c>
      <c r="AM496" s="2">
        <f t="shared" si="379"/>
        <v>154.95033264160156</v>
      </c>
      <c r="AN496" s="89"/>
      <c r="AO496" s="48">
        <f t="shared" ref="AO496" ca="1" si="435">AN494</f>
        <v>132.27468336401512</v>
      </c>
      <c r="AP496" s="88"/>
      <c r="AQ496" s="88"/>
      <c r="AR496" s="88"/>
      <c r="AS496" s="88"/>
    </row>
    <row r="497" spans="1:45">
      <c r="A497" s="14" t="str">
        <f>'data organization'!S498</f>
        <v>495:18:3.24:HI</v>
      </c>
      <c r="B497" s="2">
        <v>140.45166015625</v>
      </c>
      <c r="C497" s="2">
        <v>136.69795227050781</v>
      </c>
      <c r="D497" s="2">
        <v>134.82109069824219</v>
      </c>
      <c r="E497" s="2">
        <v>139.8260498046875</v>
      </c>
      <c r="F497" s="2">
        <v>127.62645721435547</v>
      </c>
      <c r="G497" s="2">
        <v>131.38017272949219</v>
      </c>
      <c r="H497" s="2">
        <v>134.0390625</v>
      </c>
      <c r="I497" s="2">
        <v>134.97749328613281</v>
      </c>
      <c r="J497" s="2">
        <v>125.12397766113281</v>
      </c>
      <c r="K497" s="2">
        <v>145.76943969726562</v>
      </c>
      <c r="L497" s="2">
        <v>121.05744934082031</v>
      </c>
      <c r="M497" s="2">
        <v>113.55001068115234</v>
      </c>
      <c r="N497" s="2">
        <v>125.74959564208984</v>
      </c>
      <c r="O497" s="2">
        <v>118.71137237548828</v>
      </c>
      <c r="R497" s="2">
        <v>125.906005859375</v>
      </c>
      <c r="U497" s="2">
        <v>167.19691467285156</v>
      </c>
      <c r="V497" s="2">
        <v>130.59815979003906</v>
      </c>
      <c r="W497" s="2">
        <v>138.26199340820312</v>
      </c>
      <c r="Z497" s="2">
        <v>121.05744934082031</v>
      </c>
      <c r="AA497" s="2">
        <v>146.70787048339844</v>
      </c>
      <c r="AB497" s="2">
        <v>119.18058776855469</v>
      </c>
      <c r="AC497" s="2">
        <v>134.97749328613281</v>
      </c>
      <c r="AD497" s="2">
        <v>129.19050598144531</v>
      </c>
      <c r="AF497" s="2">
        <v>115.89608764648437</v>
      </c>
      <c r="AH497" s="2">
        <f t="shared" si="389"/>
        <v>11.791642056156979</v>
      </c>
      <c r="AI497" s="2">
        <f t="shared" si="375"/>
        <v>113.55001068115234</v>
      </c>
      <c r="AJ497" s="2">
        <f t="shared" si="376"/>
        <v>113.92732242805295</v>
      </c>
      <c r="AK497" s="2">
        <f t="shared" si="377"/>
        <v>131.61478551228842</v>
      </c>
      <c r="AL497" s="2">
        <f t="shared" si="378"/>
        <v>149.3022485965239</v>
      </c>
      <c r="AM497" s="2">
        <f t="shared" si="379"/>
        <v>167.19691467285156</v>
      </c>
      <c r="AN497" s="89">
        <f ca="1">INDIRECT("'calcRED(0)'!R"&amp;ROW('calcRED(0)'!$V$17)+(ROW(AN497)-ROW($AN$116))/3&amp;"C"&amp;COLUMN('calcRED(0)'!$V$17),FALSE)</f>
        <v>132.09345233536061</v>
      </c>
      <c r="AO497" s="48">
        <f t="shared" ref="AO497" ca="1" si="436">AN497</f>
        <v>132.09345233536061</v>
      </c>
      <c r="AP497" s="88">
        <f>AK497-AK500</f>
        <v>0.72337277730306937</v>
      </c>
      <c r="AQ497" s="88">
        <f>AK498-AK501</f>
        <v>0.63825734456381156</v>
      </c>
      <c r="AR497" s="88">
        <f>AK499-AK502</f>
        <v>6.9967905680243803E-3</v>
      </c>
      <c r="AS497" s="88">
        <f>data3!AM497</f>
        <v>2.2210551846411963E-2</v>
      </c>
    </row>
    <row r="498" spans="1:45">
      <c r="A498" s="14" t="str">
        <f>'data organization'!S499</f>
        <v>496:18:3.24:LO</v>
      </c>
      <c r="B498" s="2">
        <v>136.2783203125</v>
      </c>
      <c r="C498" s="2">
        <v>134.61318969726562</v>
      </c>
      <c r="D498" s="2">
        <v>132.52461242675781</v>
      </c>
      <c r="E498" s="2">
        <v>142.7271728515625</v>
      </c>
      <c r="F498" s="2">
        <v>124.26757049560547</v>
      </c>
      <c r="G498" s="2">
        <v>132.00961303710937</v>
      </c>
      <c r="H498" s="2">
        <v>134.15541076660156</v>
      </c>
      <c r="I498" s="2">
        <v>130.5733642578125</v>
      </c>
      <c r="J498" s="2">
        <v>117.36667633056641</v>
      </c>
      <c r="K498" s="2">
        <v>136.27259826660156</v>
      </c>
      <c r="L498" s="2">
        <v>119.02037048339844</v>
      </c>
      <c r="M498" s="2">
        <v>122.04737854003906</v>
      </c>
      <c r="N498" s="2">
        <v>131.50607299804687</v>
      </c>
      <c r="O498" s="2">
        <v>116.70290374755859</v>
      </c>
      <c r="R498" s="2">
        <v>129.24009704589844</v>
      </c>
      <c r="U498" s="2">
        <v>153.69650268554687</v>
      </c>
      <c r="V498" s="2">
        <v>136.94781494140625</v>
      </c>
      <c r="W498" s="2">
        <v>139.24810791015625</v>
      </c>
      <c r="Z498" s="2">
        <v>119.43808746337891</v>
      </c>
      <c r="AA498" s="2">
        <v>139.77455139160156</v>
      </c>
      <c r="AB498" s="2">
        <v>117.58411407470703</v>
      </c>
      <c r="AC498" s="2">
        <v>136.73609924316406</v>
      </c>
      <c r="AD498" s="2">
        <v>120.67978668212891</v>
      </c>
      <c r="AF498" s="2">
        <v>114.77455139160156</v>
      </c>
      <c r="AH498" s="2">
        <f t="shared" si="389"/>
        <v>9.9267809965391063</v>
      </c>
      <c r="AI498" s="2">
        <f t="shared" si="375"/>
        <v>114.77455139160156</v>
      </c>
      <c r="AJ498" s="2">
        <f t="shared" si="376"/>
        <v>115.03420213190033</v>
      </c>
      <c r="AK498" s="2">
        <f t="shared" si="377"/>
        <v>129.92437362670898</v>
      </c>
      <c r="AL498" s="2">
        <f t="shared" si="378"/>
        <v>144.81454512151765</v>
      </c>
      <c r="AM498" s="2">
        <f t="shared" si="379"/>
        <v>153.69650268554687</v>
      </c>
      <c r="AN498" s="89"/>
      <c r="AO498" s="48">
        <f t="shared" ref="AO498" ca="1" si="437">AN497</f>
        <v>132.09345233536061</v>
      </c>
      <c r="AP498" s="88"/>
      <c r="AQ498" s="88"/>
      <c r="AR498" s="88"/>
      <c r="AS498" s="88"/>
    </row>
    <row r="499" spans="1:45">
      <c r="A499" s="14" t="str">
        <f>'data organization'!S500</f>
        <v>497:18:3.24:HS</v>
      </c>
      <c r="B499" s="2">
        <v>154.93850708007812</v>
      </c>
      <c r="C499" s="2">
        <v>154.94560241699219</v>
      </c>
      <c r="D499" s="2">
        <v>154.93614196777344</v>
      </c>
      <c r="E499" s="2">
        <v>154.94796752929687</v>
      </c>
      <c r="F499" s="2">
        <v>154.92904663085937</v>
      </c>
      <c r="G499" s="2">
        <v>154.9432373046875</v>
      </c>
      <c r="H499" s="2">
        <v>154.94796752929687</v>
      </c>
      <c r="I499" s="2">
        <v>154.94087219238281</v>
      </c>
      <c r="J499" s="2">
        <v>154.91012573242187</v>
      </c>
      <c r="K499" s="2">
        <v>154.93614196777344</v>
      </c>
      <c r="L499" s="2">
        <v>154.92431640625</v>
      </c>
      <c r="M499" s="2">
        <v>154.93141174316406</v>
      </c>
      <c r="N499" s="2">
        <v>154.93850708007812</v>
      </c>
      <c r="O499" s="2">
        <v>154.91958618164062</v>
      </c>
      <c r="R499" s="2">
        <v>154.94796752929687</v>
      </c>
      <c r="U499" s="2">
        <v>154.93850708007812</v>
      </c>
      <c r="V499" s="2">
        <v>154.94087219238281</v>
      </c>
      <c r="W499" s="2">
        <v>154.94087219238281</v>
      </c>
      <c r="Z499" s="2">
        <v>154.91722106933594</v>
      </c>
      <c r="AA499" s="2">
        <v>154.93377685546875</v>
      </c>
      <c r="AB499" s="2">
        <v>154.92431640625</v>
      </c>
      <c r="AC499" s="2">
        <v>154.92904663085937</v>
      </c>
      <c r="AD499" s="2">
        <v>154.82025146484375</v>
      </c>
      <c r="AF499" s="2">
        <v>154.92195129394531</v>
      </c>
      <c r="AH499" s="2">
        <f t="shared" si="389"/>
        <v>2.5437807899044283E-2</v>
      </c>
      <c r="AI499" s="2">
        <f t="shared" si="375"/>
        <v>154.82025146484375</v>
      </c>
      <c r="AJ499" s="2">
        <f t="shared" si="376"/>
        <v>154.8911855580489</v>
      </c>
      <c r="AK499" s="2">
        <f t="shared" si="377"/>
        <v>154.92934226989746</v>
      </c>
      <c r="AL499" s="2">
        <f t="shared" si="378"/>
        <v>154.96749898174602</v>
      </c>
      <c r="AM499" s="2">
        <f t="shared" si="379"/>
        <v>154.94796752929687</v>
      </c>
      <c r="AN499" s="89"/>
      <c r="AO499" s="48">
        <f t="shared" ref="AO499" ca="1" si="438">AN497</f>
        <v>132.09345233536061</v>
      </c>
      <c r="AP499" s="88"/>
      <c r="AQ499" s="88"/>
      <c r="AR499" s="88"/>
      <c r="AS499" s="88"/>
    </row>
    <row r="500" spans="1:45">
      <c r="A500" s="14" t="str">
        <f>'data organization'!S501</f>
        <v>498:18:3.22:HI</v>
      </c>
      <c r="B500" s="2">
        <v>139.66964721679688</v>
      </c>
      <c r="C500" s="2">
        <v>135.91592407226562</v>
      </c>
      <c r="D500" s="2">
        <v>134.19546508789062</v>
      </c>
      <c r="E500" s="2">
        <v>139.04402160644531</v>
      </c>
      <c r="F500" s="2">
        <v>127.00083923339844</v>
      </c>
      <c r="G500" s="2">
        <v>130.59815979003906</v>
      </c>
      <c r="H500" s="2">
        <v>133.41343688964844</v>
      </c>
      <c r="I500" s="2">
        <v>134.19546508789062</v>
      </c>
      <c r="J500" s="2">
        <v>124.49835968017578</v>
      </c>
      <c r="K500" s="2">
        <v>144.98741149902344</v>
      </c>
      <c r="L500" s="2">
        <v>120.43183135986328</v>
      </c>
      <c r="M500" s="2">
        <v>112.92439270019531</v>
      </c>
      <c r="N500" s="2">
        <v>125.12397766113281</v>
      </c>
      <c r="O500" s="2">
        <v>117.92935180664062</v>
      </c>
      <c r="R500" s="2">
        <v>125.28038787841797</v>
      </c>
      <c r="U500" s="2">
        <v>166.25848388671875</v>
      </c>
      <c r="V500" s="2">
        <v>129.81613159179687</v>
      </c>
      <c r="W500" s="2">
        <v>137.47996520996094</v>
      </c>
      <c r="Z500" s="2">
        <v>120.43183135986328</v>
      </c>
      <c r="AA500" s="2">
        <v>145.76943969726562</v>
      </c>
      <c r="AB500" s="2">
        <v>118.55496978759766</v>
      </c>
      <c r="AC500" s="2">
        <v>134.19546508789062</v>
      </c>
      <c r="AD500" s="2">
        <v>128.40847778320312</v>
      </c>
      <c r="AF500" s="2">
        <v>115.27046966552734</v>
      </c>
      <c r="AH500" s="2">
        <f t="shared" si="389"/>
        <v>11.714295697835466</v>
      </c>
      <c r="AI500" s="2">
        <f t="shared" si="375"/>
        <v>112.92439270019531</v>
      </c>
      <c r="AJ500" s="2">
        <f t="shared" si="376"/>
        <v>113.31996918823215</v>
      </c>
      <c r="AK500" s="2">
        <f t="shared" si="377"/>
        <v>130.89141273498535</v>
      </c>
      <c r="AL500" s="2">
        <f t="shared" si="378"/>
        <v>148.46285628173854</v>
      </c>
      <c r="AM500" s="2">
        <f t="shared" si="379"/>
        <v>166.25848388671875</v>
      </c>
      <c r="AN500" s="89">
        <f ca="1">INDIRECT("'calcRED(0)'!R"&amp;ROW('calcRED(0)'!$V$17)+(ROW(AN500)-ROW($AN$116))/3&amp;"C"&amp;COLUMN('calcRED(0)'!$V$17),FALSE)</f>
        <v>131.35724817224721</v>
      </c>
      <c r="AO500" s="48">
        <f t="shared" ref="AO500" ca="1" si="439">AN500</f>
        <v>131.35724817224721</v>
      </c>
      <c r="AP500" s="88">
        <f>AK500-AK503</f>
        <v>0.73640696207681344</v>
      </c>
      <c r="AQ500" s="88">
        <f>AK501-AK504</f>
        <v>0.76390393575030657</v>
      </c>
      <c r="AR500" s="88">
        <f>AK502-AK505</f>
        <v>2.6607513427734375E-3</v>
      </c>
      <c r="AS500" s="88">
        <f>data3!AM500</f>
        <v>2.1288894837902195E-2</v>
      </c>
    </row>
    <row r="501" spans="1:45">
      <c r="A501" s="14" t="str">
        <f>'data organization'!S502</f>
        <v>499:18:3.22:LO</v>
      </c>
      <c r="B501" s="2">
        <v>135.93499755859375</v>
      </c>
      <c r="C501" s="2">
        <v>134.42434692382812</v>
      </c>
      <c r="D501" s="2">
        <v>131.79217529296875</v>
      </c>
      <c r="E501" s="2">
        <v>142.14923095703125</v>
      </c>
      <c r="F501" s="2">
        <v>123.52941131591797</v>
      </c>
      <c r="G501" s="2">
        <v>131.47744750976562</v>
      </c>
      <c r="H501" s="2">
        <v>133.61181640625</v>
      </c>
      <c r="I501" s="2">
        <v>130.10986328125</v>
      </c>
      <c r="J501" s="2">
        <v>116.72579193115234</v>
      </c>
      <c r="K501" s="2">
        <v>135.64889526367187</v>
      </c>
      <c r="L501" s="2">
        <v>118.61409759521484</v>
      </c>
      <c r="M501" s="2">
        <v>121.30350494384766</v>
      </c>
      <c r="N501" s="2">
        <v>130.57908630371094</v>
      </c>
      <c r="O501" s="2">
        <v>115.87319946289062</v>
      </c>
      <c r="R501" s="2">
        <v>128.5477294921875</v>
      </c>
      <c r="U501" s="2">
        <v>152.47767639160156</v>
      </c>
      <c r="V501" s="2">
        <v>136.1409912109375</v>
      </c>
      <c r="W501" s="2">
        <v>138.73884582519531</v>
      </c>
      <c r="Z501" s="2">
        <v>119.00892639160156</v>
      </c>
      <c r="AA501" s="2">
        <v>138.89906311035156</v>
      </c>
      <c r="AB501" s="2">
        <v>116.98329162597656</v>
      </c>
      <c r="AC501" s="2">
        <v>136.01510620117187</v>
      </c>
      <c r="AD501" s="2">
        <v>120.22201538085937</v>
      </c>
      <c r="AF501" s="2">
        <v>114.05928039550781</v>
      </c>
      <c r="AH501" s="2">
        <f t="shared" si="389"/>
        <v>9.869891653498037</v>
      </c>
      <c r="AI501" s="2">
        <f t="shared" si="375"/>
        <v>114.05928039550781</v>
      </c>
      <c r="AJ501" s="2">
        <f t="shared" si="376"/>
        <v>114.48127880189811</v>
      </c>
      <c r="AK501" s="2">
        <f t="shared" si="377"/>
        <v>129.28611628214517</v>
      </c>
      <c r="AL501" s="2">
        <f t="shared" si="378"/>
        <v>144.09095376239222</v>
      </c>
      <c r="AM501" s="2">
        <f t="shared" si="379"/>
        <v>152.47767639160156</v>
      </c>
      <c r="AN501" s="89"/>
      <c r="AO501" s="48">
        <f t="shared" ref="AO501" ca="1" si="440">AN500</f>
        <v>131.35724817224721</v>
      </c>
      <c r="AP501" s="88"/>
      <c r="AQ501" s="88"/>
      <c r="AR501" s="88"/>
      <c r="AS501" s="88"/>
    </row>
    <row r="502" spans="1:45">
      <c r="A502" s="14" t="str">
        <f>'data organization'!S503</f>
        <v>500:18:3.22:HS</v>
      </c>
      <c r="B502" s="2">
        <v>154.94087219238281</v>
      </c>
      <c r="C502" s="2">
        <v>154.93850708007812</v>
      </c>
      <c r="D502" s="2">
        <v>154.93614196777344</v>
      </c>
      <c r="E502" s="2">
        <v>154.9432373046875</v>
      </c>
      <c r="F502" s="2">
        <v>154.92904663085937</v>
      </c>
      <c r="G502" s="2">
        <v>154.9432373046875</v>
      </c>
      <c r="H502" s="2">
        <v>154.94560241699219</v>
      </c>
      <c r="I502" s="2">
        <v>154.94087219238281</v>
      </c>
      <c r="J502" s="2">
        <v>154.9053955078125</v>
      </c>
      <c r="K502" s="2">
        <v>154.93377685546875</v>
      </c>
      <c r="L502" s="2">
        <v>154.91958618164062</v>
      </c>
      <c r="M502" s="2">
        <v>154.92668151855469</v>
      </c>
      <c r="N502" s="2">
        <v>154.93377685546875</v>
      </c>
      <c r="O502" s="2">
        <v>154.91958618164062</v>
      </c>
      <c r="R502" s="2">
        <v>154.94796752929687</v>
      </c>
      <c r="U502" s="2">
        <v>154.93850708007812</v>
      </c>
      <c r="V502" s="2">
        <v>154.9432373046875</v>
      </c>
      <c r="W502" s="2">
        <v>154.9432373046875</v>
      </c>
      <c r="Z502" s="2">
        <v>154.91722106933594</v>
      </c>
      <c r="AA502" s="2">
        <v>154.93377685546875</v>
      </c>
      <c r="AB502" s="2">
        <v>154.92431640625</v>
      </c>
      <c r="AC502" s="2">
        <v>154.93614196777344</v>
      </c>
      <c r="AD502" s="2">
        <v>154.67597961425781</v>
      </c>
      <c r="AF502" s="2">
        <v>154.91958618164062</v>
      </c>
      <c r="AH502" s="2">
        <f t="shared" si="389"/>
        <v>5.3578454940111445E-2</v>
      </c>
      <c r="AI502" s="2">
        <f t="shared" si="375"/>
        <v>154.67597961425781</v>
      </c>
      <c r="AJ502" s="2">
        <f t="shared" si="376"/>
        <v>154.84197779691928</v>
      </c>
      <c r="AK502" s="2">
        <f t="shared" si="377"/>
        <v>154.92234547932944</v>
      </c>
      <c r="AL502" s="2">
        <f t="shared" si="378"/>
        <v>155.00271316173959</v>
      </c>
      <c r="AM502" s="2">
        <f t="shared" si="379"/>
        <v>154.94796752929687</v>
      </c>
      <c r="AN502" s="89"/>
      <c r="AO502" s="48">
        <f t="shared" ref="AO502" ca="1" si="441">AN500</f>
        <v>131.35724817224721</v>
      </c>
      <c r="AP502" s="88"/>
      <c r="AQ502" s="88"/>
      <c r="AR502" s="88"/>
      <c r="AS502" s="88"/>
    </row>
    <row r="503" spans="1:45">
      <c r="A503" s="14" t="str">
        <f>'data organization'!S504</f>
        <v>501:18:3.2:HI</v>
      </c>
      <c r="B503" s="2">
        <v>138.88761901855469</v>
      </c>
      <c r="C503" s="2">
        <v>135.13389587402344</v>
      </c>
      <c r="D503" s="2">
        <v>133.41343688964844</v>
      </c>
      <c r="E503" s="2">
        <v>138.26199340820312</v>
      </c>
      <c r="F503" s="2">
        <v>126.21881103515625</v>
      </c>
      <c r="G503" s="2">
        <v>129.81613159179687</v>
      </c>
      <c r="H503" s="2">
        <v>132.63142395019531</v>
      </c>
      <c r="I503" s="2">
        <v>133.41343688964844</v>
      </c>
      <c r="J503" s="2">
        <v>123.71633148193359</v>
      </c>
      <c r="K503" s="2">
        <v>144.20538330078125</v>
      </c>
      <c r="L503" s="2">
        <v>119.80621337890625</v>
      </c>
      <c r="M503" s="2">
        <v>112.29877471923828</v>
      </c>
      <c r="N503" s="2">
        <v>124.34195709228516</v>
      </c>
      <c r="O503" s="2">
        <v>117.30373382568359</v>
      </c>
      <c r="R503" s="2">
        <v>124.49835968017578</v>
      </c>
      <c r="U503" s="2">
        <v>165.32005310058594</v>
      </c>
      <c r="V503" s="2">
        <v>129.19050598144531</v>
      </c>
      <c r="W503" s="2">
        <v>136.69795227050781</v>
      </c>
      <c r="Z503" s="2">
        <v>119.80621337890625</v>
      </c>
      <c r="AA503" s="2">
        <v>144.98741149902344</v>
      </c>
      <c r="AB503" s="2">
        <v>117.92935180664062</v>
      </c>
      <c r="AC503" s="2">
        <v>133.41343688964844</v>
      </c>
      <c r="AD503" s="2">
        <v>127.78286743164062</v>
      </c>
      <c r="AF503" s="2">
        <v>114.64484405517578</v>
      </c>
      <c r="AH503" s="2">
        <f t="shared" si="389"/>
        <v>11.645484954589932</v>
      </c>
      <c r="AI503" s="2">
        <f t="shared" si="375"/>
        <v>112.29877471923828</v>
      </c>
      <c r="AJ503" s="2">
        <f t="shared" si="376"/>
        <v>112.68677834102364</v>
      </c>
      <c r="AK503" s="2">
        <f t="shared" si="377"/>
        <v>130.15500577290854</v>
      </c>
      <c r="AL503" s="2">
        <f t="shared" si="378"/>
        <v>147.62323320479345</v>
      </c>
      <c r="AM503" s="2">
        <f t="shared" si="379"/>
        <v>165.32005310058594</v>
      </c>
      <c r="AN503" s="89">
        <f ca="1">INDIRECT("'calcRED(0)'!R"&amp;ROW('calcRED(0)'!$V$17)+(ROW(AN503)-ROW($AN$116))/3&amp;"C"&amp;COLUMN('calcRED(0)'!$V$17),FALSE)</f>
        <v>130.65159380057165</v>
      </c>
      <c r="AO503" s="48">
        <f t="shared" ref="AO503" ca="1" si="442">AN503</f>
        <v>130.65159380057165</v>
      </c>
      <c r="AP503" s="88">
        <f>AK503-AK506</f>
        <v>0.75595792134603812</v>
      </c>
      <c r="AQ503" s="88">
        <f>AK504-AK507</f>
        <v>0.74030208587647905</v>
      </c>
      <c r="AR503" s="88">
        <f>AK505-AK508</f>
        <v>1.4585494995117188E-2</v>
      </c>
      <c r="AS503" s="88">
        <f>data3!AM503</f>
        <v>2.369393071820669E-2</v>
      </c>
    </row>
    <row r="504" spans="1:45">
      <c r="A504" s="14" t="str">
        <f>'data organization'!S505</f>
        <v>502:18:3.2:LO</v>
      </c>
      <c r="B504" s="2">
        <v>134.96223449707031</v>
      </c>
      <c r="C504" s="2">
        <v>133.77775573730469</v>
      </c>
      <c r="D504" s="2">
        <v>130.73358154296875</v>
      </c>
      <c r="E504" s="2">
        <v>141.57130432128906</v>
      </c>
      <c r="F504" s="2">
        <v>122.77981567382812</v>
      </c>
      <c r="G504" s="2">
        <v>131.01968383789063</v>
      </c>
      <c r="H504" s="2">
        <v>133.11970520019531</v>
      </c>
      <c r="I504" s="2">
        <v>129.9725341796875</v>
      </c>
      <c r="J504" s="2">
        <v>116.17646789550781</v>
      </c>
      <c r="K504" s="2">
        <v>134.77912902832031</v>
      </c>
      <c r="L504" s="2">
        <v>118.56832122802734</v>
      </c>
      <c r="M504" s="2">
        <v>120.18768310546875</v>
      </c>
      <c r="N504" s="2">
        <v>129.71504211425781</v>
      </c>
      <c r="O504" s="2">
        <v>115.18081665039062</v>
      </c>
      <c r="R504" s="2">
        <v>127.26024627685547</v>
      </c>
      <c r="U504" s="2">
        <v>150.94415283203125</v>
      </c>
      <c r="V504" s="2">
        <v>135.1739501953125</v>
      </c>
      <c r="W504" s="2">
        <v>137.62303161621094</v>
      </c>
      <c r="Z504" s="2">
        <v>118.63698577880859</v>
      </c>
      <c r="AA504" s="2">
        <v>138.28678894042969</v>
      </c>
      <c r="AB504" s="2">
        <v>116.35958099365234</v>
      </c>
      <c r="AC504" s="2">
        <v>134.83062744140625</v>
      </c>
      <c r="AD504" s="2">
        <v>119.51819610595703</v>
      </c>
      <c r="AF504" s="2">
        <v>113.35546112060547</v>
      </c>
      <c r="AH504" s="2">
        <f t="shared" si="389"/>
        <v>9.7122566441831513</v>
      </c>
      <c r="AI504" s="2">
        <f t="shared" si="375"/>
        <v>113.35546112060547</v>
      </c>
      <c r="AJ504" s="2">
        <f t="shared" si="376"/>
        <v>113.95382738012015</v>
      </c>
      <c r="AK504" s="2">
        <f t="shared" si="377"/>
        <v>128.52221234639487</v>
      </c>
      <c r="AL504" s="2">
        <f t="shared" si="378"/>
        <v>143.09059731266959</v>
      </c>
      <c r="AM504" s="2">
        <f t="shared" si="379"/>
        <v>150.94415283203125</v>
      </c>
      <c r="AN504" s="89"/>
      <c r="AO504" s="48">
        <f t="shared" ref="AO504" ca="1" si="443">AN503</f>
        <v>130.65159380057165</v>
      </c>
      <c r="AP504" s="88"/>
      <c r="AQ504" s="88"/>
      <c r="AR504" s="88"/>
      <c r="AS504" s="88"/>
    </row>
    <row r="505" spans="1:45">
      <c r="A505" s="14" t="str">
        <f>'data organization'!S506</f>
        <v>503:18:3.2:HS</v>
      </c>
      <c r="B505" s="2">
        <v>154.9432373046875</v>
      </c>
      <c r="C505" s="2">
        <v>154.9432373046875</v>
      </c>
      <c r="D505" s="2">
        <v>154.93850708007812</v>
      </c>
      <c r="E505" s="2">
        <v>154.94560241699219</v>
      </c>
      <c r="F505" s="2">
        <v>154.93141174316406</v>
      </c>
      <c r="G505" s="2">
        <v>154.94087219238281</v>
      </c>
      <c r="H505" s="2">
        <v>154.95269775390625</v>
      </c>
      <c r="I505" s="2">
        <v>154.93377685546875</v>
      </c>
      <c r="J505" s="2">
        <v>154.9053955078125</v>
      </c>
      <c r="K505" s="2">
        <v>154.93614196777344</v>
      </c>
      <c r="L505" s="2">
        <v>154.91958618164062</v>
      </c>
      <c r="M505" s="2">
        <v>154.92904663085937</v>
      </c>
      <c r="N505" s="2">
        <v>154.94087219238281</v>
      </c>
      <c r="O505" s="2">
        <v>154.91958618164062</v>
      </c>
      <c r="R505" s="2">
        <v>154.94560241699219</v>
      </c>
      <c r="U505" s="2">
        <v>154.93614196777344</v>
      </c>
      <c r="V505" s="2">
        <v>154.93614196777344</v>
      </c>
      <c r="W505" s="2">
        <v>154.9432373046875</v>
      </c>
      <c r="Z505" s="2">
        <v>154.91485595703125</v>
      </c>
      <c r="AA505" s="2">
        <v>154.93377685546875</v>
      </c>
      <c r="AB505" s="2">
        <v>154.91958618164062</v>
      </c>
      <c r="AC505" s="2">
        <v>154.93614196777344</v>
      </c>
      <c r="AD505" s="2">
        <v>154.60502624511719</v>
      </c>
      <c r="AF505" s="2">
        <v>154.92195129394531</v>
      </c>
      <c r="AH505" s="2">
        <f t="shared" si="389"/>
        <v>6.7982707602220083E-2</v>
      </c>
      <c r="AI505" s="2">
        <f t="shared" si="375"/>
        <v>154.60502624511719</v>
      </c>
      <c r="AJ505" s="2">
        <f t="shared" si="376"/>
        <v>154.81771066658334</v>
      </c>
      <c r="AK505" s="2">
        <f t="shared" si="377"/>
        <v>154.91968472798666</v>
      </c>
      <c r="AL505" s="2">
        <f t="shared" si="378"/>
        <v>155.02165878938999</v>
      </c>
      <c r="AM505" s="2">
        <f t="shared" si="379"/>
        <v>154.95269775390625</v>
      </c>
      <c r="AN505" s="89"/>
      <c r="AO505" s="48">
        <f t="shared" ref="AO505" ca="1" si="444">AN503</f>
        <v>130.65159380057165</v>
      </c>
      <c r="AP505" s="88"/>
      <c r="AQ505" s="88"/>
      <c r="AR505" s="88"/>
      <c r="AS505" s="88"/>
    </row>
    <row r="506" spans="1:45">
      <c r="A506" s="14" t="str">
        <f>'data organization'!S507</f>
        <v>504:18:3.18:HI</v>
      </c>
      <c r="B506" s="2">
        <v>138.1055908203125</v>
      </c>
      <c r="C506" s="2">
        <v>134.35186767578125</v>
      </c>
      <c r="D506" s="2">
        <v>132.63142395019531</v>
      </c>
      <c r="E506" s="2">
        <v>137.47996520996094</v>
      </c>
      <c r="F506" s="2">
        <v>125.43679046630859</v>
      </c>
      <c r="G506" s="2">
        <v>129.03410339355469</v>
      </c>
      <c r="H506" s="2">
        <v>131.84939575195312</v>
      </c>
      <c r="I506" s="2">
        <v>132.63142395019531</v>
      </c>
      <c r="J506" s="2">
        <v>122.93431091308594</v>
      </c>
      <c r="K506" s="2">
        <v>143.42335510253906</v>
      </c>
      <c r="L506" s="2">
        <v>119.02418518066406</v>
      </c>
      <c r="M506" s="2">
        <v>111.67314910888672</v>
      </c>
      <c r="N506" s="2">
        <v>123.71633148193359</v>
      </c>
      <c r="O506" s="2">
        <v>116.67810821533203</v>
      </c>
      <c r="R506" s="2">
        <v>123.87274169921875</v>
      </c>
      <c r="U506" s="2">
        <v>164.38162231445312</v>
      </c>
      <c r="V506" s="2">
        <v>128.40847778320312</v>
      </c>
      <c r="W506" s="2">
        <v>135.91592407226562</v>
      </c>
      <c r="Z506" s="2">
        <v>119.02418518066406</v>
      </c>
      <c r="AA506" s="2">
        <v>144.20538330078125</v>
      </c>
      <c r="AB506" s="2">
        <v>117.14732360839844</v>
      </c>
      <c r="AC506" s="2">
        <v>132.63142395019531</v>
      </c>
      <c r="AD506" s="2">
        <v>127.00083923339844</v>
      </c>
      <c r="AF506" s="2">
        <v>114.01922607421875</v>
      </c>
      <c r="AH506" s="2">
        <f t="shared" si="389"/>
        <v>11.591383462455399</v>
      </c>
      <c r="AI506" s="2">
        <f t="shared" ref="AI506:AI569" si="445">MIN(B506:AG506)</f>
        <v>111.67314910888672</v>
      </c>
      <c r="AJ506" s="2">
        <f t="shared" ref="AJ506:AJ569" si="446">AK506-1.5*AH506</f>
        <v>112.0119726578794</v>
      </c>
      <c r="AK506" s="2">
        <f t="shared" ref="AK506:AK569" si="447">AVERAGE(B506:AG506)</f>
        <v>129.3990478515625</v>
      </c>
      <c r="AL506" s="2">
        <f t="shared" ref="AL506:AL569" si="448">AK506+1.5*AH506</f>
        <v>146.7861230452456</v>
      </c>
      <c r="AM506" s="2">
        <f t="shared" ref="AM506:AM569" si="449">MAX(B506:AG506)</f>
        <v>164.38162231445312</v>
      </c>
      <c r="AN506" s="89">
        <f ca="1">INDIRECT("'calcRED(0)'!R"&amp;ROW('calcRED(0)'!$V$17)+(ROW(AN506)-ROW($AN$116))/3&amp;"C"&amp;COLUMN('calcRED(0)'!$V$17),FALSE)</f>
        <v>129.86622067900814</v>
      </c>
      <c r="AO506" s="48">
        <f t="shared" ref="AO506" ca="1" si="450">AN506</f>
        <v>129.86622067900814</v>
      </c>
      <c r="AP506" s="88">
        <f>AK506-AK509</f>
        <v>0.76899051666259766</v>
      </c>
      <c r="AQ506" s="88">
        <f>AK507-AK510</f>
        <v>0.81445026397705078</v>
      </c>
      <c r="AR506" s="88">
        <f>AK508-AK511</f>
        <v>0.15501530965170218</v>
      </c>
      <c r="AS506" s="88">
        <f>data3!AM506</f>
        <v>2.4516951653265284E-2</v>
      </c>
    </row>
    <row r="507" spans="1:45">
      <c r="A507" s="14" t="str">
        <f>'data organization'!S508</f>
        <v>505:18:3.18:LO</v>
      </c>
      <c r="B507" s="2">
        <v>133.886474609375</v>
      </c>
      <c r="C507" s="2">
        <v>133.48019409179687</v>
      </c>
      <c r="D507" s="2">
        <v>129.98397827148437</v>
      </c>
      <c r="E507" s="2">
        <v>140.77020263671875</v>
      </c>
      <c r="F507" s="2">
        <v>121.93865966796875</v>
      </c>
      <c r="G507" s="2">
        <v>130.384521484375</v>
      </c>
      <c r="H507" s="2">
        <v>133.06820678710937</v>
      </c>
      <c r="I507" s="2">
        <v>129.49758911132812</v>
      </c>
      <c r="J507" s="2">
        <v>115.63286590576172</v>
      </c>
      <c r="K507" s="2">
        <v>133.7491455078125</v>
      </c>
      <c r="L507" s="2">
        <v>117.93888854980469</v>
      </c>
      <c r="M507" s="2">
        <v>119.38658905029297</v>
      </c>
      <c r="N507" s="2">
        <v>128.92538452148437</v>
      </c>
      <c r="O507" s="2">
        <v>114.31105804443359</v>
      </c>
      <c r="R507" s="2">
        <v>126.49919891357422</v>
      </c>
      <c r="U507" s="2">
        <v>149.42205810546875</v>
      </c>
      <c r="V507" s="2">
        <v>134.14396667480469</v>
      </c>
      <c r="W507" s="2">
        <v>136.81620788574219</v>
      </c>
      <c r="Z507" s="2">
        <v>117.92172241210937</v>
      </c>
      <c r="AA507" s="2">
        <v>137.8919677734375</v>
      </c>
      <c r="AB507" s="2">
        <v>115.85603332519531</v>
      </c>
      <c r="AC507" s="2">
        <v>133.91508483886719</v>
      </c>
      <c r="AD507" s="2">
        <v>118.90020751953125</v>
      </c>
      <c r="AF507" s="2">
        <v>112.44564056396484</v>
      </c>
      <c r="AH507" s="2">
        <f t="shared" si="389"/>
        <v>9.6319939915985238</v>
      </c>
      <c r="AI507" s="2">
        <f t="shared" si="445"/>
        <v>112.44564056396484</v>
      </c>
      <c r="AJ507" s="2">
        <f t="shared" si="446"/>
        <v>113.3339192731206</v>
      </c>
      <c r="AK507" s="2">
        <f t="shared" si="447"/>
        <v>127.78191026051839</v>
      </c>
      <c r="AL507" s="2">
        <f t="shared" si="448"/>
        <v>142.22990124791616</v>
      </c>
      <c r="AM507" s="2">
        <f t="shared" si="449"/>
        <v>149.42205810546875</v>
      </c>
      <c r="AN507" s="89"/>
      <c r="AO507" s="48">
        <f t="shared" ref="AO507" ca="1" si="451">AN506</f>
        <v>129.86622067900814</v>
      </c>
      <c r="AP507" s="88"/>
      <c r="AQ507" s="88"/>
      <c r="AR507" s="88"/>
      <c r="AS507" s="88"/>
    </row>
    <row r="508" spans="1:45">
      <c r="A508" s="14" t="str">
        <f>'data organization'!S509</f>
        <v>506:18:3.18:HS</v>
      </c>
      <c r="B508" s="2">
        <v>154.93377685546875</v>
      </c>
      <c r="C508" s="2">
        <v>154.94796752929687</v>
      </c>
      <c r="D508" s="2">
        <v>154.93614196777344</v>
      </c>
      <c r="E508" s="2">
        <v>154.94796752929687</v>
      </c>
      <c r="F508" s="2">
        <v>154.92904663085937</v>
      </c>
      <c r="G508" s="2">
        <v>154.94087219238281</v>
      </c>
      <c r="H508" s="2">
        <v>154.94087219238281</v>
      </c>
      <c r="I508" s="2">
        <v>154.93377685546875</v>
      </c>
      <c r="J508" s="2">
        <v>154.91722106933594</v>
      </c>
      <c r="K508" s="2">
        <v>154.93377685546875</v>
      </c>
      <c r="L508" s="2">
        <v>154.92195129394531</v>
      </c>
      <c r="M508" s="2">
        <v>154.92904663085937</v>
      </c>
      <c r="N508" s="2">
        <v>154.94560241699219</v>
      </c>
      <c r="O508" s="2">
        <v>154.91958618164062</v>
      </c>
      <c r="R508" s="2">
        <v>154.95033264160156</v>
      </c>
      <c r="U508" s="2">
        <v>154.93377685546875</v>
      </c>
      <c r="V508" s="2">
        <v>154.93614196777344</v>
      </c>
      <c r="W508" s="2">
        <v>154.94087219238281</v>
      </c>
      <c r="Z508" s="2">
        <v>154.91722106933594</v>
      </c>
      <c r="AA508" s="2">
        <v>154.93614196777344</v>
      </c>
      <c r="AB508" s="2">
        <v>154.92431640625</v>
      </c>
      <c r="AC508" s="2">
        <v>154.92668151855469</v>
      </c>
      <c r="AD508" s="2">
        <v>154.25970458984375</v>
      </c>
      <c r="AF508" s="2">
        <v>154.91958618164062</v>
      </c>
      <c r="AH508" s="2">
        <f t="shared" si="389"/>
        <v>0.13782401381795228</v>
      </c>
      <c r="AI508" s="2">
        <f t="shared" si="445"/>
        <v>154.25970458984375</v>
      </c>
      <c r="AJ508" s="2">
        <f t="shared" si="446"/>
        <v>154.69836321226461</v>
      </c>
      <c r="AK508" s="2">
        <f t="shared" si="447"/>
        <v>154.90509923299155</v>
      </c>
      <c r="AL508" s="2">
        <f t="shared" si="448"/>
        <v>155.11183525371848</v>
      </c>
      <c r="AM508" s="2">
        <f t="shared" si="449"/>
        <v>154.95033264160156</v>
      </c>
      <c r="AN508" s="89"/>
      <c r="AO508" s="48">
        <f t="shared" ref="AO508" ca="1" si="452">AN506</f>
        <v>129.86622067900814</v>
      </c>
      <c r="AP508" s="88"/>
      <c r="AQ508" s="88"/>
      <c r="AR508" s="88"/>
      <c r="AS508" s="88"/>
    </row>
    <row r="509" spans="1:45">
      <c r="A509" s="14" t="str">
        <f>'data organization'!S510</f>
        <v>507:18:3.16:HI</v>
      </c>
      <c r="B509" s="2">
        <v>137.32356262207031</v>
      </c>
      <c r="C509" s="2">
        <v>133.56985473632812</v>
      </c>
      <c r="D509" s="2">
        <v>131.84939575195312</v>
      </c>
      <c r="E509" s="2">
        <v>136.69795227050781</v>
      </c>
      <c r="F509" s="2">
        <v>124.81117248535156</v>
      </c>
      <c r="G509" s="2">
        <v>128.2520751953125</v>
      </c>
      <c r="H509" s="2">
        <v>131.06736755371094</v>
      </c>
      <c r="I509" s="2">
        <v>131.84939575195312</v>
      </c>
      <c r="J509" s="2">
        <v>122.30869293212891</v>
      </c>
      <c r="K509" s="2">
        <v>142.48492431640625</v>
      </c>
      <c r="L509" s="2">
        <v>118.39856719970703</v>
      </c>
      <c r="M509" s="2">
        <v>110.89112854003906</v>
      </c>
      <c r="N509" s="2">
        <v>122.93431091308594</v>
      </c>
      <c r="O509" s="2">
        <v>115.89608764648437</v>
      </c>
      <c r="R509" s="2">
        <v>123.09071350097656</v>
      </c>
      <c r="U509" s="2">
        <v>163.44319152832031</v>
      </c>
      <c r="V509" s="2">
        <v>127.62645721435547</v>
      </c>
      <c r="W509" s="2">
        <v>135.13389587402344</v>
      </c>
      <c r="Z509" s="2">
        <v>118.39856719970703</v>
      </c>
      <c r="AA509" s="2">
        <v>143.26695251464844</v>
      </c>
      <c r="AB509" s="2">
        <v>116.52170562744141</v>
      </c>
      <c r="AC509" s="2">
        <v>131.84939575195312</v>
      </c>
      <c r="AD509" s="2">
        <v>126.21881103515625</v>
      </c>
      <c r="AF509" s="2">
        <v>113.23719787597656</v>
      </c>
      <c r="AH509" s="2">
        <f t="shared" si="389"/>
        <v>11.528658000596899</v>
      </c>
      <c r="AI509" s="2">
        <f t="shared" si="445"/>
        <v>110.89112854003906</v>
      </c>
      <c r="AJ509" s="2">
        <f t="shared" si="446"/>
        <v>111.33707033400455</v>
      </c>
      <c r="AK509" s="2">
        <f t="shared" si="447"/>
        <v>128.6300573348999</v>
      </c>
      <c r="AL509" s="2">
        <f t="shared" si="448"/>
        <v>145.92304433579525</v>
      </c>
      <c r="AM509" s="2">
        <f t="shared" si="449"/>
        <v>163.44319152832031</v>
      </c>
      <c r="AN509" s="89">
        <f ca="1">INDIRECT("'calcRED(0)'!R"&amp;ROW('calcRED(0)'!$V$17)+(ROW(AN509)-ROW($AN$116))/3&amp;"C"&amp;COLUMN('calcRED(0)'!$V$17),FALSE)</f>
        <v>129.05356721596959</v>
      </c>
      <c r="AO509" s="48">
        <f t="shared" ref="AO509" ca="1" si="453">AN509</f>
        <v>129.05356721596959</v>
      </c>
      <c r="AP509" s="88">
        <f>AK509-AK512</f>
        <v>0.78854147593180812</v>
      </c>
      <c r="AQ509" s="88">
        <f>AK510-AK513</f>
        <v>0.79966799418130563</v>
      </c>
      <c r="AR509" s="88">
        <f>AK511-AK514</f>
        <v>0.12466303507486032</v>
      </c>
      <c r="AS509" s="88">
        <f>data3!AM509</f>
        <v>2.2901804216446386E-2</v>
      </c>
    </row>
    <row r="510" spans="1:45">
      <c r="A510" s="14" t="str">
        <f>'data organization'!S511</f>
        <v>508:18:3.16:LO</v>
      </c>
      <c r="B510" s="2">
        <v>132.827880859375</v>
      </c>
      <c r="C510" s="2">
        <v>132.736328125</v>
      </c>
      <c r="D510" s="2">
        <v>129.0054931640625</v>
      </c>
      <c r="E510" s="2">
        <v>140.01487731933594</v>
      </c>
      <c r="F510" s="2">
        <v>120.89723205566406</v>
      </c>
      <c r="G510" s="2">
        <v>129.93247985839844</v>
      </c>
      <c r="H510" s="2">
        <v>132.89654541015625</v>
      </c>
      <c r="I510" s="2">
        <v>128.7308349609375</v>
      </c>
      <c r="J510" s="2">
        <v>114.71160125732422</v>
      </c>
      <c r="K510" s="2">
        <v>133.24559020996094</v>
      </c>
      <c r="L510" s="2">
        <v>117.18928527832031</v>
      </c>
      <c r="M510" s="2">
        <v>118.31082916259766</v>
      </c>
      <c r="N510" s="2">
        <v>128.21583557128906</v>
      </c>
      <c r="O510" s="2">
        <v>113.32112884521484</v>
      </c>
      <c r="R510" s="2">
        <v>125.69809722900391</v>
      </c>
      <c r="U510" s="2">
        <v>147.53376770019531</v>
      </c>
      <c r="V510" s="2">
        <v>133.36003112792969</v>
      </c>
      <c r="W510" s="2">
        <v>136.40992736816406</v>
      </c>
      <c r="Z510" s="2">
        <v>116.93179321289062</v>
      </c>
      <c r="AA510" s="2">
        <v>137.33119201660156</v>
      </c>
      <c r="AB510" s="2">
        <v>115.03776550292969</v>
      </c>
      <c r="AC510" s="2">
        <v>132.98809814453125</v>
      </c>
      <c r="AD510" s="2">
        <v>118.30510711669922</v>
      </c>
      <c r="AF510" s="2">
        <v>111.58731842041016</v>
      </c>
      <c r="AH510" s="2">
        <f t="shared" si="389"/>
        <v>9.6159947312462908</v>
      </c>
      <c r="AI510" s="2">
        <f t="shared" si="445"/>
        <v>111.58731842041016</v>
      </c>
      <c r="AJ510" s="2">
        <f t="shared" si="446"/>
        <v>112.5434678996719</v>
      </c>
      <c r="AK510" s="2">
        <f t="shared" si="447"/>
        <v>126.96745999654134</v>
      </c>
      <c r="AL510" s="2">
        <f t="shared" si="448"/>
        <v>141.39145209341078</v>
      </c>
      <c r="AM510" s="2">
        <f t="shared" si="449"/>
        <v>147.53376770019531</v>
      </c>
      <c r="AN510" s="89"/>
      <c r="AO510" s="48">
        <f t="shared" ref="AO510" ca="1" si="454">AN509</f>
        <v>129.05356721596959</v>
      </c>
      <c r="AP510" s="88"/>
      <c r="AQ510" s="88"/>
      <c r="AR510" s="88"/>
      <c r="AS510" s="88"/>
    </row>
    <row r="511" spans="1:45">
      <c r="A511" s="14" t="str">
        <f>'data organization'!S512</f>
        <v>509:18:3.16:HS</v>
      </c>
      <c r="B511" s="2">
        <v>154.93850708007812</v>
      </c>
      <c r="C511" s="2">
        <v>154.93614196777344</v>
      </c>
      <c r="D511" s="2">
        <v>154.93377685546875</v>
      </c>
      <c r="E511" s="2">
        <v>154.94796752929687</v>
      </c>
      <c r="F511" s="2">
        <v>154.92431640625</v>
      </c>
      <c r="G511" s="2">
        <v>154.93614196777344</v>
      </c>
      <c r="H511" s="2">
        <v>154.9432373046875</v>
      </c>
      <c r="I511" s="2">
        <v>154.93614196777344</v>
      </c>
      <c r="J511" s="2">
        <v>154.91012573242187</v>
      </c>
      <c r="K511" s="2">
        <v>154.94087219238281</v>
      </c>
      <c r="L511" s="2">
        <v>154.91249084472656</v>
      </c>
      <c r="M511" s="2">
        <v>154.92431640625</v>
      </c>
      <c r="N511" s="2">
        <v>154.93614196777344</v>
      </c>
      <c r="O511" s="2">
        <v>154.91722106933594</v>
      </c>
      <c r="R511" s="2">
        <v>154.95033264160156</v>
      </c>
      <c r="U511" s="2">
        <v>154.93141174316406</v>
      </c>
      <c r="V511" s="2">
        <v>154.93141174316406</v>
      </c>
      <c r="W511" s="2">
        <v>154.9432373046875</v>
      </c>
      <c r="Z511" s="2">
        <v>154.91249084472656</v>
      </c>
      <c r="AA511" s="2">
        <v>154.93614196777344</v>
      </c>
      <c r="AB511" s="2">
        <v>154.91485595703125</v>
      </c>
      <c r="AC511" s="2">
        <v>154.93141174316406</v>
      </c>
      <c r="AD511" s="2">
        <v>150.59373474121094</v>
      </c>
      <c r="AF511" s="2">
        <v>154.91958618164062</v>
      </c>
      <c r="AH511" s="2">
        <f t="shared" si="389"/>
        <v>0.88537344826062381</v>
      </c>
      <c r="AI511" s="2">
        <f t="shared" si="445"/>
        <v>150.59373474121094</v>
      </c>
      <c r="AJ511" s="2">
        <f t="shared" si="446"/>
        <v>153.42202375094891</v>
      </c>
      <c r="AK511" s="2">
        <f t="shared" si="447"/>
        <v>154.75008392333984</v>
      </c>
      <c r="AL511" s="2">
        <f t="shared" si="448"/>
        <v>156.07814409573078</v>
      </c>
      <c r="AM511" s="2">
        <f t="shared" si="449"/>
        <v>154.95033264160156</v>
      </c>
      <c r="AN511" s="89"/>
      <c r="AO511" s="48">
        <f t="shared" ref="AO511" ca="1" si="455">AN509</f>
        <v>129.05356721596959</v>
      </c>
      <c r="AP511" s="88"/>
      <c r="AQ511" s="88"/>
      <c r="AR511" s="88"/>
      <c r="AS511" s="88"/>
    </row>
    <row r="512" spans="1:45">
      <c r="A512" s="14" t="str">
        <f>'data organization'!S513</f>
        <v>510:18:3.14:HI</v>
      </c>
      <c r="B512" s="2">
        <v>136.54154968261719</v>
      </c>
      <c r="C512" s="2">
        <v>132.63142395019531</v>
      </c>
      <c r="D512" s="2">
        <v>131.06736755371094</v>
      </c>
      <c r="E512" s="2">
        <v>135.91592407226562</v>
      </c>
      <c r="F512" s="2">
        <v>124.02914428710937</v>
      </c>
      <c r="G512" s="2">
        <v>127.47005462646484</v>
      </c>
      <c r="H512" s="2">
        <v>130.28533935546875</v>
      </c>
      <c r="I512" s="2">
        <v>131.06736755371094</v>
      </c>
      <c r="J512" s="2">
        <v>121.52666473388672</v>
      </c>
      <c r="K512" s="2">
        <v>141.70291137695312</v>
      </c>
      <c r="L512" s="2">
        <v>117.61653900146484</v>
      </c>
      <c r="M512" s="2">
        <v>110.26551055908203</v>
      </c>
      <c r="N512" s="2">
        <v>122.15228271484375</v>
      </c>
      <c r="O512" s="2">
        <v>115.27046966552734</v>
      </c>
      <c r="R512" s="2">
        <v>122.30869293212891</v>
      </c>
      <c r="U512" s="2">
        <v>162.34835815429687</v>
      </c>
      <c r="V512" s="2">
        <v>126.84443664550781</v>
      </c>
      <c r="W512" s="2">
        <v>134.19546508789062</v>
      </c>
      <c r="Z512" s="2">
        <v>117.61653900146484</v>
      </c>
      <c r="AA512" s="2">
        <v>142.48492431640625</v>
      </c>
      <c r="AB512" s="2">
        <v>115.73967742919922</v>
      </c>
      <c r="AC512" s="2">
        <v>131.06736755371094</v>
      </c>
      <c r="AD512" s="2">
        <v>125.43679046630859</v>
      </c>
      <c r="AF512" s="2">
        <v>112.61157989501953</v>
      </c>
      <c r="AH512" s="2">
        <f t="shared" si="389"/>
        <v>11.45395665534274</v>
      </c>
      <c r="AI512" s="2">
        <f t="shared" si="445"/>
        <v>110.26551055908203</v>
      </c>
      <c r="AJ512" s="2">
        <f t="shared" si="446"/>
        <v>110.66058087595398</v>
      </c>
      <c r="AK512" s="2">
        <f t="shared" si="447"/>
        <v>127.84151585896809</v>
      </c>
      <c r="AL512" s="2">
        <f t="shared" si="448"/>
        <v>145.02245084198222</v>
      </c>
      <c r="AM512" s="2">
        <f t="shared" si="449"/>
        <v>162.34835815429687</v>
      </c>
      <c r="AN512" s="89">
        <f ca="1">INDIRECT("'calcRED(0)'!R"&amp;ROW('calcRED(0)'!$V$17)+(ROW(AN512)-ROW($AN$116))/3&amp;"C"&amp;COLUMN('calcRED(0)'!$V$17),FALSE)</f>
        <v>128.29445039061795</v>
      </c>
      <c r="AO512" s="48">
        <f t="shared" ref="AO512" ca="1" si="456">AN512</f>
        <v>128.29445039061795</v>
      </c>
      <c r="AP512" s="88">
        <f>AK512-AK515</f>
        <v>0.80809243520100438</v>
      </c>
      <c r="AQ512" s="88">
        <f>AK513-AK516</f>
        <v>0.86165809631347656</v>
      </c>
      <c r="AR512" s="88">
        <f>AK514-AK517</f>
        <v>0.14388020833334281</v>
      </c>
      <c r="AS512" s="88">
        <f>data3!AM512</f>
        <v>2.3936210140105274E-2</v>
      </c>
    </row>
    <row r="513" spans="1:45">
      <c r="A513" s="14" t="str">
        <f>'data organization'!S514</f>
        <v>511:18:3.14:LO</v>
      </c>
      <c r="B513" s="2">
        <v>131.88372802734375</v>
      </c>
      <c r="C513" s="2">
        <v>132.15838623046875</v>
      </c>
      <c r="D513" s="2">
        <v>128.267333984375</v>
      </c>
      <c r="E513" s="2">
        <v>139.27099609375</v>
      </c>
      <c r="F513" s="2">
        <v>120.05607604980469</v>
      </c>
      <c r="G513" s="2">
        <v>129.05699157714844</v>
      </c>
      <c r="H513" s="2">
        <v>132.61044311523437</v>
      </c>
      <c r="I513" s="2">
        <v>127.75807189941406</v>
      </c>
      <c r="J513" s="2">
        <v>113.90478515625</v>
      </c>
      <c r="K513" s="2">
        <v>132.48454284667969</v>
      </c>
      <c r="L513" s="2">
        <v>116.52552032470703</v>
      </c>
      <c r="M513" s="2">
        <v>117.49828338623047</v>
      </c>
      <c r="N513" s="2">
        <v>127.45479583740234</v>
      </c>
      <c r="O513" s="2">
        <v>112.57724761962891</v>
      </c>
      <c r="R513" s="2">
        <v>124.89700317382813</v>
      </c>
      <c r="U513" s="2">
        <v>145.57679748535156</v>
      </c>
      <c r="V513" s="2">
        <v>132.33576965332031</v>
      </c>
      <c r="W513" s="2">
        <v>135.52301025390625</v>
      </c>
      <c r="Z513" s="2">
        <v>116.41107940673828</v>
      </c>
      <c r="AA513" s="2">
        <v>136.970703125</v>
      </c>
      <c r="AB513" s="2">
        <v>114.32822418212891</v>
      </c>
      <c r="AC513" s="2">
        <v>132.16983032226562</v>
      </c>
      <c r="AD513" s="2">
        <v>117.67566680908203</v>
      </c>
      <c r="AF513" s="2">
        <v>110.63172149658203</v>
      </c>
      <c r="AH513" s="2">
        <f t="shared" si="389"/>
        <v>9.5203317793467761</v>
      </c>
      <c r="AI513" s="2">
        <f t="shared" si="445"/>
        <v>110.63172149658203</v>
      </c>
      <c r="AJ513" s="2">
        <f t="shared" si="446"/>
        <v>111.88729433333987</v>
      </c>
      <c r="AK513" s="2">
        <f t="shared" si="447"/>
        <v>126.16779200236003</v>
      </c>
      <c r="AL513" s="2">
        <f t="shared" si="448"/>
        <v>140.44828967138019</v>
      </c>
      <c r="AM513" s="2">
        <f t="shared" si="449"/>
        <v>145.57679748535156</v>
      </c>
      <c r="AN513" s="89"/>
      <c r="AO513" s="48">
        <f t="shared" ref="AO513" ca="1" si="457">AN512</f>
        <v>128.29445039061795</v>
      </c>
      <c r="AP513" s="88"/>
      <c r="AQ513" s="88"/>
      <c r="AR513" s="88"/>
      <c r="AS513" s="88"/>
    </row>
    <row r="514" spans="1:45">
      <c r="A514" s="14" t="str">
        <f>'data organization'!S515</f>
        <v>512:18:3.14:HS</v>
      </c>
      <c r="B514" s="2">
        <v>154.93614196777344</v>
      </c>
      <c r="C514" s="2">
        <v>154.93377685546875</v>
      </c>
      <c r="D514" s="2">
        <v>154.93614196777344</v>
      </c>
      <c r="E514" s="2">
        <v>154.93850708007812</v>
      </c>
      <c r="F514" s="2">
        <v>154.92904663085937</v>
      </c>
      <c r="G514" s="2">
        <v>154.93850708007812</v>
      </c>
      <c r="H514" s="2">
        <v>154.9432373046875</v>
      </c>
      <c r="I514" s="2">
        <v>154.92904663085937</v>
      </c>
      <c r="J514" s="2">
        <v>154.89120483398438</v>
      </c>
      <c r="K514" s="2">
        <v>154.93141174316406</v>
      </c>
      <c r="L514" s="2">
        <v>154.9053955078125</v>
      </c>
      <c r="M514" s="2">
        <v>154.92904663085937</v>
      </c>
      <c r="N514" s="2">
        <v>154.93850708007812</v>
      </c>
      <c r="O514" s="2">
        <v>154.91722106933594</v>
      </c>
      <c r="R514" s="2">
        <v>154.94796752929687</v>
      </c>
      <c r="U514" s="2">
        <v>154.93141174316406</v>
      </c>
      <c r="V514" s="2">
        <v>154.93614196777344</v>
      </c>
      <c r="W514" s="2">
        <v>154.94087219238281</v>
      </c>
      <c r="Z514" s="2">
        <v>154.91249084472656</v>
      </c>
      <c r="AA514" s="2">
        <v>154.92904663085937</v>
      </c>
      <c r="AB514" s="2">
        <v>154.92195129394531</v>
      </c>
      <c r="AC514" s="2">
        <v>154.93850708007812</v>
      </c>
      <c r="AD514" s="2">
        <v>147.63729858398438</v>
      </c>
      <c r="AF514" s="2">
        <v>154.91722106933594</v>
      </c>
      <c r="AH514" s="2">
        <f t="shared" si="389"/>
        <v>1.4885198469317389</v>
      </c>
      <c r="AI514" s="2">
        <f t="shared" si="445"/>
        <v>147.63729858398438</v>
      </c>
      <c r="AJ514" s="2">
        <f t="shared" si="446"/>
        <v>152.39264111786738</v>
      </c>
      <c r="AK514" s="2">
        <f t="shared" si="447"/>
        <v>154.62542088826498</v>
      </c>
      <c r="AL514" s="2">
        <f t="shared" si="448"/>
        <v>156.85820065866258</v>
      </c>
      <c r="AM514" s="2">
        <f t="shared" si="449"/>
        <v>154.94796752929687</v>
      </c>
      <c r="AN514" s="89"/>
      <c r="AO514" s="48">
        <f t="shared" ref="AO514" ca="1" si="458">AN512</f>
        <v>128.29445039061795</v>
      </c>
      <c r="AP514" s="88"/>
      <c r="AQ514" s="88"/>
      <c r="AR514" s="88"/>
      <c r="AS514" s="88"/>
    </row>
    <row r="515" spans="1:45">
      <c r="A515" s="14" t="str">
        <f>'data organization'!S516</f>
        <v>513:18:3.12:HI</v>
      </c>
      <c r="B515" s="2">
        <v>135.60311889648437</v>
      </c>
      <c r="C515" s="2">
        <v>131.84939575195312</v>
      </c>
      <c r="D515" s="2">
        <v>130.12893676757812</v>
      </c>
      <c r="E515" s="2">
        <v>134.97749328613281</v>
      </c>
      <c r="F515" s="2">
        <v>123.24711608886719</v>
      </c>
      <c r="G515" s="2">
        <v>126.68802642822266</v>
      </c>
      <c r="H515" s="2">
        <v>129.50332641601562</v>
      </c>
      <c r="I515" s="2">
        <v>130.28533935546875</v>
      </c>
      <c r="J515" s="2">
        <v>120.74463653564453</v>
      </c>
      <c r="K515" s="2">
        <v>140.76448059082031</v>
      </c>
      <c r="L515" s="2">
        <v>116.83451843261719</v>
      </c>
      <c r="M515" s="2">
        <v>109.63988494873047</v>
      </c>
      <c r="N515" s="2">
        <v>121.37026214599609</v>
      </c>
      <c r="O515" s="2">
        <v>114.48844146728516</v>
      </c>
      <c r="R515" s="2">
        <v>121.52666473388672</v>
      </c>
      <c r="U515" s="2">
        <v>161.40992736816406</v>
      </c>
      <c r="V515" s="2">
        <v>126.06240844726562</v>
      </c>
      <c r="W515" s="2">
        <v>133.41343688964844</v>
      </c>
      <c r="Z515" s="2">
        <v>116.83451843261719</v>
      </c>
      <c r="AA515" s="2">
        <v>141.5465087890625</v>
      </c>
      <c r="AB515" s="2">
        <v>115.11405944824219</v>
      </c>
      <c r="AC515" s="2">
        <v>130.28533935546875</v>
      </c>
      <c r="AD515" s="2">
        <v>124.65476226806641</v>
      </c>
      <c r="AF515" s="2">
        <v>111.82955932617187</v>
      </c>
      <c r="AH515" s="2">
        <f t="shared" ref="AH515:AH578" si="459">STDEV(B515:AG515)</f>
        <v>11.387199098090964</v>
      </c>
      <c r="AI515" s="2">
        <f t="shared" si="445"/>
        <v>109.63988494873047</v>
      </c>
      <c r="AJ515" s="2">
        <f t="shared" si="446"/>
        <v>109.95262477663064</v>
      </c>
      <c r="AK515" s="2">
        <f t="shared" si="447"/>
        <v>127.03342342376709</v>
      </c>
      <c r="AL515" s="2">
        <f t="shared" si="448"/>
        <v>144.11422207090354</v>
      </c>
      <c r="AM515" s="2">
        <f t="shared" si="449"/>
        <v>161.40992736816406</v>
      </c>
      <c r="AN515" s="89">
        <f ca="1">INDIRECT("'calcRED(0)'!R"&amp;ROW('calcRED(0)'!$V$17)+(ROW(AN515)-ROW($AN$116))/3&amp;"C"&amp;COLUMN('calcRED(0)'!$V$17),FALSE)</f>
        <v>127.50104653121994</v>
      </c>
      <c r="AO515" s="48">
        <f t="shared" ref="AO515" ca="1" si="460">AN515</f>
        <v>127.50104653121994</v>
      </c>
      <c r="AP515" s="88">
        <f>AK515-AK518</f>
        <v>0.81460920969645656</v>
      </c>
      <c r="AQ515" s="88">
        <f>AK516-AK519</f>
        <v>0.88287734985351563</v>
      </c>
      <c r="AR515" s="88">
        <f>AK517-AK520</f>
        <v>0.10544586181640625</v>
      </c>
      <c r="AS515" s="88">
        <f>data3!AM515</f>
        <v>2.3935902503228856E-2</v>
      </c>
    </row>
    <row r="516" spans="1:45">
      <c r="A516" s="14" t="str">
        <f>'data organization'!S517</f>
        <v>514:18:3.12:LO</v>
      </c>
      <c r="B516" s="2">
        <v>131.14556884765625</v>
      </c>
      <c r="C516" s="2">
        <v>131.37445068359375</v>
      </c>
      <c r="D516" s="2">
        <v>127.24307250976563</v>
      </c>
      <c r="E516" s="2">
        <v>138.60723876953125</v>
      </c>
      <c r="F516" s="2">
        <v>119.10047912597656</v>
      </c>
      <c r="G516" s="2">
        <v>128.267333984375</v>
      </c>
      <c r="H516" s="2">
        <v>132.0897216796875</v>
      </c>
      <c r="I516" s="2">
        <v>126.37903594970703</v>
      </c>
      <c r="J516" s="2">
        <v>113.00068664550781</v>
      </c>
      <c r="K516" s="2">
        <v>132.06111145019531</v>
      </c>
      <c r="L516" s="2">
        <v>115.98191833496094</v>
      </c>
      <c r="M516" s="2">
        <v>116.66857147216797</v>
      </c>
      <c r="N516" s="2">
        <v>126.60791778564453</v>
      </c>
      <c r="O516" s="2">
        <v>111.58731842041016</v>
      </c>
      <c r="R516" s="2">
        <v>124.02151489257812</v>
      </c>
      <c r="U516" s="2">
        <v>143.59693908691406</v>
      </c>
      <c r="V516" s="2">
        <v>131.51179504394531</v>
      </c>
      <c r="W516" s="2">
        <v>134.93934631347656</v>
      </c>
      <c r="Z516" s="2">
        <v>115.83314514160156</v>
      </c>
      <c r="AA516" s="2">
        <v>135.83200073242187</v>
      </c>
      <c r="AB516" s="2">
        <v>113.16090393066406</v>
      </c>
      <c r="AC516" s="2">
        <v>131.40306091308594</v>
      </c>
      <c r="AD516" s="2">
        <v>117.16067504882812</v>
      </c>
      <c r="AF516" s="2">
        <v>109.77340698242187</v>
      </c>
      <c r="AH516" s="2">
        <f t="shared" si="459"/>
        <v>9.4521261468386211</v>
      </c>
      <c r="AI516" s="2">
        <f t="shared" si="445"/>
        <v>109.77340698242187</v>
      </c>
      <c r="AJ516" s="2">
        <f t="shared" si="446"/>
        <v>111.12794468578862</v>
      </c>
      <c r="AK516" s="2">
        <f t="shared" si="447"/>
        <v>125.30613390604655</v>
      </c>
      <c r="AL516" s="2">
        <f t="shared" si="448"/>
        <v>139.48432312630447</v>
      </c>
      <c r="AM516" s="2">
        <f t="shared" si="449"/>
        <v>143.59693908691406</v>
      </c>
      <c r="AN516" s="89"/>
      <c r="AO516" s="48">
        <f t="shared" ref="AO516" ca="1" si="461">AN515</f>
        <v>127.50104653121994</v>
      </c>
      <c r="AP516" s="88"/>
      <c r="AQ516" s="88"/>
      <c r="AR516" s="88"/>
      <c r="AS516" s="88"/>
    </row>
    <row r="517" spans="1:45">
      <c r="A517" s="14" t="str">
        <f>'data organization'!S518</f>
        <v>515:18:3.12:HS</v>
      </c>
      <c r="B517" s="2">
        <v>154.94087219238281</v>
      </c>
      <c r="C517" s="2">
        <v>154.93614196777344</v>
      </c>
      <c r="D517" s="2">
        <v>154.93377685546875</v>
      </c>
      <c r="E517" s="2">
        <v>154.94087219238281</v>
      </c>
      <c r="F517" s="2">
        <v>154.92904663085937</v>
      </c>
      <c r="G517" s="2">
        <v>154.93850708007812</v>
      </c>
      <c r="H517" s="2">
        <v>154.94796752929687</v>
      </c>
      <c r="I517" s="2">
        <v>154.93141174316406</v>
      </c>
      <c r="J517" s="2">
        <v>154.886474609375</v>
      </c>
      <c r="K517" s="2">
        <v>154.92904663085937</v>
      </c>
      <c r="L517" s="2">
        <v>154.91249084472656</v>
      </c>
      <c r="M517" s="2">
        <v>154.92904663085937</v>
      </c>
      <c r="N517" s="2">
        <v>154.93377685546875</v>
      </c>
      <c r="O517" s="2">
        <v>154.91012573242187</v>
      </c>
      <c r="R517" s="2">
        <v>154.94796752929687</v>
      </c>
      <c r="U517" s="2">
        <v>154.93141174316406</v>
      </c>
      <c r="V517" s="2">
        <v>154.93614196777344</v>
      </c>
      <c r="W517" s="2">
        <v>154.9432373046875</v>
      </c>
      <c r="Z517" s="2">
        <v>154.90776062011719</v>
      </c>
      <c r="AA517" s="2">
        <v>154.92904663085937</v>
      </c>
      <c r="AB517" s="2">
        <v>154.91958618164062</v>
      </c>
      <c r="AC517" s="2">
        <v>154.93141174316406</v>
      </c>
      <c r="AD517" s="2">
        <v>144.19363403320312</v>
      </c>
      <c r="AF517" s="2">
        <v>154.91722106933594</v>
      </c>
      <c r="AH517" s="2">
        <f t="shared" si="459"/>
        <v>2.1913603230763119</v>
      </c>
      <c r="AI517" s="2">
        <f t="shared" si="445"/>
        <v>144.19363403320312</v>
      </c>
      <c r="AJ517" s="2">
        <f t="shared" si="446"/>
        <v>151.19450019531718</v>
      </c>
      <c r="AK517" s="2">
        <f t="shared" si="447"/>
        <v>154.48154067993164</v>
      </c>
      <c r="AL517" s="2">
        <f t="shared" si="448"/>
        <v>157.76858116454611</v>
      </c>
      <c r="AM517" s="2">
        <f t="shared" si="449"/>
        <v>154.94796752929687</v>
      </c>
      <c r="AN517" s="89"/>
      <c r="AO517" s="48">
        <f t="shared" ref="AO517" ca="1" si="462">AN515</f>
        <v>127.50104653121994</v>
      </c>
      <c r="AP517" s="88"/>
      <c r="AQ517" s="88"/>
      <c r="AR517" s="88"/>
      <c r="AS517" s="88"/>
    </row>
    <row r="518" spans="1:45">
      <c r="A518" s="14" t="str">
        <f>'data organization'!S519</f>
        <v>516:18:3.1:HI</v>
      </c>
      <c r="B518" s="2">
        <v>134.66468811035156</v>
      </c>
      <c r="C518" s="2">
        <v>131.06736755371094</v>
      </c>
      <c r="D518" s="2">
        <v>129.34690856933594</v>
      </c>
      <c r="E518" s="2">
        <v>134.19546508789062</v>
      </c>
      <c r="F518" s="2">
        <v>122.46509552001953</v>
      </c>
      <c r="G518" s="2">
        <v>125.906005859375</v>
      </c>
      <c r="H518" s="2">
        <v>128.56489562988281</v>
      </c>
      <c r="I518" s="2">
        <v>129.34690856933594</v>
      </c>
      <c r="J518" s="2">
        <v>119.96261596679687</v>
      </c>
      <c r="K518" s="2">
        <v>139.8260498046875</v>
      </c>
      <c r="L518" s="2">
        <v>116.20889282226562</v>
      </c>
      <c r="M518" s="2">
        <v>108.85786437988281</v>
      </c>
      <c r="N518" s="2">
        <v>120.58823394775391</v>
      </c>
      <c r="O518" s="2">
        <v>113.70641326904297</v>
      </c>
      <c r="R518" s="2">
        <v>120.74463653564453</v>
      </c>
      <c r="U518" s="2">
        <v>160.31509399414062</v>
      </c>
      <c r="V518" s="2">
        <v>125.28038787841797</v>
      </c>
      <c r="W518" s="2">
        <v>132.47500610351562</v>
      </c>
      <c r="Z518" s="2">
        <v>116.20889282226562</v>
      </c>
      <c r="AA518" s="2">
        <v>140.60807800292969</v>
      </c>
      <c r="AB518" s="2">
        <v>114.33203887939453</v>
      </c>
      <c r="AC518" s="2">
        <v>129.50332641601562</v>
      </c>
      <c r="AD518" s="2">
        <v>123.87274169921875</v>
      </c>
      <c r="AF518" s="2">
        <v>111.20393371582031</v>
      </c>
      <c r="AH518" s="2">
        <f t="shared" si="459"/>
        <v>11.295861467409274</v>
      </c>
      <c r="AI518" s="2">
        <f t="shared" si="445"/>
        <v>108.85786437988281</v>
      </c>
      <c r="AJ518" s="2">
        <f t="shared" si="446"/>
        <v>109.27502201295673</v>
      </c>
      <c r="AK518" s="2">
        <f t="shared" si="447"/>
        <v>126.21881421407063</v>
      </c>
      <c r="AL518" s="2">
        <f t="shared" si="448"/>
        <v>143.16260641518454</v>
      </c>
      <c r="AM518" s="2">
        <f t="shared" si="449"/>
        <v>160.31509399414062</v>
      </c>
      <c r="AN518" s="89">
        <f ca="1">INDIRECT("'calcRED(0)'!R"&amp;ROW('calcRED(0)'!$V$17)+(ROW(AN518)-ROW($AN$116))/3&amp;"C"&amp;COLUMN('calcRED(0)'!$V$17),FALSE)</f>
        <v>126.70765286893682</v>
      </c>
      <c r="AO518" s="48">
        <f t="shared" ref="AO518" ca="1" si="463">AN518</f>
        <v>126.70765286893682</v>
      </c>
      <c r="AP518" s="88">
        <f>AK518-AK521</f>
        <v>0.82112503051757813</v>
      </c>
      <c r="AQ518" s="88">
        <f>AK519-AK522</f>
        <v>0.90147431691488578</v>
      </c>
      <c r="AR518" s="88">
        <f>AK520-AK523</f>
        <v>8.189328511556937E-2</v>
      </c>
      <c r="AS518" s="88">
        <f>data3!AM518</f>
        <v>2.5611685168358544E-2</v>
      </c>
    </row>
    <row r="519" spans="1:45">
      <c r="A519" s="14" t="str">
        <f>'data organization'!S520</f>
        <v>517:18:3.1:LO</v>
      </c>
      <c r="B519" s="2">
        <v>130.19569396972656</v>
      </c>
      <c r="C519" s="2">
        <v>130.92813110351562</v>
      </c>
      <c r="D519" s="2">
        <v>126.32753753662109</v>
      </c>
      <c r="E519" s="2">
        <v>137.72602844238281</v>
      </c>
      <c r="F519" s="2">
        <v>118.17921447753906</v>
      </c>
      <c r="G519" s="2">
        <v>127.21446228027344</v>
      </c>
      <c r="H519" s="2">
        <v>131.32295227050781</v>
      </c>
      <c r="I519" s="2">
        <v>124.96566772460937</v>
      </c>
      <c r="J519" s="2">
        <v>112.31975555419922</v>
      </c>
      <c r="K519" s="2">
        <v>131.25428771972656</v>
      </c>
      <c r="L519" s="2">
        <v>114.89471435546875</v>
      </c>
      <c r="M519" s="2">
        <v>115.95330810546875</v>
      </c>
      <c r="N519" s="2">
        <v>126.15586853027344</v>
      </c>
      <c r="O519" s="2">
        <v>110.80339050292969</v>
      </c>
      <c r="R519" s="2">
        <v>122.86564636230469</v>
      </c>
      <c r="U519" s="2">
        <v>142.00045776367188</v>
      </c>
      <c r="V519" s="2">
        <v>130.58480834960937</v>
      </c>
      <c r="W519" s="2">
        <v>133.95513916015625</v>
      </c>
      <c r="Z519" s="2">
        <v>115.21514892578125</v>
      </c>
      <c r="AA519" s="2">
        <v>135.03089904785156</v>
      </c>
      <c r="AB519" s="2">
        <v>112.32547760009766</v>
      </c>
      <c r="AC519" s="2">
        <v>130.32730102539062</v>
      </c>
      <c r="AD519" s="2">
        <v>116.43968963623047</v>
      </c>
      <c r="AF519" s="2">
        <v>109.17257690429687</v>
      </c>
      <c r="AH519" s="2">
        <f t="shared" si="459"/>
        <v>9.3486768820930468</v>
      </c>
      <c r="AI519" s="2">
        <f t="shared" si="445"/>
        <v>109.17257690429687</v>
      </c>
      <c r="AJ519" s="2">
        <f t="shared" si="446"/>
        <v>110.40024123305346</v>
      </c>
      <c r="AK519" s="2">
        <f t="shared" si="447"/>
        <v>124.42325655619304</v>
      </c>
      <c r="AL519" s="2">
        <f t="shared" si="448"/>
        <v>138.44627187933261</v>
      </c>
      <c r="AM519" s="2">
        <f t="shared" si="449"/>
        <v>142.00045776367188</v>
      </c>
      <c r="AN519" s="89"/>
      <c r="AO519" s="48">
        <f t="shared" ref="AO519" ca="1" si="464">AN518</f>
        <v>126.70765286893682</v>
      </c>
      <c r="AP519" s="88"/>
      <c r="AQ519" s="88"/>
      <c r="AR519" s="88"/>
      <c r="AS519" s="88"/>
    </row>
    <row r="520" spans="1:45">
      <c r="A520" s="14" t="str">
        <f>'data organization'!S521</f>
        <v>518:18:3.1:HS</v>
      </c>
      <c r="B520" s="2">
        <v>154.93377685546875</v>
      </c>
      <c r="C520" s="2">
        <v>154.93614196777344</v>
      </c>
      <c r="D520" s="2">
        <v>154.94087219238281</v>
      </c>
      <c r="E520" s="2">
        <v>154.93850708007812</v>
      </c>
      <c r="F520" s="2">
        <v>154.92668151855469</v>
      </c>
      <c r="G520" s="2">
        <v>154.93614196777344</v>
      </c>
      <c r="H520" s="2">
        <v>154.94560241699219</v>
      </c>
      <c r="I520" s="2">
        <v>154.93141174316406</v>
      </c>
      <c r="J520" s="2">
        <v>154.90066528320312</v>
      </c>
      <c r="K520" s="2">
        <v>154.93614196777344</v>
      </c>
      <c r="L520" s="2">
        <v>154.9053955078125</v>
      </c>
      <c r="M520" s="2">
        <v>154.91958618164062</v>
      </c>
      <c r="N520" s="2">
        <v>154.93614196777344</v>
      </c>
      <c r="O520" s="2">
        <v>154.91722106933594</v>
      </c>
      <c r="R520" s="2">
        <v>154.9432373046875</v>
      </c>
      <c r="U520" s="2">
        <v>154.94087219238281</v>
      </c>
      <c r="V520" s="2">
        <v>154.93614196777344</v>
      </c>
      <c r="W520" s="2">
        <v>154.93850708007812</v>
      </c>
      <c r="Z520" s="2">
        <v>154.91249084472656</v>
      </c>
      <c r="AA520" s="2">
        <v>154.93141174316406</v>
      </c>
      <c r="AB520" s="2">
        <v>154.91485595703125</v>
      </c>
      <c r="AC520" s="2">
        <v>154.92431640625</v>
      </c>
      <c r="AD520" s="2">
        <v>141.67002868652344</v>
      </c>
      <c r="AF520" s="2">
        <v>154.91012573242187</v>
      </c>
      <c r="AH520" s="2">
        <f t="shared" si="459"/>
        <v>2.7064102244795083</v>
      </c>
      <c r="AI520" s="2">
        <f t="shared" si="445"/>
        <v>141.67002868652344</v>
      </c>
      <c r="AJ520" s="2">
        <f t="shared" si="446"/>
        <v>150.31647948139596</v>
      </c>
      <c r="AK520" s="2">
        <f t="shared" si="447"/>
        <v>154.37609481811523</v>
      </c>
      <c r="AL520" s="2">
        <f t="shared" si="448"/>
        <v>158.43571015483451</v>
      </c>
      <c r="AM520" s="2">
        <f t="shared" si="449"/>
        <v>154.94560241699219</v>
      </c>
      <c r="AN520" s="89"/>
      <c r="AO520" s="48">
        <f t="shared" ref="AO520" ca="1" si="465">AN518</f>
        <v>126.70765286893682</v>
      </c>
      <c r="AP520" s="88"/>
      <c r="AQ520" s="88"/>
      <c r="AR520" s="88"/>
      <c r="AS520" s="88"/>
    </row>
    <row r="521" spans="1:45">
      <c r="A521" s="14" t="str">
        <f>'data organization'!S522</f>
        <v>519:18:3.08:HI</v>
      </c>
      <c r="B521" s="2">
        <v>133.88265991210937</v>
      </c>
      <c r="C521" s="2">
        <v>130.12893676757812</v>
      </c>
      <c r="D521" s="2">
        <v>128.56489562988281</v>
      </c>
      <c r="E521" s="2">
        <v>133.25703430175781</v>
      </c>
      <c r="F521" s="2">
        <v>121.68306732177734</v>
      </c>
      <c r="G521" s="2">
        <v>125.12397766113281</v>
      </c>
      <c r="H521" s="2">
        <v>127.78286743164062</v>
      </c>
      <c r="I521" s="2">
        <v>128.56489562988281</v>
      </c>
      <c r="J521" s="2">
        <v>119.18058776855469</v>
      </c>
      <c r="K521" s="2">
        <v>138.88761901855469</v>
      </c>
      <c r="L521" s="2">
        <v>115.42687225341797</v>
      </c>
      <c r="M521" s="2">
        <v>108.23223876953125</v>
      </c>
      <c r="N521" s="2">
        <v>119.80621337890625</v>
      </c>
      <c r="O521" s="2">
        <v>113.08079528808594</v>
      </c>
      <c r="R521" s="2">
        <v>119.96261596679687</v>
      </c>
      <c r="U521" s="2">
        <v>159.22026062011719</v>
      </c>
      <c r="V521" s="2">
        <v>124.34195709228516</v>
      </c>
      <c r="W521" s="2">
        <v>131.6929931640625</v>
      </c>
      <c r="Z521" s="2">
        <v>115.42687225341797</v>
      </c>
      <c r="AA521" s="2">
        <v>139.66964721679688</v>
      </c>
      <c r="AB521" s="2">
        <v>113.55001068115234</v>
      </c>
      <c r="AC521" s="2">
        <v>128.56489562988281</v>
      </c>
      <c r="AD521" s="2">
        <v>123.09071350097656</v>
      </c>
      <c r="AF521" s="2">
        <v>110.42191314697266</v>
      </c>
      <c r="AH521" s="2">
        <f t="shared" si="459"/>
        <v>11.211013407662927</v>
      </c>
      <c r="AI521" s="2">
        <f t="shared" si="445"/>
        <v>108.23223876953125</v>
      </c>
      <c r="AJ521" s="2">
        <f t="shared" si="446"/>
        <v>108.58116907205866</v>
      </c>
      <c r="AK521" s="2">
        <f t="shared" si="447"/>
        <v>125.39768918355306</v>
      </c>
      <c r="AL521" s="2">
        <f t="shared" si="448"/>
        <v>142.21420929504745</v>
      </c>
      <c r="AM521" s="2">
        <f t="shared" si="449"/>
        <v>159.22026062011719</v>
      </c>
      <c r="AN521" s="89">
        <f ca="1">INDIRECT("'calcRED(0)'!R"&amp;ROW('calcRED(0)'!$V$17)+(ROW(AN521)-ROW($AN$116))/3&amp;"C"&amp;COLUMN('calcRED(0)'!$V$17),FALSE)</f>
        <v>125.85871271762123</v>
      </c>
      <c r="AO521" s="48">
        <f t="shared" ref="AO521" ca="1" si="466">AN521</f>
        <v>125.85871271762123</v>
      </c>
      <c r="AP521" s="88">
        <f>AK521-AK524</f>
        <v>0.80157661437988281</v>
      </c>
      <c r="AQ521" s="88">
        <f>AK522-AK525</f>
        <v>0.91077232360839844</v>
      </c>
      <c r="AR521" s="88">
        <f>AK523-AK526</f>
        <v>0.51530679066974017</v>
      </c>
      <c r="AS521" s="88">
        <f>data3!AM521</f>
        <v>2.4661864003827638E-2</v>
      </c>
    </row>
    <row r="522" spans="1:45">
      <c r="A522" s="14" t="str">
        <f>'data organization'!S523</f>
        <v>520:18:3.08:LO</v>
      </c>
      <c r="B522" s="2">
        <v>129.42892456054687</v>
      </c>
      <c r="C522" s="2">
        <v>130.36163330078125</v>
      </c>
      <c r="D522" s="2">
        <v>125.36621856689453</v>
      </c>
      <c r="E522" s="2">
        <v>136.85054016113281</v>
      </c>
      <c r="F522" s="2">
        <v>117.22361755371094</v>
      </c>
      <c r="G522" s="2">
        <v>126.12153625488281</v>
      </c>
      <c r="H522" s="2">
        <v>130.58480834960937</v>
      </c>
      <c r="I522" s="2">
        <v>123.63240814208984</v>
      </c>
      <c r="J522" s="2">
        <v>111.44998931884766</v>
      </c>
      <c r="K522" s="2">
        <v>130.42457580566406</v>
      </c>
      <c r="L522" s="2">
        <v>113.82467651367187</v>
      </c>
      <c r="M522" s="2">
        <v>115.10643005371094</v>
      </c>
      <c r="N522" s="2">
        <v>125.42343902587891</v>
      </c>
      <c r="O522" s="2">
        <v>110.01945495605469</v>
      </c>
      <c r="R522" s="2">
        <v>122.0531005859375</v>
      </c>
      <c r="U522" s="2">
        <v>139.99771118164063</v>
      </c>
      <c r="V522" s="2">
        <v>129.58915710449219</v>
      </c>
      <c r="W522" s="2">
        <v>133.1483154296875</v>
      </c>
      <c r="Z522" s="2">
        <v>114.56855010986328</v>
      </c>
      <c r="AA522" s="2">
        <v>133.91508483886719</v>
      </c>
      <c r="AB522" s="2">
        <v>111.55870819091797</v>
      </c>
      <c r="AC522" s="2">
        <v>129.53193664550781</v>
      </c>
      <c r="AD522" s="2">
        <v>115.79881286621094</v>
      </c>
      <c r="AF522" s="2">
        <v>108.54314422607422</v>
      </c>
      <c r="AH522" s="2">
        <f t="shared" si="459"/>
        <v>9.2259939732769283</v>
      </c>
      <c r="AI522" s="2">
        <f t="shared" si="445"/>
        <v>108.54314422607422</v>
      </c>
      <c r="AJ522" s="2">
        <f t="shared" si="446"/>
        <v>109.68279127936276</v>
      </c>
      <c r="AK522" s="2">
        <f t="shared" si="447"/>
        <v>123.52178223927815</v>
      </c>
      <c r="AL522" s="2">
        <f t="shared" si="448"/>
        <v>137.36077319919355</v>
      </c>
      <c r="AM522" s="2">
        <f t="shared" si="449"/>
        <v>139.99771118164063</v>
      </c>
      <c r="AN522" s="89"/>
      <c r="AO522" s="48">
        <f t="shared" ref="AO522" ca="1" si="467">AN521</f>
        <v>125.85871271762123</v>
      </c>
      <c r="AP522" s="88"/>
      <c r="AQ522" s="88"/>
      <c r="AR522" s="88"/>
      <c r="AS522" s="88"/>
    </row>
    <row r="523" spans="1:45">
      <c r="A523" s="14" t="str">
        <f>'data organization'!S524</f>
        <v>521:18:3.08:HS</v>
      </c>
      <c r="B523" s="2">
        <v>154.93614196777344</v>
      </c>
      <c r="C523" s="2">
        <v>154.94087219238281</v>
      </c>
      <c r="D523" s="2">
        <v>154.93614196777344</v>
      </c>
      <c r="E523" s="2">
        <v>154.9432373046875</v>
      </c>
      <c r="F523" s="2">
        <v>154.92431640625</v>
      </c>
      <c r="G523" s="2">
        <v>154.93850708007812</v>
      </c>
      <c r="H523" s="2">
        <v>154.94796752929687</v>
      </c>
      <c r="I523" s="2">
        <v>154.93141174316406</v>
      </c>
      <c r="J523" s="2">
        <v>154.89830017089844</v>
      </c>
      <c r="K523" s="2">
        <v>154.93850708007812</v>
      </c>
      <c r="L523" s="2">
        <v>154.89593505859375</v>
      </c>
      <c r="M523" s="2">
        <v>154.92431640625</v>
      </c>
      <c r="N523" s="2">
        <v>154.93850708007812</v>
      </c>
      <c r="O523" s="2">
        <v>154.9053955078125</v>
      </c>
      <c r="R523" s="2">
        <v>154.94560241699219</v>
      </c>
      <c r="U523" s="2">
        <v>154.92904663085937</v>
      </c>
      <c r="V523" s="2">
        <v>154.93377685546875</v>
      </c>
      <c r="W523" s="2">
        <v>154.93850708007812</v>
      </c>
      <c r="Z523" s="2">
        <v>154.91012573242187</v>
      </c>
      <c r="AA523" s="2">
        <v>154.92904663085937</v>
      </c>
      <c r="AB523" s="2">
        <v>154.91722106933594</v>
      </c>
      <c r="AC523" s="2">
        <v>154.92904663085937</v>
      </c>
      <c r="AD523" s="2">
        <v>139.72114562988281</v>
      </c>
      <c r="AF523" s="2">
        <v>154.90776062011719</v>
      </c>
      <c r="AH523" s="2">
        <f t="shared" si="459"/>
        <v>3.1040830785924745</v>
      </c>
      <c r="AI523" s="2">
        <f t="shared" si="445"/>
        <v>139.72114562988281</v>
      </c>
      <c r="AJ523" s="2">
        <f t="shared" si="446"/>
        <v>149.63807691511096</v>
      </c>
      <c r="AK523" s="2">
        <f t="shared" si="447"/>
        <v>154.29420153299967</v>
      </c>
      <c r="AL523" s="2">
        <f t="shared" si="448"/>
        <v>158.95032615088837</v>
      </c>
      <c r="AM523" s="2">
        <f t="shared" si="449"/>
        <v>154.94796752929687</v>
      </c>
      <c r="AN523" s="89"/>
      <c r="AO523" s="48">
        <f t="shared" ref="AO523" ca="1" si="468">AN521</f>
        <v>125.85871271762123</v>
      </c>
      <c r="AP523" s="88"/>
      <c r="AQ523" s="88"/>
      <c r="AR523" s="88"/>
      <c r="AS523" s="88"/>
    </row>
    <row r="524" spans="1:45">
      <c r="A524" s="14" t="str">
        <f>'data organization'!S525</f>
        <v>522:18:3.06:HI</v>
      </c>
      <c r="B524" s="2">
        <v>132.94422912597656</v>
      </c>
      <c r="C524" s="2">
        <v>129.34690856933594</v>
      </c>
      <c r="D524" s="2">
        <v>127.62645721435547</v>
      </c>
      <c r="E524" s="2">
        <v>132.47500610351562</v>
      </c>
      <c r="F524" s="2">
        <v>120.90104675292969</v>
      </c>
      <c r="G524" s="2">
        <v>124.34195709228516</v>
      </c>
      <c r="H524" s="2">
        <v>127.00083923339844</v>
      </c>
      <c r="I524" s="2">
        <v>127.78286743164062</v>
      </c>
      <c r="J524" s="2">
        <v>118.39856719970703</v>
      </c>
      <c r="K524" s="2">
        <v>138.1055908203125</v>
      </c>
      <c r="L524" s="2">
        <v>114.64484405517578</v>
      </c>
      <c r="M524" s="2">
        <v>107.45021820068359</v>
      </c>
      <c r="N524" s="2">
        <v>119.02418518066406</v>
      </c>
      <c r="O524" s="2">
        <v>112.29877471923828</v>
      </c>
      <c r="R524" s="2">
        <v>119.18058776855469</v>
      </c>
      <c r="U524" s="2">
        <v>158.28182983398437</v>
      </c>
      <c r="V524" s="2">
        <v>123.55992889404297</v>
      </c>
      <c r="W524" s="2">
        <v>130.75456237792969</v>
      </c>
      <c r="Z524" s="2">
        <v>114.64484405517578</v>
      </c>
      <c r="AA524" s="2">
        <v>138.88761901855469</v>
      </c>
      <c r="AB524" s="2">
        <v>112.92439270019531</v>
      </c>
      <c r="AC524" s="2">
        <v>127.78286743164062</v>
      </c>
      <c r="AD524" s="2">
        <v>122.30869293212891</v>
      </c>
      <c r="AF524" s="2">
        <v>109.63988494873047</v>
      </c>
      <c r="AH524" s="2">
        <f t="shared" si="459"/>
        <v>11.172577481237175</v>
      </c>
      <c r="AI524" s="2">
        <f t="shared" si="445"/>
        <v>107.45021820068359</v>
      </c>
      <c r="AJ524" s="2">
        <f t="shared" si="446"/>
        <v>107.8372463473174</v>
      </c>
      <c r="AK524" s="2">
        <f t="shared" si="447"/>
        <v>124.59611256917317</v>
      </c>
      <c r="AL524" s="2">
        <f t="shared" si="448"/>
        <v>141.35497879102894</v>
      </c>
      <c r="AM524" s="2">
        <f t="shared" si="449"/>
        <v>158.28182983398437</v>
      </c>
      <c r="AN524" s="89">
        <f ca="1">INDIRECT("'calcRED(0)'!R"&amp;ROW('calcRED(0)'!$V$17)+(ROW(AN524)-ROW($AN$116))/3&amp;"C"&amp;COLUMN('calcRED(0)'!$V$17),FALSE)</f>
        <v>125.04125590361201</v>
      </c>
      <c r="AO524" s="48">
        <f t="shared" ref="AO524" ca="1" si="469">AN524</f>
        <v>125.04125590361201</v>
      </c>
      <c r="AP524" s="88">
        <f>AK524-AK527</f>
        <v>0.84067630767822266</v>
      </c>
      <c r="AQ524" s="88">
        <f>AK525-AK528</f>
        <v>0.95440419514973485</v>
      </c>
      <c r="AR524" s="88">
        <f>AK526-AK529</f>
        <v>0.74985059102377249</v>
      </c>
      <c r="AS524" s="88">
        <f>data3!AM524</f>
        <v>2.6758332406320751E-2</v>
      </c>
    </row>
    <row r="525" spans="1:45">
      <c r="A525" s="14" t="str">
        <f>'data organization'!S526</f>
        <v>523:18:3.06:LO</v>
      </c>
      <c r="B525" s="2">
        <v>128.54200744628906</v>
      </c>
      <c r="C525" s="2">
        <v>129.38887023925781</v>
      </c>
      <c r="D525" s="2">
        <v>124.36484527587891</v>
      </c>
      <c r="E525" s="2">
        <v>135.820556640625</v>
      </c>
      <c r="F525" s="2">
        <v>116.22796630859375</v>
      </c>
      <c r="G525" s="2">
        <v>125.12588500976563</v>
      </c>
      <c r="H525" s="2">
        <v>129.74937438964844</v>
      </c>
      <c r="I525" s="2">
        <v>122.28771209716797</v>
      </c>
      <c r="J525" s="2">
        <v>110.71183013916016</v>
      </c>
      <c r="K525" s="2">
        <v>129.57771301269531</v>
      </c>
      <c r="L525" s="2">
        <v>112.86907958984375</v>
      </c>
      <c r="M525" s="2">
        <v>114.23666381835937</v>
      </c>
      <c r="N525" s="2">
        <v>124.38773345947266</v>
      </c>
      <c r="O525" s="2">
        <v>109.41863250732422</v>
      </c>
      <c r="R525" s="2">
        <v>121.21194458007812</v>
      </c>
      <c r="U525" s="2">
        <v>138.49850463867187</v>
      </c>
      <c r="V525" s="2">
        <v>128.63356018066406</v>
      </c>
      <c r="W525" s="2">
        <v>132.23277282714844</v>
      </c>
      <c r="Z525" s="2">
        <v>113.96772766113281</v>
      </c>
      <c r="AA525" s="2">
        <v>133.010986328125</v>
      </c>
      <c r="AB525" s="2">
        <v>110.96932983398437</v>
      </c>
      <c r="AC525" s="2">
        <v>128.66789245605469</v>
      </c>
      <c r="AD525" s="2">
        <v>114.95193481445312</v>
      </c>
      <c r="AF525" s="2">
        <v>107.81071472167969</v>
      </c>
      <c r="AH525" s="2">
        <f t="shared" si="459"/>
        <v>9.1013102949205553</v>
      </c>
      <c r="AI525" s="2">
        <f t="shared" si="445"/>
        <v>107.81071472167969</v>
      </c>
      <c r="AJ525" s="2">
        <f t="shared" si="446"/>
        <v>108.95904447328893</v>
      </c>
      <c r="AK525" s="2">
        <f t="shared" si="447"/>
        <v>122.61100991566975</v>
      </c>
      <c r="AL525" s="2">
        <f t="shared" si="448"/>
        <v>136.2629753580506</v>
      </c>
      <c r="AM525" s="2">
        <f t="shared" si="449"/>
        <v>138.49850463867187</v>
      </c>
      <c r="AN525" s="89"/>
      <c r="AO525" s="48">
        <f t="shared" ref="AO525" ca="1" si="470">AN524</f>
        <v>125.04125590361201</v>
      </c>
      <c r="AP525" s="88"/>
      <c r="AQ525" s="88"/>
      <c r="AR525" s="88"/>
      <c r="AS525" s="88"/>
    </row>
    <row r="526" spans="1:45">
      <c r="A526" s="14" t="str">
        <f>'data organization'!S527</f>
        <v>524:18:3.06:HS</v>
      </c>
      <c r="B526" s="2">
        <v>154.93377685546875</v>
      </c>
      <c r="C526" s="2">
        <v>154.93614196777344</v>
      </c>
      <c r="D526" s="2">
        <v>154.93141174316406</v>
      </c>
      <c r="E526" s="2">
        <v>154.93614196777344</v>
      </c>
      <c r="F526" s="2">
        <v>154.91958618164062</v>
      </c>
      <c r="G526" s="2">
        <v>154.93377685546875</v>
      </c>
      <c r="H526" s="2">
        <v>154.9432373046875</v>
      </c>
      <c r="I526" s="2">
        <v>154.93141174316406</v>
      </c>
      <c r="J526" s="2">
        <v>154.87937927246094</v>
      </c>
      <c r="K526" s="2">
        <v>154.92904663085937</v>
      </c>
      <c r="L526" s="2">
        <v>154.89830017089844</v>
      </c>
      <c r="M526" s="2">
        <v>154.92431640625</v>
      </c>
      <c r="N526" s="2">
        <v>154.93614196777344</v>
      </c>
      <c r="O526" s="2">
        <v>154.9053955078125</v>
      </c>
      <c r="R526" s="2">
        <v>154.94560241699219</v>
      </c>
      <c r="U526" s="2">
        <v>154.93377685546875</v>
      </c>
      <c r="V526" s="2">
        <v>154.93377685546875</v>
      </c>
      <c r="W526" s="2">
        <v>154.94087219238281</v>
      </c>
      <c r="Z526" s="2">
        <v>154.90066528320312</v>
      </c>
      <c r="AA526" s="2">
        <v>154.92904663085937</v>
      </c>
      <c r="AB526" s="2">
        <v>154.91249084472656</v>
      </c>
      <c r="AC526" s="2">
        <v>154.92904663085937</v>
      </c>
      <c r="AD526" s="2">
        <v>127.41764068603516</v>
      </c>
      <c r="AF526" s="2">
        <v>154.91249084472656</v>
      </c>
      <c r="AH526" s="2">
        <f t="shared" si="459"/>
        <v>5.6149465769404729</v>
      </c>
      <c r="AI526" s="2">
        <f t="shared" si="445"/>
        <v>127.41764068603516</v>
      </c>
      <c r="AJ526" s="2">
        <f t="shared" si="446"/>
        <v>145.35647487691921</v>
      </c>
      <c r="AK526" s="2">
        <f t="shared" si="447"/>
        <v>153.77889474232992</v>
      </c>
      <c r="AL526" s="2">
        <f t="shared" si="448"/>
        <v>162.20131460774064</v>
      </c>
      <c r="AM526" s="2">
        <f t="shared" si="449"/>
        <v>154.94560241699219</v>
      </c>
      <c r="AN526" s="89"/>
      <c r="AO526" s="48">
        <f t="shared" ref="AO526" ca="1" si="471">AN524</f>
        <v>125.04125590361201</v>
      </c>
      <c r="AP526" s="88"/>
      <c r="AQ526" s="88"/>
      <c r="AR526" s="88"/>
      <c r="AS526" s="88"/>
    </row>
    <row r="527" spans="1:45">
      <c r="A527" s="14" t="str">
        <f>'data organization'!S528</f>
        <v>525:18:3.04:HI</v>
      </c>
      <c r="B527" s="2">
        <v>132.16220092773437</v>
      </c>
      <c r="C527" s="2">
        <v>128.40847778320312</v>
      </c>
      <c r="D527" s="2">
        <v>126.84443664550781</v>
      </c>
      <c r="E527" s="2">
        <v>131.53659057617187</v>
      </c>
      <c r="F527" s="2">
        <v>120.1190185546875</v>
      </c>
      <c r="G527" s="2">
        <v>123.40352630615234</v>
      </c>
      <c r="H527" s="2">
        <v>126.06240844726562</v>
      </c>
      <c r="I527" s="2">
        <v>126.84443664550781</v>
      </c>
      <c r="J527" s="2">
        <v>117.61653900146484</v>
      </c>
      <c r="K527" s="2">
        <v>137.01075744628906</v>
      </c>
      <c r="L527" s="2">
        <v>113.86282348632812</v>
      </c>
      <c r="M527" s="2">
        <v>106.82460021972656</v>
      </c>
      <c r="N527" s="2">
        <v>118.24215698242187</v>
      </c>
      <c r="O527" s="2">
        <v>111.51674652099609</v>
      </c>
      <c r="R527" s="2">
        <v>118.39856719970703</v>
      </c>
      <c r="U527" s="2">
        <v>157.18699645996094</v>
      </c>
      <c r="V527" s="2">
        <v>122.77790832519531</v>
      </c>
      <c r="W527" s="2">
        <v>129.9725341796875</v>
      </c>
      <c r="Z527" s="2">
        <v>113.86282348632812</v>
      </c>
      <c r="AA527" s="2">
        <v>137.94918823242187</v>
      </c>
      <c r="AB527" s="2">
        <v>112.14236450195312</v>
      </c>
      <c r="AC527" s="2">
        <v>126.84443664550781</v>
      </c>
      <c r="AD527" s="2">
        <v>121.52666473388672</v>
      </c>
      <c r="AF527" s="2">
        <v>109.01426696777344</v>
      </c>
      <c r="AH527" s="2">
        <f t="shared" si="459"/>
        <v>11.074229641952769</v>
      </c>
      <c r="AI527" s="2">
        <f t="shared" si="445"/>
        <v>106.82460021972656</v>
      </c>
      <c r="AJ527" s="2">
        <f t="shared" si="446"/>
        <v>107.1440917985658</v>
      </c>
      <c r="AK527" s="2">
        <f t="shared" si="447"/>
        <v>123.75543626149495</v>
      </c>
      <c r="AL527" s="2">
        <f t="shared" si="448"/>
        <v>140.3667807244241</v>
      </c>
      <c r="AM527" s="2">
        <f t="shared" si="449"/>
        <v>157.18699645996094</v>
      </c>
      <c r="AN527" s="89">
        <f ca="1">INDIRECT("'calcRED(0)'!R"&amp;ROW('calcRED(0)'!$V$17)+(ROW(AN527)-ROW($AN$116))/3&amp;"C"&amp;COLUMN('calcRED(0)'!$V$17),FALSE)</f>
        <v>124.15430830088108</v>
      </c>
      <c r="AO527" s="48">
        <f t="shared" ref="AO527" ca="1" si="472">AN527</f>
        <v>124.15430830088108</v>
      </c>
      <c r="AP527" s="88">
        <f>AK527-AK530</f>
        <v>0.8471943537394111</v>
      </c>
      <c r="AQ527" s="88">
        <f>AK528-AK531</f>
        <v>0.86809603373210109</v>
      </c>
      <c r="AR527" s="88">
        <f>AK529-AK532</f>
        <v>0.23966821034750296</v>
      </c>
      <c r="AS527" s="88">
        <f>data3!AM527</f>
        <v>2.453263344303247E-2</v>
      </c>
    </row>
    <row r="528" spans="1:45">
      <c r="A528" s="14" t="str">
        <f>'data organization'!S529</f>
        <v>526:18:3.04:LO</v>
      </c>
      <c r="B528" s="2">
        <v>127.51773834228516</v>
      </c>
      <c r="C528" s="2">
        <v>128.19866943359375</v>
      </c>
      <c r="D528" s="2">
        <v>123.51224517822266</v>
      </c>
      <c r="E528" s="2">
        <v>134.65896606445312</v>
      </c>
      <c r="F528" s="2">
        <v>115.18653869628906</v>
      </c>
      <c r="G528" s="2">
        <v>124.10734558105469</v>
      </c>
      <c r="H528" s="2">
        <v>128.98832702636719</v>
      </c>
      <c r="I528" s="2">
        <v>120.84001159667969</v>
      </c>
      <c r="J528" s="2">
        <v>109.87068176269531</v>
      </c>
      <c r="K528" s="2">
        <v>128.59922790527344</v>
      </c>
      <c r="L528" s="2">
        <v>112.02792358398438</v>
      </c>
      <c r="M528" s="2">
        <v>113.49279022216797</v>
      </c>
      <c r="N528" s="2">
        <v>123.42069244384766</v>
      </c>
      <c r="O528" s="2">
        <v>108.48020172119141</v>
      </c>
      <c r="R528" s="2">
        <v>120.11329650878906</v>
      </c>
      <c r="U528" s="2">
        <v>137.82902526855469</v>
      </c>
      <c r="V528" s="2">
        <v>127.77523803710937</v>
      </c>
      <c r="W528" s="2">
        <v>131.36300659179687</v>
      </c>
      <c r="Z528" s="2">
        <v>113.00068664550781</v>
      </c>
      <c r="AA528" s="2">
        <v>131.75784301757812</v>
      </c>
      <c r="AB528" s="2">
        <v>110.22544860839844</v>
      </c>
      <c r="AC528" s="2">
        <v>127.78096008300781</v>
      </c>
      <c r="AD528" s="2">
        <v>114.10505676269531</v>
      </c>
      <c r="AF528" s="2">
        <v>106.9066162109375</v>
      </c>
      <c r="AH528" s="2">
        <f t="shared" si="459"/>
        <v>9.0660620230084916</v>
      </c>
      <c r="AI528" s="2">
        <f t="shared" si="445"/>
        <v>106.9066162109375</v>
      </c>
      <c r="AJ528" s="2">
        <f t="shared" si="446"/>
        <v>108.05751268600729</v>
      </c>
      <c r="AK528" s="2">
        <f t="shared" si="447"/>
        <v>121.65660572052002</v>
      </c>
      <c r="AL528" s="2">
        <f t="shared" si="448"/>
        <v>135.25569875503277</v>
      </c>
      <c r="AM528" s="2">
        <f t="shared" si="449"/>
        <v>137.82902526855469</v>
      </c>
      <c r="AN528" s="89"/>
      <c r="AO528" s="48">
        <f t="shared" ref="AO528" ca="1" si="473">AN527</f>
        <v>124.15430830088108</v>
      </c>
      <c r="AP528" s="88"/>
      <c r="AQ528" s="88"/>
      <c r="AR528" s="88"/>
      <c r="AS528" s="88"/>
    </row>
    <row r="529" spans="1:45">
      <c r="A529" s="14" t="str">
        <f>'data organization'!S530</f>
        <v>527:18:3.04:HS</v>
      </c>
      <c r="B529" s="2">
        <v>154.93141174316406</v>
      </c>
      <c r="C529" s="2">
        <v>154.94087219238281</v>
      </c>
      <c r="D529" s="2">
        <v>154.93377685546875</v>
      </c>
      <c r="E529" s="2">
        <v>154.94087219238281</v>
      </c>
      <c r="F529" s="2">
        <v>154.92668151855469</v>
      </c>
      <c r="G529" s="2">
        <v>154.92904663085937</v>
      </c>
      <c r="H529" s="2">
        <v>154.94087219238281</v>
      </c>
      <c r="I529" s="2">
        <v>154.92668151855469</v>
      </c>
      <c r="J529" s="2">
        <v>154.87228393554687</v>
      </c>
      <c r="K529" s="2">
        <v>154.93141174316406</v>
      </c>
      <c r="L529" s="2">
        <v>154.89830017089844</v>
      </c>
      <c r="M529" s="2">
        <v>154.91722106933594</v>
      </c>
      <c r="N529" s="2">
        <v>154.93850708007812</v>
      </c>
      <c r="O529" s="2">
        <v>154.90776062011719</v>
      </c>
      <c r="R529" s="2">
        <v>154.94796752929687</v>
      </c>
      <c r="U529" s="2">
        <v>154.92195129394531</v>
      </c>
      <c r="V529" s="2">
        <v>154.93377685546875</v>
      </c>
      <c r="W529" s="2">
        <v>154.93377685546875</v>
      </c>
      <c r="Z529" s="2">
        <v>154.91249084472656</v>
      </c>
      <c r="AA529" s="2">
        <v>154.91722106933594</v>
      </c>
      <c r="AB529" s="2">
        <v>154.9053955078125</v>
      </c>
      <c r="AC529" s="2">
        <v>154.92195129394531</v>
      </c>
      <c r="AD529" s="2">
        <v>109.46616363525391</v>
      </c>
      <c r="AF529" s="2">
        <v>154.90066528320312</v>
      </c>
      <c r="AH529" s="2">
        <f t="shared" si="459"/>
        <v>9.2788705751471188</v>
      </c>
      <c r="AI529" s="2">
        <f t="shared" si="445"/>
        <v>109.46616363525391</v>
      </c>
      <c r="AJ529" s="2">
        <f t="shared" si="446"/>
        <v>139.11073828858548</v>
      </c>
      <c r="AK529" s="2">
        <f t="shared" si="447"/>
        <v>153.02904415130615</v>
      </c>
      <c r="AL529" s="2">
        <f t="shared" si="448"/>
        <v>166.94735001402682</v>
      </c>
      <c r="AM529" s="2">
        <f t="shared" si="449"/>
        <v>154.94796752929687</v>
      </c>
      <c r="AN529" s="89"/>
      <c r="AO529" s="48">
        <f t="shared" ref="AO529" ca="1" si="474">AN527</f>
        <v>124.15430830088108</v>
      </c>
      <c r="AP529" s="88"/>
      <c r="AQ529" s="88"/>
      <c r="AR529" s="88"/>
      <c r="AS529" s="88"/>
    </row>
    <row r="530" spans="1:45">
      <c r="A530" s="14" t="str">
        <f>'data organization'!S531</f>
        <v>528:18:3.02:HI</v>
      </c>
      <c r="B530" s="2">
        <v>131.22377014160156</v>
      </c>
      <c r="C530" s="2">
        <v>127.62645721435547</v>
      </c>
      <c r="D530" s="2">
        <v>125.906005859375</v>
      </c>
      <c r="E530" s="2">
        <v>130.59815979003906</v>
      </c>
      <c r="F530" s="2">
        <v>119.18058776855469</v>
      </c>
      <c r="G530" s="2">
        <v>122.62149810791016</v>
      </c>
      <c r="H530" s="2">
        <v>125.28038787841797</v>
      </c>
      <c r="I530" s="2">
        <v>125.906005859375</v>
      </c>
      <c r="J530" s="2">
        <v>116.83451843261719</v>
      </c>
      <c r="K530" s="2">
        <v>136.22872924804687</v>
      </c>
      <c r="L530" s="2">
        <v>113.08079528808594</v>
      </c>
      <c r="M530" s="2">
        <v>106.04257202148437</v>
      </c>
      <c r="N530" s="2">
        <v>117.46013641357422</v>
      </c>
      <c r="O530" s="2">
        <v>110.73471832275391</v>
      </c>
      <c r="R530" s="2">
        <v>117.61653900146484</v>
      </c>
      <c r="U530" s="2">
        <v>156.0921630859375</v>
      </c>
      <c r="V530" s="2">
        <v>121.99588012695312</v>
      </c>
      <c r="W530" s="2">
        <v>129.03410339355469</v>
      </c>
      <c r="Z530" s="2">
        <v>113.08079528808594</v>
      </c>
      <c r="AA530" s="2">
        <v>137.01075744628906</v>
      </c>
      <c r="AB530" s="2">
        <v>111.36034393310547</v>
      </c>
      <c r="AC530" s="2">
        <v>126.06240844726562</v>
      </c>
      <c r="AD530" s="2">
        <v>120.58823394775391</v>
      </c>
      <c r="AF530" s="2">
        <v>108.23223876953125</v>
      </c>
      <c r="AH530" s="2">
        <f t="shared" si="459"/>
        <v>11.010700407341048</v>
      </c>
      <c r="AI530" s="2">
        <f t="shared" si="445"/>
        <v>106.04257202148437</v>
      </c>
      <c r="AJ530" s="2">
        <f t="shared" si="446"/>
        <v>106.39219129674396</v>
      </c>
      <c r="AK530" s="2">
        <f t="shared" si="447"/>
        <v>122.90824190775554</v>
      </c>
      <c r="AL530" s="2">
        <f t="shared" si="448"/>
        <v>139.42429251876712</v>
      </c>
      <c r="AM530" s="2">
        <f t="shared" si="449"/>
        <v>156.0921630859375</v>
      </c>
      <c r="AN530" s="89">
        <f ca="1">INDIRECT("'calcRED(0)'!R"&amp;ROW('calcRED(0)'!$V$17)+(ROW(AN530)-ROW($AN$116))/3&amp;"C"&amp;COLUMN('calcRED(0)'!$V$17),FALSE)</f>
        <v>123.34113503991084</v>
      </c>
      <c r="AO530" s="48">
        <f t="shared" ref="AO530" ca="1" si="475">AN530</f>
        <v>123.34113503991084</v>
      </c>
      <c r="AP530" s="88">
        <f>AK530-AK533</f>
        <v>0.86022663116455078</v>
      </c>
      <c r="AQ530" s="88">
        <f>AK531-AK534</f>
        <v>0.87715498606362985</v>
      </c>
      <c r="AR530" s="88">
        <f>AK532-AK535</f>
        <v>6.0114224751771417E-2</v>
      </c>
      <c r="AS530" s="88">
        <f>data3!AM530</f>
        <v>2.7418244269586722E-2</v>
      </c>
    </row>
    <row r="531" spans="1:45">
      <c r="A531" s="14" t="str">
        <f>'data organization'!S532</f>
        <v>529:18:3.02:LO</v>
      </c>
      <c r="B531" s="2">
        <v>126.51064300537109</v>
      </c>
      <c r="C531" s="2">
        <v>126.8883056640625</v>
      </c>
      <c r="D531" s="2">
        <v>122.46509552001953</v>
      </c>
      <c r="E531" s="2">
        <v>133.67475891113281</v>
      </c>
      <c r="F531" s="2">
        <v>114.39688873291016</v>
      </c>
      <c r="G531" s="2">
        <v>122.73403167724609</v>
      </c>
      <c r="H531" s="2">
        <v>128.267333984375</v>
      </c>
      <c r="I531" s="2">
        <v>120.17623901367187</v>
      </c>
      <c r="J531" s="2">
        <v>108.85214233398437</v>
      </c>
      <c r="K531" s="2">
        <v>127.67795562744141</v>
      </c>
      <c r="L531" s="2">
        <v>110.91783142089844</v>
      </c>
      <c r="M531" s="2">
        <v>112.57724761962891</v>
      </c>
      <c r="N531" s="2">
        <v>122.56237030029297</v>
      </c>
      <c r="O531" s="2">
        <v>107.80499267578125</v>
      </c>
      <c r="R531" s="2">
        <v>119.12908935546875</v>
      </c>
      <c r="U531" s="2">
        <v>137.73175048828125</v>
      </c>
      <c r="V531" s="2">
        <v>127.12290954589844</v>
      </c>
      <c r="W531" s="2">
        <v>130.32730102539062</v>
      </c>
      <c r="Z531" s="2">
        <v>112.26825714111328</v>
      </c>
      <c r="AA531" s="2">
        <v>131.13984680175781</v>
      </c>
      <c r="AB531" s="2">
        <v>109.24696350097656</v>
      </c>
      <c r="AC531" s="2">
        <v>126.81964111328125</v>
      </c>
      <c r="AD531" s="2">
        <v>113.22384643554687</v>
      </c>
      <c r="AF531" s="2">
        <v>106.40879058837891</v>
      </c>
      <c r="AH531" s="2">
        <f t="shared" si="459"/>
        <v>9.090234604843209</v>
      </c>
      <c r="AI531" s="2">
        <f t="shared" si="445"/>
        <v>106.40879058837891</v>
      </c>
      <c r="AJ531" s="2">
        <f t="shared" si="446"/>
        <v>107.1531577795231</v>
      </c>
      <c r="AK531" s="2">
        <f t="shared" si="447"/>
        <v>120.78850968678792</v>
      </c>
      <c r="AL531" s="2">
        <f t="shared" si="448"/>
        <v>134.42386159405274</v>
      </c>
      <c r="AM531" s="2">
        <f t="shared" si="449"/>
        <v>137.73175048828125</v>
      </c>
      <c r="AN531" s="89"/>
      <c r="AO531" s="48">
        <f t="shared" ref="AO531" ca="1" si="476">AN530</f>
        <v>123.34113503991084</v>
      </c>
      <c r="AP531" s="88"/>
      <c r="AQ531" s="88"/>
      <c r="AR531" s="88"/>
      <c r="AS531" s="88"/>
    </row>
    <row r="532" spans="1:45">
      <c r="A532" s="14" t="str">
        <f>'data organization'!S533</f>
        <v>530:18:3.02:HS</v>
      </c>
      <c r="B532" s="2">
        <v>154.93377685546875</v>
      </c>
      <c r="C532" s="2">
        <v>154.93850708007812</v>
      </c>
      <c r="D532" s="2">
        <v>154.92668151855469</v>
      </c>
      <c r="E532" s="2">
        <v>154.94087219238281</v>
      </c>
      <c r="F532" s="2">
        <v>154.92431640625</v>
      </c>
      <c r="G532" s="2">
        <v>154.93377685546875</v>
      </c>
      <c r="H532" s="2">
        <v>154.9432373046875</v>
      </c>
      <c r="I532" s="2">
        <v>154.93377685546875</v>
      </c>
      <c r="J532" s="2">
        <v>154.85809326171875</v>
      </c>
      <c r="K532" s="2">
        <v>154.93141174316406</v>
      </c>
      <c r="L532" s="2">
        <v>154.75166320800781</v>
      </c>
      <c r="M532" s="2">
        <v>154.92195129394531</v>
      </c>
      <c r="N532" s="2">
        <v>154.93614196777344</v>
      </c>
      <c r="O532" s="2">
        <v>154.9053955078125</v>
      </c>
      <c r="R532" s="2">
        <v>154.94796752929687</v>
      </c>
      <c r="U532" s="2">
        <v>154.93377685546875</v>
      </c>
      <c r="V532" s="2">
        <v>154.93141174316406</v>
      </c>
      <c r="W532" s="2">
        <v>154.93850708007812</v>
      </c>
      <c r="Z532" s="2">
        <v>154.90303039550781</v>
      </c>
      <c r="AA532" s="2">
        <v>154.91958618164062</v>
      </c>
      <c r="AB532" s="2">
        <v>154.91249084472656</v>
      </c>
      <c r="AC532" s="2">
        <v>154.91958618164062</v>
      </c>
      <c r="AD532" s="2">
        <v>103.85130310058594</v>
      </c>
      <c r="AF532" s="2">
        <v>154.90776062011719</v>
      </c>
      <c r="AH532" s="2">
        <f t="shared" si="459"/>
        <v>10.423841938611881</v>
      </c>
      <c r="AI532" s="2">
        <f t="shared" si="445"/>
        <v>103.85130310058594</v>
      </c>
      <c r="AJ532" s="2">
        <f t="shared" si="446"/>
        <v>137.15361303304081</v>
      </c>
      <c r="AK532" s="2">
        <f t="shared" si="447"/>
        <v>152.78937594095865</v>
      </c>
      <c r="AL532" s="2">
        <f t="shared" si="448"/>
        <v>168.42513884887649</v>
      </c>
      <c r="AM532" s="2">
        <f t="shared" si="449"/>
        <v>154.94796752929687</v>
      </c>
      <c r="AN532" s="89"/>
      <c r="AO532" s="48">
        <f t="shared" ref="AO532" ca="1" si="477">AN530</f>
        <v>123.34113503991084</v>
      </c>
      <c r="AP532" s="88"/>
      <c r="AQ532" s="88"/>
      <c r="AR532" s="88"/>
      <c r="AS532" s="88"/>
    </row>
    <row r="533" spans="1:45">
      <c r="A533" s="14" t="str">
        <f>'data organization'!S534</f>
        <v>531:18:3:HI</v>
      </c>
      <c r="B533" s="2">
        <v>130.28533935546875</v>
      </c>
      <c r="C533" s="2">
        <v>126.68802642822266</v>
      </c>
      <c r="D533" s="2">
        <v>125.12397766113281</v>
      </c>
      <c r="E533" s="2">
        <v>129.65972900390625</v>
      </c>
      <c r="F533" s="2">
        <v>118.39856719970703</v>
      </c>
      <c r="G533" s="2">
        <v>121.8394775390625</v>
      </c>
      <c r="H533" s="2">
        <v>124.34195709228516</v>
      </c>
      <c r="I533" s="2">
        <v>125.12397766113281</v>
      </c>
      <c r="J533" s="2">
        <v>116.052490234375</v>
      </c>
      <c r="K533" s="2">
        <v>135.13389587402344</v>
      </c>
      <c r="L533" s="2">
        <v>112.29877471923828</v>
      </c>
      <c r="M533" s="2">
        <v>105.26055145263672</v>
      </c>
      <c r="N533" s="2">
        <v>116.67810821533203</v>
      </c>
      <c r="O533" s="2">
        <v>109.95269775390625</v>
      </c>
      <c r="R533" s="2">
        <v>116.83451843261719</v>
      </c>
      <c r="U533" s="2">
        <v>154.99732971191406</v>
      </c>
      <c r="V533" s="2">
        <v>121.05744934082031</v>
      </c>
      <c r="W533" s="2">
        <v>128.09567260742187</v>
      </c>
      <c r="Z533" s="2">
        <v>112.29877471923828</v>
      </c>
      <c r="AA533" s="2">
        <v>136.07232666015625</v>
      </c>
      <c r="AB533" s="2">
        <v>110.57831573486328</v>
      </c>
      <c r="AC533" s="2">
        <v>125.12397766113281</v>
      </c>
      <c r="AD533" s="2">
        <v>119.80621337890625</v>
      </c>
      <c r="AF533" s="2">
        <v>107.45021820068359</v>
      </c>
      <c r="AH533" s="2">
        <f t="shared" si="459"/>
        <v>10.925267098619495</v>
      </c>
      <c r="AI533" s="2">
        <f t="shared" si="445"/>
        <v>105.26055145263672</v>
      </c>
      <c r="AJ533" s="2">
        <f t="shared" si="446"/>
        <v>105.66011462866174</v>
      </c>
      <c r="AK533" s="2">
        <f t="shared" si="447"/>
        <v>122.04801527659099</v>
      </c>
      <c r="AL533" s="2">
        <f t="shared" si="448"/>
        <v>138.43591592452023</v>
      </c>
      <c r="AM533" s="2">
        <f t="shared" si="449"/>
        <v>154.99732971191406</v>
      </c>
      <c r="AN533" s="89">
        <f ca="1">INDIRECT("'calcRED(0)'!R"&amp;ROW('calcRED(0)'!$V$17)+(ROW(AN533)-ROW($AN$116))/3&amp;"C"&amp;COLUMN('calcRED(0)'!$V$17),FALSE)</f>
        <v>122.43231360602147</v>
      </c>
      <c r="AO533" s="48">
        <f t="shared" ref="AO533" ca="1" si="478">AN533</f>
        <v>122.43231360602147</v>
      </c>
      <c r="AP533" s="88">
        <f>AK533-AK536</f>
        <v>0.85371049245199515</v>
      </c>
      <c r="AQ533" s="88">
        <f>AK534-AK537</f>
        <v>0.86261208852133109</v>
      </c>
      <c r="AR533" s="88">
        <f>AK535-AK538</f>
        <v>0.23809178670248343</v>
      </c>
      <c r="AS533" s="88">
        <f>data3!AM533</f>
        <v>2.4661825549217919E-2</v>
      </c>
    </row>
    <row r="534" spans="1:45">
      <c r="A534" s="14" t="str">
        <f>'data organization'!S535</f>
        <v>532:18:3:LO</v>
      </c>
      <c r="B534" s="2">
        <v>125.45204925537109</v>
      </c>
      <c r="C534" s="2">
        <v>125.81826782226562</v>
      </c>
      <c r="D534" s="2">
        <v>121.66971588134766</v>
      </c>
      <c r="E534" s="2">
        <v>132.81071472167969</v>
      </c>
      <c r="F534" s="2">
        <v>113.65300750732422</v>
      </c>
      <c r="G534" s="2">
        <v>121.41794586181641</v>
      </c>
      <c r="H534" s="2">
        <v>127.51201629638672</v>
      </c>
      <c r="I534" s="2">
        <v>119.78141784667969</v>
      </c>
      <c r="J534" s="2">
        <v>107.63904571533203</v>
      </c>
      <c r="K534" s="2">
        <v>127.03707885742187</v>
      </c>
      <c r="L534" s="2">
        <v>110.07667541503906</v>
      </c>
      <c r="M534" s="2">
        <v>111.65026092529297</v>
      </c>
      <c r="N534" s="2">
        <v>121.39505767822266</v>
      </c>
      <c r="O534" s="2">
        <v>106.87228393554687</v>
      </c>
      <c r="R534" s="2">
        <v>118.01327514648437</v>
      </c>
      <c r="U534" s="2">
        <v>137.81758117675781</v>
      </c>
      <c r="V534" s="2">
        <v>126.07575988769531</v>
      </c>
      <c r="W534" s="2">
        <v>129.29731750488281</v>
      </c>
      <c r="Z534" s="2">
        <v>111.58731842041016</v>
      </c>
      <c r="AA534" s="2">
        <v>130.09269714355469</v>
      </c>
      <c r="AB534" s="2">
        <v>108.37148284912109</v>
      </c>
      <c r="AC534" s="2">
        <v>125.77821350097656</v>
      </c>
      <c r="AD534" s="2">
        <v>112.52574920654297</v>
      </c>
      <c r="AF534" s="2">
        <v>105.52758026123047</v>
      </c>
      <c r="AH534" s="2">
        <f t="shared" si="459"/>
        <v>9.1489622003561184</v>
      </c>
      <c r="AI534" s="2">
        <f t="shared" si="445"/>
        <v>105.52758026123047</v>
      </c>
      <c r="AJ534" s="2">
        <f t="shared" si="446"/>
        <v>106.1879114001901</v>
      </c>
      <c r="AK534" s="2">
        <f t="shared" si="447"/>
        <v>119.91135470072429</v>
      </c>
      <c r="AL534" s="2">
        <f t="shared" si="448"/>
        <v>133.63479800125847</v>
      </c>
      <c r="AM534" s="2">
        <f t="shared" si="449"/>
        <v>137.81758117675781</v>
      </c>
      <c r="AN534" s="89"/>
      <c r="AO534" s="48">
        <f t="shared" ref="AO534" ca="1" si="479">AN533</f>
        <v>122.43231360602147</v>
      </c>
      <c r="AP534" s="88"/>
      <c r="AQ534" s="88"/>
      <c r="AR534" s="88"/>
      <c r="AS534" s="88"/>
    </row>
    <row r="535" spans="1:45">
      <c r="A535" s="14" t="str">
        <f>'data organization'!S536</f>
        <v>533:18:3:HS</v>
      </c>
      <c r="B535" s="2">
        <v>154.93141174316406</v>
      </c>
      <c r="C535" s="2">
        <v>154.93141174316406</v>
      </c>
      <c r="D535" s="2">
        <v>154.92668151855469</v>
      </c>
      <c r="E535" s="2">
        <v>154.93614196777344</v>
      </c>
      <c r="F535" s="2">
        <v>154.92195129394531</v>
      </c>
      <c r="G535" s="2">
        <v>154.93377685546875</v>
      </c>
      <c r="H535" s="2">
        <v>154.93614196777344</v>
      </c>
      <c r="I535" s="2">
        <v>154.92668151855469</v>
      </c>
      <c r="J535" s="2">
        <v>154.88410949707031</v>
      </c>
      <c r="K535" s="2">
        <v>154.93141174316406</v>
      </c>
      <c r="L535" s="2">
        <v>154.53170776367188</v>
      </c>
      <c r="M535" s="2">
        <v>154.92195129394531</v>
      </c>
      <c r="N535" s="2">
        <v>154.93141174316406</v>
      </c>
      <c r="O535" s="2">
        <v>154.91012573242187</v>
      </c>
      <c r="R535" s="2">
        <v>154.94796752929687</v>
      </c>
      <c r="U535" s="2">
        <v>154.93377685546875</v>
      </c>
      <c r="V535" s="2">
        <v>154.93141174316406</v>
      </c>
      <c r="W535" s="2">
        <v>154.93141174316406</v>
      </c>
      <c r="Z535" s="2">
        <v>154.90066528320312</v>
      </c>
      <c r="AA535" s="2">
        <v>154.92431640625</v>
      </c>
      <c r="AB535" s="2">
        <v>154.90776062011719</v>
      </c>
      <c r="AC535" s="2">
        <v>154.92431640625</v>
      </c>
      <c r="AD535" s="2">
        <v>102.63797760009766</v>
      </c>
      <c r="AF535" s="2">
        <v>154.90776062011719</v>
      </c>
      <c r="AH535" s="2">
        <f t="shared" si="459"/>
        <v>10.669707777097635</v>
      </c>
      <c r="AI535" s="2">
        <f t="shared" si="445"/>
        <v>102.63797760009766</v>
      </c>
      <c r="AJ535" s="2">
        <f t="shared" si="446"/>
        <v>136.72470005056041</v>
      </c>
      <c r="AK535" s="2">
        <f t="shared" si="447"/>
        <v>152.72926171620688</v>
      </c>
      <c r="AL535" s="2">
        <f t="shared" si="448"/>
        <v>168.73382338185334</v>
      </c>
      <c r="AM535" s="2">
        <f t="shared" si="449"/>
        <v>154.94796752929687</v>
      </c>
      <c r="AN535" s="89"/>
      <c r="AO535" s="48">
        <f t="shared" ref="AO535" ca="1" si="480">AN533</f>
        <v>122.43231360602147</v>
      </c>
      <c r="AP535" s="88"/>
      <c r="AQ535" s="88"/>
      <c r="AR535" s="88"/>
      <c r="AS535" s="88"/>
    </row>
    <row r="536" spans="1:45">
      <c r="A536" s="14" t="str">
        <f>'data organization'!S537</f>
        <v>534:18:2.98:HI</v>
      </c>
      <c r="B536" s="2">
        <v>129.34690856933594</v>
      </c>
      <c r="C536" s="2">
        <v>125.74959564208984</v>
      </c>
      <c r="D536" s="2">
        <v>124.185546875</v>
      </c>
      <c r="E536" s="2">
        <v>128.72129821777344</v>
      </c>
      <c r="F536" s="2">
        <v>117.61653900146484</v>
      </c>
      <c r="G536" s="2">
        <v>120.90104675292969</v>
      </c>
      <c r="H536" s="2">
        <v>123.40352630615234</v>
      </c>
      <c r="I536" s="2">
        <v>124.185546875</v>
      </c>
      <c r="J536" s="2">
        <v>115.27046966552734</v>
      </c>
      <c r="K536" s="2">
        <v>134.19546508789062</v>
      </c>
      <c r="L536" s="2">
        <v>111.51674652099609</v>
      </c>
      <c r="M536" s="2">
        <v>104.63492584228516</v>
      </c>
      <c r="N536" s="2">
        <v>115.89608764648437</v>
      </c>
      <c r="O536" s="2">
        <v>109.32707977294922</v>
      </c>
      <c r="R536" s="2">
        <v>116.052490234375</v>
      </c>
      <c r="U536" s="2">
        <v>153.90249633789062</v>
      </c>
      <c r="V536" s="2">
        <v>120.27542877197266</v>
      </c>
      <c r="W536" s="2">
        <v>127.31365203857422</v>
      </c>
      <c r="Z536" s="2">
        <v>111.51674652099609</v>
      </c>
      <c r="AA536" s="2">
        <v>134.97749328613281</v>
      </c>
      <c r="AB536" s="2">
        <v>109.79629516601562</v>
      </c>
      <c r="AC536" s="2">
        <v>124.34195709228516</v>
      </c>
      <c r="AD536" s="2">
        <v>118.86778259277344</v>
      </c>
      <c r="AF536" s="2">
        <v>106.66819000244141</v>
      </c>
      <c r="AH536" s="2">
        <f t="shared" si="459"/>
        <v>10.824398647963475</v>
      </c>
      <c r="AI536" s="2">
        <f t="shared" si="445"/>
        <v>104.63492584228516</v>
      </c>
      <c r="AJ536" s="2">
        <f t="shared" si="446"/>
        <v>104.95770681219378</v>
      </c>
      <c r="AK536" s="2">
        <f t="shared" si="447"/>
        <v>121.19430478413899</v>
      </c>
      <c r="AL536" s="2">
        <f t="shared" si="448"/>
        <v>137.43090275608421</v>
      </c>
      <c r="AM536" s="2">
        <f t="shared" si="449"/>
        <v>153.90249633789062</v>
      </c>
      <c r="AN536" s="89">
        <f ca="1">INDIRECT("'calcRED(0)'!R"&amp;ROW('calcRED(0)'!$V$17)+(ROW(AN536)-ROW($AN$116))/3&amp;"C"&amp;COLUMN('calcRED(0)'!$V$17),FALSE)</f>
        <v>121.61485806665161</v>
      </c>
      <c r="AO536" s="48">
        <f t="shared" ref="AO536" ca="1" si="481">AN536</f>
        <v>121.61485806665161</v>
      </c>
      <c r="AP536" s="88">
        <f>AK536-AK539</f>
        <v>0.87977854410806344</v>
      </c>
      <c r="AQ536" s="88">
        <f>AK537-AK540</f>
        <v>0.86571025848388672</v>
      </c>
      <c r="AR536" s="88">
        <f>AK538-AK541</f>
        <v>0.57640647888183594</v>
      </c>
      <c r="AS536" s="88">
        <f>data3!AM536</f>
        <v>2.6387906843615916E-2</v>
      </c>
    </row>
    <row r="537" spans="1:45">
      <c r="A537" s="14" t="str">
        <f>'data organization'!S538</f>
        <v>535:18:2.98:LO</v>
      </c>
      <c r="B537" s="2">
        <v>124.22750854492187</v>
      </c>
      <c r="C537" s="2">
        <v>124.94850158691406</v>
      </c>
      <c r="D537" s="2">
        <v>120.89151000976562</v>
      </c>
      <c r="E537" s="2">
        <v>131.52323913574219</v>
      </c>
      <c r="F537" s="2">
        <v>112.84619140625</v>
      </c>
      <c r="G537" s="2">
        <v>120.75418090820312</v>
      </c>
      <c r="H537" s="2">
        <v>126.80247497558594</v>
      </c>
      <c r="I537" s="2">
        <v>119.42092132568359</v>
      </c>
      <c r="J537" s="2">
        <v>106.61478424072266</v>
      </c>
      <c r="K537" s="2">
        <v>125.70954132080078</v>
      </c>
      <c r="L537" s="2">
        <v>109.21263122558594</v>
      </c>
      <c r="M537" s="2">
        <v>110.65460968017578</v>
      </c>
      <c r="N537" s="2">
        <v>120.19340515136719</v>
      </c>
      <c r="O537" s="2">
        <v>106.07118225097656</v>
      </c>
      <c r="R537" s="2">
        <v>117.08628845214844</v>
      </c>
      <c r="U537" s="2">
        <v>138.38406372070312</v>
      </c>
      <c r="V537" s="2">
        <v>125.40055084228516</v>
      </c>
      <c r="W537" s="2">
        <v>128.45616149902344</v>
      </c>
      <c r="Z537" s="2">
        <v>110.8663330078125</v>
      </c>
      <c r="AA537" s="2">
        <v>128.84527587890625</v>
      </c>
      <c r="AB537" s="2">
        <v>107.43877410888672</v>
      </c>
      <c r="AC537" s="2">
        <v>124.58800506591797</v>
      </c>
      <c r="AD537" s="2">
        <v>111.65026092529297</v>
      </c>
      <c r="AF537" s="2">
        <v>104.58342742919922</v>
      </c>
      <c r="AH537" s="2">
        <f t="shared" si="459"/>
        <v>9.2245290707886642</v>
      </c>
      <c r="AI537" s="2">
        <f t="shared" si="445"/>
        <v>104.58342742919922</v>
      </c>
      <c r="AJ537" s="2">
        <f t="shared" si="446"/>
        <v>105.21194900601996</v>
      </c>
      <c r="AK537" s="2">
        <f t="shared" si="447"/>
        <v>119.04874261220296</v>
      </c>
      <c r="AL537" s="2">
        <f t="shared" si="448"/>
        <v>132.88553621838597</v>
      </c>
      <c r="AM537" s="2">
        <f t="shared" si="449"/>
        <v>138.38406372070312</v>
      </c>
      <c r="AN537" s="89"/>
      <c r="AO537" s="48">
        <f t="shared" ref="AO537" ca="1" si="482">AN536</f>
        <v>121.61485806665161</v>
      </c>
      <c r="AP537" s="88"/>
      <c r="AQ537" s="88"/>
      <c r="AR537" s="88"/>
      <c r="AS537" s="88"/>
    </row>
    <row r="538" spans="1:45">
      <c r="A538" s="14" t="str">
        <f>'data organization'!S539</f>
        <v>536:18:2.98:HS</v>
      </c>
      <c r="B538" s="2">
        <v>154.93377685546875</v>
      </c>
      <c r="C538" s="2">
        <v>154.9432373046875</v>
      </c>
      <c r="D538" s="2">
        <v>154.92668151855469</v>
      </c>
      <c r="E538" s="2">
        <v>154.93614196777344</v>
      </c>
      <c r="F538" s="2">
        <v>154.91722106933594</v>
      </c>
      <c r="G538" s="2">
        <v>154.93377685546875</v>
      </c>
      <c r="H538" s="2">
        <v>154.93614196777344</v>
      </c>
      <c r="I538" s="2">
        <v>154.92195129394531</v>
      </c>
      <c r="J538" s="2">
        <v>154.83207702636719</v>
      </c>
      <c r="K538" s="2">
        <v>154.92668151855469</v>
      </c>
      <c r="L538" s="2">
        <v>150.15853881835937</v>
      </c>
      <c r="M538" s="2">
        <v>154.91722106933594</v>
      </c>
      <c r="N538" s="2">
        <v>154.93141174316406</v>
      </c>
      <c r="O538" s="2">
        <v>154.90066528320312</v>
      </c>
      <c r="R538" s="2">
        <v>154.94796752929687</v>
      </c>
      <c r="U538" s="2">
        <v>154.92668151855469</v>
      </c>
      <c r="V538" s="2">
        <v>154.92904663085937</v>
      </c>
      <c r="W538" s="2">
        <v>154.94087219238281</v>
      </c>
      <c r="Z538" s="2">
        <v>154.89593505859375</v>
      </c>
      <c r="AA538" s="2">
        <v>154.91958618164062</v>
      </c>
      <c r="AB538" s="2">
        <v>154.89593505859375</v>
      </c>
      <c r="AC538" s="2">
        <v>154.91722106933594</v>
      </c>
      <c r="AD538" s="2">
        <v>101.41283416748047</v>
      </c>
      <c r="AF538" s="2">
        <v>154.886474609375</v>
      </c>
      <c r="AH538" s="2">
        <f t="shared" si="459"/>
        <v>10.922892899762502</v>
      </c>
      <c r="AI538" s="2">
        <f t="shared" si="445"/>
        <v>101.41283416748047</v>
      </c>
      <c r="AJ538" s="2">
        <f t="shared" si="446"/>
        <v>136.10683057986063</v>
      </c>
      <c r="AK538" s="2">
        <f t="shared" si="447"/>
        <v>152.49116992950439</v>
      </c>
      <c r="AL538" s="2">
        <f t="shared" si="448"/>
        <v>168.87550927914816</v>
      </c>
      <c r="AM538" s="2">
        <f t="shared" si="449"/>
        <v>154.94796752929687</v>
      </c>
      <c r="AN538" s="89"/>
      <c r="AO538" s="48">
        <f t="shared" ref="AO538" ca="1" si="483">AN536</f>
        <v>121.61485806665161</v>
      </c>
      <c r="AP538" s="88"/>
      <c r="AQ538" s="88"/>
      <c r="AR538" s="88"/>
      <c r="AS538" s="88"/>
    </row>
    <row r="539" spans="1:45">
      <c r="A539" s="14" t="str">
        <f>'data organization'!S540</f>
        <v>537:18:2.96:HI</v>
      </c>
      <c r="B539" s="2">
        <v>128.40847778320312</v>
      </c>
      <c r="C539" s="2">
        <v>124.81117248535156</v>
      </c>
      <c r="D539" s="2">
        <v>123.24711608886719</v>
      </c>
      <c r="E539" s="2">
        <v>127.93927001953125</v>
      </c>
      <c r="F539" s="2">
        <v>116.67810821533203</v>
      </c>
      <c r="G539" s="2">
        <v>120.1190185546875</v>
      </c>
      <c r="H539" s="2">
        <v>122.62149810791016</v>
      </c>
      <c r="I539" s="2">
        <v>123.40352630615234</v>
      </c>
      <c r="J539" s="2">
        <v>114.33203887939453</v>
      </c>
      <c r="K539" s="2">
        <v>133.25703430175781</v>
      </c>
      <c r="L539" s="2">
        <v>110.73471832275391</v>
      </c>
      <c r="M539" s="2">
        <v>103.8529052734375</v>
      </c>
      <c r="N539" s="2">
        <v>114.95765686035156</v>
      </c>
      <c r="O539" s="2">
        <v>108.38864898681641</v>
      </c>
      <c r="R539" s="2">
        <v>115.11405944824219</v>
      </c>
      <c r="U539" s="2">
        <v>152.80766296386719</v>
      </c>
      <c r="V539" s="2">
        <v>119.33699798583984</v>
      </c>
      <c r="W539" s="2">
        <v>126.37522125244141</v>
      </c>
      <c r="Z539" s="2">
        <v>110.73471832275391</v>
      </c>
      <c r="AA539" s="2">
        <v>134.0390625</v>
      </c>
      <c r="AB539" s="2">
        <v>109.01426696777344</v>
      </c>
      <c r="AC539" s="2">
        <v>123.40352630615234</v>
      </c>
      <c r="AD539" s="2">
        <v>118.08575439453125</v>
      </c>
      <c r="AF539" s="2">
        <v>105.88616943359375</v>
      </c>
      <c r="AH539" s="2">
        <f t="shared" si="459"/>
        <v>10.771597328414108</v>
      </c>
      <c r="AI539" s="2">
        <f t="shared" si="445"/>
        <v>103.8529052734375</v>
      </c>
      <c r="AJ539" s="2">
        <f t="shared" si="446"/>
        <v>104.15713024740977</v>
      </c>
      <c r="AK539" s="2">
        <f t="shared" si="447"/>
        <v>120.31452624003093</v>
      </c>
      <c r="AL539" s="2">
        <f t="shared" si="448"/>
        <v>136.4719222326521</v>
      </c>
      <c r="AM539" s="2">
        <f t="shared" si="449"/>
        <v>152.80766296386719</v>
      </c>
      <c r="AN539" s="89">
        <f ca="1">INDIRECT("'calcRED(0)'!R"&amp;ROW('calcRED(0)'!$V$17)+(ROW(AN539)-ROW($AN$116))/3&amp;"C"&amp;COLUMN('calcRED(0)'!$V$17),FALSE)</f>
        <v>120.74018880996417</v>
      </c>
      <c r="AO539" s="48">
        <f t="shared" ref="AO539" ca="1" si="484">AN539</f>
        <v>120.74018880996417</v>
      </c>
      <c r="AP539" s="88">
        <f>AK539-AK542</f>
        <v>0.8471934000651089</v>
      </c>
      <c r="AQ539" s="88">
        <f>AK540-AK543</f>
        <v>0.91887982686360203</v>
      </c>
      <c r="AR539" s="88">
        <f>AK541-AK544</f>
        <v>0.76946131388345407</v>
      </c>
      <c r="AS539" s="88">
        <f>data3!AM539</f>
        <v>2.6224643953384863E-2</v>
      </c>
    </row>
    <row r="540" spans="1:45">
      <c r="A540" s="14" t="str">
        <f>'data organization'!S541</f>
        <v>538:18:2.96:LO</v>
      </c>
      <c r="B540" s="2">
        <v>123.01441955566406</v>
      </c>
      <c r="C540" s="2">
        <v>124.06156921386719</v>
      </c>
      <c r="D540" s="2">
        <v>120.22201538085937</v>
      </c>
      <c r="E540" s="2">
        <v>130.51614379882813</v>
      </c>
      <c r="F540" s="2">
        <v>112.16525268554687</v>
      </c>
      <c r="G540" s="2">
        <v>120.38224029541016</v>
      </c>
      <c r="H540" s="2">
        <v>126.02426147460937</v>
      </c>
      <c r="I540" s="2">
        <v>119.08903503417969</v>
      </c>
      <c r="J540" s="2">
        <v>105.71068572998047</v>
      </c>
      <c r="K540" s="2">
        <v>124.45067596435547</v>
      </c>
      <c r="L540" s="2">
        <v>108.46875762939453</v>
      </c>
      <c r="M540" s="2">
        <v>109.73334503173828</v>
      </c>
      <c r="N540" s="2">
        <v>118.99748229980469</v>
      </c>
      <c r="O540" s="2">
        <v>105.27581024169922</v>
      </c>
      <c r="R540" s="2">
        <v>116.51979827880859</v>
      </c>
      <c r="U540" s="2">
        <v>137.73175048828125</v>
      </c>
      <c r="V540" s="2">
        <v>124.49073028564453</v>
      </c>
      <c r="W540" s="2">
        <v>127.48340606689453</v>
      </c>
      <c r="Z540" s="2">
        <v>109.96795654296875</v>
      </c>
      <c r="AA540" s="2">
        <v>127.77523803710937</v>
      </c>
      <c r="AB540" s="2">
        <v>106.32868194580078</v>
      </c>
      <c r="AC540" s="2">
        <v>123.53513336181641</v>
      </c>
      <c r="AD540" s="2">
        <v>110.67749786376953</v>
      </c>
      <c r="AF540" s="2">
        <v>103.77088928222656</v>
      </c>
      <c r="AH540" s="2">
        <f t="shared" si="459"/>
        <v>9.2060931511872486</v>
      </c>
      <c r="AI540" s="2">
        <f t="shared" si="445"/>
        <v>103.77088928222656</v>
      </c>
      <c r="AJ540" s="2">
        <f t="shared" si="446"/>
        <v>104.3738926269382</v>
      </c>
      <c r="AK540" s="2">
        <f t="shared" si="447"/>
        <v>118.18303235371907</v>
      </c>
      <c r="AL540" s="2">
        <f t="shared" si="448"/>
        <v>131.99217208049996</v>
      </c>
      <c r="AM540" s="2">
        <f t="shared" si="449"/>
        <v>137.73175048828125</v>
      </c>
      <c r="AN540" s="89"/>
      <c r="AO540" s="48">
        <f t="shared" ref="AO540" ca="1" si="485">AN539</f>
        <v>120.74018880996417</v>
      </c>
      <c r="AP540" s="88"/>
      <c r="AQ540" s="88"/>
      <c r="AR540" s="88"/>
      <c r="AS540" s="88"/>
    </row>
    <row r="541" spans="1:45">
      <c r="A541" s="14" t="str">
        <f>'data organization'!S542</f>
        <v>539:18:2.96:HS</v>
      </c>
      <c r="B541" s="2">
        <v>154.93141174316406</v>
      </c>
      <c r="C541" s="2">
        <v>154.93141174316406</v>
      </c>
      <c r="D541" s="2">
        <v>154.92431640625</v>
      </c>
      <c r="E541" s="2">
        <v>154.93850708007812</v>
      </c>
      <c r="F541" s="2">
        <v>154.91012573242187</v>
      </c>
      <c r="G541" s="2">
        <v>154.92904663085937</v>
      </c>
      <c r="H541" s="2">
        <v>154.93614196777344</v>
      </c>
      <c r="I541" s="2">
        <v>154.92668151855469</v>
      </c>
      <c r="J541" s="2">
        <v>147.42915344238281</v>
      </c>
      <c r="K541" s="2">
        <v>154.92431640625</v>
      </c>
      <c r="L541" s="2">
        <v>144.84878540039062</v>
      </c>
      <c r="M541" s="2">
        <v>154.91958618164062</v>
      </c>
      <c r="N541" s="2">
        <v>154.93141174316406</v>
      </c>
      <c r="O541" s="2">
        <v>154.90066528320312</v>
      </c>
      <c r="R541" s="2">
        <v>154.93850708007812</v>
      </c>
      <c r="U541" s="2">
        <v>154.92195129394531</v>
      </c>
      <c r="V541" s="2">
        <v>154.92904663085937</v>
      </c>
      <c r="W541" s="2">
        <v>154.93377685546875</v>
      </c>
      <c r="Z541" s="2">
        <v>154.89120483398438</v>
      </c>
      <c r="AA541" s="2">
        <v>154.92431640625</v>
      </c>
      <c r="AB541" s="2">
        <v>154.90776062011719</v>
      </c>
      <c r="AC541" s="2">
        <v>154.92431640625</v>
      </c>
      <c r="AD541" s="2">
        <v>100.46440887451172</v>
      </c>
      <c r="AF541" s="2">
        <v>154.73747253417969</v>
      </c>
      <c r="AH541" s="2">
        <f t="shared" si="459"/>
        <v>11.240910161078538</v>
      </c>
      <c r="AI541" s="2">
        <f t="shared" si="445"/>
        <v>100.46440887451172</v>
      </c>
      <c r="AJ541" s="2">
        <f t="shared" si="446"/>
        <v>135.05339820900474</v>
      </c>
      <c r="AK541" s="2">
        <f t="shared" si="447"/>
        <v>151.91476345062256</v>
      </c>
      <c r="AL541" s="2">
        <f t="shared" si="448"/>
        <v>168.77612869224038</v>
      </c>
      <c r="AM541" s="2">
        <f t="shared" si="449"/>
        <v>154.93850708007812</v>
      </c>
      <c r="AN541" s="89"/>
      <c r="AO541" s="48">
        <f t="shared" ref="AO541" ca="1" si="486">AN539</f>
        <v>120.74018880996417</v>
      </c>
      <c r="AP541" s="88"/>
      <c r="AQ541" s="88"/>
      <c r="AR541" s="88"/>
      <c r="AS541" s="88"/>
    </row>
    <row r="542" spans="1:45">
      <c r="A542" s="14" t="str">
        <f>'data organization'!S543</f>
        <v>540:18:2.94:HI</v>
      </c>
      <c r="B542" s="2">
        <v>127.47005462646484</v>
      </c>
      <c r="C542" s="2">
        <v>124.02914428710937</v>
      </c>
      <c r="D542" s="2">
        <v>122.46509552001953</v>
      </c>
      <c r="E542" s="2">
        <v>127.00083923339844</v>
      </c>
      <c r="F542" s="2">
        <v>115.89608764648437</v>
      </c>
      <c r="G542" s="2">
        <v>119.18058776855469</v>
      </c>
      <c r="H542" s="2">
        <v>121.68306732177734</v>
      </c>
      <c r="I542" s="2">
        <v>122.46509552001953</v>
      </c>
      <c r="J542" s="2">
        <v>113.55001068115234</v>
      </c>
      <c r="K542" s="2">
        <v>132.318603515625</v>
      </c>
      <c r="L542" s="2">
        <v>109.95269775390625</v>
      </c>
      <c r="M542" s="2">
        <v>103.07087707519531</v>
      </c>
      <c r="N542" s="2">
        <v>114.17562866210937</v>
      </c>
      <c r="O542" s="2">
        <v>107.76303100585937</v>
      </c>
      <c r="R542" s="2">
        <v>114.33203887939453</v>
      </c>
      <c r="U542" s="2">
        <v>151.71282958984375</v>
      </c>
      <c r="V542" s="2">
        <v>118.55496978759766</v>
      </c>
      <c r="W542" s="2">
        <v>125.43679046630859</v>
      </c>
      <c r="Z542" s="2">
        <v>109.95269775390625</v>
      </c>
      <c r="AA542" s="2">
        <v>133.10063171386719</v>
      </c>
      <c r="AB542" s="2">
        <v>108.23223876953125</v>
      </c>
      <c r="AC542" s="2">
        <v>122.46509552001953</v>
      </c>
      <c r="AD542" s="2">
        <v>117.30373382568359</v>
      </c>
      <c r="AF542" s="2">
        <v>105.10414123535156</v>
      </c>
      <c r="AH542" s="2">
        <f t="shared" si="459"/>
        <v>10.687380569830113</v>
      </c>
      <c r="AI542" s="2">
        <f t="shared" si="445"/>
        <v>103.07087707519531</v>
      </c>
      <c r="AJ542" s="2">
        <f t="shared" si="446"/>
        <v>103.43626198522065</v>
      </c>
      <c r="AK542" s="2">
        <f t="shared" si="447"/>
        <v>119.46733283996582</v>
      </c>
      <c r="AL542" s="2">
        <f t="shared" si="448"/>
        <v>135.49840369471099</v>
      </c>
      <c r="AM542" s="2">
        <f t="shared" si="449"/>
        <v>151.71282958984375</v>
      </c>
      <c r="AN542" s="89">
        <f ca="1">INDIRECT("'calcRED(0)'!R"&amp;ROW('calcRED(0)'!$V$17)+(ROW(AN542)-ROW($AN$116))/3&amp;"C"&amp;COLUMN('calcRED(0)'!$V$17),FALSE)</f>
        <v>119.87093116215081</v>
      </c>
      <c r="AO542" s="48">
        <f t="shared" ref="AO542" ca="1" si="487">AN542</f>
        <v>119.87093116215081</v>
      </c>
      <c r="AP542" s="88">
        <f>AK542-AK545</f>
        <v>0.89281145731608547</v>
      </c>
      <c r="AQ542" s="88">
        <f>AK543-AK546</f>
        <v>0.83757781982421875</v>
      </c>
      <c r="AR542" s="88">
        <f>AK544-AK547</f>
        <v>0.46544202168783499</v>
      </c>
      <c r="AS542" s="88">
        <f>data3!AM542</f>
        <v>2.5435978366482814E-2</v>
      </c>
    </row>
    <row r="543" spans="1:45">
      <c r="A543" s="14" t="str">
        <f>'data organization'!S544</f>
        <v>541:18:2.94:LO</v>
      </c>
      <c r="B543" s="2">
        <v>122.07598876953125</v>
      </c>
      <c r="C543" s="2">
        <v>122.94003295898437</v>
      </c>
      <c r="D543" s="2">
        <v>119.75852966308594</v>
      </c>
      <c r="E543" s="2">
        <v>129.34881591796875</v>
      </c>
      <c r="F543" s="2">
        <v>111.20965576171875</v>
      </c>
      <c r="G543" s="2">
        <v>120.05035400390625</v>
      </c>
      <c r="H543" s="2">
        <v>124.94850158691406</v>
      </c>
      <c r="I543" s="2">
        <v>118.72853851318359</v>
      </c>
      <c r="J543" s="2">
        <v>104.71503448486328</v>
      </c>
      <c r="K543" s="2">
        <v>122.91142272949219</v>
      </c>
      <c r="L543" s="2">
        <v>107.32433319091797</v>
      </c>
      <c r="M543" s="2">
        <v>108.75486755371094</v>
      </c>
      <c r="N543" s="2">
        <v>117.77294921875</v>
      </c>
      <c r="O543" s="2">
        <v>104.49759674072266</v>
      </c>
      <c r="R543" s="2">
        <v>115.82742309570312</v>
      </c>
      <c r="U543" s="2">
        <v>137.937744140625</v>
      </c>
      <c r="V543" s="2">
        <v>123.66674041748047</v>
      </c>
      <c r="W543" s="2">
        <v>126.38475799560547</v>
      </c>
      <c r="Z543" s="2">
        <v>108.65758514404297</v>
      </c>
      <c r="AA543" s="2">
        <v>126.61936187744141</v>
      </c>
      <c r="AB543" s="2">
        <v>105.16708374023437</v>
      </c>
      <c r="AC543" s="2">
        <v>122.58525848388672</v>
      </c>
      <c r="AD543" s="2">
        <v>109.45868682861328</v>
      </c>
      <c r="AF543" s="2">
        <v>102.99839782714844</v>
      </c>
      <c r="AH543" s="2">
        <f t="shared" si="459"/>
        <v>9.3049567656469332</v>
      </c>
      <c r="AI543" s="2">
        <f t="shared" si="445"/>
        <v>102.99839782714844</v>
      </c>
      <c r="AJ543" s="2">
        <f t="shared" si="446"/>
        <v>103.30671737838507</v>
      </c>
      <c r="AK543" s="2">
        <f t="shared" si="447"/>
        <v>117.26415252685547</v>
      </c>
      <c r="AL543" s="2">
        <f t="shared" si="448"/>
        <v>131.22158767532588</v>
      </c>
      <c r="AM543" s="2">
        <f t="shared" si="449"/>
        <v>137.937744140625</v>
      </c>
      <c r="AN543" s="89"/>
      <c r="AO543" s="48">
        <f t="shared" ref="AO543" ca="1" si="488">AN542</f>
        <v>119.87093116215081</v>
      </c>
      <c r="AP543" s="88"/>
      <c r="AQ543" s="88"/>
      <c r="AR543" s="88"/>
      <c r="AS543" s="88"/>
    </row>
    <row r="544" spans="1:45">
      <c r="A544" s="14" t="str">
        <f>'data organization'!S545</f>
        <v>542:18:2.94:HS</v>
      </c>
      <c r="B544" s="2">
        <v>154.92904663085937</v>
      </c>
      <c r="C544" s="2">
        <v>154.93614196777344</v>
      </c>
      <c r="D544" s="2">
        <v>154.93141174316406</v>
      </c>
      <c r="E544" s="2">
        <v>154.93614196777344</v>
      </c>
      <c r="F544" s="2">
        <v>154.90776062011719</v>
      </c>
      <c r="G544" s="2">
        <v>154.92668151855469</v>
      </c>
      <c r="H544" s="2">
        <v>154.93614196777344</v>
      </c>
      <c r="I544" s="2">
        <v>154.92904663085937</v>
      </c>
      <c r="J544" s="2">
        <v>142.92355346679687</v>
      </c>
      <c r="K544" s="2">
        <v>154.92431640625</v>
      </c>
      <c r="L544" s="2">
        <v>139.818115234375</v>
      </c>
      <c r="M544" s="2">
        <v>154.91958618164062</v>
      </c>
      <c r="N544" s="2">
        <v>154.93141174316406</v>
      </c>
      <c r="O544" s="2">
        <v>154.87701416015625</v>
      </c>
      <c r="R544" s="2">
        <v>154.93614196777344</v>
      </c>
      <c r="U544" s="2">
        <v>154.93141174316406</v>
      </c>
      <c r="V544" s="2">
        <v>154.92668151855469</v>
      </c>
      <c r="W544" s="2">
        <v>154.93377685546875</v>
      </c>
      <c r="Z544" s="2">
        <v>154.88883972167969</v>
      </c>
      <c r="AA544" s="2">
        <v>154.91485595703125</v>
      </c>
      <c r="AB544" s="2">
        <v>154.9053955078125</v>
      </c>
      <c r="AC544" s="2">
        <v>154.91722106933594</v>
      </c>
      <c r="AD544" s="2">
        <v>99.560920715332031</v>
      </c>
      <c r="AF544" s="2">
        <v>146.74563598632812</v>
      </c>
      <c r="AH544" s="2">
        <f t="shared" si="459"/>
        <v>11.724137855927326</v>
      </c>
      <c r="AI544" s="2">
        <f t="shared" si="445"/>
        <v>99.560920715332031</v>
      </c>
      <c r="AJ544" s="2">
        <f t="shared" si="446"/>
        <v>133.55909535284812</v>
      </c>
      <c r="AK544" s="2">
        <f t="shared" si="447"/>
        <v>151.1453021367391</v>
      </c>
      <c r="AL544" s="2">
        <f t="shared" si="448"/>
        <v>168.73150892063009</v>
      </c>
      <c r="AM544" s="2">
        <f t="shared" si="449"/>
        <v>154.93614196777344</v>
      </c>
      <c r="AN544" s="89"/>
      <c r="AO544" s="48">
        <f t="shared" ref="AO544" ca="1" si="489">AN542</f>
        <v>119.87093116215081</v>
      </c>
      <c r="AP544" s="88"/>
      <c r="AQ544" s="88"/>
      <c r="AR544" s="88"/>
      <c r="AS544" s="88"/>
    </row>
    <row r="545" spans="1:45">
      <c r="A545" s="14" t="str">
        <f>'data organization'!S546</f>
        <v>543:18:2.92:HI</v>
      </c>
      <c r="B545" s="2">
        <v>126.53162384033203</v>
      </c>
      <c r="C545" s="2">
        <v>123.09071350097656</v>
      </c>
      <c r="D545" s="2">
        <v>121.52666473388672</v>
      </c>
      <c r="E545" s="2">
        <v>126.06240844726562</v>
      </c>
      <c r="F545" s="2">
        <v>114.95765686035156</v>
      </c>
      <c r="G545" s="2">
        <v>118.24215698242187</v>
      </c>
      <c r="H545" s="2">
        <v>120.90104675292969</v>
      </c>
      <c r="I545" s="2">
        <v>121.52666473388672</v>
      </c>
      <c r="J545" s="2">
        <v>112.76799011230469</v>
      </c>
      <c r="K545" s="2">
        <v>131.38017272949219</v>
      </c>
      <c r="L545" s="2">
        <v>109.17066955566406</v>
      </c>
      <c r="M545" s="2">
        <v>102.28885650634766</v>
      </c>
      <c r="N545" s="2">
        <v>113.39360809326172</v>
      </c>
      <c r="O545" s="2">
        <v>106.82460021972656</v>
      </c>
      <c r="R545" s="2">
        <v>113.39360809326172</v>
      </c>
      <c r="U545" s="2">
        <v>150.61799621582031</v>
      </c>
      <c r="V545" s="2">
        <v>117.61653900146484</v>
      </c>
      <c r="W545" s="2">
        <v>124.49835968017578</v>
      </c>
      <c r="Z545" s="2">
        <v>109.17066955566406</v>
      </c>
      <c r="AA545" s="2">
        <v>132.16220092773437</v>
      </c>
      <c r="AB545" s="2">
        <v>107.45021820068359</v>
      </c>
      <c r="AC545" s="2">
        <v>121.52666473388672</v>
      </c>
      <c r="AD545" s="2">
        <v>116.36530303955078</v>
      </c>
      <c r="AF545" s="2">
        <v>104.32212066650391</v>
      </c>
      <c r="AH545" s="2">
        <f t="shared" si="459"/>
        <v>10.622460804099473</v>
      </c>
      <c r="AI545" s="2">
        <f t="shared" si="445"/>
        <v>102.28885650634766</v>
      </c>
      <c r="AJ545" s="2">
        <f t="shared" si="446"/>
        <v>102.64083017650053</v>
      </c>
      <c r="AK545" s="2">
        <f t="shared" si="447"/>
        <v>118.57452138264973</v>
      </c>
      <c r="AL545" s="2">
        <f t="shared" si="448"/>
        <v>134.50821258879895</v>
      </c>
      <c r="AM545" s="2">
        <f t="shared" si="449"/>
        <v>150.61799621582031</v>
      </c>
      <c r="AN545" s="89">
        <f ca="1">INDIRECT("'calcRED(0)'!R"&amp;ROW('calcRED(0)'!$V$17)+(ROW(AN545)-ROW($AN$116))/3&amp;"C"&amp;COLUMN('calcRED(0)'!$V$17),FALSE)</f>
        <v>119.02781509300674</v>
      </c>
      <c r="AO545" s="48">
        <f t="shared" ref="AO545" ca="1" si="490">AN545</f>
        <v>119.02781509300674</v>
      </c>
      <c r="AP545" s="88">
        <f>AK545-AK548</f>
        <v>0.88629595438638376</v>
      </c>
      <c r="AQ545" s="88">
        <f>AK546-AK549</f>
        <v>0.92007096608479344</v>
      </c>
      <c r="AR545" s="88">
        <f>AK547-AK550</f>
        <v>0.35634867350259469</v>
      </c>
      <c r="AS545" s="88">
        <f>data3!AM545</f>
        <v>2.7710053228562792E-2</v>
      </c>
    </row>
    <row r="546" spans="1:45">
      <c r="A546" s="14" t="str">
        <f>'data organization'!S547</f>
        <v>544:18:2.92:LO</v>
      </c>
      <c r="B546" s="2">
        <v>121.22911071777344</v>
      </c>
      <c r="C546" s="2">
        <v>122.03593444824219</v>
      </c>
      <c r="D546" s="2">
        <v>119.43236541748047</v>
      </c>
      <c r="E546" s="2">
        <v>128.20439147949219</v>
      </c>
      <c r="F546" s="2">
        <v>110.55161285400391</v>
      </c>
      <c r="G546" s="2">
        <v>119.54680633544922</v>
      </c>
      <c r="H546" s="2">
        <v>123.80979919433594</v>
      </c>
      <c r="I546" s="2">
        <v>118.21354675292969</v>
      </c>
      <c r="J546" s="2">
        <v>103.82810974121094</v>
      </c>
      <c r="K546" s="2">
        <v>121.73838043212891</v>
      </c>
      <c r="L546" s="2">
        <v>106.48317718505859</v>
      </c>
      <c r="M546" s="2">
        <v>108.07392883300781</v>
      </c>
      <c r="N546" s="2">
        <v>117.08056640625</v>
      </c>
      <c r="O546" s="2">
        <v>103.70793914794922</v>
      </c>
      <c r="R546" s="2">
        <v>115.07781982421875</v>
      </c>
      <c r="U546" s="2">
        <v>137.70314025878906</v>
      </c>
      <c r="V546" s="2">
        <v>122.56809234619141</v>
      </c>
      <c r="W546" s="2">
        <v>125.09727478027344</v>
      </c>
      <c r="Z546" s="2">
        <v>107.33577728271484</v>
      </c>
      <c r="AA546" s="2">
        <v>125.77249145507812</v>
      </c>
      <c r="AB546" s="2">
        <v>104.1885986328125</v>
      </c>
      <c r="AC546" s="2">
        <v>121.70977020263672</v>
      </c>
      <c r="AD546" s="2">
        <v>108.71480560302734</v>
      </c>
      <c r="AF546" s="2">
        <v>102.13435363769531</v>
      </c>
      <c r="AH546" s="2">
        <f t="shared" si="459"/>
        <v>9.3269635975163361</v>
      </c>
      <c r="AI546" s="2">
        <f t="shared" si="445"/>
        <v>102.13435363769531</v>
      </c>
      <c r="AJ546" s="2">
        <f t="shared" si="446"/>
        <v>102.43612931075674</v>
      </c>
      <c r="AK546" s="2">
        <f t="shared" si="447"/>
        <v>116.42657470703125</v>
      </c>
      <c r="AL546" s="2">
        <f t="shared" si="448"/>
        <v>130.41702010330576</v>
      </c>
      <c r="AM546" s="2">
        <f t="shared" si="449"/>
        <v>137.70314025878906</v>
      </c>
      <c r="AN546" s="89"/>
      <c r="AO546" s="48">
        <f t="shared" ref="AO546" ca="1" si="491">AN545</f>
        <v>119.02781509300674</v>
      </c>
      <c r="AP546" s="88"/>
      <c r="AQ546" s="88"/>
      <c r="AR546" s="88"/>
      <c r="AS546" s="88"/>
    </row>
    <row r="547" spans="1:45">
      <c r="A547" s="14" t="str">
        <f>'data organization'!S548</f>
        <v>545:18:2.92:HS</v>
      </c>
      <c r="B547" s="2">
        <v>154.92431640625</v>
      </c>
      <c r="C547" s="2">
        <v>154.93141174316406</v>
      </c>
      <c r="D547" s="2">
        <v>154.92431640625</v>
      </c>
      <c r="E547" s="2">
        <v>154.93377685546875</v>
      </c>
      <c r="F547" s="2">
        <v>154.90066528320312</v>
      </c>
      <c r="G547" s="2">
        <v>154.92904663085937</v>
      </c>
      <c r="H547" s="2">
        <v>154.93377685546875</v>
      </c>
      <c r="I547" s="2">
        <v>154.92195129394531</v>
      </c>
      <c r="J547" s="2">
        <v>140.16815185546875</v>
      </c>
      <c r="K547" s="2">
        <v>154.91958618164062</v>
      </c>
      <c r="L547" s="2">
        <v>136.11665344238281</v>
      </c>
      <c r="M547" s="2">
        <v>154.91958618164062</v>
      </c>
      <c r="N547" s="2">
        <v>154.93141174316406</v>
      </c>
      <c r="O547" s="2">
        <v>154.89120483398438</v>
      </c>
      <c r="R547" s="2">
        <v>154.93850708007812</v>
      </c>
      <c r="U547" s="2">
        <v>154.91958618164062</v>
      </c>
      <c r="V547" s="2">
        <v>154.92668151855469</v>
      </c>
      <c r="W547" s="2">
        <v>154.92668151855469</v>
      </c>
      <c r="Z547" s="2">
        <v>154.88883972167969</v>
      </c>
      <c r="AA547" s="2">
        <v>154.91249084472656</v>
      </c>
      <c r="AB547" s="2">
        <v>154.9053955078125</v>
      </c>
      <c r="AC547" s="2">
        <v>154.91722106933594</v>
      </c>
      <c r="AD547" s="2">
        <v>98.598304748535156</v>
      </c>
      <c r="AF547" s="2">
        <v>143.03707885742187</v>
      </c>
      <c r="AH547" s="2">
        <f t="shared" si="459"/>
        <v>12.252830752097108</v>
      </c>
      <c r="AI547" s="2">
        <f t="shared" si="445"/>
        <v>98.598304748535156</v>
      </c>
      <c r="AJ547" s="2">
        <f t="shared" si="446"/>
        <v>132.3006139869056</v>
      </c>
      <c r="AK547" s="2">
        <f t="shared" si="447"/>
        <v>150.67986011505127</v>
      </c>
      <c r="AL547" s="2">
        <f t="shared" si="448"/>
        <v>169.05910624319694</v>
      </c>
      <c r="AM547" s="2">
        <f t="shared" si="449"/>
        <v>154.93850708007812</v>
      </c>
      <c r="AN547" s="89"/>
      <c r="AO547" s="48">
        <f t="shared" ref="AO547" ca="1" si="492">AN545</f>
        <v>119.02781509300674</v>
      </c>
      <c r="AP547" s="88"/>
      <c r="AQ547" s="88"/>
      <c r="AR547" s="88"/>
      <c r="AS547" s="88"/>
    </row>
    <row r="548" spans="1:45">
      <c r="A548" s="14" t="str">
        <f>'data organization'!S549</f>
        <v>546:18:2.9:HI</v>
      </c>
      <c r="B548" s="2">
        <v>125.59319305419922</v>
      </c>
      <c r="C548" s="2">
        <v>122.15228271484375</v>
      </c>
      <c r="D548" s="2">
        <v>120.58823394775391</v>
      </c>
      <c r="E548" s="2">
        <v>125.12397766113281</v>
      </c>
      <c r="F548" s="2">
        <v>114.17562866210937</v>
      </c>
      <c r="G548" s="2">
        <v>117.46013641357422</v>
      </c>
      <c r="H548" s="2">
        <v>119.96261596679687</v>
      </c>
      <c r="I548" s="2">
        <v>120.58823394775391</v>
      </c>
      <c r="J548" s="2">
        <v>111.82955932617187</v>
      </c>
      <c r="K548" s="2">
        <v>130.44174194335937</v>
      </c>
      <c r="L548" s="2">
        <v>108.23223876953125</v>
      </c>
      <c r="M548" s="2">
        <v>101.50682830810547</v>
      </c>
      <c r="N548" s="2">
        <v>112.45517730712891</v>
      </c>
      <c r="O548" s="2">
        <v>106.04257202148437</v>
      </c>
      <c r="R548" s="2">
        <v>112.61157989501953</v>
      </c>
      <c r="U548" s="2">
        <v>149.52316284179687</v>
      </c>
      <c r="V548" s="2">
        <v>116.83451843261719</v>
      </c>
      <c r="W548" s="2">
        <v>123.55992889404297</v>
      </c>
      <c r="Z548" s="2">
        <v>108.23223876953125</v>
      </c>
      <c r="AA548" s="2">
        <v>131.06736755371094</v>
      </c>
      <c r="AB548" s="2">
        <v>106.66819000244141</v>
      </c>
      <c r="AC548" s="2">
        <v>120.74463653564453</v>
      </c>
      <c r="AD548" s="2">
        <v>115.58327484130859</v>
      </c>
      <c r="AF548" s="2">
        <v>103.54009246826172</v>
      </c>
      <c r="AH548" s="2">
        <f t="shared" si="459"/>
        <v>10.553316511121988</v>
      </c>
      <c r="AI548" s="2">
        <f t="shared" si="445"/>
        <v>101.50682830810547</v>
      </c>
      <c r="AJ548" s="2">
        <f t="shared" si="446"/>
        <v>101.85825066158037</v>
      </c>
      <c r="AK548" s="2">
        <f t="shared" si="447"/>
        <v>117.68822542826335</v>
      </c>
      <c r="AL548" s="2">
        <f t="shared" si="448"/>
        <v>133.51820019494633</v>
      </c>
      <c r="AM548" s="2">
        <f t="shared" si="449"/>
        <v>149.52316284179687</v>
      </c>
      <c r="AN548" s="89">
        <f ca="1">INDIRECT("'calcRED(0)'!R"&amp;ROW('calcRED(0)'!$V$17)+(ROW(AN548)-ROW($AN$116))/3&amp;"C"&amp;COLUMN('calcRED(0)'!$V$17),FALSE)</f>
        <v>118.10932118578499</v>
      </c>
      <c r="AO548" s="48">
        <f t="shared" ref="AO548" ca="1" si="493">AN548</f>
        <v>118.10932118578499</v>
      </c>
      <c r="AP548" s="88">
        <f>AK548-AK551</f>
        <v>0.89281177520751953</v>
      </c>
      <c r="AQ548" s="88">
        <f>AK549-AK552</f>
        <v>0.83519172668457031</v>
      </c>
      <c r="AR548" s="88">
        <f>AK550-AK553</f>
        <v>0.21453921000164655</v>
      </c>
      <c r="AS548" s="88">
        <f>data3!AM548</f>
        <v>2.769278710888301E-2</v>
      </c>
    </row>
    <row r="549" spans="1:45">
      <c r="A549" s="14" t="str">
        <f>'data organization'!S550</f>
        <v>547:18:2.9:LO</v>
      </c>
      <c r="B549" s="2">
        <v>120.74272918701172</v>
      </c>
      <c r="C549" s="2">
        <v>121.12039184570312</v>
      </c>
      <c r="D549" s="2">
        <v>119.26642608642578</v>
      </c>
      <c r="E549" s="2">
        <v>127.04852294921875</v>
      </c>
      <c r="F549" s="2">
        <v>109.67612457275391</v>
      </c>
      <c r="G549" s="2">
        <v>118.9688720703125</v>
      </c>
      <c r="H549" s="2">
        <v>122.93431091308594</v>
      </c>
      <c r="I549" s="2">
        <v>117.26940155029297</v>
      </c>
      <c r="J549" s="2">
        <v>102.95834350585937</v>
      </c>
      <c r="K549" s="2">
        <v>120.59395599365234</v>
      </c>
      <c r="L549" s="2">
        <v>105.52185821533203</v>
      </c>
      <c r="M549" s="2">
        <v>107.20988464355469</v>
      </c>
      <c r="N549" s="2">
        <v>116.09063720703125</v>
      </c>
      <c r="O549" s="2">
        <v>103.03273010253906</v>
      </c>
      <c r="R549" s="2">
        <v>114.08216857910156</v>
      </c>
      <c r="U549" s="2">
        <v>135.95216369628906</v>
      </c>
      <c r="V549" s="2">
        <v>121.55527496337891</v>
      </c>
      <c r="W549" s="2">
        <v>123.95285034179687</v>
      </c>
      <c r="Z549" s="2">
        <v>106.17417907714844</v>
      </c>
      <c r="AA549" s="2">
        <v>124.9542236328125</v>
      </c>
      <c r="AB549" s="2">
        <v>103.15861511230469</v>
      </c>
      <c r="AC549" s="2">
        <v>120.89151000976562</v>
      </c>
      <c r="AD549" s="2">
        <v>107.74204254150391</v>
      </c>
      <c r="AF549" s="2">
        <v>101.25887298583984</v>
      </c>
      <c r="AH549" s="2">
        <f t="shared" si="459"/>
        <v>9.2488226313196336</v>
      </c>
      <c r="AI549" s="2">
        <f t="shared" si="445"/>
        <v>101.25887298583984</v>
      </c>
      <c r="AJ549" s="2">
        <f t="shared" si="446"/>
        <v>101.633269793967</v>
      </c>
      <c r="AK549" s="2">
        <f t="shared" si="447"/>
        <v>115.50650374094646</v>
      </c>
      <c r="AL549" s="2">
        <f t="shared" si="448"/>
        <v>129.37973768792591</v>
      </c>
      <c r="AM549" s="2">
        <f t="shared" si="449"/>
        <v>135.95216369628906</v>
      </c>
      <c r="AN549" s="89"/>
      <c r="AO549" s="48">
        <f t="shared" ref="AO549" ca="1" si="494">AN548</f>
        <v>118.10932118578499</v>
      </c>
      <c r="AP549" s="88"/>
      <c r="AQ549" s="88"/>
      <c r="AR549" s="88"/>
      <c r="AS549" s="88"/>
    </row>
    <row r="550" spans="1:45">
      <c r="A550" s="14" t="str">
        <f>'data organization'!S551</f>
        <v>548:18:2.9:HS</v>
      </c>
      <c r="B550" s="2">
        <v>154.92904663085937</v>
      </c>
      <c r="C550" s="2">
        <v>154.93141174316406</v>
      </c>
      <c r="D550" s="2">
        <v>154.92668151855469</v>
      </c>
      <c r="E550" s="2">
        <v>154.93377685546875</v>
      </c>
      <c r="F550" s="2">
        <v>154.91012573242187</v>
      </c>
      <c r="G550" s="2">
        <v>154.92668151855469</v>
      </c>
      <c r="H550" s="2">
        <v>154.93377685546875</v>
      </c>
      <c r="I550" s="2">
        <v>154.91958618164062</v>
      </c>
      <c r="J550" s="2">
        <v>139.29304504394531</v>
      </c>
      <c r="K550" s="2">
        <v>154.92431640625</v>
      </c>
      <c r="L550" s="2">
        <v>132.69429016113281</v>
      </c>
      <c r="M550" s="2">
        <v>154.91485595703125</v>
      </c>
      <c r="N550" s="2">
        <v>154.93141174316406</v>
      </c>
      <c r="O550" s="2">
        <v>154.87937927246094</v>
      </c>
      <c r="R550" s="2">
        <v>154.93850708007812</v>
      </c>
      <c r="U550" s="2">
        <v>154.92431640625</v>
      </c>
      <c r="V550" s="2">
        <v>154.92431640625</v>
      </c>
      <c r="W550" s="2">
        <v>154.93850708007812</v>
      </c>
      <c r="Z550" s="2">
        <v>154.87464904785156</v>
      </c>
      <c r="AA550" s="2">
        <v>154.91722106933594</v>
      </c>
      <c r="AB550" s="2">
        <v>154.89356994628906</v>
      </c>
      <c r="AC550" s="2">
        <v>154.91958618164062</v>
      </c>
      <c r="AD550" s="2">
        <v>97.567100524902344</v>
      </c>
      <c r="AF550" s="2">
        <v>139.818115234375</v>
      </c>
      <c r="AH550" s="2">
        <f t="shared" si="459"/>
        <v>12.766374005166504</v>
      </c>
      <c r="AI550" s="2">
        <f t="shared" si="445"/>
        <v>97.567100524902344</v>
      </c>
      <c r="AJ550" s="2">
        <f t="shared" si="446"/>
        <v>131.17395043379892</v>
      </c>
      <c r="AK550" s="2">
        <f t="shared" si="447"/>
        <v>150.32351144154867</v>
      </c>
      <c r="AL550" s="2">
        <f t="shared" si="448"/>
        <v>169.47307244929843</v>
      </c>
      <c r="AM550" s="2">
        <f t="shared" si="449"/>
        <v>154.93850708007812</v>
      </c>
      <c r="AN550" s="89"/>
      <c r="AO550" s="48">
        <f t="shared" ref="AO550" ca="1" si="495">AN548</f>
        <v>118.10932118578499</v>
      </c>
      <c r="AP550" s="88"/>
      <c r="AQ550" s="88"/>
      <c r="AR550" s="88"/>
      <c r="AS550" s="88"/>
    </row>
    <row r="551" spans="1:45">
      <c r="A551" s="14" t="str">
        <f>'data organization'!S552</f>
        <v>549:18:2.88:HI</v>
      </c>
      <c r="B551" s="2">
        <v>124.65476226806641</v>
      </c>
      <c r="C551" s="2">
        <v>121.21385192871094</v>
      </c>
      <c r="D551" s="2">
        <v>119.64980316162109</v>
      </c>
      <c r="E551" s="2">
        <v>124.185546875</v>
      </c>
      <c r="F551" s="2">
        <v>113.39360809326172</v>
      </c>
      <c r="G551" s="2">
        <v>116.52170562744141</v>
      </c>
      <c r="H551" s="2">
        <v>119.02418518066406</v>
      </c>
      <c r="I551" s="2">
        <v>119.64980316162109</v>
      </c>
      <c r="J551" s="2">
        <v>111.04753112792969</v>
      </c>
      <c r="K551" s="2">
        <v>129.34690856933594</v>
      </c>
      <c r="L551" s="2">
        <v>107.45021820068359</v>
      </c>
      <c r="M551" s="2">
        <v>100.72480010986328</v>
      </c>
      <c r="N551" s="2">
        <v>111.67314910888672</v>
      </c>
      <c r="O551" s="2">
        <v>105.26055145263672</v>
      </c>
      <c r="R551" s="2">
        <v>111.82955932617187</v>
      </c>
      <c r="U551" s="2">
        <v>148.42831420898437</v>
      </c>
      <c r="V551" s="2">
        <v>115.89608764648437</v>
      </c>
      <c r="W551" s="2">
        <v>122.62149810791016</v>
      </c>
      <c r="Z551" s="2">
        <v>107.45021820068359</v>
      </c>
      <c r="AA551" s="2">
        <v>130.12893676757812</v>
      </c>
      <c r="AB551" s="2">
        <v>105.72975921630859</v>
      </c>
      <c r="AC551" s="2">
        <v>119.80621337890625</v>
      </c>
      <c r="AD551" s="2">
        <v>114.64484405517578</v>
      </c>
      <c r="AF551" s="2">
        <v>102.75807189941406</v>
      </c>
      <c r="AH551" s="2">
        <f t="shared" si="459"/>
        <v>10.472811690072977</v>
      </c>
      <c r="AI551" s="2">
        <f t="shared" si="445"/>
        <v>100.72480010986328</v>
      </c>
      <c r="AJ551" s="2">
        <f t="shared" si="446"/>
        <v>101.08619611794637</v>
      </c>
      <c r="AK551" s="2">
        <f t="shared" si="447"/>
        <v>116.79541365305583</v>
      </c>
      <c r="AL551" s="2">
        <f t="shared" si="448"/>
        <v>132.50463118816529</v>
      </c>
      <c r="AM551" s="2">
        <f t="shared" si="449"/>
        <v>148.42831420898437</v>
      </c>
      <c r="AN551" s="89">
        <f ca="1">INDIRECT("'calcRED(0)'!R"&amp;ROW('calcRED(0)'!$V$17)+(ROW(AN551)-ROW($AN$116))/3&amp;"C"&amp;COLUMN('calcRED(0)'!$V$17),FALSE)</f>
        <v>117.19139959163664</v>
      </c>
      <c r="AO551" s="48">
        <f t="shared" ref="AO551" ca="1" si="496">AN551</f>
        <v>117.19139959163664</v>
      </c>
      <c r="AP551" s="88">
        <f>AK551-AK554</f>
        <v>0.90584564208984375</v>
      </c>
      <c r="AQ551" s="88">
        <f>AK552-AK555</f>
        <v>0.85307534535726859</v>
      </c>
      <c r="AR551" s="88">
        <f>AK553-AK556</f>
        <v>0.28697077433267282</v>
      </c>
      <c r="AS551" s="88">
        <f>data3!AM551</f>
        <v>2.6096820831298828E-2</v>
      </c>
    </row>
    <row r="552" spans="1:45">
      <c r="A552" s="14" t="str">
        <f>'data organization'!S553</f>
        <v>550:18:2.88:LO</v>
      </c>
      <c r="B552" s="2">
        <v>120.34790802001953</v>
      </c>
      <c r="C552" s="2">
        <v>120.49668121337891</v>
      </c>
      <c r="D552" s="2">
        <v>118.7857666015625</v>
      </c>
      <c r="E552" s="2">
        <v>125.84115600585937</v>
      </c>
      <c r="F552" s="2">
        <v>108.97230529785156</v>
      </c>
      <c r="G552" s="2">
        <v>117.82444763183594</v>
      </c>
      <c r="H552" s="2">
        <v>122.03593444824219</v>
      </c>
      <c r="I552" s="2">
        <v>116.29663848876953</v>
      </c>
      <c r="J552" s="2">
        <v>102.38040924072266</v>
      </c>
      <c r="K552" s="2">
        <v>119.76425170898437</v>
      </c>
      <c r="L552" s="2">
        <v>104.68642425537109</v>
      </c>
      <c r="M552" s="2">
        <v>106.63195037841797</v>
      </c>
      <c r="N552" s="2">
        <v>115.58708953857422</v>
      </c>
      <c r="O552" s="2">
        <v>102.46623992919922</v>
      </c>
      <c r="R552" s="2">
        <v>113.36690521240234</v>
      </c>
      <c r="U552" s="2">
        <v>134.69329833984375</v>
      </c>
      <c r="V552" s="2">
        <v>120.51956939697266</v>
      </c>
      <c r="W552" s="2">
        <v>122.71686553955078</v>
      </c>
      <c r="Z552" s="2">
        <v>105.09269714355469</v>
      </c>
      <c r="AA552" s="2">
        <v>124.36484527587891</v>
      </c>
      <c r="AB552" s="2">
        <v>102.1171875</v>
      </c>
      <c r="AC552" s="2">
        <v>120.03890991210937</v>
      </c>
      <c r="AD552" s="2">
        <v>106.769287109375</v>
      </c>
      <c r="AF552" s="2">
        <v>100.31472015380859</v>
      </c>
      <c r="AH552" s="2">
        <f t="shared" si="459"/>
        <v>9.1852646067696693</v>
      </c>
      <c r="AI552" s="2">
        <f t="shared" si="445"/>
        <v>100.31472015380859</v>
      </c>
      <c r="AJ552" s="2">
        <f t="shared" si="446"/>
        <v>100.89341510410739</v>
      </c>
      <c r="AK552" s="2">
        <f t="shared" si="447"/>
        <v>114.67131201426189</v>
      </c>
      <c r="AL552" s="2">
        <f t="shared" si="448"/>
        <v>128.44920892441638</v>
      </c>
      <c r="AM552" s="2">
        <f t="shared" si="449"/>
        <v>134.69329833984375</v>
      </c>
      <c r="AN552" s="89"/>
      <c r="AO552" s="48">
        <f t="shared" ref="AO552" ca="1" si="497">AN551</f>
        <v>117.19139959163664</v>
      </c>
      <c r="AP552" s="88"/>
      <c r="AQ552" s="88"/>
      <c r="AR552" s="88"/>
      <c r="AS552" s="88"/>
    </row>
    <row r="553" spans="1:45">
      <c r="A553" s="14" t="str">
        <f>'data organization'!S554</f>
        <v>551:18:2.88:HS</v>
      </c>
      <c r="B553" s="2">
        <v>154.91722106933594</v>
      </c>
      <c r="C553" s="2">
        <v>154.93614196777344</v>
      </c>
      <c r="D553" s="2">
        <v>154.91958618164062</v>
      </c>
      <c r="E553" s="2">
        <v>154.93377685546875</v>
      </c>
      <c r="F553" s="2">
        <v>154.90303039550781</v>
      </c>
      <c r="G553" s="2">
        <v>154.92431640625</v>
      </c>
      <c r="H553" s="2">
        <v>154.93377685546875</v>
      </c>
      <c r="I553" s="2">
        <v>154.92431640625</v>
      </c>
      <c r="J553" s="2">
        <v>139.45150756835937</v>
      </c>
      <c r="K553" s="2">
        <v>154.92431640625</v>
      </c>
      <c r="L553" s="2">
        <v>129.822998046875</v>
      </c>
      <c r="M553" s="2">
        <v>154.91012573242187</v>
      </c>
      <c r="N553" s="2">
        <v>154.92431640625</v>
      </c>
      <c r="O553" s="2">
        <v>154.87228393554687</v>
      </c>
      <c r="R553" s="2">
        <v>154.93850708007812</v>
      </c>
      <c r="U553" s="2">
        <v>154.92904663085937</v>
      </c>
      <c r="V553" s="2">
        <v>154.92195129394531</v>
      </c>
      <c r="W553" s="2">
        <v>154.92668151855469</v>
      </c>
      <c r="Z553" s="2">
        <v>154.87228393554687</v>
      </c>
      <c r="AA553" s="2">
        <v>154.91485595703125</v>
      </c>
      <c r="AB553" s="2">
        <v>154.89120483398438</v>
      </c>
      <c r="AC553" s="2">
        <v>154.91249084472656</v>
      </c>
      <c r="AD553" s="2">
        <v>96.557182312011719</v>
      </c>
      <c r="AF553" s="2">
        <v>138.45341491699219</v>
      </c>
      <c r="AH553" s="2">
        <f t="shared" si="459"/>
        <v>13.172771666853507</v>
      </c>
      <c r="AI553" s="2">
        <f t="shared" si="445"/>
        <v>96.557182312011719</v>
      </c>
      <c r="AJ553" s="2">
        <f t="shared" si="446"/>
        <v>130.34981473126678</v>
      </c>
      <c r="AK553" s="2">
        <f t="shared" si="447"/>
        <v>150.10897223154703</v>
      </c>
      <c r="AL553" s="2">
        <f t="shared" si="448"/>
        <v>169.86812973182728</v>
      </c>
      <c r="AM553" s="2">
        <f t="shared" si="449"/>
        <v>154.93850708007812</v>
      </c>
      <c r="AN553" s="89"/>
      <c r="AO553" s="48">
        <f t="shared" ref="AO553" ca="1" si="498">AN551</f>
        <v>117.19139959163664</v>
      </c>
      <c r="AP553" s="88"/>
      <c r="AQ553" s="88"/>
      <c r="AR553" s="88"/>
      <c r="AS553" s="88"/>
    </row>
    <row r="554" spans="1:45">
      <c r="A554" s="14" t="str">
        <f>'data organization'!S555</f>
        <v>552:18:2.86:HI</v>
      </c>
      <c r="B554" s="2">
        <v>123.71633148193359</v>
      </c>
      <c r="C554" s="2">
        <v>120.27542877197266</v>
      </c>
      <c r="D554" s="2">
        <v>118.71137237548828</v>
      </c>
      <c r="E554" s="2">
        <v>123.24711608886719</v>
      </c>
      <c r="F554" s="2">
        <v>112.45517730712891</v>
      </c>
      <c r="G554" s="2">
        <v>115.58327484130859</v>
      </c>
      <c r="H554" s="2">
        <v>118.08575439453125</v>
      </c>
      <c r="I554" s="2">
        <v>118.86778259277344</v>
      </c>
      <c r="J554" s="2">
        <v>110.10910034179687</v>
      </c>
      <c r="K554" s="2">
        <v>128.40847778320312</v>
      </c>
      <c r="L554" s="2">
        <v>106.66819000244141</v>
      </c>
      <c r="M554" s="2">
        <v>99.942779541015625</v>
      </c>
      <c r="N554" s="2">
        <v>110.73471832275391</v>
      </c>
      <c r="O554" s="2">
        <v>104.47852325439453</v>
      </c>
      <c r="R554" s="2">
        <v>110.89112854003906</v>
      </c>
      <c r="U554" s="2">
        <v>147.17707824707031</v>
      </c>
      <c r="V554" s="2">
        <v>114.95765686035156</v>
      </c>
      <c r="W554" s="2">
        <v>121.68306732177734</v>
      </c>
      <c r="Z554" s="2">
        <v>106.66819000244141</v>
      </c>
      <c r="AA554" s="2">
        <v>129.19050598144531</v>
      </c>
      <c r="AB554" s="2">
        <v>104.94773864746094</v>
      </c>
      <c r="AC554" s="2">
        <v>118.86778259277344</v>
      </c>
      <c r="AD554" s="2">
        <v>113.70641326904297</v>
      </c>
      <c r="AF554" s="2">
        <v>101.97604370117187</v>
      </c>
      <c r="AH554" s="2">
        <f t="shared" si="459"/>
        <v>10.387382422227207</v>
      </c>
      <c r="AI554" s="2">
        <f t="shared" si="445"/>
        <v>99.942779541015625</v>
      </c>
      <c r="AJ554" s="2">
        <f t="shared" si="446"/>
        <v>100.30849437762518</v>
      </c>
      <c r="AK554" s="2">
        <f t="shared" si="447"/>
        <v>115.88956801096599</v>
      </c>
      <c r="AL554" s="2">
        <f t="shared" si="448"/>
        <v>131.4706416443068</v>
      </c>
      <c r="AM554" s="2">
        <f t="shared" si="449"/>
        <v>147.17707824707031</v>
      </c>
      <c r="AN554" s="89">
        <f ca="1">INDIRECT("'calcRED(0)'!R"&amp;ROW('calcRED(0)'!$V$17)+(ROW(AN554)-ROW($AN$116))/3&amp;"C"&amp;COLUMN('calcRED(0)'!$V$17),FALSE)</f>
        <v>116.3263788450616</v>
      </c>
      <c r="AO554" s="48">
        <f t="shared" ref="AO554" ca="1" si="499">AN554</f>
        <v>116.3263788450616</v>
      </c>
      <c r="AP554" s="88">
        <f>AK554-AK557</f>
        <v>0.89281082153320313</v>
      </c>
      <c r="AQ554" s="88">
        <f>AK555-AK558</f>
        <v>0.905050595601395</v>
      </c>
      <c r="AR554" s="88">
        <f>AK556-AK559</f>
        <v>-2.9466311136872037E-2</v>
      </c>
      <c r="AS554" s="88">
        <f>data3!AM554</f>
        <v>2.7307033538818359E-2</v>
      </c>
    </row>
    <row r="555" spans="1:45">
      <c r="A555" s="14" t="str">
        <f>'data organization'!S556</f>
        <v>553:18:2.86:LO</v>
      </c>
      <c r="B555" s="2">
        <v>120.28496551513672</v>
      </c>
      <c r="C555" s="2">
        <v>120.20484924316406</v>
      </c>
      <c r="D555" s="2">
        <v>117.76722717285156</v>
      </c>
      <c r="E555" s="2">
        <v>124.71961212158203</v>
      </c>
      <c r="F555" s="2">
        <v>107.98809814453125</v>
      </c>
      <c r="G555" s="2">
        <v>116.86312866210937</v>
      </c>
      <c r="H555" s="2">
        <v>121.01167297363281</v>
      </c>
      <c r="I555" s="2">
        <v>115.03776550292969</v>
      </c>
      <c r="J555" s="2">
        <v>101.44197845458984</v>
      </c>
      <c r="K555" s="2">
        <v>119.28931427001953</v>
      </c>
      <c r="L555" s="2">
        <v>103.96543884277344</v>
      </c>
      <c r="M555" s="2">
        <v>105.8480224609375</v>
      </c>
      <c r="N555" s="2">
        <v>114.7802734375</v>
      </c>
      <c r="O555" s="2">
        <v>101.99130249023437</v>
      </c>
      <c r="R555" s="2">
        <v>112.53147125244141</v>
      </c>
      <c r="U555" s="2">
        <v>133.24559020996094</v>
      </c>
      <c r="V555" s="2">
        <v>119.71846771240234</v>
      </c>
      <c r="W555" s="2">
        <v>121.79560852050781</v>
      </c>
      <c r="Z555" s="2">
        <v>104.1885986328125</v>
      </c>
      <c r="AA555" s="2">
        <v>123.157470703125</v>
      </c>
      <c r="AB555" s="2">
        <v>101.34470367431641</v>
      </c>
      <c r="AC555" s="2">
        <v>119.00892639160156</v>
      </c>
      <c r="AD555" s="2">
        <v>105.91668701171875</v>
      </c>
      <c r="AF555" s="2">
        <v>99.536506652832031</v>
      </c>
      <c r="AH555" s="2">
        <f t="shared" si="459"/>
        <v>9.0995931155568144</v>
      </c>
      <c r="AI555" s="2">
        <f t="shared" si="445"/>
        <v>99.536506652832031</v>
      </c>
      <c r="AJ555" s="2">
        <f t="shared" si="446"/>
        <v>100.1688469955694</v>
      </c>
      <c r="AK555" s="2">
        <f t="shared" si="447"/>
        <v>113.81823666890462</v>
      </c>
      <c r="AL555" s="2">
        <f t="shared" si="448"/>
        <v>127.46762634223984</v>
      </c>
      <c r="AM555" s="2">
        <f t="shared" si="449"/>
        <v>133.24559020996094</v>
      </c>
      <c r="AN555" s="89"/>
      <c r="AO555" s="48">
        <f t="shared" ref="AO555" ca="1" si="500">AN554</f>
        <v>116.3263788450616</v>
      </c>
      <c r="AP555" s="88"/>
      <c r="AQ555" s="88"/>
      <c r="AR555" s="88"/>
      <c r="AS555" s="88"/>
    </row>
    <row r="556" spans="1:45">
      <c r="A556" s="14" t="str">
        <f>'data organization'!S557</f>
        <v>554:18:2.86:HS</v>
      </c>
      <c r="B556" s="2">
        <v>154.90776062011719</v>
      </c>
      <c r="C556" s="2">
        <v>154.92904663085937</v>
      </c>
      <c r="D556" s="2">
        <v>154.91958618164062</v>
      </c>
      <c r="E556" s="2">
        <v>154.93141174316406</v>
      </c>
      <c r="F556" s="2">
        <v>154.89593505859375</v>
      </c>
      <c r="G556" s="2">
        <v>154.92668151855469</v>
      </c>
      <c r="H556" s="2">
        <v>154.93141174316406</v>
      </c>
      <c r="I556" s="2">
        <v>154.91722106933594</v>
      </c>
      <c r="J556" s="2">
        <v>142.08865356445312</v>
      </c>
      <c r="K556" s="2">
        <v>154.91485595703125</v>
      </c>
      <c r="L556" s="2">
        <v>127.49568939208984</v>
      </c>
      <c r="M556" s="2">
        <v>154.91485595703125</v>
      </c>
      <c r="N556" s="2">
        <v>154.92904663085937</v>
      </c>
      <c r="O556" s="2">
        <v>154.87228393554687</v>
      </c>
      <c r="R556" s="2">
        <v>154.94796752929687</v>
      </c>
      <c r="U556" s="2">
        <v>154.91722106933594</v>
      </c>
      <c r="V556" s="2">
        <v>154.92431640625</v>
      </c>
      <c r="W556" s="2">
        <v>154.92431640625</v>
      </c>
      <c r="Z556" s="2">
        <v>154.87228393554687</v>
      </c>
      <c r="AA556" s="2">
        <v>154.91012573242187</v>
      </c>
      <c r="AB556" s="2">
        <v>146.95140075683594</v>
      </c>
      <c r="AC556" s="2">
        <v>154.91485595703125</v>
      </c>
      <c r="AD556" s="2">
        <v>95.972991943359375</v>
      </c>
      <c r="AF556" s="2">
        <v>139.818115234375</v>
      </c>
      <c r="AH556" s="2">
        <f t="shared" si="459"/>
        <v>13.285016312525277</v>
      </c>
      <c r="AI556" s="2">
        <f t="shared" si="445"/>
        <v>95.972991943359375</v>
      </c>
      <c r="AJ556" s="2">
        <f t="shared" si="446"/>
        <v>129.89447698842645</v>
      </c>
      <c r="AK556" s="2">
        <f t="shared" si="447"/>
        <v>149.82200145721436</v>
      </c>
      <c r="AL556" s="2">
        <f t="shared" si="448"/>
        <v>169.74952592600226</v>
      </c>
      <c r="AM556" s="2">
        <f t="shared" si="449"/>
        <v>154.94796752929687</v>
      </c>
      <c r="AN556" s="89"/>
      <c r="AO556" s="48">
        <f t="shared" ref="AO556" ca="1" si="501">AN554</f>
        <v>116.3263788450616</v>
      </c>
      <c r="AP556" s="88"/>
      <c r="AQ556" s="88"/>
      <c r="AR556" s="88"/>
      <c r="AS556" s="88"/>
    </row>
    <row r="557" spans="1:45">
      <c r="A557" s="14" t="str">
        <f>'data organization'!S558</f>
        <v>555:18:2.84:HI</v>
      </c>
      <c r="B557" s="2">
        <v>122.77790832519531</v>
      </c>
      <c r="C557" s="2">
        <v>119.33699798583984</v>
      </c>
      <c r="D557" s="2">
        <v>117.77294921875</v>
      </c>
      <c r="E557" s="2">
        <v>122.15228271484375</v>
      </c>
      <c r="F557" s="2">
        <v>111.51674652099609</v>
      </c>
      <c r="G557" s="2">
        <v>114.64484405517578</v>
      </c>
      <c r="H557" s="2">
        <v>117.14732360839844</v>
      </c>
      <c r="I557" s="2">
        <v>117.92935180664062</v>
      </c>
      <c r="J557" s="2">
        <v>109.32707977294922</v>
      </c>
      <c r="K557" s="2">
        <v>127.47005462646484</v>
      </c>
      <c r="L557" s="2">
        <v>105.88616943359375</v>
      </c>
      <c r="M557" s="2">
        <v>99.160751342773438</v>
      </c>
      <c r="N557" s="2">
        <v>109.95269775390625</v>
      </c>
      <c r="O557" s="2">
        <v>103.69649505615234</v>
      </c>
      <c r="R557" s="2">
        <v>110.10910034179687</v>
      </c>
      <c r="U557" s="2">
        <v>146.08224487304688</v>
      </c>
      <c r="V557" s="2">
        <v>114.01922607421875</v>
      </c>
      <c r="W557" s="2">
        <v>120.74463653564453</v>
      </c>
      <c r="Z557" s="2">
        <v>105.88616943359375</v>
      </c>
      <c r="AA557" s="2">
        <v>128.09567260742187</v>
      </c>
      <c r="AB557" s="2">
        <v>104.16571044921875</v>
      </c>
      <c r="AC557" s="2">
        <v>117.92935180664062</v>
      </c>
      <c r="AD557" s="2">
        <v>112.92439270019531</v>
      </c>
      <c r="AF557" s="2">
        <v>101.19401550292969</v>
      </c>
      <c r="AH557" s="2">
        <f t="shared" si="459"/>
        <v>10.295414272821343</v>
      </c>
      <c r="AI557" s="2">
        <f t="shared" si="445"/>
        <v>99.160751342773438</v>
      </c>
      <c r="AJ557" s="2">
        <f t="shared" si="446"/>
        <v>99.553635780200764</v>
      </c>
      <c r="AK557" s="2">
        <f t="shared" si="447"/>
        <v>114.99675718943278</v>
      </c>
      <c r="AL557" s="2">
        <f t="shared" si="448"/>
        <v>130.43987859866479</v>
      </c>
      <c r="AM557" s="2">
        <f t="shared" si="449"/>
        <v>146.08224487304688</v>
      </c>
      <c r="AN557" s="89">
        <f ca="1">INDIRECT("'calcRED(0)'!R"&amp;ROW('calcRED(0)'!$V$17)+(ROW(AN557)-ROW($AN$116))/3&amp;"C"&amp;COLUMN('calcRED(0)'!$V$17),FALSE)</f>
        <v>115.4212436682063</v>
      </c>
      <c r="AO557" s="48">
        <f t="shared" ref="AO557" ca="1" si="502">AN557</f>
        <v>115.4212436682063</v>
      </c>
      <c r="AP557" s="88">
        <f>AK557-AK560</f>
        <v>0.90584500630697562</v>
      </c>
      <c r="AQ557" s="88">
        <f>AK558-AK561</f>
        <v>0.93127759297688328</v>
      </c>
      <c r="AR557" s="88">
        <f>AK559-AK562</f>
        <v>0.37665017445880267</v>
      </c>
      <c r="AS557" s="88">
        <f>data3!AM557</f>
        <v>2.8531943598101073E-2</v>
      </c>
    </row>
    <row r="558" spans="1:45">
      <c r="A558" s="14" t="str">
        <f>'data organization'!S559</f>
        <v>556:18:2.84:LO</v>
      </c>
      <c r="B558" s="2">
        <v>119.78141784667969</v>
      </c>
      <c r="C558" s="2">
        <v>119.59258270263672</v>
      </c>
      <c r="D558" s="2">
        <v>116.29663848876953</v>
      </c>
      <c r="E558" s="2">
        <v>123.55229949951172</v>
      </c>
      <c r="F558" s="2">
        <v>106.83222961425781</v>
      </c>
      <c r="G558" s="2">
        <v>115.81597900390625</v>
      </c>
      <c r="H558" s="2">
        <v>120.30785369873047</v>
      </c>
      <c r="I558" s="2">
        <v>114.03067016601562</v>
      </c>
      <c r="J558" s="2">
        <v>100.41771697998047</v>
      </c>
      <c r="K558" s="2">
        <v>118.96315002441406</v>
      </c>
      <c r="L558" s="2">
        <v>103.1300048828125</v>
      </c>
      <c r="M558" s="2">
        <v>104.93247985839844</v>
      </c>
      <c r="N558" s="2">
        <v>113.80178833007812</v>
      </c>
      <c r="O558" s="2">
        <v>101.64797210693359</v>
      </c>
      <c r="R558" s="2">
        <v>111.58159637451172</v>
      </c>
      <c r="U558" s="2">
        <v>132.02105712890625</v>
      </c>
      <c r="V558" s="2">
        <v>118.67704010009766</v>
      </c>
      <c r="W558" s="2">
        <v>121.04600524902344</v>
      </c>
      <c r="Z558" s="2">
        <v>103.35317230224609</v>
      </c>
      <c r="AA558" s="2">
        <v>122.11032104492187</v>
      </c>
      <c r="AB558" s="2">
        <v>100.28038787841797</v>
      </c>
      <c r="AC558" s="2">
        <v>117.91600036621094</v>
      </c>
      <c r="AD558" s="2">
        <v>105.09841918945312</v>
      </c>
      <c r="AF558" s="2">
        <v>98.729682922363281</v>
      </c>
      <c r="AH558" s="2">
        <f t="shared" si="459"/>
        <v>9.0570251253775886</v>
      </c>
      <c r="AI558" s="2">
        <f t="shared" si="445"/>
        <v>98.729682922363281</v>
      </c>
      <c r="AJ558" s="2">
        <f t="shared" si="446"/>
        <v>99.327648385236841</v>
      </c>
      <c r="AK558" s="2">
        <f t="shared" si="447"/>
        <v>112.91318607330322</v>
      </c>
      <c r="AL558" s="2">
        <f t="shared" si="448"/>
        <v>126.4987237613696</v>
      </c>
      <c r="AM558" s="2">
        <f t="shared" si="449"/>
        <v>132.02105712890625</v>
      </c>
      <c r="AN558" s="89"/>
      <c r="AO558" s="48">
        <f t="shared" ref="AO558" ca="1" si="503">AN557</f>
        <v>115.4212436682063</v>
      </c>
      <c r="AP558" s="88"/>
      <c r="AQ558" s="88"/>
      <c r="AR558" s="88"/>
      <c r="AS558" s="88"/>
    </row>
    <row r="559" spans="1:45">
      <c r="A559" s="14" t="str">
        <f>'data organization'!S560</f>
        <v>557:18:2.84:HS</v>
      </c>
      <c r="B559" s="2">
        <v>154.91485595703125</v>
      </c>
      <c r="C559" s="2">
        <v>154.93141174316406</v>
      </c>
      <c r="D559" s="2">
        <v>154.91485595703125</v>
      </c>
      <c r="E559" s="2">
        <v>154.92668151855469</v>
      </c>
      <c r="F559" s="2">
        <v>154.886474609375</v>
      </c>
      <c r="G559" s="2">
        <v>154.92431640625</v>
      </c>
      <c r="H559" s="2">
        <v>154.93141174316406</v>
      </c>
      <c r="I559" s="2">
        <v>154.91722106933594</v>
      </c>
      <c r="J559" s="2">
        <v>143.63310241699219</v>
      </c>
      <c r="K559" s="2">
        <v>154.91958618164062</v>
      </c>
      <c r="L559" s="2">
        <v>127.77951049804687</v>
      </c>
      <c r="M559" s="2">
        <v>154.91249084472656</v>
      </c>
      <c r="N559" s="2">
        <v>154.92195129394531</v>
      </c>
      <c r="O559" s="2">
        <v>154.84153747558594</v>
      </c>
      <c r="R559" s="2">
        <v>154.93850708007812</v>
      </c>
      <c r="U559" s="2">
        <v>154.91249084472656</v>
      </c>
      <c r="V559" s="2">
        <v>154.92668151855469</v>
      </c>
      <c r="W559" s="2">
        <v>154.93141174316406</v>
      </c>
      <c r="Z559" s="2">
        <v>154.89120483398438</v>
      </c>
      <c r="AA559" s="2">
        <v>154.89593505859375</v>
      </c>
      <c r="AB559" s="2">
        <v>142.97322082519531</v>
      </c>
      <c r="AC559" s="2">
        <v>154.91722106933594</v>
      </c>
      <c r="AD559" s="2">
        <v>94.903945922851563</v>
      </c>
      <c r="AF559" s="2">
        <v>143.78919982910156</v>
      </c>
      <c r="AH559" s="2">
        <f t="shared" si="459"/>
        <v>13.377457480500395</v>
      </c>
      <c r="AI559" s="2">
        <f t="shared" si="445"/>
        <v>94.903945922851563</v>
      </c>
      <c r="AJ559" s="2">
        <f t="shared" si="446"/>
        <v>129.78528154760065</v>
      </c>
      <c r="AK559" s="2">
        <f t="shared" si="447"/>
        <v>149.85146776835123</v>
      </c>
      <c r="AL559" s="2">
        <f t="shared" si="448"/>
        <v>169.91765398910181</v>
      </c>
      <c r="AM559" s="2">
        <f t="shared" si="449"/>
        <v>154.93850708007812</v>
      </c>
      <c r="AN559" s="89"/>
      <c r="AO559" s="48">
        <f t="shared" ref="AO559" ca="1" si="504">AN557</f>
        <v>115.4212436682063</v>
      </c>
      <c r="AP559" s="88"/>
      <c r="AQ559" s="88"/>
      <c r="AR559" s="88"/>
      <c r="AS559" s="88"/>
    </row>
    <row r="560" spans="1:45">
      <c r="A560" s="14" t="str">
        <f>'data organization'!S561</f>
        <v>558:18:2.82:HI</v>
      </c>
      <c r="B560" s="2">
        <v>121.8394775390625</v>
      </c>
      <c r="C560" s="2">
        <v>118.39856719970703</v>
      </c>
      <c r="D560" s="2">
        <v>116.83451843261719</v>
      </c>
      <c r="E560" s="2">
        <v>121.21385192871094</v>
      </c>
      <c r="F560" s="2">
        <v>110.73471832275391</v>
      </c>
      <c r="G560" s="2">
        <v>113.86282348632812</v>
      </c>
      <c r="H560" s="2">
        <v>116.20889282226562</v>
      </c>
      <c r="I560" s="2">
        <v>116.99092102050781</v>
      </c>
      <c r="J560" s="2">
        <v>108.54505157470703</v>
      </c>
      <c r="K560" s="2">
        <v>126.37522125244141</v>
      </c>
      <c r="L560" s="2">
        <v>104.94773864746094</v>
      </c>
      <c r="M560" s="2">
        <v>98.378730773925781</v>
      </c>
      <c r="N560" s="2">
        <v>109.01426696777344</v>
      </c>
      <c r="O560" s="2">
        <v>102.91447448730469</v>
      </c>
      <c r="R560" s="2">
        <v>109.17066955566406</v>
      </c>
      <c r="U560" s="2">
        <v>144.83100891113281</v>
      </c>
      <c r="V560" s="2">
        <v>113.23719787597656</v>
      </c>
      <c r="W560" s="2">
        <v>119.80621337890625</v>
      </c>
      <c r="Z560" s="2">
        <v>104.94773864746094</v>
      </c>
      <c r="AA560" s="2">
        <v>127.15724182128906</v>
      </c>
      <c r="AB560" s="2">
        <v>103.38368988037109</v>
      </c>
      <c r="AC560" s="2">
        <v>116.99092102050781</v>
      </c>
      <c r="AD560" s="2">
        <v>111.9859619140625</v>
      </c>
      <c r="AF560" s="2">
        <v>100.41199493408203</v>
      </c>
      <c r="AH560" s="2">
        <f t="shared" si="459"/>
        <v>10.20521734884778</v>
      </c>
      <c r="AI560" s="2">
        <f t="shared" si="445"/>
        <v>98.378730773925781</v>
      </c>
      <c r="AJ560" s="2">
        <f t="shared" si="446"/>
        <v>98.783086159854136</v>
      </c>
      <c r="AK560" s="2">
        <f t="shared" si="447"/>
        <v>114.09091218312581</v>
      </c>
      <c r="AL560" s="2">
        <f t="shared" si="448"/>
        <v>129.39873820639747</v>
      </c>
      <c r="AM560" s="2">
        <f t="shared" si="449"/>
        <v>144.83100891113281</v>
      </c>
      <c r="AN560" s="89">
        <f ca="1">INDIRECT("'calcRED(0)'!R"&amp;ROW('calcRED(0)'!$V$17)+(ROW(AN560)-ROW($AN$116))/3&amp;"C"&amp;COLUMN('calcRED(0)'!$V$17),FALSE)</f>
        <v>114.47550689390674</v>
      </c>
      <c r="AO560" s="48">
        <f t="shared" ref="AO560" ca="1" si="505">AN560</f>
        <v>114.47550689390674</v>
      </c>
      <c r="AP560" s="88">
        <f>AK560-AK563</f>
        <v>0.92539628346760594</v>
      </c>
      <c r="AQ560" s="88">
        <f>AK561-AK564</f>
        <v>0.92841561635336234</v>
      </c>
      <c r="AR560" s="88">
        <f>AK562-AK565</f>
        <v>0.45903682708740234</v>
      </c>
      <c r="AS560" s="88">
        <f>data3!AM560</f>
        <v>2.8403051437869919E-2</v>
      </c>
    </row>
    <row r="561" spans="1:45">
      <c r="A561" s="14" t="str">
        <f>'data organization'!S562</f>
        <v>559:18:2.82:LO</v>
      </c>
      <c r="B561" s="2">
        <v>119.47814178466797</v>
      </c>
      <c r="C561" s="2">
        <v>118.56259918212891</v>
      </c>
      <c r="D561" s="2">
        <v>114.70015716552734</v>
      </c>
      <c r="E561" s="2">
        <v>122.42504119873047</v>
      </c>
      <c r="F561" s="2">
        <v>105.55619049072266</v>
      </c>
      <c r="G561" s="2">
        <v>114.80316162109375</v>
      </c>
      <c r="H561" s="2">
        <v>119.46669769287109</v>
      </c>
      <c r="I561" s="2">
        <v>113.01213073730469</v>
      </c>
      <c r="J561" s="2">
        <v>99.633781433105469</v>
      </c>
      <c r="K561" s="2">
        <v>118.74570465087891</v>
      </c>
      <c r="L561" s="2">
        <v>102.56351470947266</v>
      </c>
      <c r="M561" s="2">
        <v>104.07987976074219</v>
      </c>
      <c r="N561" s="2">
        <v>112.34264373779297</v>
      </c>
      <c r="O561" s="2">
        <v>100.76104736328125</v>
      </c>
      <c r="R561" s="2">
        <v>110.51155853271484</v>
      </c>
      <c r="U561" s="2">
        <v>130.88235473632812</v>
      </c>
      <c r="V561" s="2">
        <v>117.68138885498047</v>
      </c>
      <c r="W561" s="2">
        <v>120.57678985595703</v>
      </c>
      <c r="Z561" s="2">
        <v>102.49485015869141</v>
      </c>
      <c r="AA561" s="2">
        <v>120.60540008544922</v>
      </c>
      <c r="AB561" s="2">
        <v>99.410621643066406</v>
      </c>
      <c r="AC561" s="2">
        <v>116.99473571777344</v>
      </c>
      <c r="AD561" s="2">
        <v>104.40032196044922</v>
      </c>
      <c r="AF561" s="2">
        <v>97.877090454101563</v>
      </c>
      <c r="AH561" s="2">
        <f t="shared" si="459"/>
        <v>9.0106136959984866</v>
      </c>
      <c r="AI561" s="2">
        <f t="shared" si="445"/>
        <v>97.877090454101563</v>
      </c>
      <c r="AJ561" s="2">
        <f t="shared" si="446"/>
        <v>98.465987936328617</v>
      </c>
      <c r="AK561" s="2">
        <f t="shared" si="447"/>
        <v>111.98190848032634</v>
      </c>
      <c r="AL561" s="2">
        <f t="shared" si="448"/>
        <v>125.49782902432406</v>
      </c>
      <c r="AM561" s="2">
        <f t="shared" si="449"/>
        <v>130.88235473632812</v>
      </c>
      <c r="AN561" s="89"/>
      <c r="AO561" s="48">
        <f t="shared" ref="AO561" ca="1" si="506">AN560</f>
        <v>114.47550689390674</v>
      </c>
      <c r="AP561" s="88"/>
      <c r="AQ561" s="88"/>
      <c r="AR561" s="88"/>
      <c r="AS561" s="88"/>
    </row>
    <row r="562" spans="1:45">
      <c r="A562" s="14" t="str">
        <f>'data organization'!S563</f>
        <v>560:18:2.82:HS</v>
      </c>
      <c r="B562" s="2">
        <v>154.91485595703125</v>
      </c>
      <c r="C562" s="2">
        <v>154.92431640625</v>
      </c>
      <c r="D562" s="2">
        <v>154.92195129394531</v>
      </c>
      <c r="E562" s="2">
        <v>154.93141174316406</v>
      </c>
      <c r="F562" s="2">
        <v>150.78294372558594</v>
      </c>
      <c r="G562" s="2">
        <v>154.92668151855469</v>
      </c>
      <c r="H562" s="2">
        <v>154.93377685546875</v>
      </c>
      <c r="I562" s="2">
        <v>154.91485595703125</v>
      </c>
      <c r="J562" s="2">
        <v>142.79110717773437</v>
      </c>
      <c r="K562" s="2">
        <v>154.9053955078125</v>
      </c>
      <c r="L562" s="2">
        <v>126.47867584228516</v>
      </c>
      <c r="M562" s="2">
        <v>154.90776062011719</v>
      </c>
      <c r="N562" s="2">
        <v>154.92195129394531</v>
      </c>
      <c r="O562" s="2">
        <v>154.82734680175781</v>
      </c>
      <c r="R562" s="2">
        <v>154.93850708007812</v>
      </c>
      <c r="U562" s="2">
        <v>154.91485595703125</v>
      </c>
      <c r="V562" s="2">
        <v>154.92431640625</v>
      </c>
      <c r="W562" s="2">
        <v>154.92904663085937</v>
      </c>
      <c r="Z562" s="2">
        <v>154.86282348632812</v>
      </c>
      <c r="AA562" s="2">
        <v>154.87701416015625</v>
      </c>
      <c r="AB562" s="2">
        <v>140.15632629394531</v>
      </c>
      <c r="AC562" s="2">
        <v>154.91249084472656</v>
      </c>
      <c r="AD562" s="2">
        <v>94.026473999023437</v>
      </c>
      <c r="AF562" s="2">
        <v>144.77073669433594</v>
      </c>
      <c r="AH562" s="2">
        <f t="shared" si="459"/>
        <v>13.658162189686072</v>
      </c>
      <c r="AI562" s="2">
        <f t="shared" si="445"/>
        <v>94.026473999023437</v>
      </c>
      <c r="AJ562" s="2">
        <f t="shared" si="446"/>
        <v>128.98757430936331</v>
      </c>
      <c r="AK562" s="2">
        <f t="shared" si="447"/>
        <v>149.47481759389242</v>
      </c>
      <c r="AL562" s="2">
        <f t="shared" si="448"/>
        <v>169.96206087842154</v>
      </c>
      <c r="AM562" s="2">
        <f t="shared" si="449"/>
        <v>154.93850708007812</v>
      </c>
      <c r="AN562" s="89"/>
      <c r="AO562" s="48">
        <f t="shared" ref="AO562" ca="1" si="507">AN560</f>
        <v>114.47550689390674</v>
      </c>
      <c r="AP562" s="88"/>
      <c r="AQ562" s="88"/>
      <c r="AR562" s="88"/>
      <c r="AS562" s="88"/>
    </row>
    <row r="563" spans="1:45">
      <c r="A563" s="14" t="str">
        <f>'data organization'!S564</f>
        <v>561:18:2.8:HI</v>
      </c>
      <c r="B563" s="2">
        <v>120.74463653564453</v>
      </c>
      <c r="C563" s="2">
        <v>117.46013641357422</v>
      </c>
      <c r="D563" s="2">
        <v>115.89608764648437</v>
      </c>
      <c r="E563" s="2">
        <v>120.27542877197266</v>
      </c>
      <c r="F563" s="2">
        <v>109.79629516601562</v>
      </c>
      <c r="G563" s="2">
        <v>112.92439270019531</v>
      </c>
      <c r="H563" s="2">
        <v>115.27046966552734</v>
      </c>
      <c r="I563" s="2">
        <v>116.052490234375</v>
      </c>
      <c r="J563" s="2">
        <v>107.60662078857422</v>
      </c>
      <c r="K563" s="2">
        <v>125.43679046630859</v>
      </c>
      <c r="L563" s="2">
        <v>104.16571044921875</v>
      </c>
      <c r="M563" s="2">
        <v>97.596702575683594</v>
      </c>
      <c r="N563" s="2">
        <v>108.23223876953125</v>
      </c>
      <c r="O563" s="2">
        <v>101.97604370117187</v>
      </c>
      <c r="R563" s="2">
        <v>108.23223876953125</v>
      </c>
      <c r="U563" s="2">
        <v>143.73617553710937</v>
      </c>
      <c r="V563" s="2">
        <v>112.29877471923828</v>
      </c>
      <c r="W563" s="2">
        <v>118.86778259277344</v>
      </c>
      <c r="Z563" s="2">
        <v>104.16571044921875</v>
      </c>
      <c r="AA563" s="2">
        <v>126.06240844726562</v>
      </c>
      <c r="AB563" s="2">
        <v>102.44525909423828</v>
      </c>
      <c r="AC563" s="2">
        <v>116.052490234375</v>
      </c>
      <c r="AD563" s="2">
        <v>111.04753112792969</v>
      </c>
      <c r="AF563" s="2">
        <v>99.629966735839844</v>
      </c>
      <c r="AH563" s="2">
        <f t="shared" si="459"/>
        <v>10.135884943958731</v>
      </c>
      <c r="AI563" s="2">
        <f t="shared" si="445"/>
        <v>97.596702575683594</v>
      </c>
      <c r="AJ563" s="2">
        <f t="shared" si="446"/>
        <v>97.96168848372011</v>
      </c>
      <c r="AK563" s="2">
        <f t="shared" si="447"/>
        <v>113.1655158996582</v>
      </c>
      <c r="AL563" s="2">
        <f t="shared" si="448"/>
        <v>128.3693433155963</v>
      </c>
      <c r="AM563" s="2">
        <f t="shared" si="449"/>
        <v>143.73617553710937</v>
      </c>
      <c r="AN563" s="89">
        <f ca="1">INDIRECT("'calcRED(0)'!R"&amp;ROW('calcRED(0)'!$V$17)+(ROW(AN563)-ROW($AN$116))/3&amp;"C"&amp;COLUMN('calcRED(0)'!$V$17),FALSE)</f>
        <v>113.53404245581974</v>
      </c>
      <c r="AO563" s="48">
        <f t="shared" ref="AO563" ca="1" si="508">AN563</f>
        <v>113.53404245581974</v>
      </c>
      <c r="AP563" s="88">
        <f>AK563-AK566</f>
        <v>0.92539564768473781</v>
      </c>
      <c r="AQ563" s="88">
        <f>AK564-AK567</f>
        <v>0.99827384948730469</v>
      </c>
      <c r="AR563" s="88">
        <f>AK565-AK568</f>
        <v>1.0356391270955498</v>
      </c>
      <c r="AS563" s="88">
        <f>data3!AM563</f>
        <v>2.7548913032778177E-2</v>
      </c>
    </row>
    <row r="564" spans="1:45">
      <c r="A564" s="14" t="str">
        <f>'data organization'!S565</f>
        <v>562:18:2.8:LO</v>
      </c>
      <c r="B564" s="2">
        <v>118.69420623779297</v>
      </c>
      <c r="C564" s="2">
        <v>117.33806610107422</v>
      </c>
      <c r="D564" s="2">
        <v>113.63011932373047</v>
      </c>
      <c r="E564" s="2">
        <v>121.54383087158203</v>
      </c>
      <c r="F564" s="2">
        <v>104.28015899658203</v>
      </c>
      <c r="G564" s="2">
        <v>113.813232421875</v>
      </c>
      <c r="H564" s="2">
        <v>118.51682281494141</v>
      </c>
      <c r="I564" s="2">
        <v>112.02792358398438</v>
      </c>
      <c r="J564" s="2">
        <v>98.998626708984375</v>
      </c>
      <c r="K564" s="2">
        <v>118.43671417236328</v>
      </c>
      <c r="L564" s="2">
        <v>101.96269226074219</v>
      </c>
      <c r="M564" s="2">
        <v>103.04417419433594</v>
      </c>
      <c r="N564" s="2">
        <v>111.30693817138672</v>
      </c>
      <c r="O564" s="2">
        <v>99.822616577148438</v>
      </c>
      <c r="R564" s="2">
        <v>109.48157501220703</v>
      </c>
      <c r="U564" s="2">
        <v>129.74937438964844</v>
      </c>
      <c r="V564" s="2">
        <v>116.65140533447266</v>
      </c>
      <c r="W564" s="2">
        <v>120.18196105957031</v>
      </c>
      <c r="Z564" s="2">
        <v>101.69374847412109</v>
      </c>
      <c r="AA564" s="2">
        <v>119.26070404052734</v>
      </c>
      <c r="AB564" s="2">
        <v>98.409248352050781</v>
      </c>
      <c r="AC564" s="2">
        <v>115.91897583007812</v>
      </c>
      <c r="AD564" s="2">
        <v>103.71938323974609</v>
      </c>
      <c r="AF564" s="2">
        <v>96.80133056640625</v>
      </c>
      <c r="AH564" s="2">
        <f t="shared" si="459"/>
        <v>8.9918483101083915</v>
      </c>
      <c r="AI564" s="2">
        <f t="shared" si="445"/>
        <v>96.80133056640625</v>
      </c>
      <c r="AJ564" s="2">
        <f t="shared" si="446"/>
        <v>97.565720398810384</v>
      </c>
      <c r="AK564" s="2">
        <f t="shared" si="447"/>
        <v>111.05349286397298</v>
      </c>
      <c r="AL564" s="2">
        <f t="shared" si="448"/>
        <v>124.54126532913557</v>
      </c>
      <c r="AM564" s="2">
        <f t="shared" si="449"/>
        <v>129.74937438964844</v>
      </c>
      <c r="AN564" s="89"/>
      <c r="AO564" s="48">
        <f t="shared" ref="AO564" ca="1" si="509">AN563</f>
        <v>113.53404245581974</v>
      </c>
      <c r="AP564" s="88"/>
      <c r="AQ564" s="88"/>
      <c r="AR564" s="88"/>
      <c r="AS564" s="88"/>
    </row>
    <row r="565" spans="1:45">
      <c r="A565" s="14" t="str">
        <f>'data organization'!S566</f>
        <v>563:18:2.8:HS</v>
      </c>
      <c r="B565" s="2">
        <v>154.91249084472656</v>
      </c>
      <c r="C565" s="2">
        <v>154.92668151855469</v>
      </c>
      <c r="D565" s="2">
        <v>154.91722106933594</v>
      </c>
      <c r="E565" s="2">
        <v>154.92668151855469</v>
      </c>
      <c r="F565" s="2">
        <v>144.18653869628906</v>
      </c>
      <c r="G565" s="2">
        <v>154.92195129394531</v>
      </c>
      <c r="H565" s="2">
        <v>154.93377685546875</v>
      </c>
      <c r="I565" s="2">
        <v>154.91249084472656</v>
      </c>
      <c r="J565" s="2">
        <v>139.82994079589844</v>
      </c>
      <c r="K565" s="2">
        <v>154.91249084472656</v>
      </c>
      <c r="L565" s="2">
        <v>128.35896301269531</v>
      </c>
      <c r="M565" s="2">
        <v>154.90066528320312</v>
      </c>
      <c r="N565" s="2">
        <v>154.92431640625</v>
      </c>
      <c r="O565" s="2">
        <v>154.5648193359375</v>
      </c>
      <c r="R565" s="2">
        <v>154.93614196777344</v>
      </c>
      <c r="U565" s="2">
        <v>154.9053955078125</v>
      </c>
      <c r="V565" s="2">
        <v>154.92431640625</v>
      </c>
      <c r="W565" s="2">
        <v>154.92668151855469</v>
      </c>
      <c r="Z565" s="2">
        <v>154.84153747558594</v>
      </c>
      <c r="AA565" s="2">
        <v>151.29617309570312</v>
      </c>
      <c r="AB565" s="2">
        <v>139.16532897949219</v>
      </c>
      <c r="AC565" s="2">
        <v>154.90303039550781</v>
      </c>
      <c r="AD565" s="2">
        <v>93.0946044921875</v>
      </c>
      <c r="AF565" s="2">
        <v>147.25650024414062</v>
      </c>
      <c r="AH565" s="2">
        <f t="shared" si="459"/>
        <v>13.759352512109501</v>
      </c>
      <c r="AI565" s="2">
        <f t="shared" si="445"/>
        <v>93.0946044921875</v>
      </c>
      <c r="AJ565" s="2">
        <f t="shared" si="446"/>
        <v>128.37675199864077</v>
      </c>
      <c r="AK565" s="2">
        <f t="shared" si="447"/>
        <v>149.01578076680502</v>
      </c>
      <c r="AL565" s="2">
        <f t="shared" si="448"/>
        <v>169.65480953496927</v>
      </c>
      <c r="AM565" s="2">
        <f t="shared" si="449"/>
        <v>154.93614196777344</v>
      </c>
      <c r="AN565" s="89"/>
      <c r="AO565" s="48">
        <f t="shared" ref="AO565" ca="1" si="510">AN563</f>
        <v>113.53404245581974</v>
      </c>
      <c r="AP565" s="88"/>
      <c r="AQ565" s="88"/>
      <c r="AR565" s="88"/>
      <c r="AS565" s="88"/>
    </row>
    <row r="566" spans="1:45">
      <c r="A566" s="14" t="str">
        <f>'data organization'!S567</f>
        <v>564:18:2.78:HI</v>
      </c>
      <c r="B566" s="2">
        <v>119.80621337890625</v>
      </c>
      <c r="C566" s="2">
        <v>116.52170562744141</v>
      </c>
      <c r="D566" s="2">
        <v>114.95765686035156</v>
      </c>
      <c r="E566" s="2">
        <v>119.33699798583984</v>
      </c>
      <c r="F566" s="2">
        <v>108.85786437988281</v>
      </c>
      <c r="G566" s="2">
        <v>111.9859619140625</v>
      </c>
      <c r="H566" s="2">
        <v>114.33203887939453</v>
      </c>
      <c r="I566" s="2">
        <v>115.11405944824219</v>
      </c>
      <c r="J566" s="2">
        <v>106.66819000244141</v>
      </c>
      <c r="K566" s="2">
        <v>124.34195709228516</v>
      </c>
      <c r="L566" s="2">
        <v>103.22727966308594</v>
      </c>
      <c r="M566" s="2">
        <v>96.814682006835938</v>
      </c>
      <c r="N566" s="2">
        <v>107.29381561279297</v>
      </c>
      <c r="O566" s="2">
        <v>101.19401550292969</v>
      </c>
      <c r="R566" s="2">
        <v>107.45021820068359</v>
      </c>
      <c r="U566" s="2">
        <v>142.64134216308594</v>
      </c>
      <c r="V566" s="2">
        <v>111.36034393310547</v>
      </c>
      <c r="W566" s="2">
        <v>117.77294921875</v>
      </c>
      <c r="Z566" s="2">
        <v>103.22727966308594</v>
      </c>
      <c r="AA566" s="2">
        <v>125.12397766113281</v>
      </c>
      <c r="AB566" s="2">
        <v>101.66323089599609</v>
      </c>
      <c r="AC566" s="2">
        <v>115.11405944824219</v>
      </c>
      <c r="AD566" s="2">
        <v>110.10910034179687</v>
      </c>
      <c r="AF566" s="2">
        <v>98.847946166992188</v>
      </c>
      <c r="AH566" s="2">
        <f t="shared" si="459"/>
        <v>10.065950792739974</v>
      </c>
      <c r="AI566" s="2">
        <f t="shared" si="445"/>
        <v>96.814682006835938</v>
      </c>
      <c r="AJ566" s="2">
        <f t="shared" si="446"/>
        <v>97.141194062863505</v>
      </c>
      <c r="AK566" s="2">
        <f t="shared" si="447"/>
        <v>112.24012025197347</v>
      </c>
      <c r="AL566" s="2">
        <f t="shared" si="448"/>
        <v>127.33904644108343</v>
      </c>
      <c r="AM566" s="2">
        <f t="shared" si="449"/>
        <v>142.64134216308594</v>
      </c>
      <c r="AN566" s="89">
        <f ca="1">INDIRECT("'calcRED(0)'!R"&amp;ROW('calcRED(0)'!$V$17)+(ROW(AN566)-ROW($AN$116))/3&amp;"C"&amp;COLUMN('calcRED(0)'!$V$17),FALSE)</f>
        <v>112.62088979737929</v>
      </c>
      <c r="AO566" s="48">
        <f t="shared" ref="AO566" ca="1" si="511">AN566</f>
        <v>112.62088979737929</v>
      </c>
      <c r="AP566" s="88">
        <f>AK566-AK569</f>
        <v>0.90584564208984375</v>
      </c>
      <c r="AQ566" s="88">
        <f>AK567-AK570</f>
        <v>0.97657871246337891</v>
      </c>
      <c r="AR566" s="88">
        <f>AK568-AK571</f>
        <v>1.5868164698282783</v>
      </c>
      <c r="AS566" s="88">
        <f>data3!AM566</f>
        <v>2.7224786819949998E-2</v>
      </c>
    </row>
    <row r="567" spans="1:45">
      <c r="A567" s="14" t="str">
        <f>'data organization'!S568</f>
        <v>565:18:2.78:LO</v>
      </c>
      <c r="B567" s="2">
        <v>117.17784118652344</v>
      </c>
      <c r="C567" s="2">
        <v>116.22224426269531</v>
      </c>
      <c r="D567" s="2">
        <v>112.43419647216797</v>
      </c>
      <c r="E567" s="2">
        <v>120.55390167236328</v>
      </c>
      <c r="F567" s="2">
        <v>103.22727966308594</v>
      </c>
      <c r="G567" s="2">
        <v>112.754638671875</v>
      </c>
      <c r="H567" s="2">
        <v>117.37239837646484</v>
      </c>
      <c r="I567" s="2">
        <v>111.04371643066406</v>
      </c>
      <c r="J567" s="2">
        <v>97.99725341796875</v>
      </c>
      <c r="K567" s="2">
        <v>118.48821258544922</v>
      </c>
      <c r="L567" s="2">
        <v>101.20736694335937</v>
      </c>
      <c r="M567" s="2">
        <v>102.208740234375</v>
      </c>
      <c r="N567" s="2">
        <v>110.05378723144531</v>
      </c>
      <c r="O567" s="2">
        <v>98.432136535644531</v>
      </c>
      <c r="R567" s="2">
        <v>108.51453399658203</v>
      </c>
      <c r="U567" s="2">
        <v>128.5477294921875</v>
      </c>
      <c r="V567" s="2">
        <v>115.35820770263672</v>
      </c>
      <c r="W567" s="2">
        <v>119.88441467285156</v>
      </c>
      <c r="Z567" s="2">
        <v>100.90409851074219</v>
      </c>
      <c r="AA567" s="2">
        <v>118.04188537597656</v>
      </c>
      <c r="AB567" s="2">
        <v>97.528038024902344</v>
      </c>
      <c r="AC567" s="2">
        <v>114.76310729980469</v>
      </c>
      <c r="AD567" s="2">
        <v>102.81529235839844</v>
      </c>
      <c r="AF567" s="2">
        <v>95.794235229492188</v>
      </c>
      <c r="AH567" s="2">
        <f t="shared" si="459"/>
        <v>8.9831419625007971</v>
      </c>
      <c r="AI567" s="2">
        <f t="shared" si="445"/>
        <v>95.794235229492188</v>
      </c>
      <c r="AJ567" s="2">
        <f t="shared" si="446"/>
        <v>96.580506070734472</v>
      </c>
      <c r="AK567" s="2">
        <f t="shared" si="447"/>
        <v>110.05521901448567</v>
      </c>
      <c r="AL567" s="2">
        <f t="shared" si="448"/>
        <v>123.52993195823687</v>
      </c>
      <c r="AM567" s="2">
        <f t="shared" si="449"/>
        <v>128.5477294921875</v>
      </c>
      <c r="AN567" s="89"/>
      <c r="AO567" s="48">
        <f t="shared" ref="AO567" ca="1" si="512">AN566</f>
        <v>112.62088979737929</v>
      </c>
      <c r="AP567" s="88"/>
      <c r="AQ567" s="88"/>
      <c r="AR567" s="88"/>
      <c r="AS567" s="88"/>
    </row>
    <row r="568" spans="1:45">
      <c r="A568" s="14" t="str">
        <f>'data organization'!S569</f>
        <v>566:18:2.78:HS</v>
      </c>
      <c r="B568" s="2">
        <v>154.91249084472656</v>
      </c>
      <c r="C568" s="2">
        <v>154.92431640625</v>
      </c>
      <c r="D568" s="2">
        <v>154.91485595703125</v>
      </c>
      <c r="E568" s="2">
        <v>154.92668151855469</v>
      </c>
      <c r="F568" s="2">
        <v>141.08346557617187</v>
      </c>
      <c r="G568" s="2">
        <v>154.91958618164062</v>
      </c>
      <c r="H568" s="2">
        <v>154.93141174316406</v>
      </c>
      <c r="I568" s="2">
        <v>154.89830017089844</v>
      </c>
      <c r="J568" s="2">
        <v>133.02304077148437</v>
      </c>
      <c r="K568" s="2">
        <v>154.9053955078125</v>
      </c>
      <c r="L568" s="2">
        <v>127.18112182617187</v>
      </c>
      <c r="M568" s="2">
        <v>154.89593505859375</v>
      </c>
      <c r="N568" s="2">
        <v>154.91722106933594</v>
      </c>
      <c r="O568" s="2">
        <v>148.27351379394531</v>
      </c>
      <c r="R568" s="2">
        <v>154.93141174316406</v>
      </c>
      <c r="U568" s="2">
        <v>154.91722106933594</v>
      </c>
      <c r="V568" s="2">
        <v>154.91958618164062</v>
      </c>
      <c r="W568" s="2">
        <v>154.92431640625</v>
      </c>
      <c r="Z568" s="2">
        <v>154.85099792480469</v>
      </c>
      <c r="AA568" s="2">
        <v>144.57443237304687</v>
      </c>
      <c r="AB568" s="2">
        <v>141.86396789550781</v>
      </c>
      <c r="AC568" s="2">
        <v>154.9053955078125</v>
      </c>
      <c r="AD568" s="2">
        <v>91.571449279785156</v>
      </c>
      <c r="AF568" s="2">
        <v>145.35728454589844</v>
      </c>
      <c r="AH568" s="2">
        <f t="shared" si="459"/>
        <v>14.311215212887459</v>
      </c>
      <c r="AI568" s="2">
        <f t="shared" si="445"/>
        <v>91.571449279785156</v>
      </c>
      <c r="AJ568" s="2">
        <f t="shared" si="446"/>
        <v>126.51331882037829</v>
      </c>
      <c r="AK568" s="2">
        <f t="shared" si="447"/>
        <v>147.98014163970947</v>
      </c>
      <c r="AL568" s="2">
        <f t="shared" si="448"/>
        <v>169.44696445904066</v>
      </c>
      <c r="AM568" s="2">
        <f t="shared" si="449"/>
        <v>154.93141174316406</v>
      </c>
      <c r="AN568" s="89"/>
      <c r="AO568" s="48">
        <f t="shared" ref="AO568" ca="1" si="513">AN566</f>
        <v>112.62088979737929</v>
      </c>
      <c r="AP568" s="88"/>
      <c r="AQ568" s="88"/>
      <c r="AR568" s="88"/>
      <c r="AS568" s="88"/>
    </row>
    <row r="569" spans="1:45">
      <c r="A569" s="14" t="str">
        <f>'data organization'!S570</f>
        <v>567:18:2.76:HI</v>
      </c>
      <c r="B569" s="2">
        <v>118.86778259277344</v>
      </c>
      <c r="C569" s="2">
        <v>115.58327484130859</v>
      </c>
      <c r="D569" s="2">
        <v>114.01922607421875</v>
      </c>
      <c r="E569" s="2">
        <v>118.39856719970703</v>
      </c>
      <c r="F569" s="2">
        <v>107.91943359375</v>
      </c>
      <c r="G569" s="2">
        <v>111.04753112792969</v>
      </c>
      <c r="H569" s="2">
        <v>113.39360809326172</v>
      </c>
      <c r="I569" s="2">
        <v>114.17562866210937</v>
      </c>
      <c r="J569" s="2">
        <v>105.88616943359375</v>
      </c>
      <c r="K569" s="2">
        <v>123.40352630615234</v>
      </c>
      <c r="L569" s="2">
        <v>102.44525909423828</v>
      </c>
      <c r="M569" s="2">
        <v>96.03265380859375</v>
      </c>
      <c r="N569" s="2">
        <v>106.35538482666016</v>
      </c>
      <c r="O569" s="2">
        <v>100.41199493408203</v>
      </c>
      <c r="R569" s="2">
        <v>106.51178741455078</v>
      </c>
      <c r="U569" s="2">
        <v>141.39009094238281</v>
      </c>
      <c r="V569" s="2">
        <v>110.42191314697266</v>
      </c>
      <c r="W569" s="2">
        <v>116.83451843261719</v>
      </c>
      <c r="Z569" s="2">
        <v>102.44525909423828</v>
      </c>
      <c r="AA569" s="2">
        <v>124.02914428710937</v>
      </c>
      <c r="AB569" s="2">
        <v>100.88121032714844</v>
      </c>
      <c r="AC569" s="2">
        <v>114.17562866210937</v>
      </c>
      <c r="AD569" s="2">
        <v>109.32707977294922</v>
      </c>
      <c r="AF569" s="2">
        <v>98.06591796875</v>
      </c>
      <c r="AH569" s="2">
        <f t="shared" si="459"/>
        <v>9.964835365190936</v>
      </c>
      <c r="AI569" s="2">
        <f t="shared" si="445"/>
        <v>96.03265380859375</v>
      </c>
      <c r="AJ569" s="2">
        <f t="shared" si="446"/>
        <v>96.387021562097217</v>
      </c>
      <c r="AK569" s="2">
        <f t="shared" si="447"/>
        <v>111.33427460988362</v>
      </c>
      <c r="AL569" s="2">
        <f t="shared" si="448"/>
        <v>126.28152765767003</v>
      </c>
      <c r="AM569" s="2">
        <f t="shared" si="449"/>
        <v>141.39009094238281</v>
      </c>
      <c r="AN569" s="89">
        <f ca="1">INDIRECT("'calcRED(0)'!R"&amp;ROW('calcRED(0)'!$V$17)+(ROW(AN569)-ROW($AN$116))/3&amp;"C"&amp;COLUMN('calcRED(0)'!$V$17),FALSE)</f>
        <v>111.71848081919083</v>
      </c>
      <c r="AO569" s="48">
        <f t="shared" ref="AO569" ca="1" si="514">AN569</f>
        <v>111.71848081919083</v>
      </c>
      <c r="AP569" s="88">
        <f>AK569-AK572</f>
        <v>0.93843046824136422</v>
      </c>
      <c r="AQ569" s="88">
        <f>AK570-AK573</f>
        <v>1.0564476648966377</v>
      </c>
      <c r="AR569" s="88">
        <f>AK571-AK574</f>
        <v>1.6405267715454102</v>
      </c>
      <c r="AS569" s="88">
        <f>data3!AM569</f>
        <v>2.7807451063587063E-2</v>
      </c>
    </row>
    <row r="570" spans="1:45">
      <c r="A570" s="14" t="str">
        <f>'data organization'!S571</f>
        <v>568:18:2.76:LO</v>
      </c>
      <c r="B570" s="2">
        <v>115.47837066650391</v>
      </c>
      <c r="C570" s="2">
        <v>115.16937255859375</v>
      </c>
      <c r="D570" s="2">
        <v>111.49004364013672</v>
      </c>
      <c r="E570" s="2">
        <v>119.62691497802734</v>
      </c>
      <c r="F570" s="2">
        <v>102.21446228027344</v>
      </c>
      <c r="G570" s="2">
        <v>111.75326538085937</v>
      </c>
      <c r="H570" s="2">
        <v>116.04486083984375</v>
      </c>
      <c r="I570" s="2">
        <v>109.97367858886719</v>
      </c>
      <c r="J570" s="2">
        <v>97.184707641601563</v>
      </c>
      <c r="K570" s="2">
        <v>116.89173889160156</v>
      </c>
      <c r="L570" s="2">
        <v>100.48638153076172</v>
      </c>
      <c r="M570" s="2">
        <v>101.150146484375</v>
      </c>
      <c r="N570" s="2">
        <v>109.36713409423828</v>
      </c>
      <c r="O570" s="2">
        <v>97.247650146484375</v>
      </c>
      <c r="R570" s="2">
        <v>107.50743865966797</v>
      </c>
      <c r="U570" s="2">
        <v>127.53490447998047</v>
      </c>
      <c r="V570" s="2">
        <v>114.24810791015625</v>
      </c>
      <c r="W570" s="2">
        <v>119.68413543701172</v>
      </c>
      <c r="Z570" s="2">
        <v>100.00572204589844</v>
      </c>
      <c r="AA570" s="2">
        <v>117.41817474365234</v>
      </c>
      <c r="AB570" s="2">
        <v>96.606773376464844</v>
      </c>
      <c r="AC570" s="2">
        <v>113.67589569091797</v>
      </c>
      <c r="AD570" s="2">
        <v>102.11146545410156</v>
      </c>
      <c r="AF570" s="2">
        <v>95.016021728515625</v>
      </c>
      <c r="AH570" s="2">
        <f t="shared" si="459"/>
        <v>8.9324445085662454</v>
      </c>
      <c r="AI570" s="2">
        <f t="shared" ref="AI570:AI633" si="515">MIN(B570:AG570)</f>
        <v>95.016021728515625</v>
      </c>
      <c r="AJ570" s="2">
        <f t="shared" ref="AJ570:AJ633" si="516">AK570-1.5*AH570</f>
        <v>95.67997353917292</v>
      </c>
      <c r="AK570" s="2">
        <f t="shared" ref="AK570:AK633" si="517">AVERAGE(B570:AG570)</f>
        <v>109.07864030202229</v>
      </c>
      <c r="AL570" s="2">
        <f t="shared" ref="AL570:AL633" si="518">AK570+1.5*AH570</f>
        <v>122.47730706487167</v>
      </c>
      <c r="AM570" s="2">
        <f t="shared" ref="AM570:AM633" si="519">MAX(B570:AG570)</f>
        <v>127.53490447998047</v>
      </c>
      <c r="AN570" s="89"/>
      <c r="AO570" s="48">
        <f t="shared" ref="AO570" ca="1" si="520">AN569</f>
        <v>111.71848081919083</v>
      </c>
      <c r="AP570" s="88"/>
      <c r="AQ570" s="88"/>
      <c r="AR570" s="88"/>
      <c r="AS570" s="88"/>
    </row>
    <row r="571" spans="1:45">
      <c r="A571" s="14" t="str">
        <f>'data organization'!S572</f>
        <v>569:18:2.76:HS</v>
      </c>
      <c r="B571" s="2">
        <v>154.91722106933594</v>
      </c>
      <c r="C571" s="2">
        <v>154.91958618164062</v>
      </c>
      <c r="D571" s="2">
        <v>154.91485595703125</v>
      </c>
      <c r="E571" s="2">
        <v>154.92431640625</v>
      </c>
      <c r="F571" s="2">
        <v>139.17715454101562</v>
      </c>
      <c r="G571" s="2">
        <v>154.91485595703125</v>
      </c>
      <c r="H571" s="2">
        <v>154.93141174316406</v>
      </c>
      <c r="I571" s="2">
        <v>154.88174438476562</v>
      </c>
      <c r="J571" s="2">
        <v>124.38788604736328</v>
      </c>
      <c r="K571" s="2">
        <v>154.90303039550781</v>
      </c>
      <c r="L571" s="2">
        <v>123.26680755615234</v>
      </c>
      <c r="M571" s="2">
        <v>154.91249084472656</v>
      </c>
      <c r="N571" s="2">
        <v>154.92431640625</v>
      </c>
      <c r="O571" s="2">
        <v>140.20362854003906</v>
      </c>
      <c r="R571" s="2">
        <v>154.93377685546875</v>
      </c>
      <c r="U571" s="2">
        <v>154.89356994628906</v>
      </c>
      <c r="V571" s="2">
        <v>154.91722106933594</v>
      </c>
      <c r="W571" s="2">
        <v>154.91958618164062</v>
      </c>
      <c r="Z571" s="2">
        <v>146.62738037109375</v>
      </c>
      <c r="AA571" s="2">
        <v>140.79255676269531</v>
      </c>
      <c r="AB571" s="2">
        <v>144.58152770996094</v>
      </c>
      <c r="AC571" s="2">
        <v>154.91012573242187</v>
      </c>
      <c r="AD571" s="2">
        <v>89.830703735351563</v>
      </c>
      <c r="AF571" s="2">
        <v>140.85404968261719</v>
      </c>
      <c r="AH571" s="2">
        <f t="shared" si="459"/>
        <v>15.412233448553366</v>
      </c>
      <c r="AI571" s="2">
        <f t="shared" si="515"/>
        <v>89.830703735351563</v>
      </c>
      <c r="AJ571" s="2">
        <f t="shared" si="516"/>
        <v>123.27497499705115</v>
      </c>
      <c r="AK571" s="2">
        <f t="shared" si="517"/>
        <v>146.39332516988119</v>
      </c>
      <c r="AL571" s="2">
        <f t="shared" si="518"/>
        <v>169.51167534271124</v>
      </c>
      <c r="AM571" s="2">
        <f t="shared" si="519"/>
        <v>154.93377685546875</v>
      </c>
      <c r="AN571" s="89"/>
      <c r="AO571" s="48">
        <f t="shared" ref="AO571" ca="1" si="521">AN569</f>
        <v>111.71848081919083</v>
      </c>
      <c r="AP571" s="88"/>
      <c r="AQ571" s="88"/>
      <c r="AR571" s="88"/>
      <c r="AS571" s="88"/>
    </row>
    <row r="572" spans="1:45">
      <c r="A572" s="14" t="str">
        <f>'data organization'!S573</f>
        <v>570:18:2.74:HI</v>
      </c>
      <c r="B572" s="2">
        <v>117.92935180664062</v>
      </c>
      <c r="C572" s="2">
        <v>114.64484405517578</v>
      </c>
      <c r="D572" s="2">
        <v>113.08079528808594</v>
      </c>
      <c r="E572" s="2">
        <v>117.30373382568359</v>
      </c>
      <c r="F572" s="2">
        <v>107.13740539550781</v>
      </c>
      <c r="G572" s="2">
        <v>110.10910034179687</v>
      </c>
      <c r="H572" s="2">
        <v>112.45517730712891</v>
      </c>
      <c r="I572" s="2">
        <v>113.23719787597656</v>
      </c>
      <c r="J572" s="2">
        <v>104.94773864746094</v>
      </c>
      <c r="K572" s="2">
        <v>122.30869293212891</v>
      </c>
      <c r="L572" s="2">
        <v>101.66323089599609</v>
      </c>
      <c r="M572" s="2">
        <v>95.250633239746094</v>
      </c>
      <c r="N572" s="2">
        <v>105.57335662841797</v>
      </c>
      <c r="O572" s="2">
        <v>99.473564147949219</v>
      </c>
      <c r="R572" s="2">
        <v>105.72975921630859</v>
      </c>
      <c r="U572" s="2">
        <v>140.13885498046875</v>
      </c>
      <c r="V572" s="2">
        <v>109.48348236083984</v>
      </c>
      <c r="W572" s="2">
        <v>115.89608764648437</v>
      </c>
      <c r="Z572" s="2">
        <v>101.50682830810547</v>
      </c>
      <c r="AA572" s="2">
        <v>122.93431091308594</v>
      </c>
      <c r="AB572" s="2">
        <v>99.942779541015625</v>
      </c>
      <c r="AC572" s="2">
        <v>113.23719787597656</v>
      </c>
      <c r="AD572" s="2">
        <v>108.38864898681641</v>
      </c>
      <c r="AF572" s="2">
        <v>97.127487182617188</v>
      </c>
      <c r="AH572" s="2">
        <f t="shared" si="459"/>
        <v>9.8768187950247839</v>
      </c>
      <c r="AI572" s="2">
        <f t="shared" si="515"/>
        <v>95.250633239746094</v>
      </c>
      <c r="AJ572" s="2">
        <f t="shared" si="516"/>
        <v>95.580615949105081</v>
      </c>
      <c r="AK572" s="2">
        <f t="shared" si="517"/>
        <v>110.39584414164226</v>
      </c>
      <c r="AL572" s="2">
        <f t="shared" si="518"/>
        <v>125.21107233417943</v>
      </c>
      <c r="AM572" s="2">
        <f t="shared" si="519"/>
        <v>140.13885498046875</v>
      </c>
      <c r="AN572" s="89">
        <f ca="1">INDIRECT("'calcRED(0)'!R"&amp;ROW('calcRED(0)'!$V$17)+(ROW(AN572)-ROW($AN$116))/3&amp;"C"&amp;COLUMN('calcRED(0)'!$V$17),FALSE)</f>
        <v>110.79675850539374</v>
      </c>
      <c r="AO572" s="48">
        <f t="shared" ref="AO572" ca="1" si="522">AN572</f>
        <v>110.79675850539374</v>
      </c>
      <c r="AP572" s="88">
        <f>AK572-AK575</f>
        <v>0.92539628346762015</v>
      </c>
      <c r="AQ572" s="88">
        <f>AK573-AK576</f>
        <v>1.046435674031585</v>
      </c>
      <c r="AR572" s="88">
        <f>AK574-AK577</f>
        <v>1.6356967290242608</v>
      </c>
      <c r="AS572" s="88">
        <f>data3!AM572</f>
        <v>2.9564403718517429E-2</v>
      </c>
    </row>
    <row r="573" spans="1:45">
      <c r="A573" s="14" t="str">
        <f>'data organization'!S574</f>
        <v>571:18:2.74:LO</v>
      </c>
      <c r="B573" s="2">
        <v>114.16799926757813</v>
      </c>
      <c r="C573" s="2">
        <v>114.17372131347656</v>
      </c>
      <c r="D573" s="2">
        <v>110.63172149658203</v>
      </c>
      <c r="E573" s="2">
        <v>118.54543304443359</v>
      </c>
      <c r="F573" s="2">
        <v>101.25315093994141</v>
      </c>
      <c r="G573" s="2">
        <v>110.74616241455078</v>
      </c>
      <c r="H573" s="2">
        <v>114.78599548339844</v>
      </c>
      <c r="I573" s="2">
        <v>108.91508483886719</v>
      </c>
      <c r="J573" s="2">
        <v>96.06317138671875</v>
      </c>
      <c r="K573" s="2">
        <v>115.35820770263672</v>
      </c>
      <c r="L573" s="2">
        <v>99.502174377441406</v>
      </c>
      <c r="M573" s="2">
        <v>100.36621856689453</v>
      </c>
      <c r="N573" s="2">
        <v>108.26276397705078</v>
      </c>
      <c r="O573" s="2">
        <v>96.538108825683594</v>
      </c>
      <c r="R573" s="2">
        <v>106.37445831298828</v>
      </c>
      <c r="U573" s="2">
        <v>126.17875671386719</v>
      </c>
      <c r="V573" s="2">
        <v>113.06362915039062</v>
      </c>
      <c r="W573" s="2">
        <v>118.94598388671875</v>
      </c>
      <c r="Z573" s="2">
        <v>98.8040771484375</v>
      </c>
      <c r="AA573" s="2">
        <v>116.29091644287109</v>
      </c>
      <c r="AB573" s="2">
        <v>95.576789855957031</v>
      </c>
      <c r="AC573" s="2">
        <v>112.47997283935547</v>
      </c>
      <c r="AD573" s="2">
        <v>101.22453308105469</v>
      </c>
      <c r="AF573" s="2">
        <v>94.283592224121094</v>
      </c>
      <c r="AH573" s="2">
        <f t="shared" si="459"/>
        <v>8.8295759680667398</v>
      </c>
      <c r="AI573" s="2">
        <f t="shared" si="515"/>
        <v>94.283592224121094</v>
      </c>
      <c r="AJ573" s="2">
        <f t="shared" si="516"/>
        <v>94.777828685025554</v>
      </c>
      <c r="AK573" s="2">
        <f t="shared" si="517"/>
        <v>108.02219263712566</v>
      </c>
      <c r="AL573" s="2">
        <f t="shared" si="518"/>
        <v>121.26655658922576</v>
      </c>
      <c r="AM573" s="2">
        <f t="shared" si="519"/>
        <v>126.17875671386719</v>
      </c>
      <c r="AN573" s="89"/>
      <c r="AO573" s="48">
        <f t="shared" ref="AO573" ca="1" si="523">AN572</f>
        <v>110.79675850539374</v>
      </c>
      <c r="AP573" s="88"/>
      <c r="AQ573" s="88"/>
      <c r="AR573" s="88"/>
      <c r="AS573" s="88"/>
    </row>
    <row r="574" spans="1:45">
      <c r="A574" s="14" t="str">
        <f>'data organization'!S575</f>
        <v>572:18:2.74:HS</v>
      </c>
      <c r="B574" s="2">
        <v>154.90303039550781</v>
      </c>
      <c r="C574" s="2">
        <v>154.91958618164062</v>
      </c>
      <c r="D574" s="2">
        <v>154.91722106933594</v>
      </c>
      <c r="E574" s="2">
        <v>154.92195129394531</v>
      </c>
      <c r="F574" s="2">
        <v>140.23674011230469</v>
      </c>
      <c r="G574" s="2">
        <v>154.91249084472656</v>
      </c>
      <c r="H574" s="2">
        <v>154.92431640625</v>
      </c>
      <c r="I574" s="2">
        <v>154.89830017089844</v>
      </c>
      <c r="J574" s="2">
        <v>111.26131439208984</v>
      </c>
      <c r="K574" s="2">
        <v>154.886474609375</v>
      </c>
      <c r="L574" s="2">
        <v>119.27680206298828</v>
      </c>
      <c r="M574" s="2">
        <v>154.89356994628906</v>
      </c>
      <c r="N574" s="2">
        <v>154.92195129394531</v>
      </c>
      <c r="O574" s="2">
        <v>135.15403747558594</v>
      </c>
      <c r="R574" s="2">
        <v>154.93377685546875</v>
      </c>
      <c r="U574" s="2">
        <v>154.88410949707031</v>
      </c>
      <c r="V574" s="2">
        <v>154.92195129394531</v>
      </c>
      <c r="W574" s="2">
        <v>154.92195129394531</v>
      </c>
      <c r="Z574" s="2">
        <v>142.52857971191406</v>
      </c>
      <c r="AA574" s="2">
        <v>138.20034790039062</v>
      </c>
      <c r="AB574" s="2">
        <v>144.94102478027344</v>
      </c>
      <c r="AC574" s="2">
        <v>154.90066528320312</v>
      </c>
      <c r="AD574" s="2">
        <v>87.690238952636719</v>
      </c>
      <c r="AF574" s="2">
        <v>131.11672973632812</v>
      </c>
      <c r="AH574" s="2">
        <f t="shared" si="459"/>
        <v>17.346841647536969</v>
      </c>
      <c r="AI574" s="2">
        <f t="shared" si="515"/>
        <v>87.690238952636719</v>
      </c>
      <c r="AJ574" s="2">
        <f t="shared" si="516"/>
        <v>118.73253592703033</v>
      </c>
      <c r="AK574" s="2">
        <f t="shared" si="517"/>
        <v>144.75279839833578</v>
      </c>
      <c r="AL574" s="2">
        <f t="shared" si="518"/>
        <v>170.77306086964123</v>
      </c>
      <c r="AM574" s="2">
        <f t="shared" si="519"/>
        <v>154.93377685546875</v>
      </c>
      <c r="AN574" s="89"/>
      <c r="AO574" s="48">
        <f t="shared" ref="AO574" ca="1" si="524">AN572</f>
        <v>110.79675850539374</v>
      </c>
      <c r="AP574" s="88"/>
      <c r="AQ574" s="88"/>
      <c r="AR574" s="88"/>
      <c r="AS574" s="88"/>
    </row>
    <row r="575" spans="1:45">
      <c r="A575" s="14" t="str">
        <f>'data organization'!S576</f>
        <v>573:18:2.72:HI</v>
      </c>
      <c r="B575" s="2">
        <v>116.83451843261719</v>
      </c>
      <c r="C575" s="2">
        <v>113.70641326904297</v>
      </c>
      <c r="D575" s="2">
        <v>112.14236450195312</v>
      </c>
      <c r="E575" s="2">
        <v>116.36530303955078</v>
      </c>
      <c r="F575" s="2">
        <v>106.198974609375</v>
      </c>
      <c r="G575" s="2">
        <v>109.17066955566406</v>
      </c>
      <c r="H575" s="2">
        <v>111.51674652099609</v>
      </c>
      <c r="I575" s="2">
        <v>112.29877471923828</v>
      </c>
      <c r="J575" s="2">
        <v>104.00930786132812</v>
      </c>
      <c r="K575" s="2">
        <v>121.21385192871094</v>
      </c>
      <c r="L575" s="2">
        <v>100.72480010986328</v>
      </c>
      <c r="M575" s="2">
        <v>94.468605041503906</v>
      </c>
      <c r="N575" s="2">
        <v>104.63492584228516</v>
      </c>
      <c r="O575" s="2">
        <v>98.691535949707031</v>
      </c>
      <c r="R575" s="2">
        <v>104.79133605957031</v>
      </c>
      <c r="U575" s="2">
        <v>139.04402160644531</v>
      </c>
      <c r="V575" s="2">
        <v>108.54505157470703</v>
      </c>
      <c r="W575" s="2">
        <v>114.95765686035156</v>
      </c>
      <c r="Z575" s="2">
        <v>100.72480010986328</v>
      </c>
      <c r="AA575" s="2">
        <v>121.99588012695312</v>
      </c>
      <c r="AB575" s="2">
        <v>99.160751342773438</v>
      </c>
      <c r="AC575" s="2">
        <v>112.29877471923828</v>
      </c>
      <c r="AD575" s="2">
        <v>107.45021820068359</v>
      </c>
      <c r="AF575" s="2">
        <v>96.345466613769531</v>
      </c>
      <c r="AH575" s="2">
        <f t="shared" si="459"/>
        <v>9.8026958204656882</v>
      </c>
      <c r="AI575" s="2">
        <f t="shared" si="515"/>
        <v>94.468605041503906</v>
      </c>
      <c r="AJ575" s="2">
        <f t="shared" si="516"/>
        <v>94.766404127476108</v>
      </c>
      <c r="AK575" s="2">
        <f t="shared" si="517"/>
        <v>109.47044785817464</v>
      </c>
      <c r="AL575" s="2">
        <f t="shared" si="518"/>
        <v>124.17449158887317</v>
      </c>
      <c r="AM575" s="2">
        <f t="shared" si="519"/>
        <v>139.04402160644531</v>
      </c>
      <c r="AN575" s="89">
        <f ca="1">INDIRECT("'calcRED(0)'!R"&amp;ROW('calcRED(0)'!$V$17)+(ROW(AN575)-ROW($AN$116))/3&amp;"C"&amp;COLUMN('calcRED(0)'!$V$17),FALSE)</f>
        <v>109.8167991937995</v>
      </c>
      <c r="AO575" s="48">
        <f t="shared" ref="AO575" ca="1" si="525">AN575</f>
        <v>109.8167991937995</v>
      </c>
      <c r="AP575" s="88">
        <f>AK575-AK578</f>
        <v>0.94494660695393407</v>
      </c>
      <c r="AQ575" s="88">
        <f>AK576-AK579</f>
        <v>1.0857741038004463</v>
      </c>
      <c r="AR575" s="88">
        <f>AK577-AK580</f>
        <v>1.3221193949381416</v>
      </c>
      <c r="AS575" s="88">
        <f>data3!AM575</f>
        <v>2.9095865065051907E-2</v>
      </c>
    </row>
    <row r="576" spans="1:45">
      <c r="A576" s="14" t="str">
        <f>'data organization'!S577</f>
        <v>574:18:2.72:LO</v>
      </c>
      <c r="B576" s="2">
        <v>113.06362915039062</v>
      </c>
      <c r="C576" s="2">
        <v>113.18379211425781</v>
      </c>
      <c r="D576" s="2">
        <v>109.66468048095703</v>
      </c>
      <c r="E576" s="2">
        <v>117.23506164550781</v>
      </c>
      <c r="F576" s="2">
        <v>100.22315979003906</v>
      </c>
      <c r="G576" s="2">
        <v>109.55023956298828</v>
      </c>
      <c r="H576" s="2">
        <v>113.68733978271484</v>
      </c>
      <c r="I576" s="2">
        <v>107.75349426269531</v>
      </c>
      <c r="J576" s="2">
        <v>95.09613037109375</v>
      </c>
      <c r="K576" s="2">
        <v>114.37400054931641</v>
      </c>
      <c r="L576" s="2">
        <v>98.861297607421875</v>
      </c>
      <c r="M576" s="2">
        <v>99.536506652832031</v>
      </c>
      <c r="N576" s="2">
        <v>107.22132873535156</v>
      </c>
      <c r="O576" s="2">
        <v>95.742729187011719</v>
      </c>
      <c r="R576" s="2">
        <v>105.31586456298828</v>
      </c>
      <c r="U576" s="2">
        <v>124.67955780029297</v>
      </c>
      <c r="V576" s="2">
        <v>111.86198425292969</v>
      </c>
      <c r="W576" s="2">
        <v>117.28084564208984</v>
      </c>
      <c r="Z576" s="2">
        <v>97.865646362304688</v>
      </c>
      <c r="AA576" s="2">
        <v>115.29526519775391</v>
      </c>
      <c r="AB576" s="2">
        <v>94.718467712402344</v>
      </c>
      <c r="AC576" s="2">
        <v>111.40421295166016</v>
      </c>
      <c r="AD576" s="2">
        <v>100.25749969482422</v>
      </c>
      <c r="AF576" s="2">
        <v>93.545433044433594</v>
      </c>
      <c r="AH576" s="2">
        <f t="shared" si="459"/>
        <v>8.6554031428512133</v>
      </c>
      <c r="AI576" s="2">
        <f t="shared" si="515"/>
        <v>93.545433044433594</v>
      </c>
      <c r="AJ576" s="2">
        <f t="shared" si="516"/>
        <v>93.992652248817251</v>
      </c>
      <c r="AK576" s="2">
        <f t="shared" si="517"/>
        <v>106.97575696309407</v>
      </c>
      <c r="AL576" s="2">
        <f t="shared" si="518"/>
        <v>119.95886167737089</v>
      </c>
      <c r="AM576" s="2">
        <f t="shared" si="519"/>
        <v>124.67955780029297</v>
      </c>
      <c r="AN576" s="89"/>
      <c r="AO576" s="48">
        <f t="shared" ref="AO576" ca="1" si="526">AN575</f>
        <v>109.8167991937995</v>
      </c>
      <c r="AP576" s="88"/>
      <c r="AQ576" s="88"/>
      <c r="AR576" s="88"/>
      <c r="AS576" s="88"/>
    </row>
    <row r="577" spans="1:45">
      <c r="A577" s="14" t="str">
        <f>'data organization'!S578</f>
        <v>575:18:2.72:HS</v>
      </c>
      <c r="B577" s="2">
        <v>154.9053955078125</v>
      </c>
      <c r="C577" s="2">
        <v>154.92431640625</v>
      </c>
      <c r="D577" s="2">
        <v>154.9053955078125</v>
      </c>
      <c r="E577" s="2">
        <v>154.92195129394531</v>
      </c>
      <c r="F577" s="2">
        <v>142.61845397949219</v>
      </c>
      <c r="G577" s="2">
        <v>154.91485595703125</v>
      </c>
      <c r="H577" s="2">
        <v>154.92668151855469</v>
      </c>
      <c r="I577" s="2">
        <v>154.80842590332031</v>
      </c>
      <c r="J577" s="2">
        <v>95.386436462402344</v>
      </c>
      <c r="K577" s="2">
        <v>154.89120483398438</v>
      </c>
      <c r="L577" s="2">
        <v>114.08056640625</v>
      </c>
      <c r="M577" s="2">
        <v>154.89830017089844</v>
      </c>
      <c r="N577" s="2">
        <v>154.91722106933594</v>
      </c>
      <c r="O577" s="2">
        <v>131.16403198242187</v>
      </c>
      <c r="R577" s="2">
        <v>154.93141174316406</v>
      </c>
      <c r="U577" s="2">
        <v>154.74929809570312</v>
      </c>
      <c r="V577" s="2">
        <v>154.91722106933594</v>
      </c>
      <c r="W577" s="2">
        <v>154.91958618164062</v>
      </c>
      <c r="Z577" s="2">
        <v>140.10429382324219</v>
      </c>
      <c r="AA577" s="2">
        <v>138.52911376953125</v>
      </c>
      <c r="AB577" s="2">
        <v>143.62600708007812</v>
      </c>
      <c r="AC577" s="2">
        <v>154.89120483398438</v>
      </c>
      <c r="AD577" s="2">
        <v>84.653388977050781</v>
      </c>
      <c r="AF577" s="2">
        <v>121.22567749023437</v>
      </c>
      <c r="AH577" s="2">
        <f t="shared" si="459"/>
        <v>20.079024002706273</v>
      </c>
      <c r="AI577" s="2">
        <f t="shared" si="515"/>
        <v>84.653388977050781</v>
      </c>
      <c r="AJ577" s="2">
        <f t="shared" si="516"/>
        <v>112.99856566525212</v>
      </c>
      <c r="AK577" s="2">
        <f t="shared" si="517"/>
        <v>143.11710166931152</v>
      </c>
      <c r="AL577" s="2">
        <f t="shared" si="518"/>
        <v>173.23563767337095</v>
      </c>
      <c r="AM577" s="2">
        <f t="shared" si="519"/>
        <v>154.93141174316406</v>
      </c>
      <c r="AN577" s="89"/>
      <c r="AO577" s="48">
        <f t="shared" ref="AO577" ca="1" si="527">AN575</f>
        <v>109.8167991937995</v>
      </c>
      <c r="AP577" s="88"/>
      <c r="AQ577" s="88"/>
      <c r="AR577" s="88"/>
      <c r="AS577" s="88"/>
    </row>
    <row r="578" spans="1:45">
      <c r="A578" s="14" t="str">
        <f>'data organization'!S579</f>
        <v>576:18:2.7:HI</v>
      </c>
      <c r="B578" s="2">
        <v>115.89608764648437</v>
      </c>
      <c r="C578" s="2">
        <v>112.61157989501953</v>
      </c>
      <c r="D578" s="2">
        <v>111.20393371582031</v>
      </c>
      <c r="E578" s="2">
        <v>115.42687225341797</v>
      </c>
      <c r="F578" s="2">
        <v>105.26055145263672</v>
      </c>
      <c r="G578" s="2">
        <v>108.23223876953125</v>
      </c>
      <c r="H578" s="2">
        <v>110.57831573486328</v>
      </c>
      <c r="I578" s="2">
        <v>111.20393371582031</v>
      </c>
      <c r="J578" s="2">
        <v>103.22727966308594</v>
      </c>
      <c r="K578" s="2">
        <v>120.27542877197266</v>
      </c>
      <c r="L578" s="2">
        <v>99.942779541015625</v>
      </c>
      <c r="M578" s="2">
        <v>93.686576843261719</v>
      </c>
      <c r="N578" s="2">
        <v>103.69649505615234</v>
      </c>
      <c r="O578" s="2">
        <v>97.909515380859375</v>
      </c>
      <c r="R578" s="2">
        <v>103.8529052734375</v>
      </c>
      <c r="U578" s="2">
        <v>137.79278564453125</v>
      </c>
      <c r="V578" s="2">
        <v>107.60662078857422</v>
      </c>
      <c r="W578" s="2">
        <v>113.86282348632812</v>
      </c>
      <c r="Z578" s="2">
        <v>99.942779541015625</v>
      </c>
      <c r="AA578" s="2">
        <v>120.90104675292969</v>
      </c>
      <c r="AB578" s="2">
        <v>98.222320556640625</v>
      </c>
      <c r="AC578" s="2">
        <v>111.20393371582031</v>
      </c>
      <c r="AD578" s="2">
        <v>106.51178741455078</v>
      </c>
      <c r="AF578" s="2">
        <v>95.563438415527344</v>
      </c>
      <c r="AH578" s="2">
        <f t="shared" si="459"/>
        <v>9.6996660054235448</v>
      </c>
      <c r="AI578" s="2">
        <f t="shared" si="515"/>
        <v>93.686576843261719</v>
      </c>
      <c r="AJ578" s="2">
        <f t="shared" si="516"/>
        <v>93.976002243085389</v>
      </c>
      <c r="AK578" s="2">
        <f t="shared" si="517"/>
        <v>108.5255012512207</v>
      </c>
      <c r="AL578" s="2">
        <f t="shared" si="518"/>
        <v>123.07500025935602</v>
      </c>
      <c r="AM578" s="2">
        <f t="shared" si="519"/>
        <v>137.79278564453125</v>
      </c>
      <c r="AN578" s="89">
        <f ca="1">INDIRECT("'calcRED(0)'!R"&amp;ROW('calcRED(0)'!$V$17)+(ROW(AN578)-ROW($AN$116))/3&amp;"C"&amp;COLUMN('calcRED(0)'!$V$17),FALSE)</f>
        <v>108.85237034311618</v>
      </c>
      <c r="AO578" s="48">
        <f t="shared" ref="AO578" ca="1" si="528">AN578</f>
        <v>108.85237034311618</v>
      </c>
      <c r="AP578" s="88">
        <f>AK578-AK581</f>
        <v>0.95797888437907375</v>
      </c>
      <c r="AQ578" s="88">
        <f>AK579-AK582</f>
        <v>1.0249786376953125</v>
      </c>
      <c r="AR578" s="88">
        <f>AK580-AK583</f>
        <v>1.1651309331258233</v>
      </c>
      <c r="AS578" s="88">
        <f>data3!AM578</f>
        <v>2.9258866463937938E-2</v>
      </c>
    </row>
    <row r="579" spans="1:45">
      <c r="A579" s="14" t="str">
        <f>'data organization'!S580</f>
        <v>577:18:2.7:LO</v>
      </c>
      <c r="B579" s="2">
        <v>111.98786926269531</v>
      </c>
      <c r="C579" s="2">
        <v>112.15380859375</v>
      </c>
      <c r="D579" s="2">
        <v>108.56603240966797</v>
      </c>
      <c r="E579" s="2">
        <v>116.17646789550781</v>
      </c>
      <c r="F579" s="2">
        <v>99.10162353515625</v>
      </c>
      <c r="G579" s="2">
        <v>108.34287261962891</v>
      </c>
      <c r="H579" s="2">
        <v>112.56008148193359</v>
      </c>
      <c r="I579" s="2">
        <v>106.86656188964844</v>
      </c>
      <c r="J579" s="2">
        <v>94.312202453613281</v>
      </c>
      <c r="K579" s="2">
        <v>113.05218505859375</v>
      </c>
      <c r="L579" s="2">
        <v>97.602424621582031</v>
      </c>
      <c r="M579" s="2">
        <v>98.392082214355469</v>
      </c>
      <c r="N579" s="2">
        <v>106.2142333984375</v>
      </c>
      <c r="O579" s="2">
        <v>94.9359130859375</v>
      </c>
      <c r="R579" s="2">
        <v>104.30304718017578</v>
      </c>
      <c r="U579" s="2">
        <v>123.15174865722656</v>
      </c>
      <c r="V579" s="2">
        <v>110.94071960449219</v>
      </c>
      <c r="W579" s="2">
        <v>115.39826202392578</v>
      </c>
      <c r="Z579" s="2">
        <v>97.041656494140625</v>
      </c>
      <c r="AA579" s="2">
        <v>113.78462219238281</v>
      </c>
      <c r="AB579" s="2">
        <v>93.980316162109375</v>
      </c>
      <c r="AC579" s="2">
        <v>110.43717193603516</v>
      </c>
      <c r="AD579" s="2">
        <v>99.290458679199219</v>
      </c>
      <c r="AF579" s="2">
        <v>92.767227172851563</v>
      </c>
      <c r="AH579" s="2">
        <f t="shared" ref="AH579:AH642" si="529">STDEV(B579:AG579)</f>
        <v>8.4765051009622212</v>
      </c>
      <c r="AI579" s="2">
        <f t="shared" si="515"/>
        <v>92.767227172851563</v>
      </c>
      <c r="AJ579" s="2">
        <f t="shared" si="516"/>
        <v>93.175225207850289</v>
      </c>
      <c r="AK579" s="2">
        <f t="shared" si="517"/>
        <v>105.88998285929362</v>
      </c>
      <c r="AL579" s="2">
        <f t="shared" si="518"/>
        <v>118.60474051073696</v>
      </c>
      <c r="AM579" s="2">
        <f t="shared" si="519"/>
        <v>123.15174865722656</v>
      </c>
      <c r="AN579" s="89"/>
      <c r="AO579" s="48">
        <f t="shared" ref="AO579" ca="1" si="530">AN578</f>
        <v>108.85237034311618</v>
      </c>
      <c r="AP579" s="88"/>
      <c r="AQ579" s="88"/>
      <c r="AR579" s="88"/>
      <c r="AS579" s="88"/>
    </row>
    <row r="580" spans="1:45">
      <c r="A580" s="14" t="str">
        <f>'data organization'!S581</f>
        <v>578:18:2.7:HS</v>
      </c>
      <c r="B580" s="2">
        <v>154.9053955078125</v>
      </c>
      <c r="C580" s="2">
        <v>154.91958618164062</v>
      </c>
      <c r="D580" s="2">
        <v>154.9053955078125</v>
      </c>
      <c r="E580" s="2">
        <v>154.92431640625</v>
      </c>
      <c r="F580" s="2">
        <v>144.7967529296875</v>
      </c>
      <c r="G580" s="2">
        <v>154.90776062011719</v>
      </c>
      <c r="H580" s="2">
        <v>154.92431640625</v>
      </c>
      <c r="I580" s="2">
        <v>145.24612426757812</v>
      </c>
      <c r="J580" s="2">
        <v>92.207672119140625</v>
      </c>
      <c r="K580" s="2">
        <v>154.89593505859375</v>
      </c>
      <c r="L580" s="2">
        <v>106.11474609375</v>
      </c>
      <c r="M580" s="2">
        <v>154.87701416015625</v>
      </c>
      <c r="N580" s="2">
        <v>154.91722106933594</v>
      </c>
      <c r="O580" s="2">
        <v>127.46967315673828</v>
      </c>
      <c r="R580" s="2">
        <v>154.93614196777344</v>
      </c>
      <c r="U580" s="2">
        <v>153.91912841796875</v>
      </c>
      <c r="V580" s="2">
        <v>154.91249084472656</v>
      </c>
      <c r="W580" s="2">
        <v>154.92431640625</v>
      </c>
      <c r="Z580" s="2">
        <v>140.43540954589844</v>
      </c>
      <c r="AA580" s="2">
        <v>140.96994018554687</v>
      </c>
      <c r="AB580" s="2">
        <v>140.35499572753906</v>
      </c>
      <c r="AC580" s="2">
        <v>154.89593505859375</v>
      </c>
      <c r="AD580" s="2">
        <v>82.042266845703125</v>
      </c>
      <c r="AF580" s="2">
        <v>115.67704010009766</v>
      </c>
      <c r="AH580" s="2">
        <f t="shared" si="529"/>
        <v>21.466570202613084</v>
      </c>
      <c r="AI580" s="2">
        <f t="shared" si="515"/>
        <v>82.042266845703125</v>
      </c>
      <c r="AJ580" s="2">
        <f t="shared" si="516"/>
        <v>109.59512697045375</v>
      </c>
      <c r="AK580" s="2">
        <f t="shared" si="517"/>
        <v>141.79498227437338</v>
      </c>
      <c r="AL580" s="2">
        <f t="shared" si="518"/>
        <v>173.99483757829302</v>
      </c>
      <c r="AM580" s="2">
        <f t="shared" si="519"/>
        <v>154.93614196777344</v>
      </c>
      <c r="AN580" s="89"/>
      <c r="AO580" s="48">
        <f t="shared" ref="AO580" ca="1" si="531">AN578</f>
        <v>108.85237034311618</v>
      </c>
      <c r="AP580" s="88"/>
      <c r="AQ580" s="88"/>
      <c r="AR580" s="88"/>
      <c r="AS580" s="88"/>
    </row>
    <row r="581" spans="1:45">
      <c r="A581" s="14" t="str">
        <f>'data organization'!S582</f>
        <v>579:18:2.68:HI</v>
      </c>
      <c r="B581" s="2">
        <v>114.80125427246094</v>
      </c>
      <c r="C581" s="2">
        <v>111.67314910888672</v>
      </c>
      <c r="D581" s="2">
        <v>110.26551055908203</v>
      </c>
      <c r="E581" s="2">
        <v>114.33203887939453</v>
      </c>
      <c r="F581" s="2">
        <v>104.32212066650391</v>
      </c>
      <c r="G581" s="2">
        <v>107.29381561279297</v>
      </c>
      <c r="H581" s="2">
        <v>109.63988494873047</v>
      </c>
      <c r="I581" s="2">
        <v>110.26551055908203</v>
      </c>
      <c r="J581" s="2">
        <v>102.28885650634766</v>
      </c>
      <c r="K581" s="2">
        <v>119.18058776855469</v>
      </c>
      <c r="L581" s="2">
        <v>99.004348754882813</v>
      </c>
      <c r="M581" s="2">
        <v>92.904556274414063</v>
      </c>
      <c r="N581" s="2">
        <v>102.75807189941406</v>
      </c>
      <c r="O581" s="2">
        <v>96.971084594726563</v>
      </c>
      <c r="R581" s="2">
        <v>102.91447448730469</v>
      </c>
      <c r="U581" s="2">
        <v>136.69795227050781</v>
      </c>
      <c r="V581" s="2">
        <v>106.66819000244141</v>
      </c>
      <c r="W581" s="2">
        <v>112.92439270019531</v>
      </c>
      <c r="Z581" s="2">
        <v>99.004348754882813</v>
      </c>
      <c r="AA581" s="2">
        <v>119.80621337890625</v>
      </c>
      <c r="AB581" s="2">
        <v>97.440299987792969</v>
      </c>
      <c r="AC581" s="2">
        <v>110.26551055908203</v>
      </c>
      <c r="AD581" s="2">
        <v>105.57335662841797</v>
      </c>
      <c r="AF581" s="2">
        <v>94.625007629394531</v>
      </c>
      <c r="AH581" s="2">
        <f t="shared" si="529"/>
        <v>9.6347468767464122</v>
      </c>
      <c r="AI581" s="2">
        <f t="shared" si="515"/>
        <v>92.904556274414063</v>
      </c>
      <c r="AJ581" s="2">
        <f t="shared" si="516"/>
        <v>93.115402051722015</v>
      </c>
      <c r="AK581" s="2">
        <f t="shared" si="517"/>
        <v>107.56752236684163</v>
      </c>
      <c r="AL581" s="2">
        <f t="shared" si="518"/>
        <v>122.01964268196124</v>
      </c>
      <c r="AM581" s="2">
        <f t="shared" si="519"/>
        <v>136.69795227050781</v>
      </c>
      <c r="AN581" s="89">
        <f ca="1">INDIRECT("'calcRED(0)'!R"&amp;ROW('calcRED(0)'!$V$17)+(ROW(AN581)-ROW($AN$116))/3&amp;"C"&amp;COLUMN('calcRED(0)'!$V$17),FALSE)</f>
        <v>107.88253855110645</v>
      </c>
      <c r="AO581" s="48">
        <f t="shared" ref="AO581" ca="1" si="532">AN581</f>
        <v>107.88253855110645</v>
      </c>
      <c r="AP581" s="88">
        <f>AK581-AK584</f>
        <v>0.94494819641113281</v>
      </c>
      <c r="AQ581" s="88">
        <f>AK582-AK585</f>
        <v>1.05096435546875</v>
      </c>
      <c r="AR581" s="88">
        <f>AK583-AK586</f>
        <v>1.8108161290486748</v>
      </c>
      <c r="AS581" s="88">
        <f>data3!AM581</f>
        <v>2.8629418342344337E-2</v>
      </c>
    </row>
    <row r="582" spans="1:45">
      <c r="A582" s="14" t="str">
        <f>'data organization'!S583</f>
        <v>580:18:2.68:LO</v>
      </c>
      <c r="B582" s="2">
        <v>110.94071960449219</v>
      </c>
      <c r="C582" s="2">
        <v>111.02082824707031</v>
      </c>
      <c r="D582" s="2">
        <v>106.9981689453125</v>
      </c>
      <c r="E582" s="2">
        <v>115.20942687988281</v>
      </c>
      <c r="F582" s="2">
        <v>98.151748657226563</v>
      </c>
      <c r="G582" s="2">
        <v>107.16410827636719</v>
      </c>
      <c r="H582" s="2">
        <v>111.35271453857422</v>
      </c>
      <c r="I582" s="2">
        <v>105.65346527099609</v>
      </c>
      <c r="J582" s="2">
        <v>93.528266906738281</v>
      </c>
      <c r="K582" s="2">
        <v>112.19386291503906</v>
      </c>
      <c r="L582" s="2">
        <v>96.652549743652344</v>
      </c>
      <c r="M582" s="2">
        <v>97.505149841308594</v>
      </c>
      <c r="N582" s="2">
        <v>105.33303070068359</v>
      </c>
      <c r="O582" s="2">
        <v>94.1519775390625</v>
      </c>
      <c r="R582" s="2">
        <v>103.40467071533203</v>
      </c>
      <c r="U582" s="2">
        <v>121.70404815673828</v>
      </c>
      <c r="V582" s="2">
        <v>109.8992919921875</v>
      </c>
      <c r="W582" s="2">
        <v>114.06500244140625</v>
      </c>
      <c r="Z582" s="2">
        <v>96.183334350585937</v>
      </c>
      <c r="AA582" s="2">
        <v>112.58869171142578</v>
      </c>
      <c r="AB582" s="2">
        <v>93.196380615234375</v>
      </c>
      <c r="AC582" s="2">
        <v>109.18974304199219</v>
      </c>
      <c r="AD582" s="2">
        <v>98.592353820800781</v>
      </c>
      <c r="AF582" s="2">
        <v>92.08056640625</v>
      </c>
      <c r="AH582" s="2">
        <f t="shared" si="529"/>
        <v>8.3056036691000106</v>
      </c>
      <c r="AI582" s="2">
        <f t="shared" si="515"/>
        <v>92.08056640625</v>
      </c>
      <c r="AJ582" s="2">
        <f t="shared" si="516"/>
        <v>92.406598717948299</v>
      </c>
      <c r="AK582" s="2">
        <f t="shared" si="517"/>
        <v>104.86500422159831</v>
      </c>
      <c r="AL582" s="2">
        <f t="shared" si="518"/>
        <v>117.32340972524833</v>
      </c>
      <c r="AM582" s="2">
        <f t="shared" si="519"/>
        <v>121.70404815673828</v>
      </c>
      <c r="AN582" s="89"/>
      <c r="AO582" s="48">
        <f t="shared" ref="AO582" ca="1" si="533">AN581</f>
        <v>107.88253855110645</v>
      </c>
      <c r="AP582" s="88"/>
      <c r="AQ582" s="88"/>
      <c r="AR582" s="88"/>
      <c r="AS582" s="88"/>
    </row>
    <row r="583" spans="1:45">
      <c r="A583" s="14" t="str">
        <f>'data organization'!S584</f>
        <v>581:18:2.68:HS</v>
      </c>
      <c r="B583" s="2">
        <v>154.89830017089844</v>
      </c>
      <c r="C583" s="2">
        <v>154.91722106933594</v>
      </c>
      <c r="D583" s="2">
        <v>154.90776062011719</v>
      </c>
      <c r="E583" s="2">
        <v>154.91722106933594</v>
      </c>
      <c r="F583" s="2">
        <v>144.23147583007812</v>
      </c>
      <c r="G583" s="2">
        <v>154.90776062011719</v>
      </c>
      <c r="H583" s="2">
        <v>154.91485595703125</v>
      </c>
      <c r="I583" s="2">
        <v>140.36209106445312</v>
      </c>
      <c r="J583" s="2">
        <v>91.382240295410156</v>
      </c>
      <c r="K583" s="2">
        <v>154.82261657714844</v>
      </c>
      <c r="L583" s="2">
        <v>102.9951171875</v>
      </c>
      <c r="M583" s="2">
        <v>154.87464904785156</v>
      </c>
      <c r="N583" s="2">
        <v>154.91722106933594</v>
      </c>
      <c r="O583" s="2">
        <v>122.69207000732422</v>
      </c>
      <c r="R583" s="2">
        <v>154.93141174316406</v>
      </c>
      <c r="U583" s="2">
        <v>146.15907287597656</v>
      </c>
      <c r="V583" s="2">
        <v>154.90303039550781</v>
      </c>
      <c r="W583" s="2">
        <v>154.91249084472656</v>
      </c>
      <c r="Z583" s="2">
        <v>142.263671875</v>
      </c>
      <c r="AA583" s="2">
        <v>144.21965026855469</v>
      </c>
      <c r="AB583" s="2">
        <v>133.68528747558594</v>
      </c>
      <c r="AC583" s="2">
        <v>154.89593505859375</v>
      </c>
      <c r="AD583" s="2">
        <v>79.589607238769531</v>
      </c>
      <c r="AF583" s="2">
        <v>113.815673828125</v>
      </c>
      <c r="AH583" s="2">
        <f t="shared" si="529"/>
        <v>22.227725373723807</v>
      </c>
      <c r="AI583" s="2">
        <f t="shared" si="515"/>
        <v>79.589607238769531</v>
      </c>
      <c r="AJ583" s="2">
        <f t="shared" si="516"/>
        <v>107.28826328066185</v>
      </c>
      <c r="AK583" s="2">
        <f t="shared" si="517"/>
        <v>140.62985134124756</v>
      </c>
      <c r="AL583" s="2">
        <f t="shared" si="518"/>
        <v>173.97143940183327</v>
      </c>
      <c r="AM583" s="2">
        <f t="shared" si="519"/>
        <v>154.93141174316406</v>
      </c>
      <c r="AN583" s="89"/>
      <c r="AO583" s="48">
        <f t="shared" ref="AO583" ca="1" si="534">AN581</f>
        <v>107.88253855110645</v>
      </c>
      <c r="AP583" s="88"/>
      <c r="AQ583" s="88"/>
      <c r="AR583" s="88"/>
      <c r="AS583" s="88"/>
    </row>
    <row r="584" spans="1:45">
      <c r="A584" s="14" t="str">
        <f>'data organization'!S585</f>
        <v>582:18:2.66:HI</v>
      </c>
      <c r="B584" s="2">
        <v>113.86282348632812</v>
      </c>
      <c r="C584" s="2">
        <v>110.73471832275391</v>
      </c>
      <c r="D584" s="2">
        <v>109.17066955566406</v>
      </c>
      <c r="E584" s="2">
        <v>113.39360809326172</v>
      </c>
      <c r="F584" s="2">
        <v>103.38368988037109</v>
      </c>
      <c r="G584" s="2">
        <v>106.35538482666016</v>
      </c>
      <c r="H584" s="2">
        <v>108.70145416259766</v>
      </c>
      <c r="I584" s="2">
        <v>109.32707977294922</v>
      </c>
      <c r="J584" s="2">
        <v>101.35042572021484</v>
      </c>
      <c r="K584" s="2">
        <v>118.08575439453125</v>
      </c>
      <c r="L584" s="2">
        <v>98.06591796875</v>
      </c>
      <c r="M584" s="2">
        <v>91.96612548828125</v>
      </c>
      <c r="N584" s="2">
        <v>101.97604370117187</v>
      </c>
      <c r="O584" s="2">
        <v>96.189056396484375</v>
      </c>
      <c r="R584" s="2">
        <v>101.97604370117187</v>
      </c>
      <c r="U584" s="2">
        <v>135.44670104980469</v>
      </c>
      <c r="V584" s="2">
        <v>105.72975921630859</v>
      </c>
      <c r="W584" s="2">
        <v>111.9859619140625</v>
      </c>
      <c r="Z584" s="2">
        <v>98.06591796875</v>
      </c>
      <c r="AA584" s="2">
        <v>118.86778259277344</v>
      </c>
      <c r="AB584" s="2">
        <v>96.501869201660156</v>
      </c>
      <c r="AC584" s="2">
        <v>109.32707977294922</v>
      </c>
      <c r="AD584" s="2">
        <v>104.63492584228516</v>
      </c>
      <c r="AF584" s="2">
        <v>93.842987060546875</v>
      </c>
      <c r="AH584" s="2">
        <f t="shared" si="529"/>
        <v>9.5637486182757723</v>
      </c>
      <c r="AI584" s="2">
        <f t="shared" si="515"/>
        <v>91.96612548828125</v>
      </c>
      <c r="AJ584" s="2">
        <f t="shared" si="516"/>
        <v>92.276951243016839</v>
      </c>
      <c r="AK584" s="2">
        <f t="shared" si="517"/>
        <v>106.6225741704305</v>
      </c>
      <c r="AL584" s="2">
        <f t="shared" si="518"/>
        <v>120.96819709784415</v>
      </c>
      <c r="AM584" s="2">
        <f t="shared" si="519"/>
        <v>135.44670104980469</v>
      </c>
      <c r="AN584" s="89">
        <f ca="1">INDIRECT("'calcRED(0)'!R"&amp;ROW('calcRED(0)'!$V$17)+(ROW(AN584)-ROW($AN$116))/3&amp;"C"&amp;COLUMN('calcRED(0)'!$V$17),FALSE)</f>
        <v>106.93357082095281</v>
      </c>
      <c r="AO584" s="48">
        <f t="shared" ref="AO584" ca="1" si="535">AN584</f>
        <v>106.93357082095281</v>
      </c>
      <c r="AP584" s="88">
        <f>AK584-AK587</f>
        <v>0.94494597117105172</v>
      </c>
      <c r="AQ584" s="88">
        <f>AK585-AK588</f>
        <v>1.024261474609375</v>
      </c>
      <c r="AR584" s="88">
        <f>AK586-AK589</f>
        <v>1.9507554372151503</v>
      </c>
      <c r="AS584" s="88">
        <f>data3!AM584</f>
        <v>2.8289564194217576E-2</v>
      </c>
    </row>
    <row r="585" spans="1:45">
      <c r="A585" s="14" t="str">
        <f>'data organization'!S586</f>
        <v>583:18:2.66:LO</v>
      </c>
      <c r="B585" s="2">
        <v>109.75051879882812</v>
      </c>
      <c r="C585" s="2">
        <v>109.53879547119141</v>
      </c>
      <c r="D585" s="2">
        <v>105.32158660888672</v>
      </c>
      <c r="E585" s="2">
        <v>114.20805358886719</v>
      </c>
      <c r="F585" s="2">
        <v>97.161819458007813</v>
      </c>
      <c r="G585" s="2">
        <v>106.19706726074219</v>
      </c>
      <c r="H585" s="2">
        <v>110.52872467041016</v>
      </c>
      <c r="I585" s="2">
        <v>104.69214630126953</v>
      </c>
      <c r="J585" s="2">
        <v>92.893112182617188</v>
      </c>
      <c r="K585" s="2">
        <v>110.98077392578125</v>
      </c>
      <c r="L585" s="2">
        <v>95.777069091796875</v>
      </c>
      <c r="M585" s="2">
        <v>96.452278137207031</v>
      </c>
      <c r="N585" s="2">
        <v>104.42893218994141</v>
      </c>
      <c r="O585" s="2">
        <v>93.276496887207031</v>
      </c>
      <c r="R585" s="2">
        <v>102.32318878173828</v>
      </c>
      <c r="U585" s="2">
        <v>120.22773742675781</v>
      </c>
      <c r="V585" s="2">
        <v>108.72052764892578</v>
      </c>
      <c r="W585" s="2">
        <v>113.00068664550781</v>
      </c>
      <c r="Z585" s="2">
        <v>95.176239013671875</v>
      </c>
      <c r="AA585" s="2">
        <v>111.57015228271484</v>
      </c>
      <c r="AB585" s="2">
        <v>92.692832946777344</v>
      </c>
      <c r="AC585" s="2">
        <v>107.81071472167969</v>
      </c>
      <c r="AD585" s="2">
        <v>97.636756896972656</v>
      </c>
      <c r="AF585" s="2">
        <v>91.170745849609375</v>
      </c>
      <c r="AH585" s="2">
        <f t="shared" si="529"/>
        <v>8.149372542856014</v>
      </c>
      <c r="AI585" s="2">
        <f t="shared" si="515"/>
        <v>91.170745849609375</v>
      </c>
      <c r="AJ585" s="2">
        <f t="shared" si="516"/>
        <v>91.589981051845541</v>
      </c>
      <c r="AK585" s="2">
        <f t="shared" si="517"/>
        <v>103.81403986612956</v>
      </c>
      <c r="AL585" s="2">
        <f t="shared" si="518"/>
        <v>116.03809868041358</v>
      </c>
      <c r="AM585" s="2">
        <f t="shared" si="519"/>
        <v>120.22773742675781</v>
      </c>
      <c r="AN585" s="89"/>
      <c r="AO585" s="48">
        <f t="shared" ref="AO585" ca="1" si="536">AN584</f>
        <v>106.93357082095281</v>
      </c>
      <c r="AP585" s="88"/>
      <c r="AQ585" s="88"/>
      <c r="AR585" s="88"/>
      <c r="AS585" s="88"/>
    </row>
    <row r="586" spans="1:45">
      <c r="A586" s="14" t="str">
        <f>'data organization'!S587</f>
        <v>584:18:2.66:HS</v>
      </c>
      <c r="B586" s="2">
        <v>154.88410949707031</v>
      </c>
      <c r="C586" s="2">
        <v>154.91485595703125</v>
      </c>
      <c r="D586" s="2">
        <v>154.89593505859375</v>
      </c>
      <c r="E586" s="2">
        <v>154.91249084472656</v>
      </c>
      <c r="F586" s="2">
        <v>140.28640747070312</v>
      </c>
      <c r="G586" s="2">
        <v>154.89830017089844</v>
      </c>
      <c r="H586" s="2">
        <v>154.91722106933594</v>
      </c>
      <c r="I586" s="2">
        <v>136.93026733398438</v>
      </c>
      <c r="J586" s="2">
        <v>89.241775512695313</v>
      </c>
      <c r="K586" s="2">
        <v>145.54177856445312</v>
      </c>
      <c r="L586" s="2">
        <v>101.86457824707031</v>
      </c>
      <c r="M586" s="2">
        <v>154.88883972167969</v>
      </c>
      <c r="N586" s="2">
        <v>154.9053955078125</v>
      </c>
      <c r="O586" s="2">
        <v>119.12779235839844</v>
      </c>
      <c r="R586" s="2">
        <v>154.93377685546875</v>
      </c>
      <c r="U586" s="2">
        <v>140.74525451660156</v>
      </c>
      <c r="V586" s="2">
        <v>154.9053955078125</v>
      </c>
      <c r="W586" s="2">
        <v>154.91958618164062</v>
      </c>
      <c r="Z586" s="2">
        <v>144.44197082519531</v>
      </c>
      <c r="AA586" s="2">
        <v>142.90699768066406</v>
      </c>
      <c r="AB586" s="2">
        <v>123.76348876953125</v>
      </c>
      <c r="AC586" s="2">
        <v>154.886474609375</v>
      </c>
      <c r="AD586" s="2">
        <v>77.529563903808594</v>
      </c>
      <c r="AF586" s="2">
        <v>110.41458892822266</v>
      </c>
      <c r="AH586" s="2">
        <f t="shared" si="529"/>
        <v>23.039942907709182</v>
      </c>
      <c r="AI586" s="2">
        <f t="shared" si="515"/>
        <v>77.529563903808594</v>
      </c>
      <c r="AJ586" s="2">
        <f t="shared" si="516"/>
        <v>104.25912085063511</v>
      </c>
      <c r="AK586" s="2">
        <f t="shared" si="517"/>
        <v>138.81903521219888</v>
      </c>
      <c r="AL586" s="2">
        <f t="shared" si="518"/>
        <v>173.37894957376267</v>
      </c>
      <c r="AM586" s="2">
        <f t="shared" si="519"/>
        <v>154.93377685546875</v>
      </c>
      <c r="AN586" s="89"/>
      <c r="AO586" s="48">
        <f t="shared" ref="AO586" ca="1" si="537">AN584</f>
        <v>106.93357082095281</v>
      </c>
      <c r="AP586" s="88"/>
      <c r="AQ586" s="88"/>
      <c r="AR586" s="88"/>
      <c r="AS586" s="88"/>
    </row>
    <row r="587" spans="1:45">
      <c r="A587" s="14" t="str">
        <f>'data organization'!S588</f>
        <v>585:18:2.64:HI</v>
      </c>
      <c r="B587" s="2">
        <v>112.76799011230469</v>
      </c>
      <c r="C587" s="2">
        <v>109.63988494873047</v>
      </c>
      <c r="D587" s="2">
        <v>108.23223876953125</v>
      </c>
      <c r="E587" s="2">
        <v>112.29877471923828</v>
      </c>
      <c r="F587" s="2">
        <v>102.44525909423828</v>
      </c>
      <c r="G587" s="2">
        <v>105.41695404052734</v>
      </c>
      <c r="H587" s="2">
        <v>107.76303100585937</v>
      </c>
      <c r="I587" s="2">
        <v>108.38864898681641</v>
      </c>
      <c r="J587" s="2">
        <v>100.41199493408203</v>
      </c>
      <c r="K587" s="2">
        <v>117.14732360839844</v>
      </c>
      <c r="L587" s="2">
        <v>97.283897399902344</v>
      </c>
      <c r="M587" s="2">
        <v>91.184097290039063</v>
      </c>
      <c r="N587" s="2">
        <v>101.03761291503906</v>
      </c>
      <c r="O587" s="2">
        <v>95.250633239746094</v>
      </c>
      <c r="R587" s="2">
        <v>101.19401550292969</v>
      </c>
      <c r="U587" s="2">
        <v>134.19546508789062</v>
      </c>
      <c r="V587" s="2">
        <v>104.79133605957031</v>
      </c>
      <c r="W587" s="2">
        <v>110.89112854003906</v>
      </c>
      <c r="Z587" s="2">
        <v>97.283897399902344</v>
      </c>
      <c r="AA587" s="2">
        <v>117.77294921875</v>
      </c>
      <c r="AB587" s="2">
        <v>95.719841003417969</v>
      </c>
      <c r="AC587" s="2">
        <v>108.38864898681641</v>
      </c>
      <c r="AD587" s="2">
        <v>103.69649505615234</v>
      </c>
      <c r="AF587" s="2">
        <v>93.060958862304688</v>
      </c>
      <c r="AH587" s="2">
        <f t="shared" si="529"/>
        <v>9.4553935780886462</v>
      </c>
      <c r="AI587" s="2">
        <f t="shared" si="515"/>
        <v>91.184097290039063</v>
      </c>
      <c r="AJ587" s="2">
        <f t="shared" si="516"/>
        <v>91.494537832126468</v>
      </c>
      <c r="AK587" s="2">
        <f t="shared" si="517"/>
        <v>105.67762819925944</v>
      </c>
      <c r="AL587" s="2">
        <f t="shared" si="518"/>
        <v>119.86071856639242</v>
      </c>
      <c r="AM587" s="2">
        <f t="shared" si="519"/>
        <v>134.19546508789062</v>
      </c>
      <c r="AN587" s="89">
        <f ca="1">INDIRECT("'calcRED(0)'!R"&amp;ROW('calcRED(0)'!$V$17)+(ROW(AN587)-ROW($AN$116))/3&amp;"C"&amp;COLUMN('calcRED(0)'!$V$17),FALSE)</f>
        <v>105.9958680985501</v>
      </c>
      <c r="AO587" s="48">
        <f t="shared" ref="AO587" ca="1" si="538">AN587</f>
        <v>105.9958680985501</v>
      </c>
      <c r="AP587" s="88">
        <f>AK587-AK590</f>
        <v>0.95798015594482422</v>
      </c>
      <c r="AQ587" s="88">
        <f>AK588-AK591</f>
        <v>0.95750363667806937</v>
      </c>
      <c r="AR587" s="88">
        <f>AK589-AK592</f>
        <v>1.5521281560262139</v>
      </c>
      <c r="AS587" s="88">
        <f>data3!AM587</f>
        <v>2.8709757712579442E-2</v>
      </c>
    </row>
    <row r="588" spans="1:45">
      <c r="A588" s="14" t="str">
        <f>'data organization'!S589</f>
        <v>586:18:2.64:LO</v>
      </c>
      <c r="B588" s="2">
        <v>108.68047332763672</v>
      </c>
      <c r="C588" s="2">
        <v>108.40581512451172</v>
      </c>
      <c r="D588" s="2">
        <v>104.25727081298828</v>
      </c>
      <c r="E588" s="2">
        <v>113.12657165527344</v>
      </c>
      <c r="F588" s="2">
        <v>96.206222534179688</v>
      </c>
      <c r="G588" s="2">
        <v>104.91531372070312</v>
      </c>
      <c r="H588" s="2">
        <v>109.68756866455078</v>
      </c>
      <c r="I588" s="2">
        <v>103.86244201660156</v>
      </c>
      <c r="J588" s="2">
        <v>92.446784973144531</v>
      </c>
      <c r="K588" s="2">
        <v>109.78485107421875</v>
      </c>
      <c r="L588" s="2">
        <v>94.981689453125</v>
      </c>
      <c r="M588" s="2">
        <v>95.399406433105469</v>
      </c>
      <c r="N588" s="2">
        <v>103.16433715820312</v>
      </c>
      <c r="O588" s="2">
        <v>92.412452697753906</v>
      </c>
      <c r="R588" s="2">
        <v>101.26459503173828</v>
      </c>
      <c r="U588" s="2">
        <v>119.18058776855469</v>
      </c>
      <c r="V588" s="2">
        <v>107.60471343994141</v>
      </c>
      <c r="W588" s="2">
        <v>112.02220153808594</v>
      </c>
      <c r="Z588" s="2">
        <v>94.438087463378906</v>
      </c>
      <c r="AA588" s="2">
        <v>110.50011444091797</v>
      </c>
      <c r="AB588" s="2">
        <v>92.006179809570313</v>
      </c>
      <c r="AC588" s="2">
        <v>106.37445831298828</v>
      </c>
      <c r="AD588" s="2">
        <v>96.646827697753906</v>
      </c>
      <c r="AF588" s="2">
        <v>89.585716247558594</v>
      </c>
      <c r="AH588" s="2">
        <f t="shared" si="529"/>
        <v>8.0783686033970099</v>
      </c>
      <c r="AI588" s="2">
        <f t="shared" si="515"/>
        <v>89.585716247558594</v>
      </c>
      <c r="AJ588" s="2">
        <f t="shared" si="516"/>
        <v>90.672225486424679</v>
      </c>
      <c r="AK588" s="2">
        <f t="shared" si="517"/>
        <v>102.78977839152019</v>
      </c>
      <c r="AL588" s="2">
        <f t="shared" si="518"/>
        <v>114.90733129661569</v>
      </c>
      <c r="AM588" s="2">
        <f t="shared" si="519"/>
        <v>119.18058776855469</v>
      </c>
      <c r="AN588" s="89"/>
      <c r="AO588" s="48">
        <f t="shared" ref="AO588" ca="1" si="539">AN587</f>
        <v>105.9958680985501</v>
      </c>
      <c r="AP588" s="88"/>
      <c r="AQ588" s="88"/>
      <c r="AR588" s="88"/>
      <c r="AS588" s="88"/>
    </row>
    <row r="589" spans="1:45">
      <c r="A589" s="14" t="str">
        <f>'data organization'!S590</f>
        <v>587:18:2.64:HS</v>
      </c>
      <c r="B589" s="2">
        <v>147.2423095703125</v>
      </c>
      <c r="C589" s="2">
        <v>154.91012573242187</v>
      </c>
      <c r="D589" s="2">
        <v>154.886474609375</v>
      </c>
      <c r="E589" s="2">
        <v>154.91485595703125</v>
      </c>
      <c r="F589" s="2">
        <v>132.11955261230469</v>
      </c>
      <c r="G589" s="2">
        <v>154.91012573242187</v>
      </c>
      <c r="H589" s="2">
        <v>154.91485595703125</v>
      </c>
      <c r="I589" s="2">
        <v>134.09918212890625</v>
      </c>
      <c r="J589" s="2">
        <v>88.165634155273438</v>
      </c>
      <c r="K589" s="2">
        <v>140.757080078125</v>
      </c>
      <c r="L589" s="2">
        <v>100.80026245117187</v>
      </c>
      <c r="M589" s="2">
        <v>154.886474609375</v>
      </c>
      <c r="N589" s="2">
        <v>154.91012573242187</v>
      </c>
      <c r="O589" s="2">
        <v>116.82887268066406</v>
      </c>
      <c r="R589" s="2">
        <v>154.92904663085937</v>
      </c>
      <c r="U589" s="2">
        <v>136.40992736816406</v>
      </c>
      <c r="V589" s="2">
        <v>154.88883972167969</v>
      </c>
      <c r="W589" s="2">
        <v>154.91249084472656</v>
      </c>
      <c r="Z589" s="2">
        <v>143.99732971191406</v>
      </c>
      <c r="AA589" s="2">
        <v>140.24856567382812</v>
      </c>
      <c r="AB589" s="2">
        <v>118.06584167480469</v>
      </c>
      <c r="AC589" s="2">
        <v>154.89356994628906</v>
      </c>
      <c r="AD589" s="2">
        <v>76.067901611328125</v>
      </c>
      <c r="AF589" s="2">
        <v>106.07926940917969</v>
      </c>
      <c r="AH589" s="2">
        <f t="shared" si="529"/>
        <v>23.652060503338006</v>
      </c>
      <c r="AI589" s="2">
        <f t="shared" si="515"/>
        <v>76.067901611328125</v>
      </c>
      <c r="AJ589" s="2">
        <f t="shared" si="516"/>
        <v>101.39018901997673</v>
      </c>
      <c r="AK589" s="2">
        <f t="shared" si="517"/>
        <v>136.86827977498373</v>
      </c>
      <c r="AL589" s="2">
        <f t="shared" si="518"/>
        <v>172.34637052999074</v>
      </c>
      <c r="AM589" s="2">
        <f t="shared" si="519"/>
        <v>154.92904663085937</v>
      </c>
      <c r="AN589" s="89"/>
      <c r="AO589" s="48">
        <f t="shared" ref="AO589" ca="1" si="540">AN587</f>
        <v>105.9958680985501</v>
      </c>
      <c r="AP589" s="88"/>
      <c r="AQ589" s="88"/>
      <c r="AR589" s="88"/>
      <c r="AS589" s="88"/>
    </row>
    <row r="590" spans="1:45">
      <c r="A590" s="14" t="str">
        <f>'data organization'!S591</f>
        <v>588:18:2.62:HI</v>
      </c>
      <c r="B590" s="2">
        <v>111.82955932617187</v>
      </c>
      <c r="C590" s="2">
        <v>108.70145416259766</v>
      </c>
      <c r="D590" s="2">
        <v>107.29381561279297</v>
      </c>
      <c r="E590" s="2">
        <v>111.36034393310547</v>
      </c>
      <c r="F590" s="2">
        <v>101.66323089599609</v>
      </c>
      <c r="G590" s="2">
        <v>104.47852325439453</v>
      </c>
      <c r="H590" s="2">
        <v>106.66819000244141</v>
      </c>
      <c r="I590" s="2">
        <v>107.29381561279297</v>
      </c>
      <c r="J590" s="2">
        <v>99.629966735839844</v>
      </c>
      <c r="K590" s="2">
        <v>116.052490234375</v>
      </c>
      <c r="L590" s="2">
        <v>96.345466613769531</v>
      </c>
      <c r="M590" s="2">
        <v>90.402076721191406</v>
      </c>
      <c r="N590" s="2">
        <v>100.09918212890625</v>
      </c>
      <c r="O590" s="2">
        <v>94.468605041503906</v>
      </c>
      <c r="R590" s="2">
        <v>100.25559234619141</v>
      </c>
      <c r="U590" s="2">
        <v>132.94422912597656</v>
      </c>
      <c r="V590" s="2">
        <v>103.8529052734375</v>
      </c>
      <c r="W590" s="2">
        <v>109.95269775390625</v>
      </c>
      <c r="Z590" s="2">
        <v>96.345466613769531</v>
      </c>
      <c r="AA590" s="2">
        <v>116.67810821533203</v>
      </c>
      <c r="AB590" s="2">
        <v>94.781417846679688</v>
      </c>
      <c r="AC590" s="2">
        <v>107.29381561279297</v>
      </c>
      <c r="AD590" s="2">
        <v>102.75807189941406</v>
      </c>
      <c r="AF590" s="2">
        <v>92.122528076171875</v>
      </c>
      <c r="AH590" s="2">
        <f t="shared" si="529"/>
        <v>9.3683017279268945</v>
      </c>
      <c r="AI590" s="2">
        <f t="shared" si="515"/>
        <v>90.402076721191406</v>
      </c>
      <c r="AJ590" s="2">
        <f t="shared" si="516"/>
        <v>90.667195451424277</v>
      </c>
      <c r="AK590" s="2">
        <f t="shared" si="517"/>
        <v>104.71964804331462</v>
      </c>
      <c r="AL590" s="2">
        <f t="shared" si="518"/>
        <v>118.77210063520496</v>
      </c>
      <c r="AM590" s="2">
        <f t="shared" si="519"/>
        <v>132.94422912597656</v>
      </c>
      <c r="AN590" s="89">
        <f ca="1">INDIRECT("'calcRED(0)'!R"&amp;ROW('calcRED(0)'!$V$17)+(ROW(AN590)-ROW($AN$116))/3&amp;"C"&amp;COLUMN('calcRED(0)'!$V$17),FALSE)</f>
        <v>105.04423739184197</v>
      </c>
      <c r="AO590" s="48">
        <f t="shared" ref="AO590" ca="1" si="541">AN590</f>
        <v>105.04423739184197</v>
      </c>
      <c r="AP590" s="88">
        <f>AK590-AK593</f>
        <v>0.97753143310546875</v>
      </c>
      <c r="AQ590" s="88">
        <f>AK591-AK594</f>
        <v>0.91744836171467625</v>
      </c>
      <c r="AR590" s="88">
        <f>AK592-AK595</f>
        <v>1.4835392634073798</v>
      </c>
      <c r="AS590" s="88">
        <f>data3!AM590</f>
        <v>2.9307173144432763E-2</v>
      </c>
    </row>
    <row r="591" spans="1:45">
      <c r="A591" s="14" t="str">
        <f>'data organization'!S592</f>
        <v>589:18:2.62:LO</v>
      </c>
      <c r="B591" s="2">
        <v>107.26711273193359</v>
      </c>
      <c r="C591" s="2">
        <v>107.12405395507812</v>
      </c>
      <c r="D591" s="2">
        <v>103.57633209228516</v>
      </c>
      <c r="E591" s="2">
        <v>111.98786926269531</v>
      </c>
      <c r="F591" s="2">
        <v>95.290687561035156</v>
      </c>
      <c r="G591" s="2">
        <v>103.94255065917969</v>
      </c>
      <c r="H591" s="2">
        <v>108.53170013427734</v>
      </c>
      <c r="I591" s="2">
        <v>103.25017547607422</v>
      </c>
      <c r="J591" s="2">
        <v>91.863128662109375</v>
      </c>
      <c r="K591" s="2">
        <v>108.74913787841797</v>
      </c>
      <c r="L591" s="2">
        <v>93.934539794921875</v>
      </c>
      <c r="M591" s="2">
        <v>94.701301574707031</v>
      </c>
      <c r="N591" s="2">
        <v>101.97413635253906</v>
      </c>
      <c r="O591" s="2">
        <v>91.611351013183594</v>
      </c>
      <c r="R591" s="2">
        <v>100.47493743896484</v>
      </c>
      <c r="U591" s="2">
        <v>118.48821258544922</v>
      </c>
      <c r="V591" s="2">
        <v>106.52323150634766</v>
      </c>
      <c r="W591" s="2">
        <v>111.1409912109375</v>
      </c>
      <c r="Z591" s="2">
        <v>93.522544860839844</v>
      </c>
      <c r="AA591" s="2">
        <v>109.45868682861328</v>
      </c>
      <c r="AB591" s="2">
        <v>91.119247436523438</v>
      </c>
      <c r="AC591" s="2">
        <v>105.16136169433594</v>
      </c>
      <c r="AD591" s="2">
        <v>95.840011596679688</v>
      </c>
      <c r="AF591" s="2">
        <v>88.441291809082031</v>
      </c>
      <c r="AH591" s="2">
        <f t="shared" si="529"/>
        <v>8.0190180583792827</v>
      </c>
      <c r="AI591" s="2">
        <f t="shared" si="515"/>
        <v>88.441291809082031</v>
      </c>
      <c r="AJ591" s="2">
        <f t="shared" si="516"/>
        <v>89.8037476672732</v>
      </c>
      <c r="AK591" s="2">
        <f t="shared" si="517"/>
        <v>101.83227475484212</v>
      </c>
      <c r="AL591" s="2">
        <f t="shared" si="518"/>
        <v>113.86080184241104</v>
      </c>
      <c r="AM591" s="2">
        <f t="shared" si="519"/>
        <v>118.48821258544922</v>
      </c>
      <c r="AN591" s="89"/>
      <c r="AO591" s="48">
        <f t="shared" ref="AO591" ca="1" si="542">AN590</f>
        <v>105.04423739184197</v>
      </c>
      <c r="AP591" s="88"/>
      <c r="AQ591" s="88"/>
      <c r="AR591" s="88"/>
      <c r="AS591" s="88"/>
    </row>
    <row r="592" spans="1:45">
      <c r="A592" s="14" t="str">
        <f>'data organization'!S593</f>
        <v>590:18:2.62:HS</v>
      </c>
      <c r="B592" s="2">
        <v>142.04371643066406</v>
      </c>
      <c r="C592" s="2">
        <v>154.91722106933594</v>
      </c>
      <c r="D592" s="2">
        <v>154.89120483398438</v>
      </c>
      <c r="E592" s="2">
        <v>154.91722106933594</v>
      </c>
      <c r="F592" s="2">
        <v>123.65468597412109</v>
      </c>
      <c r="G592" s="2">
        <v>154.91249084472656</v>
      </c>
      <c r="H592" s="2">
        <v>154.91958618164062</v>
      </c>
      <c r="I592" s="2">
        <v>131.11199951171875</v>
      </c>
      <c r="J592" s="2">
        <v>87.127334594726563</v>
      </c>
      <c r="K592" s="2">
        <v>137.3985595703125</v>
      </c>
      <c r="L592" s="2">
        <v>100.13565063476562</v>
      </c>
      <c r="M592" s="2">
        <v>154.88883972167969</v>
      </c>
      <c r="N592" s="2">
        <v>154.89830017089844</v>
      </c>
      <c r="O592" s="2">
        <v>114.75936889648437</v>
      </c>
      <c r="R592" s="2">
        <v>154.92195129394531</v>
      </c>
      <c r="U592" s="2">
        <v>133.5220947265625</v>
      </c>
      <c r="V592" s="2">
        <v>154.89593505859375</v>
      </c>
      <c r="W592" s="2">
        <v>154.90776062011719</v>
      </c>
      <c r="Z592" s="2">
        <v>142.10520935058594</v>
      </c>
      <c r="AA592" s="2">
        <v>136.57313537597656</v>
      </c>
      <c r="AB592" s="2">
        <v>115.23475646972656</v>
      </c>
      <c r="AC592" s="2">
        <v>154.85336303710937</v>
      </c>
      <c r="AD592" s="2">
        <v>74.563667297363281</v>
      </c>
      <c r="AF592" s="2">
        <v>105.43358612060547</v>
      </c>
      <c r="AH592" s="2">
        <f t="shared" si="529"/>
        <v>24.176339658453927</v>
      </c>
      <c r="AI592" s="2">
        <f t="shared" si="515"/>
        <v>74.563667297363281</v>
      </c>
      <c r="AJ592" s="2">
        <f t="shared" si="516"/>
        <v>99.051642131276623</v>
      </c>
      <c r="AK592" s="2">
        <f t="shared" si="517"/>
        <v>135.31615161895752</v>
      </c>
      <c r="AL592" s="2">
        <f t="shared" si="518"/>
        <v>171.58066110663842</v>
      </c>
      <c r="AM592" s="2">
        <f t="shared" si="519"/>
        <v>154.92195129394531</v>
      </c>
      <c r="AN592" s="89"/>
      <c r="AO592" s="48">
        <f t="shared" ref="AO592" ca="1" si="543">AN590</f>
        <v>105.04423739184197</v>
      </c>
      <c r="AP592" s="88"/>
      <c r="AQ592" s="88"/>
      <c r="AR592" s="88"/>
      <c r="AS592" s="88"/>
    </row>
    <row r="593" spans="1:45">
      <c r="A593" s="14" t="str">
        <f>'data organization'!S594</f>
        <v>591:18:2.6:HI</v>
      </c>
      <c r="B593" s="2">
        <v>110.73471832275391</v>
      </c>
      <c r="C593" s="2">
        <v>107.60662078857422</v>
      </c>
      <c r="D593" s="2">
        <v>106.35538482666016</v>
      </c>
      <c r="E593" s="2">
        <v>110.26551055908203</v>
      </c>
      <c r="F593" s="2">
        <v>100.72480010986328</v>
      </c>
      <c r="G593" s="2">
        <v>103.54009246826172</v>
      </c>
      <c r="H593" s="2">
        <v>105.72975921630859</v>
      </c>
      <c r="I593" s="2">
        <v>106.35538482666016</v>
      </c>
      <c r="J593" s="2">
        <v>98.691535949707031</v>
      </c>
      <c r="K593" s="2">
        <v>114.95765686035156</v>
      </c>
      <c r="L593" s="2">
        <v>95.407035827636719</v>
      </c>
      <c r="M593" s="2">
        <v>89.463645935058594</v>
      </c>
      <c r="N593" s="2">
        <v>99.160751342773438</v>
      </c>
      <c r="O593" s="2">
        <v>93.530174255371094</v>
      </c>
      <c r="R593" s="2">
        <v>99.317161560058594</v>
      </c>
      <c r="U593" s="2">
        <v>131.6929931640625</v>
      </c>
      <c r="V593" s="2">
        <v>102.91447448730469</v>
      </c>
      <c r="W593" s="2">
        <v>108.85786437988281</v>
      </c>
      <c r="Z593" s="2">
        <v>95.407035827636719</v>
      </c>
      <c r="AA593" s="2">
        <v>115.58327484130859</v>
      </c>
      <c r="AB593" s="2">
        <v>93.9993896484375</v>
      </c>
      <c r="AC593" s="2">
        <v>106.35538482666016</v>
      </c>
      <c r="AD593" s="2">
        <v>101.81964111328125</v>
      </c>
      <c r="AF593" s="2">
        <v>91.340507507324219</v>
      </c>
      <c r="AH593" s="2">
        <f t="shared" si="529"/>
        <v>9.2775493622088092</v>
      </c>
      <c r="AI593" s="2">
        <f t="shared" si="515"/>
        <v>89.463645935058594</v>
      </c>
      <c r="AJ593" s="2">
        <f t="shared" si="516"/>
        <v>89.825792566895942</v>
      </c>
      <c r="AK593" s="2">
        <f t="shared" si="517"/>
        <v>103.74211661020915</v>
      </c>
      <c r="AL593" s="2">
        <f t="shared" si="518"/>
        <v>117.65844065352236</v>
      </c>
      <c r="AM593" s="2">
        <f t="shared" si="519"/>
        <v>131.6929931640625</v>
      </c>
      <c r="AN593" s="89">
        <f ca="1">INDIRECT("'calcRED(0)'!R"&amp;ROW('calcRED(0)'!$V$17)+(ROW(AN593)-ROW($AN$116))/3&amp;"C"&amp;COLUMN('calcRED(0)'!$V$17),FALSE)</f>
        <v>104.07280439786608</v>
      </c>
      <c r="AO593" s="48">
        <f t="shared" ref="AO593" ca="1" si="544">AN593</f>
        <v>104.07280439786608</v>
      </c>
      <c r="AP593" s="88">
        <f>AK593-AK596</f>
        <v>0.96449756622314453</v>
      </c>
      <c r="AQ593" s="88">
        <f>AK594-AK597</f>
        <v>0.97180938720703125</v>
      </c>
      <c r="AR593" s="88">
        <f>AK595-AK598</f>
        <v>1.7830260594685967</v>
      </c>
      <c r="AS593" s="88">
        <f>data3!AM593</f>
        <v>2.9176904309180518E-2</v>
      </c>
    </row>
    <row r="594" spans="1:45">
      <c r="A594" s="14" t="str">
        <f>'data organization'!S595</f>
        <v>592:18:2.6:LO</v>
      </c>
      <c r="B594" s="2">
        <v>105.76791381835937</v>
      </c>
      <c r="C594" s="2">
        <v>105.85946655273437</v>
      </c>
      <c r="D594" s="2">
        <v>103.25017547607422</v>
      </c>
      <c r="E594" s="2">
        <v>111.02082824707031</v>
      </c>
      <c r="F594" s="2">
        <v>94.552528381347656</v>
      </c>
      <c r="G594" s="2">
        <v>103.19866943359375</v>
      </c>
      <c r="H594" s="2">
        <v>107.22132873535156</v>
      </c>
      <c r="I594" s="2">
        <v>102.42618560791016</v>
      </c>
      <c r="J594" s="2">
        <v>90.707252502441406</v>
      </c>
      <c r="K594" s="2">
        <v>107.70771026611328</v>
      </c>
      <c r="L594" s="2">
        <v>93.287940979003906</v>
      </c>
      <c r="M594" s="2">
        <v>93.797210693359375</v>
      </c>
      <c r="N594" s="2">
        <v>100.9212646484375</v>
      </c>
      <c r="O594" s="2">
        <v>90.598533630371094</v>
      </c>
      <c r="R594" s="2">
        <v>99.444953918457031</v>
      </c>
      <c r="U594" s="2">
        <v>118.37949371337891</v>
      </c>
      <c r="V594" s="2">
        <v>105.41313934326172</v>
      </c>
      <c r="W594" s="2">
        <v>110.07667541503906</v>
      </c>
      <c r="Z594" s="2">
        <v>92.835891723632813</v>
      </c>
      <c r="AA594" s="2">
        <v>108.92652893066406</v>
      </c>
      <c r="AB594" s="2">
        <v>90.1007080078125</v>
      </c>
      <c r="AC594" s="2">
        <v>103.84527587890625</v>
      </c>
      <c r="AD594" s="2">
        <v>95.181961059570313</v>
      </c>
      <c r="AF594" s="2">
        <v>87.434196472167969</v>
      </c>
      <c r="AH594" s="2">
        <f t="shared" si="529"/>
        <v>8.0483955262540583</v>
      </c>
      <c r="AI594" s="2">
        <f t="shared" si="515"/>
        <v>87.434196472167969</v>
      </c>
      <c r="AJ594" s="2">
        <f t="shared" si="516"/>
        <v>88.842233103746352</v>
      </c>
      <c r="AK594" s="2">
        <f t="shared" si="517"/>
        <v>100.91482639312744</v>
      </c>
      <c r="AL594" s="2">
        <f t="shared" si="518"/>
        <v>112.98741968250853</v>
      </c>
      <c r="AM594" s="2">
        <f t="shared" si="519"/>
        <v>118.37949371337891</v>
      </c>
      <c r="AN594" s="89"/>
      <c r="AO594" s="48">
        <f t="shared" ref="AO594" ca="1" si="545">AN593</f>
        <v>104.07280439786608</v>
      </c>
      <c r="AP594" s="88"/>
      <c r="AQ594" s="88"/>
      <c r="AR594" s="88"/>
      <c r="AS594" s="88"/>
    </row>
    <row r="595" spans="1:45">
      <c r="A595" s="14" t="str">
        <f>'data organization'!S596</f>
        <v>593:18:2.6:HS</v>
      </c>
      <c r="B595" s="2">
        <v>138.35881042480469</v>
      </c>
      <c r="C595" s="2">
        <v>154.91012573242187</v>
      </c>
      <c r="D595" s="2">
        <v>154.88410949707031</v>
      </c>
      <c r="E595" s="2">
        <v>154.90066528320312</v>
      </c>
      <c r="F595" s="2">
        <v>116.8028564453125</v>
      </c>
      <c r="G595" s="2">
        <v>154.90303039550781</v>
      </c>
      <c r="H595" s="2">
        <v>154.91249084472656</v>
      </c>
      <c r="I595" s="2">
        <v>130.14701843261719</v>
      </c>
      <c r="J595" s="2">
        <v>85.968414306640625</v>
      </c>
      <c r="K595" s="2">
        <v>134.08262634277344</v>
      </c>
      <c r="L595" s="2">
        <v>99.610588073730469</v>
      </c>
      <c r="M595" s="2">
        <v>154.88174438476562</v>
      </c>
      <c r="N595" s="2">
        <v>154.89593505859375</v>
      </c>
      <c r="O595" s="2">
        <v>114.21537780761719</v>
      </c>
      <c r="R595" s="2">
        <v>154.92668151855469</v>
      </c>
      <c r="U595" s="2">
        <v>133.03959655761719</v>
      </c>
      <c r="V595" s="2">
        <v>154.89830017089844</v>
      </c>
      <c r="W595" s="2">
        <v>154.91012573242187</v>
      </c>
      <c r="Z595" s="2">
        <v>132.70611572265625</v>
      </c>
      <c r="AA595" s="2">
        <v>128.68063354492187</v>
      </c>
      <c r="AB595" s="2">
        <v>113.52475738525391</v>
      </c>
      <c r="AC595" s="2">
        <v>154.8675537109375</v>
      </c>
      <c r="AD595" s="2">
        <v>73.295951843261719</v>
      </c>
      <c r="AF595" s="2">
        <v>107.65918731689453</v>
      </c>
      <c r="AH595" s="2">
        <f t="shared" si="529"/>
        <v>24.533465330891257</v>
      </c>
      <c r="AI595" s="2">
        <f t="shared" si="515"/>
        <v>73.295951843261719</v>
      </c>
      <c r="AJ595" s="2">
        <f t="shared" si="516"/>
        <v>97.032414359213249</v>
      </c>
      <c r="AK595" s="2">
        <f t="shared" si="517"/>
        <v>133.83261235555014</v>
      </c>
      <c r="AL595" s="2">
        <f t="shared" si="518"/>
        <v>170.63281035188703</v>
      </c>
      <c r="AM595" s="2">
        <f t="shared" si="519"/>
        <v>154.92668151855469</v>
      </c>
      <c r="AN595" s="89"/>
      <c r="AO595" s="48">
        <f t="shared" ref="AO595" ca="1" si="546">AN593</f>
        <v>104.07280439786608</v>
      </c>
      <c r="AP595" s="88"/>
      <c r="AQ595" s="88"/>
      <c r="AR595" s="88"/>
      <c r="AS595" s="88"/>
    </row>
    <row r="596" spans="1:45">
      <c r="A596" s="14" t="str">
        <f>'data organization'!S597</f>
        <v>594:18:2.58:HI</v>
      </c>
      <c r="B596" s="2">
        <v>109.63988494873047</v>
      </c>
      <c r="C596" s="2">
        <v>106.66819000244141</v>
      </c>
      <c r="D596" s="2">
        <v>105.26055145263672</v>
      </c>
      <c r="E596" s="2">
        <v>109.17066955566406</v>
      </c>
      <c r="F596" s="2">
        <v>99.629966735839844</v>
      </c>
      <c r="G596" s="2">
        <v>102.60166168212891</v>
      </c>
      <c r="H596" s="2">
        <v>104.79133605957031</v>
      </c>
      <c r="I596" s="2">
        <v>105.41695404052734</v>
      </c>
      <c r="J596" s="2">
        <v>97.75311279296875</v>
      </c>
      <c r="K596" s="2">
        <v>113.86282348632812</v>
      </c>
      <c r="L596" s="2">
        <v>94.625007629394531</v>
      </c>
      <c r="M596" s="2">
        <v>88.681617736816406</v>
      </c>
      <c r="N596" s="2">
        <v>98.222320556640625</v>
      </c>
      <c r="O596" s="2">
        <v>92.591743469238281</v>
      </c>
      <c r="R596" s="2">
        <v>98.378730773925781</v>
      </c>
      <c r="U596" s="2">
        <v>130.59815979003906</v>
      </c>
      <c r="V596" s="2">
        <v>101.97604370117187</v>
      </c>
      <c r="W596" s="2">
        <v>107.91943359375</v>
      </c>
      <c r="Z596" s="2">
        <v>94.625007629394531</v>
      </c>
      <c r="AA596" s="2">
        <v>114.48844146728516</v>
      </c>
      <c r="AB596" s="2">
        <v>93.060958862304688</v>
      </c>
      <c r="AC596" s="2">
        <v>105.41695404052734</v>
      </c>
      <c r="AD596" s="2">
        <v>100.88121032714844</v>
      </c>
      <c r="AF596" s="2">
        <v>90.402076721191406</v>
      </c>
      <c r="AH596" s="2">
        <f t="shared" si="529"/>
        <v>9.2081428175165225</v>
      </c>
      <c r="AI596" s="2">
        <f t="shared" si="515"/>
        <v>88.681617736816406</v>
      </c>
      <c r="AJ596" s="2">
        <f t="shared" si="516"/>
        <v>88.965404817711232</v>
      </c>
      <c r="AK596" s="2">
        <f t="shared" si="517"/>
        <v>102.77761904398601</v>
      </c>
      <c r="AL596" s="2">
        <f t="shared" si="518"/>
        <v>116.58983327026078</v>
      </c>
      <c r="AM596" s="2">
        <f t="shared" si="519"/>
        <v>130.59815979003906</v>
      </c>
      <c r="AN596" s="89">
        <f ca="1">INDIRECT("'calcRED(0)'!R"&amp;ROW('calcRED(0)'!$V$17)+(ROW(AN596)-ROW($AN$116))/3&amp;"C"&amp;COLUMN('calcRED(0)'!$V$17),FALSE)</f>
        <v>103.1056893721919</v>
      </c>
      <c r="AO596" s="48">
        <f t="shared" ref="AO596" ca="1" si="547">AN596</f>
        <v>103.1056893721919</v>
      </c>
      <c r="AP596" s="88">
        <f>AK596-AK599</f>
        <v>0.96449756622314453</v>
      </c>
      <c r="AQ596" s="88">
        <f>AK597-AK600</f>
        <v>0.99541314442952</v>
      </c>
      <c r="AR596" s="88">
        <f>AK598-AK601</f>
        <v>0.99779669443765329</v>
      </c>
      <c r="AS596" s="88">
        <f>data3!AM596</f>
        <v>2.9435119321269632E-2</v>
      </c>
    </row>
    <row r="597" spans="1:45">
      <c r="A597" s="14" t="str">
        <f>'data organization'!S598</f>
        <v>595:18:2.58:LO</v>
      </c>
      <c r="B597" s="2">
        <v>104.16571044921875</v>
      </c>
      <c r="C597" s="2">
        <v>104.65781402587891</v>
      </c>
      <c r="D597" s="2">
        <v>102.66651153564453</v>
      </c>
      <c r="E597" s="2">
        <v>109.76768493652344</v>
      </c>
      <c r="F597" s="2">
        <v>93.797210693359375</v>
      </c>
      <c r="G597" s="2">
        <v>102.27169036865234</v>
      </c>
      <c r="H597" s="2">
        <v>106.07118225097656</v>
      </c>
      <c r="I597" s="2">
        <v>101.28748321533203</v>
      </c>
      <c r="J597" s="2">
        <v>89.425498962402344</v>
      </c>
      <c r="K597" s="2">
        <v>106.54611968994141</v>
      </c>
      <c r="L597" s="2">
        <v>92.246505737304688</v>
      </c>
      <c r="M597" s="2">
        <v>92.721443176269531</v>
      </c>
      <c r="N597" s="2">
        <v>100.08583068847656</v>
      </c>
      <c r="O597" s="2">
        <v>89.700157165527344</v>
      </c>
      <c r="R597" s="2">
        <v>98.729682922363281</v>
      </c>
      <c r="U597" s="2">
        <v>118.230712890625</v>
      </c>
      <c r="V597" s="2">
        <v>104.38315582275391</v>
      </c>
      <c r="W597" s="2">
        <v>108.99519348144531</v>
      </c>
      <c r="Z597" s="2">
        <v>91.994735717773438</v>
      </c>
      <c r="AA597" s="2">
        <v>107.75349426269531</v>
      </c>
      <c r="AB597" s="2">
        <v>89.288169860839844</v>
      </c>
      <c r="AC597" s="2">
        <v>102.96978759765625</v>
      </c>
      <c r="AD597" s="2">
        <v>94.392311096191406</v>
      </c>
      <c r="AF597" s="2">
        <v>86.484321594238281</v>
      </c>
      <c r="AH597" s="2">
        <f t="shared" si="529"/>
        <v>8.0581639779361574</v>
      </c>
      <c r="AI597" s="2">
        <f t="shared" si="515"/>
        <v>86.484321594238281</v>
      </c>
      <c r="AJ597" s="2">
        <f t="shared" si="516"/>
        <v>87.855771039016176</v>
      </c>
      <c r="AK597" s="2">
        <f t="shared" si="517"/>
        <v>99.94301700592041</v>
      </c>
      <c r="AL597" s="2">
        <f t="shared" si="518"/>
        <v>112.03026297282464</v>
      </c>
      <c r="AM597" s="2">
        <f t="shared" si="519"/>
        <v>118.230712890625</v>
      </c>
      <c r="AN597" s="89"/>
      <c r="AO597" s="48">
        <f t="shared" ref="AO597" ca="1" si="548">AN596</f>
        <v>103.1056893721919</v>
      </c>
      <c r="AP597" s="88"/>
      <c r="AQ597" s="88"/>
      <c r="AR597" s="88"/>
      <c r="AS597" s="88"/>
    </row>
    <row r="598" spans="1:45">
      <c r="A598" s="14" t="str">
        <f>'data organization'!S599</f>
        <v>596:18:2.58:HS</v>
      </c>
      <c r="B598" s="2">
        <v>135.23681640625</v>
      </c>
      <c r="C598" s="2">
        <v>154.90303039550781</v>
      </c>
      <c r="D598" s="2">
        <v>154.86518859863281</v>
      </c>
      <c r="E598" s="2">
        <v>154.91012573242187</v>
      </c>
      <c r="F598" s="2">
        <v>108.85832214355469</v>
      </c>
      <c r="G598" s="2">
        <v>154.89356994628906</v>
      </c>
      <c r="H598" s="2">
        <v>154.91249084472656</v>
      </c>
      <c r="I598" s="2">
        <v>134.54147338867187</v>
      </c>
      <c r="J598" s="2">
        <v>84.606086730957031</v>
      </c>
      <c r="K598" s="2">
        <v>130.34568786621094</v>
      </c>
      <c r="L598" s="2">
        <v>98.704734802246094</v>
      </c>
      <c r="M598" s="2">
        <v>154.88174438476562</v>
      </c>
      <c r="N598" s="2">
        <v>154.89356994628906</v>
      </c>
      <c r="O598" s="2">
        <v>113.53185272216797</v>
      </c>
      <c r="R598" s="2">
        <v>154.92668151855469</v>
      </c>
      <c r="U598" s="2">
        <v>134.82292175292969</v>
      </c>
      <c r="V598" s="2">
        <v>154.89120483398438</v>
      </c>
      <c r="W598" s="2">
        <v>154.9053955078125</v>
      </c>
      <c r="Z598" s="2">
        <v>113.81094360351562</v>
      </c>
      <c r="AA598" s="2">
        <v>120.44991302490234</v>
      </c>
      <c r="AB598" s="2">
        <v>109.7760009765625</v>
      </c>
      <c r="AC598" s="2">
        <v>154.82261657714844</v>
      </c>
      <c r="AD598" s="2">
        <v>72.692832946777344</v>
      </c>
      <c r="AF598" s="2">
        <v>108.00686645507812</v>
      </c>
      <c r="AH598" s="2">
        <f t="shared" si="529"/>
        <v>25.600873851087368</v>
      </c>
      <c r="AI598" s="2">
        <f t="shared" si="515"/>
        <v>72.692832946777344</v>
      </c>
      <c r="AJ598" s="2">
        <f t="shared" si="516"/>
        <v>93.648275519450493</v>
      </c>
      <c r="AK598" s="2">
        <f t="shared" si="517"/>
        <v>132.04958629608154</v>
      </c>
      <c r="AL598" s="2">
        <f t="shared" si="518"/>
        <v>170.45089707271259</v>
      </c>
      <c r="AM598" s="2">
        <f t="shared" si="519"/>
        <v>154.92668151855469</v>
      </c>
      <c r="AN598" s="89"/>
      <c r="AO598" s="48">
        <f t="shared" ref="AO598" ca="1" si="549">AN596</f>
        <v>103.1056893721919</v>
      </c>
      <c r="AP598" s="88"/>
      <c r="AQ598" s="88"/>
      <c r="AR598" s="88"/>
      <c r="AS598" s="88"/>
    </row>
    <row r="599" spans="1:45">
      <c r="A599" s="14" t="str">
        <f>'data organization'!S600</f>
        <v>597:18:2.56:HI</v>
      </c>
      <c r="B599" s="2">
        <v>108.70145416259766</v>
      </c>
      <c r="C599" s="2">
        <v>105.72975921630859</v>
      </c>
      <c r="D599" s="2">
        <v>104.32212066650391</v>
      </c>
      <c r="E599" s="2">
        <v>108.23223876953125</v>
      </c>
      <c r="F599" s="2">
        <v>98.847946166992188</v>
      </c>
      <c r="G599" s="2">
        <v>101.66323089599609</v>
      </c>
      <c r="H599" s="2">
        <v>103.69649505615234</v>
      </c>
      <c r="I599" s="2">
        <v>104.32212066650391</v>
      </c>
      <c r="J599" s="2">
        <v>96.814682006835938</v>
      </c>
      <c r="K599" s="2">
        <v>112.76799011230469</v>
      </c>
      <c r="L599" s="2">
        <v>93.686576843261719</v>
      </c>
      <c r="M599" s="2">
        <v>87.89959716796875</v>
      </c>
      <c r="N599" s="2">
        <v>97.283897399902344</v>
      </c>
      <c r="O599" s="2">
        <v>91.809722900390625</v>
      </c>
      <c r="R599" s="2">
        <v>97.440299987792969</v>
      </c>
      <c r="U599" s="2">
        <v>129.34690856933594</v>
      </c>
      <c r="V599" s="2">
        <v>101.03761291503906</v>
      </c>
      <c r="W599" s="2">
        <v>106.82460021972656</v>
      </c>
      <c r="Z599" s="2">
        <v>93.686576843261719</v>
      </c>
      <c r="AA599" s="2">
        <v>113.39360809326172</v>
      </c>
      <c r="AB599" s="2">
        <v>92.122528076171875</v>
      </c>
      <c r="AC599" s="2">
        <v>104.32212066650391</v>
      </c>
      <c r="AD599" s="2">
        <v>99.942779541015625</v>
      </c>
      <c r="AF599" s="2">
        <v>89.620048522949219</v>
      </c>
      <c r="AH599" s="2">
        <f t="shared" si="529"/>
        <v>9.1119036467604175</v>
      </c>
      <c r="AI599" s="2">
        <f t="shared" si="515"/>
        <v>87.89959716796875</v>
      </c>
      <c r="AJ599" s="2">
        <f t="shared" si="516"/>
        <v>88.14526600762224</v>
      </c>
      <c r="AK599" s="2">
        <f t="shared" si="517"/>
        <v>101.81312147776286</v>
      </c>
      <c r="AL599" s="2">
        <f t="shared" si="518"/>
        <v>115.48097694790349</v>
      </c>
      <c r="AM599" s="2">
        <f t="shared" si="519"/>
        <v>129.34690856933594</v>
      </c>
      <c r="AN599" s="89">
        <f ca="1">INDIRECT("'calcRED(0)'!R"&amp;ROW('calcRED(0)'!$V$17)+(ROW(AN599)-ROW($AN$116))/3&amp;"C"&amp;COLUMN('calcRED(0)'!$V$17),FALSE)</f>
        <v>102.1300153981317</v>
      </c>
      <c r="AO599" s="48">
        <f t="shared" ref="AO599" ca="1" si="550">AN599</f>
        <v>102.1300153981317</v>
      </c>
      <c r="AP599" s="88">
        <f>AK599-AK602</f>
        <v>1.010115305582687</v>
      </c>
      <c r="AQ599" s="88">
        <f>AK600-AK603</f>
        <v>1.0266450246175225</v>
      </c>
      <c r="AR599" s="88">
        <f>AK601-AK604</f>
        <v>2.3714561462402344</v>
      </c>
      <c r="AS599" s="88">
        <f>data3!AM599</f>
        <v>2.9693234351373388E-2</v>
      </c>
    </row>
    <row r="600" spans="1:45">
      <c r="A600" s="14" t="str">
        <f>'data organization'!S601</f>
        <v>598:18:2.56:LO</v>
      </c>
      <c r="B600" s="2">
        <v>103.07278442382812</v>
      </c>
      <c r="C600" s="2">
        <v>103.74227142333984</v>
      </c>
      <c r="D600" s="2">
        <v>101.8883056640625</v>
      </c>
      <c r="E600" s="2">
        <v>108.22270202636719</v>
      </c>
      <c r="F600" s="2">
        <v>92.990386962890625</v>
      </c>
      <c r="G600" s="2">
        <v>101.1043701171875</v>
      </c>
      <c r="H600" s="2">
        <v>105.13847351074219</v>
      </c>
      <c r="I600" s="2">
        <v>99.851226806640625</v>
      </c>
      <c r="J600" s="2">
        <v>88.389793395996094</v>
      </c>
      <c r="K600" s="2">
        <v>105.04692077636719</v>
      </c>
      <c r="L600" s="2">
        <v>91.445411682128906</v>
      </c>
      <c r="M600" s="2">
        <v>92.154953002929688</v>
      </c>
      <c r="N600" s="2">
        <v>98.992904663085938</v>
      </c>
      <c r="O600" s="2">
        <v>88.939117431640625</v>
      </c>
      <c r="R600" s="2">
        <v>97.465095520019531</v>
      </c>
      <c r="U600" s="2">
        <v>117.64705657958984</v>
      </c>
      <c r="V600" s="2">
        <v>103.21583557128906</v>
      </c>
      <c r="W600" s="2">
        <v>107.58182525634766</v>
      </c>
      <c r="Z600" s="2">
        <v>91.771575927734375</v>
      </c>
      <c r="AA600" s="2">
        <v>106.42023468017578</v>
      </c>
      <c r="AB600" s="2">
        <v>88.361183166503906</v>
      </c>
      <c r="AC600" s="2">
        <v>102.04280090332031</v>
      </c>
      <c r="AD600" s="2">
        <v>93.636985778808594</v>
      </c>
      <c r="AF600" s="2">
        <v>85.620277404785156</v>
      </c>
      <c r="AH600" s="2">
        <f t="shared" si="529"/>
        <v>7.9253908137320064</v>
      </c>
      <c r="AI600" s="2">
        <f t="shared" si="515"/>
        <v>85.620277404785156</v>
      </c>
      <c r="AJ600" s="2">
        <f t="shared" si="516"/>
        <v>87.059517640892878</v>
      </c>
      <c r="AK600" s="2">
        <f t="shared" si="517"/>
        <v>98.94760386149089</v>
      </c>
      <c r="AL600" s="2">
        <f t="shared" si="518"/>
        <v>110.8356900820889</v>
      </c>
      <c r="AM600" s="2">
        <f t="shared" si="519"/>
        <v>117.64705657958984</v>
      </c>
      <c r="AN600" s="89"/>
      <c r="AO600" s="48">
        <f t="shared" ref="AO600" ca="1" si="551">AN599</f>
        <v>102.1300153981317</v>
      </c>
      <c r="AP600" s="88"/>
      <c r="AQ600" s="88"/>
      <c r="AR600" s="88"/>
      <c r="AS600" s="88"/>
    </row>
    <row r="601" spans="1:45">
      <c r="A601" s="14" t="str">
        <f>'data organization'!S602</f>
        <v>599:18:2.56:HS</v>
      </c>
      <c r="B601" s="2">
        <v>132.08644104003906</v>
      </c>
      <c r="C601" s="2">
        <v>154.90303039550781</v>
      </c>
      <c r="D601" s="2">
        <v>154.86518859863281</v>
      </c>
      <c r="E601" s="2">
        <v>154.89830017089844</v>
      </c>
      <c r="F601" s="2">
        <v>100.8712158203125</v>
      </c>
      <c r="G601" s="2">
        <v>154.89593505859375</v>
      </c>
      <c r="H601" s="2">
        <v>154.90303039550781</v>
      </c>
      <c r="I601" s="2">
        <v>141.51156616210937</v>
      </c>
      <c r="J601" s="2">
        <v>83.503929138183594</v>
      </c>
      <c r="K601" s="2">
        <v>131.70565795898437</v>
      </c>
      <c r="L601" s="2">
        <v>98.1300048828125</v>
      </c>
      <c r="M601" s="2">
        <v>154.61685180664062</v>
      </c>
      <c r="N601" s="2">
        <v>154.90066528320312</v>
      </c>
      <c r="O601" s="2">
        <v>110.37674713134766</v>
      </c>
      <c r="R601" s="2">
        <v>154.92195129394531</v>
      </c>
      <c r="U601" s="2">
        <v>139.05889892578125</v>
      </c>
      <c r="V601" s="2">
        <v>154.89120483398438</v>
      </c>
      <c r="W601" s="2">
        <v>154.9053955078125</v>
      </c>
      <c r="Z601" s="2">
        <v>108.80628967285156</v>
      </c>
      <c r="AA601" s="2">
        <v>116.59708404541016</v>
      </c>
      <c r="AB601" s="2">
        <v>105.50217437744141</v>
      </c>
      <c r="AC601" s="2">
        <v>149.32127380371094</v>
      </c>
      <c r="AD601" s="2">
        <v>71.746772766113281</v>
      </c>
      <c r="AF601" s="2">
        <v>107.32334136962891</v>
      </c>
      <c r="AH601" s="2">
        <f t="shared" si="529"/>
        <v>26.622715575270433</v>
      </c>
      <c r="AI601" s="2">
        <f t="shared" si="515"/>
        <v>71.746772766113281</v>
      </c>
      <c r="AJ601" s="2">
        <f t="shared" si="516"/>
        <v>91.11771623873824</v>
      </c>
      <c r="AK601" s="2">
        <f t="shared" si="517"/>
        <v>131.05178960164389</v>
      </c>
      <c r="AL601" s="2">
        <f t="shared" si="518"/>
        <v>170.98586296454954</v>
      </c>
      <c r="AM601" s="2">
        <f t="shared" si="519"/>
        <v>154.92195129394531</v>
      </c>
      <c r="AN601" s="89"/>
      <c r="AO601" s="48">
        <f t="shared" ref="AO601" ca="1" si="552">AN599</f>
        <v>102.1300153981317</v>
      </c>
      <c r="AP601" s="88"/>
      <c r="AQ601" s="88"/>
      <c r="AR601" s="88"/>
      <c r="AS601" s="88"/>
    </row>
    <row r="602" spans="1:45">
      <c r="A602" s="14" t="str">
        <f>'data organization'!S603</f>
        <v>600:18:2.54:HI</v>
      </c>
      <c r="B602" s="2">
        <v>107.60662078857422</v>
      </c>
      <c r="C602" s="2">
        <v>104.63492584228516</v>
      </c>
      <c r="D602" s="2">
        <v>103.22727966308594</v>
      </c>
      <c r="E602" s="2">
        <v>107.13740539550781</v>
      </c>
      <c r="F602" s="2">
        <v>97.75311279296875</v>
      </c>
      <c r="G602" s="2">
        <v>100.56839752197266</v>
      </c>
      <c r="H602" s="2">
        <v>102.75807189941406</v>
      </c>
      <c r="I602" s="2">
        <v>103.38368988037109</v>
      </c>
      <c r="J602" s="2">
        <v>95.876251220703125</v>
      </c>
      <c r="K602" s="2">
        <v>111.67314910888672</v>
      </c>
      <c r="L602" s="2">
        <v>92.748146057128906</v>
      </c>
      <c r="M602" s="2">
        <v>86.961166381835938</v>
      </c>
      <c r="N602" s="2">
        <v>96.345466613769531</v>
      </c>
      <c r="O602" s="2">
        <v>90.871292114257813</v>
      </c>
      <c r="R602" s="2">
        <v>96.501869201660156</v>
      </c>
      <c r="U602" s="2">
        <v>127.93927001953125</v>
      </c>
      <c r="V602" s="2">
        <v>99.942779541015625</v>
      </c>
      <c r="W602" s="2">
        <v>105.88616943359375</v>
      </c>
      <c r="Z602" s="2">
        <v>92.748146057128906</v>
      </c>
      <c r="AA602" s="2">
        <v>112.29877471923828</v>
      </c>
      <c r="AB602" s="2">
        <v>91.340507507324219</v>
      </c>
      <c r="AC602" s="2">
        <v>103.38368988037109</v>
      </c>
      <c r="AD602" s="2">
        <v>99.004348754882813</v>
      </c>
      <c r="AF602" s="2">
        <v>88.681617736816406</v>
      </c>
      <c r="AH602" s="2">
        <f t="shared" si="529"/>
        <v>9.014681399575208</v>
      </c>
      <c r="AI602" s="2">
        <f t="shared" si="515"/>
        <v>86.961166381835938</v>
      </c>
      <c r="AJ602" s="2">
        <f t="shared" si="516"/>
        <v>87.280984072817361</v>
      </c>
      <c r="AK602" s="2">
        <f t="shared" si="517"/>
        <v>100.80300617218018</v>
      </c>
      <c r="AL602" s="2">
        <f t="shared" si="518"/>
        <v>114.32502827154299</v>
      </c>
      <c r="AM602" s="2">
        <f t="shared" si="519"/>
        <v>127.93927001953125</v>
      </c>
      <c r="AN602" s="89">
        <f ca="1">INDIRECT("'calcRED(0)'!R"&amp;ROW('calcRED(0)'!$V$17)+(ROW(AN602)-ROW($AN$116))/3&amp;"C"&amp;COLUMN('calcRED(0)'!$V$17),FALSE)</f>
        <v>101.14578578974786</v>
      </c>
      <c r="AO602" s="48">
        <f t="shared" ref="AO602" ca="1" si="553">AN602</f>
        <v>101.14578578974786</v>
      </c>
      <c r="AP602" s="88">
        <f>AK602-AK605</f>
        <v>0.98404757181803859</v>
      </c>
      <c r="AQ602" s="88">
        <f>AK603-AK606</f>
        <v>1.0409526824951172</v>
      </c>
      <c r="AR602" s="88">
        <f>AK604-AK607</f>
        <v>2.2771457036336358</v>
      </c>
      <c r="AS602" s="88">
        <f>data3!AM602</f>
        <v>3.0371819773027831E-2</v>
      </c>
    </row>
    <row r="603" spans="1:45">
      <c r="A603" s="14" t="str">
        <f>'data organization'!S604</f>
        <v>601:18:2.54:LO</v>
      </c>
      <c r="B603" s="2">
        <v>102.67795562744141</v>
      </c>
      <c r="C603" s="2">
        <v>103.02700805664062</v>
      </c>
      <c r="D603" s="2">
        <v>100.95559692382812</v>
      </c>
      <c r="E603" s="2">
        <v>106.60334014892578</v>
      </c>
      <c r="F603" s="2">
        <v>92.154953002929688</v>
      </c>
      <c r="G603" s="2">
        <v>99.828338623046875</v>
      </c>
      <c r="H603" s="2">
        <v>104.03982543945312</v>
      </c>
      <c r="I603" s="2">
        <v>98.340583801269531</v>
      </c>
      <c r="J603" s="2">
        <v>87.434196472167969</v>
      </c>
      <c r="K603" s="2">
        <v>103.89105224609375</v>
      </c>
      <c r="L603" s="2">
        <v>90.386817932128906</v>
      </c>
      <c r="M603" s="2">
        <v>90.901809692382813</v>
      </c>
      <c r="N603" s="2">
        <v>97.980087280273438</v>
      </c>
      <c r="O603" s="2">
        <v>87.863357543945313</v>
      </c>
      <c r="R603" s="2">
        <v>96.566719055175781</v>
      </c>
      <c r="U603" s="2">
        <v>116.57129669189453</v>
      </c>
      <c r="V603" s="2">
        <v>102.00274658203125</v>
      </c>
      <c r="W603" s="2">
        <v>106.06546020507812</v>
      </c>
      <c r="Z603" s="2">
        <v>90.987640380859375</v>
      </c>
      <c r="AA603" s="2">
        <v>105.83085632324219</v>
      </c>
      <c r="AB603" s="2">
        <v>87.405586242675781</v>
      </c>
      <c r="AC603" s="2">
        <v>101.02426147460937</v>
      </c>
      <c r="AD603" s="2">
        <v>92.784393310546875</v>
      </c>
      <c r="AF603" s="2">
        <v>84.779129028320313</v>
      </c>
      <c r="AH603" s="2">
        <f t="shared" si="529"/>
        <v>7.8662618261412636</v>
      </c>
      <c r="AI603" s="2">
        <f t="shared" si="515"/>
        <v>84.779129028320313</v>
      </c>
      <c r="AJ603" s="2">
        <f t="shared" si="516"/>
        <v>86.121566097661471</v>
      </c>
      <c r="AK603" s="2">
        <f t="shared" si="517"/>
        <v>97.920958836873368</v>
      </c>
      <c r="AL603" s="2">
        <f t="shared" si="518"/>
        <v>109.72035157608526</v>
      </c>
      <c r="AM603" s="2">
        <f t="shared" si="519"/>
        <v>116.57129669189453</v>
      </c>
      <c r="AN603" s="89"/>
      <c r="AO603" s="48">
        <f t="shared" ref="AO603" ca="1" si="554">AN602</f>
        <v>101.14578578974786</v>
      </c>
      <c r="AP603" s="88"/>
      <c r="AQ603" s="88"/>
      <c r="AR603" s="88"/>
      <c r="AS603" s="88"/>
    </row>
    <row r="604" spans="1:45">
      <c r="A604" s="14" t="str">
        <f>'data organization'!S605</f>
        <v>602:18:2.54:HS</v>
      </c>
      <c r="B604" s="2">
        <v>129.00701904296875</v>
      </c>
      <c r="C604" s="2">
        <v>154.89830017089844</v>
      </c>
      <c r="D604" s="2">
        <v>146.03608703613281</v>
      </c>
      <c r="E604" s="2">
        <v>154.90303039550781</v>
      </c>
      <c r="F604" s="2">
        <v>95.424278259277344</v>
      </c>
      <c r="G604" s="2">
        <v>154.87228393554687</v>
      </c>
      <c r="H604" s="2">
        <v>154.90303039550781</v>
      </c>
      <c r="I604" s="2">
        <v>138.77272033691406</v>
      </c>
      <c r="J604" s="2">
        <v>82.430152893066406</v>
      </c>
      <c r="K604" s="2">
        <v>137.54757690429687</v>
      </c>
      <c r="L604" s="2">
        <v>97.725563049316406</v>
      </c>
      <c r="M604" s="2">
        <v>150.40687561035156</v>
      </c>
      <c r="N604" s="2">
        <v>154.88410949707031</v>
      </c>
      <c r="O604" s="2">
        <v>100.25391387939453</v>
      </c>
      <c r="R604" s="2">
        <v>154.92668151855469</v>
      </c>
      <c r="U604" s="2">
        <v>136.17578125</v>
      </c>
      <c r="V604" s="2">
        <v>154.88410949707031</v>
      </c>
      <c r="W604" s="2">
        <v>154.89356994628906</v>
      </c>
      <c r="Z604" s="2">
        <v>94.038299560546875</v>
      </c>
      <c r="AA604" s="2">
        <v>114.16334533691406</v>
      </c>
      <c r="AB604" s="2">
        <v>107.16014099121094</v>
      </c>
      <c r="AC604" s="2">
        <v>142.31806945800781</v>
      </c>
      <c r="AD604" s="2">
        <v>71.304496765136719</v>
      </c>
      <c r="AF604" s="2">
        <v>106.39856719970703</v>
      </c>
      <c r="AH604" s="2">
        <f t="shared" si="529"/>
        <v>27.479371601879283</v>
      </c>
      <c r="AI604" s="2">
        <f t="shared" si="515"/>
        <v>71.304496765136719</v>
      </c>
      <c r="AJ604" s="2">
        <f t="shared" si="516"/>
        <v>87.461276052584736</v>
      </c>
      <c r="AK604" s="2">
        <f t="shared" si="517"/>
        <v>128.68033345540366</v>
      </c>
      <c r="AL604" s="2">
        <f t="shared" si="518"/>
        <v>169.89939085822257</v>
      </c>
      <c r="AM604" s="2">
        <f t="shared" si="519"/>
        <v>154.92668151855469</v>
      </c>
      <c r="AN604" s="89"/>
      <c r="AO604" s="48">
        <f t="shared" ref="AO604" ca="1" si="555">AN602</f>
        <v>101.14578578974786</v>
      </c>
      <c r="AP604" s="88"/>
      <c r="AQ604" s="88"/>
      <c r="AR604" s="88"/>
      <c r="AS604" s="88"/>
    </row>
    <row r="605" spans="1:45">
      <c r="A605" s="14" t="str">
        <f>'data organization'!S606</f>
        <v>603:18:2.52:HI</v>
      </c>
      <c r="B605" s="2">
        <v>106.51178741455078</v>
      </c>
      <c r="C605" s="2">
        <v>103.69649505615234</v>
      </c>
      <c r="D605" s="2">
        <v>102.28885650634766</v>
      </c>
      <c r="E605" s="2">
        <v>106.04257202148437</v>
      </c>
      <c r="F605" s="2">
        <v>96.814682006835938</v>
      </c>
      <c r="G605" s="2">
        <v>99.629966735839844</v>
      </c>
      <c r="H605" s="2">
        <v>101.66323089599609</v>
      </c>
      <c r="I605" s="2">
        <v>102.28885650634766</v>
      </c>
      <c r="J605" s="2">
        <v>94.937820434570313</v>
      </c>
      <c r="K605" s="2">
        <v>110.57831573486328</v>
      </c>
      <c r="L605" s="2">
        <v>91.96612548828125</v>
      </c>
      <c r="M605" s="2">
        <v>86.17913818359375</v>
      </c>
      <c r="N605" s="2">
        <v>95.407035827636719</v>
      </c>
      <c r="O605" s="2">
        <v>89.932861328125</v>
      </c>
      <c r="R605" s="2">
        <v>95.563438415527344</v>
      </c>
      <c r="U605" s="2">
        <v>126.84443664550781</v>
      </c>
      <c r="V605" s="2">
        <v>99.004348754882813</v>
      </c>
      <c r="W605" s="2">
        <v>104.79133605957031</v>
      </c>
      <c r="Z605" s="2">
        <v>91.809722900390625</v>
      </c>
      <c r="AA605" s="2">
        <v>111.20393371582031</v>
      </c>
      <c r="AB605" s="2">
        <v>90.402076721191406</v>
      </c>
      <c r="AC605" s="2">
        <v>102.28885650634766</v>
      </c>
      <c r="AD605" s="2">
        <v>97.909515380859375</v>
      </c>
      <c r="AF605" s="2">
        <v>87.89959716796875</v>
      </c>
      <c r="AH605" s="2">
        <f t="shared" si="529"/>
        <v>8.9342084441147875</v>
      </c>
      <c r="AI605" s="2">
        <f t="shared" si="515"/>
        <v>86.17913818359375</v>
      </c>
      <c r="AJ605" s="2">
        <f t="shared" si="516"/>
        <v>86.417645934189949</v>
      </c>
      <c r="AK605" s="2">
        <f t="shared" si="517"/>
        <v>99.818958600362137</v>
      </c>
      <c r="AL605" s="2">
        <f t="shared" si="518"/>
        <v>113.22027126653433</v>
      </c>
      <c r="AM605" s="2">
        <f t="shared" si="519"/>
        <v>126.84443664550781</v>
      </c>
      <c r="AN605" s="89">
        <f ca="1">INDIRECT("'calcRED(0)'!R"&amp;ROW('calcRED(0)'!$V$17)+(ROW(AN605)-ROW($AN$116))/3&amp;"C"&amp;COLUMN('calcRED(0)'!$V$17),FALSE)</f>
        <v>100.13906338533154</v>
      </c>
      <c r="AO605" s="48">
        <f t="shared" ref="AO605" ca="1" si="556">AN605</f>
        <v>100.13906338533154</v>
      </c>
      <c r="AP605" s="88">
        <f>AK605-AK608</f>
        <v>0.97753238677978516</v>
      </c>
      <c r="AQ605" s="88">
        <f>AK606-AK609</f>
        <v>1.1019862492879184</v>
      </c>
      <c r="AR605" s="88">
        <f>AK607-AK610</f>
        <v>2.5508124033610073</v>
      </c>
      <c r="AS605" s="88">
        <f>data3!AM605</f>
        <v>3.0241543246853908E-2</v>
      </c>
    </row>
    <row r="606" spans="1:45">
      <c r="A606" s="14" t="str">
        <f>'data organization'!S607</f>
        <v>604:18:2.52:LO</v>
      </c>
      <c r="B606" s="2">
        <v>102.06568908691406</v>
      </c>
      <c r="C606" s="2">
        <v>102.025634765625</v>
      </c>
      <c r="D606" s="2">
        <v>99.776840209960938</v>
      </c>
      <c r="E606" s="2">
        <v>105.08697509765625</v>
      </c>
      <c r="F606" s="2">
        <v>91.216522216796875</v>
      </c>
      <c r="G606" s="2">
        <v>98.535133361816406</v>
      </c>
      <c r="H606" s="2">
        <v>103.00411987304687</v>
      </c>
      <c r="I606" s="2">
        <v>97.241928100585938</v>
      </c>
      <c r="J606" s="2">
        <v>86.667427062988281</v>
      </c>
      <c r="K606" s="2">
        <v>102.70656585693359</v>
      </c>
      <c r="L606" s="2">
        <v>89.654380798339844</v>
      </c>
      <c r="M606" s="2">
        <v>89.951934814453125</v>
      </c>
      <c r="N606" s="2">
        <v>96.84710693359375</v>
      </c>
      <c r="O606" s="2">
        <v>86.867706298828125</v>
      </c>
      <c r="R606" s="2">
        <v>95.737007141113281</v>
      </c>
      <c r="U606" s="2">
        <v>115.67292022705078</v>
      </c>
      <c r="V606" s="2">
        <v>100.74959564208984</v>
      </c>
      <c r="W606" s="2">
        <v>104.48043060302734</v>
      </c>
      <c r="Z606" s="2">
        <v>89.597160339355469</v>
      </c>
      <c r="AA606" s="2">
        <v>104.94392395019531</v>
      </c>
      <c r="AB606" s="2">
        <v>86.461433410644531</v>
      </c>
      <c r="AC606" s="2">
        <v>99.908447265625</v>
      </c>
      <c r="AD606" s="2">
        <v>91.983291625976563</v>
      </c>
      <c r="AF606" s="2">
        <v>83.937973022460938</v>
      </c>
      <c r="AH606" s="2">
        <f t="shared" si="529"/>
        <v>7.7872378255662094</v>
      </c>
      <c r="AI606" s="2">
        <f t="shared" si="515"/>
        <v>83.937973022460938</v>
      </c>
      <c r="AJ606" s="2">
        <f t="shared" si="516"/>
        <v>85.199149416028931</v>
      </c>
      <c r="AK606" s="2">
        <f t="shared" si="517"/>
        <v>96.88000615437825</v>
      </c>
      <c r="AL606" s="2">
        <f t="shared" si="518"/>
        <v>108.56086289272757</v>
      </c>
      <c r="AM606" s="2">
        <f t="shared" si="519"/>
        <v>115.67292022705078</v>
      </c>
      <c r="AN606" s="89"/>
      <c r="AO606" s="48">
        <f t="shared" ref="AO606" ca="1" si="557">AN605</f>
        <v>100.13906338533154</v>
      </c>
      <c r="AP606" s="88"/>
      <c r="AQ606" s="88"/>
      <c r="AR606" s="88"/>
      <c r="AS606" s="88"/>
    </row>
    <row r="607" spans="1:45">
      <c r="A607" s="14" t="str">
        <f>'data organization'!S608</f>
        <v>605:18:2.52:HS</v>
      </c>
      <c r="B607" s="2">
        <v>129.39253234863281</v>
      </c>
      <c r="C607" s="2">
        <v>154.89356994628906</v>
      </c>
      <c r="D607" s="2">
        <v>139.62654113769531</v>
      </c>
      <c r="E607" s="2">
        <v>154.90066528320312</v>
      </c>
      <c r="F607" s="2">
        <v>93.182113647460938</v>
      </c>
      <c r="G607" s="2">
        <v>146.65576171875</v>
      </c>
      <c r="H607" s="2">
        <v>154.89593505859375</v>
      </c>
      <c r="I607" s="2">
        <v>130.277099609375</v>
      </c>
      <c r="J607" s="2">
        <v>81.469902038574219</v>
      </c>
      <c r="K607" s="2">
        <v>140.92973327636719</v>
      </c>
      <c r="L607" s="2">
        <v>97.051498413085938</v>
      </c>
      <c r="M607" s="2">
        <v>141.37437438964844</v>
      </c>
      <c r="N607" s="2">
        <v>154.60739135742187</v>
      </c>
      <c r="O607" s="2">
        <v>93.22705078125</v>
      </c>
      <c r="R607" s="2">
        <v>154.91722106933594</v>
      </c>
      <c r="U607" s="2">
        <v>133.82719421386719</v>
      </c>
      <c r="V607" s="2">
        <v>154.89356994628906</v>
      </c>
      <c r="W607" s="2">
        <v>154.89120483398438</v>
      </c>
      <c r="Z607" s="2">
        <v>90.105056762695313</v>
      </c>
      <c r="AA607" s="2">
        <v>111.15960693359375</v>
      </c>
      <c r="AB607" s="2">
        <v>104.89906311035156</v>
      </c>
      <c r="AC607" s="2">
        <v>140.32661437988281</v>
      </c>
      <c r="AD607" s="2">
        <v>70.687187194824219</v>
      </c>
      <c r="AF607" s="2">
        <v>105.48561859130859</v>
      </c>
      <c r="AH607" s="2">
        <f t="shared" si="529"/>
        <v>27.662190728274584</v>
      </c>
      <c r="AI607" s="2">
        <f t="shared" si="515"/>
        <v>70.687187194824219</v>
      </c>
      <c r="AJ607" s="2">
        <f t="shared" si="516"/>
        <v>84.909901659358141</v>
      </c>
      <c r="AK607" s="2">
        <f t="shared" si="517"/>
        <v>126.40318775177002</v>
      </c>
      <c r="AL607" s="2">
        <f t="shared" si="518"/>
        <v>167.89647384418191</v>
      </c>
      <c r="AM607" s="2">
        <f t="shared" si="519"/>
        <v>154.91722106933594</v>
      </c>
      <c r="AN607" s="89"/>
      <c r="AO607" s="48">
        <f t="shared" ref="AO607" ca="1" si="558">AN605</f>
        <v>100.13906338533154</v>
      </c>
      <c r="AP607" s="88"/>
      <c r="AQ607" s="88"/>
      <c r="AR607" s="88"/>
      <c r="AS607" s="88"/>
    </row>
    <row r="608" spans="1:45">
      <c r="A608" s="14" t="str">
        <f>'data organization'!S609</f>
        <v>606:18:2.5:HI</v>
      </c>
      <c r="B608" s="2">
        <v>105.57335662841797</v>
      </c>
      <c r="C608" s="2">
        <v>102.60166168212891</v>
      </c>
      <c r="D608" s="2">
        <v>101.19401550292969</v>
      </c>
      <c r="E608" s="2">
        <v>105.10414123535156</v>
      </c>
      <c r="F608" s="2">
        <v>95.876251220703125</v>
      </c>
      <c r="G608" s="2">
        <v>98.691535949707031</v>
      </c>
      <c r="H608" s="2">
        <v>100.72480010986328</v>
      </c>
      <c r="I608" s="2">
        <v>101.35042572021484</v>
      </c>
      <c r="J608" s="2">
        <v>93.9993896484375</v>
      </c>
      <c r="K608" s="2">
        <v>109.48348236083984</v>
      </c>
      <c r="L608" s="2">
        <v>91.027694702148438</v>
      </c>
      <c r="M608" s="2">
        <v>85.240707397460938</v>
      </c>
      <c r="N608" s="2">
        <v>94.468605041503906</v>
      </c>
      <c r="O608" s="2">
        <v>89.150833129882813</v>
      </c>
      <c r="R608" s="2">
        <v>94.625007629394531</v>
      </c>
      <c r="U608" s="2">
        <v>125.59319305419922</v>
      </c>
      <c r="V608" s="2">
        <v>98.06591796875</v>
      </c>
      <c r="W608" s="2">
        <v>103.69649505615234</v>
      </c>
      <c r="Z608" s="2">
        <v>90.871292114257813</v>
      </c>
      <c r="AA608" s="2">
        <v>110.10910034179687</v>
      </c>
      <c r="AB608" s="2">
        <v>89.463645935058594</v>
      </c>
      <c r="AC608" s="2">
        <v>101.35042572021484</v>
      </c>
      <c r="AD608" s="2">
        <v>96.971084594726563</v>
      </c>
      <c r="AF608" s="2">
        <v>86.961166381835938</v>
      </c>
      <c r="AH608" s="2">
        <f t="shared" si="529"/>
        <v>8.8602720053519892</v>
      </c>
      <c r="AI608" s="2">
        <f t="shared" si="515"/>
        <v>85.240707397460938</v>
      </c>
      <c r="AJ608" s="2">
        <f t="shared" si="516"/>
        <v>85.551018205554371</v>
      </c>
      <c r="AK608" s="2">
        <f t="shared" si="517"/>
        <v>98.841426213582352</v>
      </c>
      <c r="AL608" s="2">
        <f t="shared" si="518"/>
        <v>112.13183422161033</v>
      </c>
      <c r="AM608" s="2">
        <f t="shared" si="519"/>
        <v>125.59319305419922</v>
      </c>
      <c r="AN608" s="89">
        <f ca="1">INDIRECT("'calcRED(0)'!R"&amp;ROW('calcRED(0)'!$V$17)+(ROW(AN608)-ROW($AN$116))/3&amp;"C"&amp;COLUMN('calcRED(0)'!$V$17),FALSE)</f>
        <v>99.136659204144792</v>
      </c>
      <c r="AO608" s="48">
        <f t="shared" ref="AO608" ca="1" si="559">AN608</f>
        <v>99.136659204144792</v>
      </c>
      <c r="AP608" s="88">
        <f>AK608-AK611</f>
        <v>0.99056402842202829</v>
      </c>
      <c r="AQ608" s="88">
        <f>AK609-AK612</f>
        <v>1.0023272832234653</v>
      </c>
      <c r="AR608" s="88">
        <f>AK610-AK613</f>
        <v>2.1782029469807895</v>
      </c>
      <c r="AS608" s="88">
        <f>data3!AM608</f>
        <v>3.0242827630812208E-2</v>
      </c>
    </row>
    <row r="609" spans="1:45">
      <c r="A609" s="14" t="str">
        <f>'data organization'!S610</f>
        <v>607:18:2.5:LO</v>
      </c>
      <c r="B609" s="2">
        <v>101.26459503173828</v>
      </c>
      <c r="C609" s="2">
        <v>100.68665313720703</v>
      </c>
      <c r="D609" s="2">
        <v>98.512245178222656</v>
      </c>
      <c r="E609" s="2">
        <v>103.73082733154297</v>
      </c>
      <c r="F609" s="2">
        <v>90.278099060058594</v>
      </c>
      <c r="G609" s="2">
        <v>97.356376647949219</v>
      </c>
      <c r="H609" s="2">
        <v>102.23162841796875</v>
      </c>
      <c r="I609" s="2">
        <v>96.417945861816406</v>
      </c>
      <c r="J609" s="2">
        <v>85.769058227539063</v>
      </c>
      <c r="K609" s="2">
        <v>101.92263793945312</v>
      </c>
      <c r="L609" s="2">
        <v>88.773178100585937</v>
      </c>
      <c r="M609" s="2">
        <v>88.744560241699219</v>
      </c>
      <c r="N609" s="2">
        <v>95.805679321289063</v>
      </c>
      <c r="O609" s="2">
        <v>85.786224365234375</v>
      </c>
      <c r="R609" s="2">
        <v>94.707023620605469</v>
      </c>
      <c r="U609" s="2">
        <v>113.71595001220703</v>
      </c>
      <c r="V609" s="2">
        <v>99.330513000488281</v>
      </c>
      <c r="W609" s="2">
        <v>103.39322662353516</v>
      </c>
      <c r="Z609" s="2">
        <v>88.424125671386719</v>
      </c>
      <c r="AA609" s="2">
        <v>103.52483367919922</v>
      </c>
      <c r="AB609" s="2">
        <v>85.505836486816406</v>
      </c>
      <c r="AC609" s="2">
        <v>98.661018371582031</v>
      </c>
      <c r="AD609" s="2">
        <v>90.8388671875</v>
      </c>
      <c r="AF609" s="2">
        <v>83.291374206542969</v>
      </c>
      <c r="AH609" s="2">
        <f t="shared" si="529"/>
        <v>7.6265862106115092</v>
      </c>
      <c r="AI609" s="2">
        <f t="shared" si="515"/>
        <v>83.291374206542969</v>
      </c>
      <c r="AJ609" s="2">
        <f t="shared" si="516"/>
        <v>84.338140589173065</v>
      </c>
      <c r="AK609" s="2">
        <f t="shared" si="517"/>
        <v>95.778019905090332</v>
      </c>
      <c r="AL609" s="2">
        <f t="shared" si="518"/>
        <v>107.2178992210076</v>
      </c>
      <c r="AM609" s="2">
        <f t="shared" si="519"/>
        <v>113.71595001220703</v>
      </c>
      <c r="AN609" s="89"/>
      <c r="AO609" s="48">
        <f t="shared" ref="AO609" ca="1" si="560">AN608</f>
        <v>99.136659204144792</v>
      </c>
      <c r="AP609" s="88"/>
      <c r="AQ609" s="88"/>
      <c r="AR609" s="88"/>
      <c r="AS609" s="88"/>
    </row>
    <row r="610" spans="1:45">
      <c r="A610" s="14" t="str">
        <f>'data organization'!S611</f>
        <v>608:18:2.5:HS</v>
      </c>
      <c r="B610" s="2">
        <v>134.31440734863281</v>
      </c>
      <c r="C610" s="2">
        <v>154.87701416015625</v>
      </c>
      <c r="D610" s="2">
        <v>135.49934387207031</v>
      </c>
      <c r="E610" s="2">
        <v>154.886474609375</v>
      </c>
      <c r="F610" s="2">
        <v>92.314109802246094</v>
      </c>
      <c r="G610" s="2">
        <v>140.05462646484375</v>
      </c>
      <c r="H610" s="2">
        <v>154.89830017089844</v>
      </c>
      <c r="I610" s="2">
        <v>119.36904144287109</v>
      </c>
      <c r="J610" s="2">
        <v>80.100479125976563</v>
      </c>
      <c r="K610" s="2">
        <v>132.13374328613281</v>
      </c>
      <c r="L610" s="2">
        <v>96.379798889160156</v>
      </c>
      <c r="M610" s="2">
        <v>138.68048095703125</v>
      </c>
      <c r="N610" s="2">
        <v>146.20637512207031</v>
      </c>
      <c r="O610" s="2">
        <v>90.944686889648437</v>
      </c>
      <c r="R610" s="2">
        <v>154.91249084472656</v>
      </c>
      <c r="U610" s="2">
        <v>124.61730194091797</v>
      </c>
      <c r="V610" s="2">
        <v>154.88174438476562</v>
      </c>
      <c r="W610" s="2">
        <v>154.89120483398438</v>
      </c>
      <c r="Z610" s="2">
        <v>89.201568603515625</v>
      </c>
      <c r="AA610" s="2">
        <v>107.42031097412109</v>
      </c>
      <c r="AB610" s="2">
        <v>100.13092041015625</v>
      </c>
      <c r="AC610" s="2">
        <v>140.77836608886719</v>
      </c>
      <c r="AD610" s="2">
        <v>69.904327392578125</v>
      </c>
      <c r="AF610" s="2">
        <v>105.05989074707031</v>
      </c>
      <c r="AH610" s="2">
        <f t="shared" si="529"/>
        <v>27.526193026873564</v>
      </c>
      <c r="AI610" s="2">
        <f t="shared" si="515"/>
        <v>69.904327392578125</v>
      </c>
      <c r="AJ610" s="2">
        <f t="shared" si="516"/>
        <v>82.563085808098663</v>
      </c>
      <c r="AK610" s="2">
        <f t="shared" si="517"/>
        <v>123.85237534840901</v>
      </c>
      <c r="AL610" s="2">
        <f t="shared" si="518"/>
        <v>165.14166488871936</v>
      </c>
      <c r="AM610" s="2">
        <f t="shared" si="519"/>
        <v>154.91249084472656</v>
      </c>
      <c r="AN610" s="89"/>
      <c r="AO610" s="48">
        <f t="shared" ref="AO610" ca="1" si="561">AN608</f>
        <v>99.136659204144792</v>
      </c>
      <c r="AP610" s="88"/>
      <c r="AQ610" s="88"/>
      <c r="AR610" s="88"/>
      <c r="AS610" s="88"/>
    </row>
    <row r="611" spans="1:45">
      <c r="A611" s="14" t="str">
        <f>'data organization'!S612</f>
        <v>609:18:2.48:HI</v>
      </c>
      <c r="B611" s="2">
        <v>104.47852325439453</v>
      </c>
      <c r="C611" s="2">
        <v>101.50682830810547</v>
      </c>
      <c r="D611" s="2">
        <v>100.25559234619141</v>
      </c>
      <c r="E611" s="2">
        <v>104.00930786132812</v>
      </c>
      <c r="F611" s="2">
        <v>94.937820434570313</v>
      </c>
      <c r="G611" s="2">
        <v>97.596702575683594</v>
      </c>
      <c r="H611" s="2">
        <v>99.786376953125</v>
      </c>
      <c r="I611" s="2">
        <v>100.25559234619141</v>
      </c>
      <c r="J611" s="2">
        <v>93.060958862304688</v>
      </c>
      <c r="K611" s="2">
        <v>108.38864898681641</v>
      </c>
      <c r="L611" s="2">
        <v>90.089263916015625</v>
      </c>
      <c r="M611" s="2">
        <v>84.458686828613281</v>
      </c>
      <c r="N611" s="2">
        <v>93.530174255371094</v>
      </c>
      <c r="O611" s="2">
        <v>88.21240234375</v>
      </c>
      <c r="R611" s="2">
        <v>93.686576843261719</v>
      </c>
      <c r="U611" s="2">
        <v>124.185546875</v>
      </c>
      <c r="V611" s="2">
        <v>96.971084594726563</v>
      </c>
      <c r="W611" s="2">
        <v>102.75807189941406</v>
      </c>
      <c r="Z611" s="2">
        <v>90.089263916015625</v>
      </c>
      <c r="AA611" s="2">
        <v>109.01426696777344</v>
      </c>
      <c r="AB611" s="2">
        <v>88.681617736816406</v>
      </c>
      <c r="AC611" s="2">
        <v>100.25559234619141</v>
      </c>
      <c r="AD611" s="2">
        <v>96.03265380859375</v>
      </c>
      <c r="AF611" s="2">
        <v>86.17913818359375</v>
      </c>
      <c r="AH611" s="2">
        <f t="shared" si="529"/>
        <v>8.7332400301373241</v>
      </c>
      <c r="AI611" s="2">
        <f t="shared" si="515"/>
        <v>84.458686828613281</v>
      </c>
      <c r="AJ611" s="2">
        <f t="shared" si="516"/>
        <v>84.751002139954338</v>
      </c>
      <c r="AK611" s="2">
        <f t="shared" si="517"/>
        <v>97.850862185160324</v>
      </c>
      <c r="AL611" s="2">
        <f t="shared" si="518"/>
        <v>110.95072223036631</v>
      </c>
      <c r="AM611" s="2">
        <f t="shared" si="519"/>
        <v>124.185546875</v>
      </c>
      <c r="AN611" s="89">
        <f ca="1">INDIRECT("'calcRED(0)'!R"&amp;ROW('calcRED(0)'!$V$17)+(ROW(AN611)-ROW($AN$116))/3&amp;"C"&amp;COLUMN('calcRED(0)'!$V$17),FALSE)</f>
        <v>98.134212450003389</v>
      </c>
      <c r="AO611" s="48">
        <f t="shared" ref="AO611" ca="1" si="562">AN611</f>
        <v>98.134212450003389</v>
      </c>
      <c r="AP611" s="88">
        <f>AK611-AK614</f>
        <v>0.99708239237467922</v>
      </c>
      <c r="AQ611" s="88">
        <f>AK612-AK615</f>
        <v>1.0528726577758789</v>
      </c>
      <c r="AR611" s="88">
        <f>AK613-AK616</f>
        <v>2.301387151082352</v>
      </c>
      <c r="AS611" s="88">
        <f>data3!AM611</f>
        <v>3.0402891097530027E-2</v>
      </c>
    </row>
    <row r="612" spans="1:45">
      <c r="A612" s="14" t="str">
        <f>'data organization'!S613</f>
        <v>610:18:2.48:LO</v>
      </c>
      <c r="B612" s="2">
        <v>100.28038787841797</v>
      </c>
      <c r="C612" s="2">
        <v>99.250404357910156</v>
      </c>
      <c r="D612" s="2">
        <v>97.322044372558594</v>
      </c>
      <c r="E612" s="2">
        <v>102.82673645019531</v>
      </c>
      <c r="F612" s="2">
        <v>89.425498962402344</v>
      </c>
      <c r="G612" s="2">
        <v>96.612495422363281</v>
      </c>
      <c r="H612" s="2">
        <v>101.67658233642578</v>
      </c>
      <c r="I612" s="2">
        <v>95.719841003417969</v>
      </c>
      <c r="J612" s="2">
        <v>84.750518798828125</v>
      </c>
      <c r="K612" s="2">
        <v>101.06431579589844</v>
      </c>
      <c r="L612" s="2">
        <v>87.9835205078125</v>
      </c>
      <c r="M612" s="2">
        <v>87.600135803222656</v>
      </c>
      <c r="N612" s="2">
        <v>94.975967407226562</v>
      </c>
      <c r="O612" s="2">
        <v>84.790573120117188</v>
      </c>
      <c r="R612" s="2">
        <v>93.602653503417969</v>
      </c>
      <c r="U612" s="2">
        <v>112.25109100341797</v>
      </c>
      <c r="V612" s="2">
        <v>98.105972290039063</v>
      </c>
      <c r="W612" s="2">
        <v>102.74089813232422</v>
      </c>
      <c r="Z612" s="2">
        <v>87.462806701660156</v>
      </c>
      <c r="AA612" s="2">
        <v>101.95124816894531</v>
      </c>
      <c r="AB612" s="2">
        <v>84.372856140136719</v>
      </c>
      <c r="AC612" s="2">
        <v>97.590980529785156</v>
      </c>
      <c r="AD612" s="2">
        <v>89.614326477050781</v>
      </c>
      <c r="AF612" s="2">
        <v>82.644767761230469</v>
      </c>
      <c r="AH612" s="2">
        <f t="shared" si="529"/>
        <v>7.5635495793802603</v>
      </c>
      <c r="AI612" s="2">
        <f t="shared" si="515"/>
        <v>82.644767761230469</v>
      </c>
      <c r="AJ612" s="2">
        <f t="shared" si="516"/>
        <v>83.430368252796484</v>
      </c>
      <c r="AK612" s="2">
        <f t="shared" si="517"/>
        <v>94.775692621866867</v>
      </c>
      <c r="AL612" s="2">
        <f t="shared" si="518"/>
        <v>106.12101699093725</v>
      </c>
      <c r="AM612" s="2">
        <f t="shared" si="519"/>
        <v>112.25109100341797</v>
      </c>
      <c r="AN612" s="89"/>
      <c r="AO612" s="48">
        <f t="shared" ref="AO612" ca="1" si="563">AN611</f>
        <v>98.134212450003389</v>
      </c>
      <c r="AP612" s="88"/>
      <c r="AQ612" s="88"/>
      <c r="AR612" s="88"/>
      <c r="AS612" s="88"/>
    </row>
    <row r="613" spans="1:45">
      <c r="A613" s="14" t="str">
        <f>'data organization'!S614</f>
        <v>611:18:2.48:HS</v>
      </c>
      <c r="B613" s="2">
        <v>134.20561218261719</v>
      </c>
      <c r="C613" s="2">
        <v>153.13626098632812</v>
      </c>
      <c r="D613" s="2">
        <v>131.01502990722656</v>
      </c>
      <c r="E613" s="2">
        <v>154.88174438476562</v>
      </c>
      <c r="F613" s="2">
        <v>91.554893493652344</v>
      </c>
      <c r="G613" s="2">
        <v>136.32005310058594</v>
      </c>
      <c r="H613" s="2">
        <v>154.88883972167969</v>
      </c>
      <c r="I613" s="2">
        <v>109.36446380615234</v>
      </c>
      <c r="J613" s="2">
        <v>79.793014526367188</v>
      </c>
      <c r="K613" s="2">
        <v>122.66605377197266</v>
      </c>
      <c r="L613" s="2">
        <v>95.809799194335938</v>
      </c>
      <c r="M613" s="2">
        <v>138.10337829589844</v>
      </c>
      <c r="N613" s="2">
        <v>140.10902404785156</v>
      </c>
      <c r="O613" s="2">
        <v>88.437629699707031</v>
      </c>
      <c r="R613" s="2">
        <v>154.91722106933594</v>
      </c>
      <c r="U613" s="2">
        <v>117.44853973388672</v>
      </c>
      <c r="V613" s="2">
        <v>154.87464904785156</v>
      </c>
      <c r="W613" s="2">
        <v>154.886474609375</v>
      </c>
      <c r="Z613" s="2">
        <v>88.515678405761719</v>
      </c>
      <c r="AA613" s="2">
        <v>105.83329772949219</v>
      </c>
      <c r="AB613" s="2">
        <v>96.467308044433594</v>
      </c>
      <c r="AC613" s="2">
        <v>143.37765502929687</v>
      </c>
      <c r="AD613" s="2">
        <v>69.296485900878906</v>
      </c>
      <c r="AF613" s="2">
        <v>104.27703094482422</v>
      </c>
      <c r="AH613" s="2">
        <f t="shared" si="529"/>
        <v>27.727662642903717</v>
      </c>
      <c r="AI613" s="2">
        <f t="shared" si="515"/>
        <v>69.296485900878906</v>
      </c>
      <c r="AJ613" s="2">
        <f t="shared" si="516"/>
        <v>80.082678437072644</v>
      </c>
      <c r="AK613" s="2">
        <f t="shared" si="517"/>
        <v>121.67417240142822</v>
      </c>
      <c r="AL613" s="2">
        <f t="shared" si="518"/>
        <v>163.2656663657838</v>
      </c>
      <c r="AM613" s="2">
        <f t="shared" si="519"/>
        <v>154.91722106933594</v>
      </c>
      <c r="AN613" s="89"/>
      <c r="AO613" s="48">
        <f t="shared" ref="AO613" ca="1" si="564">AN611</f>
        <v>98.134212450003389</v>
      </c>
      <c r="AP613" s="88"/>
      <c r="AQ613" s="88"/>
      <c r="AR613" s="88"/>
      <c r="AS613" s="88"/>
    </row>
    <row r="614" spans="1:45">
      <c r="A614" s="14" t="str">
        <f>'data organization'!S615</f>
        <v>612:18:2.46:HI</v>
      </c>
      <c r="B614" s="2">
        <v>103.38368988037109</v>
      </c>
      <c r="C614" s="2">
        <v>100.56839752197266</v>
      </c>
      <c r="D614" s="2">
        <v>99.160751342773438</v>
      </c>
      <c r="E614" s="2">
        <v>102.91447448730469</v>
      </c>
      <c r="F614" s="2">
        <v>93.9993896484375</v>
      </c>
      <c r="G614" s="2">
        <v>96.658271789550781</v>
      </c>
      <c r="H614" s="2">
        <v>98.691535949707031</v>
      </c>
      <c r="I614" s="2">
        <v>99.317161560058594</v>
      </c>
      <c r="J614" s="2">
        <v>92.122528076171875</v>
      </c>
      <c r="K614" s="2">
        <v>107.29381561279297</v>
      </c>
      <c r="L614" s="2">
        <v>89.150833129882813</v>
      </c>
      <c r="M614" s="2">
        <v>83.520256042480469</v>
      </c>
      <c r="N614" s="2">
        <v>92.591743469238281</v>
      </c>
      <c r="O614" s="2">
        <v>87.273979187011719</v>
      </c>
      <c r="R614" s="2">
        <v>92.748146057128906</v>
      </c>
      <c r="U614" s="2">
        <v>122.93431091308594</v>
      </c>
      <c r="V614" s="2">
        <v>96.03265380859375</v>
      </c>
      <c r="W614" s="2">
        <v>101.66323089599609</v>
      </c>
      <c r="Z614" s="2">
        <v>89.150833129882813</v>
      </c>
      <c r="AA614" s="2">
        <v>107.91943359375</v>
      </c>
      <c r="AB614" s="2">
        <v>87.743186950683594</v>
      </c>
      <c r="AC614" s="2">
        <v>99.317161560058594</v>
      </c>
      <c r="AD614" s="2">
        <v>95.094223022460938</v>
      </c>
      <c r="AF614" s="2">
        <v>85.240707397460938</v>
      </c>
      <c r="AH614" s="2">
        <f t="shared" si="529"/>
        <v>8.6583174449910576</v>
      </c>
      <c r="AI614" s="2">
        <f t="shared" si="515"/>
        <v>83.520256042480469</v>
      </c>
      <c r="AJ614" s="2">
        <f t="shared" si="516"/>
        <v>83.866303625299054</v>
      </c>
      <c r="AK614" s="2">
        <f t="shared" si="517"/>
        <v>96.853779792785645</v>
      </c>
      <c r="AL614" s="2">
        <f t="shared" si="518"/>
        <v>109.84125596027224</v>
      </c>
      <c r="AM614" s="2">
        <f t="shared" si="519"/>
        <v>122.93431091308594</v>
      </c>
      <c r="AN614" s="89">
        <f ca="1">INDIRECT("'calcRED(0)'!R"&amp;ROW('calcRED(0)'!$V$17)+(ROW(AN614)-ROW($AN$116))/3&amp;"C"&amp;COLUMN('calcRED(0)'!$V$17),FALSE)</f>
        <v>97.1264601369828</v>
      </c>
      <c r="AO614" s="48">
        <f t="shared" ref="AO614" ca="1" si="565">AN614</f>
        <v>97.1264601369828</v>
      </c>
      <c r="AP614" s="88">
        <f>AK614-AK617</f>
        <v>1.0231494903564453</v>
      </c>
      <c r="AQ614" s="88">
        <f>AK615-AK618</f>
        <v>1.0855375925699917</v>
      </c>
      <c r="AR614" s="88">
        <f>AK616-AK619</f>
        <v>2.0839929580688477</v>
      </c>
      <c r="AS614" s="88">
        <f>data3!AM614</f>
        <v>3.0693215708578858E-2</v>
      </c>
    </row>
    <row r="615" spans="1:45">
      <c r="A615" s="14" t="str">
        <f>'data organization'!S616</f>
        <v>613:18:2.46:LO</v>
      </c>
      <c r="B615" s="2">
        <v>99.027236938476563</v>
      </c>
      <c r="C615" s="2">
        <v>97.991531372070313</v>
      </c>
      <c r="D615" s="2">
        <v>96.149002075195313</v>
      </c>
      <c r="E615" s="2">
        <v>101.68802642822266</v>
      </c>
      <c r="F615" s="2">
        <v>88.464179992675781</v>
      </c>
      <c r="G615" s="2">
        <v>95.897232055664063</v>
      </c>
      <c r="H615" s="2">
        <v>100.68093109130859</v>
      </c>
      <c r="I615" s="2">
        <v>94.86724853515625</v>
      </c>
      <c r="J615" s="2">
        <v>83.651863098144531</v>
      </c>
      <c r="K615" s="2">
        <v>99.788284301757813</v>
      </c>
      <c r="L615" s="2">
        <v>87.079421997070313</v>
      </c>
      <c r="M615" s="2">
        <v>86.570152282714844</v>
      </c>
      <c r="N615" s="2">
        <v>94.134811401367188</v>
      </c>
      <c r="O615" s="2">
        <v>83.880752563476562</v>
      </c>
      <c r="R615" s="2">
        <v>92.9102783203125</v>
      </c>
      <c r="U615" s="2">
        <v>110.83772277832031</v>
      </c>
      <c r="V615" s="2">
        <v>96.978713989257813</v>
      </c>
      <c r="W615" s="2">
        <v>101.81391906738281</v>
      </c>
      <c r="Z615" s="2">
        <v>86.610206604003906</v>
      </c>
      <c r="AA615" s="2">
        <v>100.17166137695312</v>
      </c>
      <c r="AB615" s="2">
        <v>83.508811950683594</v>
      </c>
      <c r="AC615" s="2">
        <v>96.417945861816406</v>
      </c>
      <c r="AD615" s="2">
        <v>88.384071350097656</v>
      </c>
      <c r="AF615" s="2">
        <v>81.843673706054687</v>
      </c>
      <c r="AH615" s="2">
        <f t="shared" si="529"/>
        <v>7.4348507830099928</v>
      </c>
      <c r="AI615" s="2">
        <f t="shared" si="515"/>
        <v>81.843673706054687</v>
      </c>
      <c r="AJ615" s="2">
        <f t="shared" si="516"/>
        <v>82.570543789575993</v>
      </c>
      <c r="AK615" s="2">
        <f t="shared" si="517"/>
        <v>93.722819964090988</v>
      </c>
      <c r="AL615" s="2">
        <f t="shared" si="518"/>
        <v>104.87509613860598</v>
      </c>
      <c r="AM615" s="2">
        <f t="shared" si="519"/>
        <v>110.83772277832031</v>
      </c>
      <c r="AN615" s="89"/>
      <c r="AO615" s="48">
        <f t="shared" ref="AO615" ca="1" si="566">AN614</f>
        <v>97.1264601369828</v>
      </c>
      <c r="AP615" s="88"/>
      <c r="AQ615" s="88"/>
      <c r="AR615" s="88"/>
      <c r="AS615" s="88"/>
    </row>
    <row r="616" spans="1:45">
      <c r="A616" s="14" t="str">
        <f>'data organization'!S617</f>
        <v>614:18:2.46:HS</v>
      </c>
      <c r="B616" s="2">
        <v>128.6002197265625</v>
      </c>
      <c r="C616" s="2">
        <v>143.55032348632812</v>
      </c>
      <c r="D616" s="2">
        <v>126.31075286865234</v>
      </c>
      <c r="E616" s="2">
        <v>154.88410949707031</v>
      </c>
      <c r="F616" s="2">
        <v>90.736549377441406</v>
      </c>
      <c r="G616" s="2">
        <v>133.27137756347656</v>
      </c>
      <c r="H616" s="2">
        <v>154.88410949707031</v>
      </c>
      <c r="I616" s="2">
        <v>105.46669769287109</v>
      </c>
      <c r="J616" s="2">
        <v>79.085830688476562</v>
      </c>
      <c r="K616" s="2">
        <v>108.79446411132812</v>
      </c>
      <c r="L616" s="2">
        <v>95.005645751953125</v>
      </c>
      <c r="M616" s="2">
        <v>139.79682922363281</v>
      </c>
      <c r="N616" s="2">
        <v>138.00167846679687</v>
      </c>
      <c r="O616" s="2">
        <v>85.467002868652344</v>
      </c>
      <c r="R616" s="2">
        <v>154.90303039550781</v>
      </c>
      <c r="U616" s="2">
        <v>110.10711669921875</v>
      </c>
      <c r="V616" s="2">
        <v>154.85099792480469</v>
      </c>
      <c r="W616" s="2">
        <v>154.86045837402344</v>
      </c>
      <c r="Z616" s="2">
        <v>87.834518432617188</v>
      </c>
      <c r="AA616" s="2">
        <v>105.58731842041016</v>
      </c>
      <c r="AB616" s="2">
        <v>94.298469543457031</v>
      </c>
      <c r="AC616" s="2">
        <v>145.49919128417969</v>
      </c>
      <c r="AD616" s="2">
        <v>68.785614013671875</v>
      </c>
      <c r="AF616" s="2">
        <v>104.36454010009766</v>
      </c>
      <c r="AH616" s="2">
        <f t="shared" si="529"/>
        <v>27.847139940561917</v>
      </c>
      <c r="AI616" s="2">
        <f t="shared" si="515"/>
        <v>68.785614013671875</v>
      </c>
      <c r="AJ616" s="2">
        <f t="shared" si="516"/>
        <v>77.602075339502989</v>
      </c>
      <c r="AK616" s="2">
        <f t="shared" si="517"/>
        <v>119.37278525034587</v>
      </c>
      <c r="AL616" s="2">
        <f t="shared" si="518"/>
        <v>161.14349516118875</v>
      </c>
      <c r="AM616" s="2">
        <f t="shared" si="519"/>
        <v>154.90303039550781</v>
      </c>
      <c r="AN616" s="89"/>
      <c r="AO616" s="48">
        <f t="shared" ref="AO616" ca="1" si="567">AN614</f>
        <v>97.1264601369828</v>
      </c>
      <c r="AP616" s="88"/>
      <c r="AQ616" s="88"/>
      <c r="AR616" s="88"/>
      <c r="AS616" s="88"/>
    </row>
    <row r="617" spans="1:45">
      <c r="A617" s="14" t="str">
        <f>'data organization'!S618</f>
        <v>615:18:2.44:HI</v>
      </c>
      <c r="B617" s="2">
        <v>102.28885650634766</v>
      </c>
      <c r="C617" s="2">
        <v>99.473564147949219</v>
      </c>
      <c r="D617" s="2">
        <v>98.222320556640625</v>
      </c>
      <c r="E617" s="2">
        <v>101.81964111328125</v>
      </c>
      <c r="F617" s="2">
        <v>93.060958862304688</v>
      </c>
      <c r="G617" s="2">
        <v>95.563438415527344</v>
      </c>
      <c r="H617" s="2">
        <v>97.596702575683594</v>
      </c>
      <c r="I617" s="2">
        <v>98.222320556640625</v>
      </c>
      <c r="J617" s="2">
        <v>91.184097290039063</v>
      </c>
      <c r="K617" s="2">
        <v>106.198974609375</v>
      </c>
      <c r="L617" s="2">
        <v>88.21240234375</v>
      </c>
      <c r="M617" s="2">
        <v>82.738227844238281</v>
      </c>
      <c r="N617" s="2">
        <v>91.653312683105469</v>
      </c>
      <c r="O617" s="2">
        <v>86.335548400878906</v>
      </c>
      <c r="R617" s="2">
        <v>91.653312683105469</v>
      </c>
      <c r="U617" s="2">
        <v>121.68306732177734</v>
      </c>
      <c r="V617" s="2">
        <v>95.094223022460938</v>
      </c>
      <c r="W617" s="2">
        <v>100.56839752197266</v>
      </c>
      <c r="Z617" s="2">
        <v>88.21240234375</v>
      </c>
      <c r="AA617" s="2">
        <v>106.82460021972656</v>
      </c>
      <c r="AB617" s="2">
        <v>86.804763793945313</v>
      </c>
      <c r="AC617" s="2">
        <v>98.222320556640625</v>
      </c>
      <c r="AD617" s="2">
        <v>93.9993896484375</v>
      </c>
      <c r="AF617" s="2">
        <v>84.302284240722656</v>
      </c>
      <c r="AH617" s="2">
        <f t="shared" si="529"/>
        <v>8.573042144449003</v>
      </c>
      <c r="AI617" s="2">
        <f t="shared" si="515"/>
        <v>82.738227844238281</v>
      </c>
      <c r="AJ617" s="2">
        <f t="shared" si="516"/>
        <v>82.971067085755692</v>
      </c>
      <c r="AK617" s="2">
        <f t="shared" si="517"/>
        <v>95.830630302429199</v>
      </c>
      <c r="AL617" s="2">
        <f t="shared" si="518"/>
        <v>108.69019351910271</v>
      </c>
      <c r="AM617" s="2">
        <f t="shared" si="519"/>
        <v>121.68306732177734</v>
      </c>
      <c r="AN617" s="89">
        <f ca="1">INDIRECT("'calcRED(0)'!R"&amp;ROW('calcRED(0)'!$V$17)+(ROW(AN617)-ROW($AN$116))/3&amp;"C"&amp;COLUMN('calcRED(0)'!$V$17),FALSE)</f>
        <v>96.109084551709174</v>
      </c>
      <c r="AO617" s="48">
        <f t="shared" ref="AO617" ca="1" si="568">AN617</f>
        <v>96.109084551709174</v>
      </c>
      <c r="AP617" s="88">
        <f>AK617-AK620</f>
        <v>1.023148854573563</v>
      </c>
      <c r="AQ617" s="88">
        <f>AK618-AK621</f>
        <v>1.0123395919799805</v>
      </c>
      <c r="AR617" s="88">
        <f>AK619-AK622</f>
        <v>2.2165377934773858</v>
      </c>
      <c r="AS617" s="88">
        <f>data3!AM617</f>
        <v>3.3048191378193703E-2</v>
      </c>
    </row>
    <row r="618" spans="1:45">
      <c r="A618" s="14" t="str">
        <f>'data organization'!S619</f>
        <v>616:18:2.44:LO</v>
      </c>
      <c r="B618" s="2">
        <v>97.682533264160156</v>
      </c>
      <c r="C618" s="2">
        <v>96.990158081054688</v>
      </c>
      <c r="D618" s="2">
        <v>95.239181518554688</v>
      </c>
      <c r="E618" s="2">
        <v>100.62943267822266</v>
      </c>
      <c r="F618" s="2">
        <v>87.354087829589844</v>
      </c>
      <c r="G618" s="2">
        <v>95.090408325195313</v>
      </c>
      <c r="H618" s="2">
        <v>98.672462463378906</v>
      </c>
      <c r="I618" s="2">
        <v>94.140533447265625</v>
      </c>
      <c r="J618" s="2">
        <v>82.639045715332031</v>
      </c>
      <c r="K618" s="2">
        <v>98.649574279785156</v>
      </c>
      <c r="L618" s="2">
        <v>86.169601440429688</v>
      </c>
      <c r="M618" s="2">
        <v>85.608833312988281</v>
      </c>
      <c r="N618" s="2">
        <v>92.9560546875</v>
      </c>
      <c r="O618" s="2">
        <v>83.039596557617188</v>
      </c>
      <c r="R618" s="2">
        <v>91.948959350585938</v>
      </c>
      <c r="U618" s="2">
        <v>109.57312774658203</v>
      </c>
      <c r="V618" s="2">
        <v>96.068893432617188</v>
      </c>
      <c r="W618" s="2">
        <v>100.73242950439453</v>
      </c>
      <c r="Z618" s="2">
        <v>85.511558532714844</v>
      </c>
      <c r="AA618" s="2">
        <v>98.844131469726563</v>
      </c>
      <c r="AB618" s="2">
        <v>82.433052062988281</v>
      </c>
      <c r="AC618" s="2">
        <v>95.204849243164062</v>
      </c>
      <c r="AD618" s="2">
        <v>87.08514404296875</v>
      </c>
      <c r="AF618" s="2">
        <v>81.0311279296875</v>
      </c>
      <c r="AH618" s="2">
        <f t="shared" si="529"/>
        <v>7.3347648565117991</v>
      </c>
      <c r="AI618" s="2">
        <f t="shared" si="515"/>
        <v>81.0311279296875</v>
      </c>
      <c r="AJ618" s="2">
        <f t="shared" si="516"/>
        <v>81.635135086753294</v>
      </c>
      <c r="AK618" s="2">
        <f t="shared" si="517"/>
        <v>92.637282371520996</v>
      </c>
      <c r="AL618" s="2">
        <f t="shared" si="518"/>
        <v>103.6394296562887</v>
      </c>
      <c r="AM618" s="2">
        <f t="shared" si="519"/>
        <v>109.57312774658203</v>
      </c>
      <c r="AN618" s="89"/>
      <c r="AO618" s="48">
        <f t="shared" ref="AO618" ca="1" si="569">AN617</f>
        <v>96.109084551709174</v>
      </c>
      <c r="AP618" s="88"/>
      <c r="AQ618" s="88"/>
      <c r="AR618" s="88"/>
      <c r="AS618" s="88"/>
    </row>
    <row r="619" spans="1:45">
      <c r="A619" s="14" t="str">
        <f>'data organization'!S620</f>
        <v>617:18:2.44:HS</v>
      </c>
      <c r="B619" s="2">
        <v>119.2105712890625</v>
      </c>
      <c r="C619" s="2">
        <v>139.26466369628906</v>
      </c>
      <c r="D619" s="2">
        <v>121.69161224365234</v>
      </c>
      <c r="E619" s="2">
        <v>154.16983032226562</v>
      </c>
      <c r="F619" s="2">
        <v>89.882736206054688</v>
      </c>
      <c r="G619" s="2">
        <v>132.0982666015625</v>
      </c>
      <c r="H619" s="2">
        <v>154.85336303710937</v>
      </c>
      <c r="I619" s="2">
        <v>102.41565704345703</v>
      </c>
      <c r="J619" s="2">
        <v>78.634086608886719</v>
      </c>
      <c r="K619" s="2">
        <v>104.85176086425781</v>
      </c>
      <c r="L619" s="2">
        <v>94.038299560546875</v>
      </c>
      <c r="M619" s="2">
        <v>142.29914855957031</v>
      </c>
      <c r="N619" s="2">
        <v>138.38246154785156</v>
      </c>
      <c r="O619" s="2">
        <v>82.905548095703125</v>
      </c>
      <c r="R619" s="2">
        <v>154.90303039550781</v>
      </c>
      <c r="U619" s="2">
        <v>105.82620239257812</v>
      </c>
      <c r="V619" s="2">
        <v>154.7540283203125</v>
      </c>
      <c r="W619" s="2">
        <v>147.74372863769531</v>
      </c>
      <c r="Z619" s="2">
        <v>86.748908996582031</v>
      </c>
      <c r="AA619" s="2">
        <v>102.05615234375</v>
      </c>
      <c r="AB619" s="2">
        <v>92.406349182128906</v>
      </c>
      <c r="AC619" s="2">
        <v>144.41358947753906</v>
      </c>
      <c r="AD619" s="2">
        <v>68.123367309570313</v>
      </c>
      <c r="AF619" s="2">
        <v>103.25765228271484</v>
      </c>
      <c r="AH619" s="2">
        <f t="shared" si="529"/>
        <v>27.914587475808784</v>
      </c>
      <c r="AI619" s="2">
        <f t="shared" si="515"/>
        <v>68.123367309570313</v>
      </c>
      <c r="AJ619" s="2">
        <f t="shared" si="516"/>
        <v>75.416911078563857</v>
      </c>
      <c r="AK619" s="2">
        <f t="shared" si="517"/>
        <v>117.28879229227702</v>
      </c>
      <c r="AL619" s="2">
        <f t="shared" si="518"/>
        <v>159.16067350599019</v>
      </c>
      <c r="AM619" s="2">
        <f t="shared" si="519"/>
        <v>154.90303039550781</v>
      </c>
      <c r="AN619" s="89"/>
      <c r="AO619" s="48">
        <f t="shared" ref="AO619" ca="1" si="570">AN617</f>
        <v>96.109084551709174</v>
      </c>
      <c r="AP619" s="88"/>
      <c r="AQ619" s="88"/>
      <c r="AR619" s="88"/>
      <c r="AS619" s="88"/>
    </row>
    <row r="620" spans="1:45">
      <c r="A620" s="14" t="str">
        <f>'data organization'!S621</f>
        <v>618:18:2.42:HI</v>
      </c>
      <c r="B620" s="2">
        <v>101.19401550292969</v>
      </c>
      <c r="C620" s="2">
        <v>98.378730773925781</v>
      </c>
      <c r="D620" s="2">
        <v>97.127487182617188</v>
      </c>
      <c r="E620" s="2">
        <v>100.72480010986328</v>
      </c>
      <c r="F620" s="2">
        <v>91.96612548828125</v>
      </c>
      <c r="G620" s="2">
        <v>94.625007629394531</v>
      </c>
      <c r="H620" s="2">
        <v>96.658271789550781</v>
      </c>
      <c r="I620" s="2">
        <v>97.127487182617188</v>
      </c>
      <c r="J620" s="2">
        <v>90.089263916015625</v>
      </c>
      <c r="K620" s="2">
        <v>105.10414123535156</v>
      </c>
      <c r="L620" s="2">
        <v>87.273979187011719</v>
      </c>
      <c r="M620" s="2">
        <v>81.7998046875</v>
      </c>
      <c r="N620" s="2">
        <v>90.714881896972656</v>
      </c>
      <c r="O620" s="2">
        <v>85.397117614746094</v>
      </c>
      <c r="R620" s="2">
        <v>90.714881896972656</v>
      </c>
      <c r="U620" s="2">
        <v>120.43183135986328</v>
      </c>
      <c r="V620" s="2">
        <v>93.9993896484375</v>
      </c>
      <c r="W620" s="2">
        <v>99.473564147949219</v>
      </c>
      <c r="Z620" s="2">
        <v>87.273979187011719</v>
      </c>
      <c r="AA620" s="2">
        <v>105.72975921630859</v>
      </c>
      <c r="AB620" s="2">
        <v>85.8663330078125</v>
      </c>
      <c r="AC620" s="2">
        <v>97.127487182617188</v>
      </c>
      <c r="AD620" s="2">
        <v>93.060958862304688</v>
      </c>
      <c r="AF620" s="2">
        <v>83.520256042480469</v>
      </c>
      <c r="AH620" s="2">
        <f t="shared" si="529"/>
        <v>8.490413455301999</v>
      </c>
      <c r="AI620" s="2">
        <f t="shared" si="515"/>
        <v>81.7998046875</v>
      </c>
      <c r="AJ620" s="2">
        <f t="shared" si="516"/>
        <v>82.071861264902637</v>
      </c>
      <c r="AK620" s="2">
        <f t="shared" si="517"/>
        <v>94.807481447855636</v>
      </c>
      <c r="AL620" s="2">
        <f t="shared" si="518"/>
        <v>107.54310163080864</v>
      </c>
      <c r="AM620" s="2">
        <f t="shared" si="519"/>
        <v>120.43183135986328</v>
      </c>
      <c r="AN620" s="89">
        <f ca="1">INDIRECT("'calcRED(0)'!R"&amp;ROW('calcRED(0)'!$V$17)+(ROW(AN620)-ROW($AN$116))/3&amp;"C"&amp;COLUMN('calcRED(0)'!$V$17),FALSE)</f>
        <v>95.013649542068677</v>
      </c>
      <c r="AO620" s="48">
        <f t="shared" ref="AO620" ca="1" si="571">AN620</f>
        <v>95.013649542068677</v>
      </c>
      <c r="AP620" s="88">
        <f>AK620-AK623</f>
        <v>1.0231488545735772</v>
      </c>
      <c r="AQ620" s="88">
        <f>AK621-AK624</f>
        <v>0.97228463490803563</v>
      </c>
      <c r="AR620" s="88">
        <f>AK622-AK625</f>
        <v>1.8952732086181641</v>
      </c>
      <c r="AS620" s="88">
        <f>data3!AM620</f>
        <v>3.2016008130965723E-2</v>
      </c>
    </row>
    <row r="621" spans="1:45">
      <c r="A621" s="14" t="str">
        <f>'data organization'!S622</f>
        <v>619:18:2.42:LO</v>
      </c>
      <c r="B621" s="2">
        <v>96.452278137207031</v>
      </c>
      <c r="C621" s="2">
        <v>96.15472412109375</v>
      </c>
      <c r="D621" s="2">
        <v>94.134811401367188</v>
      </c>
      <c r="E621" s="2">
        <v>99.525062561035156</v>
      </c>
      <c r="F621" s="2">
        <v>86.238265991210938</v>
      </c>
      <c r="G621" s="2">
        <v>94.289314270019531</v>
      </c>
      <c r="H621" s="2">
        <v>97.379264831542969</v>
      </c>
      <c r="I621" s="2">
        <v>93.259330749511719</v>
      </c>
      <c r="J621" s="2">
        <v>81.918060302734375</v>
      </c>
      <c r="K621" s="2">
        <v>97.854202270507813</v>
      </c>
      <c r="L621" s="2">
        <v>85.025177001953125</v>
      </c>
      <c r="M621" s="2">
        <v>84.733345031738281</v>
      </c>
      <c r="N621" s="2">
        <v>91.977569580078125</v>
      </c>
      <c r="O621" s="2">
        <v>82.290000915527344</v>
      </c>
      <c r="R621" s="2">
        <v>90.632865905761719</v>
      </c>
      <c r="U621" s="2">
        <v>108.26848602294922</v>
      </c>
      <c r="V621" s="2">
        <v>94.975967407226562</v>
      </c>
      <c r="W621" s="2">
        <v>99.719612121582031</v>
      </c>
      <c r="Z621" s="2">
        <v>84.647514343261719</v>
      </c>
      <c r="AA621" s="2">
        <v>97.722587585449219</v>
      </c>
      <c r="AB621" s="2">
        <v>81.603340148925781</v>
      </c>
      <c r="AC621" s="2">
        <v>94.089035034179687</v>
      </c>
      <c r="AD621" s="2">
        <v>85.786224365234375</v>
      </c>
      <c r="AF621" s="2">
        <v>80.321586608886719</v>
      </c>
      <c r="AH621" s="2">
        <f t="shared" si="529"/>
        <v>7.2374242078513316</v>
      </c>
      <c r="AI621" s="2">
        <f t="shared" si="515"/>
        <v>80.321586608886719</v>
      </c>
      <c r="AJ621" s="2">
        <f t="shared" si="516"/>
        <v>80.768806467764023</v>
      </c>
      <c r="AK621" s="2">
        <f t="shared" si="517"/>
        <v>91.624942779541016</v>
      </c>
      <c r="AL621" s="2">
        <f t="shared" si="518"/>
        <v>102.48107909131801</v>
      </c>
      <c r="AM621" s="2">
        <f t="shared" si="519"/>
        <v>108.26848602294922</v>
      </c>
      <c r="AN621" s="89"/>
      <c r="AO621" s="48">
        <f t="shared" ref="AO621" ca="1" si="572">AN620</f>
        <v>95.013649542068677</v>
      </c>
      <c r="AP621" s="88"/>
      <c r="AQ621" s="88"/>
      <c r="AR621" s="88"/>
      <c r="AS621" s="88"/>
    </row>
    <row r="622" spans="1:45">
      <c r="A622" s="14" t="str">
        <f>'data organization'!S623</f>
        <v>620:18:2.42:HS</v>
      </c>
      <c r="B622" s="2">
        <v>109.05935668945312</v>
      </c>
      <c r="C622" s="2">
        <v>136.36262512207031</v>
      </c>
      <c r="D622" s="2">
        <v>118.58380889892578</v>
      </c>
      <c r="E622" s="2">
        <v>143.67094421386719</v>
      </c>
      <c r="F622" s="2">
        <v>89.050201416015625</v>
      </c>
      <c r="G622" s="2">
        <v>138.25474548339844</v>
      </c>
      <c r="H622" s="2">
        <v>150.11123657226562</v>
      </c>
      <c r="I622" s="2">
        <v>101.63515472412109</v>
      </c>
      <c r="J622" s="2">
        <v>77.879608154296875</v>
      </c>
      <c r="K622" s="2">
        <v>102.36835479736328</v>
      </c>
      <c r="L622" s="2">
        <v>93.139541625976563</v>
      </c>
      <c r="M622" s="2">
        <v>143.55032348632812</v>
      </c>
      <c r="N622" s="2">
        <v>142.88571166992187</v>
      </c>
      <c r="O622" s="2">
        <v>81.00396728515625</v>
      </c>
      <c r="R622" s="2">
        <v>154.89830017089844</v>
      </c>
      <c r="U622" s="2">
        <v>104.00503540039062</v>
      </c>
      <c r="V622" s="2">
        <v>150.39268493652344</v>
      </c>
      <c r="W622" s="2">
        <v>140.63645935058594</v>
      </c>
      <c r="Z622" s="2">
        <v>85.689323425292969</v>
      </c>
      <c r="AA622" s="2">
        <v>98.103988647460938</v>
      </c>
      <c r="AB622" s="2">
        <v>90.982528686523438</v>
      </c>
      <c r="AC622" s="2">
        <v>138.88388061523437</v>
      </c>
      <c r="AD622" s="2">
        <v>67.662162780761719</v>
      </c>
      <c r="AF622" s="2">
        <v>102.92416381835937</v>
      </c>
      <c r="AH622" s="2">
        <f t="shared" si="529"/>
        <v>27.200554257728069</v>
      </c>
      <c r="AI622" s="2">
        <f t="shared" si="515"/>
        <v>67.662162780761719</v>
      </c>
      <c r="AJ622" s="2">
        <f t="shared" si="516"/>
        <v>74.271423112207543</v>
      </c>
      <c r="AK622" s="2">
        <f t="shared" si="517"/>
        <v>115.07225449879964</v>
      </c>
      <c r="AL622" s="2">
        <f t="shared" si="518"/>
        <v>155.87308588539173</v>
      </c>
      <c r="AM622" s="2">
        <f t="shared" si="519"/>
        <v>154.89830017089844</v>
      </c>
      <c r="AN622" s="89"/>
      <c r="AO622" s="48">
        <f t="shared" ref="AO622" ca="1" si="573">AN620</f>
        <v>95.013649542068677</v>
      </c>
      <c r="AP622" s="88"/>
      <c r="AQ622" s="88"/>
      <c r="AR622" s="88"/>
      <c r="AS622" s="88"/>
    </row>
    <row r="623" spans="1:45">
      <c r="A623" s="14" t="str">
        <f>'data organization'!S624</f>
        <v>621:18:2.4:HI</v>
      </c>
      <c r="B623" s="2">
        <v>100.09918212890625</v>
      </c>
      <c r="C623" s="2">
        <v>97.283897399902344</v>
      </c>
      <c r="D623" s="2">
        <v>96.03265380859375</v>
      </c>
      <c r="E623" s="2">
        <v>99.629966735839844</v>
      </c>
      <c r="F623" s="2">
        <v>91.027694702148438</v>
      </c>
      <c r="G623" s="2">
        <v>93.530174255371094</v>
      </c>
      <c r="H623" s="2">
        <v>95.563438415527344</v>
      </c>
      <c r="I623" s="2">
        <v>96.189056396484375</v>
      </c>
      <c r="J623" s="2">
        <v>89.150833129882813</v>
      </c>
      <c r="K623" s="2">
        <v>103.8529052734375</v>
      </c>
      <c r="L623" s="2">
        <v>86.335548400878906</v>
      </c>
      <c r="M623" s="2">
        <v>81.017776489257813</v>
      </c>
      <c r="N623" s="2">
        <v>89.620048522949219</v>
      </c>
      <c r="O623" s="2">
        <v>84.615089416503906</v>
      </c>
      <c r="R623" s="2">
        <v>89.776458740234375</v>
      </c>
      <c r="U623" s="2">
        <v>119.02418518066406</v>
      </c>
      <c r="V623" s="2">
        <v>93.060958862304688</v>
      </c>
      <c r="W623" s="2">
        <v>98.535133361816406</v>
      </c>
      <c r="Z623" s="2">
        <v>86.335548400878906</v>
      </c>
      <c r="AA623" s="2">
        <v>104.47852325439453</v>
      </c>
      <c r="AB623" s="2">
        <v>84.927902221679688</v>
      </c>
      <c r="AC623" s="2">
        <v>96.189056396484375</v>
      </c>
      <c r="AD623" s="2">
        <v>91.96612548828125</v>
      </c>
      <c r="AF623" s="2">
        <v>82.581825256347656</v>
      </c>
      <c r="AH623" s="2">
        <f t="shared" si="529"/>
        <v>8.3660055306085113</v>
      </c>
      <c r="AI623" s="2">
        <f t="shared" si="515"/>
        <v>81.017776489257813</v>
      </c>
      <c r="AJ623" s="2">
        <f t="shared" si="516"/>
        <v>81.235324297369289</v>
      </c>
      <c r="AK623" s="2">
        <f t="shared" si="517"/>
        <v>93.784332593282059</v>
      </c>
      <c r="AL623" s="2">
        <f t="shared" si="518"/>
        <v>106.33334088919483</v>
      </c>
      <c r="AM623" s="2">
        <f t="shared" si="519"/>
        <v>119.02418518066406</v>
      </c>
      <c r="AN623" s="89">
        <f ca="1">INDIRECT("'calcRED(0)'!R"&amp;ROW('calcRED(0)'!$V$17)+(ROW(AN623)-ROW($AN$116))/3&amp;"C"&amp;COLUMN('calcRED(0)'!$V$17),FALSE)</f>
        <v>93.952427892319463</v>
      </c>
      <c r="AO623" s="48">
        <f t="shared" ref="AO623" ca="1" si="574">AN623</f>
        <v>93.952427892319463</v>
      </c>
      <c r="AP623" s="88">
        <f>AK623-AK626</f>
        <v>1.023149172464997</v>
      </c>
      <c r="AQ623" s="88">
        <f>AK624-AK627</f>
        <v>1.0838689804077148</v>
      </c>
      <c r="AR623" s="88">
        <f>AK625-AK628</f>
        <v>2.0265369415283203</v>
      </c>
      <c r="AS623" s="88">
        <f>data3!AM623</f>
        <v>3.1096366143995358E-2</v>
      </c>
    </row>
    <row r="624" spans="1:45">
      <c r="A624" s="14" t="str">
        <f>'data organization'!S625</f>
        <v>622:18:2.4:LO</v>
      </c>
      <c r="B624" s="2">
        <v>95.273521423339844</v>
      </c>
      <c r="C624" s="2">
        <v>95.439460754394531</v>
      </c>
      <c r="D624" s="2">
        <v>93.121994018554688</v>
      </c>
      <c r="E624" s="2">
        <v>98.437858581542969</v>
      </c>
      <c r="F624" s="2">
        <v>85.294120788574219</v>
      </c>
      <c r="G624" s="2">
        <v>93.419548034667969</v>
      </c>
      <c r="H624" s="2">
        <v>96.526664733886719</v>
      </c>
      <c r="I624" s="2">
        <v>92.280845642089844</v>
      </c>
      <c r="J624" s="2">
        <v>81.277183532714844</v>
      </c>
      <c r="K624" s="2">
        <v>96.795608520507813</v>
      </c>
      <c r="L624" s="2">
        <v>83.920806884765625</v>
      </c>
      <c r="M624" s="2">
        <v>83.81781005859375</v>
      </c>
      <c r="N624" s="2">
        <v>90.8388671875</v>
      </c>
      <c r="O624" s="2">
        <v>81.185623168945313</v>
      </c>
      <c r="R624" s="2">
        <v>89.84893798828125</v>
      </c>
      <c r="U624" s="2">
        <v>106.70061492919922</v>
      </c>
      <c r="V624" s="2">
        <v>94.180587768554687</v>
      </c>
      <c r="W624" s="2">
        <v>98.523689270019531</v>
      </c>
      <c r="Z624" s="2">
        <v>83.77203369140625</v>
      </c>
      <c r="AA624" s="2">
        <v>96.7784423828125</v>
      </c>
      <c r="AB624" s="2">
        <v>80.80224609375</v>
      </c>
      <c r="AC624" s="2">
        <v>93.219268798828125</v>
      </c>
      <c r="AD624" s="2">
        <v>84.847793579101563</v>
      </c>
      <c r="AF624" s="2">
        <v>79.360267639160156</v>
      </c>
      <c r="AH624" s="2">
        <f t="shared" si="529"/>
        <v>7.144801397722282</v>
      </c>
      <c r="AI624" s="2">
        <f t="shared" si="515"/>
        <v>79.360267639160156</v>
      </c>
      <c r="AJ624" s="2">
        <f t="shared" si="516"/>
        <v>79.935456048049559</v>
      </c>
      <c r="AK624" s="2">
        <f t="shared" si="517"/>
        <v>90.65265814463298</v>
      </c>
      <c r="AL624" s="2">
        <f t="shared" si="518"/>
        <v>101.3698602412164</v>
      </c>
      <c r="AM624" s="2">
        <f t="shared" si="519"/>
        <v>106.70061492919922</v>
      </c>
      <c r="AN624" s="89"/>
      <c r="AO624" s="48">
        <f t="shared" ref="AO624" ca="1" si="575">AN623</f>
        <v>93.952427892319463</v>
      </c>
      <c r="AP624" s="88"/>
      <c r="AQ624" s="88"/>
      <c r="AR624" s="88"/>
      <c r="AS624" s="88"/>
    </row>
    <row r="625" spans="1:45">
      <c r="A625" s="14" t="str">
        <f>'data organization'!S626</f>
        <v>623:18:2.4:HS</v>
      </c>
      <c r="B625" s="2">
        <v>103.40665435791016</v>
      </c>
      <c r="C625" s="2">
        <v>139.26939392089844</v>
      </c>
      <c r="D625" s="2">
        <v>118.63820648193359</v>
      </c>
      <c r="E625" s="2">
        <v>139.41366577148437</v>
      </c>
      <c r="F625" s="2">
        <v>88.071029663085938</v>
      </c>
      <c r="G625" s="2">
        <v>143.47462463378906</v>
      </c>
      <c r="H625" s="2">
        <v>141.06454467773437</v>
      </c>
      <c r="I625" s="2">
        <v>101.73685455322266</v>
      </c>
      <c r="J625" s="2">
        <v>77.75189208984375</v>
      </c>
      <c r="K625" s="2">
        <v>101.06988525390625</v>
      </c>
      <c r="L625" s="2">
        <v>92.210037231445313</v>
      </c>
      <c r="M625" s="2">
        <v>141.28213500976562</v>
      </c>
      <c r="N625" s="2">
        <v>145.8492431640625</v>
      </c>
      <c r="O625" s="2">
        <v>80.443428039550781</v>
      </c>
      <c r="R625" s="2">
        <v>154.91012573242187</v>
      </c>
      <c r="U625" s="2">
        <v>102.80354309082031</v>
      </c>
      <c r="V625" s="2">
        <v>142.68940734863281</v>
      </c>
      <c r="W625" s="2">
        <v>136.24909973144531</v>
      </c>
      <c r="Z625" s="2">
        <v>84.554054260253906</v>
      </c>
      <c r="AA625" s="2">
        <v>95.100250244140625</v>
      </c>
      <c r="AB625" s="2">
        <v>89.896926879882813</v>
      </c>
      <c r="AC625" s="2">
        <v>127.37506866455078</v>
      </c>
      <c r="AD625" s="2">
        <v>67.248260498046875</v>
      </c>
      <c r="AF625" s="2">
        <v>101.73921966552734</v>
      </c>
      <c r="AH625" s="2">
        <f t="shared" si="529"/>
        <v>26.460577705740722</v>
      </c>
      <c r="AI625" s="2">
        <f t="shared" si="515"/>
        <v>67.248260498046875</v>
      </c>
      <c r="AJ625" s="2">
        <f t="shared" si="516"/>
        <v>73.486114731570382</v>
      </c>
      <c r="AK625" s="2">
        <f t="shared" si="517"/>
        <v>113.17698129018147</v>
      </c>
      <c r="AL625" s="2">
        <f t="shared" si="518"/>
        <v>152.86784784879256</v>
      </c>
      <c r="AM625" s="2">
        <f t="shared" si="519"/>
        <v>154.91012573242187</v>
      </c>
      <c r="AN625" s="89"/>
      <c r="AO625" s="48">
        <f t="shared" ref="AO625" ca="1" si="576">AN623</f>
        <v>93.952427892319463</v>
      </c>
      <c r="AP625" s="88"/>
      <c r="AQ625" s="88"/>
      <c r="AR625" s="88"/>
      <c r="AS625" s="88"/>
    </row>
    <row r="626" spans="1:45">
      <c r="A626" s="14" t="str">
        <f>'data organization'!S627</f>
        <v>624:18:2.38:HI</v>
      </c>
      <c r="B626" s="2">
        <v>99.004348754882813</v>
      </c>
      <c r="C626" s="2">
        <v>96.189056396484375</v>
      </c>
      <c r="D626" s="2">
        <v>95.094223022460938</v>
      </c>
      <c r="E626" s="2">
        <v>98.535133361816406</v>
      </c>
      <c r="F626" s="2">
        <v>89.932861328125</v>
      </c>
      <c r="G626" s="2">
        <v>92.591743469238281</v>
      </c>
      <c r="H626" s="2">
        <v>94.468605041503906</v>
      </c>
      <c r="I626" s="2">
        <v>95.094223022460938</v>
      </c>
      <c r="J626" s="2">
        <v>88.21240234375</v>
      </c>
      <c r="K626" s="2">
        <v>102.75807189941406</v>
      </c>
      <c r="L626" s="2">
        <v>85.397117614746094</v>
      </c>
      <c r="M626" s="2">
        <v>80.079345703125</v>
      </c>
      <c r="N626" s="2">
        <v>88.681617736816406</v>
      </c>
      <c r="O626" s="2">
        <v>83.676658630371094</v>
      </c>
      <c r="R626" s="2">
        <v>88.838027954101563</v>
      </c>
      <c r="U626" s="2">
        <v>117.77294921875</v>
      </c>
      <c r="V626" s="2">
        <v>91.96612548828125</v>
      </c>
      <c r="W626" s="2">
        <v>97.440299987792969</v>
      </c>
      <c r="Z626" s="2">
        <v>85.397117614746094</v>
      </c>
      <c r="AA626" s="2">
        <v>103.38368988037109</v>
      </c>
      <c r="AB626" s="2">
        <v>83.989471435546875</v>
      </c>
      <c r="AC626" s="2">
        <v>95.094223022460938</v>
      </c>
      <c r="AD626" s="2">
        <v>91.027694702148438</v>
      </c>
      <c r="AF626" s="2">
        <v>81.643394470214844</v>
      </c>
      <c r="AH626" s="2">
        <f t="shared" si="529"/>
        <v>8.28913311365711</v>
      </c>
      <c r="AI626" s="2">
        <f t="shared" si="515"/>
        <v>80.079345703125</v>
      </c>
      <c r="AJ626" s="2">
        <f t="shared" si="516"/>
        <v>80.327483750331396</v>
      </c>
      <c r="AK626" s="2">
        <f t="shared" si="517"/>
        <v>92.761183420817062</v>
      </c>
      <c r="AL626" s="2">
        <f t="shared" si="518"/>
        <v>105.19488309130273</v>
      </c>
      <c r="AM626" s="2">
        <f t="shared" si="519"/>
        <v>117.77294921875</v>
      </c>
      <c r="AN626" s="89">
        <f ca="1">INDIRECT("'calcRED(0)'!R"&amp;ROW('calcRED(0)'!$V$17)+(ROW(AN626)-ROW($AN$116))/3&amp;"C"&amp;COLUMN('calcRED(0)'!$V$17),FALSE)</f>
        <v>92.921689242905543</v>
      </c>
      <c r="AO626" s="48">
        <f t="shared" ref="AO626" ca="1" si="577">AN626</f>
        <v>92.921689242905543</v>
      </c>
      <c r="AP626" s="88">
        <f>AK626-AK629</f>
        <v>1.0166323979695733</v>
      </c>
      <c r="AQ626" s="88">
        <f>AK627-AK630</f>
        <v>1.0316527684529717</v>
      </c>
      <c r="AR626" s="88">
        <f>AK628-AK631</f>
        <v>2.6012690862019809</v>
      </c>
      <c r="AS626" s="88">
        <f>data3!AM626</f>
        <v>3.072681734638838E-2</v>
      </c>
    </row>
    <row r="627" spans="1:45">
      <c r="A627" s="14" t="str">
        <f>'data organization'!S628</f>
        <v>625:18:2.38:LO</v>
      </c>
      <c r="B627" s="2">
        <v>94.226364135742187</v>
      </c>
      <c r="C627" s="2">
        <v>94.541084289550781</v>
      </c>
      <c r="D627" s="2">
        <v>92.303733825683594</v>
      </c>
      <c r="E627" s="2">
        <v>97.098876953125</v>
      </c>
      <c r="F627" s="2">
        <v>84.132522583007813</v>
      </c>
      <c r="G627" s="2">
        <v>92.498283386230469</v>
      </c>
      <c r="H627" s="2">
        <v>95.582511901855469</v>
      </c>
      <c r="I627" s="2">
        <v>91.210800170898438</v>
      </c>
      <c r="J627" s="2">
        <v>80.424583435058594</v>
      </c>
      <c r="K627" s="2">
        <v>95.387962341308594</v>
      </c>
      <c r="L627" s="2">
        <v>82.833602905273437</v>
      </c>
      <c r="M627" s="2">
        <v>82.862213134765625</v>
      </c>
      <c r="N627" s="2">
        <v>89.688713073730469</v>
      </c>
      <c r="O627" s="2">
        <v>80.121307373046875</v>
      </c>
      <c r="R627" s="2">
        <v>88.332572937011719</v>
      </c>
      <c r="U627" s="2">
        <v>105.51613616943359</v>
      </c>
      <c r="V627" s="2">
        <v>93.121994018554688</v>
      </c>
      <c r="W627" s="2">
        <v>97.1446533203125</v>
      </c>
      <c r="Z627" s="2">
        <v>82.610435485839844</v>
      </c>
      <c r="AA627" s="2">
        <v>95.456626892089844</v>
      </c>
      <c r="AB627" s="2">
        <v>80.001144409179688</v>
      </c>
      <c r="AC627" s="2">
        <v>92.395286560058594</v>
      </c>
      <c r="AD627" s="2">
        <v>83.709083557128906</v>
      </c>
      <c r="AF627" s="2">
        <v>78.450447082519531</v>
      </c>
      <c r="AH627" s="2">
        <f t="shared" si="529"/>
        <v>7.0745020637882066</v>
      </c>
      <c r="AI627" s="2">
        <f t="shared" si="515"/>
        <v>78.450447082519531</v>
      </c>
      <c r="AJ627" s="2">
        <f t="shared" si="516"/>
        <v>78.957036068542948</v>
      </c>
      <c r="AK627" s="2">
        <f t="shared" si="517"/>
        <v>89.568789164225265</v>
      </c>
      <c r="AL627" s="2">
        <f t="shared" si="518"/>
        <v>100.18054225990758</v>
      </c>
      <c r="AM627" s="2">
        <f t="shared" si="519"/>
        <v>105.51613616943359</v>
      </c>
      <c r="AN627" s="89"/>
      <c r="AO627" s="48">
        <f t="shared" ref="AO627" ca="1" si="578">AN626</f>
        <v>92.921689242905543</v>
      </c>
      <c r="AP627" s="88"/>
      <c r="AQ627" s="88"/>
      <c r="AR627" s="88"/>
      <c r="AS627" s="88"/>
    </row>
    <row r="628" spans="1:45">
      <c r="A628" s="14" t="str">
        <f>'data organization'!S629</f>
        <v>626:18:2.38:HS</v>
      </c>
      <c r="B628" s="2">
        <v>101.34661102294922</v>
      </c>
      <c r="C628" s="2">
        <v>143.97840881347656</v>
      </c>
      <c r="D628" s="2">
        <v>119.73326873779297</v>
      </c>
      <c r="E628" s="2">
        <v>139.10147094726562</v>
      </c>
      <c r="F628" s="2">
        <v>86.97833251953125</v>
      </c>
      <c r="G628" s="2">
        <v>141.96330261230469</v>
      </c>
      <c r="H628" s="2">
        <v>135.32669067382812</v>
      </c>
      <c r="I628" s="2">
        <v>101.56420135498047</v>
      </c>
      <c r="J628" s="2">
        <v>77.21026611328125</v>
      </c>
      <c r="K628" s="2">
        <v>100.39818572998047</v>
      </c>
      <c r="L628" s="2">
        <v>89.878005981445312</v>
      </c>
      <c r="M628" s="2">
        <v>131.77897644042969</v>
      </c>
      <c r="N628" s="2">
        <v>145.01670837402344</v>
      </c>
      <c r="O628" s="2">
        <v>80.001144409179688</v>
      </c>
      <c r="R628" s="2">
        <v>146.92538452148437</v>
      </c>
      <c r="U628" s="2">
        <v>101.98992919921875</v>
      </c>
      <c r="V628" s="2">
        <v>140.20599365234375</v>
      </c>
      <c r="W628" s="2">
        <v>132.63279724121094</v>
      </c>
      <c r="Z628" s="2">
        <v>83.499198913574219</v>
      </c>
      <c r="AA628" s="2">
        <v>92.640495300292969</v>
      </c>
      <c r="AB628" s="2">
        <v>88.93194580078125</v>
      </c>
      <c r="AC628" s="2">
        <v>117.97123718261719</v>
      </c>
      <c r="AD628" s="2">
        <v>67.238800048828125</v>
      </c>
      <c r="AF628" s="2">
        <v>101.29930877685547</v>
      </c>
      <c r="AH628" s="2">
        <f t="shared" si="529"/>
        <v>25.404362393343035</v>
      </c>
      <c r="AI628" s="2">
        <f t="shared" si="515"/>
        <v>67.238800048828125</v>
      </c>
      <c r="AJ628" s="2">
        <f t="shared" si="516"/>
        <v>73.0439007586386</v>
      </c>
      <c r="AK628" s="2">
        <f t="shared" si="517"/>
        <v>111.15044434865315</v>
      </c>
      <c r="AL628" s="2">
        <f t="shared" si="518"/>
        <v>149.25698793866769</v>
      </c>
      <c r="AM628" s="2">
        <f t="shared" si="519"/>
        <v>146.92538452148437</v>
      </c>
      <c r="AN628" s="89"/>
      <c r="AO628" s="48">
        <f t="shared" ref="AO628" ca="1" si="579">AN626</f>
        <v>92.921689242905543</v>
      </c>
      <c r="AP628" s="88"/>
      <c r="AQ628" s="88"/>
      <c r="AR628" s="88"/>
      <c r="AS628" s="88"/>
    </row>
    <row r="629" spans="1:45">
      <c r="A629" s="14" t="str">
        <f>'data organization'!S630</f>
        <v>627:18:2.36:HI</v>
      </c>
      <c r="B629" s="2">
        <v>97.909515380859375</v>
      </c>
      <c r="C629" s="2">
        <v>95.250633239746094</v>
      </c>
      <c r="D629" s="2">
        <v>93.9993896484375</v>
      </c>
      <c r="E629" s="2">
        <v>97.440299987792969</v>
      </c>
      <c r="F629" s="2">
        <v>88.994430541992188</v>
      </c>
      <c r="G629" s="2">
        <v>91.496910095214844</v>
      </c>
      <c r="H629" s="2">
        <v>93.530174255371094</v>
      </c>
      <c r="I629" s="2">
        <v>93.9993896484375</v>
      </c>
      <c r="J629" s="2">
        <v>87.273979187011719</v>
      </c>
      <c r="K629" s="2">
        <v>101.66323089599609</v>
      </c>
      <c r="L629" s="2">
        <v>84.458686828613281</v>
      </c>
      <c r="M629" s="2">
        <v>79.140914916992188</v>
      </c>
      <c r="N629" s="2">
        <v>87.743186950683594</v>
      </c>
      <c r="O629" s="2">
        <v>82.738227844238281</v>
      </c>
      <c r="R629" s="2">
        <v>87.743186950683594</v>
      </c>
      <c r="U629" s="2">
        <v>116.52170562744141</v>
      </c>
      <c r="V629" s="2">
        <v>91.027694702148438</v>
      </c>
      <c r="W629" s="2">
        <v>96.345466613769531</v>
      </c>
      <c r="Z629" s="2">
        <v>84.458686828613281</v>
      </c>
      <c r="AA629" s="2">
        <v>102.28885650634766</v>
      </c>
      <c r="AB629" s="2">
        <v>83.051040649414063</v>
      </c>
      <c r="AC629" s="2">
        <v>93.9993896484375</v>
      </c>
      <c r="AD629" s="2">
        <v>90.089263916015625</v>
      </c>
      <c r="AF629" s="2">
        <v>80.704963684082031</v>
      </c>
      <c r="AH629" s="2">
        <f t="shared" si="529"/>
        <v>8.2152817135991221</v>
      </c>
      <c r="AI629" s="2">
        <f t="shared" si="515"/>
        <v>79.140914916992188</v>
      </c>
      <c r="AJ629" s="2">
        <f t="shared" si="516"/>
        <v>79.4216284524488</v>
      </c>
      <c r="AK629" s="2">
        <f t="shared" si="517"/>
        <v>91.744551022847489</v>
      </c>
      <c r="AL629" s="2">
        <f t="shared" si="518"/>
        <v>104.06747359324618</v>
      </c>
      <c r="AM629" s="2">
        <f t="shared" si="519"/>
        <v>116.52170562744141</v>
      </c>
      <c r="AN629" s="89">
        <f ca="1">INDIRECT("'calcRED(0)'!R"&amp;ROW('calcRED(0)'!$V$17)+(ROW(AN629)-ROW($AN$116))/3&amp;"C"&amp;COLUMN('calcRED(0)'!$V$17),FALSE)</f>
        <v>91.903199877757658</v>
      </c>
      <c r="AO629" s="48">
        <f t="shared" ref="AO629" ca="1" si="580">AN629</f>
        <v>91.903199877757658</v>
      </c>
      <c r="AP629" s="88">
        <f>AK629-AK632</f>
        <v>1.0687665939331055</v>
      </c>
      <c r="AQ629" s="88">
        <f>AK630-AK633</f>
        <v>1.0068566004435127</v>
      </c>
      <c r="AR629" s="88">
        <f>AK631-AK634</f>
        <v>3.2615394592285156</v>
      </c>
      <c r="AS629" s="88">
        <f>data3!AM629</f>
        <v>3.0660606199695462E-2</v>
      </c>
    </row>
    <row r="630" spans="1:45">
      <c r="A630" s="14" t="str">
        <f>'data organization'!S631</f>
        <v>628:18:2.36:LO</v>
      </c>
      <c r="B630" s="2">
        <v>93.224990844726563</v>
      </c>
      <c r="C630" s="2">
        <v>93.585487365722656</v>
      </c>
      <c r="D630" s="2">
        <v>91.502632141113281</v>
      </c>
      <c r="E630" s="2">
        <v>95.954452514648438</v>
      </c>
      <c r="F630" s="2">
        <v>83.113983154296875</v>
      </c>
      <c r="G630" s="2">
        <v>91.353858947753906</v>
      </c>
      <c r="H630" s="2">
        <v>94.506752014160156</v>
      </c>
      <c r="I630" s="2">
        <v>89.9176025390625</v>
      </c>
      <c r="J630" s="2">
        <v>79.537651062011719</v>
      </c>
      <c r="K630" s="2">
        <v>94.031814575195312</v>
      </c>
      <c r="L630" s="2">
        <v>81.712059020996094</v>
      </c>
      <c r="M630" s="2">
        <v>82.061111450195312</v>
      </c>
      <c r="N630" s="2">
        <v>88.595787048339844</v>
      </c>
      <c r="O630" s="2">
        <v>79.274436950683594</v>
      </c>
      <c r="R630" s="2">
        <v>87.125198364257813</v>
      </c>
      <c r="U630" s="2">
        <v>104.08560180664062</v>
      </c>
      <c r="V630" s="2">
        <v>92.441062927246094</v>
      </c>
      <c r="W630" s="2">
        <v>95.891510009765625</v>
      </c>
      <c r="Z630" s="2">
        <v>81.477455139160156</v>
      </c>
      <c r="AA630" s="2">
        <v>94.386589050292969</v>
      </c>
      <c r="AB630" s="2">
        <v>79.079879760742188</v>
      </c>
      <c r="AC630" s="2">
        <v>91.800186157226563</v>
      </c>
      <c r="AD630" s="2">
        <v>82.684822082519531</v>
      </c>
      <c r="AF630" s="2">
        <v>77.546348571777344</v>
      </c>
      <c r="AH630" s="2">
        <f t="shared" si="529"/>
        <v>6.990453496872636</v>
      </c>
      <c r="AI630" s="2">
        <f t="shared" si="515"/>
        <v>77.546348571777344</v>
      </c>
      <c r="AJ630" s="2">
        <f t="shared" si="516"/>
        <v>78.051456150463338</v>
      </c>
      <c r="AK630" s="2">
        <f t="shared" si="517"/>
        <v>88.537136395772293</v>
      </c>
      <c r="AL630" s="2">
        <f t="shared" si="518"/>
        <v>99.022816641081249</v>
      </c>
      <c r="AM630" s="2">
        <f t="shared" si="519"/>
        <v>104.08560180664062</v>
      </c>
      <c r="AN630" s="89"/>
      <c r="AO630" s="48">
        <f t="shared" ref="AO630" ca="1" si="581">AN629</f>
        <v>91.903199877757658</v>
      </c>
      <c r="AP630" s="88"/>
      <c r="AQ630" s="88"/>
      <c r="AR630" s="88"/>
      <c r="AS630" s="88"/>
    </row>
    <row r="631" spans="1:45">
      <c r="A631" s="14" t="str">
        <f>'data organization'!S632</f>
        <v>629:18:2.36:HS</v>
      </c>
      <c r="B631" s="2">
        <v>99.631874084472656</v>
      </c>
      <c r="C631" s="2">
        <v>146.44288635253906</v>
      </c>
      <c r="D631" s="2">
        <v>120.64858245849609</v>
      </c>
      <c r="E631" s="2">
        <v>142.26840209960937</v>
      </c>
      <c r="F631" s="2">
        <v>86.297172546386719</v>
      </c>
      <c r="G631" s="2">
        <v>131.95872497558594</v>
      </c>
      <c r="H631" s="2">
        <v>130.68864440917969</v>
      </c>
      <c r="I631" s="2">
        <v>100.69382476806641</v>
      </c>
      <c r="J631" s="2">
        <v>77.14404296875</v>
      </c>
      <c r="K631" s="2">
        <v>100.39582061767578</v>
      </c>
      <c r="L631" s="2">
        <v>86.905014038085937</v>
      </c>
      <c r="M631" s="2">
        <v>120.62493133544922</v>
      </c>
      <c r="N631" s="2">
        <v>135.50172424316406</v>
      </c>
      <c r="O631" s="2">
        <v>79.580146789550781</v>
      </c>
      <c r="R631" s="2">
        <v>139.22209167480469</v>
      </c>
      <c r="U631" s="2">
        <v>101.48142242431641</v>
      </c>
      <c r="V631" s="2">
        <v>141.11894226074219</v>
      </c>
      <c r="W631" s="2">
        <v>128.70428466796875</v>
      </c>
      <c r="Z631" s="2">
        <v>82.645378112792969</v>
      </c>
      <c r="AA631" s="2">
        <v>90.807510375976563</v>
      </c>
      <c r="AB631" s="2">
        <v>87.716255187988281</v>
      </c>
      <c r="AC631" s="2">
        <v>107.86495971679687</v>
      </c>
      <c r="AD631" s="2">
        <v>66.834365844726562</v>
      </c>
      <c r="AF631" s="2">
        <v>100.00320434570312</v>
      </c>
      <c r="AH631" s="2">
        <f t="shared" si="529"/>
        <v>24.06310773329071</v>
      </c>
      <c r="AI631" s="2">
        <f t="shared" si="515"/>
        <v>66.834365844726562</v>
      </c>
      <c r="AJ631" s="2">
        <f t="shared" si="516"/>
        <v>72.454513662515097</v>
      </c>
      <c r="AK631" s="2">
        <f t="shared" si="517"/>
        <v>108.54917526245117</v>
      </c>
      <c r="AL631" s="2">
        <f t="shared" si="518"/>
        <v>144.64383686238725</v>
      </c>
      <c r="AM631" s="2">
        <f t="shared" si="519"/>
        <v>146.44288635253906</v>
      </c>
      <c r="AN631" s="89"/>
      <c r="AO631" s="48">
        <f t="shared" ref="AO631" ca="1" si="582">AN629</f>
        <v>91.903199877757658</v>
      </c>
      <c r="AP631" s="88"/>
      <c r="AQ631" s="88"/>
      <c r="AR631" s="88"/>
      <c r="AS631" s="88"/>
    </row>
    <row r="632" spans="1:45">
      <c r="A632" s="14" t="str">
        <f>'data organization'!S633</f>
        <v>630:18:2.34:HI</v>
      </c>
      <c r="B632" s="2">
        <v>96.814682006835938</v>
      </c>
      <c r="C632" s="2">
        <v>94.155792236328125</v>
      </c>
      <c r="D632" s="2">
        <v>92.904556274414063</v>
      </c>
      <c r="E632" s="2">
        <v>96.345466613769531</v>
      </c>
      <c r="F632" s="2">
        <v>88.055999755859375</v>
      </c>
      <c r="G632" s="2">
        <v>90.558479309082031</v>
      </c>
      <c r="H632" s="2">
        <v>92.435340881347656</v>
      </c>
      <c r="I632" s="2">
        <v>92.904556274414063</v>
      </c>
      <c r="J632" s="2">
        <v>86.17913818359375</v>
      </c>
      <c r="K632" s="2">
        <v>100.41199493408203</v>
      </c>
      <c r="L632" s="2">
        <v>83.520256042480469</v>
      </c>
      <c r="M632" s="2">
        <v>78.202484130859375</v>
      </c>
      <c r="N632" s="2">
        <v>86.648353576660156</v>
      </c>
      <c r="O632" s="2">
        <v>81.7998046875</v>
      </c>
      <c r="R632" s="2">
        <v>86.804763793945313</v>
      </c>
      <c r="U632" s="2">
        <v>115.11405944824219</v>
      </c>
      <c r="V632" s="2">
        <v>89.932861328125</v>
      </c>
      <c r="W632" s="2">
        <v>95.250633239746094</v>
      </c>
      <c r="Z632" s="2">
        <v>83.363853454589844</v>
      </c>
      <c r="AA632" s="2">
        <v>101.03761291503906</v>
      </c>
      <c r="AB632" s="2">
        <v>82.11260986328125</v>
      </c>
      <c r="AC632" s="2">
        <v>92.904556274414063</v>
      </c>
      <c r="AD632" s="2">
        <v>88.994430541992188</v>
      </c>
      <c r="AF632" s="2">
        <v>79.76654052734375</v>
      </c>
      <c r="AH632" s="2">
        <f t="shared" si="529"/>
        <v>8.111485150541121</v>
      </c>
      <c r="AI632" s="2">
        <f t="shared" si="515"/>
        <v>78.202484130859375</v>
      </c>
      <c r="AJ632" s="2">
        <f t="shared" si="516"/>
        <v>78.508556703102698</v>
      </c>
      <c r="AK632" s="2">
        <f t="shared" si="517"/>
        <v>90.675784428914383</v>
      </c>
      <c r="AL632" s="2">
        <f t="shared" si="518"/>
        <v>102.84301215472607</v>
      </c>
      <c r="AM632" s="2">
        <f t="shared" si="519"/>
        <v>115.11405944824219</v>
      </c>
      <c r="AN632" s="89">
        <f ca="1">INDIRECT("'calcRED(0)'!R"&amp;ROW('calcRED(0)'!$V$17)+(ROW(AN632)-ROW($AN$116))/3&amp;"C"&amp;COLUMN('calcRED(0)'!$V$17),FALSE)</f>
        <v>90.886905186662744</v>
      </c>
      <c r="AO632" s="48">
        <f t="shared" ref="AO632" ca="1" si="583">AN632</f>
        <v>90.886905186662744</v>
      </c>
      <c r="AP632" s="88">
        <f>AK632-AK635</f>
        <v>1.0557333628336494</v>
      </c>
      <c r="AQ632" s="88">
        <f>AK633-AK636</f>
        <v>1.0192543665568081</v>
      </c>
      <c r="AR632" s="88">
        <f>AK634-AK637</f>
        <v>2.9968395233154297</v>
      </c>
      <c r="AS632" s="88">
        <f>data3!AM632</f>
        <v>3.1952634934456103E-2</v>
      </c>
    </row>
    <row r="633" spans="1:45">
      <c r="A633" s="14" t="str">
        <f>'data organization'!S634</f>
        <v>631:18:2.34:LO</v>
      </c>
      <c r="B633" s="2">
        <v>92.315177917480469</v>
      </c>
      <c r="C633" s="2">
        <v>92.572669982910156</v>
      </c>
      <c r="D633" s="2">
        <v>90.455482482910156</v>
      </c>
      <c r="E633" s="2">
        <v>94.598304748535156</v>
      </c>
      <c r="F633" s="2">
        <v>82.095443725585937</v>
      </c>
      <c r="G633" s="2">
        <v>90.16937255859375</v>
      </c>
      <c r="H633" s="2">
        <v>93.493934631347656</v>
      </c>
      <c r="I633" s="2">
        <v>88.841842651367188</v>
      </c>
      <c r="J633" s="2">
        <v>78.501945495605469</v>
      </c>
      <c r="K633" s="2">
        <v>92.8187255859375</v>
      </c>
      <c r="L633" s="2">
        <v>80.716407775878906</v>
      </c>
      <c r="M633" s="2">
        <v>81.088348388671875</v>
      </c>
      <c r="N633" s="2">
        <v>87.600135803222656</v>
      </c>
      <c r="O633" s="2">
        <v>78.284507751464844</v>
      </c>
      <c r="R633" s="2">
        <v>86.015106201171875</v>
      </c>
      <c r="U633" s="2">
        <v>102.7637939453125</v>
      </c>
      <c r="V633" s="2">
        <v>91.674293518066406</v>
      </c>
      <c r="W633" s="2">
        <v>94.895858764648437</v>
      </c>
      <c r="Z633" s="2">
        <v>80.790802001953125</v>
      </c>
      <c r="AA633" s="2">
        <v>93.614097595214844</v>
      </c>
      <c r="AB633" s="2">
        <v>78.164337158203125</v>
      </c>
      <c r="AC633" s="2">
        <v>90.627143859863281</v>
      </c>
      <c r="AD633" s="2">
        <v>81.786453247070312</v>
      </c>
      <c r="AF633" s="2">
        <v>76.842529296875</v>
      </c>
      <c r="AH633" s="2">
        <f t="shared" si="529"/>
        <v>6.903880661280712</v>
      </c>
      <c r="AI633" s="2">
        <f t="shared" si="515"/>
        <v>76.842529296875</v>
      </c>
      <c r="AJ633" s="2">
        <f t="shared" si="516"/>
        <v>77.174458803407717</v>
      </c>
      <c r="AK633" s="2">
        <f t="shared" si="517"/>
        <v>87.530279795328781</v>
      </c>
      <c r="AL633" s="2">
        <f t="shared" si="518"/>
        <v>97.886100787249845</v>
      </c>
      <c r="AM633" s="2">
        <f t="shared" si="519"/>
        <v>102.7637939453125</v>
      </c>
      <c r="AN633" s="89"/>
      <c r="AO633" s="48">
        <f t="shared" ref="AO633" ca="1" si="584">AN632</f>
        <v>90.886905186662744</v>
      </c>
      <c r="AP633" s="88"/>
      <c r="AQ633" s="88"/>
      <c r="AR633" s="88"/>
      <c r="AS633" s="88"/>
    </row>
    <row r="634" spans="1:45">
      <c r="A634" s="14" t="str">
        <f>'data organization'!S635</f>
        <v>632:18:2.34:HS</v>
      </c>
      <c r="B634" s="2">
        <v>98.470588684082031</v>
      </c>
      <c r="C634" s="2">
        <v>141.7149658203125</v>
      </c>
      <c r="D634" s="2">
        <v>110.41931915283203</v>
      </c>
      <c r="E634" s="2">
        <v>145.13969421386719</v>
      </c>
      <c r="F634" s="2">
        <v>85.587623596191406</v>
      </c>
      <c r="G634" s="2">
        <v>116.98023986816406</v>
      </c>
      <c r="H634" s="2">
        <v>126.10261535644531</v>
      </c>
      <c r="I634" s="2">
        <v>99.676811218261719</v>
      </c>
      <c r="J634" s="2">
        <v>76.85076904296875</v>
      </c>
      <c r="K634" s="2">
        <v>99.693367004394531</v>
      </c>
      <c r="L634" s="2">
        <v>84.397956848144531</v>
      </c>
      <c r="M634" s="2">
        <v>112.21209716796875</v>
      </c>
      <c r="N634" s="2">
        <v>124.9957275390625</v>
      </c>
      <c r="O634" s="2">
        <v>78.922637939453125</v>
      </c>
      <c r="R634" s="2">
        <v>137.17623901367187</v>
      </c>
      <c r="U634" s="2">
        <v>100.49752044677734</v>
      </c>
      <c r="V634" s="2">
        <v>144.05645751953125</v>
      </c>
      <c r="W634" s="2">
        <v>123.77767944335937</v>
      </c>
      <c r="Z634" s="2">
        <v>81.401313781738281</v>
      </c>
      <c r="AA634" s="2">
        <v>89.272529602050781</v>
      </c>
      <c r="AB634" s="2">
        <v>86.474555969238281</v>
      </c>
      <c r="AC634" s="2">
        <v>98.572288513183594</v>
      </c>
      <c r="AD634" s="2">
        <v>66.470130920410156</v>
      </c>
      <c r="AF634" s="2">
        <v>98.040130615234375</v>
      </c>
      <c r="AH634" s="2">
        <f t="shared" si="529"/>
        <v>22.894293829781716</v>
      </c>
      <c r="AI634" s="2">
        <f t="shared" ref="AI634:AI697" si="585">MIN(B634:AG634)</f>
        <v>66.470130920410156</v>
      </c>
      <c r="AJ634" s="2">
        <f t="shared" ref="AJ634:AJ697" si="586">AK634-1.5*AH634</f>
        <v>70.946195058550074</v>
      </c>
      <c r="AK634" s="2">
        <f t="shared" ref="AK634:AK697" si="587">AVERAGE(B634:AG634)</f>
        <v>105.28763580322266</v>
      </c>
      <c r="AL634" s="2">
        <f t="shared" ref="AL634:AL697" si="588">AK634+1.5*AH634</f>
        <v>139.62907654789524</v>
      </c>
      <c r="AM634" s="2">
        <f t="shared" ref="AM634:AM697" si="589">MAX(B634:AG634)</f>
        <v>145.13969421386719</v>
      </c>
      <c r="AN634" s="89"/>
      <c r="AO634" s="48">
        <f t="shared" ref="AO634" ca="1" si="590">AN632</f>
        <v>90.886905186662744</v>
      </c>
      <c r="AP634" s="88"/>
      <c r="AQ634" s="88"/>
      <c r="AR634" s="88"/>
      <c r="AS634" s="88"/>
    </row>
    <row r="635" spans="1:45">
      <c r="A635" s="14" t="str">
        <f>'data organization'!S636</f>
        <v>633:18:2.32:HI</v>
      </c>
      <c r="B635" s="2">
        <v>95.563438415527344</v>
      </c>
      <c r="C635" s="2">
        <v>93.060958862304688</v>
      </c>
      <c r="D635" s="2">
        <v>91.809722900390625</v>
      </c>
      <c r="E635" s="2">
        <v>95.250633239746094</v>
      </c>
      <c r="F635" s="2">
        <v>86.961166381835938</v>
      </c>
      <c r="G635" s="2">
        <v>89.463645935058594</v>
      </c>
      <c r="H635" s="2">
        <v>91.340507507324219</v>
      </c>
      <c r="I635" s="2">
        <v>91.809722900390625</v>
      </c>
      <c r="J635" s="2">
        <v>85.240707397460938</v>
      </c>
      <c r="K635" s="2">
        <v>99.317161560058594</v>
      </c>
      <c r="L635" s="2">
        <v>82.581825256347656</v>
      </c>
      <c r="M635" s="2">
        <v>77.420463562011719</v>
      </c>
      <c r="N635" s="2">
        <v>85.709922790527344</v>
      </c>
      <c r="O635" s="2">
        <v>80.861373901367188</v>
      </c>
      <c r="R635" s="2">
        <v>85.709922790527344</v>
      </c>
      <c r="U635" s="2">
        <v>113.86282348632812</v>
      </c>
      <c r="V635" s="2">
        <v>88.838027954101563</v>
      </c>
      <c r="W635" s="2">
        <v>93.9993896484375</v>
      </c>
      <c r="Z635" s="2">
        <v>82.425422668457031</v>
      </c>
      <c r="AA635" s="2">
        <v>99.942779541015625</v>
      </c>
      <c r="AB635" s="2">
        <v>81.174179077148438</v>
      </c>
      <c r="AC635" s="2">
        <v>91.809722900390625</v>
      </c>
      <c r="AD635" s="2">
        <v>87.89959716796875</v>
      </c>
      <c r="AF635" s="2">
        <v>78.828109741210938</v>
      </c>
      <c r="AH635" s="2">
        <f t="shared" si="529"/>
        <v>8.0183467118475296</v>
      </c>
      <c r="AI635" s="2">
        <f t="shared" si="585"/>
        <v>77.420463562011719</v>
      </c>
      <c r="AJ635" s="2">
        <f t="shared" si="586"/>
        <v>77.592530998309442</v>
      </c>
      <c r="AK635" s="2">
        <f t="shared" si="587"/>
        <v>89.620051066080734</v>
      </c>
      <c r="AL635" s="2">
        <f t="shared" si="588"/>
        <v>101.64757113385203</v>
      </c>
      <c r="AM635" s="2">
        <f t="shared" si="589"/>
        <v>113.86282348632812</v>
      </c>
      <c r="AN635" s="89">
        <f ca="1">INDIRECT("'calcRED(0)'!R"&amp;ROW('calcRED(0)'!$V$17)+(ROW(AN635)-ROW($AN$116))/3&amp;"C"&amp;COLUMN('calcRED(0)'!$V$17),FALSE)</f>
        <v>89.827784142581621</v>
      </c>
      <c r="AO635" s="48">
        <f t="shared" ref="AO635" ca="1" si="591">AN635</f>
        <v>89.827784142581621</v>
      </c>
      <c r="AP635" s="88">
        <f>AK635-AK638</f>
        <v>1.0948359171549527</v>
      </c>
      <c r="AQ635" s="88">
        <f>AK636-AK639</f>
        <v>1.0466747283935547</v>
      </c>
      <c r="AR635" s="88">
        <f>AK637-AK640</f>
        <v>2.2750765482584683</v>
      </c>
      <c r="AS635" s="88">
        <f>data3!AM635</f>
        <v>3.3934800855575098E-2</v>
      </c>
    </row>
    <row r="636" spans="1:45">
      <c r="A636" s="14" t="str">
        <f>'data organization'!S637</f>
        <v>634:18:2.32:LO</v>
      </c>
      <c r="B636" s="2">
        <v>91.508354187011719</v>
      </c>
      <c r="C636" s="2">
        <v>91.330970764160156</v>
      </c>
      <c r="D636" s="2">
        <v>89.356834411621094</v>
      </c>
      <c r="E636" s="2">
        <v>93.533988952636719</v>
      </c>
      <c r="F636" s="2">
        <v>81.300071716308594</v>
      </c>
      <c r="G636" s="2">
        <v>89.059280395507813</v>
      </c>
      <c r="H636" s="2">
        <v>92.446784973144531</v>
      </c>
      <c r="I636" s="2">
        <v>87.771804809570312</v>
      </c>
      <c r="J636" s="2">
        <v>77.346076965332031</v>
      </c>
      <c r="K636" s="2">
        <v>92.109176635742188</v>
      </c>
      <c r="L636" s="2">
        <v>79.571983337402344</v>
      </c>
      <c r="M636" s="2">
        <v>80.184249877929688</v>
      </c>
      <c r="N636" s="2">
        <v>86.524375915527344</v>
      </c>
      <c r="O636" s="2">
        <v>77.254524230957031</v>
      </c>
      <c r="R636" s="2">
        <v>84.96795654296875</v>
      </c>
      <c r="U636" s="2">
        <v>101.29320526123047</v>
      </c>
      <c r="V636" s="2">
        <v>90.930419921875</v>
      </c>
      <c r="W636" s="2">
        <v>93.745704650878906</v>
      </c>
      <c r="Z636" s="2">
        <v>79.99542236328125</v>
      </c>
      <c r="AA636" s="2">
        <v>92.561225891113281</v>
      </c>
      <c r="AB636" s="2">
        <v>77.323188781738281</v>
      </c>
      <c r="AC636" s="2">
        <v>89.362556457519531</v>
      </c>
      <c r="AD636" s="2">
        <v>80.888076782226563</v>
      </c>
      <c r="AF636" s="2">
        <v>75.89837646484375</v>
      </c>
      <c r="AH636" s="2">
        <f t="shared" si="529"/>
        <v>6.8331360435017068</v>
      </c>
      <c r="AI636" s="2">
        <f t="shared" si="585"/>
        <v>75.89837646484375</v>
      </c>
      <c r="AJ636" s="2">
        <f t="shared" si="586"/>
        <v>76.261321363519414</v>
      </c>
      <c r="AK636" s="2">
        <f t="shared" si="587"/>
        <v>86.511025428771973</v>
      </c>
      <c r="AL636" s="2">
        <f t="shared" si="588"/>
        <v>96.760729494024531</v>
      </c>
      <c r="AM636" s="2">
        <f t="shared" si="589"/>
        <v>101.29320526123047</v>
      </c>
      <c r="AN636" s="89"/>
      <c r="AO636" s="48">
        <f t="shared" ref="AO636" ca="1" si="592">AN635</f>
        <v>89.827784142581621</v>
      </c>
      <c r="AP636" s="88"/>
      <c r="AQ636" s="88"/>
      <c r="AR636" s="88"/>
      <c r="AS636" s="88"/>
    </row>
    <row r="637" spans="1:45">
      <c r="A637" s="14" t="str">
        <f>'data organization'!S638</f>
        <v>635:18:2.32:HS</v>
      </c>
      <c r="B637" s="2">
        <v>97.448844909667969</v>
      </c>
      <c r="C637" s="2">
        <v>129.94598388671875</v>
      </c>
      <c r="D637" s="2">
        <v>100.47859954833984</v>
      </c>
      <c r="E637" s="2">
        <v>143.65675354003906</v>
      </c>
      <c r="F637" s="2">
        <v>85.00579833984375</v>
      </c>
      <c r="G637" s="2">
        <v>108.27649688720703</v>
      </c>
      <c r="H637" s="2">
        <v>120.35767364501953</v>
      </c>
      <c r="I637" s="2">
        <v>98.498970031738281</v>
      </c>
      <c r="J637" s="2">
        <v>76.117568969726563</v>
      </c>
      <c r="K637" s="2">
        <v>98.998016357421875</v>
      </c>
      <c r="L637" s="2">
        <v>79.104751586914063</v>
      </c>
      <c r="M637" s="2">
        <v>110.71968841552734</v>
      </c>
      <c r="N637" s="2">
        <v>115.05264282226562</v>
      </c>
      <c r="O637" s="2">
        <v>78.310066223144531</v>
      </c>
      <c r="R637" s="2">
        <v>140.05699157714844</v>
      </c>
      <c r="U637" s="2">
        <v>99.563285827636719</v>
      </c>
      <c r="V637" s="2">
        <v>144.62409973144531</v>
      </c>
      <c r="W637" s="2">
        <v>120.36713409423828</v>
      </c>
      <c r="Z637" s="2">
        <v>80.336997985839844</v>
      </c>
      <c r="AA637" s="2">
        <v>87.9456787109375</v>
      </c>
      <c r="AB637" s="2">
        <v>85.211563110351563</v>
      </c>
      <c r="AC637" s="2">
        <v>92.12725830078125</v>
      </c>
      <c r="AD637" s="2">
        <v>66.335319519042969</v>
      </c>
      <c r="AF637" s="2">
        <v>96.438926696777344</v>
      </c>
      <c r="AH637" s="2">
        <f t="shared" si="529"/>
        <v>22.050245828951773</v>
      </c>
      <c r="AI637" s="2">
        <f t="shared" si="585"/>
        <v>66.335319519042969</v>
      </c>
      <c r="AJ637" s="2">
        <f t="shared" si="586"/>
        <v>69.215427536479567</v>
      </c>
      <c r="AK637" s="2">
        <f t="shared" si="587"/>
        <v>102.29079627990723</v>
      </c>
      <c r="AL637" s="2">
        <f t="shared" si="588"/>
        <v>135.36616502333487</v>
      </c>
      <c r="AM637" s="2">
        <f t="shared" si="589"/>
        <v>144.62409973144531</v>
      </c>
      <c r="AN637" s="89"/>
      <c r="AO637" s="48">
        <f t="shared" ref="AO637" ca="1" si="593">AN635</f>
        <v>89.827784142581621</v>
      </c>
      <c r="AP637" s="88"/>
      <c r="AQ637" s="88"/>
      <c r="AR637" s="88"/>
      <c r="AS637" s="88"/>
    </row>
    <row r="638" spans="1:45">
      <c r="A638" s="14" t="str">
        <f>'data organization'!S639</f>
        <v>636:18:2.3:HI</v>
      </c>
      <c r="B638" s="2">
        <v>94.468605041503906</v>
      </c>
      <c r="C638" s="2">
        <v>91.809722900390625</v>
      </c>
      <c r="D638" s="2">
        <v>90.714881896972656</v>
      </c>
      <c r="E638" s="2">
        <v>94.155792236328125</v>
      </c>
      <c r="F638" s="2">
        <v>85.8663330078125</v>
      </c>
      <c r="G638" s="2">
        <v>88.368812561035156</v>
      </c>
      <c r="H638" s="2">
        <v>90.24566650390625</v>
      </c>
      <c r="I638" s="2">
        <v>90.714881896972656</v>
      </c>
      <c r="J638" s="2">
        <v>84.1458740234375</v>
      </c>
      <c r="K638" s="2">
        <v>98.06591796875</v>
      </c>
      <c r="L638" s="2">
        <v>81.486991882324219</v>
      </c>
      <c r="M638" s="2">
        <v>76.482032775878906</v>
      </c>
      <c r="N638" s="2">
        <v>84.615089416503906</v>
      </c>
      <c r="O638" s="2">
        <v>79.76654052734375</v>
      </c>
      <c r="R638" s="2">
        <v>84.771499633789063</v>
      </c>
      <c r="U638" s="2">
        <v>112.45517730712891</v>
      </c>
      <c r="V638" s="2">
        <v>87.743186950683594</v>
      </c>
      <c r="W638" s="2">
        <v>92.904556274414063</v>
      </c>
      <c r="Z638" s="2">
        <v>81.486991882324219</v>
      </c>
      <c r="AA638" s="2">
        <v>98.691535949707031</v>
      </c>
      <c r="AB638" s="2">
        <v>80.235748291015625</v>
      </c>
      <c r="AC638" s="2">
        <v>90.714881896972656</v>
      </c>
      <c r="AD638" s="2">
        <v>86.804763793945313</v>
      </c>
      <c r="AF638" s="2">
        <v>77.889678955078125</v>
      </c>
      <c r="AH638" s="2">
        <f t="shared" si="529"/>
        <v>7.9214605866550016</v>
      </c>
      <c r="AI638" s="2">
        <f t="shared" si="585"/>
        <v>76.482032775878906</v>
      </c>
      <c r="AJ638" s="2">
        <f t="shared" si="586"/>
        <v>76.643024268943279</v>
      </c>
      <c r="AK638" s="2">
        <f t="shared" si="587"/>
        <v>88.525215148925781</v>
      </c>
      <c r="AL638" s="2">
        <f t="shared" si="588"/>
        <v>100.40740602890828</v>
      </c>
      <c r="AM638" s="2">
        <f t="shared" si="589"/>
        <v>112.45517730712891</v>
      </c>
      <c r="AN638" s="89">
        <f ca="1">INDIRECT("'calcRED(0)'!R"&amp;ROW('calcRED(0)'!$V$17)+(ROW(AN638)-ROW($AN$116))/3&amp;"C"&amp;COLUMN('calcRED(0)'!$V$17),FALSE)</f>
        <v>88.702961047817553</v>
      </c>
      <c r="AO638" s="48">
        <f t="shared" ref="AO638" ca="1" si="594">AN638</f>
        <v>88.702961047817553</v>
      </c>
      <c r="AP638" s="88">
        <f>AK638-AK641</f>
        <v>1.0752840042114258</v>
      </c>
      <c r="AQ638" s="88">
        <f>AK639-AK642</f>
        <v>1.1201063791910855</v>
      </c>
      <c r="AR638" s="88">
        <f>AK640-AK643</f>
        <v>2.0462474822998047</v>
      </c>
      <c r="AS638" s="88">
        <f>data3!AM638</f>
        <v>3.3629532783261862E-2</v>
      </c>
    </row>
    <row r="639" spans="1:45">
      <c r="A639" s="14" t="str">
        <f>'data organization'!S640</f>
        <v>637:18:2.3:LO</v>
      </c>
      <c r="B639" s="2">
        <v>90.627143859863281</v>
      </c>
      <c r="C639" s="2">
        <v>90.186538696289063</v>
      </c>
      <c r="D639" s="2">
        <v>88.321128845214844</v>
      </c>
      <c r="E639" s="2">
        <v>92.652778625488281</v>
      </c>
      <c r="F639" s="2">
        <v>80.539024353027344</v>
      </c>
      <c r="G639" s="2">
        <v>87.685966491699219</v>
      </c>
      <c r="H639" s="2">
        <v>90.947586059570313</v>
      </c>
      <c r="I639" s="2">
        <v>86.438545227050781</v>
      </c>
      <c r="J639" s="2">
        <v>76.235977172851562</v>
      </c>
      <c r="K639" s="2">
        <v>91.210800170898438</v>
      </c>
      <c r="L639" s="2">
        <v>78.564888000488281</v>
      </c>
      <c r="M639" s="2">
        <v>79.245819091796875</v>
      </c>
      <c r="N639" s="2">
        <v>85.460060119628906</v>
      </c>
      <c r="O639" s="2">
        <v>76.161590576171875</v>
      </c>
      <c r="R639" s="2">
        <v>83.81781005859375</v>
      </c>
      <c r="U639" s="2">
        <v>100.36049652099609</v>
      </c>
      <c r="V639" s="2">
        <v>89.219497680664063</v>
      </c>
      <c r="W639" s="2">
        <v>92.847335815429688</v>
      </c>
      <c r="Z639" s="2">
        <v>79.182876586914063</v>
      </c>
      <c r="AA639" s="2">
        <v>91.891738891601563</v>
      </c>
      <c r="AB639" s="2">
        <v>76.464866638183594</v>
      </c>
      <c r="AC639" s="2">
        <v>88.355461120605469</v>
      </c>
      <c r="AD639" s="2">
        <v>79.823760986328125</v>
      </c>
      <c r="AF639" s="2">
        <v>74.902725219726563</v>
      </c>
      <c r="AH639" s="2">
        <f t="shared" si="529"/>
        <v>6.8101384285025004</v>
      </c>
      <c r="AI639" s="2">
        <f t="shared" si="585"/>
        <v>74.902725219726563</v>
      </c>
      <c r="AJ639" s="2">
        <f t="shared" si="586"/>
        <v>75.249143057624664</v>
      </c>
      <c r="AK639" s="2">
        <f t="shared" si="587"/>
        <v>85.464350700378418</v>
      </c>
      <c r="AL639" s="2">
        <f t="shared" si="588"/>
        <v>95.679558343132172</v>
      </c>
      <c r="AM639" s="2">
        <f t="shared" si="589"/>
        <v>100.36049652099609</v>
      </c>
      <c r="AN639" s="89"/>
      <c r="AO639" s="48">
        <f t="shared" ref="AO639" ca="1" si="595">AN638</f>
        <v>88.702961047817553</v>
      </c>
      <c r="AP639" s="88"/>
      <c r="AQ639" s="88"/>
      <c r="AR639" s="88"/>
      <c r="AS639" s="88"/>
    </row>
    <row r="640" spans="1:45">
      <c r="A640" s="14" t="str">
        <f>'data organization'!S641</f>
        <v>638:18:2.3:HS</v>
      </c>
      <c r="B640" s="2">
        <v>96.498054504394531</v>
      </c>
      <c r="C640" s="2">
        <v>116.77684020996094</v>
      </c>
      <c r="D640" s="2">
        <v>97.377891540527344</v>
      </c>
      <c r="E640" s="2">
        <v>138.08445739746094</v>
      </c>
      <c r="F640" s="2">
        <v>84.055007934570313</v>
      </c>
      <c r="G640" s="2">
        <v>105.18051147460937</v>
      </c>
      <c r="H640" s="2">
        <v>115.29862213134766</v>
      </c>
      <c r="I640" s="2">
        <v>97.157928466796875</v>
      </c>
      <c r="J640" s="2">
        <v>76.278404235839844</v>
      </c>
      <c r="K640" s="2">
        <v>97.673530578613281</v>
      </c>
      <c r="L640" s="2">
        <v>75.119476318359375</v>
      </c>
      <c r="M640" s="2">
        <v>109.20126342773438</v>
      </c>
      <c r="N640" s="2">
        <v>110.47844696044922</v>
      </c>
      <c r="O640" s="2">
        <v>77.212631225585937</v>
      </c>
      <c r="R640" s="2">
        <v>141.998779296875</v>
      </c>
      <c r="U640" s="2">
        <v>98.141830444335938</v>
      </c>
      <c r="V640" s="2">
        <v>140.57260131835937</v>
      </c>
      <c r="W640" s="2">
        <v>121.76493835449219</v>
      </c>
      <c r="Z640" s="2">
        <v>79.516288757324219</v>
      </c>
      <c r="AA640" s="2">
        <v>86.607002258300781</v>
      </c>
      <c r="AB640" s="2">
        <v>84.102310180664063</v>
      </c>
      <c r="AC640" s="2">
        <v>90.899749755859375</v>
      </c>
      <c r="AD640" s="2">
        <v>65.635231018066406</v>
      </c>
      <c r="AF640" s="2">
        <v>94.745475769042969</v>
      </c>
      <c r="AH640" s="2">
        <f t="shared" si="529"/>
        <v>21.064467759677296</v>
      </c>
      <c r="AI640" s="2">
        <f t="shared" si="585"/>
        <v>65.635231018066406</v>
      </c>
      <c r="AJ640" s="2">
        <f t="shared" si="586"/>
        <v>68.419018092132816</v>
      </c>
      <c r="AK640" s="2">
        <f t="shared" si="587"/>
        <v>100.01571973164876</v>
      </c>
      <c r="AL640" s="2">
        <f t="shared" si="588"/>
        <v>131.61242137116471</v>
      </c>
      <c r="AM640" s="2">
        <f t="shared" si="589"/>
        <v>141.998779296875</v>
      </c>
      <c r="AN640" s="89"/>
      <c r="AO640" s="48">
        <f t="shared" ref="AO640" ca="1" si="596">AN638</f>
        <v>88.702961047817553</v>
      </c>
      <c r="AP640" s="88"/>
      <c r="AQ640" s="88"/>
      <c r="AR640" s="88"/>
      <c r="AS640" s="88"/>
    </row>
    <row r="641" spans="1:45">
      <c r="A641" s="14" t="str">
        <f>'data organization'!S642</f>
        <v>639:18:2.28:HI</v>
      </c>
      <c r="B641" s="2">
        <v>93.217361450195313</v>
      </c>
      <c r="C641" s="2">
        <v>90.714881896972656</v>
      </c>
      <c r="D641" s="2">
        <v>89.620048522949219</v>
      </c>
      <c r="E641" s="2">
        <v>92.904556274414063</v>
      </c>
      <c r="F641" s="2">
        <v>84.771499633789063</v>
      </c>
      <c r="G641" s="2">
        <v>87.273979187011719</v>
      </c>
      <c r="H641" s="2">
        <v>89.150833129882813</v>
      </c>
      <c r="I641" s="2">
        <v>89.620048522949219</v>
      </c>
      <c r="J641" s="2">
        <v>83.207443237304688</v>
      </c>
      <c r="K641" s="2">
        <v>96.971084594726563</v>
      </c>
      <c r="L641" s="2">
        <v>80.548561096191406</v>
      </c>
      <c r="M641" s="2">
        <v>75.543601989746094</v>
      </c>
      <c r="N641" s="2">
        <v>83.676658630371094</v>
      </c>
      <c r="O641" s="2">
        <v>78.828109741210938</v>
      </c>
      <c r="R641" s="2">
        <v>83.676658630371094</v>
      </c>
      <c r="U641" s="2">
        <v>111.04753112792969</v>
      </c>
      <c r="V641" s="2">
        <v>86.804763793945313</v>
      </c>
      <c r="W641" s="2">
        <v>91.809722900390625</v>
      </c>
      <c r="Z641" s="2">
        <v>80.392158508300781</v>
      </c>
      <c r="AA641" s="2">
        <v>97.440299987792969</v>
      </c>
      <c r="AB641" s="2">
        <v>79.140914916992188</v>
      </c>
      <c r="AC641" s="2">
        <v>89.620048522949219</v>
      </c>
      <c r="AD641" s="2">
        <v>85.8663330078125</v>
      </c>
      <c r="AF641" s="2">
        <v>76.951248168945313</v>
      </c>
      <c r="AH641" s="2">
        <f t="shared" si="529"/>
        <v>7.8197470713293082</v>
      </c>
      <c r="AI641" s="2">
        <f t="shared" si="585"/>
        <v>75.543601989746094</v>
      </c>
      <c r="AJ641" s="2">
        <f t="shared" si="586"/>
        <v>75.720310537720394</v>
      </c>
      <c r="AK641" s="2">
        <f t="shared" si="587"/>
        <v>87.449931144714355</v>
      </c>
      <c r="AL641" s="2">
        <f t="shared" si="588"/>
        <v>99.179551751708317</v>
      </c>
      <c r="AM641" s="2">
        <f t="shared" si="589"/>
        <v>111.04753112792969</v>
      </c>
      <c r="AN641" s="89">
        <f ca="1">INDIRECT("'calcRED(0)'!R"&amp;ROW('calcRED(0)'!$V$17)+(ROW(AN641)-ROW($AN$116))/3&amp;"C"&amp;COLUMN('calcRED(0)'!$V$17),FALSE)</f>
        <v>87.588256550162498</v>
      </c>
      <c r="AO641" s="48">
        <f t="shared" ref="AO641" ca="1" si="597">AN641</f>
        <v>87.588256550162498</v>
      </c>
      <c r="AP641" s="88">
        <f>AK641-AK644</f>
        <v>1.0883185068766323</v>
      </c>
      <c r="AQ641" s="88">
        <f>AK642-AK645</f>
        <v>1.0919742584228516</v>
      </c>
      <c r="AR641" s="88">
        <f>AK643-AK646</f>
        <v>2.473156611124665</v>
      </c>
      <c r="AS641" s="88">
        <f>data3!AM641</f>
        <v>3.214485414566548E-2</v>
      </c>
    </row>
    <row r="642" spans="1:45">
      <c r="A642" s="14" t="str">
        <f>'data organization'!S643</f>
        <v>640:18:2.28:LO</v>
      </c>
      <c r="B642" s="2">
        <v>89.574272155761719</v>
      </c>
      <c r="C642" s="2">
        <v>88.88189697265625</v>
      </c>
      <c r="D642" s="2">
        <v>86.873428344726563</v>
      </c>
      <c r="E642" s="2">
        <v>91.914627075195313</v>
      </c>
      <c r="F642" s="2">
        <v>79.549095153808594</v>
      </c>
      <c r="G642" s="2">
        <v>86.593040466308594</v>
      </c>
      <c r="H642" s="2">
        <v>89.797439575195313</v>
      </c>
      <c r="I642" s="2">
        <v>85.265510559082031</v>
      </c>
      <c r="J642" s="2">
        <v>75.291831970214844</v>
      </c>
      <c r="K642" s="2">
        <v>90.363929748535156</v>
      </c>
      <c r="L642" s="2">
        <v>77.569236755371094</v>
      </c>
      <c r="M642" s="2">
        <v>78.341728210449219</v>
      </c>
      <c r="N642" s="2">
        <v>84.407188415527344</v>
      </c>
      <c r="O642" s="2">
        <v>75.1373291015625</v>
      </c>
      <c r="R642" s="2">
        <v>82.816436767578125</v>
      </c>
      <c r="U642" s="2">
        <v>98.815521240234375</v>
      </c>
      <c r="V642" s="2">
        <v>87.411308288574219</v>
      </c>
      <c r="W642" s="2">
        <v>91.926071166992188</v>
      </c>
      <c r="Z642" s="2">
        <v>78.067062377929688</v>
      </c>
      <c r="AA642" s="2">
        <v>90.152206420898437</v>
      </c>
      <c r="AB642" s="2">
        <v>75.549324035644531</v>
      </c>
      <c r="AC642" s="2">
        <v>87.079421997070313</v>
      </c>
      <c r="AD642" s="2">
        <v>78.862442016601563</v>
      </c>
      <c r="AF642" s="2">
        <v>74.021514892578125</v>
      </c>
      <c r="AH642" s="2">
        <f t="shared" si="529"/>
        <v>6.6867542835416192</v>
      </c>
      <c r="AI642" s="2">
        <f t="shared" si="585"/>
        <v>74.021514892578125</v>
      </c>
      <c r="AJ642" s="2">
        <f t="shared" si="586"/>
        <v>74.314112895874899</v>
      </c>
      <c r="AK642" s="2">
        <f t="shared" si="587"/>
        <v>84.344244321187333</v>
      </c>
      <c r="AL642" s="2">
        <f t="shared" si="588"/>
        <v>94.374375746499766</v>
      </c>
      <c r="AM642" s="2">
        <f t="shared" si="589"/>
        <v>98.815521240234375</v>
      </c>
      <c r="AN642" s="89"/>
      <c r="AO642" s="48">
        <f t="shared" ref="AO642" ca="1" si="598">AN641</f>
        <v>87.588256550162498</v>
      </c>
      <c r="AP642" s="88"/>
      <c r="AQ642" s="88"/>
      <c r="AR642" s="88"/>
      <c r="AS642" s="88"/>
    </row>
    <row r="643" spans="1:45">
      <c r="A643" s="14" t="str">
        <f>'data organization'!S644</f>
        <v>641:18:2.28:HS</v>
      </c>
      <c r="B643" s="2">
        <v>95.559089660644531</v>
      </c>
      <c r="C643" s="2">
        <v>110.59197235107422</v>
      </c>
      <c r="D643" s="2">
        <v>95.341499328613281</v>
      </c>
      <c r="E643" s="2">
        <v>125.58937835693359</v>
      </c>
      <c r="F643" s="2">
        <v>83.158615112304688</v>
      </c>
      <c r="G643" s="2">
        <v>104.16586303710937</v>
      </c>
      <c r="H643" s="2">
        <v>113.7967529296875</v>
      </c>
      <c r="I643" s="2">
        <v>96.259178161621094</v>
      </c>
      <c r="J643" s="2">
        <v>75.497901916503906</v>
      </c>
      <c r="K643" s="2">
        <v>96.618675231933594</v>
      </c>
      <c r="L643" s="2">
        <v>72.032958984375</v>
      </c>
      <c r="M643" s="2">
        <v>106.63744354248047</v>
      </c>
      <c r="N643" s="2">
        <v>108.39238739013672</v>
      </c>
      <c r="O643" s="2">
        <v>75.994583129882813</v>
      </c>
      <c r="R643" s="2">
        <v>144.30242919921875</v>
      </c>
      <c r="U643" s="2">
        <v>97.207595825195313</v>
      </c>
      <c r="V643" s="2">
        <v>130.02166748046875</v>
      </c>
      <c r="W643" s="2">
        <v>125.1092529296875</v>
      </c>
      <c r="Z643" s="2">
        <v>78.8138427734375</v>
      </c>
      <c r="AA643" s="2">
        <v>85.329826354980469</v>
      </c>
      <c r="AB643" s="2">
        <v>83.288703918457031</v>
      </c>
      <c r="AC643" s="2">
        <v>89.8992919921875</v>
      </c>
      <c r="AD643" s="2">
        <v>64.483406066894531</v>
      </c>
      <c r="AF643" s="2">
        <v>93.175018310546875</v>
      </c>
      <c r="AH643" s="2">
        <f t="shared" ref="AH643:AH706" si="599">STDEV(B643:AG643)</f>
        <v>19.951182054937302</v>
      </c>
      <c r="AI643" s="2">
        <f t="shared" si="585"/>
        <v>64.483406066894531</v>
      </c>
      <c r="AJ643" s="2">
        <f t="shared" si="586"/>
        <v>68.042699166943009</v>
      </c>
      <c r="AK643" s="2">
        <f t="shared" si="587"/>
        <v>97.969472249348954</v>
      </c>
      <c r="AL643" s="2">
        <f t="shared" si="588"/>
        <v>127.8962453317549</v>
      </c>
      <c r="AM643" s="2">
        <f t="shared" si="589"/>
        <v>144.30242919921875</v>
      </c>
      <c r="AN643" s="89"/>
      <c r="AO643" s="48">
        <f t="shared" ref="AO643" ca="1" si="600">AN641</f>
        <v>87.588256550162498</v>
      </c>
      <c r="AP643" s="88"/>
      <c r="AQ643" s="88"/>
      <c r="AR643" s="88"/>
      <c r="AS643" s="88"/>
    </row>
    <row r="644" spans="1:45">
      <c r="A644" s="14" t="str">
        <f>'data organization'!S645</f>
        <v>642:18:2.26:HI</v>
      </c>
      <c r="B644" s="2">
        <v>92.122528076171875</v>
      </c>
      <c r="C644" s="2">
        <v>89.620048522949219</v>
      </c>
      <c r="D644" s="2">
        <v>88.368812561035156</v>
      </c>
      <c r="E644" s="2">
        <v>91.809722900390625</v>
      </c>
      <c r="F644" s="2">
        <v>83.83306884765625</v>
      </c>
      <c r="G644" s="2">
        <v>86.17913818359375</v>
      </c>
      <c r="H644" s="2">
        <v>88.055999755859375</v>
      </c>
      <c r="I644" s="2">
        <v>88.525215148925781</v>
      </c>
      <c r="J644" s="2">
        <v>82.11260986328125</v>
      </c>
      <c r="K644" s="2">
        <v>95.719841003417969</v>
      </c>
      <c r="L644" s="2">
        <v>79.453727722167969</v>
      </c>
      <c r="M644" s="2">
        <v>74.605171203613281</v>
      </c>
      <c r="N644" s="2">
        <v>82.581825256347656</v>
      </c>
      <c r="O644" s="2">
        <v>77.889678955078125</v>
      </c>
      <c r="R644" s="2">
        <v>82.581825256347656</v>
      </c>
      <c r="U644" s="2">
        <v>109.63988494873047</v>
      </c>
      <c r="V644" s="2">
        <v>85.709922790527344</v>
      </c>
      <c r="W644" s="2">
        <v>90.714881896972656</v>
      </c>
      <c r="Z644" s="2">
        <v>79.453727722167969</v>
      </c>
      <c r="AA644" s="2">
        <v>96.189056396484375</v>
      </c>
      <c r="AB644" s="2">
        <v>78.202484130859375</v>
      </c>
      <c r="AC644" s="2">
        <v>88.525215148925781</v>
      </c>
      <c r="AD644" s="2">
        <v>84.771499633789063</v>
      </c>
      <c r="AF644" s="2">
        <v>76.0128173828125</v>
      </c>
      <c r="AH644" s="2">
        <f t="shared" si="599"/>
        <v>7.7173871330402521</v>
      </c>
      <c r="AI644" s="2">
        <f t="shared" si="585"/>
        <v>74.605171203613281</v>
      </c>
      <c r="AJ644" s="2">
        <f t="shared" si="586"/>
        <v>74.785531938277344</v>
      </c>
      <c r="AK644" s="2">
        <f t="shared" si="587"/>
        <v>86.361612637837723</v>
      </c>
      <c r="AL644" s="2">
        <f t="shared" si="588"/>
        <v>97.937693337398102</v>
      </c>
      <c r="AM644" s="2">
        <f t="shared" si="589"/>
        <v>109.63988494873047</v>
      </c>
      <c r="AN644" s="89">
        <f ca="1">INDIRECT("'calcRED(0)'!R"&amp;ROW('calcRED(0)'!$V$17)+(ROW(AN644)-ROW($AN$116))/3&amp;"C"&amp;COLUMN('calcRED(0)'!$V$17),FALSE)</f>
        <v>86.522764093767933</v>
      </c>
      <c r="AO644" s="48">
        <f t="shared" ref="AO644" ca="1" si="601">AN644</f>
        <v>86.522764093767933</v>
      </c>
      <c r="AP644" s="88">
        <f>AK644-AK647</f>
        <v>1.127418200174958</v>
      </c>
      <c r="AQ644" s="88">
        <f>AK645-AK648</f>
        <v>1.1170082092285156</v>
      </c>
      <c r="AR644" s="88">
        <f>AK646-AK649</f>
        <v>3.0199009577433316</v>
      </c>
      <c r="AS644" s="88">
        <f>data3!AM644</f>
        <v>3.6370869605772072E-2</v>
      </c>
    </row>
    <row r="645" spans="1:45">
      <c r="A645" s="14" t="str">
        <f>'data organization'!S646</f>
        <v>643:18:2.26:LO</v>
      </c>
      <c r="B645" s="2">
        <v>88.544288635253906</v>
      </c>
      <c r="C645" s="2">
        <v>87.611579895019531</v>
      </c>
      <c r="D645" s="2">
        <v>85.585945129394531</v>
      </c>
      <c r="E645" s="2">
        <v>91.056304931640625</v>
      </c>
      <c r="F645" s="2">
        <v>78.484779357910156</v>
      </c>
      <c r="G645" s="2">
        <v>85.322731018066406</v>
      </c>
      <c r="H645" s="2">
        <v>88.818954467773438</v>
      </c>
      <c r="I645" s="2">
        <v>84.22979736328125</v>
      </c>
      <c r="J645" s="2">
        <v>74.307624816894531</v>
      </c>
      <c r="K645" s="2">
        <v>89.385444641113281</v>
      </c>
      <c r="L645" s="2">
        <v>76.585029602050781</v>
      </c>
      <c r="M645" s="2">
        <v>77.357521057128906</v>
      </c>
      <c r="N645" s="2">
        <v>83.388648986816406</v>
      </c>
      <c r="O645" s="2">
        <v>74.227508544921875</v>
      </c>
      <c r="R645" s="2">
        <v>81.775009155273437</v>
      </c>
      <c r="U645" s="2">
        <v>97.791259765625</v>
      </c>
      <c r="V645" s="2">
        <v>85.877777099609375</v>
      </c>
      <c r="W645" s="2">
        <v>91.050582885742188</v>
      </c>
      <c r="Z645" s="2">
        <v>77.019912719726563</v>
      </c>
      <c r="AA645" s="2">
        <v>88.155181884765625</v>
      </c>
      <c r="AB645" s="2">
        <v>74.530784606933594</v>
      </c>
      <c r="AC645" s="2">
        <v>85.826278686523438</v>
      </c>
      <c r="AD645" s="2">
        <v>77.895401000976563</v>
      </c>
      <c r="AF645" s="2">
        <v>73.22613525390625</v>
      </c>
      <c r="AH645" s="2">
        <f t="shared" si="599"/>
        <v>6.6157470622324164</v>
      </c>
      <c r="AI645" s="2">
        <f t="shared" si="585"/>
        <v>73.22613525390625</v>
      </c>
      <c r="AJ645" s="2">
        <f t="shared" si="586"/>
        <v>73.328649469415851</v>
      </c>
      <c r="AK645" s="2">
        <f t="shared" si="587"/>
        <v>83.252270062764481</v>
      </c>
      <c r="AL645" s="2">
        <f t="shared" si="588"/>
        <v>93.175890656113111</v>
      </c>
      <c r="AM645" s="2">
        <f t="shared" si="589"/>
        <v>97.791259765625</v>
      </c>
      <c r="AN645" s="89"/>
      <c r="AO645" s="48">
        <f t="shared" ref="AO645" ca="1" si="602">AN644</f>
        <v>86.522764093767933</v>
      </c>
      <c r="AP645" s="88"/>
      <c r="AQ645" s="88"/>
      <c r="AR645" s="88"/>
      <c r="AS645" s="88"/>
    </row>
    <row r="646" spans="1:45">
      <c r="A646" s="14" t="str">
        <f>'data organization'!S647</f>
        <v>644:18:2.26:HS</v>
      </c>
      <c r="B646" s="2">
        <v>94.639045715332031</v>
      </c>
      <c r="C646" s="2">
        <v>108.52246856689453</v>
      </c>
      <c r="D646" s="2">
        <v>93.00946044921875</v>
      </c>
      <c r="E646" s="2">
        <v>110.34363555908203</v>
      </c>
      <c r="F646" s="2">
        <v>82.006790161132813</v>
      </c>
      <c r="G646" s="2">
        <v>104.18241882324219</v>
      </c>
      <c r="H646" s="2">
        <v>112.42259979248047</v>
      </c>
      <c r="I646" s="2">
        <v>95.530708312988281</v>
      </c>
      <c r="J646" s="2">
        <v>75.299232482910156</v>
      </c>
      <c r="K646" s="2">
        <v>96.041580200195313</v>
      </c>
      <c r="L646" s="2">
        <v>70.637519836425781</v>
      </c>
      <c r="M646" s="2">
        <v>102.20515441894531</v>
      </c>
      <c r="N646" s="2">
        <v>108.39711761474609</v>
      </c>
      <c r="O646" s="2">
        <v>75.202255249023438</v>
      </c>
      <c r="R646" s="2">
        <v>138.652099609375</v>
      </c>
      <c r="U646" s="2">
        <v>96.0439453125</v>
      </c>
      <c r="V646" s="2">
        <v>114.31472015380859</v>
      </c>
      <c r="W646" s="2">
        <v>125.56099700927734</v>
      </c>
      <c r="Z646" s="2">
        <v>77.893798828125</v>
      </c>
      <c r="AA646" s="2">
        <v>84.1141357421875</v>
      </c>
      <c r="AB646" s="2">
        <v>82.822769165039063</v>
      </c>
      <c r="AC646" s="2">
        <v>88.664680480957031</v>
      </c>
      <c r="AD646" s="2">
        <v>63.582283020019531</v>
      </c>
      <c r="AF646" s="2">
        <v>91.822158813476562</v>
      </c>
      <c r="AH646" s="2">
        <f t="shared" si="599"/>
        <v>17.92479791395186</v>
      </c>
      <c r="AI646" s="2">
        <f t="shared" si="585"/>
        <v>63.582283020019531</v>
      </c>
      <c r="AJ646" s="2">
        <f t="shared" si="586"/>
        <v>68.609118767296508</v>
      </c>
      <c r="AK646" s="2">
        <f t="shared" si="587"/>
        <v>95.496315638224289</v>
      </c>
      <c r="AL646" s="2">
        <f t="shared" si="588"/>
        <v>122.38351250915207</v>
      </c>
      <c r="AM646" s="2">
        <f t="shared" si="589"/>
        <v>138.652099609375</v>
      </c>
      <c r="AN646" s="89"/>
      <c r="AO646" s="48">
        <f t="shared" ref="AO646" ca="1" si="603">AN644</f>
        <v>86.522764093767933</v>
      </c>
      <c r="AP646" s="88"/>
      <c r="AQ646" s="88"/>
      <c r="AR646" s="88"/>
      <c r="AS646" s="88"/>
    </row>
    <row r="647" spans="1:45">
      <c r="A647" s="14" t="str">
        <f>'data organization'!S648</f>
        <v>645:18:2.24:HI</v>
      </c>
      <c r="B647" s="2">
        <v>90.871292114257813</v>
      </c>
      <c r="C647" s="2">
        <v>88.368812561035156</v>
      </c>
      <c r="D647" s="2">
        <v>87.273979187011719</v>
      </c>
      <c r="E647" s="2">
        <v>90.558479309082031</v>
      </c>
      <c r="F647" s="2">
        <v>82.738227844238281</v>
      </c>
      <c r="G647" s="2">
        <v>85.084304809570313</v>
      </c>
      <c r="H647" s="2">
        <v>86.804763793945313</v>
      </c>
      <c r="I647" s="2">
        <v>87.430381774902344</v>
      </c>
      <c r="J647" s="2">
        <v>81.017776489257813</v>
      </c>
      <c r="K647" s="2">
        <v>94.468605041503906</v>
      </c>
      <c r="L647" s="2">
        <v>78.515296936035156</v>
      </c>
      <c r="M647" s="2">
        <v>73.510337829589844</v>
      </c>
      <c r="N647" s="2">
        <v>81.486991882324219</v>
      </c>
      <c r="O647" s="2">
        <v>76.794845581054687</v>
      </c>
      <c r="R647" s="2">
        <v>81.643394470214844</v>
      </c>
      <c r="U647" s="2">
        <v>108.23223876953125</v>
      </c>
      <c r="V647" s="2">
        <v>84.615089416503906</v>
      </c>
      <c r="W647" s="2">
        <v>89.463645935058594</v>
      </c>
      <c r="Z647" s="2">
        <v>78.358894348144531</v>
      </c>
      <c r="AA647" s="2">
        <v>95.094223022460938</v>
      </c>
      <c r="AB647" s="2">
        <v>77.264060974121094</v>
      </c>
      <c r="AC647" s="2">
        <v>87.430381774902344</v>
      </c>
      <c r="AD647" s="2">
        <v>83.676658630371094</v>
      </c>
      <c r="AF647" s="2">
        <v>74.917984008789063</v>
      </c>
      <c r="AH647" s="2">
        <f t="shared" si="599"/>
        <v>7.6338048620752712</v>
      </c>
      <c r="AI647" s="2">
        <f t="shared" si="585"/>
        <v>73.510337829589844</v>
      </c>
      <c r="AJ647" s="2">
        <f t="shared" si="586"/>
        <v>73.783487144549866</v>
      </c>
      <c r="AK647" s="2">
        <f t="shared" si="587"/>
        <v>85.234194437662765</v>
      </c>
      <c r="AL647" s="2">
        <f t="shared" si="588"/>
        <v>96.684901730775664</v>
      </c>
      <c r="AM647" s="2">
        <f t="shared" si="589"/>
        <v>108.23223876953125</v>
      </c>
      <c r="AN647" s="89">
        <f ca="1">INDIRECT("'calcRED(0)'!R"&amp;ROW('calcRED(0)'!$V$17)+(ROW(AN647)-ROW($AN$116))/3&amp;"C"&amp;COLUMN('calcRED(0)'!$V$17),FALSE)</f>
        <v>85.317193615151027</v>
      </c>
      <c r="AO647" s="48">
        <f t="shared" ref="AO647" ca="1" si="604">AN647</f>
        <v>85.317193615151027</v>
      </c>
      <c r="AP647" s="88">
        <f>AK647-AK650</f>
        <v>1.1274197896321709</v>
      </c>
      <c r="AQ647" s="88">
        <f>AK648-AK651</f>
        <v>1.2033163706461494</v>
      </c>
      <c r="AR647" s="88">
        <f>AK649-AK652</f>
        <v>2.3936281204223633</v>
      </c>
      <c r="AS647" s="88">
        <f>data3!AM647</f>
        <v>3.1838570871660643E-2</v>
      </c>
    </row>
    <row r="648" spans="1:45">
      <c r="A648" s="14" t="str">
        <f>'data organization'!S649</f>
        <v>646:18:2.24:LO</v>
      </c>
      <c r="B648" s="2">
        <v>87.308311462402344</v>
      </c>
      <c r="C648" s="2">
        <v>86.455711364746094</v>
      </c>
      <c r="D648" s="2">
        <v>84.189743041992188</v>
      </c>
      <c r="E648" s="2">
        <v>89.517051696777344</v>
      </c>
      <c r="F648" s="2">
        <v>77.454795837402344</v>
      </c>
      <c r="G648" s="2">
        <v>84.109634399414063</v>
      </c>
      <c r="H648" s="2">
        <v>87.600135803222656</v>
      </c>
      <c r="I648" s="2">
        <v>83.005264282226562</v>
      </c>
      <c r="J648" s="2">
        <v>73.483634948730469</v>
      </c>
      <c r="K648" s="2">
        <v>88.607231140136719</v>
      </c>
      <c r="L648" s="2">
        <v>75.600822448730469</v>
      </c>
      <c r="M648" s="2">
        <v>76.338981628417969</v>
      </c>
      <c r="N648" s="2">
        <v>82.290000915527344</v>
      </c>
      <c r="O648" s="2">
        <v>73.477912902832031</v>
      </c>
      <c r="R648" s="2">
        <v>80.87091064453125</v>
      </c>
      <c r="U648" s="2">
        <v>96.526664733886719</v>
      </c>
      <c r="V648" s="2">
        <v>84.647514343261719</v>
      </c>
      <c r="W648" s="2">
        <v>90.089263916015625</v>
      </c>
      <c r="Z648" s="2">
        <v>75.94415283203125</v>
      </c>
      <c r="AA648" s="2">
        <v>86.713203430175781</v>
      </c>
      <c r="AB648" s="2">
        <v>73.500801086425781</v>
      </c>
      <c r="AC648" s="2">
        <v>84.344245910644531</v>
      </c>
      <c r="AD648" s="2">
        <v>76.899749755859375</v>
      </c>
      <c r="AF648" s="2">
        <v>72.270545959472656</v>
      </c>
      <c r="AH648" s="2">
        <f t="shared" si="599"/>
        <v>6.4951629679659932</v>
      </c>
      <c r="AI648" s="2">
        <f t="shared" si="585"/>
        <v>72.270545959472656</v>
      </c>
      <c r="AJ648" s="2">
        <f t="shared" si="586"/>
        <v>72.392517401586971</v>
      </c>
      <c r="AK648" s="2">
        <f t="shared" si="587"/>
        <v>82.135261853535965</v>
      </c>
      <c r="AL648" s="2">
        <f t="shared" si="588"/>
        <v>91.878006305484959</v>
      </c>
      <c r="AM648" s="2">
        <f t="shared" si="589"/>
        <v>96.526664733886719</v>
      </c>
      <c r="AN648" s="89"/>
      <c r="AO648" s="48">
        <f t="shared" ref="AO648" ca="1" si="605">AN647</f>
        <v>85.317193615151027</v>
      </c>
      <c r="AP648" s="88"/>
      <c r="AQ648" s="88"/>
      <c r="AR648" s="88"/>
      <c r="AS648" s="88"/>
    </row>
    <row r="649" spans="1:45">
      <c r="A649" s="14" t="str">
        <f>'data organization'!S650</f>
        <v>647:18:2.24:HS</v>
      </c>
      <c r="B649" s="2">
        <v>93.276725769042969</v>
      </c>
      <c r="C649" s="2">
        <v>105.60150909423828</v>
      </c>
      <c r="D649" s="2">
        <v>89.866180419921875</v>
      </c>
      <c r="E649" s="2">
        <v>93.851455688476563</v>
      </c>
      <c r="F649" s="2">
        <v>80.951934814453125</v>
      </c>
      <c r="G649" s="2">
        <v>102.82009887695312</v>
      </c>
      <c r="H649" s="2">
        <v>111.13832092285156</v>
      </c>
      <c r="I649" s="2">
        <v>94.979629516601563</v>
      </c>
      <c r="J649" s="2">
        <v>74.161590576171875</v>
      </c>
      <c r="K649" s="2">
        <v>95.07659912109375</v>
      </c>
      <c r="L649" s="2">
        <v>68.896774291992187</v>
      </c>
      <c r="M649" s="2">
        <v>98.626686096191406</v>
      </c>
      <c r="N649" s="2">
        <v>108.46334075927734</v>
      </c>
      <c r="O649" s="2">
        <v>75.050888061523438</v>
      </c>
      <c r="R649" s="2">
        <v>130.26527404785156</v>
      </c>
      <c r="U649" s="2">
        <v>95.618217468261719</v>
      </c>
      <c r="V649" s="2">
        <v>101.0982666015625</v>
      </c>
      <c r="W649" s="2">
        <v>116.11459350585937</v>
      </c>
      <c r="Z649" s="2">
        <v>77.151138305664063</v>
      </c>
      <c r="AA649" s="2">
        <v>83.215377807617188</v>
      </c>
      <c r="AB649" s="2">
        <v>82.023345947265625</v>
      </c>
      <c r="AC649" s="2">
        <v>87.640571594238281</v>
      </c>
      <c r="AD649" s="2">
        <v>63.009918212890625</v>
      </c>
      <c r="AF649" s="2">
        <v>90.535514831542969</v>
      </c>
      <c r="AH649" s="2">
        <f t="shared" si="599"/>
        <v>15.697540391737318</v>
      </c>
      <c r="AI649" s="2">
        <f t="shared" si="585"/>
        <v>63.009918212890625</v>
      </c>
      <c r="AJ649" s="2">
        <f t="shared" si="586"/>
        <v>68.930104092874984</v>
      </c>
      <c r="AK649" s="2">
        <f t="shared" si="587"/>
        <v>92.476414680480957</v>
      </c>
      <c r="AL649" s="2">
        <f t="shared" si="588"/>
        <v>116.02272526808693</v>
      </c>
      <c r="AM649" s="2">
        <f t="shared" si="589"/>
        <v>130.26527404785156</v>
      </c>
      <c r="AN649" s="89"/>
      <c r="AO649" s="48">
        <f t="shared" ref="AO649" ca="1" si="606">AN647</f>
        <v>85.317193615151027</v>
      </c>
      <c r="AP649" s="88"/>
      <c r="AQ649" s="88"/>
      <c r="AR649" s="88"/>
      <c r="AS649" s="88"/>
    </row>
    <row r="650" spans="1:45">
      <c r="A650" s="14" t="str">
        <f>'data organization'!S651</f>
        <v>648:18:2.22:HI</v>
      </c>
      <c r="B650" s="2">
        <v>89.620048522949219</v>
      </c>
      <c r="C650" s="2">
        <v>87.273979187011719</v>
      </c>
      <c r="D650" s="2">
        <v>86.17913818359375</v>
      </c>
      <c r="E650" s="2">
        <v>89.463645935058594</v>
      </c>
      <c r="F650" s="2">
        <v>81.643394470214844</v>
      </c>
      <c r="G650" s="2">
        <v>83.989471435546875</v>
      </c>
      <c r="H650" s="2">
        <v>85.709922790527344</v>
      </c>
      <c r="I650" s="2">
        <v>86.17913818359375</v>
      </c>
      <c r="J650" s="2">
        <v>79.922943115234375</v>
      </c>
      <c r="K650" s="2">
        <v>93.217361450195313</v>
      </c>
      <c r="L650" s="2">
        <v>77.420463562011719</v>
      </c>
      <c r="M650" s="2">
        <v>72.571907043457031</v>
      </c>
      <c r="N650" s="2">
        <v>80.392158508300781</v>
      </c>
      <c r="O650" s="2">
        <v>75.856414794921875</v>
      </c>
      <c r="R650" s="2">
        <v>80.548561096191406</v>
      </c>
      <c r="U650" s="2">
        <v>106.82460021972656</v>
      </c>
      <c r="V650" s="2">
        <v>83.363853454589844</v>
      </c>
      <c r="W650" s="2">
        <v>88.368812561035156</v>
      </c>
      <c r="Z650" s="2">
        <v>77.420463562011719</v>
      </c>
      <c r="AA650" s="2">
        <v>93.686576843261719</v>
      </c>
      <c r="AB650" s="2">
        <v>76.169219970703125</v>
      </c>
      <c r="AC650" s="2">
        <v>86.17913818359375</v>
      </c>
      <c r="AD650" s="2">
        <v>82.581825256347656</v>
      </c>
      <c r="AF650" s="2">
        <v>73.97955322265625</v>
      </c>
      <c r="AH650" s="2">
        <f t="shared" si="599"/>
        <v>7.5257274180178371</v>
      </c>
      <c r="AI650" s="2">
        <f t="shared" si="585"/>
        <v>72.571907043457031</v>
      </c>
      <c r="AJ650" s="2">
        <f t="shared" si="586"/>
        <v>72.818183521003846</v>
      </c>
      <c r="AK650" s="2">
        <f t="shared" si="587"/>
        <v>84.106774648030594</v>
      </c>
      <c r="AL650" s="2">
        <f t="shared" si="588"/>
        <v>95.395365775057343</v>
      </c>
      <c r="AM650" s="2">
        <f t="shared" si="589"/>
        <v>106.82460021972656</v>
      </c>
      <c r="AN650" s="89">
        <f ca="1">INDIRECT("'calcRED(0)'!R"&amp;ROW('calcRED(0)'!$V$17)+(ROW(AN650)-ROW($AN$116))/3&amp;"C"&amp;COLUMN('calcRED(0)'!$V$17),FALSE)</f>
        <v>84.261853406344613</v>
      </c>
      <c r="AO650" s="48">
        <f t="shared" ref="AO650" ca="1" si="607">AN650</f>
        <v>84.261853406344613</v>
      </c>
      <c r="AP650" s="88">
        <f>AK650-AK653</f>
        <v>1.1665194829304966</v>
      </c>
      <c r="AQ650" s="88">
        <f>AK651-AK654</f>
        <v>1.1940193176269531</v>
      </c>
      <c r="AR650" s="88">
        <f>AK652-AK655</f>
        <v>1.8550650278727261</v>
      </c>
      <c r="AS650" s="88">
        <f>data3!AM650</f>
        <v>3.7193529067501174E-2</v>
      </c>
    </row>
    <row r="651" spans="1:45">
      <c r="A651" s="14" t="str">
        <f>'data organization'!S652</f>
        <v>649:18:2.22:LO</v>
      </c>
      <c r="B651" s="2">
        <v>85.620277404785156</v>
      </c>
      <c r="C651" s="2">
        <v>85.202560424804688</v>
      </c>
      <c r="D651" s="2">
        <v>82.75921630859375</v>
      </c>
      <c r="E651" s="2">
        <v>88.000686645507812</v>
      </c>
      <c r="F651" s="2">
        <v>76.401924133300781</v>
      </c>
      <c r="G651" s="2">
        <v>82.799270629882813</v>
      </c>
      <c r="H651" s="2">
        <v>86.089492797851563</v>
      </c>
      <c r="I651" s="2">
        <v>81.672004699707031</v>
      </c>
      <c r="J651" s="2">
        <v>72.550926208496094</v>
      </c>
      <c r="K651" s="2">
        <v>87.211029052734375</v>
      </c>
      <c r="L651" s="2">
        <v>74.7711181640625</v>
      </c>
      <c r="M651" s="2">
        <v>75.360496520996094</v>
      </c>
      <c r="N651" s="2">
        <v>81.088348388671875</v>
      </c>
      <c r="O651" s="2">
        <v>72.556648254394531</v>
      </c>
      <c r="R651" s="2">
        <v>79.9725341796875</v>
      </c>
      <c r="U651" s="2">
        <v>95.336463928222656</v>
      </c>
      <c r="V651" s="2">
        <v>83.319984436035156</v>
      </c>
      <c r="W651" s="2">
        <v>88.750289916992188</v>
      </c>
      <c r="Z651" s="2">
        <v>74.828338623046875</v>
      </c>
      <c r="AA651" s="2">
        <v>85.420005798339844</v>
      </c>
      <c r="AB651" s="2">
        <v>72.510871887207031</v>
      </c>
      <c r="AC651" s="2">
        <v>83.005264282226562</v>
      </c>
      <c r="AD651" s="2">
        <v>75.881210327148438</v>
      </c>
      <c r="AF651" s="2">
        <v>71.257728576660156</v>
      </c>
      <c r="AH651" s="2">
        <f t="shared" si="599"/>
        <v>6.3261568014946805</v>
      </c>
      <c r="AI651" s="2">
        <f t="shared" si="585"/>
        <v>71.257728576660156</v>
      </c>
      <c r="AJ651" s="2">
        <f t="shared" si="586"/>
        <v>71.442710280647788</v>
      </c>
      <c r="AK651" s="2">
        <f t="shared" si="587"/>
        <v>80.931945482889816</v>
      </c>
      <c r="AL651" s="2">
        <f t="shared" si="588"/>
        <v>90.421180685131844</v>
      </c>
      <c r="AM651" s="2">
        <f t="shared" si="589"/>
        <v>95.336463928222656</v>
      </c>
      <c r="AN651" s="89"/>
      <c r="AO651" s="48">
        <f t="shared" ref="AO651" ca="1" si="608">AN650</f>
        <v>84.261853406344613</v>
      </c>
      <c r="AP651" s="88"/>
      <c r="AQ651" s="88"/>
      <c r="AR651" s="88"/>
      <c r="AS651" s="88"/>
    </row>
    <row r="652" spans="1:45">
      <c r="A652" s="14" t="str">
        <f>'data organization'!S653</f>
        <v>650:18:2.22:HS</v>
      </c>
      <c r="B652" s="2">
        <v>91.517051696777344</v>
      </c>
      <c r="C652" s="2">
        <v>105.14030456542969</v>
      </c>
      <c r="D652" s="2">
        <v>85.012893676757813</v>
      </c>
      <c r="E652" s="2">
        <v>89.192108154296875</v>
      </c>
      <c r="F652" s="2">
        <v>79.930191040039063</v>
      </c>
      <c r="G652" s="2">
        <v>101.55237579345703</v>
      </c>
      <c r="H652" s="2">
        <v>110.86160278320312</v>
      </c>
      <c r="I652" s="2">
        <v>94.757308959960938</v>
      </c>
      <c r="J652" s="2">
        <v>72.900970458984375</v>
      </c>
      <c r="K652" s="2">
        <v>94.104522705078125</v>
      </c>
      <c r="L652" s="2">
        <v>67.647972106933594</v>
      </c>
      <c r="M652" s="2">
        <v>95.738838195800781</v>
      </c>
      <c r="N652" s="2">
        <v>107.32334136962891</v>
      </c>
      <c r="O652" s="2">
        <v>74.549476623535156</v>
      </c>
      <c r="R652" s="2">
        <v>120.94422912597656</v>
      </c>
      <c r="U652" s="2">
        <v>95.353324890136719</v>
      </c>
      <c r="V652" s="2">
        <v>93.234146118164063</v>
      </c>
      <c r="W652" s="2">
        <v>104.00030517578125</v>
      </c>
      <c r="Z652" s="2">
        <v>76.453422546386719</v>
      </c>
      <c r="AA652" s="2">
        <v>82.491645812988281</v>
      </c>
      <c r="AB652" s="2">
        <v>81.1837158203125</v>
      </c>
      <c r="AC652" s="2">
        <v>86.268791198730469</v>
      </c>
      <c r="AD652" s="2">
        <v>62.9578857421875</v>
      </c>
      <c r="AF652" s="2">
        <v>88.870452880859375</v>
      </c>
      <c r="AH652" s="2">
        <f t="shared" si="599"/>
        <v>14.122033599862856</v>
      </c>
      <c r="AI652" s="2">
        <f t="shared" si="585"/>
        <v>62.9578857421875</v>
      </c>
      <c r="AJ652" s="2">
        <f t="shared" si="586"/>
        <v>68.899736160264311</v>
      </c>
      <c r="AK652" s="2">
        <f t="shared" si="587"/>
        <v>90.082786560058594</v>
      </c>
      <c r="AL652" s="2">
        <f t="shared" si="588"/>
        <v>111.26583695985288</v>
      </c>
      <c r="AM652" s="2">
        <f t="shared" si="589"/>
        <v>120.94422912597656</v>
      </c>
      <c r="AN652" s="89"/>
      <c r="AO652" s="48">
        <f t="shared" ref="AO652" ca="1" si="609">AN650</f>
        <v>84.261853406344613</v>
      </c>
      <c r="AP652" s="88"/>
      <c r="AQ652" s="88"/>
      <c r="AR652" s="88"/>
      <c r="AS652" s="88"/>
    </row>
    <row r="653" spans="1:45">
      <c r="A653" s="14" t="str">
        <f>'data organization'!S654</f>
        <v>651:18:2.2:HI</v>
      </c>
      <c r="B653" s="2">
        <v>88.525215148925781</v>
      </c>
      <c r="C653" s="2">
        <v>86.022735595703125</v>
      </c>
      <c r="D653" s="2">
        <v>84.927902221679688</v>
      </c>
      <c r="E653" s="2">
        <v>88.21240234375</v>
      </c>
      <c r="F653" s="2">
        <v>80.548561096191406</v>
      </c>
      <c r="G653" s="2">
        <v>82.738227844238281</v>
      </c>
      <c r="H653" s="2">
        <v>84.458686828613281</v>
      </c>
      <c r="I653" s="2">
        <v>85.084304809570313</v>
      </c>
      <c r="J653" s="2">
        <v>78.828109741210938</v>
      </c>
      <c r="K653" s="2">
        <v>91.96612548828125</v>
      </c>
      <c r="L653" s="2">
        <v>76.325630187988281</v>
      </c>
      <c r="M653" s="2">
        <v>71.633476257324219</v>
      </c>
      <c r="N653" s="2">
        <v>79.297325134277344</v>
      </c>
      <c r="O653" s="2">
        <v>74.761581420898438</v>
      </c>
      <c r="R653" s="2">
        <v>79.453727722167969</v>
      </c>
      <c r="U653" s="2">
        <v>105.26055145263672</v>
      </c>
      <c r="V653" s="2">
        <v>82.269020080566406</v>
      </c>
      <c r="W653" s="2">
        <v>87.117568969726563</v>
      </c>
      <c r="Z653" s="2">
        <v>76.325630187988281</v>
      </c>
      <c r="AA653" s="2">
        <v>92.435340881347656</v>
      </c>
      <c r="AB653" s="2">
        <v>75.074386596679688</v>
      </c>
      <c r="AC653" s="2">
        <v>85.084304809570313</v>
      </c>
      <c r="AD653" s="2">
        <v>81.330589294433594</v>
      </c>
      <c r="AF653" s="2">
        <v>72.884719848632813</v>
      </c>
      <c r="AH653" s="2">
        <f t="shared" si="599"/>
        <v>7.4237373285704189</v>
      </c>
      <c r="AI653" s="2">
        <f t="shared" si="585"/>
        <v>71.633476257324219</v>
      </c>
      <c r="AJ653" s="2">
        <f t="shared" si="586"/>
        <v>71.804649172244467</v>
      </c>
      <c r="AK653" s="2">
        <f t="shared" si="587"/>
        <v>82.940255165100098</v>
      </c>
      <c r="AL653" s="2">
        <f t="shared" si="588"/>
        <v>94.075861157955728</v>
      </c>
      <c r="AM653" s="2">
        <f t="shared" si="589"/>
        <v>105.26055145263672</v>
      </c>
      <c r="AN653" s="89">
        <f ca="1">INDIRECT("'calcRED(0)'!R"&amp;ROW('calcRED(0)'!$V$17)+(ROW(AN653)-ROW($AN$116))/3&amp;"C"&amp;COLUMN('calcRED(0)'!$V$17),FALSE)</f>
        <v>83.029014567862646</v>
      </c>
      <c r="AO653" s="48">
        <f t="shared" ref="AO653" ca="1" si="610">AN653</f>
        <v>83.029014567862646</v>
      </c>
      <c r="AP653" s="88">
        <f>AK653-AK656</f>
        <v>1.19910589853923</v>
      </c>
      <c r="AQ653" s="88">
        <f>AK654-AK657</f>
        <v>1.2014093399047852</v>
      </c>
      <c r="AR653" s="88">
        <f>AK655-AK658</f>
        <v>1.7266570727030341</v>
      </c>
      <c r="AS653" s="88">
        <f>data3!AM653</f>
        <v>3.4177695551226073E-2</v>
      </c>
    </row>
    <row r="654" spans="1:45">
      <c r="A654" s="14" t="str">
        <f>'data organization'!S655</f>
        <v>652:18:2.2:LO</v>
      </c>
      <c r="B654" s="2">
        <v>84.121078491210937</v>
      </c>
      <c r="C654" s="2">
        <v>83.9322509765625</v>
      </c>
      <c r="D654" s="2">
        <v>81.494621276855469</v>
      </c>
      <c r="E654" s="2">
        <v>86.987869262695313</v>
      </c>
      <c r="F654" s="2">
        <v>75.211715698242188</v>
      </c>
      <c r="G654" s="2">
        <v>81.609062194824219</v>
      </c>
      <c r="H654" s="2">
        <v>84.607460021972656</v>
      </c>
      <c r="I654" s="2">
        <v>80.458915710449219</v>
      </c>
      <c r="J654" s="2">
        <v>71.549552917480469</v>
      </c>
      <c r="K654" s="2">
        <v>85.414283752441406</v>
      </c>
      <c r="L654" s="2">
        <v>73.718238830566406</v>
      </c>
      <c r="M654" s="2">
        <v>74.324790954589844</v>
      </c>
      <c r="N654" s="2">
        <v>79.909591674804688</v>
      </c>
      <c r="O654" s="2">
        <v>71.515220642089844</v>
      </c>
      <c r="R654" s="2">
        <v>78.931106567382813</v>
      </c>
      <c r="U654" s="2">
        <v>93.694206237792969</v>
      </c>
      <c r="V654" s="2">
        <v>82.324333190917969</v>
      </c>
      <c r="W654" s="2">
        <v>87.027923583984375</v>
      </c>
      <c r="Z654" s="2">
        <v>73.815521240234375</v>
      </c>
      <c r="AA654" s="2">
        <v>84.555961608886719</v>
      </c>
      <c r="AB654" s="2">
        <v>71.532386779785156</v>
      </c>
      <c r="AC654" s="2">
        <v>81.92950439453125</v>
      </c>
      <c r="AD654" s="2">
        <v>74.948501586914063</v>
      </c>
      <c r="AF654" s="2">
        <v>70.09613037109375</v>
      </c>
      <c r="AH654" s="2">
        <f t="shared" si="599"/>
        <v>6.166920154754278</v>
      </c>
      <c r="AI654" s="2">
        <f t="shared" si="585"/>
        <v>70.09613037109375</v>
      </c>
      <c r="AJ654" s="2">
        <f t="shared" si="586"/>
        <v>70.487545933131443</v>
      </c>
      <c r="AK654" s="2">
        <f t="shared" si="587"/>
        <v>79.737926165262863</v>
      </c>
      <c r="AL654" s="2">
        <f t="shared" si="588"/>
        <v>88.988306397394282</v>
      </c>
      <c r="AM654" s="2">
        <f t="shared" si="589"/>
        <v>93.694206237792969</v>
      </c>
      <c r="AN654" s="89"/>
      <c r="AO654" s="48">
        <f t="shared" ref="AO654" ca="1" si="611">AN653</f>
        <v>83.029014567862646</v>
      </c>
      <c r="AP654" s="88"/>
      <c r="AQ654" s="88"/>
      <c r="AR654" s="88"/>
      <c r="AS654" s="88"/>
    </row>
    <row r="655" spans="1:45">
      <c r="A655" s="14" t="str">
        <f>'data organization'!S656</f>
        <v>653:18:2.2:HS</v>
      </c>
      <c r="B655" s="2">
        <v>89.097503662109375</v>
      </c>
      <c r="C655" s="2">
        <v>104.75715637207031</v>
      </c>
      <c r="D655" s="2">
        <v>82.274055480957031</v>
      </c>
      <c r="E655" s="2">
        <v>87.20538330078125</v>
      </c>
      <c r="F655" s="2">
        <v>79.260856628417969</v>
      </c>
      <c r="G655" s="2">
        <v>100.19241333007812</v>
      </c>
      <c r="H655" s="2">
        <v>102.95254516601562</v>
      </c>
      <c r="I655" s="2">
        <v>94.06195068359375</v>
      </c>
      <c r="J655" s="2">
        <v>71.978561401367188</v>
      </c>
      <c r="K655" s="2">
        <v>93.186843872070313</v>
      </c>
      <c r="L655" s="2">
        <v>66.7705078125</v>
      </c>
      <c r="M655" s="2">
        <v>93.2459716796875</v>
      </c>
      <c r="N655" s="2">
        <v>105.69847869873047</v>
      </c>
      <c r="O655" s="2">
        <v>74.07171630859375</v>
      </c>
      <c r="R655" s="2">
        <v>111.71541595458984</v>
      </c>
      <c r="U655" s="2">
        <v>94.743110656738281</v>
      </c>
      <c r="V655" s="2">
        <v>91.907302856445313</v>
      </c>
      <c r="W655" s="2">
        <v>101.04386901855469</v>
      </c>
      <c r="Z655" s="2">
        <v>75.942550659179688</v>
      </c>
      <c r="AA655" s="2">
        <v>81.715873718261719</v>
      </c>
      <c r="AB655" s="2">
        <v>80.190353393554688</v>
      </c>
      <c r="AC655" s="2">
        <v>85.280158996582031</v>
      </c>
      <c r="AD655" s="2">
        <v>62.9200439453125</v>
      </c>
      <c r="AF655" s="2">
        <v>87.252693176269531</v>
      </c>
      <c r="AH655" s="2">
        <f t="shared" si="599"/>
        <v>12.759806603767124</v>
      </c>
      <c r="AI655" s="2">
        <f t="shared" si="585"/>
        <v>62.9200439453125</v>
      </c>
      <c r="AJ655" s="2">
        <f t="shared" si="586"/>
        <v>69.088011626535177</v>
      </c>
      <c r="AK655" s="2">
        <f t="shared" si="587"/>
        <v>88.227721532185868</v>
      </c>
      <c r="AL655" s="2">
        <f t="shared" si="588"/>
        <v>107.36743143783656</v>
      </c>
      <c r="AM655" s="2">
        <f t="shared" si="589"/>
        <v>111.71541595458984</v>
      </c>
      <c r="AN655" s="89"/>
      <c r="AO655" s="48">
        <f t="shared" ref="AO655" ca="1" si="612">AN653</f>
        <v>83.029014567862646</v>
      </c>
      <c r="AP655" s="88"/>
      <c r="AQ655" s="88"/>
      <c r="AR655" s="88"/>
      <c r="AS655" s="88"/>
    </row>
    <row r="656" spans="1:45">
      <c r="A656" s="14" t="str">
        <f>'data organization'!S657</f>
        <v>654:18:2.18:HI</v>
      </c>
      <c r="B656" s="2">
        <v>87.117568969726563</v>
      </c>
      <c r="C656" s="2">
        <v>84.771499633789063</v>
      </c>
      <c r="D656" s="2">
        <v>83.676658630371094</v>
      </c>
      <c r="E656" s="2">
        <v>86.961166381835938</v>
      </c>
      <c r="F656" s="2">
        <v>79.297325134277344</v>
      </c>
      <c r="G656" s="2">
        <v>81.643394470214844</v>
      </c>
      <c r="H656" s="2">
        <v>83.363853454589844</v>
      </c>
      <c r="I656" s="2">
        <v>83.83306884765625</v>
      </c>
      <c r="J656" s="2">
        <v>77.733268737792969</v>
      </c>
      <c r="K656" s="2">
        <v>90.558479309082031</v>
      </c>
      <c r="L656" s="2">
        <v>75.230789184570313</v>
      </c>
      <c r="M656" s="2">
        <v>70.538642883300781</v>
      </c>
      <c r="N656" s="2">
        <v>78.202484130859375</v>
      </c>
      <c r="O656" s="2">
        <v>73.666740417480469</v>
      </c>
      <c r="R656" s="2">
        <v>78.202484130859375</v>
      </c>
      <c r="U656" s="2">
        <v>103.8529052734375</v>
      </c>
      <c r="V656" s="2">
        <v>81.017776489257813</v>
      </c>
      <c r="W656" s="2">
        <v>85.8663330078125</v>
      </c>
      <c r="Z656" s="2">
        <v>75.230789184570313</v>
      </c>
      <c r="AA656" s="2">
        <v>91.184097290039063</v>
      </c>
      <c r="AB656" s="2">
        <v>73.97955322265625</v>
      </c>
      <c r="AC656" s="2">
        <v>83.83306884765625</v>
      </c>
      <c r="AD656" s="2">
        <v>80.235748291015625</v>
      </c>
      <c r="AF656" s="2">
        <v>71.789886474609375</v>
      </c>
      <c r="AH656" s="2">
        <f t="shared" si="599"/>
        <v>7.3364519675787241</v>
      </c>
      <c r="AI656" s="2">
        <f t="shared" si="585"/>
        <v>70.538642883300781</v>
      </c>
      <c r="AJ656" s="2">
        <f t="shared" si="586"/>
        <v>70.736471315192787</v>
      </c>
      <c r="AK656" s="2">
        <f t="shared" si="587"/>
        <v>81.741149266560868</v>
      </c>
      <c r="AL656" s="2">
        <f t="shared" si="588"/>
        <v>92.745827217928948</v>
      </c>
      <c r="AM656" s="2">
        <f t="shared" si="589"/>
        <v>103.8529052734375</v>
      </c>
      <c r="AN656" s="89">
        <f ca="1">INDIRECT("'calcRED(0)'!R"&amp;ROW('calcRED(0)'!$V$17)+(ROW(AN656)-ROW($AN$116))/3&amp;"C"&amp;COLUMN('calcRED(0)'!$V$17),FALSE)</f>
        <v>81.896140341034283</v>
      </c>
      <c r="AO656" s="48">
        <f t="shared" ref="AO656" ca="1" si="613">AN656</f>
        <v>81.896140341034283</v>
      </c>
      <c r="AP656" s="88">
        <f>AK656-AK659</f>
        <v>1.2447230021158759</v>
      </c>
      <c r="AQ656" s="88">
        <f>AK657-AK660</f>
        <v>1.2295430501302178</v>
      </c>
      <c r="AR656" s="88">
        <f>AK658-AK661</f>
        <v>1.4914228121439663</v>
      </c>
      <c r="AS656" s="88">
        <f>data3!AM656</f>
        <v>3.9064599621680518E-2</v>
      </c>
    </row>
    <row r="657" spans="1:45">
      <c r="A657" s="14" t="str">
        <f>'data organization'!S658</f>
        <v>655:18:2.18:LO</v>
      </c>
      <c r="B657" s="2">
        <v>82.639045715332031</v>
      </c>
      <c r="C657" s="2">
        <v>82.627601623535156</v>
      </c>
      <c r="D657" s="2">
        <v>80.104141235351563</v>
      </c>
      <c r="E657" s="2">
        <v>85.420005798339844</v>
      </c>
      <c r="F657" s="2">
        <v>74.158843994140625</v>
      </c>
      <c r="G657" s="2">
        <v>80.561912536621094</v>
      </c>
      <c r="H657" s="2">
        <v>83.342872619628906</v>
      </c>
      <c r="I657" s="2">
        <v>79.034103393554688</v>
      </c>
      <c r="J657" s="2">
        <v>70.519569396972656</v>
      </c>
      <c r="K657" s="2">
        <v>84.166854858398438</v>
      </c>
      <c r="L657" s="2">
        <v>72.590980529785156</v>
      </c>
      <c r="M657" s="2">
        <v>73.277641296386719</v>
      </c>
      <c r="N657" s="2">
        <v>78.679328918457031</v>
      </c>
      <c r="O657" s="2">
        <v>70.450904846191406</v>
      </c>
      <c r="R657" s="2">
        <v>77.861068725585938</v>
      </c>
      <c r="U657" s="2">
        <v>92.1263427734375</v>
      </c>
      <c r="V657" s="2">
        <v>81.443122863769531</v>
      </c>
      <c r="W657" s="2">
        <v>85.339897155761719</v>
      </c>
      <c r="Z657" s="2">
        <v>72.899978637695313</v>
      </c>
      <c r="AA657" s="2">
        <v>83.583198547363281</v>
      </c>
      <c r="AB657" s="2">
        <v>70.496681213378906</v>
      </c>
      <c r="AC657" s="2">
        <v>80.865188598632813</v>
      </c>
      <c r="AD657" s="2">
        <v>73.8040771484375</v>
      </c>
      <c r="AF657" s="2">
        <v>68.883041381835937</v>
      </c>
      <c r="AH657" s="2">
        <f t="shared" si="599"/>
        <v>6.0330901536189039</v>
      </c>
      <c r="AI657" s="2">
        <f t="shared" si="585"/>
        <v>68.883041381835937</v>
      </c>
      <c r="AJ657" s="2">
        <f t="shared" si="586"/>
        <v>69.486881594929727</v>
      </c>
      <c r="AK657" s="2">
        <f t="shared" si="587"/>
        <v>78.536516825358078</v>
      </c>
      <c r="AL657" s="2">
        <f t="shared" si="588"/>
        <v>87.586152055786428</v>
      </c>
      <c r="AM657" s="2">
        <f t="shared" si="589"/>
        <v>92.1263427734375</v>
      </c>
      <c r="AN657" s="89"/>
      <c r="AO657" s="48">
        <f t="shared" ref="AO657" ca="1" si="614">AN656</f>
        <v>81.896140341034283</v>
      </c>
      <c r="AP657" s="88"/>
      <c r="AQ657" s="88"/>
      <c r="AR657" s="88"/>
      <c r="AS657" s="88"/>
    </row>
    <row r="658" spans="1:45">
      <c r="A658" s="14" t="str">
        <f>'data organization'!S659</f>
        <v>656:18:2.18:HS</v>
      </c>
      <c r="B658" s="2">
        <v>83.979324340820312</v>
      </c>
      <c r="C658" s="2">
        <v>102.70893096923828</v>
      </c>
      <c r="D658" s="2">
        <v>80.507286071777344</v>
      </c>
      <c r="E658" s="2">
        <v>84.998703002929688</v>
      </c>
      <c r="F658" s="2">
        <v>78.511100769042969</v>
      </c>
      <c r="G658" s="2">
        <v>98.865570068359375</v>
      </c>
      <c r="H658" s="2">
        <v>92.597923278808594</v>
      </c>
      <c r="I658" s="2">
        <v>93.631492614746094</v>
      </c>
      <c r="J658" s="2">
        <v>71.396736145019531</v>
      </c>
      <c r="K658" s="2">
        <v>92.228958129882813</v>
      </c>
      <c r="L658" s="2">
        <v>66.254905700683594</v>
      </c>
      <c r="M658" s="2">
        <v>91.649497985839844</v>
      </c>
      <c r="N658" s="2">
        <v>105.13557434082031</v>
      </c>
      <c r="O658" s="2">
        <v>73.539558410644531</v>
      </c>
      <c r="R658" s="2">
        <v>109.14686584472656</v>
      </c>
      <c r="U658" s="2">
        <v>94.125808715820313</v>
      </c>
      <c r="V658" s="2">
        <v>90.86663818359375</v>
      </c>
      <c r="W658" s="2">
        <v>99.203781127929687</v>
      </c>
      <c r="Z658" s="2">
        <v>75.164413452148438</v>
      </c>
      <c r="AA658" s="2">
        <v>80.358283996582031</v>
      </c>
      <c r="AB658" s="2">
        <v>78.977035522460938</v>
      </c>
      <c r="AC658" s="2">
        <v>84.381401062011719</v>
      </c>
      <c r="AD658" s="2">
        <v>63.326847076416016</v>
      </c>
      <c r="AF658" s="2">
        <v>84.468910217285156</v>
      </c>
      <c r="AH658" s="2">
        <f t="shared" si="599"/>
        <v>12.058729266888776</v>
      </c>
      <c r="AI658" s="2">
        <f t="shared" si="585"/>
        <v>63.326847076416016</v>
      </c>
      <c r="AJ658" s="2">
        <f t="shared" si="586"/>
        <v>68.41297055914967</v>
      </c>
      <c r="AK658" s="2">
        <f t="shared" si="587"/>
        <v>86.501064459482834</v>
      </c>
      <c r="AL658" s="2">
        <f t="shared" si="588"/>
        <v>104.589158359816</v>
      </c>
      <c r="AM658" s="2">
        <f t="shared" si="589"/>
        <v>109.14686584472656</v>
      </c>
      <c r="AN658" s="89"/>
      <c r="AO658" s="48">
        <f t="shared" ref="AO658" ca="1" si="615">AN656</f>
        <v>81.896140341034283</v>
      </c>
      <c r="AP658" s="88"/>
      <c r="AQ658" s="88"/>
      <c r="AR658" s="88"/>
      <c r="AS658" s="88"/>
    </row>
    <row r="659" spans="1:45">
      <c r="A659" s="14" t="str">
        <f>'data organization'!S660</f>
        <v>657:18:2.16:HI</v>
      </c>
      <c r="B659" s="2">
        <v>85.709922790527344</v>
      </c>
      <c r="C659" s="2">
        <v>83.520256042480469</v>
      </c>
      <c r="D659" s="2">
        <v>82.425422668457031</v>
      </c>
      <c r="E659" s="2">
        <v>85.553520202636719</v>
      </c>
      <c r="F659" s="2">
        <v>78.202484130859375</v>
      </c>
      <c r="G659" s="2">
        <v>80.392158508300781</v>
      </c>
      <c r="H659" s="2">
        <v>81.956207275390625</v>
      </c>
      <c r="I659" s="2">
        <v>82.581825256347656</v>
      </c>
      <c r="J659" s="2">
        <v>76.638435363769531</v>
      </c>
      <c r="K659" s="2">
        <v>89.150833129882813</v>
      </c>
      <c r="L659" s="2">
        <v>74.135955810546875</v>
      </c>
      <c r="M659" s="2">
        <v>69.443809509277344</v>
      </c>
      <c r="N659" s="2">
        <v>76.951248168945313</v>
      </c>
      <c r="O659" s="2">
        <v>72.571907043457031</v>
      </c>
      <c r="R659" s="2">
        <v>77.107650756835938</v>
      </c>
      <c r="U659" s="2">
        <v>102.1324462890625</v>
      </c>
      <c r="V659" s="2">
        <v>79.922943115234375</v>
      </c>
      <c r="W659" s="2">
        <v>84.458686828613281</v>
      </c>
      <c r="Z659" s="2">
        <v>74.135955810546875</v>
      </c>
      <c r="AA659" s="2">
        <v>89.776458740234375</v>
      </c>
      <c r="AB659" s="2">
        <v>72.884719848632813</v>
      </c>
      <c r="AC659" s="2">
        <v>82.581825256347656</v>
      </c>
      <c r="AD659" s="2">
        <v>78.984512329101563</v>
      </c>
      <c r="AF659" s="2">
        <v>70.695045471191406</v>
      </c>
      <c r="AH659" s="2">
        <f t="shared" si="599"/>
        <v>7.1868882129089906</v>
      </c>
      <c r="AI659" s="2">
        <f t="shared" si="585"/>
        <v>69.443809509277344</v>
      </c>
      <c r="AJ659" s="2">
        <f t="shared" si="586"/>
        <v>69.716093945081511</v>
      </c>
      <c r="AK659" s="2">
        <f t="shared" si="587"/>
        <v>80.496426264444992</v>
      </c>
      <c r="AL659" s="2">
        <f t="shared" si="588"/>
        <v>91.276758583808473</v>
      </c>
      <c r="AM659" s="2">
        <f t="shared" si="589"/>
        <v>102.1324462890625</v>
      </c>
      <c r="AN659" s="89">
        <f ca="1">INDIRECT("'calcRED(0)'!R"&amp;ROW('calcRED(0)'!$V$17)+(ROW(AN659)-ROW($AN$116))/3&amp;"C"&amp;COLUMN('calcRED(0)'!$V$17),FALSE)</f>
        <v>80.60128188498534</v>
      </c>
      <c r="AO659" s="48">
        <f t="shared" ref="AO659" ca="1" si="616">AN659</f>
        <v>80.60128188498534</v>
      </c>
      <c r="AP659" s="88">
        <f>AK659-AK662</f>
        <v>1.2512394587198941</v>
      </c>
      <c r="AQ659" s="88">
        <f>AK660-AK663</f>
        <v>1.2979710896809848</v>
      </c>
      <c r="AR659" s="88">
        <f>AK661-AK664</f>
        <v>1.6196338335673062</v>
      </c>
      <c r="AS659" s="88">
        <f>data3!AM659</f>
        <v>3.8903397898520264E-2</v>
      </c>
    </row>
    <row r="660" spans="1:45">
      <c r="A660" s="14" t="str">
        <f>'data organization'!S661</f>
        <v>658:18:2.16:LO</v>
      </c>
      <c r="B660" s="2">
        <v>81.134124755859375</v>
      </c>
      <c r="C660" s="2">
        <v>81.363014221191406</v>
      </c>
      <c r="D660" s="2">
        <v>78.662162780761719</v>
      </c>
      <c r="E660" s="2">
        <v>84.052413940429688</v>
      </c>
      <c r="F660" s="2">
        <v>73.04302978515625</v>
      </c>
      <c r="G660" s="2">
        <v>79.274436950683594</v>
      </c>
      <c r="H660" s="2">
        <v>82.375831604003906</v>
      </c>
      <c r="I660" s="2">
        <v>77.700843811035156</v>
      </c>
      <c r="J660" s="2">
        <v>69.512474060058594</v>
      </c>
      <c r="K660" s="2">
        <v>82.318611145019531</v>
      </c>
      <c r="L660" s="2">
        <v>71.469444274902344</v>
      </c>
      <c r="M660" s="2">
        <v>72.362098693847656</v>
      </c>
      <c r="N660" s="2">
        <v>77.580680847167969</v>
      </c>
      <c r="O660" s="2">
        <v>69.272148132324219</v>
      </c>
      <c r="R660" s="2">
        <v>76.682304382324219</v>
      </c>
      <c r="U660" s="2">
        <v>90.644309997558594</v>
      </c>
      <c r="V660" s="2">
        <v>80.447471618652344</v>
      </c>
      <c r="W660" s="2">
        <v>83.674751281738281</v>
      </c>
      <c r="Z660" s="2">
        <v>71.829940795898437</v>
      </c>
      <c r="AA660" s="2">
        <v>82.433052062988281</v>
      </c>
      <c r="AB660" s="2">
        <v>69.415199279785156</v>
      </c>
      <c r="AC660" s="2">
        <v>79.755096435546875</v>
      </c>
      <c r="AD660" s="2">
        <v>72.602424621582031</v>
      </c>
      <c r="AF660" s="2">
        <v>67.761505126953125</v>
      </c>
      <c r="AH660" s="2">
        <f t="shared" si="599"/>
        <v>5.9045010275261864</v>
      </c>
      <c r="AI660" s="2">
        <f t="shared" si="585"/>
        <v>67.761505126953125</v>
      </c>
      <c r="AJ660" s="2">
        <f t="shared" si="586"/>
        <v>68.450222233938575</v>
      </c>
      <c r="AK660" s="2">
        <f t="shared" si="587"/>
        <v>77.30697377522786</v>
      </c>
      <c r="AL660" s="2">
        <f t="shared" si="588"/>
        <v>86.163725316517144</v>
      </c>
      <c r="AM660" s="2">
        <f t="shared" si="589"/>
        <v>90.644309997558594</v>
      </c>
      <c r="AN660" s="89"/>
      <c r="AO660" s="48">
        <f t="shared" ref="AO660" ca="1" si="617">AN659</f>
        <v>80.60128188498534</v>
      </c>
      <c r="AP660" s="88"/>
      <c r="AQ660" s="88"/>
      <c r="AR660" s="88"/>
      <c r="AS660" s="88"/>
    </row>
    <row r="661" spans="1:45">
      <c r="A661" s="14" t="str">
        <f>'data organization'!S662</f>
        <v>659:18:2.16:HS</v>
      </c>
      <c r="B661" s="2">
        <v>78.532386779785156</v>
      </c>
      <c r="C661" s="2">
        <v>101.60440826416016</v>
      </c>
      <c r="D661" s="2">
        <v>79.066909790039063</v>
      </c>
      <c r="E661" s="2">
        <v>82.95758056640625</v>
      </c>
      <c r="F661" s="2">
        <v>77.203170776367188</v>
      </c>
      <c r="G661" s="2">
        <v>97.784698486328125</v>
      </c>
      <c r="H661" s="2">
        <v>87.896011352539063</v>
      </c>
      <c r="I661" s="2">
        <v>92.765853881835938</v>
      </c>
      <c r="J661" s="2">
        <v>69.963455200195313</v>
      </c>
      <c r="K661" s="2">
        <v>91.230865478515625</v>
      </c>
      <c r="L661" s="2">
        <v>66.212326049804688</v>
      </c>
      <c r="M661" s="2">
        <v>90.067214965820313</v>
      </c>
      <c r="N661" s="2">
        <v>105.91134643554687</v>
      </c>
      <c r="O661" s="2">
        <v>72.882049560546875</v>
      </c>
      <c r="R661" s="2">
        <v>108.02342224121094</v>
      </c>
      <c r="U661" s="2">
        <v>92.713813781738281</v>
      </c>
      <c r="V661" s="2">
        <v>89.676963806152344</v>
      </c>
      <c r="W661" s="2">
        <v>97.678260803222656</v>
      </c>
      <c r="Z661" s="2">
        <v>74.480888366699219</v>
      </c>
      <c r="AA661" s="2">
        <v>79.282142639160156</v>
      </c>
      <c r="AB661" s="2">
        <v>77.328529357910156</v>
      </c>
      <c r="AC661" s="2">
        <v>83.324180603027344</v>
      </c>
      <c r="AD661" s="2">
        <v>62.567634582519531</v>
      </c>
      <c r="AF661" s="2">
        <v>81.077285766601563</v>
      </c>
      <c r="AH661" s="2">
        <f t="shared" si="599"/>
        <v>12.11061842488802</v>
      </c>
      <c r="AI661" s="2">
        <f t="shared" si="585"/>
        <v>62.567634582519531</v>
      </c>
      <c r="AJ661" s="2">
        <f t="shared" si="586"/>
        <v>66.843714010006835</v>
      </c>
      <c r="AK661" s="2">
        <f t="shared" si="587"/>
        <v>85.009641647338867</v>
      </c>
      <c r="AL661" s="2">
        <f t="shared" si="588"/>
        <v>103.1755692846709</v>
      </c>
      <c r="AM661" s="2">
        <f t="shared" si="589"/>
        <v>108.02342224121094</v>
      </c>
      <c r="AN661" s="89"/>
      <c r="AO661" s="48">
        <f t="shared" ref="AO661" ca="1" si="618">AN659</f>
        <v>80.60128188498534</v>
      </c>
      <c r="AP661" s="88"/>
      <c r="AQ661" s="88"/>
      <c r="AR661" s="88"/>
      <c r="AS661" s="88"/>
    </row>
    <row r="662" spans="1:45">
      <c r="A662" s="14" t="str">
        <f>'data organization'!S663</f>
        <v>660:18:2.14:HI</v>
      </c>
      <c r="B662" s="2">
        <v>84.458686828613281</v>
      </c>
      <c r="C662" s="2">
        <v>82.11260986328125</v>
      </c>
      <c r="D662" s="2">
        <v>81.174179077148438</v>
      </c>
      <c r="E662" s="2">
        <v>84.302284240722656</v>
      </c>
      <c r="F662" s="2">
        <v>76.951248168945313</v>
      </c>
      <c r="G662" s="2">
        <v>79.140914916992188</v>
      </c>
      <c r="H662" s="2">
        <v>80.704963684082031</v>
      </c>
      <c r="I662" s="2">
        <v>81.174179077148438</v>
      </c>
      <c r="J662" s="2">
        <v>75.387199401855469</v>
      </c>
      <c r="K662" s="2">
        <v>87.743186950683594</v>
      </c>
      <c r="L662" s="2">
        <v>73.041122436523438</v>
      </c>
      <c r="M662" s="2">
        <v>68.348976135253906</v>
      </c>
      <c r="N662" s="2">
        <v>75.856414794921875</v>
      </c>
      <c r="O662" s="2">
        <v>71.477073669433594</v>
      </c>
      <c r="R662" s="2">
        <v>75.856414794921875</v>
      </c>
      <c r="U662" s="2">
        <v>100.56839752197266</v>
      </c>
      <c r="V662" s="2">
        <v>78.671699523925781</v>
      </c>
      <c r="W662" s="2">
        <v>83.207443237304688</v>
      </c>
      <c r="Z662" s="2">
        <v>72.884719848632813</v>
      </c>
      <c r="AA662" s="2">
        <v>88.368812561035156</v>
      </c>
      <c r="AB662" s="2">
        <v>71.789886474609375</v>
      </c>
      <c r="AC662" s="2">
        <v>81.330589294433594</v>
      </c>
      <c r="AD662" s="2">
        <v>77.733268737792969</v>
      </c>
      <c r="AF662" s="2">
        <v>69.600212097167969</v>
      </c>
      <c r="AH662" s="2">
        <f t="shared" si="599"/>
        <v>7.0805844876205271</v>
      </c>
      <c r="AI662" s="2">
        <f t="shared" si="585"/>
        <v>68.348976135253906</v>
      </c>
      <c r="AJ662" s="2">
        <f t="shared" si="586"/>
        <v>68.6243100742943</v>
      </c>
      <c r="AK662" s="2">
        <f t="shared" si="587"/>
        <v>79.245186805725098</v>
      </c>
      <c r="AL662" s="2">
        <f t="shared" si="588"/>
        <v>89.866063537155895</v>
      </c>
      <c r="AM662" s="2">
        <f t="shared" si="589"/>
        <v>100.56839752197266</v>
      </c>
      <c r="AN662" s="89">
        <f ca="1">INDIRECT("'calcRED(0)'!R"&amp;ROW('calcRED(0)'!$V$17)+(ROW(AN662)-ROW($AN$116))/3&amp;"C"&amp;COLUMN('calcRED(0)'!$V$17),FALSE)</f>
        <v>79.311766717140699</v>
      </c>
      <c r="AO662" s="48">
        <f t="shared" ref="AO662" ca="1" si="619">AN662</f>
        <v>79.311766717140699</v>
      </c>
      <c r="AP662" s="88">
        <f>AK662-AK665</f>
        <v>1.2056214014689175</v>
      </c>
      <c r="AQ662" s="88">
        <f>AK663-AK666</f>
        <v>1.1701749165852817</v>
      </c>
      <c r="AR662" s="88">
        <f>AK664-AK667</f>
        <v>2.2617718378702705</v>
      </c>
      <c r="AS662" s="88">
        <f>data3!AM662</f>
        <v>3.4370622327250633E-2</v>
      </c>
    </row>
    <row r="663" spans="1:45">
      <c r="A663" s="14" t="str">
        <f>'data organization'!S664</f>
        <v>661:18:2.14:LO</v>
      </c>
      <c r="B663" s="2">
        <v>79.526206970214844</v>
      </c>
      <c r="C663" s="2">
        <v>80.098419189453125</v>
      </c>
      <c r="D663" s="2">
        <v>77.500572204589844</v>
      </c>
      <c r="E663" s="2">
        <v>82.461662292480469</v>
      </c>
      <c r="F663" s="2">
        <v>71.978713989257813</v>
      </c>
      <c r="G663" s="2">
        <v>77.918289184570313</v>
      </c>
      <c r="H663" s="2">
        <v>80.82513427734375</v>
      </c>
      <c r="I663" s="2">
        <v>76.413368225097656</v>
      </c>
      <c r="J663" s="2">
        <v>68.442436218261719</v>
      </c>
      <c r="K663" s="2">
        <v>80.395973205566406</v>
      </c>
      <c r="L663" s="2">
        <v>70.101852416992188</v>
      </c>
      <c r="M663" s="2">
        <v>71.1776123046875</v>
      </c>
      <c r="N663" s="2">
        <v>76.430534362792969</v>
      </c>
      <c r="O663" s="2">
        <v>68.030441284179688</v>
      </c>
      <c r="R663" s="2">
        <v>75.417716979980469</v>
      </c>
      <c r="U663" s="2">
        <v>89.345390319824219</v>
      </c>
      <c r="V663" s="2">
        <v>79.177154541015625</v>
      </c>
      <c r="W663" s="2">
        <v>82.267112731933594</v>
      </c>
      <c r="Z663" s="2">
        <v>70.622566223144531</v>
      </c>
      <c r="AA663" s="2">
        <v>81.14556884765625</v>
      </c>
      <c r="AB663" s="2">
        <v>68.230712890625</v>
      </c>
      <c r="AC663" s="2">
        <v>78.524833679199219</v>
      </c>
      <c r="AD663" s="2">
        <v>71.498054504394531</v>
      </c>
      <c r="AF663" s="2">
        <v>66.685737609863281</v>
      </c>
      <c r="AH663" s="2">
        <f t="shared" si="599"/>
        <v>5.7923650146518026</v>
      </c>
      <c r="AI663" s="2">
        <f t="shared" si="585"/>
        <v>66.685737609863281</v>
      </c>
      <c r="AJ663" s="2">
        <f t="shared" si="586"/>
        <v>67.320455163569164</v>
      </c>
      <c r="AK663" s="2">
        <f t="shared" si="587"/>
        <v>76.009002685546875</v>
      </c>
      <c r="AL663" s="2">
        <f t="shared" si="588"/>
        <v>84.697550207524586</v>
      </c>
      <c r="AM663" s="2">
        <f t="shared" si="589"/>
        <v>89.345390319824219</v>
      </c>
      <c r="AN663" s="89"/>
      <c r="AO663" s="48">
        <f t="shared" ref="AO663" ca="1" si="620">AN662</f>
        <v>79.311766717140699</v>
      </c>
      <c r="AP663" s="88"/>
      <c r="AQ663" s="88"/>
      <c r="AR663" s="88"/>
      <c r="AS663" s="88"/>
    </row>
    <row r="664" spans="1:45">
      <c r="A664" s="14" t="str">
        <f>'data organization'!S665</f>
        <v>662:18:2.14:HS</v>
      </c>
      <c r="B664" s="2">
        <v>75.767532348632812</v>
      </c>
      <c r="C664" s="2">
        <v>100.57793426513672</v>
      </c>
      <c r="D664" s="2">
        <v>77.7802734375</v>
      </c>
      <c r="E664" s="2">
        <v>80.925918579101563</v>
      </c>
      <c r="F664" s="2">
        <v>75.557029724121094</v>
      </c>
      <c r="G664" s="2">
        <v>97.422828674316406</v>
      </c>
      <c r="H664" s="2">
        <v>83.388038635253906</v>
      </c>
      <c r="I664" s="2">
        <v>90.679786682128906</v>
      </c>
      <c r="J664" s="2">
        <v>68.523078918457031</v>
      </c>
      <c r="K664" s="2">
        <v>88.747459411621094</v>
      </c>
      <c r="L664" s="2">
        <v>65.883575439453125</v>
      </c>
      <c r="M664" s="2">
        <v>88.591361999511719</v>
      </c>
      <c r="N664" s="2">
        <v>104.78790283203125</v>
      </c>
      <c r="O664" s="2">
        <v>72.271842956542969</v>
      </c>
      <c r="R664" s="2">
        <v>106.17860412597656</v>
      </c>
      <c r="U664" s="2">
        <v>90.736549377441406</v>
      </c>
      <c r="V664" s="2">
        <v>88.496757507324219</v>
      </c>
      <c r="W664" s="2">
        <v>96.389259338378906</v>
      </c>
      <c r="Z664" s="2">
        <v>73.664909362792969</v>
      </c>
      <c r="AA664" s="2">
        <v>77.962387084960938</v>
      </c>
      <c r="AB664" s="2">
        <v>75.746238708496094</v>
      </c>
      <c r="AC664" s="2">
        <v>82.115585327148438</v>
      </c>
      <c r="AD664" s="2">
        <v>61.806056976318359</v>
      </c>
      <c r="AF664" s="2">
        <v>77.359275817871094</v>
      </c>
      <c r="AH664" s="2">
        <f t="shared" si="599"/>
        <v>12.017922790678051</v>
      </c>
      <c r="AI664" s="2">
        <f t="shared" si="585"/>
        <v>61.806056976318359</v>
      </c>
      <c r="AJ664" s="2">
        <f t="shared" si="586"/>
        <v>65.363123627754476</v>
      </c>
      <c r="AK664" s="2">
        <f t="shared" si="587"/>
        <v>83.390007813771561</v>
      </c>
      <c r="AL664" s="2">
        <f t="shared" si="588"/>
        <v>101.41689199978865</v>
      </c>
      <c r="AM664" s="2">
        <f t="shared" si="589"/>
        <v>106.17860412597656</v>
      </c>
      <c r="AN664" s="89"/>
      <c r="AO664" s="48">
        <f t="shared" ref="AO664" ca="1" si="621">AN662</f>
        <v>79.311766717140699</v>
      </c>
      <c r="AP664" s="88"/>
      <c r="AQ664" s="88"/>
      <c r="AR664" s="88"/>
      <c r="AS664" s="88"/>
    </row>
    <row r="665" spans="1:45">
      <c r="A665" s="14" t="str">
        <f>'data organization'!S666</f>
        <v>663:18:2.12:HI</v>
      </c>
      <c r="B665" s="2">
        <v>83.207443237304688</v>
      </c>
      <c r="C665" s="2">
        <v>81.017776489257813</v>
      </c>
      <c r="D665" s="2">
        <v>79.922943115234375</v>
      </c>
      <c r="E665" s="2">
        <v>82.894638061523438</v>
      </c>
      <c r="F665" s="2">
        <v>75.700004577636719</v>
      </c>
      <c r="G665" s="2">
        <v>77.889678955078125</v>
      </c>
      <c r="H665" s="2">
        <v>79.453727722167969</v>
      </c>
      <c r="I665" s="2">
        <v>79.922943115234375</v>
      </c>
      <c r="J665" s="2">
        <v>74.292366027832031</v>
      </c>
      <c r="K665" s="2">
        <v>86.491950988769531</v>
      </c>
      <c r="L665" s="2">
        <v>71.9462890625</v>
      </c>
      <c r="M665" s="2">
        <v>67.410545349121094</v>
      </c>
      <c r="N665" s="2">
        <v>74.605171203613281</v>
      </c>
      <c r="O665" s="2">
        <v>70.382240295410156</v>
      </c>
      <c r="R665" s="2">
        <v>74.605171203613281</v>
      </c>
      <c r="U665" s="2">
        <v>99.004348754882813</v>
      </c>
      <c r="V665" s="2">
        <v>77.420463562011719</v>
      </c>
      <c r="W665" s="2">
        <v>81.956207275390625</v>
      </c>
      <c r="Z665" s="2">
        <v>71.789886474609375</v>
      </c>
      <c r="AA665" s="2">
        <v>86.961166381835938</v>
      </c>
      <c r="AB665" s="2">
        <v>70.695045471191406</v>
      </c>
      <c r="AC665" s="2">
        <v>80.079345703125</v>
      </c>
      <c r="AD665" s="2">
        <v>76.638435363769531</v>
      </c>
      <c r="AF665" s="2">
        <v>68.661781311035156</v>
      </c>
      <c r="AH665" s="2">
        <f t="shared" si="599"/>
        <v>6.9578211390611457</v>
      </c>
      <c r="AI665" s="2">
        <f t="shared" si="585"/>
        <v>67.410545349121094</v>
      </c>
      <c r="AJ665" s="2">
        <f t="shared" si="586"/>
        <v>67.602833695664458</v>
      </c>
      <c r="AK665" s="2">
        <f t="shared" si="587"/>
        <v>78.03956540425618</v>
      </c>
      <c r="AL665" s="2">
        <f t="shared" si="588"/>
        <v>88.476297112847902</v>
      </c>
      <c r="AM665" s="2">
        <f t="shared" si="589"/>
        <v>99.004348754882813</v>
      </c>
      <c r="AN665" s="89">
        <f ca="1">INDIRECT("'calcRED(0)'!R"&amp;ROW('calcRED(0)'!$V$17)+(ROW(AN665)-ROW($AN$116))/3&amp;"C"&amp;COLUMN('calcRED(0)'!$V$17),FALSE)</f>
        <v>78.17249762463463</v>
      </c>
      <c r="AO665" s="48">
        <f t="shared" ref="AO665" ca="1" si="622">AN665</f>
        <v>78.17249762463463</v>
      </c>
      <c r="AP665" s="88">
        <f>AK665-AK668</f>
        <v>1.1339359283447266</v>
      </c>
      <c r="AQ665" s="88">
        <f>AK666-AK669</f>
        <v>1.0733776092529297</v>
      </c>
      <c r="AR665" s="88">
        <f>AK667-AK670</f>
        <v>1.8997068405151367</v>
      </c>
      <c r="AS665" s="88">
        <f>data3!AM665</f>
        <v>3.6258159145232227E-2</v>
      </c>
    </row>
    <row r="666" spans="1:45">
      <c r="A666" s="14" t="str">
        <f>'data organization'!S667</f>
        <v>664:18:2.12:LO</v>
      </c>
      <c r="B666" s="2">
        <v>78.358894348144531</v>
      </c>
      <c r="C666" s="2">
        <v>78.816665649414063</v>
      </c>
      <c r="D666" s="2">
        <v>76.367591857910156</v>
      </c>
      <c r="E666" s="2">
        <v>81.260017395019531</v>
      </c>
      <c r="F666" s="2">
        <v>70.759902954101563</v>
      </c>
      <c r="G666" s="2">
        <v>76.653694152832031</v>
      </c>
      <c r="H666" s="2">
        <v>79.531929016113281</v>
      </c>
      <c r="I666" s="2">
        <v>75.452049255371094</v>
      </c>
      <c r="J666" s="2">
        <v>67.418174743652344</v>
      </c>
      <c r="K666" s="2">
        <v>79.062713623046875</v>
      </c>
      <c r="L666" s="2">
        <v>69.043258666992187</v>
      </c>
      <c r="M666" s="2">
        <v>69.884414672851562</v>
      </c>
      <c r="N666" s="2">
        <v>75.097274780273438</v>
      </c>
      <c r="O666" s="2">
        <v>66.840240478515625</v>
      </c>
      <c r="R666" s="2">
        <v>74.296180725097656</v>
      </c>
      <c r="U666" s="2">
        <v>88.378349304199219</v>
      </c>
      <c r="V666" s="2">
        <v>77.838180541992188</v>
      </c>
      <c r="W666" s="2">
        <v>80.968185424804688</v>
      </c>
      <c r="Z666" s="2">
        <v>69.466697692871094</v>
      </c>
      <c r="AA666" s="2">
        <v>79.961090087890625</v>
      </c>
      <c r="AB666" s="2">
        <v>67.372398376464844</v>
      </c>
      <c r="AC666" s="2">
        <v>77.225906372070312</v>
      </c>
      <c r="AD666" s="2">
        <v>70.302131652832031</v>
      </c>
      <c r="AF666" s="2">
        <v>65.775924682617188</v>
      </c>
      <c r="AH666" s="2">
        <f t="shared" si="599"/>
        <v>5.7432036723009672</v>
      </c>
      <c r="AI666" s="2">
        <f t="shared" si="585"/>
        <v>65.775924682617188</v>
      </c>
      <c r="AJ666" s="2">
        <f t="shared" si="586"/>
        <v>66.224022260510139</v>
      </c>
      <c r="AK666" s="2">
        <f t="shared" si="587"/>
        <v>74.838827768961593</v>
      </c>
      <c r="AL666" s="2">
        <f t="shared" si="588"/>
        <v>83.453633277413047</v>
      </c>
      <c r="AM666" s="2">
        <f t="shared" si="589"/>
        <v>88.378349304199219</v>
      </c>
      <c r="AN666" s="89"/>
      <c r="AO666" s="48">
        <f t="shared" ref="AO666" ca="1" si="623">AN665</f>
        <v>78.17249762463463</v>
      </c>
      <c r="AP666" s="88"/>
      <c r="AQ666" s="88"/>
      <c r="AR666" s="88"/>
      <c r="AS666" s="88"/>
    </row>
    <row r="667" spans="1:45">
      <c r="A667" s="14" t="str">
        <f>'data organization'!S668</f>
        <v>665:18:2.12:HS</v>
      </c>
      <c r="B667" s="2">
        <v>73.726402282714844</v>
      </c>
      <c r="C667" s="2">
        <v>100.12382507324219</v>
      </c>
      <c r="D667" s="2">
        <v>75.999313354492188</v>
      </c>
      <c r="E667" s="2">
        <v>79.688941955566406</v>
      </c>
      <c r="F667" s="2">
        <v>73.965286254882813</v>
      </c>
      <c r="G667" s="2">
        <v>97.413368225097656</v>
      </c>
      <c r="H667" s="2">
        <v>81.266502380371094</v>
      </c>
      <c r="I667" s="2">
        <v>82.822769165039063</v>
      </c>
      <c r="J667" s="2">
        <v>67.217514038085938</v>
      </c>
      <c r="K667" s="2">
        <v>76.649726867675781</v>
      </c>
      <c r="L667" s="2">
        <v>65.571372985839844</v>
      </c>
      <c r="M667" s="2">
        <v>87.737541198730469</v>
      </c>
      <c r="N667" s="2">
        <v>102.48188018798828</v>
      </c>
      <c r="O667" s="2">
        <v>71.060882568359375</v>
      </c>
      <c r="R667" s="2">
        <v>105.34134674072266</v>
      </c>
      <c r="U667" s="2">
        <v>84.052642822265625</v>
      </c>
      <c r="V667" s="2">
        <v>87.425346374511719</v>
      </c>
      <c r="W667" s="2">
        <v>95.078964233398438</v>
      </c>
      <c r="Z667" s="2">
        <v>73.915618896484375</v>
      </c>
      <c r="AA667" s="2">
        <v>76.635536193847656</v>
      </c>
      <c r="AB667" s="2">
        <v>74.438316345214844</v>
      </c>
      <c r="AC667" s="2">
        <v>80.9945068359375</v>
      </c>
      <c r="AD667" s="2">
        <v>60.155185699462891</v>
      </c>
      <c r="AF667" s="2">
        <v>73.314872741699219</v>
      </c>
      <c r="AH667" s="2">
        <f t="shared" si="599"/>
        <v>11.918189702975678</v>
      </c>
      <c r="AI667" s="2">
        <f t="shared" si="585"/>
        <v>60.155185699462891</v>
      </c>
      <c r="AJ667" s="2">
        <f t="shared" si="586"/>
        <v>63.250951421437776</v>
      </c>
      <c r="AK667" s="2">
        <f t="shared" si="587"/>
        <v>81.128235975901291</v>
      </c>
      <c r="AL667" s="2">
        <f t="shared" si="588"/>
        <v>99.005520530364805</v>
      </c>
      <c r="AM667" s="2">
        <f t="shared" si="589"/>
        <v>105.34134674072266</v>
      </c>
      <c r="AN667" s="89"/>
      <c r="AO667" s="48">
        <f t="shared" ref="AO667" ca="1" si="624">AN665</f>
        <v>78.17249762463463</v>
      </c>
      <c r="AP667" s="88"/>
      <c r="AQ667" s="88"/>
      <c r="AR667" s="88"/>
      <c r="AS667" s="88"/>
    </row>
    <row r="668" spans="1:45">
      <c r="A668" s="14" t="str">
        <f>'data organization'!S669</f>
        <v>666:18:2.1:HI</v>
      </c>
      <c r="B668" s="2">
        <v>82.11260986328125</v>
      </c>
      <c r="C668" s="2">
        <v>79.76654052734375</v>
      </c>
      <c r="D668" s="2">
        <v>78.828109741210938</v>
      </c>
      <c r="E668" s="2">
        <v>81.7998046875</v>
      </c>
      <c r="F668" s="2">
        <v>74.605171203613281</v>
      </c>
      <c r="G668" s="2">
        <v>76.794845581054687</v>
      </c>
      <c r="H668" s="2">
        <v>78.358894348144531</v>
      </c>
      <c r="I668" s="2">
        <v>78.828109741210938</v>
      </c>
      <c r="J668" s="2">
        <v>73.197525024414063</v>
      </c>
      <c r="K668" s="2">
        <v>85.240707397460938</v>
      </c>
      <c r="L668" s="2">
        <v>70.851455688476562</v>
      </c>
      <c r="M668" s="2">
        <v>66.315711975097656</v>
      </c>
      <c r="N668" s="2">
        <v>73.510337829589844</v>
      </c>
      <c r="O668" s="2">
        <v>69.287406921386719</v>
      </c>
      <c r="R668" s="2">
        <v>73.666740417480469</v>
      </c>
      <c r="U668" s="2">
        <v>97.596702575683594</v>
      </c>
      <c r="V668" s="2">
        <v>76.325630187988281</v>
      </c>
      <c r="W668" s="2">
        <v>80.704963684082031</v>
      </c>
      <c r="Z668" s="2">
        <v>70.695045471191406</v>
      </c>
      <c r="AA668" s="2">
        <v>85.709922790527344</v>
      </c>
      <c r="AB668" s="2">
        <v>69.600212097167969</v>
      </c>
      <c r="AC668" s="2">
        <v>78.828109741210938</v>
      </c>
      <c r="AD668" s="2">
        <v>75.387199401855469</v>
      </c>
      <c r="AF668" s="2">
        <v>67.723350524902344</v>
      </c>
      <c r="AH668" s="2">
        <f t="shared" si="599"/>
        <v>6.8803469227997835</v>
      </c>
      <c r="AI668" s="2">
        <f t="shared" si="585"/>
        <v>66.315711975097656</v>
      </c>
      <c r="AJ668" s="2">
        <f t="shared" si="586"/>
        <v>66.585109091711786</v>
      </c>
      <c r="AK668" s="2">
        <f t="shared" si="587"/>
        <v>76.905629475911454</v>
      </c>
      <c r="AL668" s="2">
        <f t="shared" si="588"/>
        <v>87.226149860111121</v>
      </c>
      <c r="AM668" s="2">
        <f t="shared" si="589"/>
        <v>97.596702575683594</v>
      </c>
      <c r="AN668" s="89">
        <f ca="1">INDIRECT("'calcRED(0)'!R"&amp;ROW('calcRED(0)'!$V$17)+(ROW(AN668)-ROW($AN$116))/3&amp;"C"&amp;COLUMN('calcRED(0)'!$V$17),FALSE)</f>
        <v>76.970663113986902</v>
      </c>
      <c r="AO668" s="48">
        <f t="shared" ref="AO668" ca="1" si="625">AN668</f>
        <v>76.970663113986902</v>
      </c>
      <c r="AP668" s="88">
        <f>AK668-AK671</f>
        <v>1.1078691482543945</v>
      </c>
      <c r="AQ668" s="88">
        <f>AK669-AK672</f>
        <v>1.0421435038248745</v>
      </c>
      <c r="AR668" s="88">
        <f>AK670-AK673</f>
        <v>1.5644469261169434</v>
      </c>
      <c r="AS668" s="88">
        <f>data3!AM668</f>
        <v>3.158037893233745E-2</v>
      </c>
    </row>
    <row r="669" spans="1:45">
      <c r="A669" s="14" t="str">
        <f>'data organization'!S670</f>
        <v>667:18:2.1:LO</v>
      </c>
      <c r="B669" s="2">
        <v>77.311744689941406</v>
      </c>
      <c r="C669" s="2">
        <v>77.609291076660156</v>
      </c>
      <c r="D669" s="2">
        <v>75.394828796386719</v>
      </c>
      <c r="E669" s="2">
        <v>80.075531005859375</v>
      </c>
      <c r="F669" s="2">
        <v>69.82147216796875</v>
      </c>
      <c r="G669" s="2">
        <v>75.669486999511719</v>
      </c>
      <c r="H669" s="2">
        <v>78.336006164550781</v>
      </c>
      <c r="I669" s="2">
        <v>74.616615295410156</v>
      </c>
      <c r="J669" s="2">
        <v>66.474021911621094</v>
      </c>
      <c r="K669" s="2">
        <v>77.9468994140625</v>
      </c>
      <c r="L669" s="2">
        <v>67.898834228515625</v>
      </c>
      <c r="M669" s="2">
        <v>68.694206237792969</v>
      </c>
      <c r="N669" s="2">
        <v>74.204620361328125</v>
      </c>
      <c r="O669" s="2">
        <v>65.918975830078125</v>
      </c>
      <c r="R669" s="2">
        <v>73.289085388183594</v>
      </c>
      <c r="U669" s="2">
        <v>87.365531921386719</v>
      </c>
      <c r="V669" s="2">
        <v>76.630805969238281</v>
      </c>
      <c r="W669" s="2">
        <v>79.440376281738281</v>
      </c>
      <c r="Z669" s="2">
        <v>68.499656677246094</v>
      </c>
      <c r="AA669" s="2">
        <v>78.770889282226563</v>
      </c>
      <c r="AB669" s="2">
        <v>66.382469177246094</v>
      </c>
      <c r="AC669" s="2">
        <v>76.018539428710937</v>
      </c>
      <c r="AD669" s="2">
        <v>69.163421630859375</v>
      </c>
      <c r="AF669" s="2">
        <v>64.837493896484375</v>
      </c>
      <c r="AH669" s="2">
        <f t="shared" si="599"/>
        <v>5.6799470125916827</v>
      </c>
      <c r="AI669" s="2">
        <f t="shared" si="585"/>
        <v>64.837493896484375</v>
      </c>
      <c r="AJ669" s="2">
        <f t="shared" si="586"/>
        <v>65.245529640821132</v>
      </c>
      <c r="AK669" s="2">
        <f t="shared" si="587"/>
        <v>73.765450159708664</v>
      </c>
      <c r="AL669" s="2">
        <f t="shared" si="588"/>
        <v>82.285370678596195</v>
      </c>
      <c r="AM669" s="2">
        <f t="shared" si="589"/>
        <v>87.365531921386719</v>
      </c>
      <c r="AN669" s="89"/>
      <c r="AO669" s="48">
        <f t="shared" ref="AO669" ca="1" si="626">AN668</f>
        <v>76.970663113986902</v>
      </c>
      <c r="AP669" s="88"/>
      <c r="AQ669" s="88"/>
      <c r="AR669" s="88"/>
      <c r="AS669" s="88"/>
    </row>
    <row r="670" spans="1:45">
      <c r="A670" s="14" t="str">
        <f>'data organization'!S671</f>
        <v>668:18:2.1:HS</v>
      </c>
      <c r="B670" s="2">
        <v>72.210342407226562</v>
      </c>
      <c r="C670" s="2">
        <v>99.991378784179688</v>
      </c>
      <c r="D670" s="2">
        <v>74.908981323242188</v>
      </c>
      <c r="E670" s="2">
        <v>79.286872863769531</v>
      </c>
      <c r="F670" s="2">
        <v>72.520179748535156</v>
      </c>
      <c r="G670" s="2">
        <v>96.578468322753906</v>
      </c>
      <c r="H670" s="2">
        <v>80.784011840820313</v>
      </c>
      <c r="I670" s="2">
        <v>74.348442077636719</v>
      </c>
      <c r="J670" s="2">
        <v>65.663612365722656</v>
      </c>
      <c r="K670" s="2">
        <v>71.20751953125</v>
      </c>
      <c r="L670" s="2">
        <v>65.105438232421875</v>
      </c>
      <c r="M670" s="2">
        <v>86.521858215332031</v>
      </c>
      <c r="N670" s="2">
        <v>100.24917602539062</v>
      </c>
      <c r="O670" s="2">
        <v>69.797897338867188</v>
      </c>
      <c r="R670" s="2">
        <v>103.66681671142578</v>
      </c>
      <c r="U670" s="2">
        <v>77.929275512695313</v>
      </c>
      <c r="V670" s="2">
        <v>86.325553894042969</v>
      </c>
      <c r="W670" s="2">
        <v>94.0714111328125</v>
      </c>
      <c r="Z670" s="2">
        <v>72.664451599121094</v>
      </c>
      <c r="AA670" s="2">
        <v>75.568855285644531</v>
      </c>
      <c r="AB670" s="2">
        <v>73.184783935546875</v>
      </c>
      <c r="AC670" s="2">
        <v>79.88525390625</v>
      </c>
      <c r="AD670" s="2">
        <v>59.161823272705078</v>
      </c>
      <c r="AF670" s="2">
        <v>69.852294921875</v>
      </c>
      <c r="AH670" s="2">
        <f t="shared" si="599"/>
        <v>12.080696051491413</v>
      </c>
      <c r="AI670" s="2">
        <f t="shared" si="585"/>
        <v>59.161823272705078</v>
      </c>
      <c r="AJ670" s="2">
        <f t="shared" si="586"/>
        <v>61.107485058149038</v>
      </c>
      <c r="AK670" s="2">
        <f t="shared" si="587"/>
        <v>79.228529135386154</v>
      </c>
      <c r="AL670" s="2">
        <f t="shared" si="588"/>
        <v>97.34957321262327</v>
      </c>
      <c r="AM670" s="2">
        <f t="shared" si="589"/>
        <v>103.66681671142578</v>
      </c>
      <c r="AN670" s="89"/>
      <c r="AO670" s="48">
        <f t="shared" ref="AO670" ca="1" si="627">AN668</f>
        <v>76.970663113986902</v>
      </c>
      <c r="AP670" s="88"/>
      <c r="AQ670" s="88"/>
      <c r="AR670" s="88"/>
      <c r="AS670" s="88"/>
    </row>
    <row r="671" spans="1:45">
      <c r="A671" s="14" t="str">
        <f>'data organization'!S672</f>
        <v>669:18:2.08:HI</v>
      </c>
      <c r="B671" s="2">
        <v>80.861373901367188</v>
      </c>
      <c r="C671" s="2">
        <v>78.671699523925781</v>
      </c>
      <c r="D671" s="2">
        <v>77.576866149902344</v>
      </c>
      <c r="E671" s="2">
        <v>80.548561096191406</v>
      </c>
      <c r="F671" s="2">
        <v>73.510337829589844</v>
      </c>
      <c r="G671" s="2">
        <v>75.700004577636719</v>
      </c>
      <c r="H671" s="2">
        <v>77.264060974121094</v>
      </c>
      <c r="I671" s="2">
        <v>77.733268737792969</v>
      </c>
      <c r="J671" s="2">
        <v>72.102691650390625</v>
      </c>
      <c r="K671" s="2">
        <v>83.989471435546875</v>
      </c>
      <c r="L671" s="2">
        <v>69.756622314453125</v>
      </c>
      <c r="M671" s="2">
        <v>65.377281188964844</v>
      </c>
      <c r="N671" s="2">
        <v>72.415504455566406</v>
      </c>
      <c r="O671" s="2">
        <v>68.348976135253906</v>
      </c>
      <c r="R671" s="2">
        <v>72.571907043457031</v>
      </c>
      <c r="U671" s="2">
        <v>96.189056396484375</v>
      </c>
      <c r="V671" s="2">
        <v>75.230789184570313</v>
      </c>
      <c r="W671" s="2">
        <v>79.610130310058594</v>
      </c>
      <c r="Z671" s="2">
        <v>69.756622314453125</v>
      </c>
      <c r="AA671" s="2">
        <v>84.458686828613281</v>
      </c>
      <c r="AB671" s="2">
        <v>68.661781311035156</v>
      </c>
      <c r="AC671" s="2">
        <v>77.733268737792969</v>
      </c>
      <c r="AD671" s="2">
        <v>74.448768615722656</v>
      </c>
      <c r="AF671" s="2">
        <v>66.628517150878906</v>
      </c>
      <c r="AH671" s="2">
        <f t="shared" si="599"/>
        <v>6.7780767166315741</v>
      </c>
      <c r="AI671" s="2">
        <f t="shared" si="585"/>
        <v>65.377281188964844</v>
      </c>
      <c r="AJ671" s="2">
        <f t="shared" si="586"/>
        <v>65.630645252709698</v>
      </c>
      <c r="AK671" s="2">
        <f t="shared" si="587"/>
        <v>75.797760327657059</v>
      </c>
      <c r="AL671" s="2">
        <f t="shared" si="588"/>
        <v>85.96487540260442</v>
      </c>
      <c r="AM671" s="2">
        <f t="shared" si="589"/>
        <v>96.189056396484375</v>
      </c>
      <c r="AN671" s="89">
        <f ca="1">INDIRECT("'calcRED(0)'!R"&amp;ROW('calcRED(0)'!$V$17)+(ROW(AN671)-ROW($AN$116))/3&amp;"C"&amp;COLUMN('calcRED(0)'!$V$17),FALSE)</f>
        <v>75.923881088782892</v>
      </c>
      <c r="AO671" s="48">
        <f t="shared" ref="AO671" ca="1" si="628">AN671</f>
        <v>75.923881088782892</v>
      </c>
      <c r="AP671" s="88">
        <f>AK671-AK674</f>
        <v>1.0818007787068638</v>
      </c>
      <c r="AQ671" s="88">
        <f>AK672-AK675</f>
        <v>1.0717086791992187</v>
      </c>
      <c r="AR671" s="88">
        <f>AK673-AK676</f>
        <v>1.3763195673624722</v>
      </c>
      <c r="AS671" s="88">
        <f>data3!AM671</f>
        <v>3.5757903129824076E-2</v>
      </c>
    </row>
    <row r="672" spans="1:45">
      <c r="A672" s="14" t="str">
        <f>'data organization'!S673</f>
        <v>670:18:2.08:LO</v>
      </c>
      <c r="B672" s="2">
        <v>76.333259582519531</v>
      </c>
      <c r="C672" s="2">
        <v>76.630805969238281</v>
      </c>
      <c r="D672" s="2">
        <v>74.267570495605469</v>
      </c>
      <c r="E672" s="2">
        <v>79.079879760742188</v>
      </c>
      <c r="F672" s="2">
        <v>68.717094421386719</v>
      </c>
      <c r="G672" s="2">
        <v>74.7711181640625</v>
      </c>
      <c r="H672" s="2">
        <v>76.859695434570313</v>
      </c>
      <c r="I672" s="2">
        <v>73.832687377929688</v>
      </c>
      <c r="J672" s="2">
        <v>65.432594299316406</v>
      </c>
      <c r="K672" s="2">
        <v>76.876861572265625</v>
      </c>
      <c r="L672" s="2">
        <v>66.87457275390625</v>
      </c>
      <c r="M672" s="2">
        <v>67.704277038574219</v>
      </c>
      <c r="N672" s="2">
        <v>73.077362060546875</v>
      </c>
      <c r="O672" s="2">
        <v>64.969100952148438</v>
      </c>
      <c r="R672" s="2">
        <v>72.287712097167969</v>
      </c>
      <c r="U672" s="2">
        <v>85.992218017578125</v>
      </c>
      <c r="V672" s="2">
        <v>75.555046081542969</v>
      </c>
      <c r="W672" s="2">
        <v>78.158615112304688</v>
      </c>
      <c r="Z672" s="2">
        <v>67.578392028808594</v>
      </c>
      <c r="AA672" s="2">
        <v>77.866790771484375</v>
      </c>
      <c r="AB672" s="2">
        <v>65.489814758300781</v>
      </c>
      <c r="AC672" s="2">
        <v>74.9542236328125</v>
      </c>
      <c r="AD672" s="2">
        <v>68.099105834960938</v>
      </c>
      <c r="AF672" s="2">
        <v>63.9505615234375</v>
      </c>
      <c r="AH672" s="2">
        <f t="shared" si="599"/>
        <v>5.6032523222288413</v>
      </c>
      <c r="AI672" s="2">
        <f t="shared" si="585"/>
        <v>63.9505615234375</v>
      </c>
      <c r="AJ672" s="2">
        <f t="shared" si="586"/>
        <v>64.318428172540521</v>
      </c>
      <c r="AK672" s="2">
        <f t="shared" si="587"/>
        <v>72.723306655883789</v>
      </c>
      <c r="AL672" s="2">
        <f t="shared" si="588"/>
        <v>81.128185139227057</v>
      </c>
      <c r="AM672" s="2">
        <f t="shared" si="589"/>
        <v>85.992218017578125</v>
      </c>
      <c r="AN672" s="89"/>
      <c r="AO672" s="48">
        <f t="shared" ref="AO672" ca="1" si="629">AN671</f>
        <v>75.923881088782892</v>
      </c>
      <c r="AP672" s="88"/>
      <c r="AQ672" s="88"/>
      <c r="AR672" s="88"/>
      <c r="AS672" s="88"/>
    </row>
    <row r="673" spans="1:45">
      <c r="A673" s="14" t="str">
        <f>'data organization'!S674</f>
        <v>671:18:2.08:HS</v>
      </c>
      <c r="B673" s="2">
        <v>71.195693969726563</v>
      </c>
      <c r="C673" s="2">
        <v>99.889678955078125</v>
      </c>
      <c r="D673" s="2">
        <v>74.168685913085937</v>
      </c>
      <c r="E673" s="2">
        <v>79.686576843261719</v>
      </c>
      <c r="F673" s="2">
        <v>70.944992065429687</v>
      </c>
      <c r="G673" s="2">
        <v>95.81689453125</v>
      </c>
      <c r="H673" s="2">
        <v>80.367744445800781</v>
      </c>
      <c r="I673" s="2">
        <v>69.324867248535156</v>
      </c>
      <c r="J673" s="2">
        <v>64.109710693359375</v>
      </c>
      <c r="K673" s="2">
        <v>69.152206420898437</v>
      </c>
      <c r="L673" s="2">
        <v>64.346229553222656</v>
      </c>
      <c r="M673" s="2">
        <v>85.516670227050781</v>
      </c>
      <c r="N673" s="2">
        <v>97.891128540039063</v>
      </c>
      <c r="O673" s="2">
        <v>69.372169494628906</v>
      </c>
      <c r="R673" s="2">
        <v>102.91943359375</v>
      </c>
      <c r="U673" s="2">
        <v>72.747230529785156</v>
      </c>
      <c r="V673" s="2">
        <v>85.178451538085938</v>
      </c>
      <c r="W673" s="2">
        <v>92.659416198730469</v>
      </c>
      <c r="Z673" s="2">
        <v>71.817733764648438</v>
      </c>
      <c r="AA673" s="2">
        <v>74.452507019042969</v>
      </c>
      <c r="AB673" s="2">
        <v>71.1885986328125</v>
      </c>
      <c r="AC673" s="2">
        <v>78.846954345703125</v>
      </c>
      <c r="AD673" s="2">
        <v>57.943771362304688</v>
      </c>
      <c r="AF673" s="2">
        <v>64.400627136230469</v>
      </c>
      <c r="AH673" s="2">
        <f t="shared" si="599"/>
        <v>12.46335164298449</v>
      </c>
      <c r="AI673" s="2">
        <f t="shared" si="585"/>
        <v>57.943771362304688</v>
      </c>
      <c r="AJ673" s="2">
        <f t="shared" si="586"/>
        <v>58.969054744792473</v>
      </c>
      <c r="AK673" s="2">
        <f t="shared" si="587"/>
        <v>77.66408220926921</v>
      </c>
      <c r="AL673" s="2">
        <f t="shared" si="588"/>
        <v>96.359109673745948</v>
      </c>
      <c r="AM673" s="2">
        <f t="shared" si="589"/>
        <v>102.91943359375</v>
      </c>
      <c r="AN673" s="89"/>
      <c r="AO673" s="48">
        <f t="shared" ref="AO673" ca="1" si="630">AN671</f>
        <v>75.923881088782892</v>
      </c>
      <c r="AP673" s="88"/>
      <c r="AQ673" s="88"/>
      <c r="AR673" s="88"/>
      <c r="AS673" s="88"/>
    </row>
    <row r="674" spans="1:45">
      <c r="A674" s="14" t="str">
        <f>'data organization'!S675</f>
        <v>672:18:2.06:HI</v>
      </c>
      <c r="B674" s="2">
        <v>79.76654052734375</v>
      </c>
      <c r="C674" s="2">
        <v>77.576866149902344</v>
      </c>
      <c r="D674" s="2">
        <v>76.482032775878906</v>
      </c>
      <c r="E674" s="2">
        <v>79.453727722167969</v>
      </c>
      <c r="F674" s="2">
        <v>72.571907043457031</v>
      </c>
      <c r="G674" s="2">
        <v>74.605171203613281</v>
      </c>
      <c r="H674" s="2">
        <v>76.169219970703125</v>
      </c>
      <c r="I674" s="2">
        <v>76.638435363769531</v>
      </c>
      <c r="J674" s="2">
        <v>71.007858276367188</v>
      </c>
      <c r="K674" s="2">
        <v>82.738227844238281</v>
      </c>
      <c r="L674" s="2">
        <v>68.818191528320312</v>
      </c>
      <c r="M674" s="2">
        <v>64.438850402832031</v>
      </c>
      <c r="N674" s="2">
        <v>71.477073669433594</v>
      </c>
      <c r="O674" s="2">
        <v>67.410545349121094</v>
      </c>
      <c r="R674" s="2">
        <v>71.477073669433594</v>
      </c>
      <c r="U674" s="2">
        <v>94.937820434570313</v>
      </c>
      <c r="V674" s="2">
        <v>74.135955810546875</v>
      </c>
      <c r="W674" s="2">
        <v>78.358894348144531</v>
      </c>
      <c r="Z674" s="2">
        <v>68.661781311035156</v>
      </c>
      <c r="AA674" s="2">
        <v>83.363853454589844</v>
      </c>
      <c r="AB674" s="2">
        <v>67.566947937011719</v>
      </c>
      <c r="AC674" s="2">
        <v>76.482032775878906</v>
      </c>
      <c r="AD674" s="2">
        <v>73.353935241699219</v>
      </c>
      <c r="AF674" s="2">
        <v>65.690086364746094</v>
      </c>
      <c r="AH674" s="2">
        <f t="shared" si="599"/>
        <v>6.705137785227806</v>
      </c>
      <c r="AI674" s="2">
        <f t="shared" si="585"/>
        <v>64.438850402832031</v>
      </c>
      <c r="AJ674" s="2">
        <f t="shared" si="586"/>
        <v>64.658252871108488</v>
      </c>
      <c r="AK674" s="2">
        <f t="shared" si="587"/>
        <v>74.715959548950195</v>
      </c>
      <c r="AL674" s="2">
        <f t="shared" si="588"/>
        <v>84.773666226791903</v>
      </c>
      <c r="AM674" s="2">
        <f t="shared" si="589"/>
        <v>94.937820434570313</v>
      </c>
      <c r="AN674" s="89">
        <f ca="1">INDIRECT("'calcRED(0)'!R"&amp;ROW('calcRED(0)'!$V$17)+(ROW(AN674)-ROW($AN$116))/3&amp;"C"&amp;COLUMN('calcRED(0)'!$V$17),FALSE)</f>
        <v>74.738628361591637</v>
      </c>
      <c r="AO674" s="48">
        <f t="shared" ref="AO674" ca="1" si="631">AN674</f>
        <v>74.738628361591637</v>
      </c>
      <c r="AP674" s="88">
        <f>AK674-AK677</f>
        <v>1.0883175532023159</v>
      </c>
      <c r="AQ674" s="88">
        <f>AK675-AK678</f>
        <v>1.0705156326293945</v>
      </c>
      <c r="AR674" s="88">
        <f>AK676-AK679</f>
        <v>1.1907534599304199</v>
      </c>
      <c r="AS674" s="88">
        <f>data3!AM674</f>
        <v>3.245194496646997E-2</v>
      </c>
    </row>
    <row r="675" spans="1:45">
      <c r="A675" s="14" t="str">
        <f>'data organization'!S676</f>
        <v>673:18:2.06:LO</v>
      </c>
      <c r="B675" s="2">
        <v>75.1373291015625</v>
      </c>
      <c r="C675" s="2">
        <v>75.658042907714844</v>
      </c>
      <c r="D675" s="2">
        <v>73.231857299804688</v>
      </c>
      <c r="E675" s="2">
        <v>77.941177368164062</v>
      </c>
      <c r="F675" s="2">
        <v>67.681388854980469</v>
      </c>
      <c r="G675" s="2">
        <v>73.792633056640625</v>
      </c>
      <c r="H675" s="2">
        <v>75.560768127441406</v>
      </c>
      <c r="I675" s="2">
        <v>72.447929382324219</v>
      </c>
      <c r="J675" s="2">
        <v>64.494163513183594</v>
      </c>
      <c r="K675" s="2">
        <v>75.635154724121094</v>
      </c>
      <c r="L675" s="2">
        <v>65.8846435546875</v>
      </c>
      <c r="M675" s="2">
        <v>66.651405334472656</v>
      </c>
      <c r="N675" s="2">
        <v>72.047378540039063</v>
      </c>
      <c r="O675" s="2">
        <v>64.139389038085937</v>
      </c>
      <c r="R675" s="2">
        <v>71.286338806152344</v>
      </c>
      <c r="U675" s="2">
        <v>84.859237670898438</v>
      </c>
      <c r="V675" s="2">
        <v>74.507896423339844</v>
      </c>
      <c r="W675" s="2">
        <v>77.04852294921875</v>
      </c>
      <c r="Z675" s="2">
        <v>66.645683288574219</v>
      </c>
      <c r="AA675" s="2">
        <v>76.693748474121094</v>
      </c>
      <c r="AB675" s="2">
        <v>64.362556457519531</v>
      </c>
      <c r="AC675" s="2">
        <v>73.924240112304688</v>
      </c>
      <c r="AD675" s="2">
        <v>67.05767822265625</v>
      </c>
      <c r="AF675" s="2">
        <v>62.949188232421875</v>
      </c>
      <c r="AH675" s="2">
        <f t="shared" si="599"/>
        <v>5.5401358946826464</v>
      </c>
      <c r="AI675" s="2">
        <f t="shared" si="585"/>
        <v>62.949188232421875</v>
      </c>
      <c r="AJ675" s="2">
        <f t="shared" si="586"/>
        <v>63.341394134660604</v>
      </c>
      <c r="AK675" s="2">
        <f t="shared" si="587"/>
        <v>71.65159797668457</v>
      </c>
      <c r="AL675" s="2">
        <f t="shared" si="588"/>
        <v>79.961801818708537</v>
      </c>
      <c r="AM675" s="2">
        <f t="shared" si="589"/>
        <v>84.859237670898438</v>
      </c>
      <c r="AN675" s="89"/>
      <c r="AO675" s="48">
        <f t="shared" ref="AO675" ca="1" si="632">AN674</f>
        <v>74.738628361591637</v>
      </c>
      <c r="AP675" s="88"/>
      <c r="AQ675" s="88"/>
      <c r="AR675" s="88"/>
      <c r="AS675" s="88"/>
    </row>
    <row r="676" spans="1:45">
      <c r="A676" s="14" t="str">
        <f>'data organization'!S677</f>
        <v>674:18:2.06:HS</v>
      </c>
      <c r="B676" s="2">
        <v>69.8712158203125</v>
      </c>
      <c r="C676" s="2">
        <v>99.130462646484375</v>
      </c>
      <c r="D676" s="2">
        <v>73.154037475585938</v>
      </c>
      <c r="E676" s="2">
        <v>79.390937805175781</v>
      </c>
      <c r="F676" s="2">
        <v>69.305946350097656</v>
      </c>
      <c r="G676" s="2">
        <v>94.880294799804688</v>
      </c>
      <c r="H676" s="2">
        <v>79.646369934082031</v>
      </c>
      <c r="I676" s="2">
        <v>67.070877075195312</v>
      </c>
      <c r="J676" s="2">
        <v>62.818340301513672</v>
      </c>
      <c r="K676" s="2">
        <v>66.692451477050781</v>
      </c>
      <c r="L676" s="2">
        <v>63.324481964111328</v>
      </c>
      <c r="M676" s="2">
        <v>84.367210388183594</v>
      </c>
      <c r="N676" s="2">
        <v>95.715187072753906</v>
      </c>
      <c r="O676" s="2">
        <v>68.407188415527344</v>
      </c>
      <c r="R676" s="2">
        <v>102.07743835449219</v>
      </c>
      <c r="U676" s="2">
        <v>69.537727355957031</v>
      </c>
      <c r="V676" s="2">
        <v>84.16143798828125</v>
      </c>
      <c r="W676" s="2">
        <v>91.221405029296875</v>
      </c>
      <c r="Z676" s="2">
        <v>71.290306091308594</v>
      </c>
      <c r="AA676" s="2">
        <v>73.251014709472656</v>
      </c>
      <c r="AB676" s="2">
        <v>68.840011596679688</v>
      </c>
      <c r="AC676" s="2">
        <v>78.113754272460937</v>
      </c>
      <c r="AD676" s="2">
        <v>56.784847259521484</v>
      </c>
      <c r="AF676" s="2">
        <v>61.853359222412109</v>
      </c>
      <c r="AH676" s="2">
        <f t="shared" si="599"/>
        <v>12.677971404676603</v>
      </c>
      <c r="AI676" s="2">
        <f t="shared" si="585"/>
        <v>56.784847259521484</v>
      </c>
      <c r="AJ676" s="2">
        <f t="shared" si="586"/>
        <v>57.270805534891835</v>
      </c>
      <c r="AK676" s="2">
        <f t="shared" si="587"/>
        <v>76.287762641906738</v>
      </c>
      <c r="AL676" s="2">
        <f t="shared" si="588"/>
        <v>95.304719748921642</v>
      </c>
      <c r="AM676" s="2">
        <f t="shared" si="589"/>
        <v>102.07743835449219</v>
      </c>
      <c r="AN676" s="89"/>
      <c r="AO676" s="48">
        <f t="shared" ref="AO676" ca="1" si="633">AN674</f>
        <v>74.738628361591637</v>
      </c>
      <c r="AP676" s="88"/>
      <c r="AQ676" s="88"/>
      <c r="AR676" s="88"/>
      <c r="AS676" s="88"/>
    </row>
    <row r="677" spans="1:45">
      <c r="A677" s="14" t="str">
        <f>'data organization'!S678</f>
        <v>675:18:2.04:HI</v>
      </c>
      <c r="B677" s="2">
        <v>78.515296936035156</v>
      </c>
      <c r="C677" s="2">
        <v>76.482032775878906</v>
      </c>
      <c r="D677" s="2">
        <v>75.387199401855469</v>
      </c>
      <c r="E677" s="2">
        <v>78.202484130859375</v>
      </c>
      <c r="F677" s="2">
        <v>71.477073669433594</v>
      </c>
      <c r="G677" s="2">
        <v>73.510337829589844</v>
      </c>
      <c r="H677" s="2">
        <v>75.074386596679688</v>
      </c>
      <c r="I677" s="2">
        <v>75.543601989746094</v>
      </c>
      <c r="J677" s="2">
        <v>70.069427490234375</v>
      </c>
      <c r="K677" s="2">
        <v>81.486991882324219</v>
      </c>
      <c r="L677" s="2">
        <v>67.8797607421875</v>
      </c>
      <c r="M677" s="2">
        <v>63.500419616699219</v>
      </c>
      <c r="N677" s="2">
        <v>70.382240295410156</v>
      </c>
      <c r="O677" s="2">
        <v>66.315711975097656</v>
      </c>
      <c r="R677" s="2">
        <v>70.538642883300781</v>
      </c>
      <c r="U677" s="2">
        <v>93.530174255371094</v>
      </c>
      <c r="V677" s="2">
        <v>73.041122436523438</v>
      </c>
      <c r="W677" s="2">
        <v>77.264060974121094</v>
      </c>
      <c r="Z677" s="2">
        <v>67.723350524902344</v>
      </c>
      <c r="AA677" s="2">
        <v>82.11260986328125</v>
      </c>
      <c r="AB677" s="2">
        <v>66.628517150878906</v>
      </c>
      <c r="AC677" s="2">
        <v>75.387199401855469</v>
      </c>
      <c r="AD677" s="2">
        <v>72.259101867675781</v>
      </c>
      <c r="AF677" s="2">
        <v>64.751663208007812</v>
      </c>
      <c r="AH677" s="2">
        <f t="shared" si="599"/>
        <v>6.5915159477578547</v>
      </c>
      <c r="AI677" s="2">
        <f t="shared" si="585"/>
        <v>63.500419616699219</v>
      </c>
      <c r="AJ677" s="2">
        <f t="shared" si="586"/>
        <v>63.740368074111096</v>
      </c>
      <c r="AK677" s="2">
        <f t="shared" si="587"/>
        <v>73.627641995747879</v>
      </c>
      <c r="AL677" s="2">
        <f t="shared" si="588"/>
        <v>83.514915917384656</v>
      </c>
      <c r="AM677" s="2">
        <f t="shared" si="589"/>
        <v>93.530174255371094</v>
      </c>
      <c r="AN677" s="89">
        <f ca="1">INDIRECT("'calcRED(0)'!R"&amp;ROW('calcRED(0)'!$V$17)+(ROW(AN677)-ROW($AN$116))/3&amp;"C"&amp;COLUMN('calcRED(0)'!$V$17),FALSE)</f>
        <v>73.662956890182329</v>
      </c>
      <c r="AO677" s="48">
        <f t="shared" ref="AO677" ca="1" si="634">AN677</f>
        <v>73.662956890182329</v>
      </c>
      <c r="AP677" s="88">
        <f>AK677-AK680</f>
        <v>1.0948344866434638</v>
      </c>
      <c r="AQ677" s="88">
        <f>AK678-AK681</f>
        <v>1.0509659449259487</v>
      </c>
      <c r="AR677" s="88">
        <f>AK679-AK682</f>
        <v>1.3640004793802945</v>
      </c>
      <c r="AS677" s="88">
        <f>data3!AM677</f>
        <v>3.0499973604755759E-2</v>
      </c>
    </row>
    <row r="678" spans="1:45">
      <c r="A678" s="14" t="str">
        <f>'data organization'!S679</f>
        <v>676:18:2.04:LO</v>
      </c>
      <c r="B678" s="2">
        <v>74.130233764648438</v>
      </c>
      <c r="C678" s="2">
        <v>74.599449157714844</v>
      </c>
      <c r="D678" s="2">
        <v>72.064544677734375</v>
      </c>
      <c r="E678" s="2">
        <v>76.842529296875</v>
      </c>
      <c r="F678" s="2">
        <v>66.674293518066406</v>
      </c>
      <c r="G678" s="2">
        <v>72.499427795410156</v>
      </c>
      <c r="H678" s="2">
        <v>74.536506652832031</v>
      </c>
      <c r="I678" s="2">
        <v>71.211944580078125</v>
      </c>
      <c r="J678" s="2">
        <v>63.595787048339844</v>
      </c>
      <c r="K678" s="2">
        <v>74.599449157714844</v>
      </c>
      <c r="L678" s="2">
        <v>64.854660034179687</v>
      </c>
      <c r="M678" s="2">
        <v>65.695808410644531</v>
      </c>
      <c r="N678" s="2">
        <v>70.817123413085938</v>
      </c>
      <c r="O678" s="2">
        <v>63.195240020751953</v>
      </c>
      <c r="R678" s="2">
        <v>70.296409606933594</v>
      </c>
      <c r="U678" s="2">
        <v>83.268486022949219</v>
      </c>
      <c r="V678" s="2">
        <v>73.500801086425781</v>
      </c>
      <c r="W678" s="2">
        <v>75.984207153320312</v>
      </c>
      <c r="Z678" s="2">
        <v>65.604255676269531</v>
      </c>
      <c r="AA678" s="2">
        <v>75.492103576660156</v>
      </c>
      <c r="AB678" s="2">
        <v>63.361179351806641</v>
      </c>
      <c r="AC678" s="2">
        <v>72.917144775390625</v>
      </c>
      <c r="AD678" s="2">
        <v>66.119247436523438</v>
      </c>
      <c r="AF678" s="2">
        <v>62.08514404296875</v>
      </c>
      <c r="AH678" s="2">
        <f t="shared" si="599"/>
        <v>5.432079374568155</v>
      </c>
      <c r="AI678" s="2">
        <f t="shared" si="585"/>
        <v>62.08514404296875</v>
      </c>
      <c r="AJ678" s="2">
        <f t="shared" si="586"/>
        <v>62.432963282202941</v>
      </c>
      <c r="AK678" s="2">
        <f t="shared" si="587"/>
        <v>70.581082344055176</v>
      </c>
      <c r="AL678" s="2">
        <f t="shared" si="588"/>
        <v>78.729201405907403</v>
      </c>
      <c r="AM678" s="2">
        <f t="shared" si="589"/>
        <v>83.268486022949219</v>
      </c>
      <c r="AN678" s="89"/>
      <c r="AO678" s="48">
        <f t="shared" ref="AO678" ca="1" si="635">AN677</f>
        <v>73.662956890182329</v>
      </c>
      <c r="AP678" s="88"/>
      <c r="AQ678" s="88"/>
      <c r="AR678" s="88"/>
      <c r="AS678" s="88"/>
    </row>
    <row r="679" spans="1:45">
      <c r="A679" s="14" t="str">
        <f>'data organization'!S680</f>
        <v>677:18:2.04:HS</v>
      </c>
      <c r="B679" s="2">
        <v>68.558555603027344</v>
      </c>
      <c r="C679" s="2">
        <v>97.95025634765625</v>
      </c>
      <c r="D679" s="2">
        <v>72.461051940917969</v>
      </c>
      <c r="E679" s="2">
        <v>79.253761291503906</v>
      </c>
      <c r="F679" s="2">
        <v>67.846649169921875</v>
      </c>
      <c r="G679" s="2">
        <v>93.894027709960937</v>
      </c>
      <c r="H679" s="2">
        <v>78.941558837890625</v>
      </c>
      <c r="I679" s="2">
        <v>66.046768188476562</v>
      </c>
      <c r="J679" s="2">
        <v>61.361408233642578</v>
      </c>
      <c r="K679" s="2">
        <v>66.349510192871094</v>
      </c>
      <c r="L679" s="2">
        <v>61.903030395507812</v>
      </c>
      <c r="M679" s="2">
        <v>83.239028930664063</v>
      </c>
      <c r="N679" s="2">
        <v>93.946060180664063</v>
      </c>
      <c r="O679" s="2">
        <v>68.260551452636719</v>
      </c>
      <c r="R679" s="2">
        <v>101.12901306152344</v>
      </c>
      <c r="U679" s="2">
        <v>67.825363159179688</v>
      </c>
      <c r="V679" s="2">
        <v>83.021438598632813</v>
      </c>
      <c r="W679" s="2">
        <v>88.482566833496094</v>
      </c>
      <c r="Z679" s="2">
        <v>70.237808227539063</v>
      </c>
      <c r="AA679" s="2">
        <v>71.124740600585938</v>
      </c>
      <c r="AB679" s="2">
        <v>66.737388610839844</v>
      </c>
      <c r="AC679" s="2">
        <v>77.203170776367188</v>
      </c>
      <c r="AD679" s="2">
        <v>56.039825439453125</v>
      </c>
      <c r="AF679" s="2">
        <v>60.514686584472656</v>
      </c>
      <c r="AH679" s="2">
        <f t="shared" si="599"/>
        <v>12.617202210771378</v>
      </c>
      <c r="AI679" s="2">
        <f t="shared" si="585"/>
        <v>56.039825439453125</v>
      </c>
      <c r="AJ679" s="2">
        <f t="shared" si="586"/>
        <v>56.171205865819253</v>
      </c>
      <c r="AK679" s="2">
        <f t="shared" si="587"/>
        <v>75.097009181976318</v>
      </c>
      <c r="AL679" s="2">
        <f t="shared" si="588"/>
        <v>94.022812498133391</v>
      </c>
      <c r="AM679" s="2">
        <f t="shared" si="589"/>
        <v>101.12901306152344</v>
      </c>
      <c r="AN679" s="89"/>
      <c r="AO679" s="48">
        <f t="shared" ref="AO679" ca="1" si="636">AN677</f>
        <v>73.662956890182329</v>
      </c>
      <c r="AP679" s="88"/>
      <c r="AQ679" s="88"/>
      <c r="AR679" s="88"/>
      <c r="AS679" s="88"/>
    </row>
    <row r="680" spans="1:45">
      <c r="A680" s="14" t="str">
        <f>'data organization'!S681</f>
        <v>678:18:2.02:HI</v>
      </c>
      <c r="B680" s="2">
        <v>77.420463562011719</v>
      </c>
      <c r="C680" s="2">
        <v>75.230789184570313</v>
      </c>
      <c r="D680" s="2">
        <v>74.292366027832031</v>
      </c>
      <c r="E680" s="2">
        <v>77.107650756835938</v>
      </c>
      <c r="F680" s="2">
        <v>70.382240295410156</v>
      </c>
      <c r="G680" s="2">
        <v>72.415504455566406</v>
      </c>
      <c r="H680" s="2">
        <v>73.97955322265625</v>
      </c>
      <c r="I680" s="2">
        <v>74.292366027832031</v>
      </c>
      <c r="J680" s="2">
        <v>68.974594116210937</v>
      </c>
      <c r="K680" s="2">
        <v>80.392158508300781</v>
      </c>
      <c r="L680" s="2">
        <v>66.784927368164063</v>
      </c>
      <c r="M680" s="2">
        <v>62.561988830566406</v>
      </c>
      <c r="N680" s="2">
        <v>69.287406921386719</v>
      </c>
      <c r="O680" s="2">
        <v>65.377281188964844</v>
      </c>
      <c r="R680" s="2">
        <v>69.443809509277344</v>
      </c>
      <c r="U680" s="2">
        <v>92.122528076171875</v>
      </c>
      <c r="V680" s="2">
        <v>71.9462890625</v>
      </c>
      <c r="W680" s="2">
        <v>76.169219970703125</v>
      </c>
      <c r="Z680" s="2">
        <v>66.784927368164063</v>
      </c>
      <c r="AA680" s="2">
        <v>80.861373901367188</v>
      </c>
      <c r="AB680" s="2">
        <v>65.690086364746094</v>
      </c>
      <c r="AC680" s="2">
        <v>74.292366027832031</v>
      </c>
      <c r="AD680" s="2">
        <v>71.164260864257813</v>
      </c>
      <c r="AF680" s="2">
        <v>63.813228607177734</v>
      </c>
      <c r="AH680" s="2">
        <f t="shared" si="599"/>
        <v>6.496600166030527</v>
      </c>
      <c r="AI680" s="2">
        <f t="shared" si="585"/>
        <v>62.561988830566406</v>
      </c>
      <c r="AJ680" s="2">
        <f t="shared" si="586"/>
        <v>62.787907260058624</v>
      </c>
      <c r="AK680" s="2">
        <f t="shared" si="587"/>
        <v>72.532807509104416</v>
      </c>
      <c r="AL680" s="2">
        <f t="shared" si="588"/>
        <v>82.2777077581502</v>
      </c>
      <c r="AM680" s="2">
        <f t="shared" si="589"/>
        <v>92.122528076171875</v>
      </c>
      <c r="AN680" s="89">
        <f ca="1">INDIRECT("'calcRED(0)'!R"&amp;ROW('calcRED(0)'!$V$17)+(ROW(AN680)-ROW($AN$116))/3&amp;"C"&amp;COLUMN('calcRED(0)'!$V$17),FALSE)</f>
        <v>72.651986622629167</v>
      </c>
      <c r="AO680" s="48">
        <f t="shared" ref="AO680" ca="1" si="637">AN680</f>
        <v>72.651986622629167</v>
      </c>
      <c r="AP680" s="88">
        <f>AK680-AK683</f>
        <v>1.0818017323811944</v>
      </c>
      <c r="AQ680" s="88">
        <f>AK681-AK684</f>
        <v>1.101271470387772</v>
      </c>
      <c r="AR680" s="88">
        <f>AK682-AK685</f>
        <v>1.0301210085550849</v>
      </c>
      <c r="AS680" s="88">
        <f>data3!AM680</f>
        <v>3.3193465202085548E-2</v>
      </c>
    </row>
    <row r="681" spans="1:45">
      <c r="A681" s="14" t="str">
        <f>'data organization'!S682</f>
        <v>679:18:2.02:LO</v>
      </c>
      <c r="B681" s="2">
        <v>73.13458251953125</v>
      </c>
      <c r="C681" s="2">
        <v>73.598075866699219</v>
      </c>
      <c r="D681" s="2">
        <v>70.977340698242188</v>
      </c>
      <c r="E681" s="2">
        <v>75.606544494628906</v>
      </c>
      <c r="F681" s="2">
        <v>65.695808410644531</v>
      </c>
      <c r="G681" s="2">
        <v>71.229110717773438</v>
      </c>
      <c r="H681" s="2">
        <v>73.661018371582031</v>
      </c>
      <c r="I681" s="2">
        <v>69.998855590820312</v>
      </c>
      <c r="J681" s="2">
        <v>62.537193298339844</v>
      </c>
      <c r="K681" s="2">
        <v>73.672462463378906</v>
      </c>
      <c r="L681" s="2">
        <v>63.910507202148438</v>
      </c>
      <c r="M681" s="2">
        <v>64.734489440917969</v>
      </c>
      <c r="N681" s="2">
        <v>69.638359069824219</v>
      </c>
      <c r="O681" s="2">
        <v>62.314029693603516</v>
      </c>
      <c r="R681" s="2">
        <v>69.203475952148437</v>
      </c>
      <c r="U681" s="2">
        <v>81.500343322753906</v>
      </c>
      <c r="V681" s="2">
        <v>72.602424621582031</v>
      </c>
      <c r="W681" s="2">
        <v>74.902725219726563</v>
      </c>
      <c r="Z681" s="2">
        <v>64.637214660644531</v>
      </c>
      <c r="AA681" s="2">
        <v>74.576560974121094</v>
      </c>
      <c r="AB681" s="2">
        <v>62.434196472167969</v>
      </c>
      <c r="AC681" s="2">
        <v>71.875717163085938</v>
      </c>
      <c r="AD681" s="2">
        <v>65.135040283203125</v>
      </c>
      <c r="AF681" s="2">
        <v>61.146717071533203</v>
      </c>
      <c r="AH681" s="2">
        <f t="shared" si="599"/>
        <v>5.3271587523985025</v>
      </c>
      <c r="AI681" s="2">
        <f t="shared" si="585"/>
        <v>61.146717071533203</v>
      </c>
      <c r="AJ681" s="2">
        <f t="shared" si="586"/>
        <v>61.539378270531472</v>
      </c>
      <c r="AK681" s="2">
        <f t="shared" si="587"/>
        <v>69.530116399129227</v>
      </c>
      <c r="AL681" s="2">
        <f t="shared" si="588"/>
        <v>77.520854527726982</v>
      </c>
      <c r="AM681" s="2">
        <f t="shared" si="589"/>
        <v>81.500343322753906</v>
      </c>
      <c r="AN681" s="89"/>
      <c r="AO681" s="48">
        <f t="shared" ref="AO681" ca="1" si="638">AN680</f>
        <v>72.651986622629167</v>
      </c>
      <c r="AP681" s="88"/>
      <c r="AQ681" s="88"/>
      <c r="AR681" s="88"/>
      <c r="AS681" s="88"/>
    </row>
    <row r="682" spans="1:45">
      <c r="A682" s="14" t="str">
        <f>'data organization'!S683</f>
        <v>680:18:2.02:HS</v>
      </c>
      <c r="B682" s="2">
        <v>67.354698181152344</v>
      </c>
      <c r="C682" s="2">
        <v>97.640419006347656</v>
      </c>
      <c r="D682" s="2">
        <v>72.210342407226562</v>
      </c>
      <c r="E682" s="2">
        <v>79.026702880859375</v>
      </c>
      <c r="F682" s="2">
        <v>66.737388610839844</v>
      </c>
      <c r="G682" s="2">
        <v>92.673606872558594</v>
      </c>
      <c r="H682" s="2">
        <v>78.421226501464844</v>
      </c>
      <c r="I682" s="2">
        <v>64.774322509765625</v>
      </c>
      <c r="J682" s="2">
        <v>60.632946014404297</v>
      </c>
      <c r="K682" s="2">
        <v>65.278099060058594</v>
      </c>
      <c r="L682" s="2">
        <v>60.431907653808594</v>
      </c>
      <c r="M682" s="2">
        <v>82.153427124023437</v>
      </c>
      <c r="N682" s="2">
        <v>92.087051391601563</v>
      </c>
      <c r="O682" s="2">
        <v>67.85137939453125</v>
      </c>
      <c r="R682" s="2">
        <v>99.754867553710938</v>
      </c>
      <c r="U682" s="2">
        <v>66.396812438964844</v>
      </c>
      <c r="V682" s="2">
        <v>81.708778381347656</v>
      </c>
      <c r="W682" s="2">
        <v>82.458534240722656</v>
      </c>
      <c r="Z682" s="2">
        <v>69.308311462402344</v>
      </c>
      <c r="AA682" s="2">
        <v>68.669715881347656</v>
      </c>
      <c r="AB682" s="2">
        <v>64.421913146972656</v>
      </c>
      <c r="AC682" s="2">
        <v>75.812469482421875</v>
      </c>
      <c r="AD682" s="2">
        <v>54.923477172851563</v>
      </c>
      <c r="AF682" s="2">
        <v>58.863811492919922</v>
      </c>
      <c r="AH682" s="2">
        <f t="shared" si="599"/>
        <v>12.505176666457283</v>
      </c>
      <c r="AI682" s="2">
        <f t="shared" si="585"/>
        <v>54.923477172851563</v>
      </c>
      <c r="AJ682" s="2">
        <f t="shared" si="586"/>
        <v>54.975243702910099</v>
      </c>
      <c r="AK682" s="2">
        <f t="shared" si="587"/>
        <v>73.733008702596024</v>
      </c>
      <c r="AL682" s="2">
        <f t="shared" si="588"/>
        <v>92.490773702281956</v>
      </c>
      <c r="AM682" s="2">
        <f t="shared" si="589"/>
        <v>99.754867553710938</v>
      </c>
      <c r="AN682" s="89"/>
      <c r="AO682" s="48">
        <f t="shared" ref="AO682" ca="1" si="639">AN680</f>
        <v>72.651986622629167</v>
      </c>
      <c r="AP682" s="88"/>
      <c r="AQ682" s="88"/>
      <c r="AR682" s="88"/>
      <c r="AS682" s="88"/>
    </row>
    <row r="683" spans="1:45">
      <c r="A683" s="14" t="str">
        <f>'data organization'!S684</f>
        <v>681:18:2:HI</v>
      </c>
      <c r="B683" s="2">
        <v>76.325630187988281</v>
      </c>
      <c r="C683" s="2">
        <v>74.135955810546875</v>
      </c>
      <c r="D683" s="2">
        <v>73.197525024414063</v>
      </c>
      <c r="E683" s="2">
        <v>76.0128173828125</v>
      </c>
      <c r="F683" s="2">
        <v>69.287406921386719</v>
      </c>
      <c r="G683" s="2">
        <v>71.320671081542969</v>
      </c>
      <c r="H683" s="2">
        <v>72.884719848632813</v>
      </c>
      <c r="I683" s="2">
        <v>73.197525024414063</v>
      </c>
      <c r="J683" s="2">
        <v>68.036163330078125</v>
      </c>
      <c r="K683" s="2">
        <v>79.140914916992188</v>
      </c>
      <c r="L683" s="2">
        <v>65.84649658203125</v>
      </c>
      <c r="M683" s="2">
        <v>61.623558044433594</v>
      </c>
      <c r="N683" s="2">
        <v>68.348976135253906</v>
      </c>
      <c r="O683" s="2">
        <v>64.438850402832031</v>
      </c>
      <c r="R683" s="2">
        <v>68.348976135253906</v>
      </c>
      <c r="U683" s="2">
        <v>90.714881896972656</v>
      </c>
      <c r="V683" s="2">
        <v>70.851455688476562</v>
      </c>
      <c r="W683" s="2">
        <v>74.917984008789063</v>
      </c>
      <c r="Z683" s="2">
        <v>65.690086364746094</v>
      </c>
      <c r="AA683" s="2">
        <v>79.610130310058594</v>
      </c>
      <c r="AB683" s="2">
        <v>64.751663208007812</v>
      </c>
      <c r="AC683" s="2">
        <v>73.197525024414063</v>
      </c>
      <c r="AD683" s="2">
        <v>70.069427490234375</v>
      </c>
      <c r="AF683" s="2">
        <v>62.874797821044922</v>
      </c>
      <c r="AH683" s="2">
        <f t="shared" si="599"/>
        <v>6.3877036719658298</v>
      </c>
      <c r="AI683" s="2">
        <f t="shared" si="585"/>
        <v>61.623558044433594</v>
      </c>
      <c r="AJ683" s="2">
        <f t="shared" si="586"/>
        <v>61.869450268774479</v>
      </c>
      <c r="AK683" s="2">
        <f t="shared" si="587"/>
        <v>71.451005776723221</v>
      </c>
      <c r="AL683" s="2">
        <f t="shared" si="588"/>
        <v>81.032561284671971</v>
      </c>
      <c r="AM683" s="2">
        <f t="shared" si="589"/>
        <v>90.714881896972656</v>
      </c>
      <c r="AN683" s="89">
        <f ca="1">INDIRECT("'calcRED(0)'!R"&amp;ROW('calcRED(0)'!$V$17)+(ROW(AN683)-ROW($AN$116))/3&amp;"C"&amp;COLUMN('calcRED(0)'!$V$17),FALSE)</f>
        <v>71.551736280408008</v>
      </c>
      <c r="AO683" s="48">
        <f t="shared" ref="AO683" ca="1" si="640">AN683</f>
        <v>71.551736280408008</v>
      </c>
      <c r="AP683" s="88">
        <f>AK683-AK686</f>
        <v>1.0948336919148716</v>
      </c>
      <c r="AQ683" s="88">
        <f>AK684-AK687</f>
        <v>1.0745681126912388</v>
      </c>
      <c r="AR683" s="88">
        <f>AK685-AK688</f>
        <v>1.5218736330668179</v>
      </c>
      <c r="AS683" s="88">
        <f>data3!AM683</f>
        <v>3.4515957678518117E-2</v>
      </c>
    </row>
    <row r="684" spans="1:45">
      <c r="A684" s="14" t="str">
        <f>'data organization'!S685</f>
        <v>682:18:2:LO</v>
      </c>
      <c r="B684" s="2">
        <v>72.064544677734375</v>
      </c>
      <c r="C684" s="2">
        <v>72.087432861328125</v>
      </c>
      <c r="D684" s="2">
        <v>69.970245361328125</v>
      </c>
      <c r="E684" s="2">
        <v>74.462120056152344</v>
      </c>
      <c r="F684" s="2">
        <v>64.682991027832031</v>
      </c>
      <c r="G684" s="2">
        <v>69.970245361328125</v>
      </c>
      <c r="H684" s="2">
        <v>72.636756896972656</v>
      </c>
      <c r="I684" s="2">
        <v>68.820098876953125</v>
      </c>
      <c r="J684" s="2">
        <v>61.581596374511719</v>
      </c>
      <c r="K684" s="2">
        <v>72.493705749511719</v>
      </c>
      <c r="L684" s="2">
        <v>62.846187591552734</v>
      </c>
      <c r="M684" s="2">
        <v>63.733119964599609</v>
      </c>
      <c r="N684" s="2">
        <v>68.522544860839844</v>
      </c>
      <c r="O684" s="2">
        <v>61.221103668212891</v>
      </c>
      <c r="R684" s="2">
        <v>68.133438110351563</v>
      </c>
      <c r="U684" s="2">
        <v>79.886703491210938</v>
      </c>
      <c r="V684" s="2">
        <v>71.538108825683594</v>
      </c>
      <c r="W684" s="2">
        <v>73.775466918945313</v>
      </c>
      <c r="Z684" s="2">
        <v>63.601509094238281</v>
      </c>
      <c r="AA684" s="2">
        <v>73.403526306152344</v>
      </c>
      <c r="AB684" s="2">
        <v>61.495765686035156</v>
      </c>
      <c r="AC684" s="2">
        <v>70.748451232910156</v>
      </c>
      <c r="AD684" s="2">
        <v>64.185165405273437</v>
      </c>
      <c r="AF684" s="2">
        <v>60.431449890136719</v>
      </c>
      <c r="AH684" s="2">
        <f t="shared" si="599"/>
        <v>5.1974933970046822</v>
      </c>
      <c r="AI684" s="2">
        <f t="shared" si="585"/>
        <v>60.431449890136719</v>
      </c>
      <c r="AJ684" s="2">
        <f t="shared" si="586"/>
        <v>60.632604833234431</v>
      </c>
      <c r="AK684" s="2">
        <f t="shared" si="587"/>
        <v>68.428844928741455</v>
      </c>
      <c r="AL684" s="2">
        <f t="shared" si="588"/>
        <v>76.225085024248472</v>
      </c>
      <c r="AM684" s="2">
        <f t="shared" si="589"/>
        <v>79.886703491210938</v>
      </c>
      <c r="AN684" s="89"/>
      <c r="AO684" s="48">
        <f t="shared" ref="AO684" ca="1" si="641">AN683</f>
        <v>71.551736280408008</v>
      </c>
      <c r="AP684" s="88"/>
      <c r="AQ684" s="88"/>
      <c r="AR684" s="88"/>
      <c r="AS684" s="88"/>
    </row>
    <row r="685" spans="1:45">
      <c r="A685" s="14" t="str">
        <f>'data organization'!S686</f>
        <v>683:18:2:HS</v>
      </c>
      <c r="B685" s="2">
        <v>67.189132690429687</v>
      </c>
      <c r="C685" s="2">
        <v>95.97772216796875</v>
      </c>
      <c r="D685" s="2">
        <v>71.382545471191406</v>
      </c>
      <c r="E685" s="2">
        <v>78.525291442871094</v>
      </c>
      <c r="F685" s="2">
        <v>65.533531188964844</v>
      </c>
      <c r="G685" s="2">
        <v>91.88128662109375</v>
      </c>
      <c r="H685" s="2">
        <v>77.969482421875</v>
      </c>
      <c r="I685" s="2">
        <v>64.745933532714844</v>
      </c>
      <c r="J685" s="2">
        <v>59.627758026123047</v>
      </c>
      <c r="K685" s="2">
        <v>65.252082824707031</v>
      </c>
      <c r="L685" s="2">
        <v>59.291904449462891</v>
      </c>
      <c r="M685" s="2">
        <v>80.741432189941406</v>
      </c>
      <c r="N685" s="2">
        <v>90.712898254394531</v>
      </c>
      <c r="O685" s="2">
        <v>67.061416625976563</v>
      </c>
      <c r="R685" s="2">
        <v>99.364616394042969</v>
      </c>
      <c r="U685" s="2">
        <v>65.940338134765625</v>
      </c>
      <c r="V685" s="2">
        <v>80.625541687011719</v>
      </c>
      <c r="W685" s="2">
        <v>78.951019287109375</v>
      </c>
      <c r="Z685" s="2">
        <v>67.815902709960937</v>
      </c>
      <c r="AA685" s="2">
        <v>66.583656311035156</v>
      </c>
      <c r="AB685" s="2">
        <v>62.917678833007813</v>
      </c>
      <c r="AC685" s="2">
        <v>74.615699768066406</v>
      </c>
      <c r="AD685" s="2">
        <v>54.195011138916016</v>
      </c>
      <c r="AF685" s="2">
        <v>57.967422485351563</v>
      </c>
      <c r="AH685" s="2">
        <f t="shared" si="599"/>
        <v>12.378024725745274</v>
      </c>
      <c r="AI685" s="2">
        <f t="shared" si="585"/>
        <v>54.195011138916016</v>
      </c>
      <c r="AJ685" s="2">
        <f t="shared" si="586"/>
        <v>54.13585060542303</v>
      </c>
      <c r="AK685" s="2">
        <f t="shared" si="587"/>
        <v>72.702887694040939</v>
      </c>
      <c r="AL685" s="2">
        <f t="shared" si="588"/>
        <v>91.269924782658848</v>
      </c>
      <c r="AM685" s="2">
        <f t="shared" si="589"/>
        <v>99.364616394042969</v>
      </c>
      <c r="AN685" s="89"/>
      <c r="AO685" s="48">
        <f t="shared" ref="AO685" ca="1" si="642">AN683</f>
        <v>71.551736280408008</v>
      </c>
      <c r="AP685" s="88"/>
      <c r="AQ685" s="88"/>
      <c r="AR685" s="88"/>
      <c r="AS685" s="88"/>
    </row>
    <row r="686" spans="1:45">
      <c r="A686" s="14" t="str">
        <f>'data organization'!S687</f>
        <v>684:18:1.98:HI</v>
      </c>
      <c r="B686" s="2">
        <v>75.074386596679688</v>
      </c>
      <c r="C686" s="2">
        <v>73.041122436523438</v>
      </c>
      <c r="D686" s="2">
        <v>72.102691650390625</v>
      </c>
      <c r="E686" s="2">
        <v>74.761581420898438</v>
      </c>
      <c r="F686" s="2">
        <v>68.348976135253906</v>
      </c>
      <c r="G686" s="2">
        <v>70.225830078125</v>
      </c>
      <c r="H686" s="2">
        <v>71.789886474609375</v>
      </c>
      <c r="I686" s="2">
        <v>72.102691650390625</v>
      </c>
      <c r="J686" s="2">
        <v>66.941329956054688</v>
      </c>
      <c r="K686" s="2">
        <v>77.889678955078125</v>
      </c>
      <c r="L686" s="2">
        <v>64.751663208007812</v>
      </c>
      <c r="M686" s="2">
        <v>60.685131072998047</v>
      </c>
      <c r="N686" s="2">
        <v>67.254142761230469</v>
      </c>
      <c r="O686" s="2">
        <v>63.344013214111328</v>
      </c>
      <c r="R686" s="2">
        <v>67.410545349121094</v>
      </c>
      <c r="U686" s="2">
        <v>89.307243347167969</v>
      </c>
      <c r="V686" s="2">
        <v>69.756622314453125</v>
      </c>
      <c r="W686" s="2">
        <v>73.823150634765625</v>
      </c>
      <c r="Z686" s="2">
        <v>64.751663208007812</v>
      </c>
      <c r="AA686" s="2">
        <v>78.515296936035156</v>
      </c>
      <c r="AB686" s="2">
        <v>63.656826019287109</v>
      </c>
      <c r="AC686" s="2">
        <v>72.102691650390625</v>
      </c>
      <c r="AD686" s="2">
        <v>68.974594116210937</v>
      </c>
      <c r="AF686" s="2">
        <v>61.936370849609375</v>
      </c>
      <c r="AH686" s="2">
        <f t="shared" si="599"/>
        <v>6.2974873567340603</v>
      </c>
      <c r="AI686" s="2">
        <f t="shared" si="585"/>
        <v>60.685131072998047</v>
      </c>
      <c r="AJ686" s="2">
        <f t="shared" si="586"/>
        <v>60.909941049707257</v>
      </c>
      <c r="AK686" s="2">
        <f t="shared" si="587"/>
        <v>70.35617208480835</v>
      </c>
      <c r="AL686" s="2">
        <f t="shared" si="588"/>
        <v>79.802403119909442</v>
      </c>
      <c r="AM686" s="2">
        <f t="shared" si="589"/>
        <v>89.307243347167969</v>
      </c>
      <c r="AN686" s="89">
        <f ca="1">INDIRECT("'calcRED(0)'!R"&amp;ROW('calcRED(0)'!$V$17)+(ROW(AN686)-ROW($AN$116))/3&amp;"C"&amp;COLUMN('calcRED(0)'!$V$17),FALSE)</f>
        <v>70.407649815898296</v>
      </c>
      <c r="AO686" s="48">
        <f t="shared" ref="AO686" ca="1" si="643">AN686</f>
        <v>70.407649815898296</v>
      </c>
      <c r="AP686" s="88">
        <f>AK686-AK689</f>
        <v>1.0687680244445801</v>
      </c>
      <c r="AQ686" s="88">
        <f>AK687-AK690</f>
        <v>1.0950740178426202</v>
      </c>
      <c r="AR686" s="88">
        <f>AK688-AK691</f>
        <v>1.7429180145263672</v>
      </c>
      <c r="AS686" s="88">
        <f>data3!AM686</f>
        <v>3.2065153121948242E-2</v>
      </c>
    </row>
    <row r="687" spans="1:45">
      <c r="A687" s="14" t="str">
        <f>'data organization'!S688</f>
        <v>685:18:1.98:LO</v>
      </c>
      <c r="B687" s="2">
        <v>70.885787963867188</v>
      </c>
      <c r="C687" s="2">
        <v>70.88006591796875</v>
      </c>
      <c r="D687" s="2">
        <v>68.837265014648437</v>
      </c>
      <c r="E687" s="2">
        <v>73.334861755371094</v>
      </c>
      <c r="F687" s="2">
        <v>63.521400451660156</v>
      </c>
      <c r="G687" s="2">
        <v>69.020370483398437</v>
      </c>
      <c r="H687" s="2">
        <v>71.423667907714844</v>
      </c>
      <c r="I687" s="2">
        <v>67.687110900878906</v>
      </c>
      <c r="J687" s="2">
        <v>60.734722137451172</v>
      </c>
      <c r="K687" s="2">
        <v>71.171890258789063</v>
      </c>
      <c r="L687" s="2">
        <v>61.999313354492188</v>
      </c>
      <c r="M687" s="2">
        <v>62.754634857177734</v>
      </c>
      <c r="N687" s="2">
        <v>67.509727478027344</v>
      </c>
      <c r="O687" s="2">
        <v>60.254062652587891</v>
      </c>
      <c r="R687" s="2">
        <v>67.023345947265625</v>
      </c>
      <c r="U687" s="2">
        <v>78.421836853027344</v>
      </c>
      <c r="V687" s="2">
        <v>70.376518249511719</v>
      </c>
      <c r="W687" s="2">
        <v>72.819869995117188</v>
      </c>
      <c r="Z687" s="2">
        <v>62.634471893310547</v>
      </c>
      <c r="AA687" s="2">
        <v>72.379264831542969</v>
      </c>
      <c r="AB687" s="2">
        <v>60.608833312988281</v>
      </c>
      <c r="AC687" s="2">
        <v>69.541084289550781</v>
      </c>
      <c r="AD687" s="2">
        <v>63.132297515869141</v>
      </c>
      <c r="AF687" s="2">
        <v>59.550239562988281</v>
      </c>
      <c r="AH687" s="2">
        <f t="shared" si="599"/>
        <v>5.0811438345342426</v>
      </c>
      <c r="AI687" s="2">
        <f t="shared" si="585"/>
        <v>59.550239562988281</v>
      </c>
      <c r="AJ687" s="2">
        <f t="shared" si="586"/>
        <v>59.732561064248856</v>
      </c>
      <c r="AK687" s="2">
        <f t="shared" si="587"/>
        <v>67.354276816050216</v>
      </c>
      <c r="AL687" s="2">
        <f t="shared" si="588"/>
        <v>74.975992567851577</v>
      </c>
      <c r="AM687" s="2">
        <f t="shared" si="589"/>
        <v>78.421836853027344</v>
      </c>
      <c r="AN687" s="89"/>
      <c r="AO687" s="48">
        <f t="shared" ref="AO687" ca="1" si="644">AN686</f>
        <v>70.407649815898296</v>
      </c>
      <c r="AP687" s="88"/>
      <c r="AQ687" s="88"/>
      <c r="AR687" s="88"/>
      <c r="AS687" s="88"/>
    </row>
    <row r="688" spans="1:45">
      <c r="A688" s="14" t="str">
        <f>'data organization'!S689</f>
        <v>686:18:1.98:HS</v>
      </c>
      <c r="B688" s="2">
        <v>66.756317138671875</v>
      </c>
      <c r="C688" s="2">
        <v>87.370948791503906</v>
      </c>
      <c r="D688" s="2">
        <v>70.363166809082031</v>
      </c>
      <c r="E688" s="2">
        <v>77.896163940429688</v>
      </c>
      <c r="F688" s="2">
        <v>64.587471008300781</v>
      </c>
      <c r="G688" s="2">
        <v>89.069122314453125</v>
      </c>
      <c r="H688" s="2">
        <v>76.320976257324219</v>
      </c>
      <c r="I688" s="2">
        <v>64.417182922363281</v>
      </c>
      <c r="J688" s="2">
        <v>57.605552673339844</v>
      </c>
      <c r="K688" s="2">
        <v>65.628135681152344</v>
      </c>
      <c r="L688" s="2">
        <v>57.89410400390625</v>
      </c>
      <c r="M688" s="2">
        <v>79.338905334472656</v>
      </c>
      <c r="N688" s="2">
        <v>88.863357543945313</v>
      </c>
      <c r="O688" s="2">
        <v>66.910049438476563</v>
      </c>
      <c r="R688" s="2">
        <v>98.692909240722656</v>
      </c>
      <c r="U688" s="2">
        <v>65.24261474609375</v>
      </c>
      <c r="V688" s="2">
        <v>79.802474975585938</v>
      </c>
      <c r="W688" s="2">
        <v>75.8455810546875</v>
      </c>
      <c r="Z688" s="2">
        <v>65.628135681152344</v>
      </c>
      <c r="AA688" s="2">
        <v>64.251625061035156</v>
      </c>
      <c r="AB688" s="2">
        <v>61.295185089111328</v>
      </c>
      <c r="AC688" s="2">
        <v>73.88250732421875</v>
      </c>
      <c r="AD688" s="2">
        <v>53.724346160888672</v>
      </c>
      <c r="AF688" s="2">
        <v>56.957504272460938</v>
      </c>
      <c r="AH688" s="2">
        <f t="shared" si="599"/>
        <v>11.66821746395218</v>
      </c>
      <c r="AI688" s="2">
        <f t="shared" si="585"/>
        <v>53.724346160888672</v>
      </c>
      <c r="AJ688" s="2">
        <f t="shared" si="586"/>
        <v>53.678687865045852</v>
      </c>
      <c r="AK688" s="2">
        <f t="shared" si="587"/>
        <v>71.181014060974121</v>
      </c>
      <c r="AL688" s="2">
        <f t="shared" si="588"/>
        <v>88.683340256902397</v>
      </c>
      <c r="AM688" s="2">
        <f t="shared" si="589"/>
        <v>98.692909240722656</v>
      </c>
      <c r="AN688" s="89"/>
      <c r="AO688" s="48">
        <f t="shared" ref="AO688" ca="1" si="645">AN686</f>
        <v>70.407649815898296</v>
      </c>
      <c r="AP688" s="88"/>
      <c r="AQ688" s="88"/>
      <c r="AR688" s="88"/>
      <c r="AS688" s="88"/>
    </row>
    <row r="689" spans="1:45">
      <c r="A689" s="14" t="str">
        <f>'data organization'!S690</f>
        <v>687:18:1.96:HI</v>
      </c>
      <c r="B689" s="2">
        <v>73.97955322265625</v>
      </c>
      <c r="C689" s="2">
        <v>71.9462890625</v>
      </c>
      <c r="D689" s="2">
        <v>71.007858276367188</v>
      </c>
      <c r="E689" s="2">
        <v>73.666740417480469</v>
      </c>
      <c r="F689" s="2">
        <v>67.254142761230469</v>
      </c>
      <c r="G689" s="2">
        <v>69.130996704101562</v>
      </c>
      <c r="H689" s="2">
        <v>70.695045471191406</v>
      </c>
      <c r="I689" s="2">
        <v>71.007858276367188</v>
      </c>
      <c r="J689" s="2">
        <v>65.84649658203125</v>
      </c>
      <c r="K689" s="2">
        <v>76.794845581054687</v>
      </c>
      <c r="L689" s="2">
        <v>63.813228607177734</v>
      </c>
      <c r="M689" s="2">
        <v>59.746700286865234</v>
      </c>
      <c r="N689" s="2">
        <v>66.315711975097656</v>
      </c>
      <c r="O689" s="2">
        <v>62.405586242675781</v>
      </c>
      <c r="R689" s="2">
        <v>66.315711975097656</v>
      </c>
      <c r="U689" s="2">
        <v>87.89959716796875</v>
      </c>
      <c r="V689" s="2">
        <v>68.661781311035156</v>
      </c>
      <c r="W689" s="2">
        <v>72.728309631347656</v>
      </c>
      <c r="Z689" s="2">
        <v>63.656826019287109</v>
      </c>
      <c r="AA689" s="2">
        <v>77.264060974121094</v>
      </c>
      <c r="AB689" s="2">
        <v>62.718395233154297</v>
      </c>
      <c r="AC689" s="2">
        <v>71.007858276367188</v>
      </c>
      <c r="AD689" s="2">
        <v>68.036163330078125</v>
      </c>
      <c r="AF689" s="2">
        <v>60.997940063476563</v>
      </c>
      <c r="AH689" s="2">
        <f t="shared" si="599"/>
        <v>6.202759115891201</v>
      </c>
      <c r="AI689" s="2">
        <f t="shared" si="585"/>
        <v>59.746700286865234</v>
      </c>
      <c r="AJ689" s="2">
        <f t="shared" si="586"/>
        <v>59.983265386526966</v>
      </c>
      <c r="AK689" s="2">
        <f t="shared" si="587"/>
        <v>69.28740406036377</v>
      </c>
      <c r="AL689" s="2">
        <f t="shared" si="588"/>
        <v>78.591542734200573</v>
      </c>
      <c r="AM689" s="2">
        <f t="shared" si="589"/>
        <v>87.89959716796875</v>
      </c>
      <c r="AN689" s="89">
        <f ca="1">INDIRECT("'calcRED(0)'!R"&amp;ROW('calcRED(0)'!$V$17)+(ROW(AN689)-ROW($AN$116))/3&amp;"C"&amp;COLUMN('calcRED(0)'!$V$17),FALSE)</f>
        <v>69.344799177044806</v>
      </c>
      <c r="AO689" s="48">
        <f t="shared" ref="AO689" ca="1" si="646">AN689</f>
        <v>69.344799177044806</v>
      </c>
      <c r="AP689" s="88">
        <f>AK689-AK692</f>
        <v>1.0883191426595005</v>
      </c>
      <c r="AQ689" s="88">
        <f>AK690-AK693</f>
        <v>1.1015103658040317</v>
      </c>
      <c r="AR689" s="88">
        <f>AK691-AK694</f>
        <v>1.4360383351643833</v>
      </c>
      <c r="AS689" s="88">
        <f>data3!AM689</f>
        <v>3.3031578986875143E-2</v>
      </c>
    </row>
    <row r="690" spans="1:45">
      <c r="A690" s="14" t="str">
        <f>'data organization'!S691</f>
        <v>688:18:1.96:LO</v>
      </c>
      <c r="B690" s="2">
        <v>69.798583984375</v>
      </c>
      <c r="C690" s="2">
        <v>69.684135437011719</v>
      </c>
      <c r="D690" s="2">
        <v>67.727165222167969</v>
      </c>
      <c r="E690" s="2">
        <v>72.299156188964844</v>
      </c>
      <c r="F690" s="2">
        <v>62.514305114746094</v>
      </c>
      <c r="G690" s="2">
        <v>67.692832946777344</v>
      </c>
      <c r="H690" s="2">
        <v>70.393684387207031</v>
      </c>
      <c r="I690" s="2">
        <v>66.422523498535156</v>
      </c>
      <c r="J690" s="2">
        <v>59.756237030029297</v>
      </c>
      <c r="K690" s="2">
        <v>70.136184692382812</v>
      </c>
      <c r="L690" s="2">
        <v>60.992218017578125</v>
      </c>
      <c r="M690" s="2">
        <v>61.844814300537109</v>
      </c>
      <c r="N690" s="2">
        <v>66.268028259277344</v>
      </c>
      <c r="O690" s="2">
        <v>59.269855499267578</v>
      </c>
      <c r="R690" s="2">
        <v>65.947586059570313</v>
      </c>
      <c r="U690" s="2">
        <v>77.122909545898437</v>
      </c>
      <c r="V690" s="2">
        <v>69.140533447265625</v>
      </c>
      <c r="W690" s="2">
        <v>71.509498596191406</v>
      </c>
      <c r="Z690" s="2">
        <v>61.593040466308594</v>
      </c>
      <c r="AA690" s="2">
        <v>71.068893432617188</v>
      </c>
      <c r="AB690" s="2">
        <v>59.601737976074219</v>
      </c>
      <c r="AC690" s="2">
        <v>68.642707824707031</v>
      </c>
      <c r="AD690" s="2">
        <v>62.142368316650391</v>
      </c>
      <c r="AF690" s="2">
        <v>58.651866912841797</v>
      </c>
      <c r="AH690" s="2">
        <f t="shared" si="599"/>
        <v>4.9921937998940908</v>
      </c>
      <c r="AI690" s="2">
        <f t="shared" si="585"/>
        <v>58.651866912841797</v>
      </c>
      <c r="AJ690" s="2">
        <f t="shared" si="586"/>
        <v>58.770912098366459</v>
      </c>
      <c r="AK690" s="2">
        <f t="shared" si="587"/>
        <v>66.259202798207596</v>
      </c>
      <c r="AL690" s="2">
        <f t="shared" si="588"/>
        <v>73.747493498048726</v>
      </c>
      <c r="AM690" s="2">
        <f t="shared" si="589"/>
        <v>77.122909545898437</v>
      </c>
      <c r="AN690" s="89"/>
      <c r="AO690" s="48">
        <f t="shared" ref="AO690" ca="1" si="647">AN689</f>
        <v>69.344799177044806</v>
      </c>
      <c r="AP690" s="88"/>
      <c r="AQ690" s="88"/>
      <c r="AR690" s="88"/>
      <c r="AS690" s="88"/>
    </row>
    <row r="691" spans="1:45">
      <c r="A691" s="14" t="str">
        <f>'data organization'!S692</f>
        <v>689:18:1.96:HS</v>
      </c>
      <c r="B691" s="2">
        <v>67.170211791992188</v>
      </c>
      <c r="C691" s="2">
        <v>82.576789855957031</v>
      </c>
      <c r="D691" s="2">
        <v>69.459678649902344</v>
      </c>
      <c r="E691" s="2">
        <v>77.274131774902344</v>
      </c>
      <c r="F691" s="2">
        <v>62.960250854492187</v>
      </c>
      <c r="G691" s="2">
        <v>73.598686218261719</v>
      </c>
      <c r="H691" s="2">
        <v>75.765167236328125</v>
      </c>
      <c r="I691" s="2">
        <v>63.438011169433594</v>
      </c>
      <c r="J691" s="2">
        <v>56.553062438964844</v>
      </c>
      <c r="K691" s="2">
        <v>64.367515563964844</v>
      </c>
      <c r="L691" s="2">
        <v>56.758831024169922</v>
      </c>
      <c r="M691" s="2">
        <v>78.210723876953125</v>
      </c>
      <c r="N691" s="2">
        <v>87.370948791503906</v>
      </c>
      <c r="O691" s="2">
        <v>66.588386535644531</v>
      </c>
      <c r="R691" s="2">
        <v>98.420921325683594</v>
      </c>
      <c r="U691" s="2">
        <v>64.715187072753906</v>
      </c>
      <c r="V691" s="2">
        <v>79.029067993164063</v>
      </c>
      <c r="W691" s="2">
        <v>73.558479309082031</v>
      </c>
      <c r="Z691" s="2">
        <v>64.008010864257813</v>
      </c>
      <c r="AA691" s="2">
        <v>62.042572021484375</v>
      </c>
      <c r="AB691" s="2">
        <v>60.353855133056641</v>
      </c>
      <c r="AC691" s="2">
        <v>72.900970458984375</v>
      </c>
      <c r="AD691" s="2">
        <v>52.939117431640625</v>
      </c>
      <c r="AF691" s="2">
        <v>56.453727722167969</v>
      </c>
      <c r="AH691" s="2">
        <f t="shared" si="599"/>
        <v>10.883619529387351</v>
      </c>
      <c r="AI691" s="2">
        <f t="shared" si="585"/>
        <v>52.939117431640625</v>
      </c>
      <c r="AJ691" s="2">
        <f t="shared" si="586"/>
        <v>53.112666752366728</v>
      </c>
      <c r="AK691" s="2">
        <f t="shared" si="587"/>
        <v>69.438096046447754</v>
      </c>
      <c r="AL691" s="2">
        <f t="shared" si="588"/>
        <v>85.763525340528787</v>
      </c>
      <c r="AM691" s="2">
        <f t="shared" si="589"/>
        <v>98.420921325683594</v>
      </c>
      <c r="AN691" s="89"/>
      <c r="AO691" s="48">
        <f t="shared" ref="AO691" ca="1" si="648">AN689</f>
        <v>69.344799177044806</v>
      </c>
      <c r="AP691" s="88"/>
      <c r="AQ691" s="88"/>
      <c r="AR691" s="88"/>
      <c r="AS691" s="88"/>
    </row>
    <row r="692" spans="1:45">
      <c r="A692" s="14" t="str">
        <f>'data organization'!S693</f>
        <v>690:18:1.94:HI</v>
      </c>
      <c r="B692" s="2">
        <v>72.728309631347656</v>
      </c>
      <c r="C692" s="2">
        <v>70.695045471191406</v>
      </c>
      <c r="D692" s="2">
        <v>69.91302490234375</v>
      </c>
      <c r="E692" s="2">
        <v>72.571907043457031</v>
      </c>
      <c r="F692" s="2">
        <v>66.1593017578125</v>
      </c>
      <c r="G692" s="2">
        <v>68.036163330078125</v>
      </c>
      <c r="H692" s="2">
        <v>69.443809509277344</v>
      </c>
      <c r="I692" s="2">
        <v>69.91302490234375</v>
      </c>
      <c r="J692" s="2">
        <v>64.908065795898437</v>
      </c>
      <c r="K692" s="2">
        <v>75.543601989746094</v>
      </c>
      <c r="L692" s="2">
        <v>62.874797821044922</v>
      </c>
      <c r="M692" s="2">
        <v>58.808269500732422</v>
      </c>
      <c r="N692" s="2">
        <v>65.220870971679688</v>
      </c>
      <c r="O692" s="2">
        <v>61.467155456542969</v>
      </c>
      <c r="R692" s="2">
        <v>65.220870971679688</v>
      </c>
      <c r="U692" s="2">
        <v>86.648353576660156</v>
      </c>
      <c r="V692" s="2">
        <v>67.566947937011719</v>
      </c>
      <c r="W692" s="2">
        <v>71.633476257324219</v>
      </c>
      <c r="Z692" s="2">
        <v>62.718395233154297</v>
      </c>
      <c r="AA692" s="2">
        <v>76.0128173828125</v>
      </c>
      <c r="AB692" s="2">
        <v>61.779964447021484</v>
      </c>
      <c r="AC692" s="2">
        <v>69.91302490234375</v>
      </c>
      <c r="AD692" s="2">
        <v>66.941329956054688</v>
      </c>
      <c r="AF692" s="2">
        <v>60.05950927734375</v>
      </c>
      <c r="AH692" s="2">
        <f t="shared" si="599"/>
        <v>6.1058898514604625</v>
      </c>
      <c r="AI692" s="2">
        <f t="shared" si="585"/>
        <v>58.808269500732422</v>
      </c>
      <c r="AJ692" s="2">
        <f t="shared" si="586"/>
        <v>59.040250140513578</v>
      </c>
      <c r="AK692" s="2">
        <f t="shared" si="587"/>
        <v>68.199084917704269</v>
      </c>
      <c r="AL692" s="2">
        <f t="shared" si="588"/>
        <v>77.35791969489496</v>
      </c>
      <c r="AM692" s="2">
        <f t="shared" si="589"/>
        <v>86.648353576660156</v>
      </c>
      <c r="AN692" s="89">
        <f ca="1">INDIRECT("'calcRED(0)'!R"&amp;ROW('calcRED(0)'!$V$17)+(ROW(AN692)-ROW($AN$116))/3&amp;"C"&amp;COLUMN('calcRED(0)'!$V$17),FALSE)</f>
        <v>68.249914811608591</v>
      </c>
      <c r="AO692" s="48">
        <f t="shared" ref="AO692" ca="1" si="649">AN692</f>
        <v>68.249914811608591</v>
      </c>
      <c r="AP692" s="88">
        <f>AK692-AK695</f>
        <v>1.1013506253560479</v>
      </c>
      <c r="AQ692" s="88">
        <f>AK693-AK696</f>
        <v>1.1079484621683804</v>
      </c>
      <c r="AR692" s="88">
        <f>AK694-AK697</f>
        <v>1.2889084815979004</v>
      </c>
      <c r="AS692" s="88">
        <f>data3!AM692</f>
        <v>3.4580961350471728E-2</v>
      </c>
    </row>
    <row r="693" spans="1:45">
      <c r="A693" s="14" t="str">
        <f>'data organization'!S694</f>
        <v>691:18:1.94:LO</v>
      </c>
      <c r="B693" s="2">
        <v>68.499656677246094</v>
      </c>
      <c r="C693" s="2">
        <v>68.602653503417969</v>
      </c>
      <c r="D693" s="2">
        <v>66.622795104980469</v>
      </c>
      <c r="E693" s="2">
        <v>71.120391845703125</v>
      </c>
      <c r="F693" s="2">
        <v>61.673152923583984</v>
      </c>
      <c r="G693" s="2">
        <v>66.456855773925781</v>
      </c>
      <c r="H693" s="2">
        <v>68.974594116210937</v>
      </c>
      <c r="I693" s="2">
        <v>65.318153381347656</v>
      </c>
      <c r="J693" s="2">
        <v>58.772029876708984</v>
      </c>
      <c r="K693" s="2">
        <v>69.008926391601562</v>
      </c>
      <c r="L693" s="2">
        <v>60.002288818359375</v>
      </c>
      <c r="M693" s="2">
        <v>60.900665283203125</v>
      </c>
      <c r="N693" s="2">
        <v>65.140762329101563</v>
      </c>
      <c r="O693" s="2">
        <v>58.199817657470703</v>
      </c>
      <c r="R693" s="2">
        <v>64.820327758789063</v>
      </c>
      <c r="U693" s="2">
        <v>75.732429504394531</v>
      </c>
      <c r="V693" s="2">
        <v>68.16204833984375</v>
      </c>
      <c r="W693" s="2">
        <v>70.376518249511719</v>
      </c>
      <c r="Z693" s="2">
        <v>60.826274871826172</v>
      </c>
      <c r="AA693" s="2">
        <v>69.77569580078125</v>
      </c>
      <c r="AB693" s="2">
        <v>58.514533996582031</v>
      </c>
      <c r="AC693" s="2">
        <v>67.601280212402344</v>
      </c>
      <c r="AD693" s="2">
        <v>61.192493438720703</v>
      </c>
      <c r="AF693" s="2">
        <v>57.490272521972656</v>
      </c>
      <c r="AH693" s="2">
        <f t="shared" si="599"/>
        <v>4.8935880804486471</v>
      </c>
      <c r="AI693" s="2">
        <f t="shared" si="585"/>
        <v>57.490272521972656</v>
      </c>
      <c r="AJ693" s="2">
        <f t="shared" si="586"/>
        <v>57.817310311730594</v>
      </c>
      <c r="AK693" s="2">
        <f t="shared" si="587"/>
        <v>65.157692432403564</v>
      </c>
      <c r="AL693" s="2">
        <f t="shared" si="588"/>
        <v>72.498074553076535</v>
      </c>
      <c r="AM693" s="2">
        <f t="shared" si="589"/>
        <v>75.732429504394531</v>
      </c>
      <c r="AN693" s="89"/>
      <c r="AO693" s="48">
        <f t="shared" ref="AO693" ca="1" si="650">AN692</f>
        <v>68.249914811608591</v>
      </c>
      <c r="AP693" s="88"/>
      <c r="AQ693" s="88"/>
      <c r="AR693" s="88"/>
      <c r="AS693" s="88"/>
    </row>
    <row r="694" spans="1:45">
      <c r="A694" s="14" t="str">
        <f>'data organization'!S695</f>
        <v>692:18:1.94:HS</v>
      </c>
      <c r="B694" s="2">
        <v>66.85565185546875</v>
      </c>
      <c r="C694" s="2">
        <v>75.526283264160156</v>
      </c>
      <c r="D694" s="2">
        <v>67.8797607421875</v>
      </c>
      <c r="E694" s="2">
        <v>76.257118225097656</v>
      </c>
      <c r="F694" s="2">
        <v>61.9432373046875</v>
      </c>
      <c r="G694" s="2">
        <v>67.127639770507813</v>
      </c>
      <c r="H694" s="2">
        <v>74.8309326171875</v>
      </c>
      <c r="I694" s="2">
        <v>63.194400787353516</v>
      </c>
      <c r="J694" s="2">
        <v>56.236133575439453</v>
      </c>
      <c r="K694" s="2">
        <v>64.1617431640625</v>
      </c>
      <c r="L694" s="2">
        <v>56.101318359375</v>
      </c>
      <c r="M694" s="2">
        <v>76.909896850585938</v>
      </c>
      <c r="N694" s="2">
        <v>85.268333435058594</v>
      </c>
      <c r="O694" s="2">
        <v>65.781875610351563</v>
      </c>
      <c r="R694" s="2">
        <v>98.882125854492187</v>
      </c>
      <c r="U694" s="2">
        <v>63.870830535888672</v>
      </c>
      <c r="V694" s="2">
        <v>77.896163940429688</v>
      </c>
      <c r="W694" s="2">
        <v>71.954910278320313</v>
      </c>
      <c r="Z694" s="2">
        <v>62.969711303710937</v>
      </c>
      <c r="AA694" s="2">
        <v>60.658962249755859</v>
      </c>
      <c r="AB694" s="2">
        <v>58.958419799804688</v>
      </c>
      <c r="AC694" s="2">
        <v>71.375450134277344</v>
      </c>
      <c r="AD694" s="2">
        <v>51.903182983398437</v>
      </c>
      <c r="AF694" s="2">
        <v>55.505302429199219</v>
      </c>
      <c r="AH694" s="2">
        <f t="shared" si="599"/>
        <v>10.59623658892942</v>
      </c>
      <c r="AI694" s="2">
        <f t="shared" si="585"/>
        <v>51.903182983398437</v>
      </c>
      <c r="AJ694" s="2">
        <f t="shared" si="586"/>
        <v>52.107702827889241</v>
      </c>
      <c r="AK694" s="2">
        <f t="shared" si="587"/>
        <v>68.002057711283371</v>
      </c>
      <c r="AL694" s="2">
        <f t="shared" si="588"/>
        <v>83.8964125946775</v>
      </c>
      <c r="AM694" s="2">
        <f t="shared" si="589"/>
        <v>98.882125854492187</v>
      </c>
      <c r="AN694" s="89"/>
      <c r="AO694" s="48">
        <f t="shared" ref="AO694" ca="1" si="651">AN692</f>
        <v>68.249914811608591</v>
      </c>
      <c r="AP694" s="88"/>
      <c r="AQ694" s="88"/>
      <c r="AR694" s="88"/>
      <c r="AS694" s="88"/>
    </row>
    <row r="695" spans="1:45">
      <c r="A695" s="14" t="str">
        <f>'data organization'!S696</f>
        <v>693:18:1.92:HI</v>
      </c>
      <c r="B695" s="2">
        <v>71.633476257324219</v>
      </c>
      <c r="C695" s="2">
        <v>69.600212097167969</v>
      </c>
      <c r="D695" s="2">
        <v>68.661781311035156</v>
      </c>
      <c r="E695" s="2">
        <v>71.320671081542969</v>
      </c>
      <c r="F695" s="2">
        <v>65.064468383789063</v>
      </c>
      <c r="G695" s="2">
        <v>66.941329956054688</v>
      </c>
      <c r="H695" s="2">
        <v>68.348976135253906</v>
      </c>
      <c r="I695" s="2">
        <v>68.818191528320312</v>
      </c>
      <c r="J695" s="2">
        <v>63.813228607177734</v>
      </c>
      <c r="K695" s="2">
        <v>74.292366027832031</v>
      </c>
      <c r="L695" s="2">
        <v>61.779964447021484</v>
      </c>
      <c r="M695" s="2">
        <v>57.869838714599609</v>
      </c>
      <c r="N695" s="2">
        <v>64.12603759765625</v>
      </c>
      <c r="O695" s="2">
        <v>60.528724670410156</v>
      </c>
      <c r="R695" s="2">
        <v>64.282447814941406</v>
      </c>
      <c r="U695" s="2">
        <v>85.240707397460938</v>
      </c>
      <c r="V695" s="2">
        <v>66.628517150878906</v>
      </c>
      <c r="W695" s="2">
        <v>70.382240295410156</v>
      </c>
      <c r="Z695" s="2">
        <v>61.779964447021484</v>
      </c>
      <c r="AA695" s="2">
        <v>74.761581420898438</v>
      </c>
      <c r="AB695" s="2">
        <v>60.685131072998047</v>
      </c>
      <c r="AC695" s="2">
        <v>68.818191528320312</v>
      </c>
      <c r="AD695" s="2">
        <v>65.84649658203125</v>
      </c>
      <c r="AF695" s="2">
        <v>59.121078491210938</v>
      </c>
      <c r="AH695" s="2">
        <f t="shared" si="599"/>
        <v>6.0005582220865472</v>
      </c>
      <c r="AI695" s="2">
        <f t="shared" si="585"/>
        <v>57.869838714599609</v>
      </c>
      <c r="AJ695" s="2">
        <f t="shared" si="586"/>
        <v>58.096896959218398</v>
      </c>
      <c r="AK695" s="2">
        <f t="shared" si="587"/>
        <v>67.097734292348221</v>
      </c>
      <c r="AL695" s="2">
        <f t="shared" si="588"/>
        <v>76.098571625478044</v>
      </c>
      <c r="AM695" s="2">
        <f t="shared" si="589"/>
        <v>85.240707397460938</v>
      </c>
      <c r="AN695" s="89">
        <f ca="1">INDIRECT("'calcRED(0)'!R"&amp;ROW('calcRED(0)'!$V$17)+(ROW(AN695)-ROW($AN$116))/3&amp;"C"&amp;COLUMN('calcRED(0)'!$V$17),FALSE)</f>
        <v>67.103673696721842</v>
      </c>
      <c r="AO695" s="48">
        <f t="shared" ref="AO695" ca="1" si="652">AN695</f>
        <v>67.103673696721842</v>
      </c>
      <c r="AP695" s="88">
        <f>AK695-AK698</f>
        <v>1.0883180300394599</v>
      </c>
      <c r="AQ695" s="88">
        <f>AK696-AK699</f>
        <v>1.1120006243387834</v>
      </c>
      <c r="AR695" s="88">
        <f>AK697-AK700</f>
        <v>1.307926813761398</v>
      </c>
      <c r="AS695" s="88">
        <f>data3!AM695</f>
        <v>3.2257729961026271E-2</v>
      </c>
    </row>
    <row r="696" spans="1:45">
      <c r="A696" s="14" t="str">
        <f>'data organization'!S697</f>
        <v>694:18:1.92:LO</v>
      </c>
      <c r="B696" s="2">
        <v>67.235061645507813</v>
      </c>
      <c r="C696" s="2">
        <v>67.360954284667969</v>
      </c>
      <c r="D696" s="2">
        <v>65.409706115722656</v>
      </c>
      <c r="E696" s="2">
        <v>69.918746948242187</v>
      </c>
      <c r="F696" s="2">
        <v>60.654613494873047</v>
      </c>
      <c r="G696" s="2">
        <v>65.21514892578125</v>
      </c>
      <c r="H696" s="2">
        <v>67.9560546875</v>
      </c>
      <c r="I696" s="2">
        <v>64.24810791015625</v>
      </c>
      <c r="J696" s="2">
        <v>57.707714080810547</v>
      </c>
      <c r="K696" s="2">
        <v>67.778671264648438</v>
      </c>
      <c r="L696" s="2">
        <v>58.829250335693359</v>
      </c>
      <c r="M696" s="2">
        <v>59.979400634765625</v>
      </c>
      <c r="N696" s="2">
        <v>64.116500854492187</v>
      </c>
      <c r="O696" s="2">
        <v>57.232776641845703</v>
      </c>
      <c r="R696" s="2">
        <v>63.698787689208984</v>
      </c>
      <c r="U696" s="2">
        <v>74.650947570800781</v>
      </c>
      <c r="V696" s="2">
        <v>67.051956176757813</v>
      </c>
      <c r="W696" s="2">
        <v>69.180587768554687</v>
      </c>
      <c r="Z696" s="2">
        <v>59.733348846435547</v>
      </c>
      <c r="AA696" s="2">
        <v>68.636985778808594</v>
      </c>
      <c r="AB696" s="2">
        <v>57.570381164550781</v>
      </c>
      <c r="AC696" s="2">
        <v>66.485466003417969</v>
      </c>
      <c r="AD696" s="2">
        <v>60.168231964111328</v>
      </c>
      <c r="AF696" s="2">
        <v>56.374454498291016</v>
      </c>
      <c r="AH696" s="2">
        <f t="shared" si="599"/>
        <v>4.8428540096174153</v>
      </c>
      <c r="AI696" s="2">
        <f t="shared" si="585"/>
        <v>56.374454498291016</v>
      </c>
      <c r="AJ696" s="2">
        <f t="shared" si="586"/>
        <v>56.785462955809059</v>
      </c>
      <c r="AK696" s="2">
        <f t="shared" si="587"/>
        <v>64.049743970235184</v>
      </c>
      <c r="AL696" s="2">
        <f t="shared" si="588"/>
        <v>71.314024984661302</v>
      </c>
      <c r="AM696" s="2">
        <f t="shared" si="589"/>
        <v>74.650947570800781</v>
      </c>
      <c r="AN696" s="89"/>
      <c r="AO696" s="48">
        <f t="shared" ref="AO696" ca="1" si="653">AN695</f>
        <v>67.103673696721842</v>
      </c>
      <c r="AP696" s="88"/>
      <c r="AQ696" s="88"/>
      <c r="AR696" s="88"/>
      <c r="AS696" s="88"/>
    </row>
    <row r="697" spans="1:45">
      <c r="A697" s="14" t="str">
        <f>'data organization'!S698</f>
        <v>695:18:1.92:HS</v>
      </c>
      <c r="B697" s="2">
        <v>66.630958557128906</v>
      </c>
      <c r="C697" s="2">
        <v>71.08453369140625</v>
      </c>
      <c r="D697" s="2">
        <v>67.250633239746094</v>
      </c>
      <c r="E697" s="2">
        <v>74.575492858886719</v>
      </c>
      <c r="F697" s="2">
        <v>60.855266571044922</v>
      </c>
      <c r="G697" s="2">
        <v>65.680168151855469</v>
      </c>
      <c r="H697" s="2">
        <v>74.419395446777344</v>
      </c>
      <c r="I697" s="2">
        <v>62.089874267578125</v>
      </c>
      <c r="J697" s="2">
        <v>55.100860595703125</v>
      </c>
      <c r="K697" s="2">
        <v>63.579917907714844</v>
      </c>
      <c r="L697" s="2">
        <v>55.848247528076172</v>
      </c>
      <c r="M697" s="2">
        <v>74.705574035644531</v>
      </c>
      <c r="N697" s="2">
        <v>80.720146179199219</v>
      </c>
      <c r="O697" s="2">
        <v>64.84527587890625</v>
      </c>
      <c r="R697" s="2">
        <v>98.442207336425781</v>
      </c>
      <c r="U697" s="2">
        <v>63.650875091552734</v>
      </c>
      <c r="V697" s="2">
        <v>76.436866760253906</v>
      </c>
      <c r="W697" s="2">
        <v>70.592582702636719</v>
      </c>
      <c r="Z697" s="2">
        <v>61.392158508300781</v>
      </c>
      <c r="AA697" s="2">
        <v>59.246967315673828</v>
      </c>
      <c r="AB697" s="2">
        <v>57.910659790039062</v>
      </c>
      <c r="AC697" s="2">
        <v>69.797897338867188</v>
      </c>
      <c r="AD697" s="2">
        <v>50.9713134765625</v>
      </c>
      <c r="AF697" s="2">
        <v>55.287708282470703</v>
      </c>
      <c r="AH697" s="2">
        <f t="shared" si="599"/>
        <v>10.212417454528278</v>
      </c>
      <c r="AI697" s="2">
        <f t="shared" si="585"/>
        <v>50.9713134765625</v>
      </c>
      <c r="AJ697" s="2">
        <f t="shared" si="586"/>
        <v>51.394523047893053</v>
      </c>
      <c r="AK697" s="2">
        <f t="shared" si="587"/>
        <v>66.71314922968547</v>
      </c>
      <c r="AL697" s="2">
        <f t="shared" si="588"/>
        <v>82.031775411477895</v>
      </c>
      <c r="AM697" s="2">
        <f t="shared" si="589"/>
        <v>98.442207336425781</v>
      </c>
      <c r="AN697" s="89"/>
      <c r="AO697" s="48">
        <f t="shared" ref="AO697" ca="1" si="654">AN695</f>
        <v>67.103673696721842</v>
      </c>
      <c r="AP697" s="88"/>
      <c r="AQ697" s="88"/>
      <c r="AR697" s="88"/>
      <c r="AS697" s="88"/>
    </row>
    <row r="698" spans="1:45">
      <c r="A698" s="14" t="str">
        <f>'data organization'!S699</f>
        <v>696:18:1.9:HI</v>
      </c>
      <c r="B698" s="2">
        <v>70.382240295410156</v>
      </c>
      <c r="C698" s="2">
        <v>68.505378723144531</v>
      </c>
      <c r="D698" s="2">
        <v>67.566947937011719</v>
      </c>
      <c r="E698" s="2">
        <v>70.225830078125</v>
      </c>
      <c r="F698" s="2">
        <v>64.12603759765625</v>
      </c>
      <c r="G698" s="2">
        <v>65.84649658203125</v>
      </c>
      <c r="H698" s="2">
        <v>67.254142761230469</v>
      </c>
      <c r="I698" s="2">
        <v>67.723350524902344</v>
      </c>
      <c r="J698" s="2">
        <v>62.874797821044922</v>
      </c>
      <c r="K698" s="2">
        <v>73.197525024414063</v>
      </c>
      <c r="L698" s="2">
        <v>60.841533660888672</v>
      </c>
      <c r="M698" s="2">
        <v>56.931411743164062</v>
      </c>
      <c r="N698" s="2">
        <v>63.187610626220703</v>
      </c>
      <c r="O698" s="2">
        <v>59.433891296386719</v>
      </c>
      <c r="R698" s="2">
        <v>63.187610626220703</v>
      </c>
      <c r="U698" s="2">
        <v>83.83306884765625</v>
      </c>
      <c r="V698" s="2">
        <v>65.377281188964844</v>
      </c>
      <c r="W698" s="2">
        <v>69.287406921386719</v>
      </c>
      <c r="Z698" s="2">
        <v>60.685131072998047</v>
      </c>
      <c r="AA698" s="2">
        <v>73.666740417480469</v>
      </c>
      <c r="AB698" s="2">
        <v>59.746700286865234</v>
      </c>
      <c r="AC698" s="2">
        <v>67.566947937011719</v>
      </c>
      <c r="AD698" s="2">
        <v>64.751663208007812</v>
      </c>
      <c r="AF698" s="2">
        <v>58.0262451171875</v>
      </c>
      <c r="AH698" s="2">
        <f t="shared" si="599"/>
        <v>5.9203450875180792</v>
      </c>
      <c r="AI698" s="2">
        <f t="shared" ref="AI698:AI761" si="655">MIN(B698:AG698)</f>
        <v>56.931411743164062</v>
      </c>
      <c r="AJ698" s="2">
        <f t="shared" ref="AJ698:AJ761" si="656">AK698-1.5*AH698</f>
        <v>57.128898631031646</v>
      </c>
      <c r="AK698" s="2">
        <f t="shared" ref="AK698:AK761" si="657">AVERAGE(B698:AG698)</f>
        <v>66.009416262308761</v>
      </c>
      <c r="AL698" s="2">
        <f t="shared" ref="AL698:AL761" si="658">AK698+1.5*AH698</f>
        <v>74.889933893585876</v>
      </c>
      <c r="AM698" s="2">
        <f t="shared" ref="AM698:AM761" si="659">MAX(B698:AG698)</f>
        <v>83.83306884765625</v>
      </c>
      <c r="AN698" s="89">
        <f ca="1">INDIRECT("'calcRED(0)'!R"&amp;ROW('calcRED(0)'!$V$17)+(ROW(AN698)-ROW($AN$116))/3&amp;"C"&amp;COLUMN('calcRED(0)'!$V$17),FALSE)</f>
        <v>66.034439791408843</v>
      </c>
      <c r="AO698" s="48">
        <f t="shared" ref="AO698" ca="1" si="660">AN698</f>
        <v>66.034439791408843</v>
      </c>
      <c r="AP698" s="88">
        <f>AK698-AK701</f>
        <v>1.0948348045349121</v>
      </c>
      <c r="AQ698" s="88">
        <f>AK699-AK702</f>
        <v>1.1198698679606096</v>
      </c>
      <c r="AR698" s="88">
        <f>AK700-AK703</f>
        <v>1.2540216445922852</v>
      </c>
      <c r="AS698" s="88">
        <f>data3!AM698</f>
        <v>3.1032250773522119E-2</v>
      </c>
    </row>
    <row r="699" spans="1:45">
      <c r="A699" s="14" t="str">
        <f>'data organization'!S700</f>
        <v>697:18:1.9:LO</v>
      </c>
      <c r="B699" s="2">
        <v>65.964752197265625</v>
      </c>
      <c r="C699" s="2">
        <v>66.056304931640625</v>
      </c>
      <c r="D699" s="2">
        <v>64.276725769042969</v>
      </c>
      <c r="E699" s="2">
        <v>68.814376831054687</v>
      </c>
      <c r="F699" s="2">
        <v>59.653240203857422</v>
      </c>
      <c r="G699" s="2">
        <v>64.024948120117187</v>
      </c>
      <c r="H699" s="2">
        <v>66.765853881835938</v>
      </c>
      <c r="I699" s="2">
        <v>63.183795928955078</v>
      </c>
      <c r="J699" s="2">
        <v>56.752117156982422</v>
      </c>
      <c r="K699" s="2">
        <v>66.725791931152344</v>
      </c>
      <c r="L699" s="2">
        <v>57.810710906982422</v>
      </c>
      <c r="M699" s="2">
        <v>58.972305297851563</v>
      </c>
      <c r="N699" s="2">
        <v>63.166629791259766</v>
      </c>
      <c r="O699" s="2">
        <v>56.208515167236328</v>
      </c>
      <c r="R699" s="2">
        <v>62.571525573730469</v>
      </c>
      <c r="U699" s="2">
        <v>73.397804260253906</v>
      </c>
      <c r="V699" s="2">
        <v>65.918975830078125</v>
      </c>
      <c r="W699" s="2">
        <v>68.007553100585938</v>
      </c>
      <c r="Z699" s="2">
        <v>58.623252868652344</v>
      </c>
      <c r="AA699" s="2">
        <v>67.212173461914063</v>
      </c>
      <c r="AB699" s="2">
        <v>56.597618103027344</v>
      </c>
      <c r="AC699" s="2">
        <v>65.352485656738281</v>
      </c>
      <c r="AD699" s="2">
        <v>59.081024169921875</v>
      </c>
      <c r="AF699" s="2">
        <v>55.367359161376953</v>
      </c>
      <c r="AH699" s="2">
        <f t="shared" si="599"/>
        <v>4.7598623148874024</v>
      </c>
      <c r="AI699" s="2">
        <f t="shared" si="655"/>
        <v>55.367359161376953</v>
      </c>
      <c r="AJ699" s="2">
        <f t="shared" si="656"/>
        <v>55.797949873565301</v>
      </c>
      <c r="AK699" s="2">
        <f t="shared" si="657"/>
        <v>62.937743345896401</v>
      </c>
      <c r="AL699" s="2">
        <f t="shared" si="658"/>
        <v>70.0775368182275</v>
      </c>
      <c r="AM699" s="2">
        <f t="shared" si="659"/>
        <v>73.397804260253906</v>
      </c>
      <c r="AN699" s="89"/>
      <c r="AO699" s="48">
        <f t="shared" ref="AO699" ca="1" si="661">AN698</f>
        <v>66.034439791408843</v>
      </c>
      <c r="AP699" s="88"/>
      <c r="AQ699" s="88"/>
      <c r="AR699" s="88"/>
      <c r="AS699" s="88"/>
    </row>
    <row r="700" spans="1:45">
      <c r="A700" s="14" t="str">
        <f>'data organization'!S701</f>
        <v>698:18:1.9:HS</v>
      </c>
      <c r="B700" s="2">
        <v>66.415733337402344</v>
      </c>
      <c r="C700" s="2">
        <v>67.442207336425781</v>
      </c>
      <c r="D700" s="2">
        <v>66.936065673828125</v>
      </c>
      <c r="E700" s="2">
        <v>73.357444763183594</v>
      </c>
      <c r="F700" s="2">
        <v>59.062484741210937</v>
      </c>
      <c r="G700" s="2">
        <v>64.206680297851563</v>
      </c>
      <c r="H700" s="2">
        <v>73.747688293457031</v>
      </c>
      <c r="I700" s="2">
        <v>60.708629608154297</v>
      </c>
      <c r="J700" s="2">
        <v>54.696422576904297</v>
      </c>
      <c r="K700" s="2">
        <v>61.9810791015625</v>
      </c>
      <c r="L700" s="2">
        <v>55.838787078857422</v>
      </c>
      <c r="M700" s="2">
        <v>72.297859191894531</v>
      </c>
      <c r="N700" s="2">
        <v>75.684745788574219</v>
      </c>
      <c r="O700" s="2">
        <v>63.461662292480469</v>
      </c>
      <c r="R700" s="2">
        <v>98.302665710449219</v>
      </c>
      <c r="U700" s="2">
        <v>62.846721649169922</v>
      </c>
      <c r="V700" s="2">
        <v>75.173873901367188</v>
      </c>
      <c r="W700" s="2">
        <v>69.308311462402344</v>
      </c>
      <c r="Z700" s="2">
        <v>60.247425079345703</v>
      </c>
      <c r="AA700" s="2">
        <v>57.889373779296875</v>
      </c>
      <c r="AB700" s="2">
        <v>57.033187866210937</v>
      </c>
      <c r="AC700" s="2">
        <v>67.692909240722656</v>
      </c>
      <c r="AD700" s="2">
        <v>50.157703399658203</v>
      </c>
      <c r="AF700" s="2">
        <v>55.235675811767578</v>
      </c>
      <c r="AH700" s="2">
        <f t="shared" si="599"/>
        <v>9.9405139636867084</v>
      </c>
      <c r="AI700" s="2">
        <f t="shared" si="655"/>
        <v>50.157703399658203</v>
      </c>
      <c r="AJ700" s="2">
        <f t="shared" si="656"/>
        <v>50.494451470394011</v>
      </c>
      <c r="AK700" s="2">
        <f t="shared" si="657"/>
        <v>65.405222415924072</v>
      </c>
      <c r="AL700" s="2">
        <f t="shared" si="658"/>
        <v>80.315993361454133</v>
      </c>
      <c r="AM700" s="2">
        <f t="shared" si="659"/>
        <v>98.302665710449219</v>
      </c>
      <c r="AN700" s="89"/>
      <c r="AO700" s="48">
        <f t="shared" ref="AO700" ca="1" si="662">AN698</f>
        <v>66.034439791408843</v>
      </c>
      <c r="AP700" s="88"/>
      <c r="AQ700" s="88"/>
      <c r="AR700" s="88"/>
      <c r="AS700" s="88"/>
    </row>
    <row r="701" spans="1:45">
      <c r="A701" s="14" t="str">
        <f>'data organization'!S702</f>
        <v>699:18:1.88:HI</v>
      </c>
      <c r="B701" s="2">
        <v>69.287406921386719</v>
      </c>
      <c r="C701" s="2">
        <v>67.410545349121094</v>
      </c>
      <c r="D701" s="2">
        <v>66.472114562988281</v>
      </c>
      <c r="E701" s="2">
        <v>68.974594116210937</v>
      </c>
      <c r="F701" s="2">
        <v>63.031204223632812</v>
      </c>
      <c r="G701" s="2">
        <v>64.751663208007812</v>
      </c>
      <c r="H701" s="2">
        <v>66.1593017578125</v>
      </c>
      <c r="I701" s="2">
        <v>66.472114562988281</v>
      </c>
      <c r="J701" s="2">
        <v>61.779964447021484</v>
      </c>
      <c r="K701" s="2">
        <v>71.9462890625</v>
      </c>
      <c r="L701" s="2">
        <v>59.746700286865234</v>
      </c>
      <c r="M701" s="2">
        <v>55.99298095703125</v>
      </c>
      <c r="N701" s="2">
        <v>62.0927734375</v>
      </c>
      <c r="O701" s="2">
        <v>58.495460510253906</v>
      </c>
      <c r="R701" s="2">
        <v>62.0927734375</v>
      </c>
      <c r="U701" s="2">
        <v>82.425422668457031</v>
      </c>
      <c r="V701" s="2">
        <v>64.438850402832031</v>
      </c>
      <c r="W701" s="2">
        <v>68.19256591796875</v>
      </c>
      <c r="Z701" s="2">
        <v>59.746700286865234</v>
      </c>
      <c r="AA701" s="2">
        <v>72.415504455566406</v>
      </c>
      <c r="AB701" s="2">
        <v>58.808269500732422</v>
      </c>
      <c r="AC701" s="2">
        <v>66.472114562988281</v>
      </c>
      <c r="AD701" s="2">
        <v>63.656826019287109</v>
      </c>
      <c r="AF701" s="2">
        <v>57.087814331054687</v>
      </c>
      <c r="AH701" s="2">
        <f t="shared" si="599"/>
        <v>5.8146667385604669</v>
      </c>
      <c r="AI701" s="2">
        <f t="shared" si="655"/>
        <v>55.99298095703125</v>
      </c>
      <c r="AJ701" s="2">
        <f t="shared" si="656"/>
        <v>56.19258134993315</v>
      </c>
      <c r="AK701" s="2">
        <f t="shared" si="657"/>
        <v>64.914581457773849</v>
      </c>
      <c r="AL701" s="2">
        <f t="shared" si="658"/>
        <v>73.636581565614549</v>
      </c>
      <c r="AM701" s="2">
        <f t="shared" si="659"/>
        <v>82.425422668457031</v>
      </c>
      <c r="AN701" s="89">
        <f ca="1">INDIRECT("'calcRED(0)'!R"&amp;ROW('calcRED(0)'!$V$17)+(ROW(AN701)-ROW($AN$116))/3&amp;"C"&amp;COLUMN('calcRED(0)'!$V$17),FALSE)</f>
        <v>65.005826348202703</v>
      </c>
      <c r="AO701" s="48">
        <f t="shared" ref="AO701" ca="1" si="663">AN701</f>
        <v>65.005826348202703</v>
      </c>
      <c r="AP701" s="88">
        <f>AK701-AK704</f>
        <v>1.0948349634806362</v>
      </c>
      <c r="AQ701" s="88">
        <f>AK702-AK705</f>
        <v>1.0852975845336914</v>
      </c>
      <c r="AR701" s="88">
        <f>AK703-AK706</f>
        <v>1.2374658584594727</v>
      </c>
      <c r="AS701" s="88">
        <f>data3!AM701</f>
        <v>3.5645188823823171E-2</v>
      </c>
    </row>
    <row r="702" spans="1:45">
      <c r="A702" s="14" t="str">
        <f>'data organization'!S703</f>
        <v>700:18:1.88:LO</v>
      </c>
      <c r="B702" s="2">
        <v>64.688713073730469</v>
      </c>
      <c r="C702" s="2">
        <v>64.728767395019531</v>
      </c>
      <c r="D702" s="2">
        <v>63.149463653564453</v>
      </c>
      <c r="E702" s="2">
        <v>67.738609313964844</v>
      </c>
      <c r="F702" s="2">
        <v>58.571754455566406</v>
      </c>
      <c r="G702" s="2">
        <v>62.926300048828125</v>
      </c>
      <c r="H702" s="2">
        <v>65.615699768066406</v>
      </c>
      <c r="I702" s="2">
        <v>62.0164794921875</v>
      </c>
      <c r="J702" s="2">
        <v>55.825130462646484</v>
      </c>
      <c r="K702" s="2">
        <v>65.529869079589844</v>
      </c>
      <c r="L702" s="2">
        <v>56.700618743896484</v>
      </c>
      <c r="M702" s="2">
        <v>57.890823364257813</v>
      </c>
      <c r="N702" s="2">
        <v>62.102310180664063</v>
      </c>
      <c r="O702" s="2">
        <v>55.121307373046875</v>
      </c>
      <c r="R702" s="2">
        <v>61.633098602294922</v>
      </c>
      <c r="U702" s="2">
        <v>72.12176513671875</v>
      </c>
      <c r="V702" s="2">
        <v>64.80316162109375</v>
      </c>
      <c r="W702" s="2">
        <v>66.800186157226563</v>
      </c>
      <c r="Z702" s="2">
        <v>57.604713439941406</v>
      </c>
      <c r="AA702" s="2">
        <v>65.810256958007813</v>
      </c>
      <c r="AB702" s="2">
        <v>55.624855041503906</v>
      </c>
      <c r="AC702" s="2">
        <v>64.236663818359375</v>
      </c>
      <c r="AD702" s="2">
        <v>58.039596557617187</v>
      </c>
      <c r="AF702" s="2">
        <v>54.348819732666016</v>
      </c>
      <c r="AH702" s="2">
        <f t="shared" si="599"/>
        <v>4.6806382603851873</v>
      </c>
      <c r="AI702" s="2">
        <f t="shared" si="655"/>
        <v>54.348819732666016</v>
      </c>
      <c r="AJ702" s="2">
        <f t="shared" si="656"/>
        <v>54.796916087358014</v>
      </c>
      <c r="AK702" s="2">
        <f t="shared" si="657"/>
        <v>61.817873477935791</v>
      </c>
      <c r="AL702" s="2">
        <f t="shared" si="658"/>
        <v>68.838830868513568</v>
      </c>
      <c r="AM702" s="2">
        <f t="shared" si="659"/>
        <v>72.12176513671875</v>
      </c>
      <c r="AN702" s="89"/>
      <c r="AO702" s="48">
        <f t="shared" ref="AO702" ca="1" si="664">AN701</f>
        <v>65.005826348202703</v>
      </c>
      <c r="AP702" s="88"/>
      <c r="AQ702" s="88"/>
      <c r="AR702" s="88"/>
      <c r="AS702" s="88"/>
    </row>
    <row r="703" spans="1:45">
      <c r="A703" s="14" t="str">
        <f>'data organization'!S704</f>
        <v>701:18:1.88:HS</v>
      </c>
      <c r="B703" s="2">
        <v>65.041580200195313</v>
      </c>
      <c r="C703" s="2">
        <v>65.937973022460938</v>
      </c>
      <c r="D703" s="2">
        <v>67.099258422851563</v>
      </c>
      <c r="E703" s="2">
        <v>72.75433349609375</v>
      </c>
      <c r="F703" s="2">
        <v>57.243686676025391</v>
      </c>
      <c r="G703" s="2">
        <v>63.802242279052734</v>
      </c>
      <c r="H703" s="2">
        <v>72.640800476074219</v>
      </c>
      <c r="I703" s="2">
        <v>59.005722045898438</v>
      </c>
      <c r="J703" s="2">
        <v>53.643932342529297</v>
      </c>
      <c r="K703" s="2">
        <v>60.512321472167969</v>
      </c>
      <c r="L703" s="2">
        <v>56.486839294433594</v>
      </c>
      <c r="M703" s="2">
        <v>68.709922790527344</v>
      </c>
      <c r="N703" s="2">
        <v>70.341880798339844</v>
      </c>
      <c r="O703" s="2">
        <v>62.106430053710937</v>
      </c>
      <c r="R703" s="2">
        <v>97.136642456054688</v>
      </c>
      <c r="U703" s="2">
        <v>62.042572021484375</v>
      </c>
      <c r="V703" s="2">
        <v>74.168685913085937</v>
      </c>
      <c r="W703" s="2">
        <v>68.085525512695312</v>
      </c>
      <c r="Z703" s="2">
        <v>59.11688232421875</v>
      </c>
      <c r="AA703" s="2">
        <v>56.959869384765625</v>
      </c>
      <c r="AB703" s="2">
        <v>56.046920776367188</v>
      </c>
      <c r="AC703" s="2">
        <v>65.845733642578125</v>
      </c>
      <c r="AD703" s="2">
        <v>49.415046691894531</v>
      </c>
      <c r="AF703" s="2">
        <v>55.484016418457031</v>
      </c>
      <c r="AH703" s="2">
        <f t="shared" si="599"/>
        <v>9.61192305737681</v>
      </c>
      <c r="AI703" s="2">
        <f t="shared" si="655"/>
        <v>49.415046691894531</v>
      </c>
      <c r="AJ703" s="2">
        <f t="shared" si="656"/>
        <v>49.733316185266574</v>
      </c>
      <c r="AK703" s="2">
        <f t="shared" si="657"/>
        <v>64.151200771331787</v>
      </c>
      <c r="AL703" s="2">
        <f t="shared" si="658"/>
        <v>78.569085357397</v>
      </c>
      <c r="AM703" s="2">
        <f t="shared" si="659"/>
        <v>97.136642456054688</v>
      </c>
      <c r="AN703" s="89"/>
      <c r="AO703" s="48">
        <f t="shared" ref="AO703" ca="1" si="665">AN701</f>
        <v>65.005826348202703</v>
      </c>
      <c r="AP703" s="88"/>
      <c r="AQ703" s="88"/>
      <c r="AR703" s="88"/>
      <c r="AS703" s="88"/>
    </row>
    <row r="704" spans="1:45">
      <c r="A704" s="14" t="str">
        <f>'data organization'!S705</f>
        <v>702:18:1.86:HI</v>
      </c>
      <c r="B704" s="2">
        <v>68.19256591796875</v>
      </c>
      <c r="C704" s="2">
        <v>66.1593017578125</v>
      </c>
      <c r="D704" s="2">
        <v>65.377281188964844</v>
      </c>
      <c r="E704" s="2">
        <v>67.8797607421875</v>
      </c>
      <c r="F704" s="2">
        <v>61.936370849609375</v>
      </c>
      <c r="G704" s="2">
        <v>63.656826019287109</v>
      </c>
      <c r="H704" s="2">
        <v>65.064468383789063</v>
      </c>
      <c r="I704" s="2">
        <v>65.377281188964844</v>
      </c>
      <c r="J704" s="2">
        <v>60.685131072998047</v>
      </c>
      <c r="K704" s="2">
        <v>70.695045471191406</v>
      </c>
      <c r="L704" s="2">
        <v>58.808269500732422</v>
      </c>
      <c r="M704" s="2">
        <v>55.054550170898438</v>
      </c>
      <c r="N704" s="2">
        <v>60.997940063476563</v>
      </c>
      <c r="O704" s="2">
        <v>57.557029724121094</v>
      </c>
      <c r="R704" s="2">
        <v>61.154346466064453</v>
      </c>
      <c r="U704" s="2">
        <v>81.017776489257813</v>
      </c>
      <c r="V704" s="2">
        <v>63.344013214111328</v>
      </c>
      <c r="W704" s="2">
        <v>66.941329956054688</v>
      </c>
      <c r="Z704" s="2">
        <v>58.651866912841797</v>
      </c>
      <c r="AA704" s="2">
        <v>71.164260864257813</v>
      </c>
      <c r="AB704" s="2">
        <v>57.713436126708984</v>
      </c>
      <c r="AC704" s="2">
        <v>65.377281188964844</v>
      </c>
      <c r="AD704" s="2">
        <v>62.718395233154297</v>
      </c>
      <c r="AF704" s="2">
        <v>56.149387359619141</v>
      </c>
      <c r="AH704" s="2">
        <f t="shared" si="599"/>
        <v>5.7124323495811664</v>
      </c>
      <c r="AI704" s="2">
        <f t="shared" si="655"/>
        <v>55.054550170898438</v>
      </c>
      <c r="AJ704" s="2">
        <f t="shared" si="656"/>
        <v>55.25109796992146</v>
      </c>
      <c r="AK704" s="2">
        <f t="shared" si="657"/>
        <v>63.819746494293213</v>
      </c>
      <c r="AL704" s="2">
        <f t="shared" si="658"/>
        <v>72.388395018664966</v>
      </c>
      <c r="AM704" s="2">
        <f t="shared" si="659"/>
        <v>81.017776489257813</v>
      </c>
      <c r="AN704" s="89">
        <f ca="1">INDIRECT("'calcRED(0)'!R"&amp;ROW('calcRED(0)'!$V$17)+(ROW(AN704)-ROW($AN$116))/3&amp;"C"&amp;COLUMN('calcRED(0)'!$V$17),FALSE)</f>
        <v>63.82430971644456</v>
      </c>
      <c r="AO704" s="48">
        <f t="shared" ref="AO704" ca="1" si="666">AN704</f>
        <v>63.82430971644456</v>
      </c>
      <c r="AP704" s="88">
        <f>AK704-AK707</f>
        <v>1.0948346455891951</v>
      </c>
      <c r="AQ704" s="88">
        <f>AK705-AK708</f>
        <v>1.08768161137899</v>
      </c>
      <c r="AR704" s="88">
        <f>AK706-AK709</f>
        <v>1.3327604929606096</v>
      </c>
      <c r="AS704" s="88">
        <f>data3!AM704</f>
        <v>3.3322949563303172E-2</v>
      </c>
    </row>
    <row r="705" spans="1:45">
      <c r="A705" s="14" t="str">
        <f>'data organization'!S706</f>
        <v>703:18:1.86:LO</v>
      </c>
      <c r="B705" s="2">
        <v>63.630123138427734</v>
      </c>
      <c r="C705" s="2">
        <v>63.544288635253906</v>
      </c>
      <c r="D705" s="2">
        <v>62.130924224853516</v>
      </c>
      <c r="E705" s="2">
        <v>66.674293518066406</v>
      </c>
      <c r="F705" s="2">
        <v>57.467384338378906</v>
      </c>
      <c r="G705" s="2">
        <v>61.776149749755859</v>
      </c>
      <c r="H705" s="2">
        <v>64.557106018066406</v>
      </c>
      <c r="I705" s="2">
        <v>60.900665283203125</v>
      </c>
      <c r="J705" s="2">
        <v>54.915313720703125</v>
      </c>
      <c r="K705" s="2">
        <v>64.305335998535156</v>
      </c>
      <c r="L705" s="2">
        <v>55.624855041503906</v>
      </c>
      <c r="M705" s="2">
        <v>56.895172119140625</v>
      </c>
      <c r="N705" s="2">
        <v>61.100936889648438</v>
      </c>
      <c r="O705" s="2">
        <v>54.062713623046875</v>
      </c>
      <c r="R705" s="2">
        <v>60.591667175292969</v>
      </c>
      <c r="U705" s="2">
        <v>70.94873046875</v>
      </c>
      <c r="V705" s="2">
        <v>63.698787689208984</v>
      </c>
      <c r="W705" s="2">
        <v>65.615699768066406</v>
      </c>
      <c r="Z705" s="2">
        <v>56.597618103027344</v>
      </c>
      <c r="AA705" s="2">
        <v>64.419776916503906</v>
      </c>
      <c r="AB705" s="2">
        <v>54.623481750488281</v>
      </c>
      <c r="AC705" s="2">
        <v>63.115127563476562</v>
      </c>
      <c r="AD705" s="2">
        <v>57.015335083007812</v>
      </c>
      <c r="AF705" s="2">
        <v>53.370334625244141</v>
      </c>
      <c r="AH705" s="2">
        <f t="shared" si="599"/>
        <v>4.6192106233281667</v>
      </c>
      <c r="AI705" s="2">
        <f t="shared" si="655"/>
        <v>53.370334625244141</v>
      </c>
      <c r="AJ705" s="2">
        <f t="shared" si="656"/>
        <v>53.803759958409849</v>
      </c>
      <c r="AK705" s="2">
        <f t="shared" si="657"/>
        <v>60.7325758934021</v>
      </c>
      <c r="AL705" s="2">
        <f t="shared" si="658"/>
        <v>67.661391828394343</v>
      </c>
      <c r="AM705" s="2">
        <f t="shared" si="659"/>
        <v>70.94873046875</v>
      </c>
      <c r="AN705" s="89"/>
      <c r="AO705" s="48">
        <f t="shared" ref="AO705" ca="1" si="667">AN704</f>
        <v>63.82430971644456</v>
      </c>
      <c r="AP705" s="88"/>
      <c r="AQ705" s="88"/>
      <c r="AR705" s="88"/>
      <c r="AS705" s="88"/>
    </row>
    <row r="706" spans="1:45">
      <c r="A706" s="14" t="str">
        <f>'data organization'!S707</f>
        <v>704:18:1.86:HS</v>
      </c>
      <c r="B706" s="2">
        <v>63.289005279541016</v>
      </c>
      <c r="C706" s="2">
        <v>64.211410522460938</v>
      </c>
      <c r="D706" s="2">
        <v>67.839553833007812</v>
      </c>
      <c r="E706" s="2">
        <v>71.351799011230469</v>
      </c>
      <c r="F706" s="2">
        <v>56.269245147705078</v>
      </c>
      <c r="G706" s="2">
        <v>62.853816986083984</v>
      </c>
      <c r="H706" s="2">
        <v>71.673454284667969</v>
      </c>
      <c r="I706" s="2">
        <v>58.227588653564453</v>
      </c>
      <c r="J706" s="2">
        <v>53.118865966796875</v>
      </c>
      <c r="K706" s="2">
        <v>58.951324462890625</v>
      </c>
      <c r="L706" s="2">
        <v>56.288166046142578</v>
      </c>
      <c r="M706" s="2">
        <v>64.485771179199219</v>
      </c>
      <c r="N706" s="2">
        <v>66.463035583496094</v>
      </c>
      <c r="O706" s="2">
        <v>61.354312896728516</v>
      </c>
      <c r="R706" s="2">
        <v>93.685890197753906</v>
      </c>
      <c r="U706" s="2">
        <v>61.210041046142578</v>
      </c>
      <c r="V706" s="2">
        <v>73.239181518554688</v>
      </c>
      <c r="W706" s="2">
        <v>67.707099914550781</v>
      </c>
      <c r="Z706" s="2">
        <v>57.607917785644531</v>
      </c>
      <c r="AA706" s="2">
        <v>56.113143920898438</v>
      </c>
      <c r="AB706" s="2">
        <v>55.450904846191406</v>
      </c>
      <c r="AC706" s="2">
        <v>63.970169067382813</v>
      </c>
      <c r="AD706" s="2">
        <v>49.206912994384766</v>
      </c>
      <c r="AF706" s="2">
        <v>55.361026763916016</v>
      </c>
      <c r="AH706" s="2">
        <f t="shared" si="599"/>
        <v>9.0138133978507273</v>
      </c>
      <c r="AI706" s="2">
        <f t="shared" si="655"/>
        <v>49.206912994384766</v>
      </c>
      <c r="AJ706" s="2">
        <f t="shared" si="656"/>
        <v>49.393014816096226</v>
      </c>
      <c r="AK706" s="2">
        <f t="shared" si="657"/>
        <v>62.913734912872314</v>
      </c>
      <c r="AL706" s="2">
        <f t="shared" si="658"/>
        <v>76.434455009648403</v>
      </c>
      <c r="AM706" s="2">
        <f t="shared" si="659"/>
        <v>93.685890197753906</v>
      </c>
      <c r="AN706" s="89"/>
      <c r="AO706" s="48">
        <f t="shared" ref="AO706" ca="1" si="668">AN704</f>
        <v>63.82430971644456</v>
      </c>
      <c r="AP706" s="88"/>
      <c r="AQ706" s="88"/>
      <c r="AR706" s="88"/>
      <c r="AS706" s="88"/>
    </row>
    <row r="707" spans="1:45">
      <c r="A707" s="14" t="str">
        <f>'data organization'!S708</f>
        <v>705:18:1.84:HI</v>
      </c>
      <c r="B707" s="2">
        <v>66.941329956054688</v>
      </c>
      <c r="C707" s="2">
        <v>65.064468383789063</v>
      </c>
      <c r="D707" s="2">
        <v>64.282447814941406</v>
      </c>
      <c r="E707" s="2">
        <v>66.628517150878906</v>
      </c>
      <c r="F707" s="2">
        <v>60.841533660888672</v>
      </c>
      <c r="G707" s="2">
        <v>62.561988830566406</v>
      </c>
      <c r="H707" s="2">
        <v>63.969635009765625</v>
      </c>
      <c r="I707" s="2">
        <v>64.282447814941406</v>
      </c>
      <c r="J707" s="2">
        <v>59.746700286865234</v>
      </c>
      <c r="K707" s="2">
        <v>69.443809509277344</v>
      </c>
      <c r="L707" s="2">
        <v>57.869838714599609</v>
      </c>
      <c r="M707" s="2">
        <v>54.116119384765625</v>
      </c>
      <c r="N707" s="2">
        <v>59.903106689453125</v>
      </c>
      <c r="O707" s="2">
        <v>56.462196350097656</v>
      </c>
      <c r="R707" s="2">
        <v>60.05950927734375</v>
      </c>
      <c r="U707" s="2">
        <v>79.610130310058594</v>
      </c>
      <c r="V707" s="2">
        <v>62.249179840087891</v>
      </c>
      <c r="W707" s="2">
        <v>65.84649658203125</v>
      </c>
      <c r="Z707" s="2">
        <v>57.713436126708984</v>
      </c>
      <c r="AA707" s="2">
        <v>69.91302490234375</v>
      </c>
      <c r="AB707" s="2">
        <v>56.775005340576172</v>
      </c>
      <c r="AC707" s="2">
        <v>64.282447814941406</v>
      </c>
      <c r="AD707" s="2">
        <v>61.623558044433594</v>
      </c>
      <c r="AF707" s="2">
        <v>55.210956573486328</v>
      </c>
      <c r="AH707" s="2">
        <f t="shared" ref="AH707:AH770" si="669">STDEV(B707:AG707)</f>
        <v>5.6020744855215199</v>
      </c>
      <c r="AI707" s="2">
        <f t="shared" si="655"/>
        <v>54.116119384765625</v>
      </c>
      <c r="AJ707" s="2">
        <f t="shared" si="656"/>
        <v>54.321800120421742</v>
      </c>
      <c r="AK707" s="2">
        <f t="shared" si="657"/>
        <v>62.724911848704018</v>
      </c>
      <c r="AL707" s="2">
        <f t="shared" si="658"/>
        <v>71.128023576986294</v>
      </c>
      <c r="AM707" s="2">
        <f t="shared" si="659"/>
        <v>79.610130310058594</v>
      </c>
      <c r="AN707" s="89">
        <f ca="1">INDIRECT("'calcRED(0)'!R"&amp;ROW('calcRED(0)'!$V$17)+(ROW(AN707)-ROW($AN$116))/3&amp;"C"&amp;COLUMN('calcRED(0)'!$V$17),FALSE)</f>
        <v>62.719767408564664</v>
      </c>
      <c r="AO707" s="48">
        <f t="shared" ref="AO707" ca="1" si="670">AN707</f>
        <v>62.719767408564664</v>
      </c>
      <c r="AP707" s="88">
        <f>AK707-AK710</f>
        <v>1.0948351224263462</v>
      </c>
      <c r="AQ707" s="88">
        <f>AK708-AK711</f>
        <v>1.0433360735575334</v>
      </c>
      <c r="AR707" s="88">
        <f>AK709-AK712</f>
        <v>1.4558469454447476</v>
      </c>
      <c r="AS707" s="88">
        <f>data3!AM707</f>
        <v>3.0903289394994093E-2</v>
      </c>
    </row>
    <row r="708" spans="1:45">
      <c r="A708" s="14" t="str">
        <f>'data organization'!S709</f>
        <v>706:18:1.84:LO</v>
      </c>
      <c r="B708" s="2">
        <v>62.445640563964844</v>
      </c>
      <c r="C708" s="2">
        <v>62.422752380371094</v>
      </c>
      <c r="D708" s="2">
        <v>61.032272338867188</v>
      </c>
      <c r="E708" s="2">
        <v>65.426872253417969</v>
      </c>
      <c r="F708" s="2">
        <v>56.477455139160156</v>
      </c>
      <c r="G708" s="2">
        <v>60.631725311279297</v>
      </c>
      <c r="H708" s="2">
        <v>63.481346130371094</v>
      </c>
      <c r="I708" s="2">
        <v>59.687572479248047</v>
      </c>
      <c r="J708" s="2">
        <v>53.885330200195313</v>
      </c>
      <c r="K708" s="2">
        <v>63.281070709228516</v>
      </c>
      <c r="L708" s="2">
        <v>54.646373748779297</v>
      </c>
      <c r="M708" s="2">
        <v>55.836574554443359</v>
      </c>
      <c r="N708" s="2">
        <v>59.962234497070313</v>
      </c>
      <c r="O708" s="2">
        <v>53.124282836914063</v>
      </c>
      <c r="R708" s="2">
        <v>59.498741149902344</v>
      </c>
      <c r="U708" s="2">
        <v>69.666969299316406</v>
      </c>
      <c r="V708" s="2">
        <v>62.508583068847656</v>
      </c>
      <c r="W708" s="2">
        <v>64.385444641113281</v>
      </c>
      <c r="Z708" s="2">
        <v>55.624855041503906</v>
      </c>
      <c r="AA708" s="2">
        <v>63.458457946777344</v>
      </c>
      <c r="AB708" s="2">
        <v>53.627834320068359</v>
      </c>
      <c r="AC708" s="2">
        <v>61.919204711914063</v>
      </c>
      <c r="AD708" s="2">
        <v>55.979629516601563</v>
      </c>
      <c r="AF708" s="2">
        <v>52.466239929199219</v>
      </c>
      <c r="AH708" s="2">
        <f t="shared" si="669"/>
        <v>4.5364753649391254</v>
      </c>
      <c r="AI708" s="2">
        <f t="shared" si="655"/>
        <v>52.466239929199219</v>
      </c>
      <c r="AJ708" s="2">
        <f t="shared" si="656"/>
        <v>52.84018123461442</v>
      </c>
      <c r="AK708" s="2">
        <f t="shared" si="657"/>
        <v>59.64489428202311</v>
      </c>
      <c r="AL708" s="2">
        <f t="shared" si="658"/>
        <v>66.449607329431799</v>
      </c>
      <c r="AM708" s="2">
        <f t="shared" si="659"/>
        <v>69.666969299316406</v>
      </c>
      <c r="AN708" s="89"/>
      <c r="AO708" s="48">
        <f t="shared" ref="AO708" ca="1" si="671">AN707</f>
        <v>62.719767408564664</v>
      </c>
      <c r="AP708" s="88"/>
      <c r="AQ708" s="88"/>
      <c r="AR708" s="88"/>
      <c r="AS708" s="88"/>
    </row>
    <row r="709" spans="1:45">
      <c r="A709" s="14" t="str">
        <f>'data organization'!S710</f>
        <v>707:18:1.84:HS</v>
      </c>
      <c r="B709" s="2">
        <v>61.210041046142578</v>
      </c>
      <c r="C709" s="2">
        <v>63.461662292480469</v>
      </c>
      <c r="D709" s="2">
        <v>67.659797668457031</v>
      </c>
      <c r="E709" s="2">
        <v>69.819183349609375</v>
      </c>
      <c r="F709" s="2">
        <v>55.372852325439453</v>
      </c>
      <c r="G709" s="2">
        <v>62.234149932861328</v>
      </c>
      <c r="H709" s="2">
        <v>70.982833862304688</v>
      </c>
      <c r="I709" s="2">
        <v>57.539329528808594</v>
      </c>
      <c r="J709" s="2">
        <v>53.591896057128906</v>
      </c>
      <c r="K709" s="2">
        <v>57.733272552490234</v>
      </c>
      <c r="L709" s="2">
        <v>55.850612640380859</v>
      </c>
      <c r="M709" s="2">
        <v>61.314105987548828</v>
      </c>
      <c r="N709" s="2">
        <v>63.1092529296875</v>
      </c>
      <c r="O709" s="2">
        <v>61.250247955322266</v>
      </c>
      <c r="R709" s="2">
        <v>86.507667541503906</v>
      </c>
      <c r="U709" s="2">
        <v>60.443733215332031</v>
      </c>
      <c r="V709" s="2">
        <v>71.306861877441406</v>
      </c>
      <c r="W709" s="2">
        <v>67.014114379882813</v>
      </c>
      <c r="Z709" s="2">
        <v>56.065841674804688</v>
      </c>
      <c r="AA709" s="2">
        <v>55.212024688720703</v>
      </c>
      <c r="AB709" s="2">
        <v>54.658580780029297</v>
      </c>
      <c r="AC709" s="2">
        <v>62.394981384277344</v>
      </c>
      <c r="AD709" s="2">
        <v>48.589607238769531</v>
      </c>
      <c r="AF709" s="2">
        <v>54.620735168457031</v>
      </c>
      <c r="AH709" s="2">
        <f t="shared" si="669"/>
        <v>7.9391808774339516</v>
      </c>
      <c r="AI709" s="2">
        <f t="shared" si="655"/>
        <v>48.589607238769531</v>
      </c>
      <c r="AJ709" s="2">
        <f t="shared" si="656"/>
        <v>49.672203103760779</v>
      </c>
      <c r="AK709" s="2">
        <f t="shared" si="657"/>
        <v>61.580974419911705</v>
      </c>
      <c r="AL709" s="2">
        <f t="shared" si="658"/>
        <v>73.48974573606263</v>
      </c>
      <c r="AM709" s="2">
        <f t="shared" si="659"/>
        <v>86.507667541503906</v>
      </c>
      <c r="AN709" s="89"/>
      <c r="AO709" s="48">
        <f t="shared" ref="AO709" ca="1" si="672">AN707</f>
        <v>62.719767408564664</v>
      </c>
      <c r="AP709" s="88"/>
      <c r="AQ709" s="88"/>
      <c r="AR709" s="88"/>
      <c r="AS709" s="88"/>
    </row>
    <row r="710" spans="1:45">
      <c r="A710" s="14" t="str">
        <f>'data organization'!S711</f>
        <v>708:18:1.82:HI</v>
      </c>
      <c r="B710" s="2">
        <v>65.84649658203125</v>
      </c>
      <c r="C710" s="2">
        <v>63.969635009765625</v>
      </c>
      <c r="D710" s="2">
        <v>63.031204223632812</v>
      </c>
      <c r="E710" s="2">
        <v>65.533683776855469</v>
      </c>
      <c r="F710" s="2">
        <v>59.746700286865234</v>
      </c>
      <c r="G710" s="2">
        <v>61.467155456542969</v>
      </c>
      <c r="H710" s="2">
        <v>62.874797821044922</v>
      </c>
      <c r="I710" s="2">
        <v>63.187610626220703</v>
      </c>
      <c r="J710" s="2">
        <v>58.651866912841797</v>
      </c>
      <c r="K710" s="2">
        <v>68.19256591796875</v>
      </c>
      <c r="L710" s="2">
        <v>56.775005340576172</v>
      </c>
      <c r="M710" s="2">
        <v>53.177692413330078</v>
      </c>
      <c r="N710" s="2">
        <v>58.964675903320313</v>
      </c>
      <c r="O710" s="2">
        <v>55.523765563964844</v>
      </c>
      <c r="R710" s="2">
        <v>58.964675903320313</v>
      </c>
      <c r="U710" s="2">
        <v>78.202484130859375</v>
      </c>
      <c r="V710" s="2">
        <v>61.154346466064453</v>
      </c>
      <c r="W710" s="2">
        <v>64.751663208007812</v>
      </c>
      <c r="Z710" s="2">
        <v>56.618598937988281</v>
      </c>
      <c r="AA710" s="2">
        <v>68.661781311035156</v>
      </c>
      <c r="AB710" s="2">
        <v>55.836574554443359</v>
      </c>
      <c r="AC710" s="2">
        <v>63.187610626220703</v>
      </c>
      <c r="AD710" s="2">
        <v>60.528724670410156</v>
      </c>
      <c r="AF710" s="2">
        <v>54.272525787353516</v>
      </c>
      <c r="AH710" s="2">
        <f t="shared" si="669"/>
        <v>5.504782123441327</v>
      </c>
      <c r="AI710" s="2">
        <f t="shared" si="655"/>
        <v>53.177692413330078</v>
      </c>
      <c r="AJ710" s="2">
        <f t="shared" si="656"/>
        <v>53.372903541115683</v>
      </c>
      <c r="AK710" s="2">
        <f t="shared" si="657"/>
        <v>61.630076726277672</v>
      </c>
      <c r="AL710" s="2">
        <f t="shared" si="658"/>
        <v>69.887249911439667</v>
      </c>
      <c r="AM710" s="2">
        <f t="shared" si="659"/>
        <v>78.202484130859375</v>
      </c>
      <c r="AN710" s="89">
        <f ca="1">INDIRECT("'calcRED(0)'!R"&amp;ROW('calcRED(0)'!$V$17)+(ROW(AN710)-ROW($AN$116))/3&amp;"C"&amp;COLUMN('calcRED(0)'!$V$17),FALSE)</f>
        <v>61.695428595921946</v>
      </c>
      <c r="AO710" s="48">
        <f t="shared" ref="AO710" ca="1" si="673">AN710</f>
        <v>61.695428595921946</v>
      </c>
      <c r="AP710" s="88">
        <f>AK710-AK713</f>
        <v>1.0818014144897461</v>
      </c>
      <c r="AQ710" s="88">
        <f>AK711-AK714</f>
        <v>1.0583558082580566</v>
      </c>
      <c r="AR710" s="88">
        <f>AK712-AK715</f>
        <v>1.3926782608032227</v>
      </c>
      <c r="AS710" s="88">
        <f>data3!AM710</f>
        <v>3.6128582492951367E-2</v>
      </c>
    </row>
    <row r="711" spans="1:45">
      <c r="A711" s="14" t="str">
        <f>'data organization'!S712</f>
        <v>709:18:1.82:LO</v>
      </c>
      <c r="B711" s="2">
        <v>61.427101135253906</v>
      </c>
      <c r="C711" s="2">
        <v>61.266880035400391</v>
      </c>
      <c r="D711" s="2">
        <v>59.836345672607422</v>
      </c>
      <c r="E711" s="2">
        <v>64.20233154296875</v>
      </c>
      <c r="F711" s="2">
        <v>55.395973205566406</v>
      </c>
      <c r="G711" s="2">
        <v>59.550239562988281</v>
      </c>
      <c r="H711" s="2">
        <v>62.382698059082031</v>
      </c>
      <c r="I711" s="2">
        <v>58.583198547363281</v>
      </c>
      <c r="J711" s="2">
        <v>53.044174194335938</v>
      </c>
      <c r="K711" s="2">
        <v>62.182422637939453</v>
      </c>
      <c r="L711" s="2">
        <v>53.599220275878906</v>
      </c>
      <c r="M711" s="2">
        <v>54.852367401123047</v>
      </c>
      <c r="N711" s="2">
        <v>58.840694427490234</v>
      </c>
      <c r="O711" s="2">
        <v>52.157245635986328</v>
      </c>
      <c r="R711" s="2">
        <v>58.457313537597656</v>
      </c>
      <c r="U711" s="2">
        <v>68.425270080566406</v>
      </c>
      <c r="V711" s="2">
        <v>61.575874328613281</v>
      </c>
      <c r="W711" s="2">
        <v>63.183795928955078</v>
      </c>
      <c r="Z711" s="2">
        <v>54.623481750488281</v>
      </c>
      <c r="AA711" s="2">
        <v>62.502861022949219</v>
      </c>
      <c r="AB711" s="2">
        <v>52.809566497802734</v>
      </c>
      <c r="AC711" s="2">
        <v>60.986495971679688</v>
      </c>
      <c r="AD711" s="2">
        <v>54.898147583007813</v>
      </c>
      <c r="AF711" s="2">
        <v>51.653697967529297</v>
      </c>
      <c r="AH711" s="2">
        <f t="shared" si="669"/>
        <v>4.4549207840117218</v>
      </c>
      <c r="AI711" s="2">
        <f t="shared" si="655"/>
        <v>51.653697967529297</v>
      </c>
      <c r="AJ711" s="2">
        <f t="shared" si="656"/>
        <v>51.91917703244799</v>
      </c>
      <c r="AK711" s="2">
        <f t="shared" si="657"/>
        <v>58.601558208465576</v>
      </c>
      <c r="AL711" s="2">
        <f t="shared" si="658"/>
        <v>65.283939384483162</v>
      </c>
      <c r="AM711" s="2">
        <f t="shared" si="659"/>
        <v>68.425270080566406</v>
      </c>
      <c r="AN711" s="89"/>
      <c r="AO711" s="48">
        <f t="shared" ref="AO711" ca="1" si="674">AN710</f>
        <v>61.695428595921946</v>
      </c>
      <c r="AP711" s="88"/>
      <c r="AQ711" s="88"/>
      <c r="AR711" s="88"/>
      <c r="AS711" s="88"/>
    </row>
    <row r="712" spans="1:45">
      <c r="A712" s="14" t="str">
        <f>'data organization'!S713</f>
        <v>710:18:1.82:HS</v>
      </c>
      <c r="B712" s="2">
        <v>59.521324157714844</v>
      </c>
      <c r="C712" s="2">
        <v>62.425727844238281</v>
      </c>
      <c r="D712" s="2">
        <v>66.522163391113281</v>
      </c>
      <c r="E712" s="2">
        <v>68.019302368164062</v>
      </c>
      <c r="F712" s="2">
        <v>54.975509643554688</v>
      </c>
      <c r="G712" s="2">
        <v>61.023193359375</v>
      </c>
      <c r="H712" s="2">
        <v>70.337150573730469</v>
      </c>
      <c r="I712" s="2">
        <v>56.666591644287109</v>
      </c>
      <c r="J712" s="2">
        <v>51.917373657226562</v>
      </c>
      <c r="K712" s="2">
        <v>57.132526397705078</v>
      </c>
      <c r="L712" s="2">
        <v>54.686962127685547</v>
      </c>
      <c r="M712" s="2">
        <v>59.509498596191406</v>
      </c>
      <c r="N712" s="2">
        <v>61.262073516845703</v>
      </c>
      <c r="O712" s="2">
        <v>60.760662078857422</v>
      </c>
      <c r="R712" s="2">
        <v>75.97802734375</v>
      </c>
      <c r="U712" s="2">
        <v>58.795223236083984</v>
      </c>
      <c r="V712" s="2">
        <v>68.830551147460938</v>
      </c>
      <c r="W712" s="2">
        <v>66.924240112304688</v>
      </c>
      <c r="Z712" s="2">
        <v>55.633022308349609</v>
      </c>
      <c r="AA712" s="2">
        <v>54.348743438720703</v>
      </c>
      <c r="AB712" s="2">
        <v>54.613639831542969</v>
      </c>
      <c r="AC712" s="2">
        <v>60.852901458740234</v>
      </c>
      <c r="AD712" s="2">
        <v>48.561225891113281</v>
      </c>
      <c r="AF712" s="2">
        <v>53.705425262451172</v>
      </c>
      <c r="AH712" s="2">
        <f t="shared" si="669"/>
        <v>6.577051791694803</v>
      </c>
      <c r="AI712" s="2">
        <f t="shared" si="655"/>
        <v>48.561225891113281</v>
      </c>
      <c r="AJ712" s="2">
        <f t="shared" si="656"/>
        <v>50.259549786924751</v>
      </c>
      <c r="AK712" s="2">
        <f t="shared" si="657"/>
        <v>60.125127474466957</v>
      </c>
      <c r="AL712" s="2">
        <f t="shared" si="658"/>
        <v>69.990705162009164</v>
      </c>
      <c r="AM712" s="2">
        <f t="shared" si="659"/>
        <v>75.97802734375</v>
      </c>
      <c r="AN712" s="89"/>
      <c r="AO712" s="48">
        <f t="shared" ref="AO712" ca="1" si="675">AN710</f>
        <v>61.695428595921946</v>
      </c>
      <c r="AP712" s="88"/>
      <c r="AQ712" s="88"/>
      <c r="AR712" s="88"/>
      <c r="AS712" s="88"/>
    </row>
    <row r="713" spans="1:45">
      <c r="A713" s="14" t="str">
        <f>'data organization'!S714</f>
        <v>711:18:1.8:HI</v>
      </c>
      <c r="B713" s="2">
        <v>64.595252990722656</v>
      </c>
      <c r="C713" s="2">
        <v>62.874797821044922</v>
      </c>
      <c r="D713" s="2">
        <v>61.936370849609375</v>
      </c>
      <c r="E713" s="2">
        <v>64.438850402832031</v>
      </c>
      <c r="F713" s="2">
        <v>58.808269500732422</v>
      </c>
      <c r="G713" s="2">
        <v>60.372318267822266</v>
      </c>
      <c r="H713" s="2">
        <v>61.779964447021484</v>
      </c>
      <c r="I713" s="2">
        <v>62.0927734375</v>
      </c>
      <c r="J713" s="2">
        <v>57.557029724121094</v>
      </c>
      <c r="K713" s="2">
        <v>67.097732543945313</v>
      </c>
      <c r="L713" s="2">
        <v>55.836574554443359</v>
      </c>
      <c r="M713" s="2">
        <v>52.239261627197266</v>
      </c>
      <c r="N713" s="2">
        <v>57.869838714599609</v>
      </c>
      <c r="O713" s="2">
        <v>54.585334777832031</v>
      </c>
      <c r="R713" s="2">
        <v>58.0262451171875</v>
      </c>
      <c r="U713" s="2">
        <v>76.794845581054687</v>
      </c>
      <c r="V713" s="2">
        <v>60.05950927734375</v>
      </c>
      <c r="W713" s="2">
        <v>63.500419616699219</v>
      </c>
      <c r="Z713" s="2">
        <v>55.680171966552734</v>
      </c>
      <c r="AA713" s="2">
        <v>67.566947937011719</v>
      </c>
      <c r="AB713" s="2">
        <v>54.741741180419922</v>
      </c>
      <c r="AC713" s="2">
        <v>61.936370849609375</v>
      </c>
      <c r="AD713" s="2">
        <v>59.433891296386719</v>
      </c>
      <c r="AF713" s="2">
        <v>53.334095001220703</v>
      </c>
      <c r="AH713" s="2">
        <f t="shared" si="669"/>
        <v>5.4084616096281799</v>
      </c>
      <c r="AI713" s="2">
        <f t="shared" si="655"/>
        <v>52.239261627197266</v>
      </c>
      <c r="AJ713" s="2">
        <f t="shared" si="656"/>
        <v>52.435582897345654</v>
      </c>
      <c r="AK713" s="2">
        <f t="shared" si="657"/>
        <v>60.548275311787926</v>
      </c>
      <c r="AL713" s="2">
        <f t="shared" si="658"/>
        <v>68.660967726230197</v>
      </c>
      <c r="AM713" s="2">
        <f t="shared" si="659"/>
        <v>76.794845581054687</v>
      </c>
      <c r="AN713" s="89">
        <f ca="1">INDIRECT("'calcRED(0)'!R"&amp;ROW('calcRED(0)'!$V$17)+(ROW(AN713)-ROW($AN$116))/3&amp;"C"&amp;COLUMN('calcRED(0)'!$V$17),FALSE)</f>
        <v>60.497889110067433</v>
      </c>
      <c r="AO713" s="48">
        <f t="shared" ref="AO713" ca="1" si="676">AN713</f>
        <v>60.497889110067433</v>
      </c>
      <c r="AP713" s="88">
        <f>AK713-AK716</f>
        <v>1.1078681945800781</v>
      </c>
      <c r="AQ713" s="88">
        <f>AK714-AK717</f>
        <v>1.1022262573242187</v>
      </c>
      <c r="AR713" s="88">
        <f>AK715-AK718</f>
        <v>1.0906291007995605</v>
      </c>
      <c r="AS713" s="88">
        <f>data3!AM713</f>
        <v>3.2967917380794409E-2</v>
      </c>
    </row>
    <row r="714" spans="1:45">
      <c r="A714" s="14" t="str">
        <f>'data organization'!S715</f>
        <v>712:18:1.8:LO</v>
      </c>
      <c r="B714" s="2">
        <v>60.494392395019531</v>
      </c>
      <c r="C714" s="2">
        <v>60.168231964111328</v>
      </c>
      <c r="D714" s="2">
        <v>58.726253509521484</v>
      </c>
      <c r="E714" s="2">
        <v>62.920578002929687</v>
      </c>
      <c r="F714" s="2">
        <v>54.320209503173828</v>
      </c>
      <c r="G714" s="2">
        <v>58.583198547363281</v>
      </c>
      <c r="H714" s="2">
        <v>61.140995025634766</v>
      </c>
      <c r="I714" s="2">
        <v>57.616157531738281</v>
      </c>
      <c r="J714" s="2">
        <v>52.151523590087891</v>
      </c>
      <c r="K714" s="2">
        <v>60.963607788085938</v>
      </c>
      <c r="L714" s="2">
        <v>52.666515350341797</v>
      </c>
      <c r="M714" s="2">
        <v>53.828105926513672</v>
      </c>
      <c r="N714" s="2">
        <v>57.799266815185547</v>
      </c>
      <c r="O714" s="2">
        <v>51.230258941650391</v>
      </c>
      <c r="R714" s="2">
        <v>57.381553649902344</v>
      </c>
      <c r="U714" s="2">
        <v>67.286567687988281</v>
      </c>
      <c r="V714" s="2">
        <v>60.534446716308594</v>
      </c>
      <c r="W714" s="2">
        <v>62.176700592041016</v>
      </c>
      <c r="Z714" s="2">
        <v>53.604942321777344</v>
      </c>
      <c r="AA714" s="2">
        <v>61.232547760009766</v>
      </c>
      <c r="AB714" s="2">
        <v>51.813915252685547</v>
      </c>
      <c r="AC714" s="2">
        <v>59.87640380859375</v>
      </c>
      <c r="AD714" s="2">
        <v>53.902496337890625</v>
      </c>
      <c r="AF714" s="2">
        <v>50.617988586425781</v>
      </c>
      <c r="AH714" s="2">
        <f t="shared" si="669"/>
        <v>4.3866705230067087</v>
      </c>
      <c r="AI714" s="2">
        <f t="shared" si="655"/>
        <v>50.617988586425781</v>
      </c>
      <c r="AJ714" s="2">
        <f t="shared" si="656"/>
        <v>50.963196615697456</v>
      </c>
      <c r="AK714" s="2">
        <f t="shared" si="657"/>
        <v>57.54320240020752</v>
      </c>
      <c r="AL714" s="2">
        <f t="shared" si="658"/>
        <v>64.123208184717583</v>
      </c>
      <c r="AM714" s="2">
        <f t="shared" si="659"/>
        <v>67.286567687988281</v>
      </c>
      <c r="AN714" s="89"/>
      <c r="AO714" s="48">
        <f t="shared" ref="AO714" ca="1" si="677">AN713</f>
        <v>60.497889110067433</v>
      </c>
      <c r="AP714" s="88"/>
      <c r="AQ714" s="88"/>
      <c r="AR714" s="88"/>
      <c r="AS714" s="88"/>
    </row>
    <row r="715" spans="1:45">
      <c r="A715" s="14" t="str">
        <f>'data organization'!S716</f>
        <v>713:18:1.8:HS</v>
      </c>
      <c r="B715" s="2">
        <v>58.558708190917969</v>
      </c>
      <c r="C715" s="2">
        <v>61.675975799560547</v>
      </c>
      <c r="D715" s="2">
        <v>64.944610595703125</v>
      </c>
      <c r="E715" s="2">
        <v>65.751129150390625</v>
      </c>
      <c r="F715" s="2">
        <v>54.358203887939453</v>
      </c>
      <c r="G715" s="2">
        <v>59.469291687011719</v>
      </c>
      <c r="H715" s="2">
        <v>69.731666564941406</v>
      </c>
      <c r="I715" s="2">
        <v>55.155261993408203</v>
      </c>
      <c r="J715" s="2">
        <v>51.146335601806641</v>
      </c>
      <c r="K715" s="2">
        <v>55.171817779541016</v>
      </c>
      <c r="L715" s="2">
        <v>53.381401062011719</v>
      </c>
      <c r="M715" s="2">
        <v>58.142444610595703</v>
      </c>
      <c r="N715" s="2">
        <v>59.597007751464844</v>
      </c>
      <c r="O715" s="2">
        <v>60.150455474853516</v>
      </c>
      <c r="R715" s="2">
        <v>69.99420166015625</v>
      </c>
      <c r="U715" s="2">
        <v>56.728084564208984</v>
      </c>
      <c r="V715" s="2">
        <v>65.635231018066406</v>
      </c>
      <c r="W715" s="2">
        <v>66.193405151367188</v>
      </c>
      <c r="Z715" s="2">
        <v>54.883270263671875</v>
      </c>
      <c r="AA715" s="2">
        <v>53.941940307617187</v>
      </c>
      <c r="AB715" s="2">
        <v>55.245136260986328</v>
      </c>
      <c r="AC715" s="2">
        <v>59.611198425292969</v>
      </c>
      <c r="AD715" s="2">
        <v>47.901351928710937</v>
      </c>
      <c r="AF715" s="2">
        <v>52.210651397705078</v>
      </c>
      <c r="AH715" s="2">
        <f t="shared" si="669"/>
        <v>5.8854080038189949</v>
      </c>
      <c r="AI715" s="2">
        <f t="shared" si="655"/>
        <v>47.901351928710937</v>
      </c>
      <c r="AJ715" s="2">
        <f t="shared" si="656"/>
        <v>49.904337207935242</v>
      </c>
      <c r="AK715" s="2">
        <f t="shared" si="657"/>
        <v>58.732449213663735</v>
      </c>
      <c r="AL715" s="2">
        <f t="shared" si="658"/>
        <v>67.560561219392227</v>
      </c>
      <c r="AM715" s="2">
        <f t="shared" si="659"/>
        <v>69.99420166015625</v>
      </c>
      <c r="AN715" s="89"/>
      <c r="AO715" s="48">
        <f t="shared" ref="AO715" ca="1" si="678">AN713</f>
        <v>60.497889110067433</v>
      </c>
      <c r="AP715" s="88"/>
      <c r="AQ715" s="88"/>
      <c r="AR715" s="88"/>
      <c r="AS715" s="88"/>
    </row>
    <row r="716" spans="1:45">
      <c r="A716" s="14" t="str">
        <f>'data organization'!S717</f>
        <v>714:18:1.78:HI</v>
      </c>
      <c r="B716" s="2">
        <v>63.500419616699219</v>
      </c>
      <c r="C716" s="2">
        <v>61.623558044433594</v>
      </c>
      <c r="D716" s="2">
        <v>60.841533660888672</v>
      </c>
      <c r="E716" s="2">
        <v>63.187610626220703</v>
      </c>
      <c r="F716" s="2">
        <v>57.713436126708984</v>
      </c>
      <c r="G716" s="2">
        <v>59.277484893798828</v>
      </c>
      <c r="H716" s="2">
        <v>60.528724670410156</v>
      </c>
      <c r="I716" s="2">
        <v>60.997940063476563</v>
      </c>
      <c r="J716" s="2">
        <v>56.618598937988281</v>
      </c>
      <c r="K716" s="2">
        <v>65.84649658203125</v>
      </c>
      <c r="L716" s="2">
        <v>54.741741180419922</v>
      </c>
      <c r="M716" s="2">
        <v>51.300830841064453</v>
      </c>
      <c r="N716" s="2">
        <v>56.775005340576172</v>
      </c>
      <c r="O716" s="2">
        <v>53.646907806396484</v>
      </c>
      <c r="R716" s="2">
        <v>56.931411743164062</v>
      </c>
      <c r="U716" s="2">
        <v>75.543601989746094</v>
      </c>
      <c r="V716" s="2">
        <v>58.964675903320313</v>
      </c>
      <c r="W716" s="2">
        <v>62.405586242675781</v>
      </c>
      <c r="Z716" s="2">
        <v>54.585334777832031</v>
      </c>
      <c r="AA716" s="2">
        <v>66.315711975097656</v>
      </c>
      <c r="AB716" s="2">
        <v>53.803310394287109</v>
      </c>
      <c r="AC716" s="2">
        <v>60.841533660888672</v>
      </c>
      <c r="AD716" s="2">
        <v>58.339054107666016</v>
      </c>
      <c r="AF716" s="2">
        <v>52.239261627197266</v>
      </c>
      <c r="AH716" s="2">
        <f t="shared" si="669"/>
        <v>5.3330437846241256</v>
      </c>
      <c r="AI716" s="2">
        <f t="shared" si="655"/>
        <v>51.300830841064453</v>
      </c>
      <c r="AJ716" s="2">
        <f t="shared" si="656"/>
        <v>51.440841440271662</v>
      </c>
      <c r="AK716" s="2">
        <f t="shared" si="657"/>
        <v>59.440407117207847</v>
      </c>
      <c r="AL716" s="2">
        <f t="shared" si="658"/>
        <v>67.43997279414404</v>
      </c>
      <c r="AM716" s="2">
        <f t="shared" si="659"/>
        <v>75.543601989746094</v>
      </c>
      <c r="AN716" s="89">
        <f ca="1">INDIRECT("'calcRED(0)'!R"&amp;ROW('calcRED(0)'!$V$17)+(ROW(AN716)-ROW($AN$116))/3&amp;"C"&amp;COLUMN('calcRED(0)'!$V$17),FALSE)</f>
        <v>59.405114910094518</v>
      </c>
      <c r="AO716" s="48">
        <f t="shared" ref="AO716" ca="1" si="679">AN716</f>
        <v>59.405114910094518</v>
      </c>
      <c r="AP716" s="88">
        <f>AK716-AK719</f>
        <v>1.1013522148132324</v>
      </c>
      <c r="AQ716" s="88">
        <f>AK717-AK720</f>
        <v>1.0667012532552107</v>
      </c>
      <c r="AR716" s="88">
        <f>AK718-AK721</f>
        <v>0.77626180648803711</v>
      </c>
      <c r="AS716" s="88">
        <f>data3!AM716</f>
        <v>3.0258386365829004E-2</v>
      </c>
    </row>
    <row r="717" spans="1:45">
      <c r="A717" s="14" t="str">
        <f>'data organization'!S718</f>
        <v>715:18:1.78:LO</v>
      </c>
      <c r="B717" s="2">
        <v>59.224079132080078</v>
      </c>
      <c r="C717" s="2">
        <v>59.09246826171875</v>
      </c>
      <c r="D717" s="2">
        <v>57.553215026855469</v>
      </c>
      <c r="E717" s="2">
        <v>61.884872436523438</v>
      </c>
      <c r="F717" s="2">
        <v>53.324558258056641</v>
      </c>
      <c r="G717" s="2">
        <v>57.495994567871094</v>
      </c>
      <c r="H717" s="2">
        <v>59.859233856201172</v>
      </c>
      <c r="I717" s="2">
        <v>56.466011047363281</v>
      </c>
      <c r="J717" s="2">
        <v>51.052871704101562</v>
      </c>
      <c r="K717" s="2">
        <v>59.756237030029297</v>
      </c>
      <c r="L717" s="2">
        <v>51.562141418457031</v>
      </c>
      <c r="M717" s="2">
        <v>52.780956268310547</v>
      </c>
      <c r="N717" s="2">
        <v>56.752117156982422</v>
      </c>
      <c r="O717" s="2">
        <v>50.228885650634766</v>
      </c>
      <c r="R717" s="2">
        <v>56.345844268798828</v>
      </c>
      <c r="U717" s="2">
        <v>65.970474243164063</v>
      </c>
      <c r="V717" s="2">
        <v>59.275577545166016</v>
      </c>
      <c r="W717" s="2">
        <v>61.135272979736328</v>
      </c>
      <c r="Z717" s="2">
        <v>52.712291717529297</v>
      </c>
      <c r="AA717" s="2">
        <v>60.065231323242188</v>
      </c>
      <c r="AB717" s="2">
        <v>50.841152191162109</v>
      </c>
      <c r="AC717" s="2">
        <v>58.691921234130859</v>
      </c>
      <c r="AD717" s="2">
        <v>52.883956909179688</v>
      </c>
      <c r="AF717" s="2">
        <v>49.628063201904297</v>
      </c>
      <c r="AH717" s="2">
        <f t="shared" si="669"/>
        <v>4.3112123914906082</v>
      </c>
      <c r="AI717" s="2">
        <f t="shared" si="655"/>
        <v>49.628063201904297</v>
      </c>
      <c r="AJ717" s="2">
        <f t="shared" si="656"/>
        <v>49.974157555647388</v>
      </c>
      <c r="AK717" s="2">
        <f t="shared" si="657"/>
        <v>56.440976142883301</v>
      </c>
      <c r="AL717" s="2">
        <f t="shared" si="658"/>
        <v>62.907794730119214</v>
      </c>
      <c r="AM717" s="2">
        <f t="shared" si="659"/>
        <v>65.970474243164063</v>
      </c>
      <c r="AN717" s="89"/>
      <c r="AO717" s="48">
        <f t="shared" ref="AO717" ca="1" si="680">AN716</f>
        <v>59.405114910094518</v>
      </c>
      <c r="AP717" s="88"/>
      <c r="AQ717" s="88"/>
      <c r="AR717" s="88"/>
      <c r="AS717" s="88"/>
    </row>
    <row r="718" spans="1:45">
      <c r="A718" s="14" t="str">
        <f>'data organization'!S719</f>
        <v>716:18:1.78:HS</v>
      </c>
      <c r="B718" s="2">
        <v>56.9267578125</v>
      </c>
      <c r="C718" s="2">
        <v>59.947052001953125</v>
      </c>
      <c r="D718" s="2">
        <v>62.993362426757813</v>
      </c>
      <c r="E718" s="2">
        <v>63.922866821289063</v>
      </c>
      <c r="F718" s="2">
        <v>54.116958618164063</v>
      </c>
      <c r="G718" s="2">
        <v>57.870449066162109</v>
      </c>
      <c r="H718" s="2">
        <v>68.033493041992188</v>
      </c>
      <c r="I718" s="2">
        <v>55.779659271240234</v>
      </c>
      <c r="J718" s="2">
        <v>50.92401123046875</v>
      </c>
      <c r="K718" s="2">
        <v>54.923477172851563</v>
      </c>
      <c r="L718" s="2">
        <v>52.766460418701172</v>
      </c>
      <c r="M718" s="2">
        <v>56.791942596435547</v>
      </c>
      <c r="N718" s="2">
        <v>57.782939910888672</v>
      </c>
      <c r="O718" s="2">
        <v>59.147632598876953</v>
      </c>
      <c r="R718" s="2">
        <v>66.340049743652344</v>
      </c>
      <c r="U718" s="2">
        <v>56.238498687744141</v>
      </c>
      <c r="V718" s="2">
        <v>63.059585571289063</v>
      </c>
      <c r="W718" s="2">
        <v>65.942703247070312</v>
      </c>
      <c r="Z718" s="2">
        <v>53.989242553710937</v>
      </c>
      <c r="AA718" s="2">
        <v>54.507209777832031</v>
      </c>
      <c r="AB718" s="2">
        <v>53.703060150146484</v>
      </c>
      <c r="AC718" s="2">
        <v>57.967422485351563</v>
      </c>
      <c r="AD718" s="2">
        <v>47.683757781982422</v>
      </c>
      <c r="AF718" s="2">
        <v>52.045089721679688</v>
      </c>
      <c r="AH718" s="2">
        <f t="shared" si="669"/>
        <v>5.2016019516369107</v>
      </c>
      <c r="AI718" s="2">
        <f t="shared" si="655"/>
        <v>47.683757781982422</v>
      </c>
      <c r="AJ718" s="2">
        <f t="shared" si="656"/>
        <v>49.839417185408806</v>
      </c>
      <c r="AK718" s="2">
        <f t="shared" si="657"/>
        <v>57.641820112864174</v>
      </c>
      <c r="AL718" s="2">
        <f t="shared" si="658"/>
        <v>65.444223040319542</v>
      </c>
      <c r="AM718" s="2">
        <f t="shared" si="659"/>
        <v>68.033493041992188</v>
      </c>
      <c r="AN718" s="89"/>
      <c r="AO718" s="48">
        <f t="shared" ref="AO718" ca="1" si="681">AN716</f>
        <v>59.405114910094518</v>
      </c>
      <c r="AP718" s="88"/>
      <c r="AQ718" s="88"/>
      <c r="AR718" s="88"/>
      <c r="AS718" s="88"/>
    </row>
    <row r="719" spans="1:45">
      <c r="A719" s="14" t="str">
        <f>'data organization'!S720</f>
        <v>717:18:1.76:HI</v>
      </c>
      <c r="B719" s="2">
        <v>62.249179840087891</v>
      </c>
      <c r="C719" s="2">
        <v>60.528724670410156</v>
      </c>
      <c r="D719" s="2">
        <v>59.746700286865234</v>
      </c>
      <c r="E719" s="2">
        <v>62.0927734375</v>
      </c>
      <c r="F719" s="2">
        <v>56.618598937988281</v>
      </c>
      <c r="G719" s="2">
        <v>58.182651519775391</v>
      </c>
      <c r="H719" s="2">
        <v>59.433891296386719</v>
      </c>
      <c r="I719" s="2">
        <v>59.746700286865234</v>
      </c>
      <c r="J719" s="2">
        <v>55.523765563964844</v>
      </c>
      <c r="K719" s="2">
        <v>64.595252990722656</v>
      </c>
      <c r="L719" s="2">
        <v>53.803310394287109</v>
      </c>
      <c r="M719" s="2">
        <v>50.362400054931641</v>
      </c>
      <c r="N719" s="2">
        <v>55.836574554443359</v>
      </c>
      <c r="O719" s="2">
        <v>52.552070617675781</v>
      </c>
      <c r="R719" s="2">
        <v>55.836574554443359</v>
      </c>
      <c r="U719" s="2">
        <v>74.135955810546875</v>
      </c>
      <c r="V719" s="2">
        <v>57.869838714599609</v>
      </c>
      <c r="W719" s="2">
        <v>61.154346466064453</v>
      </c>
      <c r="Z719" s="2">
        <v>53.646907806396484</v>
      </c>
      <c r="AA719" s="2">
        <v>65.064468383789063</v>
      </c>
      <c r="AB719" s="2">
        <v>52.864879608154297</v>
      </c>
      <c r="AC719" s="2">
        <v>59.746700286865234</v>
      </c>
      <c r="AD719" s="2">
        <v>57.244220733642578</v>
      </c>
      <c r="AF719" s="2">
        <v>51.300830841064453</v>
      </c>
      <c r="AH719" s="2">
        <f t="shared" si="669"/>
        <v>5.2221055824502409</v>
      </c>
      <c r="AI719" s="2">
        <f t="shared" si="655"/>
        <v>50.362400054931641</v>
      </c>
      <c r="AJ719" s="2">
        <f t="shared" si="656"/>
        <v>50.505896528719255</v>
      </c>
      <c r="AK719" s="2">
        <f t="shared" si="657"/>
        <v>58.339054902394615</v>
      </c>
      <c r="AL719" s="2">
        <f t="shared" si="658"/>
        <v>66.172213276069982</v>
      </c>
      <c r="AM719" s="2">
        <f t="shared" si="659"/>
        <v>74.135955810546875</v>
      </c>
      <c r="AN719" s="89">
        <f ca="1">INDIRECT("'calcRED(0)'!R"&amp;ROW('calcRED(0)'!$V$17)+(ROW(AN719)-ROW($AN$116))/3&amp;"C"&amp;COLUMN('calcRED(0)'!$V$17),FALSE)</f>
        <v>58.402152436867354</v>
      </c>
      <c r="AO719" s="48">
        <f t="shared" ref="AO719" ca="1" si="682">AN719</f>
        <v>58.402152436867354</v>
      </c>
      <c r="AP719" s="88">
        <f>AK719-AK722</f>
        <v>1.101351261138916</v>
      </c>
      <c r="AQ719" s="88">
        <f>AK720-AK723</f>
        <v>1.1162927945454868</v>
      </c>
      <c r="AR719" s="88">
        <f>AK721-AK724</f>
        <v>0.77872482935587328</v>
      </c>
      <c r="AS719" s="88">
        <f>data3!AM719</f>
        <v>3.5967473060853905E-2</v>
      </c>
    </row>
    <row r="720" spans="1:45">
      <c r="A720" s="14" t="str">
        <f>'data organization'!S721</f>
        <v>718:18:1.76:LO</v>
      </c>
      <c r="B720" s="2">
        <v>58.073928833007812</v>
      </c>
      <c r="C720" s="2">
        <v>58.028152465820312</v>
      </c>
      <c r="D720" s="2">
        <v>56.460289001464844</v>
      </c>
      <c r="E720" s="2">
        <v>60.814830780029297</v>
      </c>
      <c r="F720" s="2">
        <v>52.368961334228516</v>
      </c>
      <c r="G720" s="2">
        <v>56.322956085205078</v>
      </c>
      <c r="H720" s="2">
        <v>58.628978729248047</v>
      </c>
      <c r="I720" s="2">
        <v>55.430305480957031</v>
      </c>
      <c r="J720" s="2">
        <v>50.017166137695313</v>
      </c>
      <c r="K720" s="2">
        <v>58.726253509521484</v>
      </c>
      <c r="L720" s="2">
        <v>50.606544494628906</v>
      </c>
      <c r="M720" s="2">
        <v>51.899749755859375</v>
      </c>
      <c r="N720" s="2">
        <v>55.767910003662109</v>
      </c>
      <c r="O720" s="2">
        <v>49.336231231689453</v>
      </c>
      <c r="R720" s="2">
        <v>55.235752105712891</v>
      </c>
      <c r="U720" s="2">
        <v>64.625770568847656</v>
      </c>
      <c r="V720" s="2">
        <v>58.1025390625</v>
      </c>
      <c r="W720" s="2">
        <v>59.933624267578125</v>
      </c>
      <c r="Z720" s="2">
        <v>51.750972747802734</v>
      </c>
      <c r="AA720" s="2">
        <v>58.960861206054688</v>
      </c>
      <c r="AB720" s="2">
        <v>49.816890716552734</v>
      </c>
      <c r="AC720" s="2">
        <v>57.513160705566406</v>
      </c>
      <c r="AD720" s="2">
        <v>51.865413665771484</v>
      </c>
      <c r="AF720" s="2">
        <v>48.695354461669922</v>
      </c>
      <c r="AH720" s="2">
        <f t="shared" si="669"/>
        <v>4.2179796153139995</v>
      </c>
      <c r="AI720" s="2">
        <f t="shared" si="655"/>
        <v>48.695354461669922</v>
      </c>
      <c r="AJ720" s="2">
        <f t="shared" si="656"/>
        <v>49.047305466657093</v>
      </c>
      <c r="AK720" s="2">
        <f t="shared" si="657"/>
        <v>55.37427488962809</v>
      </c>
      <c r="AL720" s="2">
        <f t="shared" si="658"/>
        <v>61.701244312599087</v>
      </c>
      <c r="AM720" s="2">
        <f t="shared" si="659"/>
        <v>64.625770568847656</v>
      </c>
      <c r="AN720" s="89"/>
      <c r="AO720" s="48">
        <f t="shared" ref="AO720" ca="1" si="683">AN719</f>
        <v>58.402152436867354</v>
      </c>
      <c r="AP720" s="88"/>
      <c r="AQ720" s="88"/>
      <c r="AR720" s="88"/>
      <c r="AS720" s="88"/>
    </row>
    <row r="721" spans="1:45">
      <c r="A721" s="14" t="str">
        <f>'data organization'!S722</f>
        <v>719:18:1.76:HS</v>
      </c>
      <c r="B721" s="2">
        <v>56.0823974609375</v>
      </c>
      <c r="C721" s="2">
        <v>58.610740661621094</v>
      </c>
      <c r="D721" s="2">
        <v>60.564353942871094</v>
      </c>
      <c r="E721" s="2">
        <v>62.248340606689453</v>
      </c>
      <c r="F721" s="2">
        <v>52.825588226318359</v>
      </c>
      <c r="G721" s="2">
        <v>56.579078674316406</v>
      </c>
      <c r="H721" s="2">
        <v>66.335319519042969</v>
      </c>
      <c r="I721" s="2">
        <v>56.799037933349609</v>
      </c>
      <c r="J721" s="2">
        <v>50.997329711914063</v>
      </c>
      <c r="K721" s="2">
        <v>57.182193756103516</v>
      </c>
      <c r="L721" s="2">
        <v>52.662395477294922</v>
      </c>
      <c r="M721" s="2">
        <v>56.080032348632813</v>
      </c>
      <c r="N721" s="2">
        <v>56.834514617919922</v>
      </c>
      <c r="O721" s="2">
        <v>58.589454650878906</v>
      </c>
      <c r="R721" s="2">
        <v>62.98626708984375</v>
      </c>
      <c r="U721" s="2">
        <v>57.397422790527344</v>
      </c>
      <c r="V721" s="2">
        <v>61.385063171386719</v>
      </c>
      <c r="W721" s="2">
        <v>65.675437927246094</v>
      </c>
      <c r="Z721" s="2">
        <v>53.91119384765625</v>
      </c>
      <c r="AA721" s="2">
        <v>53.483100891113281</v>
      </c>
      <c r="AB721" s="2">
        <v>51.796749114990234</v>
      </c>
      <c r="AC721" s="2">
        <v>56.330738067626953</v>
      </c>
      <c r="AD721" s="2">
        <v>46.90325927734375</v>
      </c>
      <c r="AF721" s="2">
        <v>52.513389587402344</v>
      </c>
      <c r="AH721" s="2">
        <f t="shared" si="669"/>
        <v>4.7011294864790125</v>
      </c>
      <c r="AI721" s="2">
        <f t="shared" si="655"/>
        <v>46.90325927734375</v>
      </c>
      <c r="AJ721" s="2">
        <f t="shared" si="656"/>
        <v>49.813864076657616</v>
      </c>
      <c r="AK721" s="2">
        <f t="shared" si="657"/>
        <v>56.865558306376137</v>
      </c>
      <c r="AL721" s="2">
        <f t="shared" si="658"/>
        <v>63.917252536094658</v>
      </c>
      <c r="AM721" s="2">
        <f t="shared" si="659"/>
        <v>66.335319519042969</v>
      </c>
      <c r="AN721" s="89"/>
      <c r="AO721" s="48">
        <f t="shared" ref="AO721" ca="1" si="684">AN719</f>
        <v>58.402152436867354</v>
      </c>
      <c r="AP721" s="88"/>
      <c r="AQ721" s="88"/>
      <c r="AR721" s="88"/>
      <c r="AS721" s="88"/>
    </row>
    <row r="722" spans="1:45">
      <c r="A722" s="14" t="str">
        <f>'data organization'!S723</f>
        <v>720:18:1.74:HI</v>
      </c>
      <c r="B722" s="2">
        <v>61.154346466064453</v>
      </c>
      <c r="C722" s="2">
        <v>59.433891296386719</v>
      </c>
      <c r="D722" s="2">
        <v>58.651866912841797</v>
      </c>
      <c r="E722" s="2">
        <v>60.841533660888672</v>
      </c>
      <c r="F722" s="2">
        <v>55.523765563964844</v>
      </c>
      <c r="G722" s="2">
        <v>57.087814331054687</v>
      </c>
      <c r="H722" s="2">
        <v>58.339054107666016</v>
      </c>
      <c r="I722" s="2">
        <v>58.651866912841797</v>
      </c>
      <c r="J722" s="2">
        <v>54.428932189941406</v>
      </c>
      <c r="K722" s="2">
        <v>63.344013214111328</v>
      </c>
      <c r="L722" s="2">
        <v>52.708477020263672</v>
      </c>
      <c r="M722" s="2">
        <v>49.423973083496094</v>
      </c>
      <c r="N722" s="2">
        <v>54.741741180419922</v>
      </c>
      <c r="O722" s="2">
        <v>51.613639831542969</v>
      </c>
      <c r="R722" s="2">
        <v>54.741741180419922</v>
      </c>
      <c r="U722" s="2">
        <v>72.728309631347656</v>
      </c>
      <c r="V722" s="2">
        <v>56.775005340576172</v>
      </c>
      <c r="W722" s="2">
        <v>60.05950927734375</v>
      </c>
      <c r="Z722" s="2">
        <v>52.708477020263672</v>
      </c>
      <c r="AA722" s="2">
        <v>63.813228607177734</v>
      </c>
      <c r="AB722" s="2">
        <v>51.770046234130859</v>
      </c>
      <c r="AC722" s="2">
        <v>58.651866912841797</v>
      </c>
      <c r="AD722" s="2">
        <v>56.149387359619141</v>
      </c>
      <c r="AF722" s="2">
        <v>50.362400054931641</v>
      </c>
      <c r="AH722" s="2">
        <f t="shared" si="669"/>
        <v>5.1262082124355093</v>
      </c>
      <c r="AI722" s="2">
        <f t="shared" si="655"/>
        <v>49.423973083496094</v>
      </c>
      <c r="AJ722" s="2">
        <f t="shared" si="656"/>
        <v>49.548391322602434</v>
      </c>
      <c r="AK722" s="2">
        <f t="shared" si="657"/>
        <v>57.237703641255699</v>
      </c>
      <c r="AL722" s="2">
        <f t="shared" si="658"/>
        <v>64.927015959908957</v>
      </c>
      <c r="AM722" s="2">
        <f t="shared" si="659"/>
        <v>72.728309631347656</v>
      </c>
      <c r="AN722" s="89">
        <f ca="1">INDIRECT("'calcRED(0)'!R"&amp;ROW('calcRED(0)'!$V$17)+(ROW(AN722)-ROW($AN$116))/3&amp;"C"&amp;COLUMN('calcRED(0)'!$V$17),FALSE)</f>
        <v>57.209953180082671</v>
      </c>
      <c r="AO722" s="48">
        <f t="shared" ref="AO722" ca="1" si="685">AN722</f>
        <v>57.209953180082671</v>
      </c>
      <c r="AP722" s="88">
        <f>AK722-AK725</f>
        <v>1.0752840042114258</v>
      </c>
      <c r="AQ722" s="88">
        <f>AK723-AK726</f>
        <v>1.0800525347391812</v>
      </c>
      <c r="AR722" s="88">
        <f>AK724-AK727</f>
        <v>0.83085695902506274</v>
      </c>
      <c r="AS722" s="88">
        <f>data3!AM722</f>
        <v>3.3967702619491114E-2</v>
      </c>
    </row>
    <row r="723" spans="1:45">
      <c r="A723" s="14" t="str">
        <f>'data organization'!S724</f>
        <v>721:18:1.74:LO</v>
      </c>
      <c r="B723" s="2">
        <v>56.837947845458984</v>
      </c>
      <c r="C723" s="2">
        <v>56.946670532226562</v>
      </c>
      <c r="D723" s="2">
        <v>55.304416656494141</v>
      </c>
      <c r="E723" s="2">
        <v>59.544517517089844</v>
      </c>
      <c r="F723" s="2">
        <v>51.379035949707031</v>
      </c>
      <c r="G723" s="2">
        <v>55.270084381103516</v>
      </c>
      <c r="H723" s="2">
        <v>57.553215026855469</v>
      </c>
      <c r="I723" s="2">
        <v>54.446098327636719</v>
      </c>
      <c r="J723" s="2">
        <v>49.015792846679688</v>
      </c>
      <c r="K723" s="2">
        <v>57.364383697509766</v>
      </c>
      <c r="L723" s="2">
        <v>49.605171203613281</v>
      </c>
      <c r="M723" s="2">
        <v>50.846874237060547</v>
      </c>
      <c r="N723" s="2">
        <v>54.652095794677734</v>
      </c>
      <c r="O723" s="2">
        <v>48.329135894775391</v>
      </c>
      <c r="R723" s="2">
        <v>54.056991577148438</v>
      </c>
      <c r="U723" s="2">
        <v>63.246738433837891</v>
      </c>
      <c r="V723" s="2">
        <v>56.958114624023437</v>
      </c>
      <c r="W723" s="2">
        <v>58.651866912841797</v>
      </c>
      <c r="Z723" s="2">
        <v>50.572212219238281</v>
      </c>
      <c r="AA723" s="2">
        <v>57.776378631591797</v>
      </c>
      <c r="AB723" s="2">
        <v>48.804073333740234</v>
      </c>
      <c r="AC723" s="2">
        <v>56.311511993408203</v>
      </c>
      <c r="AD723" s="2">
        <v>50.949874877929687</v>
      </c>
      <c r="AF723" s="2">
        <v>47.768367767333984</v>
      </c>
      <c r="AH723" s="2">
        <f t="shared" si="669"/>
        <v>4.1140024557694099</v>
      </c>
      <c r="AI723" s="2">
        <f t="shared" si="655"/>
        <v>47.768367767333984</v>
      </c>
      <c r="AJ723" s="2">
        <f t="shared" si="656"/>
        <v>48.08697841142849</v>
      </c>
      <c r="AK723" s="2">
        <f t="shared" si="657"/>
        <v>54.257982095082603</v>
      </c>
      <c r="AL723" s="2">
        <f t="shared" si="658"/>
        <v>60.428985778736717</v>
      </c>
      <c r="AM723" s="2">
        <f t="shared" si="659"/>
        <v>63.246738433837891</v>
      </c>
      <c r="AN723" s="89"/>
      <c r="AO723" s="48">
        <f t="shared" ref="AO723" ca="1" si="686">AN722</f>
        <v>57.209953180082671</v>
      </c>
      <c r="AP723" s="88"/>
      <c r="AQ723" s="88"/>
      <c r="AR723" s="88"/>
      <c r="AS723" s="88"/>
    </row>
    <row r="724" spans="1:45">
      <c r="A724" s="14" t="str">
        <f>'data organization'!S725</f>
        <v>722:18:1.74:HS</v>
      </c>
      <c r="B724" s="2">
        <v>57.196384429931641</v>
      </c>
      <c r="C724" s="2">
        <v>57.0213623046875</v>
      </c>
      <c r="D724" s="2">
        <v>58.532691955566406</v>
      </c>
      <c r="E724" s="2">
        <v>60.635311126708984</v>
      </c>
      <c r="F724" s="2">
        <v>52.059280395507812</v>
      </c>
      <c r="G724" s="2">
        <v>55.614097595214844</v>
      </c>
      <c r="H724" s="2">
        <v>65.346687316894531</v>
      </c>
      <c r="I724" s="2">
        <v>56.503395080566406</v>
      </c>
      <c r="J724" s="2">
        <v>50.689861297607422</v>
      </c>
      <c r="K724" s="2">
        <v>57.371402740478516</v>
      </c>
      <c r="L724" s="2">
        <v>52.402229309082031</v>
      </c>
      <c r="M724" s="2">
        <v>55.488746643066406</v>
      </c>
      <c r="N724" s="2">
        <v>56.065841674804688</v>
      </c>
      <c r="O724" s="2">
        <v>57.825511932373047</v>
      </c>
      <c r="R724" s="2">
        <v>61.200580596923828</v>
      </c>
      <c r="U724" s="2">
        <v>57.667049407958984</v>
      </c>
      <c r="V724" s="2">
        <v>59.660869598388672</v>
      </c>
      <c r="W724" s="2">
        <v>63.776226043701172</v>
      </c>
      <c r="Z724" s="2">
        <v>53.691234588623047</v>
      </c>
      <c r="AA724" s="2">
        <v>51.666667938232422</v>
      </c>
      <c r="AB724" s="2">
        <v>51.349735260009766</v>
      </c>
      <c r="AC724" s="2">
        <v>55.559700012207031</v>
      </c>
      <c r="AD724" s="2">
        <v>46.188983917236328</v>
      </c>
      <c r="AF724" s="2">
        <v>52.570152282714844</v>
      </c>
      <c r="AH724" s="2">
        <f t="shared" si="669"/>
        <v>4.3626401523560769</v>
      </c>
      <c r="AI724" s="2">
        <f t="shared" si="655"/>
        <v>46.188983917236328</v>
      </c>
      <c r="AJ724" s="2">
        <f t="shared" si="656"/>
        <v>49.542873248486146</v>
      </c>
      <c r="AK724" s="2">
        <f t="shared" si="657"/>
        <v>56.086833477020264</v>
      </c>
      <c r="AL724" s="2">
        <f t="shared" si="658"/>
        <v>62.630793705554382</v>
      </c>
      <c r="AM724" s="2">
        <f t="shared" si="659"/>
        <v>65.346687316894531</v>
      </c>
      <c r="AN724" s="89"/>
      <c r="AO724" s="48">
        <f t="shared" ref="AO724" ca="1" si="687">AN722</f>
        <v>57.209953180082671</v>
      </c>
      <c r="AP724" s="88"/>
      <c r="AQ724" s="88"/>
      <c r="AR724" s="88"/>
      <c r="AS724" s="88"/>
    </row>
    <row r="725" spans="1:45">
      <c r="A725" s="14" t="str">
        <f>'data organization'!S726</f>
        <v>723:18:1.72:HI</v>
      </c>
      <c r="B725" s="2">
        <v>59.903106689453125</v>
      </c>
      <c r="C725" s="2">
        <v>58.339054107666016</v>
      </c>
      <c r="D725" s="2">
        <v>57.557029724121094</v>
      </c>
      <c r="E725" s="2">
        <v>59.746700286865234</v>
      </c>
      <c r="F725" s="2">
        <v>54.428932189941406</v>
      </c>
      <c r="G725" s="2">
        <v>55.99298095703125</v>
      </c>
      <c r="H725" s="2">
        <v>57.244220733642578</v>
      </c>
      <c r="I725" s="2">
        <v>57.557029724121094</v>
      </c>
      <c r="J725" s="2">
        <v>53.490501403808594</v>
      </c>
      <c r="K725" s="2">
        <v>62.249179840087891</v>
      </c>
      <c r="L725" s="2">
        <v>51.770046234130859</v>
      </c>
      <c r="M725" s="2">
        <v>48.485542297363281</v>
      </c>
      <c r="N725" s="2">
        <v>53.646907806396484</v>
      </c>
      <c r="O725" s="2">
        <v>50.675212860107422</v>
      </c>
      <c r="R725" s="2">
        <v>53.803310394287109</v>
      </c>
      <c r="U725" s="2">
        <v>71.320671081542969</v>
      </c>
      <c r="V725" s="2">
        <v>55.680171966552734</v>
      </c>
      <c r="W725" s="2">
        <v>58.964675903320313</v>
      </c>
      <c r="Z725" s="2">
        <v>51.613639831542969</v>
      </c>
      <c r="AA725" s="2">
        <v>62.561988830566406</v>
      </c>
      <c r="AB725" s="2">
        <v>50.831615447998047</v>
      </c>
      <c r="AC725" s="2">
        <v>57.557029724121094</v>
      </c>
      <c r="AD725" s="2">
        <v>55.054550170898438</v>
      </c>
      <c r="AF725" s="2">
        <v>49.423973083496094</v>
      </c>
      <c r="AH725" s="2">
        <f t="shared" si="669"/>
        <v>5.024242721104657</v>
      </c>
      <c r="AI725" s="2">
        <f t="shared" si="655"/>
        <v>48.485542297363281</v>
      </c>
      <c r="AJ725" s="2">
        <f t="shared" si="656"/>
        <v>48.626055555387289</v>
      </c>
      <c r="AK725" s="2">
        <f t="shared" si="657"/>
        <v>56.162419637044273</v>
      </c>
      <c r="AL725" s="2">
        <f t="shared" si="658"/>
        <v>63.698783718701257</v>
      </c>
      <c r="AM725" s="2">
        <f t="shared" si="659"/>
        <v>71.320671081542969</v>
      </c>
      <c r="AN725" s="89">
        <f ca="1">INDIRECT("'calcRED(0)'!R"&amp;ROW('calcRED(0)'!$V$17)+(ROW(AN725)-ROW($AN$116))/3&amp;"C"&amp;COLUMN('calcRED(0)'!$V$17),FALSE)</f>
        <v>56.084039503880717</v>
      </c>
      <c r="AO725" s="48">
        <f t="shared" ref="AO725" ca="1" si="688">AN725</f>
        <v>56.084039503880717</v>
      </c>
      <c r="AP725" s="88">
        <f>AK725-AK728</f>
        <v>1.1143852869669644</v>
      </c>
      <c r="AQ725" s="88">
        <f>AK726-AK729</f>
        <v>1.0945962270100864</v>
      </c>
      <c r="AR725" s="88">
        <f>AK727-AK730</f>
        <v>0.87195126215617336</v>
      </c>
      <c r="AS725" s="88">
        <f>data3!AM725</f>
        <v>3.056426202097251E-2</v>
      </c>
    </row>
    <row r="726" spans="1:45">
      <c r="A726" s="14" t="str">
        <f>'data organization'!S727</f>
        <v>724:18:1.72:LO</v>
      </c>
      <c r="B726" s="2">
        <v>55.630580902099609</v>
      </c>
      <c r="C726" s="2">
        <v>55.750743865966797</v>
      </c>
      <c r="D726" s="2">
        <v>54.274433135986328</v>
      </c>
      <c r="E726" s="2">
        <v>58.262760162353516</v>
      </c>
      <c r="F726" s="2">
        <v>50.429161071777344</v>
      </c>
      <c r="G726" s="2">
        <v>54.308765411376953</v>
      </c>
      <c r="H726" s="2">
        <v>56.328678131103516</v>
      </c>
      <c r="I726" s="2">
        <v>53.381782531738281</v>
      </c>
      <c r="J726" s="2">
        <v>48.08880615234375</v>
      </c>
      <c r="K726" s="2">
        <v>56.134128570556641</v>
      </c>
      <c r="L726" s="2">
        <v>48.615242004394531</v>
      </c>
      <c r="M726" s="2">
        <v>49.851222991943359</v>
      </c>
      <c r="N726" s="2">
        <v>53.507667541503906</v>
      </c>
      <c r="O726" s="2">
        <v>47.276264190673828</v>
      </c>
      <c r="R726" s="2">
        <v>53.049896240234375</v>
      </c>
      <c r="U726" s="2">
        <v>62.1080322265625</v>
      </c>
      <c r="V726" s="2">
        <v>55.825130462646484</v>
      </c>
      <c r="W726" s="2">
        <v>57.467384338378906</v>
      </c>
      <c r="Z726" s="2">
        <v>49.576560974121094</v>
      </c>
      <c r="AA726" s="2">
        <v>56.649120330810547</v>
      </c>
      <c r="AB726" s="2">
        <v>47.842754364013672</v>
      </c>
      <c r="AC726" s="2">
        <v>55.230030059814453</v>
      </c>
      <c r="AD726" s="2">
        <v>49.902725219726563</v>
      </c>
      <c r="AF726" s="2">
        <v>46.778438568115234</v>
      </c>
      <c r="AH726" s="2">
        <f t="shared" si="669"/>
        <v>4.0351857430323657</v>
      </c>
      <c r="AI726" s="2">
        <f t="shared" si="655"/>
        <v>46.778438568115234</v>
      </c>
      <c r="AJ726" s="2">
        <f t="shared" si="656"/>
        <v>47.125150945794871</v>
      </c>
      <c r="AK726" s="2">
        <f t="shared" si="657"/>
        <v>53.177929560343422</v>
      </c>
      <c r="AL726" s="2">
        <f t="shared" si="658"/>
        <v>59.230708174891973</v>
      </c>
      <c r="AM726" s="2">
        <f t="shared" si="659"/>
        <v>62.1080322265625</v>
      </c>
      <c r="AN726" s="89"/>
      <c r="AO726" s="48">
        <f t="shared" ref="AO726" ca="1" si="689">AN725</f>
        <v>56.084039503880717</v>
      </c>
      <c r="AP726" s="88"/>
      <c r="AQ726" s="88"/>
      <c r="AR726" s="88"/>
      <c r="AS726" s="88"/>
    </row>
    <row r="727" spans="1:45">
      <c r="A727" s="14" t="str">
        <f>'data organization'!S728</f>
        <v>725:18:1.72:HS</v>
      </c>
      <c r="B727" s="2">
        <v>57.510948181152344</v>
      </c>
      <c r="C727" s="2">
        <v>55.92156982421875</v>
      </c>
      <c r="D727" s="2">
        <v>57.626842498779297</v>
      </c>
      <c r="E727" s="2">
        <v>59.537879943847656</v>
      </c>
      <c r="F727" s="2">
        <v>52.205921173095703</v>
      </c>
      <c r="G727" s="2">
        <v>54.885635375976563</v>
      </c>
      <c r="H727" s="2">
        <v>64.495231628417969</v>
      </c>
      <c r="I727" s="2">
        <v>55.588081359863281</v>
      </c>
      <c r="J727" s="2">
        <v>49.526206970214844</v>
      </c>
      <c r="K727" s="2">
        <v>56.553062438964844</v>
      </c>
      <c r="L727" s="2">
        <v>51.796749114990234</v>
      </c>
      <c r="M727" s="2">
        <v>54.396049499511719</v>
      </c>
      <c r="N727" s="2">
        <v>55.010986328125</v>
      </c>
      <c r="O727" s="2">
        <v>57.248416900634766</v>
      </c>
      <c r="R727" s="2">
        <v>59.514228820800781</v>
      </c>
      <c r="U727" s="2">
        <v>56.919662475585938</v>
      </c>
      <c r="V727" s="2">
        <v>57.934310913085937</v>
      </c>
      <c r="W727" s="2">
        <v>61.574272155761719</v>
      </c>
      <c r="Z727" s="2">
        <v>52.730983734130859</v>
      </c>
      <c r="AA727" s="2">
        <v>51.03753662109375</v>
      </c>
      <c r="AB727" s="2">
        <v>51.517662048339844</v>
      </c>
      <c r="AC727" s="2">
        <v>54.857250213623047</v>
      </c>
      <c r="AD727" s="2">
        <v>45.607154846191406</v>
      </c>
      <c r="AF727" s="2">
        <v>52.146793365478516</v>
      </c>
      <c r="AH727" s="2">
        <f t="shared" si="669"/>
        <v>4.0898201881897975</v>
      </c>
      <c r="AI727" s="2">
        <f t="shared" si="655"/>
        <v>45.607154846191406</v>
      </c>
      <c r="AJ727" s="2">
        <f t="shared" si="656"/>
        <v>49.121246235710501</v>
      </c>
      <c r="AK727" s="2">
        <f t="shared" si="657"/>
        <v>55.255976517995201</v>
      </c>
      <c r="AL727" s="2">
        <f t="shared" si="658"/>
        <v>61.390706800279901</v>
      </c>
      <c r="AM727" s="2">
        <f t="shared" si="659"/>
        <v>64.495231628417969</v>
      </c>
      <c r="AN727" s="89"/>
      <c r="AO727" s="48">
        <f t="shared" ref="AO727" ca="1" si="690">AN725</f>
        <v>56.084039503880717</v>
      </c>
      <c r="AP727" s="88"/>
      <c r="AQ727" s="88"/>
      <c r="AR727" s="88"/>
      <c r="AS727" s="88"/>
    </row>
    <row r="728" spans="1:45">
      <c r="A728" s="14" t="str">
        <f>'data organization'!S729</f>
        <v>726:18:1.7:HI</v>
      </c>
      <c r="B728" s="2">
        <v>58.808269500732422</v>
      </c>
      <c r="C728" s="2">
        <v>57.087814331054687</v>
      </c>
      <c r="D728" s="2">
        <v>56.305789947509766</v>
      </c>
      <c r="E728" s="2">
        <v>58.495460510253906</v>
      </c>
      <c r="F728" s="2">
        <v>53.490501403808594</v>
      </c>
      <c r="G728" s="2">
        <v>54.898147583007813</v>
      </c>
      <c r="H728" s="2">
        <v>56.149387359619141</v>
      </c>
      <c r="I728" s="2">
        <v>56.462196350097656</v>
      </c>
      <c r="J728" s="2">
        <v>52.395668029785156</v>
      </c>
      <c r="K728" s="2">
        <v>60.997940063476563</v>
      </c>
      <c r="L728" s="2">
        <v>50.675212860107422</v>
      </c>
      <c r="M728" s="2">
        <v>47.547111511230469</v>
      </c>
      <c r="N728" s="2">
        <v>52.708477020263672</v>
      </c>
      <c r="O728" s="2">
        <v>49.580375671386719</v>
      </c>
      <c r="R728" s="2">
        <v>52.708477020263672</v>
      </c>
      <c r="U728" s="2">
        <v>69.91302490234375</v>
      </c>
      <c r="V728" s="2">
        <v>54.585334777832031</v>
      </c>
      <c r="W728" s="2">
        <v>57.713436126708984</v>
      </c>
      <c r="Z728" s="2">
        <v>50.675212860107422</v>
      </c>
      <c r="AA728" s="2">
        <v>61.310749053955078</v>
      </c>
      <c r="AB728" s="2">
        <v>49.8931884765625</v>
      </c>
      <c r="AC728" s="2">
        <v>56.305789947509766</v>
      </c>
      <c r="AD728" s="2">
        <v>53.959716796875</v>
      </c>
      <c r="AF728" s="2">
        <v>48.485542297363281</v>
      </c>
      <c r="AH728" s="2">
        <f t="shared" si="669"/>
        <v>4.9128352141686191</v>
      </c>
      <c r="AI728" s="2">
        <f t="shared" si="655"/>
        <v>47.547111511230469</v>
      </c>
      <c r="AJ728" s="2">
        <f t="shared" si="656"/>
        <v>47.678781528824381</v>
      </c>
      <c r="AK728" s="2">
        <f t="shared" si="657"/>
        <v>55.048034350077309</v>
      </c>
      <c r="AL728" s="2">
        <f t="shared" si="658"/>
        <v>62.417287171330237</v>
      </c>
      <c r="AM728" s="2">
        <f t="shared" si="659"/>
        <v>69.91302490234375</v>
      </c>
      <c r="AN728" s="89">
        <f ca="1">INDIRECT("'calcRED(0)'!R"&amp;ROW('calcRED(0)'!$V$17)+(ROW(AN728)-ROW($AN$116))/3&amp;"C"&amp;COLUMN('calcRED(0)'!$V$17),FALSE)</f>
        <v>55.070938294242644</v>
      </c>
      <c r="AO728" s="48">
        <f t="shared" ref="AO728" ca="1" si="691">AN728</f>
        <v>55.070938294242644</v>
      </c>
      <c r="AP728" s="88">
        <f>AK728-AK731</f>
        <v>1.1013522148132324</v>
      </c>
      <c r="AQ728" s="88">
        <f>AK729-AK732</f>
        <v>1.0621709823608398</v>
      </c>
      <c r="AR728" s="88">
        <f>AK730-AK733</f>
        <v>0.79025554656982422</v>
      </c>
      <c r="AS728" s="88">
        <f>data3!AM728</f>
        <v>3.7032584990224438E-2</v>
      </c>
    </row>
    <row r="729" spans="1:45">
      <c r="A729" s="14" t="str">
        <f>'data organization'!S730</f>
        <v>727:18:1.7:LO</v>
      </c>
      <c r="B729" s="2">
        <v>54.526206970214844</v>
      </c>
      <c r="C729" s="2">
        <v>54.703594207763672</v>
      </c>
      <c r="D729" s="2">
        <v>53.164340972900391</v>
      </c>
      <c r="E729" s="2">
        <v>57.049667358398437</v>
      </c>
      <c r="F729" s="2">
        <v>49.444953918457031</v>
      </c>
      <c r="G729" s="2">
        <v>53.141452789306641</v>
      </c>
      <c r="H729" s="2">
        <v>55.069808959960938</v>
      </c>
      <c r="I729" s="2">
        <v>52.237354278564453</v>
      </c>
      <c r="J729" s="2">
        <v>47.035934448242187</v>
      </c>
      <c r="K729" s="2">
        <v>54.840923309326172</v>
      </c>
      <c r="L729" s="2">
        <v>47.487983703613281</v>
      </c>
      <c r="M729" s="2">
        <v>48.844127655029297</v>
      </c>
      <c r="N729" s="2">
        <v>52.489128112792969</v>
      </c>
      <c r="O729" s="2">
        <v>46.320667266845703</v>
      </c>
      <c r="R729" s="2">
        <v>52.054244995117187</v>
      </c>
      <c r="U729" s="2">
        <v>60.9578857421875</v>
      </c>
      <c r="V729" s="2">
        <v>54.549095153808594</v>
      </c>
      <c r="W729" s="2">
        <v>56.162738800048828</v>
      </c>
      <c r="Z729" s="2">
        <v>48.552299499511719</v>
      </c>
      <c r="AA729" s="2">
        <v>55.447471618652344</v>
      </c>
      <c r="AB729" s="2">
        <v>46.978713989257812</v>
      </c>
      <c r="AC729" s="2">
        <v>54.085601806640625</v>
      </c>
      <c r="AD729" s="2">
        <v>48.935684204101563</v>
      </c>
      <c r="AF729" s="2">
        <v>45.920120239257813</v>
      </c>
      <c r="AH729" s="2">
        <f t="shared" si="669"/>
        <v>3.9396417984377212</v>
      </c>
      <c r="AI729" s="2">
        <f t="shared" si="655"/>
        <v>45.920120239257813</v>
      </c>
      <c r="AJ729" s="2">
        <f t="shared" si="656"/>
        <v>46.173870635676757</v>
      </c>
      <c r="AK729" s="2">
        <f t="shared" si="657"/>
        <v>52.083333333333336</v>
      </c>
      <c r="AL729" s="2">
        <f t="shared" si="658"/>
        <v>57.992796030989915</v>
      </c>
      <c r="AM729" s="2">
        <f t="shared" si="659"/>
        <v>60.9578857421875</v>
      </c>
      <c r="AN729" s="89"/>
      <c r="AO729" s="48">
        <f t="shared" ref="AO729" ca="1" si="692">AN728</f>
        <v>55.070938294242644</v>
      </c>
      <c r="AP729" s="88"/>
      <c r="AQ729" s="88"/>
      <c r="AR729" s="88"/>
      <c r="AS729" s="88"/>
    </row>
    <row r="730" spans="1:45">
      <c r="A730" s="14" t="str">
        <f>'data organization'!S731</f>
        <v>728:18:1.7:HS</v>
      </c>
      <c r="B730" s="2">
        <v>57.236591339111328</v>
      </c>
      <c r="C730" s="2">
        <v>55.197834014892578</v>
      </c>
      <c r="D730" s="2">
        <v>58.390785217285156</v>
      </c>
      <c r="E730" s="2">
        <v>57.820781707763672</v>
      </c>
      <c r="F730" s="2">
        <v>51.834590911865234</v>
      </c>
      <c r="G730" s="2">
        <v>54.299076080322266</v>
      </c>
      <c r="H730" s="2">
        <v>63.769130706787109</v>
      </c>
      <c r="I730" s="2">
        <v>54.892730712890625</v>
      </c>
      <c r="J730" s="2">
        <v>49.202182769775391</v>
      </c>
      <c r="K730" s="2">
        <v>55.332645416259766</v>
      </c>
      <c r="L730" s="2">
        <v>51.240940093994141</v>
      </c>
      <c r="M730" s="2">
        <v>53.336460113525391</v>
      </c>
      <c r="N730" s="2">
        <v>54.159534454345703</v>
      </c>
      <c r="O730" s="2">
        <v>55.831691741943359</v>
      </c>
      <c r="R730" s="2">
        <v>57.849163055419922</v>
      </c>
      <c r="U730" s="2">
        <v>55.732357025146484</v>
      </c>
      <c r="V730" s="2">
        <v>56.763561248779297</v>
      </c>
      <c r="W730" s="2">
        <v>59.939956665039063</v>
      </c>
      <c r="Z730" s="2">
        <v>50.954757690429687</v>
      </c>
      <c r="AA730" s="2">
        <v>50.890899658203125</v>
      </c>
      <c r="AB730" s="2">
        <v>51.184177398681641</v>
      </c>
      <c r="AC730" s="2">
        <v>53.941940307617187</v>
      </c>
      <c r="AD730" s="2">
        <v>44.923629760742188</v>
      </c>
      <c r="AF730" s="2">
        <v>50.491188049316406</v>
      </c>
      <c r="AH730" s="2">
        <f t="shared" si="669"/>
        <v>3.966105389403229</v>
      </c>
      <c r="AI730" s="2">
        <f t="shared" si="655"/>
        <v>44.923629760742188</v>
      </c>
      <c r="AJ730" s="2">
        <f t="shared" si="656"/>
        <v>48.434867171734183</v>
      </c>
      <c r="AK730" s="2">
        <f t="shared" si="657"/>
        <v>54.384025255839028</v>
      </c>
      <c r="AL730" s="2">
        <f t="shared" si="658"/>
        <v>60.333183339943872</v>
      </c>
      <c r="AM730" s="2">
        <f t="shared" si="659"/>
        <v>63.769130706787109</v>
      </c>
      <c r="AN730" s="89"/>
      <c r="AO730" s="48">
        <f t="shared" ref="AO730" ca="1" si="693">AN728</f>
        <v>55.070938294242644</v>
      </c>
      <c r="AP730" s="88"/>
      <c r="AQ730" s="88"/>
      <c r="AR730" s="88"/>
      <c r="AS730" s="88"/>
    </row>
    <row r="731" spans="1:45">
      <c r="A731" s="14" t="str">
        <f>'data organization'!S732</f>
        <v>729:18:1.68:HI</v>
      </c>
      <c r="B731" s="2">
        <v>57.557029724121094</v>
      </c>
      <c r="C731" s="2">
        <v>55.99298095703125</v>
      </c>
      <c r="D731" s="2">
        <v>55.210956573486328</v>
      </c>
      <c r="E731" s="2">
        <v>57.400627136230469</v>
      </c>
      <c r="F731" s="2">
        <v>52.395668029785156</v>
      </c>
      <c r="G731" s="2">
        <v>53.803310394287109</v>
      </c>
      <c r="H731" s="2">
        <v>55.054550170898438</v>
      </c>
      <c r="I731" s="2">
        <v>55.367359161376953</v>
      </c>
      <c r="J731" s="2">
        <v>51.300830841064453</v>
      </c>
      <c r="K731" s="2">
        <v>59.746700286865234</v>
      </c>
      <c r="L731" s="2">
        <v>49.736782073974609</v>
      </c>
      <c r="M731" s="2">
        <v>46.608680725097656</v>
      </c>
      <c r="N731" s="2">
        <v>51.613639831542969</v>
      </c>
      <c r="O731" s="2">
        <v>48.641948699951172</v>
      </c>
      <c r="R731" s="2">
        <v>51.613639831542969</v>
      </c>
      <c r="U731" s="2">
        <v>68.505378723144531</v>
      </c>
      <c r="V731" s="2">
        <v>53.490501403808594</v>
      </c>
      <c r="W731" s="2">
        <v>56.618598937988281</v>
      </c>
      <c r="Z731" s="2">
        <v>49.580375671386719</v>
      </c>
      <c r="AA731" s="2">
        <v>60.215915679931641</v>
      </c>
      <c r="AB731" s="2">
        <v>48.798351287841797</v>
      </c>
      <c r="AC731" s="2">
        <v>55.210956573486328</v>
      </c>
      <c r="AD731" s="2">
        <v>52.864879608154297</v>
      </c>
      <c r="AF731" s="2">
        <v>47.390708923339844</v>
      </c>
      <c r="AH731" s="2">
        <f t="shared" si="669"/>
        <v>4.8345864072555083</v>
      </c>
      <c r="AI731" s="2">
        <f t="shared" si="655"/>
        <v>46.608680725097656</v>
      </c>
      <c r="AJ731" s="2">
        <f t="shared" si="656"/>
        <v>46.694802524380812</v>
      </c>
      <c r="AK731" s="2">
        <f t="shared" si="657"/>
        <v>53.946682135264076</v>
      </c>
      <c r="AL731" s="2">
        <f t="shared" si="658"/>
        <v>61.198561746147341</v>
      </c>
      <c r="AM731" s="2">
        <f t="shared" si="659"/>
        <v>68.505378723144531</v>
      </c>
      <c r="AN731" s="89">
        <f ca="1">INDIRECT("'calcRED(0)'!R"&amp;ROW('calcRED(0)'!$V$17)+(ROW(AN731)-ROW($AN$116))/3&amp;"C"&amp;COLUMN('calcRED(0)'!$V$17),FALSE)</f>
        <v>53.843434203881252</v>
      </c>
      <c r="AO731" s="48">
        <f t="shared" ref="AO731" ca="1" si="694">AN731</f>
        <v>53.843434203881252</v>
      </c>
      <c r="AP731" s="88">
        <f>AK731-AK734</f>
        <v>1.0687669118245395</v>
      </c>
      <c r="AQ731" s="88">
        <f>AK732-AK735</f>
        <v>1.0636013348897322</v>
      </c>
      <c r="AR731" s="88">
        <f>AK733-AK736</f>
        <v>0.62400484085083008</v>
      </c>
      <c r="AS731" s="88">
        <f>data3!AM731</f>
        <v>3.2403534458529615E-2</v>
      </c>
    </row>
    <row r="732" spans="1:45">
      <c r="A732" s="14" t="str">
        <f>'data organization'!S733</f>
        <v>730:18:1.68:LO</v>
      </c>
      <c r="B732" s="2">
        <v>53.461891174316406</v>
      </c>
      <c r="C732" s="2">
        <v>53.593498229980469</v>
      </c>
      <c r="D732" s="2">
        <v>52.054244995117187</v>
      </c>
      <c r="E732" s="2">
        <v>55.91668701171875</v>
      </c>
      <c r="F732" s="2">
        <v>48.443580627441406</v>
      </c>
      <c r="G732" s="2">
        <v>52.088577270507812</v>
      </c>
      <c r="H732" s="2">
        <v>53.862438201904297</v>
      </c>
      <c r="I732" s="2">
        <v>51.178760528564453</v>
      </c>
      <c r="J732" s="2">
        <v>46.074615478515625</v>
      </c>
      <c r="K732" s="2">
        <v>53.810939788818359</v>
      </c>
      <c r="L732" s="2">
        <v>46.492332458496094</v>
      </c>
      <c r="M732" s="2">
        <v>47.785533905029297</v>
      </c>
      <c r="N732" s="2">
        <v>51.407646179199219</v>
      </c>
      <c r="O732" s="2">
        <v>45.393684387207031</v>
      </c>
      <c r="R732" s="2">
        <v>50.955596923828125</v>
      </c>
      <c r="U732" s="2">
        <v>59.618904113769531</v>
      </c>
      <c r="V732" s="2">
        <v>53.439002990722656</v>
      </c>
      <c r="W732" s="2">
        <v>54.90386962890625</v>
      </c>
      <c r="Z732" s="2">
        <v>47.636760711669922</v>
      </c>
      <c r="AA732" s="2">
        <v>54.337375640869141</v>
      </c>
      <c r="AB732" s="2">
        <v>46.143283843994141</v>
      </c>
      <c r="AC732" s="2">
        <v>53.021286010742188</v>
      </c>
      <c r="AD732" s="2">
        <v>47.859920501708984</v>
      </c>
      <c r="AF732" s="2">
        <v>45.0274658203125</v>
      </c>
      <c r="AH732" s="2">
        <f t="shared" si="669"/>
        <v>3.8422561873491214</v>
      </c>
      <c r="AI732" s="2">
        <f t="shared" si="655"/>
        <v>45.0274658203125</v>
      </c>
      <c r="AJ732" s="2">
        <f t="shared" si="656"/>
        <v>45.257778069948813</v>
      </c>
      <c r="AK732" s="2">
        <f t="shared" si="657"/>
        <v>51.021162350972496</v>
      </c>
      <c r="AL732" s="2">
        <f t="shared" si="658"/>
        <v>56.784546631996179</v>
      </c>
      <c r="AM732" s="2">
        <f t="shared" si="659"/>
        <v>59.618904113769531</v>
      </c>
      <c r="AN732" s="89"/>
      <c r="AO732" s="48">
        <f t="shared" ref="AO732" ca="1" si="695">AN731</f>
        <v>53.843434203881252</v>
      </c>
      <c r="AP732" s="88"/>
      <c r="AQ732" s="88"/>
      <c r="AR732" s="88"/>
      <c r="AS732" s="88"/>
    </row>
    <row r="733" spans="1:45">
      <c r="A733" s="14" t="str">
        <f>'data organization'!S734</f>
        <v>731:18:1.68:HS</v>
      </c>
      <c r="B733" s="2">
        <v>56.153354644775391</v>
      </c>
      <c r="C733" s="2">
        <v>54.431526184082031</v>
      </c>
      <c r="D733" s="2">
        <v>58.419166564941406</v>
      </c>
      <c r="E733" s="2">
        <v>55.900283813476563</v>
      </c>
      <c r="F733" s="2">
        <v>50.853054046630859</v>
      </c>
      <c r="G733" s="2">
        <v>54.958953857421875</v>
      </c>
      <c r="H733" s="2">
        <v>63.300830841064453</v>
      </c>
      <c r="I733" s="2">
        <v>54.074386596679687</v>
      </c>
      <c r="J733" s="2">
        <v>48.272678375244141</v>
      </c>
      <c r="K733" s="2">
        <v>53.833141326904297</v>
      </c>
      <c r="L733" s="2">
        <v>50.157703399658203</v>
      </c>
      <c r="M733" s="2">
        <v>53.09521484375</v>
      </c>
      <c r="N733" s="2">
        <v>53.818950653076172</v>
      </c>
      <c r="O733" s="2">
        <v>53.591896057128906</v>
      </c>
      <c r="R733" s="2">
        <v>56.822689056396484</v>
      </c>
      <c r="U733" s="2">
        <v>55.013351440429688</v>
      </c>
      <c r="V733" s="2">
        <v>56.0067138671875</v>
      </c>
      <c r="W733" s="2">
        <v>58.000534057617188</v>
      </c>
      <c r="Z733" s="2">
        <v>50.853054046630859</v>
      </c>
      <c r="AA733" s="2">
        <v>50.562141418457031</v>
      </c>
      <c r="AB733" s="2">
        <v>50.313800811767578</v>
      </c>
      <c r="AC733" s="2">
        <v>54.135883331298828</v>
      </c>
      <c r="AD733" s="2">
        <v>44.204624176025391</v>
      </c>
      <c r="AF733" s="2">
        <v>49.476539611816406</v>
      </c>
      <c r="AH733" s="2">
        <f t="shared" si="669"/>
        <v>3.9049199681788944</v>
      </c>
      <c r="AI733" s="2">
        <f t="shared" si="655"/>
        <v>44.204624176025391</v>
      </c>
      <c r="AJ733" s="2">
        <f t="shared" si="656"/>
        <v>47.736389757000865</v>
      </c>
      <c r="AK733" s="2">
        <f t="shared" si="657"/>
        <v>53.593769709269203</v>
      </c>
      <c r="AL733" s="2">
        <f t="shared" si="658"/>
        <v>59.451149661537542</v>
      </c>
      <c r="AM733" s="2">
        <f t="shared" si="659"/>
        <v>63.300830841064453</v>
      </c>
      <c r="AN733" s="89"/>
      <c r="AO733" s="48">
        <f t="shared" ref="AO733" ca="1" si="696">AN731</f>
        <v>53.843434203881252</v>
      </c>
      <c r="AP733" s="88"/>
      <c r="AQ733" s="88"/>
      <c r="AR733" s="88"/>
      <c r="AS733" s="88"/>
    </row>
    <row r="734" spans="1:45">
      <c r="A734" s="14" t="str">
        <f>'data organization'!S735</f>
        <v>732:18:1.66:HI</v>
      </c>
      <c r="B734" s="2">
        <v>56.462196350097656</v>
      </c>
      <c r="C734" s="2">
        <v>54.898147583007813</v>
      </c>
      <c r="D734" s="2">
        <v>54.116119384765625</v>
      </c>
      <c r="E734" s="2">
        <v>56.149387359619141</v>
      </c>
      <c r="F734" s="2">
        <v>51.300830841064453</v>
      </c>
      <c r="G734" s="2">
        <v>52.708477020263672</v>
      </c>
      <c r="H734" s="2">
        <v>53.959716796875</v>
      </c>
      <c r="I734" s="2">
        <v>54.272525787353516</v>
      </c>
      <c r="J734" s="2">
        <v>50.362400054931641</v>
      </c>
      <c r="K734" s="2">
        <v>58.495460510253906</v>
      </c>
      <c r="L734" s="2">
        <v>48.798351287841797</v>
      </c>
      <c r="M734" s="2">
        <v>45.670253753662109</v>
      </c>
      <c r="N734" s="2">
        <v>50.518806457519531</v>
      </c>
      <c r="O734" s="2">
        <v>47.703517913818359</v>
      </c>
      <c r="R734" s="2">
        <v>50.675212860107422</v>
      </c>
      <c r="U734" s="2">
        <v>67.097732543945313</v>
      </c>
      <c r="V734" s="2">
        <v>52.395668029785156</v>
      </c>
      <c r="W734" s="2">
        <v>55.523765563964844</v>
      </c>
      <c r="Z734" s="2">
        <v>48.641948699951172</v>
      </c>
      <c r="AA734" s="2">
        <v>58.964675903320313</v>
      </c>
      <c r="AB734" s="2">
        <v>47.859920501708984</v>
      </c>
      <c r="AC734" s="2">
        <v>54.116119384765625</v>
      </c>
      <c r="AD734" s="2">
        <v>51.92645263671875</v>
      </c>
      <c r="AF734" s="2">
        <v>46.452278137207031</v>
      </c>
      <c r="AH734" s="2">
        <f t="shared" si="669"/>
        <v>4.7172239280876038</v>
      </c>
      <c r="AI734" s="2">
        <f t="shared" si="655"/>
        <v>45.670253753662109</v>
      </c>
      <c r="AJ734" s="2">
        <f t="shared" si="656"/>
        <v>45.802079331308128</v>
      </c>
      <c r="AK734" s="2">
        <f t="shared" si="657"/>
        <v>52.877915223439537</v>
      </c>
      <c r="AL734" s="2">
        <f t="shared" si="658"/>
        <v>59.953751115570945</v>
      </c>
      <c r="AM734" s="2">
        <f t="shared" si="659"/>
        <v>67.097732543945313</v>
      </c>
      <c r="AN734" s="89">
        <f ca="1">INDIRECT("'calcRED(0)'!R"&amp;ROW('calcRED(0)'!$V$17)+(ROW(AN734)-ROW($AN$116))/3&amp;"C"&amp;COLUMN('calcRED(0)'!$V$17),FALSE)</f>
        <v>52.769367375964407</v>
      </c>
      <c r="AO734" s="48">
        <f t="shared" ref="AO734" ca="1" si="697">AN734</f>
        <v>52.769367375964407</v>
      </c>
      <c r="AP734" s="88">
        <f>AK734-AK737</f>
        <v>1.0883181889851912</v>
      </c>
      <c r="AQ734" s="88">
        <f>AK735-AK738</f>
        <v>1.0354679425557478</v>
      </c>
      <c r="AR734" s="88">
        <f>AK736-AK739</f>
        <v>0.64223623275756836</v>
      </c>
      <c r="AS734" s="88">
        <f>data3!AM734</f>
        <v>2.978981310321438E-2</v>
      </c>
    </row>
    <row r="735" spans="1:45">
      <c r="A735" s="14" t="str">
        <f>'data organization'!S736</f>
        <v>733:18:1.66:LO</v>
      </c>
      <c r="B735" s="2">
        <v>52.328907012939453</v>
      </c>
      <c r="C735" s="2">
        <v>52.512016296386719</v>
      </c>
      <c r="D735" s="2">
        <v>50.904098510742187</v>
      </c>
      <c r="E735" s="2">
        <v>54.697872161865234</v>
      </c>
      <c r="F735" s="2">
        <v>47.373538970947266</v>
      </c>
      <c r="G735" s="2">
        <v>51.075759887695312</v>
      </c>
      <c r="H735" s="2">
        <v>52.838176727294922</v>
      </c>
      <c r="I735" s="2">
        <v>50.131610870361328</v>
      </c>
      <c r="J735" s="2">
        <v>45.204853057861328</v>
      </c>
      <c r="K735" s="2">
        <v>52.655071258544922</v>
      </c>
      <c r="L735" s="2">
        <v>45.502403259277344</v>
      </c>
      <c r="M735" s="2">
        <v>46.761272430419922</v>
      </c>
      <c r="N735" s="2">
        <v>50.360492706298828</v>
      </c>
      <c r="O735" s="2">
        <v>44.398033142089844</v>
      </c>
      <c r="R735" s="2">
        <v>49.874111175537109</v>
      </c>
      <c r="U735" s="2">
        <v>58.257038116455078</v>
      </c>
      <c r="V735" s="2">
        <v>52.426185607910156</v>
      </c>
      <c r="W735" s="2">
        <v>53.747997283935547</v>
      </c>
      <c r="Z735" s="2">
        <v>46.635387420654297</v>
      </c>
      <c r="AA735" s="2">
        <v>53.170063018798828</v>
      </c>
      <c r="AB735" s="2">
        <v>45.153354644775391</v>
      </c>
      <c r="AC735" s="2">
        <v>52.019912719726563</v>
      </c>
      <c r="AD735" s="2">
        <v>46.89288330078125</v>
      </c>
      <c r="AF735" s="2">
        <v>44.0604248046875</v>
      </c>
      <c r="AH735" s="2">
        <f t="shared" si="669"/>
        <v>3.758931039192118</v>
      </c>
      <c r="AI735" s="2">
        <f t="shared" si="655"/>
        <v>44.0604248046875</v>
      </c>
      <c r="AJ735" s="2">
        <f t="shared" si="656"/>
        <v>44.31916445729459</v>
      </c>
      <c r="AK735" s="2">
        <f t="shared" si="657"/>
        <v>49.957561016082764</v>
      </c>
      <c r="AL735" s="2">
        <f t="shared" si="658"/>
        <v>55.595957574870937</v>
      </c>
      <c r="AM735" s="2">
        <f t="shared" si="659"/>
        <v>58.257038116455078</v>
      </c>
      <c r="AN735" s="89"/>
      <c r="AO735" s="48">
        <f t="shared" ref="AO735" ca="1" si="698">AN734</f>
        <v>52.769367375964407</v>
      </c>
      <c r="AP735" s="88"/>
      <c r="AQ735" s="88"/>
      <c r="AR735" s="88"/>
      <c r="AS735" s="88"/>
    </row>
    <row r="736" spans="1:45">
      <c r="A736" s="14" t="str">
        <f>'data organization'!S737</f>
        <v>734:18:1.66:HS</v>
      </c>
      <c r="B736" s="2">
        <v>54.509574890136719</v>
      </c>
      <c r="C736" s="2">
        <v>54.859615325927734</v>
      </c>
      <c r="D736" s="2">
        <v>58.085678100585938</v>
      </c>
      <c r="E736" s="2">
        <v>55.536048889160156</v>
      </c>
      <c r="F736" s="2">
        <v>49.973220825195313</v>
      </c>
      <c r="G736" s="2">
        <v>55.190738677978516</v>
      </c>
      <c r="H736" s="2">
        <v>62.972076416015625</v>
      </c>
      <c r="I736" s="2">
        <v>53.125965118408203</v>
      </c>
      <c r="J736" s="2">
        <v>46.806285858154297</v>
      </c>
      <c r="K736" s="2">
        <v>53.097579956054688</v>
      </c>
      <c r="L736" s="2">
        <v>49.169071197509766</v>
      </c>
      <c r="M736" s="2">
        <v>53.274967193603516</v>
      </c>
      <c r="N736" s="2">
        <v>54.204471588134766</v>
      </c>
      <c r="O736" s="2">
        <v>51.952850341796875</v>
      </c>
      <c r="R736" s="2">
        <v>55.900283813476563</v>
      </c>
      <c r="U736" s="2">
        <v>54.336917877197266</v>
      </c>
      <c r="V736" s="2">
        <v>55.235675811767578</v>
      </c>
      <c r="W736" s="2">
        <v>56.616920471191406</v>
      </c>
      <c r="Z736" s="2">
        <v>50.801021575927734</v>
      </c>
      <c r="AA736" s="2">
        <v>50.678035736083984</v>
      </c>
      <c r="AB736" s="2">
        <v>49.552223205566406</v>
      </c>
      <c r="AC736" s="2">
        <v>53.698329925537109</v>
      </c>
      <c r="AD736" s="2">
        <v>43.544746398925781</v>
      </c>
      <c r="AF736" s="2">
        <v>48.152057647705078</v>
      </c>
      <c r="AH736" s="2">
        <f t="shared" si="669"/>
        <v>4.0156525436593675</v>
      </c>
      <c r="AI736" s="2">
        <f t="shared" si="655"/>
        <v>43.544746398925781</v>
      </c>
      <c r="AJ736" s="2">
        <f t="shared" si="656"/>
        <v>46.946286052929324</v>
      </c>
      <c r="AK736" s="2">
        <f t="shared" si="657"/>
        <v>52.969764868418373</v>
      </c>
      <c r="AL736" s="2">
        <f t="shared" si="658"/>
        <v>58.993243683907423</v>
      </c>
      <c r="AM736" s="2">
        <f t="shared" si="659"/>
        <v>62.972076416015625</v>
      </c>
      <c r="AN736" s="89"/>
      <c r="AO736" s="48">
        <f t="shared" ref="AO736" ca="1" si="699">AN734</f>
        <v>52.769367375964407</v>
      </c>
      <c r="AP736" s="88"/>
      <c r="AQ736" s="88"/>
      <c r="AR736" s="88"/>
      <c r="AS736" s="88"/>
    </row>
    <row r="737" spans="1:45">
      <c r="A737" s="14" t="str">
        <f>'data organization'!S738</f>
        <v>735:18:1.64:HI</v>
      </c>
      <c r="B737" s="2">
        <v>55.210956573486328</v>
      </c>
      <c r="C737" s="2">
        <v>53.803310394287109</v>
      </c>
      <c r="D737" s="2">
        <v>53.021286010742188</v>
      </c>
      <c r="E737" s="2">
        <v>55.054550170898438</v>
      </c>
      <c r="F737" s="2">
        <v>50.205997467041016</v>
      </c>
      <c r="G737" s="2">
        <v>51.613639831542969</v>
      </c>
      <c r="H737" s="2">
        <v>52.864879608154297</v>
      </c>
      <c r="I737" s="2">
        <v>53.177692413330078</v>
      </c>
      <c r="J737" s="2">
        <v>49.267566680908203</v>
      </c>
      <c r="K737" s="2">
        <v>57.400627136230469</v>
      </c>
      <c r="L737" s="2">
        <v>47.703517913818359</v>
      </c>
      <c r="M737" s="2">
        <v>44.731822967529297</v>
      </c>
      <c r="N737" s="2">
        <v>49.580375671386719</v>
      </c>
      <c r="O737" s="2">
        <v>46.765087127685547</v>
      </c>
      <c r="R737" s="2">
        <v>49.580375671386719</v>
      </c>
      <c r="U737" s="2">
        <v>65.84649658203125</v>
      </c>
      <c r="V737" s="2">
        <v>51.300830841064453</v>
      </c>
      <c r="W737" s="2">
        <v>54.272525787353516</v>
      </c>
      <c r="Z737" s="2">
        <v>47.547111511230469</v>
      </c>
      <c r="AA737" s="2">
        <v>57.713436126708984</v>
      </c>
      <c r="AB737" s="2">
        <v>46.921493530273437</v>
      </c>
      <c r="AC737" s="2">
        <v>53.021286010742188</v>
      </c>
      <c r="AD737" s="2">
        <v>50.831615447998047</v>
      </c>
      <c r="AF737" s="2">
        <v>45.513847351074219</v>
      </c>
      <c r="AH737" s="2">
        <f t="shared" si="669"/>
        <v>4.6416268611263733</v>
      </c>
      <c r="AI737" s="2">
        <f t="shared" si="655"/>
        <v>44.731822967529297</v>
      </c>
      <c r="AJ737" s="2">
        <f t="shared" si="656"/>
        <v>44.827156742764785</v>
      </c>
      <c r="AK737" s="2">
        <f t="shared" si="657"/>
        <v>51.789597034454346</v>
      </c>
      <c r="AL737" s="2">
        <f t="shared" si="658"/>
        <v>58.752037326143906</v>
      </c>
      <c r="AM737" s="2">
        <f t="shared" si="659"/>
        <v>65.84649658203125</v>
      </c>
      <c r="AN737" s="89">
        <f ca="1">INDIRECT("'calcRED(0)'!R"&amp;ROW('calcRED(0)'!$V$17)+(ROW(AN737)-ROW($AN$116))/3&amp;"C"&amp;COLUMN('calcRED(0)'!$V$17),FALSE)</f>
        <v>51.78193651082362</v>
      </c>
      <c r="AO737" s="48">
        <f t="shared" ref="AO737" ca="1" si="700">AN737</f>
        <v>51.78193651082362</v>
      </c>
      <c r="AP737" s="88">
        <f>AK737-AK740</f>
        <v>1.0492165883382185</v>
      </c>
      <c r="AQ737" s="88">
        <f>AK738-AK741</f>
        <v>1.0111484527587891</v>
      </c>
      <c r="AR737" s="88">
        <f>AK739-AK742</f>
        <v>0.70373042424519383</v>
      </c>
      <c r="AS737" s="88">
        <f>data3!AM737</f>
        <v>3.0306904546676172E-2</v>
      </c>
    </row>
    <row r="738" spans="1:45">
      <c r="A738" s="14" t="str">
        <f>'data organization'!S739</f>
        <v>736:18:1.64:LO</v>
      </c>
      <c r="B738" s="2">
        <v>51.230258941650391</v>
      </c>
      <c r="C738" s="2">
        <v>51.470588684082031</v>
      </c>
      <c r="D738" s="2">
        <v>49.811168670654297</v>
      </c>
      <c r="E738" s="2">
        <v>53.604942321777344</v>
      </c>
      <c r="F738" s="2">
        <v>46.412223815917969</v>
      </c>
      <c r="G738" s="2">
        <v>49.988555908203125</v>
      </c>
      <c r="H738" s="2">
        <v>51.682308197021484</v>
      </c>
      <c r="I738" s="2">
        <v>49.107345581054688</v>
      </c>
      <c r="J738" s="2">
        <v>44.220645904541016</v>
      </c>
      <c r="K738" s="2">
        <v>51.453422546386719</v>
      </c>
      <c r="L738" s="2">
        <v>44.569694519042969</v>
      </c>
      <c r="M738" s="2">
        <v>45.828563690185547</v>
      </c>
      <c r="N738" s="2">
        <v>49.422065734863281</v>
      </c>
      <c r="O738" s="2">
        <v>43.533988952636719</v>
      </c>
      <c r="R738" s="2">
        <v>48.867015838623047</v>
      </c>
      <c r="U738" s="2">
        <v>57.038223266601562</v>
      </c>
      <c r="V738" s="2">
        <v>51.344699859619141</v>
      </c>
      <c r="W738" s="2">
        <v>52.632183074951172</v>
      </c>
      <c r="Z738" s="2">
        <v>45.645458221435547</v>
      </c>
      <c r="AA738" s="2">
        <v>52.100021362304688</v>
      </c>
      <c r="AB738" s="2">
        <v>44.260700225830078</v>
      </c>
      <c r="AC738" s="2">
        <v>50.841152191162109</v>
      </c>
      <c r="AD738" s="2">
        <v>45.897232055664063</v>
      </c>
      <c r="AF738" s="2">
        <v>43.167774200439453</v>
      </c>
      <c r="AH738" s="2">
        <f t="shared" si="669"/>
        <v>3.6710107274600157</v>
      </c>
      <c r="AI738" s="2">
        <f t="shared" si="655"/>
        <v>43.167774200439453</v>
      </c>
      <c r="AJ738" s="2">
        <f t="shared" si="656"/>
        <v>43.415576982336994</v>
      </c>
      <c r="AK738" s="2">
        <f t="shared" si="657"/>
        <v>48.922093073527016</v>
      </c>
      <c r="AL738" s="2">
        <f t="shared" si="658"/>
        <v>54.428609164717038</v>
      </c>
      <c r="AM738" s="2">
        <f t="shared" si="659"/>
        <v>57.038223266601562</v>
      </c>
      <c r="AN738" s="89"/>
      <c r="AO738" s="48">
        <f t="shared" ref="AO738" ca="1" si="701">AN737</f>
        <v>51.78193651082362</v>
      </c>
      <c r="AP738" s="88"/>
      <c r="AQ738" s="88"/>
      <c r="AR738" s="88"/>
      <c r="AS738" s="88"/>
    </row>
    <row r="739" spans="1:45">
      <c r="A739" s="14" t="str">
        <f>'data organization'!S740</f>
        <v>737:18:1.64:HS</v>
      </c>
      <c r="B739" s="2">
        <v>54.192646026611328</v>
      </c>
      <c r="C739" s="2">
        <v>55.226215362548828</v>
      </c>
      <c r="D739" s="2">
        <v>57.882278442382813</v>
      </c>
      <c r="E739" s="2">
        <v>54.760280609130859</v>
      </c>
      <c r="F739" s="2">
        <v>49.247119903564453</v>
      </c>
      <c r="G739" s="2">
        <v>54.187915802001953</v>
      </c>
      <c r="H739" s="2">
        <v>62.546348571777344</v>
      </c>
      <c r="I739" s="2">
        <v>52.827953338623047</v>
      </c>
      <c r="J739" s="2">
        <v>45.697032928466797</v>
      </c>
      <c r="K739" s="2">
        <v>52.768825531005859</v>
      </c>
      <c r="L739" s="2">
        <v>47.884796142578125</v>
      </c>
      <c r="M739" s="2">
        <v>53.199283599853516</v>
      </c>
      <c r="N739" s="2">
        <v>53.660488128662109</v>
      </c>
      <c r="O739" s="2">
        <v>50.659114837646484</v>
      </c>
      <c r="R739" s="2">
        <v>54.923477172851563</v>
      </c>
      <c r="U739" s="2">
        <v>53.369571685791016</v>
      </c>
      <c r="V739" s="2">
        <v>54.325092315673828</v>
      </c>
      <c r="W739" s="2">
        <v>56.720989227294922</v>
      </c>
      <c r="Z739" s="2">
        <v>50.304340362548828</v>
      </c>
      <c r="AA739" s="2">
        <v>50.557411193847656</v>
      </c>
      <c r="AB739" s="2">
        <v>48.329441070556641</v>
      </c>
      <c r="AC739" s="2">
        <v>51.981231689453125</v>
      </c>
      <c r="AD739" s="2">
        <v>42.825740814208984</v>
      </c>
      <c r="AF739" s="2">
        <v>47.783092498779297</v>
      </c>
      <c r="AH739" s="2">
        <f t="shared" si="669"/>
        <v>4.17487481198682</v>
      </c>
      <c r="AI739" s="2">
        <f t="shared" si="655"/>
        <v>42.825740814208984</v>
      </c>
      <c r="AJ739" s="2">
        <f t="shared" si="656"/>
        <v>46.065216417680574</v>
      </c>
      <c r="AK739" s="2">
        <f t="shared" si="657"/>
        <v>52.327528635660805</v>
      </c>
      <c r="AL739" s="2">
        <f t="shared" si="658"/>
        <v>58.589840853641036</v>
      </c>
      <c r="AM739" s="2">
        <f t="shared" si="659"/>
        <v>62.546348571777344</v>
      </c>
      <c r="AN739" s="89"/>
      <c r="AO739" s="48">
        <f t="shared" ref="AO739" ca="1" si="702">AN737</f>
        <v>51.78193651082362</v>
      </c>
      <c r="AP739" s="88"/>
      <c r="AQ739" s="88"/>
      <c r="AR739" s="88"/>
      <c r="AS739" s="88"/>
    </row>
    <row r="740" spans="1:45">
      <c r="A740" s="14" t="str">
        <f>'data organization'!S741</f>
        <v>738:18:1.62:HI</v>
      </c>
      <c r="B740" s="2">
        <v>54.116119384765625</v>
      </c>
      <c r="C740" s="2">
        <v>52.708477020263672</v>
      </c>
      <c r="D740" s="2">
        <v>51.92645263671875</v>
      </c>
      <c r="E740" s="2">
        <v>53.959716796875</v>
      </c>
      <c r="F740" s="2">
        <v>49.267566680908203</v>
      </c>
      <c r="G740" s="2">
        <v>50.675212860107422</v>
      </c>
      <c r="H740" s="2">
        <v>51.770046234130859</v>
      </c>
      <c r="I740" s="2">
        <v>52.082855224609375</v>
      </c>
      <c r="J740" s="2">
        <v>48.329135894775391</v>
      </c>
      <c r="K740" s="2">
        <v>56.149387359619141</v>
      </c>
      <c r="L740" s="2">
        <v>46.765087127685547</v>
      </c>
      <c r="M740" s="2">
        <v>43.793392181396484</v>
      </c>
      <c r="N740" s="2">
        <v>48.485542297363281</v>
      </c>
      <c r="O740" s="2">
        <v>45.670253753662109</v>
      </c>
      <c r="R740" s="2">
        <v>48.641948699951172</v>
      </c>
      <c r="U740" s="2">
        <v>64.438850402832031</v>
      </c>
      <c r="V740" s="2">
        <v>50.362400054931641</v>
      </c>
      <c r="W740" s="2">
        <v>53.177692413330078</v>
      </c>
      <c r="Z740" s="2">
        <v>46.608680725097656</v>
      </c>
      <c r="AA740" s="2">
        <v>56.618598937988281</v>
      </c>
      <c r="AB740" s="2">
        <v>45.983062744140625</v>
      </c>
      <c r="AC740" s="2">
        <v>51.92645263671875</v>
      </c>
      <c r="AD740" s="2">
        <v>49.736782073974609</v>
      </c>
      <c r="AF740" s="2">
        <v>44.575416564941406</v>
      </c>
      <c r="AH740" s="2">
        <f t="shared" si="669"/>
        <v>4.5435736016083768</v>
      </c>
      <c r="AI740" s="2">
        <f t="shared" si="655"/>
        <v>43.793392181396484</v>
      </c>
      <c r="AJ740" s="2">
        <f t="shared" si="656"/>
        <v>43.925020043703562</v>
      </c>
      <c r="AK740" s="2">
        <f t="shared" si="657"/>
        <v>50.740380446116127</v>
      </c>
      <c r="AL740" s="2">
        <f t="shared" si="658"/>
        <v>57.555740848528693</v>
      </c>
      <c r="AM740" s="2">
        <f t="shared" si="659"/>
        <v>64.438850402832031</v>
      </c>
      <c r="AN740" s="89">
        <f ca="1">INDIRECT("'calcRED(0)'!R"&amp;ROW('calcRED(0)'!$V$17)+(ROW(AN740)-ROW($AN$116))/3&amp;"C"&amp;COLUMN('calcRED(0)'!$V$17),FALSE)</f>
        <v>50.77736582511379</v>
      </c>
      <c r="AO740" s="48">
        <f t="shared" ref="AO740" ca="1" si="703">AN740</f>
        <v>50.77736582511379</v>
      </c>
      <c r="AP740" s="88">
        <f>AK740-AK743</f>
        <v>1.0427004496256487</v>
      </c>
      <c r="AQ740" s="88">
        <f>AK741-AK744</f>
        <v>0.99994277954101563</v>
      </c>
      <c r="AR740" s="88">
        <f>AK742-AK745</f>
        <v>0.69939422607421875</v>
      </c>
      <c r="AS740" s="88">
        <f>data3!AM740</f>
        <v>3.1451002244026416E-2</v>
      </c>
    </row>
    <row r="741" spans="1:45">
      <c r="A741" s="14" t="str">
        <f>'data organization'!S742</f>
        <v>739:18:1.62:LO</v>
      </c>
      <c r="B741" s="2">
        <v>50.125888824462891</v>
      </c>
      <c r="C741" s="2">
        <v>50.457771301269531</v>
      </c>
      <c r="D741" s="2">
        <v>48.781185150146484</v>
      </c>
      <c r="E741" s="2">
        <v>52.523460388183594</v>
      </c>
      <c r="F741" s="2">
        <v>45.548179626464844</v>
      </c>
      <c r="G741" s="2">
        <v>48.952850341796875</v>
      </c>
      <c r="H741" s="2">
        <v>50.617988586425781</v>
      </c>
      <c r="I741" s="2">
        <v>48.04302978515625</v>
      </c>
      <c r="J741" s="2">
        <v>43.270771026611328</v>
      </c>
      <c r="K741" s="2">
        <v>50.383384704589844</v>
      </c>
      <c r="L741" s="2">
        <v>43.694210052490234</v>
      </c>
      <c r="M741" s="2">
        <v>44.9359130859375</v>
      </c>
      <c r="N741" s="2">
        <v>48.311969757080078</v>
      </c>
      <c r="O741" s="2">
        <v>42.612724304199219</v>
      </c>
      <c r="R741" s="2">
        <v>47.9285888671875</v>
      </c>
      <c r="U741" s="2">
        <v>55.756465911865234</v>
      </c>
      <c r="V741" s="2">
        <v>50.205997467041016</v>
      </c>
      <c r="W741" s="2">
        <v>51.596473693847656</v>
      </c>
      <c r="Z741" s="2">
        <v>44.792858123779297</v>
      </c>
      <c r="AA741" s="2">
        <v>51.047149658203125</v>
      </c>
      <c r="AB741" s="2">
        <v>43.402381896972656</v>
      </c>
      <c r="AC741" s="2">
        <v>49.639507293701172</v>
      </c>
      <c r="AD741" s="2">
        <v>45.016021728515625</v>
      </c>
      <c r="AF741" s="2">
        <v>42.217899322509766</v>
      </c>
      <c r="AH741" s="2">
        <f t="shared" si="669"/>
        <v>3.5753628011834833</v>
      </c>
      <c r="AI741" s="2">
        <f t="shared" si="655"/>
        <v>42.217899322509766</v>
      </c>
      <c r="AJ741" s="2">
        <f t="shared" si="656"/>
        <v>42.547900418993002</v>
      </c>
      <c r="AK741" s="2">
        <f t="shared" si="657"/>
        <v>47.910944620768227</v>
      </c>
      <c r="AL741" s="2">
        <f t="shared" si="658"/>
        <v>53.273988822543451</v>
      </c>
      <c r="AM741" s="2">
        <f t="shared" si="659"/>
        <v>55.756465911865234</v>
      </c>
      <c r="AN741" s="89"/>
      <c r="AO741" s="48">
        <f t="shared" ref="AO741" ca="1" si="704">AN740</f>
        <v>50.77736582511379</v>
      </c>
      <c r="AP741" s="88"/>
      <c r="AQ741" s="88"/>
      <c r="AR741" s="88"/>
      <c r="AS741" s="88"/>
    </row>
    <row r="742" spans="1:45">
      <c r="A742" s="14" t="str">
        <f>'data organization'!S743</f>
        <v>740:18:1.62:HS</v>
      </c>
      <c r="B742" s="2">
        <v>53.353015899658203</v>
      </c>
      <c r="C742" s="2">
        <v>54.490653991699219</v>
      </c>
      <c r="D742" s="2">
        <v>56.825054168701172</v>
      </c>
      <c r="E742" s="2">
        <v>53.89227294921875</v>
      </c>
      <c r="F742" s="2">
        <v>47.868236541748047</v>
      </c>
      <c r="G742" s="2">
        <v>53.615547180175781</v>
      </c>
      <c r="H742" s="2">
        <v>61.673610687255859</v>
      </c>
      <c r="I742" s="2">
        <v>52.506294250488281</v>
      </c>
      <c r="J742" s="2">
        <v>45.048980712890625</v>
      </c>
      <c r="K742" s="2">
        <v>52.532310485839844</v>
      </c>
      <c r="L742" s="2">
        <v>46.591056823730469</v>
      </c>
      <c r="M742" s="2">
        <v>53.187458038330078</v>
      </c>
      <c r="N742" s="2">
        <v>53.324634552001953</v>
      </c>
      <c r="O742" s="2">
        <v>49.310977935791016</v>
      </c>
      <c r="R742" s="2">
        <v>54.265964508056641</v>
      </c>
      <c r="U742" s="2">
        <v>52.638744354248047</v>
      </c>
      <c r="V742" s="2">
        <v>54.644390106201172</v>
      </c>
      <c r="W742" s="2">
        <v>56.817958831787109</v>
      </c>
      <c r="Z742" s="2">
        <v>50.323261260986328</v>
      </c>
      <c r="AA742" s="2">
        <v>48.658199310302734</v>
      </c>
      <c r="AB742" s="2">
        <v>47.201267242431641</v>
      </c>
      <c r="AC742" s="2">
        <v>51.016250610351562</v>
      </c>
      <c r="AD742" s="2">
        <v>42.194248199462891</v>
      </c>
      <c r="AF742" s="2">
        <v>46.990768432617188</v>
      </c>
      <c r="AH742" s="2">
        <f t="shared" si="669"/>
        <v>4.3149685786476075</v>
      </c>
      <c r="AI742" s="2">
        <f t="shared" si="655"/>
        <v>42.194248199462891</v>
      </c>
      <c r="AJ742" s="2">
        <f t="shared" si="656"/>
        <v>45.151345343444198</v>
      </c>
      <c r="AK742" s="2">
        <f t="shared" si="657"/>
        <v>51.623798211415611</v>
      </c>
      <c r="AL742" s="2">
        <f t="shared" si="658"/>
        <v>58.096251079387024</v>
      </c>
      <c r="AM742" s="2">
        <f t="shared" si="659"/>
        <v>61.673610687255859</v>
      </c>
      <c r="AN742" s="89"/>
      <c r="AO742" s="48">
        <f t="shared" ref="AO742" ca="1" si="705">AN740</f>
        <v>50.77736582511379</v>
      </c>
      <c r="AP742" s="88"/>
      <c r="AQ742" s="88"/>
      <c r="AR742" s="88"/>
      <c r="AS742" s="88"/>
    </row>
    <row r="743" spans="1:45">
      <c r="A743" s="14" t="str">
        <f>'data organization'!S744</f>
        <v>741:18:1.6:HI</v>
      </c>
      <c r="B743" s="2">
        <v>53.021286010742188</v>
      </c>
      <c r="C743" s="2">
        <v>51.613639831542969</v>
      </c>
      <c r="D743" s="2">
        <v>50.831615447998047</v>
      </c>
      <c r="E743" s="2">
        <v>52.864879608154297</v>
      </c>
      <c r="F743" s="2">
        <v>48.329135894775391</v>
      </c>
      <c r="G743" s="2">
        <v>49.580375671386719</v>
      </c>
      <c r="H743" s="2">
        <v>50.675212860107422</v>
      </c>
      <c r="I743" s="2">
        <v>50.988021850585937</v>
      </c>
      <c r="J743" s="2">
        <v>47.234302520751953</v>
      </c>
      <c r="K743" s="2">
        <v>55.054550170898438</v>
      </c>
      <c r="L743" s="2">
        <v>45.826656341552734</v>
      </c>
      <c r="M743" s="2">
        <v>42.854961395263672</v>
      </c>
      <c r="N743" s="2">
        <v>47.547111511230469</v>
      </c>
      <c r="O743" s="2">
        <v>44.731822967529297</v>
      </c>
      <c r="R743" s="2">
        <v>47.547111511230469</v>
      </c>
      <c r="U743" s="2">
        <v>63.031204223632812</v>
      </c>
      <c r="V743" s="2">
        <v>49.267566680908203</v>
      </c>
      <c r="W743" s="2">
        <v>52.239261627197266</v>
      </c>
      <c r="Z743" s="2">
        <v>45.670253753662109</v>
      </c>
      <c r="AA743" s="2">
        <v>55.367359161376953</v>
      </c>
      <c r="AB743" s="2">
        <v>45.044631958007813</v>
      </c>
      <c r="AC743" s="2">
        <v>50.831615447998047</v>
      </c>
      <c r="AD743" s="2">
        <v>48.798351287841797</v>
      </c>
      <c r="AF743" s="2">
        <v>43.793392181396484</v>
      </c>
      <c r="AH743" s="2">
        <f t="shared" si="669"/>
        <v>4.4351461007380815</v>
      </c>
      <c r="AI743" s="2">
        <f t="shared" si="655"/>
        <v>42.854961395263672</v>
      </c>
      <c r="AJ743" s="2">
        <f t="shared" si="656"/>
        <v>43.044960845383358</v>
      </c>
      <c r="AK743" s="2">
        <f t="shared" si="657"/>
        <v>49.697679996490479</v>
      </c>
      <c r="AL743" s="2">
        <f t="shared" si="658"/>
        <v>56.350399147597599</v>
      </c>
      <c r="AM743" s="2">
        <f t="shared" si="659"/>
        <v>63.031204223632812</v>
      </c>
      <c r="AN743" s="89">
        <f ca="1">INDIRECT("'calcRED(0)'!R"&amp;ROW('calcRED(0)'!$V$17)+(ROW(AN743)-ROW($AN$116))/3&amp;"C"&amp;COLUMN('calcRED(0)'!$V$17),FALSE)</f>
        <v>49.734872196578301</v>
      </c>
      <c r="AO743" s="48">
        <f t="shared" ref="AO743" ca="1" si="706">AN743</f>
        <v>49.734872196578301</v>
      </c>
      <c r="AP743" s="88">
        <f>AK743-AK746</f>
        <v>0.99056418736775953</v>
      </c>
      <c r="AQ743" s="88">
        <f>AK744-AK747</f>
        <v>0.9608418146769182</v>
      </c>
      <c r="AR743" s="88">
        <f>AK745-AK748</f>
        <v>0.77803532282511867</v>
      </c>
      <c r="AS743" s="88">
        <f>data3!AM743</f>
        <v>3.0548703285955714E-2</v>
      </c>
    </row>
    <row r="744" spans="1:45">
      <c r="A744" s="14" t="str">
        <f>'data organization'!S745</f>
        <v>742:18:1.6:LO</v>
      </c>
      <c r="B744" s="2">
        <v>49.05584716796875</v>
      </c>
      <c r="C744" s="2">
        <v>49.410621643066406</v>
      </c>
      <c r="D744" s="2">
        <v>47.722591400146484</v>
      </c>
      <c r="E744" s="2">
        <v>51.396202087402344</v>
      </c>
      <c r="F744" s="2">
        <v>44.672695159912109</v>
      </c>
      <c r="G744" s="2">
        <v>47.894256591796875</v>
      </c>
      <c r="H744" s="2">
        <v>49.513618469238281</v>
      </c>
      <c r="I744" s="2">
        <v>47.00732421875</v>
      </c>
      <c r="J744" s="2">
        <v>42.349506378173828</v>
      </c>
      <c r="K744" s="2">
        <v>49.462120056152344</v>
      </c>
      <c r="L744" s="2">
        <v>42.818721771240234</v>
      </c>
      <c r="M744" s="2">
        <v>44.008926391601563</v>
      </c>
      <c r="N744" s="2">
        <v>47.207599639892578</v>
      </c>
      <c r="O744" s="2">
        <v>41.800182342529297</v>
      </c>
      <c r="R744" s="2">
        <v>46.967269897460937</v>
      </c>
      <c r="U744" s="2">
        <v>54.463264465332031</v>
      </c>
      <c r="V744" s="2">
        <v>49.164569854736328</v>
      </c>
      <c r="W744" s="2">
        <v>50.537879943847656</v>
      </c>
      <c r="Z744" s="2">
        <v>43.814373016357422</v>
      </c>
      <c r="AA744" s="2">
        <v>49.9542236328125</v>
      </c>
      <c r="AB744" s="2">
        <v>42.498283386230469</v>
      </c>
      <c r="AC744" s="2">
        <v>48.592353820800781</v>
      </c>
      <c r="AD744" s="2">
        <v>44.123367309570312</v>
      </c>
      <c r="AF744" s="2">
        <v>41.428245544433594</v>
      </c>
      <c r="AH744" s="2">
        <f t="shared" si="669"/>
        <v>3.4724384220809452</v>
      </c>
      <c r="AI744" s="2">
        <f t="shared" si="655"/>
        <v>41.428245544433594</v>
      </c>
      <c r="AJ744" s="2">
        <f t="shared" si="656"/>
        <v>41.702344208105792</v>
      </c>
      <c r="AK744" s="2">
        <f t="shared" si="657"/>
        <v>46.911001841227211</v>
      </c>
      <c r="AL744" s="2">
        <f t="shared" si="658"/>
        <v>52.11965947434863</v>
      </c>
      <c r="AM744" s="2">
        <f t="shared" si="659"/>
        <v>54.463264465332031</v>
      </c>
      <c r="AN744" s="89"/>
      <c r="AO744" s="48">
        <f t="shared" ref="AO744" ca="1" si="707">AN743</f>
        <v>49.734872196578301</v>
      </c>
      <c r="AP744" s="88"/>
      <c r="AQ744" s="88"/>
      <c r="AR744" s="88"/>
      <c r="AS744" s="88"/>
    </row>
    <row r="745" spans="1:45">
      <c r="A745" s="14" t="str">
        <f>'data organization'!S746</f>
        <v>743:18:1.6:HS</v>
      </c>
      <c r="B745" s="2">
        <v>53.024261474609375</v>
      </c>
      <c r="C745" s="2">
        <v>53.636837005615234</v>
      </c>
      <c r="D745" s="2">
        <v>55.767833709716797</v>
      </c>
      <c r="E745" s="2">
        <v>54.289615631103516</v>
      </c>
      <c r="F745" s="2">
        <v>46.806285858154297</v>
      </c>
      <c r="G745" s="2">
        <v>53.078659057617187</v>
      </c>
      <c r="H745" s="2">
        <v>60.831615447998047</v>
      </c>
      <c r="I745" s="2">
        <v>51.510566711425781</v>
      </c>
      <c r="J745" s="2">
        <v>44.093460083007813</v>
      </c>
      <c r="K745" s="2">
        <v>51.815670013427734</v>
      </c>
      <c r="L745" s="2">
        <v>45.318607330322266</v>
      </c>
      <c r="M745" s="2">
        <v>52.773555755615234</v>
      </c>
      <c r="N745" s="2">
        <v>52.792476654052734</v>
      </c>
      <c r="O745" s="2">
        <v>48.312885284423828</v>
      </c>
      <c r="R745" s="2">
        <v>54.041275024414063</v>
      </c>
      <c r="U745" s="2">
        <v>51.494010925292969</v>
      </c>
      <c r="V745" s="2">
        <v>54.694057464599609</v>
      </c>
      <c r="W745" s="2">
        <v>56.763561248779297</v>
      </c>
      <c r="Z745" s="2">
        <v>49.694133758544922</v>
      </c>
      <c r="AA745" s="2">
        <v>47.354999542236328</v>
      </c>
      <c r="AB745" s="2">
        <v>46.174793243408203</v>
      </c>
      <c r="AC745" s="2">
        <v>50.718242645263672</v>
      </c>
      <c r="AD745" s="2">
        <v>41.295490264892578</v>
      </c>
      <c r="AF745" s="2">
        <v>45.902801513671875</v>
      </c>
      <c r="AH745" s="2">
        <f t="shared" si="669"/>
        <v>4.5319630876448711</v>
      </c>
      <c r="AI745" s="2">
        <f t="shared" si="655"/>
        <v>41.295490264892578</v>
      </c>
      <c r="AJ745" s="2">
        <f t="shared" si="656"/>
        <v>44.126459353874083</v>
      </c>
      <c r="AK745" s="2">
        <f t="shared" si="657"/>
        <v>50.924403985341392</v>
      </c>
      <c r="AL745" s="2">
        <f t="shared" si="658"/>
        <v>57.722348616808702</v>
      </c>
      <c r="AM745" s="2">
        <f t="shared" si="659"/>
        <v>60.831615447998047</v>
      </c>
      <c r="AN745" s="89"/>
      <c r="AO745" s="48">
        <f t="shared" ref="AO745" ca="1" si="708">AN743</f>
        <v>49.734872196578301</v>
      </c>
      <c r="AP745" s="88"/>
      <c r="AQ745" s="88"/>
      <c r="AR745" s="88"/>
      <c r="AS745" s="88"/>
    </row>
    <row r="746" spans="1:45">
      <c r="A746" s="14" t="str">
        <f>'data organization'!S747</f>
        <v>744:18:1.58:HI</v>
      </c>
      <c r="B746" s="2">
        <v>51.92645263671875</v>
      </c>
      <c r="C746" s="2">
        <v>50.518806457519531</v>
      </c>
      <c r="D746" s="2">
        <v>49.8931884765625</v>
      </c>
      <c r="E746" s="2">
        <v>51.770046234130859</v>
      </c>
      <c r="F746" s="2">
        <v>47.234302520751953</v>
      </c>
      <c r="G746" s="2">
        <v>48.641948699951172</v>
      </c>
      <c r="H746" s="2">
        <v>49.736782073974609</v>
      </c>
      <c r="I746" s="2">
        <v>49.8931884765625</v>
      </c>
      <c r="J746" s="2">
        <v>46.295871734619141</v>
      </c>
      <c r="K746" s="2">
        <v>53.959716796875</v>
      </c>
      <c r="L746" s="2">
        <v>44.888229370117188</v>
      </c>
      <c r="M746" s="2">
        <v>42.07293701171875</v>
      </c>
      <c r="N746" s="2">
        <v>46.608680725097656</v>
      </c>
      <c r="O746" s="2">
        <v>43.949798583984375</v>
      </c>
      <c r="R746" s="2">
        <v>46.608680725097656</v>
      </c>
      <c r="U746" s="2">
        <v>61.779964447021484</v>
      </c>
      <c r="V746" s="2">
        <v>48.329135894775391</v>
      </c>
      <c r="W746" s="2">
        <v>51.144428253173828</v>
      </c>
      <c r="Z746" s="2">
        <v>44.731822967529297</v>
      </c>
      <c r="AA746" s="2">
        <v>54.272525787353516</v>
      </c>
      <c r="AB746" s="2">
        <v>44.106201171875</v>
      </c>
      <c r="AC746" s="2">
        <v>49.8931884765625</v>
      </c>
      <c r="AD746" s="2">
        <v>47.859920501708984</v>
      </c>
      <c r="AF746" s="2">
        <v>42.854961395263672</v>
      </c>
      <c r="AH746" s="2">
        <f t="shared" si="669"/>
        <v>4.3429815598869856</v>
      </c>
      <c r="AI746" s="2">
        <f t="shared" si="655"/>
        <v>42.07293701171875</v>
      </c>
      <c r="AJ746" s="2">
        <f t="shared" si="656"/>
        <v>42.192643469292243</v>
      </c>
      <c r="AK746" s="2">
        <f t="shared" si="657"/>
        <v>48.707115809122719</v>
      </c>
      <c r="AL746" s="2">
        <f t="shared" si="658"/>
        <v>55.221588148953195</v>
      </c>
      <c r="AM746" s="2">
        <f t="shared" si="659"/>
        <v>61.779964447021484</v>
      </c>
      <c r="AN746" s="89">
        <f ca="1">INDIRECT("'calcRED(0)'!R"&amp;ROW('calcRED(0)'!$V$17)+(ROW(AN746)-ROW($AN$116))/3&amp;"C"&amp;COLUMN('calcRED(0)'!$V$17),FALSE)</f>
        <v>48.722286706025976</v>
      </c>
      <c r="AO746" s="48">
        <f t="shared" ref="AO746" ca="1" si="709">AN746</f>
        <v>48.722286706025976</v>
      </c>
      <c r="AP746" s="88">
        <f>AK746-AK749</f>
        <v>0.93191289901733398</v>
      </c>
      <c r="AQ746" s="88">
        <f>AK747-AK750</f>
        <v>0.92007112503051758</v>
      </c>
      <c r="AR746" s="88">
        <f>AK748-AK751</f>
        <v>0.86593945821125828</v>
      </c>
      <c r="AS746" s="88">
        <f>data3!AM746</f>
        <v>2.8080744128073265E-2</v>
      </c>
    </row>
    <row r="747" spans="1:45">
      <c r="A747" s="14" t="str">
        <f>'data organization'!S748</f>
        <v>745:18:1.58:LO</v>
      </c>
      <c r="B747" s="2">
        <v>48.0201416015625</v>
      </c>
      <c r="C747" s="2">
        <v>48.363468170166016</v>
      </c>
      <c r="D747" s="2">
        <v>46.738384246826172</v>
      </c>
      <c r="E747" s="2">
        <v>50.291828155517578</v>
      </c>
      <c r="F747" s="2">
        <v>43.820095062255859</v>
      </c>
      <c r="G747" s="2">
        <v>46.852825164794922</v>
      </c>
      <c r="H747" s="2">
        <v>48.506523132324219</v>
      </c>
      <c r="I747" s="2">
        <v>46.10894775390625</v>
      </c>
      <c r="J747" s="2">
        <v>41.508354187011719</v>
      </c>
      <c r="K747" s="2">
        <v>48.369190216064453</v>
      </c>
      <c r="L747" s="2">
        <v>41.989013671875</v>
      </c>
      <c r="M747" s="2">
        <v>43.036163330078125</v>
      </c>
      <c r="N747" s="2">
        <v>46.309223175048828</v>
      </c>
      <c r="O747" s="2">
        <v>40.930419921875</v>
      </c>
      <c r="R747" s="2">
        <v>46.028839111328125</v>
      </c>
      <c r="U747" s="2">
        <v>53.416114807128906</v>
      </c>
      <c r="V747" s="2">
        <v>48.186084747314453</v>
      </c>
      <c r="W747" s="2">
        <v>49.444953918457031</v>
      </c>
      <c r="Z747" s="2">
        <v>42.9102783203125</v>
      </c>
      <c r="AA747" s="2">
        <v>48.952850341796875</v>
      </c>
      <c r="AB747" s="2">
        <v>41.525520324707031</v>
      </c>
      <c r="AC747" s="2">
        <v>47.659648895263672</v>
      </c>
      <c r="AD747" s="2">
        <v>43.282215118408203</v>
      </c>
      <c r="AF747" s="2">
        <v>40.552757263183594</v>
      </c>
      <c r="AH747" s="2">
        <f t="shared" si="669"/>
        <v>3.4042740846193373</v>
      </c>
      <c r="AI747" s="2">
        <f t="shared" si="655"/>
        <v>40.552757263183594</v>
      </c>
      <c r="AJ747" s="2">
        <f t="shared" si="656"/>
        <v>40.843748899621289</v>
      </c>
      <c r="AK747" s="2">
        <f t="shared" si="657"/>
        <v>45.950160026550293</v>
      </c>
      <c r="AL747" s="2">
        <f t="shared" si="658"/>
        <v>51.056571153479297</v>
      </c>
      <c r="AM747" s="2">
        <f t="shared" si="659"/>
        <v>53.416114807128906</v>
      </c>
      <c r="AN747" s="89"/>
      <c r="AO747" s="48">
        <f t="shared" ref="AO747" ca="1" si="710">AN746</f>
        <v>48.722286706025976</v>
      </c>
      <c r="AP747" s="88"/>
      <c r="AQ747" s="88"/>
      <c r="AR747" s="88"/>
      <c r="AS747" s="88"/>
    </row>
    <row r="748" spans="1:45">
      <c r="A748" s="14" t="str">
        <f>'data organization'!S749</f>
        <v>746:18:1.58:HS</v>
      </c>
      <c r="B748" s="2">
        <v>52.350193023681641</v>
      </c>
      <c r="C748" s="2">
        <v>53.494926452636719</v>
      </c>
      <c r="D748" s="2">
        <v>54.495384216308594</v>
      </c>
      <c r="E748" s="2">
        <v>53.284427642822266</v>
      </c>
      <c r="F748" s="2">
        <v>45.798732757568359</v>
      </c>
      <c r="G748" s="2">
        <v>53.1141357421875</v>
      </c>
      <c r="H748" s="2">
        <v>59.814601898193359</v>
      </c>
      <c r="I748" s="2">
        <v>49.866786956787109</v>
      </c>
      <c r="J748" s="2">
        <v>43.088272094726563</v>
      </c>
      <c r="K748" s="2">
        <v>50.375297546386719</v>
      </c>
      <c r="L748" s="2">
        <v>44.206989288330078</v>
      </c>
      <c r="M748" s="2">
        <v>52.565422058105469</v>
      </c>
      <c r="N748" s="2">
        <v>52.584342956542969</v>
      </c>
      <c r="O748" s="2">
        <v>47.870601654052734</v>
      </c>
      <c r="R748" s="2">
        <v>54.031814575195313</v>
      </c>
      <c r="U748" s="2">
        <v>50.401313781738281</v>
      </c>
      <c r="V748" s="2">
        <v>53.634471893310547</v>
      </c>
      <c r="W748" s="2">
        <v>56.640575408935547</v>
      </c>
      <c r="Z748" s="2">
        <v>47.728694915771484</v>
      </c>
      <c r="AA748" s="2">
        <v>46.740062713623047</v>
      </c>
      <c r="AB748" s="2">
        <v>45.363544464111328</v>
      </c>
      <c r="AC748" s="2">
        <v>50.808116912841797</v>
      </c>
      <c r="AD748" s="2">
        <v>40.261920928955078</v>
      </c>
      <c r="AF748" s="2">
        <v>44.992218017578125</v>
      </c>
      <c r="AH748" s="2">
        <f t="shared" si="669"/>
        <v>4.6753086856473489</v>
      </c>
      <c r="AI748" s="2">
        <f t="shared" si="655"/>
        <v>40.261920928955078</v>
      </c>
      <c r="AJ748" s="2">
        <f t="shared" si="656"/>
        <v>43.133405634045246</v>
      </c>
      <c r="AK748" s="2">
        <f t="shared" si="657"/>
        <v>50.146368662516274</v>
      </c>
      <c r="AL748" s="2">
        <f t="shared" si="658"/>
        <v>57.159331690987301</v>
      </c>
      <c r="AM748" s="2">
        <f t="shared" si="659"/>
        <v>59.814601898193359</v>
      </c>
      <c r="AN748" s="89"/>
      <c r="AO748" s="48">
        <f t="shared" ref="AO748" ca="1" si="711">AN746</f>
        <v>48.722286706025976</v>
      </c>
      <c r="AP748" s="88"/>
      <c r="AQ748" s="88"/>
      <c r="AR748" s="88"/>
      <c r="AS748" s="88"/>
    </row>
    <row r="749" spans="1:45">
      <c r="A749" s="14" t="str">
        <f>'data organization'!S750</f>
        <v>747:18:1.56:HI</v>
      </c>
      <c r="B749" s="2">
        <v>50.988021850585937</v>
      </c>
      <c r="C749" s="2">
        <v>49.580375671386719</v>
      </c>
      <c r="D749" s="2">
        <v>48.954757690429688</v>
      </c>
      <c r="E749" s="2">
        <v>50.831615447998047</v>
      </c>
      <c r="F749" s="2">
        <v>46.295871734619141</v>
      </c>
      <c r="G749" s="2">
        <v>47.703517913818359</v>
      </c>
      <c r="H749" s="2">
        <v>48.641948699951172</v>
      </c>
      <c r="I749" s="2">
        <v>48.954757690429688</v>
      </c>
      <c r="J749" s="2">
        <v>45.513847351074219</v>
      </c>
      <c r="K749" s="2">
        <v>52.864879608154297</v>
      </c>
      <c r="L749" s="2">
        <v>44.106201171875</v>
      </c>
      <c r="M749" s="2">
        <v>41.290912628173828</v>
      </c>
      <c r="N749" s="2">
        <v>45.670253753662109</v>
      </c>
      <c r="O749" s="2">
        <v>43.011367797851563</v>
      </c>
      <c r="R749" s="2">
        <v>45.670253753662109</v>
      </c>
      <c r="U749" s="2">
        <v>60.685131072998047</v>
      </c>
      <c r="V749" s="2">
        <v>47.390708923339844</v>
      </c>
      <c r="W749" s="2">
        <v>50.049591064453125</v>
      </c>
      <c r="Z749" s="2">
        <v>43.949798583984375</v>
      </c>
      <c r="AA749" s="2">
        <v>53.334095001220703</v>
      </c>
      <c r="AB749" s="2">
        <v>43.167774200439453</v>
      </c>
      <c r="AC749" s="2">
        <v>48.954757690429688</v>
      </c>
      <c r="AD749" s="2">
        <v>46.921493530273437</v>
      </c>
      <c r="AF749" s="2">
        <v>42.07293701171875</v>
      </c>
      <c r="AH749" s="2">
        <f t="shared" si="669"/>
        <v>4.2738752609981576</v>
      </c>
      <c r="AI749" s="2">
        <f t="shared" si="655"/>
        <v>41.290912628173828</v>
      </c>
      <c r="AJ749" s="2">
        <f t="shared" si="656"/>
        <v>41.364390018608148</v>
      </c>
      <c r="AK749" s="2">
        <f t="shared" si="657"/>
        <v>47.775202910105385</v>
      </c>
      <c r="AL749" s="2">
        <f t="shared" si="658"/>
        <v>54.186015801602622</v>
      </c>
      <c r="AM749" s="2">
        <f t="shared" si="659"/>
        <v>60.685131072998047</v>
      </c>
      <c r="AN749" s="89">
        <f ca="1">INDIRECT("'calcRED(0)'!R"&amp;ROW('calcRED(0)'!$V$17)+(ROW(AN749)-ROW($AN$116))/3&amp;"C"&amp;COLUMN('calcRED(0)'!$V$17),FALSE)</f>
        <v>47.791505657749155</v>
      </c>
      <c r="AO749" s="48">
        <f t="shared" ref="AO749" ca="1" si="712">AN749</f>
        <v>47.791505657749155</v>
      </c>
      <c r="AP749" s="88">
        <f>AK749-AK752</f>
        <v>0.93191274007160985</v>
      </c>
      <c r="AQ749" s="88">
        <f>AK750-AK753</f>
        <v>0.86428054173787672</v>
      </c>
      <c r="AR749" s="88">
        <f>AK751-AK754</f>
        <v>0.9095967610677107</v>
      </c>
      <c r="AS749" s="88">
        <f>data3!AM749</f>
        <v>2.9822303402808448E-2</v>
      </c>
    </row>
    <row r="750" spans="1:45">
      <c r="A750" s="14" t="str">
        <f>'data organization'!S751</f>
        <v>748:18:1.56:LO</v>
      </c>
      <c r="B750" s="2">
        <v>47.0531005859375</v>
      </c>
      <c r="C750" s="2">
        <v>47.316318511962891</v>
      </c>
      <c r="D750" s="2">
        <v>45.805675506591797</v>
      </c>
      <c r="E750" s="2">
        <v>49.273288726806641</v>
      </c>
      <c r="F750" s="2">
        <v>43.030441284179688</v>
      </c>
      <c r="G750" s="2">
        <v>46.06317138671875</v>
      </c>
      <c r="H750" s="2">
        <v>47.465095520019531</v>
      </c>
      <c r="I750" s="2">
        <v>45.159076690673828</v>
      </c>
      <c r="J750" s="2">
        <v>40.672924041748047</v>
      </c>
      <c r="K750" s="2">
        <v>47.350650787353516</v>
      </c>
      <c r="L750" s="2">
        <v>41.193637847900391</v>
      </c>
      <c r="M750" s="2">
        <v>42.160678863525391</v>
      </c>
      <c r="N750" s="2">
        <v>45.445182800292969</v>
      </c>
      <c r="O750" s="2">
        <v>40.112152099609375</v>
      </c>
      <c r="R750" s="2">
        <v>45.101852416992188</v>
      </c>
      <c r="U750" s="2">
        <v>52.328907012939453</v>
      </c>
      <c r="V750" s="2">
        <v>47.150379180908203</v>
      </c>
      <c r="W750" s="2">
        <v>48.397804260253906</v>
      </c>
      <c r="Z750" s="2">
        <v>42.017623901367188</v>
      </c>
      <c r="AA750" s="2">
        <v>48.002975463867188</v>
      </c>
      <c r="AB750" s="2">
        <v>40.701534271240234</v>
      </c>
      <c r="AC750" s="2">
        <v>46.732662200927734</v>
      </c>
      <c r="AD750" s="2">
        <v>42.463951110839844</v>
      </c>
      <c r="AF750" s="2">
        <v>39.723049163818359</v>
      </c>
      <c r="AH750" s="2">
        <f t="shared" si="669"/>
        <v>3.3233725922341679</v>
      </c>
      <c r="AI750" s="2">
        <f t="shared" si="655"/>
        <v>39.723049163818359</v>
      </c>
      <c r="AJ750" s="2">
        <f t="shared" si="656"/>
        <v>40.045030013168521</v>
      </c>
      <c r="AK750" s="2">
        <f t="shared" si="657"/>
        <v>45.030088901519775</v>
      </c>
      <c r="AL750" s="2">
        <f t="shared" si="658"/>
        <v>50.01514778987103</v>
      </c>
      <c r="AM750" s="2">
        <f t="shared" si="659"/>
        <v>52.328907012939453</v>
      </c>
      <c r="AN750" s="89"/>
      <c r="AO750" s="48">
        <f t="shared" ref="AO750" ca="1" si="713">AN749</f>
        <v>47.791505657749155</v>
      </c>
      <c r="AP750" s="88"/>
      <c r="AQ750" s="88"/>
      <c r="AR750" s="88"/>
      <c r="AS750" s="88"/>
    </row>
    <row r="751" spans="1:45">
      <c r="A751" s="14" t="str">
        <f>'data organization'!S752</f>
        <v>749:18:1.56:HS</v>
      </c>
      <c r="B751" s="2">
        <v>51.158161163330078</v>
      </c>
      <c r="C751" s="2">
        <v>53.246585845947266</v>
      </c>
      <c r="D751" s="2">
        <v>52.87762451171875</v>
      </c>
      <c r="E751" s="2">
        <v>51.905548095703125</v>
      </c>
      <c r="F751" s="2">
        <v>44.741512298583984</v>
      </c>
      <c r="G751" s="2">
        <v>52.586708068847656</v>
      </c>
      <c r="H751" s="2">
        <v>58.896926879882812</v>
      </c>
      <c r="I751" s="2">
        <v>48.338901519775391</v>
      </c>
      <c r="J751" s="2">
        <v>42.998397827148438</v>
      </c>
      <c r="K751" s="2">
        <v>48.672389984130859</v>
      </c>
      <c r="L751" s="2">
        <v>43.206531524658203</v>
      </c>
      <c r="M751" s="2">
        <v>51.990692138671875</v>
      </c>
      <c r="N751" s="2">
        <v>52.309986114501953</v>
      </c>
      <c r="O751" s="2">
        <v>46.818111419677734</v>
      </c>
      <c r="R751" s="2">
        <v>53.870983123779297</v>
      </c>
      <c r="U751" s="2">
        <v>49.010604858398438</v>
      </c>
      <c r="V751" s="2">
        <v>52.988784790039063</v>
      </c>
      <c r="W751" s="2">
        <v>56.188831329345703</v>
      </c>
      <c r="Z751" s="2">
        <v>47.331348419189453</v>
      </c>
      <c r="AA751" s="2">
        <v>45.578773498535156</v>
      </c>
      <c r="AB751" s="2">
        <v>44.481346130371094</v>
      </c>
      <c r="AC751" s="2">
        <v>50.375297546386719</v>
      </c>
      <c r="AD751" s="2">
        <v>39.259098052978516</v>
      </c>
      <c r="AF751" s="2">
        <v>43.89715576171875</v>
      </c>
      <c r="AH751" s="2">
        <f t="shared" si="669"/>
        <v>4.7413923295687823</v>
      </c>
      <c r="AI751" s="2">
        <f t="shared" si="655"/>
        <v>39.259098052978516</v>
      </c>
      <c r="AJ751" s="2">
        <f t="shared" si="656"/>
        <v>42.168340709951842</v>
      </c>
      <c r="AK751" s="2">
        <f t="shared" si="657"/>
        <v>49.280429204305015</v>
      </c>
      <c r="AL751" s="2">
        <f t="shared" si="658"/>
        <v>56.392517698658189</v>
      </c>
      <c r="AM751" s="2">
        <f t="shared" si="659"/>
        <v>58.896926879882812</v>
      </c>
      <c r="AN751" s="89"/>
      <c r="AO751" s="48">
        <f t="shared" ref="AO751" ca="1" si="714">AN749</f>
        <v>47.791505657749155</v>
      </c>
      <c r="AP751" s="88"/>
      <c r="AQ751" s="88"/>
      <c r="AR751" s="88"/>
      <c r="AS751" s="88"/>
    </row>
    <row r="752" spans="1:45">
      <c r="A752" s="14" t="str">
        <f>'data organization'!S753</f>
        <v>750:18:1.54:HI</v>
      </c>
      <c r="B752" s="2">
        <v>50.049591064453125</v>
      </c>
      <c r="C752" s="2">
        <v>48.641948699951172</v>
      </c>
      <c r="D752" s="2">
        <v>48.016326904296875</v>
      </c>
      <c r="E752" s="2">
        <v>49.736782073974609</v>
      </c>
      <c r="F752" s="2">
        <v>45.513847351074219</v>
      </c>
      <c r="G752" s="2">
        <v>46.765087127685547</v>
      </c>
      <c r="H752" s="2">
        <v>47.703517913818359</v>
      </c>
      <c r="I752" s="2">
        <v>48.016326904296875</v>
      </c>
      <c r="J752" s="2">
        <v>44.575416564941406</v>
      </c>
      <c r="K752" s="2">
        <v>51.92645263671875</v>
      </c>
      <c r="L752" s="2">
        <v>43.167774200439453</v>
      </c>
      <c r="M752" s="2">
        <v>40.508888244628906</v>
      </c>
      <c r="N752" s="2">
        <v>44.731822967529297</v>
      </c>
      <c r="O752" s="2">
        <v>42.229343414306641</v>
      </c>
      <c r="R752" s="2">
        <v>44.888229370117188</v>
      </c>
      <c r="U752" s="2">
        <v>59.433891296386719</v>
      </c>
      <c r="V752" s="2">
        <v>46.452278137207031</v>
      </c>
      <c r="W752" s="2">
        <v>49.111160278320313</v>
      </c>
      <c r="Z752" s="2">
        <v>43.011367797851563</v>
      </c>
      <c r="AA752" s="2">
        <v>52.239261627197266</v>
      </c>
      <c r="AB752" s="2">
        <v>42.385749816894531</v>
      </c>
      <c r="AC752" s="2">
        <v>48.016326904296875</v>
      </c>
      <c r="AD752" s="2">
        <v>45.983062744140625</v>
      </c>
      <c r="AF752" s="2">
        <v>41.134510040283203</v>
      </c>
      <c r="AH752" s="2">
        <f t="shared" si="669"/>
        <v>4.1886681978278304</v>
      </c>
      <c r="AI752" s="2">
        <f t="shared" si="655"/>
        <v>40.508888244628906</v>
      </c>
      <c r="AJ752" s="2">
        <f t="shared" si="656"/>
        <v>40.560287873292026</v>
      </c>
      <c r="AK752" s="2">
        <f t="shared" si="657"/>
        <v>46.843290170033775</v>
      </c>
      <c r="AL752" s="2">
        <f t="shared" si="658"/>
        <v>53.126292466775524</v>
      </c>
      <c r="AM752" s="2">
        <f t="shared" si="659"/>
        <v>59.433891296386719</v>
      </c>
      <c r="AN752" s="89">
        <f ca="1">INDIRECT("'calcRED(0)'!R"&amp;ROW('calcRED(0)'!$V$17)+(ROW(AN752)-ROW($AN$116))/3&amp;"C"&amp;COLUMN('calcRED(0)'!$V$17),FALSE)</f>
        <v>46.802997849811661</v>
      </c>
      <c r="AO752" s="48">
        <f t="shared" ref="AO752" ca="1" si="715">AN752</f>
        <v>46.802997849811661</v>
      </c>
      <c r="AP752" s="88">
        <f>AK752-AK755</f>
        <v>0.96449756622314453</v>
      </c>
      <c r="AQ752" s="88">
        <f>AK753-AK756</f>
        <v>0.91935618718464696</v>
      </c>
      <c r="AR752" s="88">
        <f>AK754-AK757</f>
        <v>0.78759463628133375</v>
      </c>
      <c r="AS752" s="88">
        <f>data3!AM752</f>
        <v>3.0000209808349609E-2</v>
      </c>
    </row>
    <row r="753" spans="1:45">
      <c r="A753" s="14" t="str">
        <f>'data organization'!S754</f>
        <v>751:18:1.54:LO</v>
      </c>
      <c r="B753" s="2">
        <v>46.194782257080078</v>
      </c>
      <c r="C753" s="2">
        <v>46.429389953613281</v>
      </c>
      <c r="D753" s="2">
        <v>44.901580810546875</v>
      </c>
      <c r="E753" s="2">
        <v>48.317691802978516</v>
      </c>
      <c r="F753" s="2">
        <v>42.137790679931641</v>
      </c>
      <c r="G753" s="2">
        <v>45.187686920166016</v>
      </c>
      <c r="H753" s="2">
        <v>46.520942687988281</v>
      </c>
      <c r="I753" s="2">
        <v>44.363697052001953</v>
      </c>
      <c r="J753" s="2">
        <v>39.911880493164063</v>
      </c>
      <c r="K753" s="2">
        <v>46.492332458496094</v>
      </c>
      <c r="L753" s="2">
        <v>40.392539978027344</v>
      </c>
      <c r="M753" s="2">
        <v>41.313800811767578</v>
      </c>
      <c r="N753" s="2">
        <v>44.569694519042969</v>
      </c>
      <c r="O753" s="2">
        <v>39.368274688720703</v>
      </c>
      <c r="R753" s="2">
        <v>44.237812042236328</v>
      </c>
      <c r="U753" s="2">
        <v>51.316089630126953</v>
      </c>
      <c r="V753" s="2">
        <v>46.252002716064453</v>
      </c>
      <c r="W753" s="2">
        <v>47.436485290527344</v>
      </c>
      <c r="Z753" s="2">
        <v>41.216526031494141</v>
      </c>
      <c r="AA753" s="2">
        <v>47.041656494140625</v>
      </c>
      <c r="AB753" s="2">
        <v>39.997711181640625</v>
      </c>
      <c r="AC753" s="2">
        <v>45.794231414794922</v>
      </c>
      <c r="AD753" s="2">
        <v>41.617073059082031</v>
      </c>
      <c r="AF753" s="2">
        <v>38.967727661132812</v>
      </c>
      <c r="AH753" s="2">
        <f t="shared" si="669"/>
        <v>3.2538499922058017</v>
      </c>
      <c r="AI753" s="2">
        <f t="shared" si="655"/>
        <v>38.967727661132812</v>
      </c>
      <c r="AJ753" s="2">
        <f t="shared" si="656"/>
        <v>39.285033371473197</v>
      </c>
      <c r="AK753" s="2">
        <f t="shared" si="657"/>
        <v>44.165808359781899</v>
      </c>
      <c r="AL753" s="2">
        <f t="shared" si="658"/>
        <v>49.0465833480906</v>
      </c>
      <c r="AM753" s="2">
        <f t="shared" si="659"/>
        <v>51.316089630126953</v>
      </c>
      <c r="AN753" s="89"/>
      <c r="AO753" s="48">
        <f t="shared" ref="AO753" ca="1" si="716">AN752</f>
        <v>46.802997849811661</v>
      </c>
      <c r="AP753" s="88"/>
      <c r="AQ753" s="88"/>
      <c r="AR753" s="88"/>
      <c r="AS753" s="88"/>
    </row>
    <row r="754" spans="1:45">
      <c r="A754" s="14" t="str">
        <f>'data organization'!S755</f>
        <v>752:18:1.54:HS</v>
      </c>
      <c r="B754" s="2">
        <v>49.521476745605469</v>
      </c>
      <c r="C754" s="2">
        <v>52.87762451171875</v>
      </c>
      <c r="D754" s="2">
        <v>51.704509735107422</v>
      </c>
      <c r="E754" s="2">
        <v>51.004425048828125</v>
      </c>
      <c r="F754" s="2">
        <v>44.024871826171875</v>
      </c>
      <c r="G754" s="2">
        <v>52.179904937744141</v>
      </c>
      <c r="H754" s="2">
        <v>57.827877044677734</v>
      </c>
      <c r="I754" s="2">
        <v>47.127948760986328</v>
      </c>
      <c r="J754" s="2">
        <v>42.035781860351562</v>
      </c>
      <c r="K754" s="2">
        <v>47.532386779785156</v>
      </c>
      <c r="L754" s="2">
        <v>42.293582916259766</v>
      </c>
      <c r="M754" s="2">
        <v>52.0616455078125</v>
      </c>
      <c r="N754" s="2">
        <v>52.468452453613281</v>
      </c>
      <c r="O754" s="2">
        <v>45.592964172363281</v>
      </c>
      <c r="R754" s="2">
        <v>52.967498779296875</v>
      </c>
      <c r="U754" s="2">
        <v>47.567863464355469</v>
      </c>
      <c r="V754" s="2">
        <v>51.676128387451172</v>
      </c>
      <c r="W754" s="2">
        <v>54.128787994384766</v>
      </c>
      <c r="Z754" s="2">
        <v>46.215000152587891</v>
      </c>
      <c r="AA754" s="2">
        <v>45.268939971923828</v>
      </c>
      <c r="AB754" s="2">
        <v>43.466697692871094</v>
      </c>
      <c r="AC754" s="2">
        <v>49.828945159912109</v>
      </c>
      <c r="AD754" s="2">
        <v>38.249179840087891</v>
      </c>
      <c r="AF754" s="2">
        <v>43.277484893798828</v>
      </c>
      <c r="AH754" s="2">
        <f t="shared" si="669"/>
        <v>4.7303292804157229</v>
      </c>
      <c r="AI754" s="2">
        <f t="shared" si="655"/>
        <v>38.249179840087891</v>
      </c>
      <c r="AJ754" s="2">
        <f t="shared" si="656"/>
        <v>41.275338522613723</v>
      </c>
      <c r="AK754" s="2">
        <f t="shared" si="657"/>
        <v>48.370832443237305</v>
      </c>
      <c r="AL754" s="2">
        <f t="shared" si="658"/>
        <v>55.466326363860887</v>
      </c>
      <c r="AM754" s="2">
        <f t="shared" si="659"/>
        <v>57.827877044677734</v>
      </c>
      <c r="AN754" s="89"/>
      <c r="AO754" s="48">
        <f t="shared" ref="AO754" ca="1" si="717">AN752</f>
        <v>46.802997849811661</v>
      </c>
      <c r="AP754" s="88"/>
      <c r="AQ754" s="88"/>
      <c r="AR754" s="88"/>
      <c r="AS754" s="88"/>
    </row>
    <row r="755" spans="1:45">
      <c r="A755" s="14" t="str">
        <f>'data organization'!S756</f>
        <v>753:18:1.52:HI</v>
      </c>
      <c r="B755" s="2">
        <v>48.954757690429688</v>
      </c>
      <c r="C755" s="2">
        <v>47.547111511230469</v>
      </c>
      <c r="D755" s="2">
        <v>46.921493530273437</v>
      </c>
      <c r="E755" s="2">
        <v>48.798351287841797</v>
      </c>
      <c r="F755" s="2">
        <v>44.575416564941406</v>
      </c>
      <c r="G755" s="2">
        <v>45.826656341552734</v>
      </c>
      <c r="H755" s="2">
        <v>46.765087127685547</v>
      </c>
      <c r="I755" s="2">
        <v>47.077896118164062</v>
      </c>
      <c r="J755" s="2">
        <v>43.636989593505859</v>
      </c>
      <c r="K755" s="2">
        <v>50.831615447998047</v>
      </c>
      <c r="L755" s="2">
        <v>42.385749816894531</v>
      </c>
      <c r="M755" s="2">
        <v>39.570457458496094</v>
      </c>
      <c r="N755" s="2">
        <v>43.949798583984375</v>
      </c>
      <c r="O755" s="2">
        <v>41.290912628173828</v>
      </c>
      <c r="R755" s="2">
        <v>43.949798583984375</v>
      </c>
      <c r="U755" s="2">
        <v>58.182651519775391</v>
      </c>
      <c r="V755" s="2">
        <v>45.513847351074219</v>
      </c>
      <c r="W755" s="2">
        <v>48.172733306884766</v>
      </c>
      <c r="Z755" s="2">
        <v>42.229343414306641</v>
      </c>
      <c r="AA755" s="2">
        <v>51.144428253173828</v>
      </c>
      <c r="AB755" s="2">
        <v>41.447319030761719</v>
      </c>
      <c r="AC755" s="2">
        <v>46.921493530273437</v>
      </c>
      <c r="AD755" s="2">
        <v>45.044631958007813</v>
      </c>
      <c r="AF755" s="2">
        <v>40.352481842041016</v>
      </c>
      <c r="AH755" s="2">
        <f t="shared" si="669"/>
        <v>4.0945925884210288</v>
      </c>
      <c r="AI755" s="2">
        <f t="shared" si="655"/>
        <v>39.570457458496094</v>
      </c>
      <c r="AJ755" s="2">
        <f t="shared" si="656"/>
        <v>39.73690372117909</v>
      </c>
      <c r="AK755" s="2">
        <f t="shared" si="657"/>
        <v>45.878792603810631</v>
      </c>
      <c r="AL755" s="2">
        <f t="shared" si="658"/>
        <v>52.020681486442172</v>
      </c>
      <c r="AM755" s="2">
        <f t="shared" si="659"/>
        <v>58.182651519775391</v>
      </c>
      <c r="AN755" s="89">
        <f ca="1">INDIRECT("'calcRED(0)'!R"&amp;ROW('calcRED(0)'!$V$17)+(ROW(AN755)-ROW($AN$116))/3&amp;"C"&amp;COLUMN('calcRED(0)'!$V$17),FALSE)</f>
        <v>45.808593050331147</v>
      </c>
      <c r="AO755" s="48">
        <f t="shared" ref="AO755" ca="1" si="718">AN755</f>
        <v>45.808593050331147</v>
      </c>
      <c r="AP755" s="88">
        <f>AK755-AK758</f>
        <v>1.1404531796773298</v>
      </c>
      <c r="AQ755" s="88">
        <f>AK756-AK759</f>
        <v>1.0931650797526089</v>
      </c>
      <c r="AR755" s="88">
        <f>AK757-AK760</f>
        <v>1.1084663073221819</v>
      </c>
      <c r="AS755" s="88">
        <f>data3!AM755</f>
        <v>3.8274488141459839E-2</v>
      </c>
    </row>
    <row r="756" spans="1:45">
      <c r="A756" s="14" t="str">
        <f>'data organization'!S757</f>
        <v>754:18:1.52:LO</v>
      </c>
      <c r="B756" s="2">
        <v>45.250629425048828</v>
      </c>
      <c r="C756" s="2">
        <v>45.462348937988281</v>
      </c>
      <c r="D756" s="2">
        <v>43.997482299804687</v>
      </c>
      <c r="E756" s="2">
        <v>47.322040557861328</v>
      </c>
      <c r="F756" s="2">
        <v>41.239414215087891</v>
      </c>
      <c r="G756" s="2">
        <v>44.300754547119141</v>
      </c>
      <c r="H756" s="2">
        <v>45.565345764160156</v>
      </c>
      <c r="I756" s="2">
        <v>43.505378723144531</v>
      </c>
      <c r="J756" s="2">
        <v>39.082168579101563</v>
      </c>
      <c r="K756" s="2">
        <v>45.439460754394531</v>
      </c>
      <c r="L756" s="2">
        <v>39.557106018066406</v>
      </c>
      <c r="M756" s="2">
        <v>40.432594299316406</v>
      </c>
      <c r="N756" s="2">
        <v>43.533988952636719</v>
      </c>
      <c r="O756" s="2">
        <v>38.538566589355469</v>
      </c>
      <c r="R756" s="2">
        <v>43.310825347900391</v>
      </c>
      <c r="U756" s="2">
        <v>50.028610229492188</v>
      </c>
      <c r="V756" s="2">
        <v>45.347904205322266</v>
      </c>
      <c r="W756" s="2">
        <v>46.463722229003906</v>
      </c>
      <c r="Z756" s="2">
        <v>40.472648620605469</v>
      </c>
      <c r="AA756" s="2">
        <v>46.028839111328125</v>
      </c>
      <c r="AB756" s="2">
        <v>39.185169219970703</v>
      </c>
      <c r="AC756" s="2">
        <v>44.924468994140625</v>
      </c>
      <c r="AD756" s="2">
        <v>40.741588592529297</v>
      </c>
      <c r="AF756" s="2">
        <v>38.183795928955078</v>
      </c>
      <c r="AH756" s="2">
        <f t="shared" si="669"/>
        <v>3.1624902727390074</v>
      </c>
      <c r="AI756" s="2">
        <f t="shared" si="655"/>
        <v>38.183795928955078</v>
      </c>
      <c r="AJ756" s="2">
        <f t="shared" si="656"/>
        <v>38.502716763488742</v>
      </c>
      <c r="AK756" s="2">
        <f t="shared" si="657"/>
        <v>43.246452172597252</v>
      </c>
      <c r="AL756" s="2">
        <f t="shared" si="658"/>
        <v>47.990187581705761</v>
      </c>
      <c r="AM756" s="2">
        <f t="shared" si="659"/>
        <v>50.028610229492188</v>
      </c>
      <c r="AN756" s="89"/>
      <c r="AO756" s="48">
        <f t="shared" ref="AO756" ca="1" si="719">AN755</f>
        <v>45.808593050331147</v>
      </c>
      <c r="AP756" s="88"/>
      <c r="AQ756" s="88"/>
      <c r="AR756" s="88"/>
      <c r="AS756" s="88"/>
    </row>
    <row r="757" spans="1:45">
      <c r="A757" s="14" t="str">
        <f>'data organization'!S758</f>
        <v>755:18:1.52:HS</v>
      </c>
      <c r="B757" s="2">
        <v>48.260852813720703</v>
      </c>
      <c r="C757" s="2">
        <v>52.553596496582031</v>
      </c>
      <c r="D757" s="2">
        <v>50.741893768310547</v>
      </c>
      <c r="E757" s="2">
        <v>51.101394653320313</v>
      </c>
      <c r="F757" s="2">
        <v>43.303501129150391</v>
      </c>
      <c r="G757" s="2">
        <v>51.657207489013672</v>
      </c>
      <c r="H757" s="2">
        <v>56.590904235839844</v>
      </c>
      <c r="I757" s="2">
        <v>46.032882690429688</v>
      </c>
      <c r="J757" s="2">
        <v>40.583580017089844</v>
      </c>
      <c r="K757" s="2">
        <v>46.591056823730469</v>
      </c>
      <c r="L757" s="2">
        <v>41.383003234863281</v>
      </c>
      <c r="M757" s="2">
        <v>51.404136657714844</v>
      </c>
      <c r="N757" s="2">
        <v>51.922103881835938</v>
      </c>
      <c r="O757" s="2">
        <v>44.242465972900391</v>
      </c>
      <c r="R757" s="2">
        <v>52.586708068847656</v>
      </c>
      <c r="U757" s="2">
        <v>46.226825714111328</v>
      </c>
      <c r="V757" s="2">
        <v>51.288242340087891</v>
      </c>
      <c r="W757" s="2">
        <v>53.91119384765625</v>
      </c>
      <c r="Z757" s="2">
        <v>45.618980407714844</v>
      </c>
      <c r="AA757" s="2">
        <v>44.542839050292969</v>
      </c>
      <c r="AB757" s="2">
        <v>43.038604736328125</v>
      </c>
      <c r="AC757" s="2">
        <v>48.807201385498047</v>
      </c>
      <c r="AD757" s="2">
        <v>37.381172180175781</v>
      </c>
      <c r="AF757" s="2">
        <v>42.227359771728516</v>
      </c>
      <c r="AH757" s="2">
        <f t="shared" si="669"/>
        <v>4.8796286968980818</v>
      </c>
      <c r="AI757" s="2">
        <f t="shared" si="655"/>
        <v>37.381172180175781</v>
      </c>
      <c r="AJ757" s="2">
        <f t="shared" si="656"/>
        <v>40.26379476160885</v>
      </c>
      <c r="AK757" s="2">
        <f t="shared" si="657"/>
        <v>47.583237806955971</v>
      </c>
      <c r="AL757" s="2">
        <f t="shared" si="658"/>
        <v>54.902680852303092</v>
      </c>
      <c r="AM757" s="2">
        <f t="shared" si="659"/>
        <v>56.590904235839844</v>
      </c>
      <c r="AN757" s="89"/>
      <c r="AO757" s="48">
        <f t="shared" ref="AO757" ca="1" si="720">AN755</f>
        <v>45.808593050331147</v>
      </c>
      <c r="AP757" s="88"/>
      <c r="AQ757" s="88"/>
      <c r="AR757" s="88"/>
      <c r="AS757" s="88"/>
    </row>
    <row r="758" spans="1:45">
      <c r="A758" s="14" t="str">
        <f>'data organization'!S759</f>
        <v>756:18:1.5:HI</v>
      </c>
      <c r="B758" s="2">
        <v>47.703517913818359</v>
      </c>
      <c r="C758" s="2">
        <v>46.452278137207031</v>
      </c>
      <c r="D758" s="2">
        <v>45.826656341552734</v>
      </c>
      <c r="E758" s="2">
        <v>47.547111511230469</v>
      </c>
      <c r="F758" s="2">
        <v>43.480583190917969</v>
      </c>
      <c r="G758" s="2">
        <v>44.575416564941406</v>
      </c>
      <c r="H758" s="2">
        <v>45.670253753662109</v>
      </c>
      <c r="I758" s="2">
        <v>45.826656341552734</v>
      </c>
      <c r="J758" s="2">
        <v>42.542152404785156</v>
      </c>
      <c r="K758" s="2">
        <v>49.580375671386719</v>
      </c>
      <c r="L758" s="2">
        <v>41.290912628173828</v>
      </c>
      <c r="M758" s="2">
        <v>38.632030487060547</v>
      </c>
      <c r="N758" s="2">
        <v>42.854961395263672</v>
      </c>
      <c r="O758" s="2">
        <v>40.352481842041016</v>
      </c>
      <c r="R758" s="2">
        <v>42.854961395263672</v>
      </c>
      <c r="U758" s="2">
        <v>56.775005340576172</v>
      </c>
      <c r="V758" s="2">
        <v>44.419013977050781</v>
      </c>
      <c r="W758" s="2">
        <v>46.921493530273437</v>
      </c>
      <c r="Z758" s="2">
        <v>41.134510040283203</v>
      </c>
      <c r="AA758" s="2">
        <v>49.8931884765625</v>
      </c>
      <c r="AB758" s="2">
        <v>40.508888244628906</v>
      </c>
      <c r="AC758" s="2">
        <v>45.826656341552734</v>
      </c>
      <c r="AD758" s="2">
        <v>43.793392181396484</v>
      </c>
      <c r="AF758" s="2">
        <v>39.257648468017578</v>
      </c>
      <c r="AH758" s="2">
        <f t="shared" si="669"/>
        <v>3.9975442629541056</v>
      </c>
      <c r="AI758" s="2">
        <f t="shared" si="655"/>
        <v>38.632030487060547</v>
      </c>
      <c r="AJ758" s="2">
        <f t="shared" si="656"/>
        <v>38.742023029702139</v>
      </c>
      <c r="AK758" s="2">
        <f t="shared" si="657"/>
        <v>44.738339424133301</v>
      </c>
      <c r="AL758" s="2">
        <f t="shared" si="658"/>
        <v>50.734655818564462</v>
      </c>
      <c r="AM758" s="2">
        <f t="shared" si="659"/>
        <v>56.775005340576172</v>
      </c>
      <c r="AN758" s="89">
        <f ca="1">INDIRECT("'calcRED(0)'!R"&amp;ROW('calcRED(0)'!$V$17)+(ROW(AN758)-ROW($AN$116))/3&amp;"C"&amp;COLUMN('calcRED(0)'!$V$17),FALSE)</f>
        <v>44.53992409939152</v>
      </c>
      <c r="AO758" s="48">
        <f t="shared" ref="AO758" ca="1" si="721">AN758</f>
        <v>44.53992409939152</v>
      </c>
      <c r="AP758" s="88">
        <f>AK758-AK761</f>
        <v>1.2382059097290039</v>
      </c>
      <c r="AQ758" s="88">
        <f>AK759-AK762</f>
        <v>1.1727994283040317</v>
      </c>
      <c r="AR758" s="88">
        <f>AK760-AK763</f>
        <v>1.3276364008585588</v>
      </c>
      <c r="AS758" s="88">
        <f>data3!AM758</f>
        <v>3.2693078441004664E-2</v>
      </c>
    </row>
    <row r="759" spans="1:45">
      <c r="A759" s="14" t="str">
        <f>'data organization'!S760</f>
        <v>757:18:1.5:LO</v>
      </c>
      <c r="B759" s="2">
        <v>44.169147491455078</v>
      </c>
      <c r="C759" s="2">
        <v>44.398033142089844</v>
      </c>
      <c r="D759" s="2">
        <v>42.904556274414063</v>
      </c>
      <c r="E759" s="2">
        <v>46.154727935791016</v>
      </c>
      <c r="F759" s="2">
        <v>40.135044097900391</v>
      </c>
      <c r="G759" s="2">
        <v>43.150608062744141</v>
      </c>
      <c r="H759" s="2">
        <v>44.398033142089844</v>
      </c>
      <c r="I759" s="2">
        <v>42.395286560058594</v>
      </c>
      <c r="J759" s="2">
        <v>38.103683471679688</v>
      </c>
      <c r="K759" s="2">
        <v>44.226367950439453</v>
      </c>
      <c r="L759" s="2">
        <v>38.492790222167969</v>
      </c>
      <c r="M759" s="2">
        <v>39.442665100097656</v>
      </c>
      <c r="N759" s="2">
        <v>42.406730651855469</v>
      </c>
      <c r="O759" s="2">
        <v>37.623023986816406</v>
      </c>
      <c r="R759" s="2">
        <v>42.263675689697266</v>
      </c>
      <c r="U759" s="2">
        <v>48.661022186279297</v>
      </c>
      <c r="V759" s="2">
        <v>44.209201812744141</v>
      </c>
      <c r="W759" s="2">
        <v>45.279239654541016</v>
      </c>
      <c r="Z759" s="2">
        <v>39.465553283691406</v>
      </c>
      <c r="AA759" s="2">
        <v>44.907302856445313</v>
      </c>
      <c r="AB759" s="2">
        <v>38.258182525634766</v>
      </c>
      <c r="AC759" s="2">
        <v>43.808650970458984</v>
      </c>
      <c r="AD759" s="2">
        <v>39.648662567138672</v>
      </c>
      <c r="AF759" s="2">
        <v>37.176700592041016</v>
      </c>
      <c r="AH759" s="2">
        <f t="shared" si="669"/>
        <v>3.0786530328323289</v>
      </c>
      <c r="AI759" s="2">
        <f t="shared" si="655"/>
        <v>37.176700592041016</v>
      </c>
      <c r="AJ759" s="2">
        <f t="shared" si="656"/>
        <v>37.535307543596147</v>
      </c>
      <c r="AK759" s="2">
        <f t="shared" si="657"/>
        <v>42.153287092844643</v>
      </c>
      <c r="AL759" s="2">
        <f t="shared" si="658"/>
        <v>46.771266642093138</v>
      </c>
      <c r="AM759" s="2">
        <f t="shared" si="659"/>
        <v>48.661022186279297</v>
      </c>
      <c r="AN759" s="89"/>
      <c r="AO759" s="48">
        <f t="shared" ref="AO759" ca="1" si="722">AN758</f>
        <v>44.53992409939152</v>
      </c>
      <c r="AP759" s="88"/>
      <c r="AQ759" s="88"/>
      <c r="AR759" s="88"/>
      <c r="AS759" s="88"/>
    </row>
    <row r="760" spans="1:45">
      <c r="A760" s="14" t="str">
        <f>'data organization'!S761</f>
        <v>758:18:1.5:HS</v>
      </c>
      <c r="B760" s="2">
        <v>46.853588104248047</v>
      </c>
      <c r="C760" s="2">
        <v>51.612266540527344</v>
      </c>
      <c r="D760" s="2">
        <v>49.509651184082031</v>
      </c>
      <c r="E760" s="2">
        <v>50.711147308349609</v>
      </c>
      <c r="F760" s="2">
        <v>42.026321411132813</v>
      </c>
      <c r="G760" s="2">
        <v>50.377662658691406</v>
      </c>
      <c r="H760" s="2">
        <v>54.783931732177734</v>
      </c>
      <c r="I760" s="2">
        <v>44.687114715576172</v>
      </c>
      <c r="J760" s="2">
        <v>38.819179534912109</v>
      </c>
      <c r="K760" s="2">
        <v>44.966201782226563</v>
      </c>
      <c r="L760" s="2">
        <v>40.266651153564453</v>
      </c>
      <c r="M760" s="2">
        <v>50.280689239501953</v>
      </c>
      <c r="N760" s="2">
        <v>51.09429931640625</v>
      </c>
      <c r="O760" s="2">
        <v>43.003128051757813</v>
      </c>
      <c r="R760" s="2">
        <v>52.596168518066406</v>
      </c>
      <c r="U760" s="2">
        <v>45.0537109375</v>
      </c>
      <c r="V760" s="2">
        <v>51.366291046142578</v>
      </c>
      <c r="W760" s="2">
        <v>53.407417297363281</v>
      </c>
      <c r="Z760" s="2">
        <v>45.060806274414063</v>
      </c>
      <c r="AA760" s="2">
        <v>43.639354705810547</v>
      </c>
      <c r="AB760" s="2">
        <v>41.524909973144531</v>
      </c>
      <c r="AC760" s="2">
        <v>47.078277587890625</v>
      </c>
      <c r="AD760" s="2">
        <v>36.392539978027344</v>
      </c>
      <c r="AF760" s="2">
        <v>40.283206939697266</v>
      </c>
      <c r="AH760" s="2">
        <f t="shared" si="669"/>
        <v>5.0846161813448134</v>
      </c>
      <c r="AI760" s="2">
        <f t="shared" si="655"/>
        <v>36.392539978027344</v>
      </c>
      <c r="AJ760" s="2">
        <f t="shared" si="656"/>
        <v>38.847847227616569</v>
      </c>
      <c r="AK760" s="2">
        <f t="shared" si="657"/>
        <v>46.474771499633789</v>
      </c>
      <c r="AL760" s="2">
        <f t="shared" si="658"/>
        <v>54.101695771651009</v>
      </c>
      <c r="AM760" s="2">
        <f t="shared" si="659"/>
        <v>54.783931732177734</v>
      </c>
      <c r="AN760" s="89"/>
      <c r="AO760" s="48">
        <f t="shared" ref="AO760" ca="1" si="723">AN758</f>
        <v>44.53992409939152</v>
      </c>
      <c r="AP760" s="88"/>
      <c r="AQ760" s="88"/>
      <c r="AR760" s="88"/>
      <c r="AS760" s="88"/>
    </row>
    <row r="761" spans="1:45">
      <c r="A761" s="14" t="str">
        <f>'data organization'!S762</f>
        <v>759:18:1.48:HI</v>
      </c>
      <c r="B761" s="2">
        <v>46.295871734619141</v>
      </c>
      <c r="C761" s="2">
        <v>45.044631958007813</v>
      </c>
      <c r="D761" s="2">
        <v>44.575416564941406</v>
      </c>
      <c r="E761" s="2">
        <v>46.295871734619141</v>
      </c>
      <c r="F761" s="2">
        <v>42.229343414306641</v>
      </c>
      <c r="G761" s="2">
        <v>43.324176788330078</v>
      </c>
      <c r="H761" s="2">
        <v>44.419013977050781</v>
      </c>
      <c r="I761" s="2">
        <v>44.575416564941406</v>
      </c>
      <c r="J761" s="2">
        <v>41.447319030761719</v>
      </c>
      <c r="K761" s="2">
        <v>48.172733306884766</v>
      </c>
      <c r="L761" s="2">
        <v>40.196079254150391</v>
      </c>
      <c r="M761" s="2">
        <v>37.537193298339844</v>
      </c>
      <c r="N761" s="2">
        <v>41.603721618652344</v>
      </c>
      <c r="O761" s="2">
        <v>39.257648468017578</v>
      </c>
      <c r="R761" s="2">
        <v>41.603721618652344</v>
      </c>
      <c r="U761" s="2">
        <v>55.210956573486328</v>
      </c>
      <c r="V761" s="2">
        <v>43.167774200439453</v>
      </c>
      <c r="W761" s="2">
        <v>45.670253753662109</v>
      </c>
      <c r="Z761" s="2">
        <v>40.0396728515625</v>
      </c>
      <c r="AA761" s="2">
        <v>48.485542297363281</v>
      </c>
      <c r="AB761" s="2">
        <v>39.414054870605469</v>
      </c>
      <c r="AC761" s="2">
        <v>44.575416564941406</v>
      </c>
      <c r="AD761" s="2">
        <v>42.698558807373047</v>
      </c>
      <c r="AF761" s="2">
        <v>38.162815093994141</v>
      </c>
      <c r="AH761" s="2">
        <f t="shared" si="669"/>
        <v>3.8803107851976693</v>
      </c>
      <c r="AI761" s="2">
        <f t="shared" si="655"/>
        <v>37.537193298339844</v>
      </c>
      <c r="AJ761" s="2">
        <f t="shared" si="656"/>
        <v>37.679667336607793</v>
      </c>
      <c r="AK761" s="2">
        <f t="shared" si="657"/>
        <v>43.500133514404297</v>
      </c>
      <c r="AL761" s="2">
        <f t="shared" si="658"/>
        <v>49.320599692200801</v>
      </c>
      <c r="AM761" s="2">
        <f t="shared" si="659"/>
        <v>55.210956573486328</v>
      </c>
      <c r="AN761" s="89">
        <f ca="1">INDIRECT("'calcRED(0)'!R"&amp;ROW('calcRED(0)'!$V$17)+(ROW(AN761)-ROW($AN$116))/3&amp;"C"&amp;COLUMN('calcRED(0)'!$V$17),FALSE)</f>
        <v>43.456259874400679</v>
      </c>
      <c r="AO761" s="48">
        <f t="shared" ref="AO761" ca="1" si="724">AN761</f>
        <v>43.456259874400679</v>
      </c>
      <c r="AP761" s="88">
        <f>AK761-AK764</f>
        <v>1.2121381759643555</v>
      </c>
      <c r="AQ761" s="88">
        <f>AK762-AK765</f>
        <v>1.1515796979268416</v>
      </c>
      <c r="AR761" s="88">
        <f>AK763-AK766</f>
        <v>1.3695189158121792</v>
      </c>
      <c r="AS761" s="88">
        <f>data3!AM761</f>
        <v>3.8790633601526903E-2</v>
      </c>
    </row>
    <row r="762" spans="1:45">
      <c r="A762" s="14" t="str">
        <f>'data organization'!S763</f>
        <v>760:18:1.48:LO</v>
      </c>
      <c r="B762" s="2">
        <v>42.961776733398438</v>
      </c>
      <c r="C762" s="2">
        <v>43.144886016845703</v>
      </c>
      <c r="D762" s="2">
        <v>41.794460296630859</v>
      </c>
      <c r="E762" s="2">
        <v>44.918746948242188</v>
      </c>
      <c r="F762" s="2">
        <v>39.047836303710937</v>
      </c>
      <c r="G762" s="2">
        <v>41.863124847412109</v>
      </c>
      <c r="H762" s="2">
        <v>43.167774200439453</v>
      </c>
      <c r="I762" s="2">
        <v>41.199359893798828</v>
      </c>
      <c r="J762" s="2">
        <v>37.050811767578125</v>
      </c>
      <c r="K762" s="2">
        <v>43.013275146484375</v>
      </c>
      <c r="L762" s="2">
        <v>37.485694885253906</v>
      </c>
      <c r="M762" s="2">
        <v>38.321125030517578</v>
      </c>
      <c r="N762" s="2">
        <v>41.176471710205078</v>
      </c>
      <c r="O762" s="2">
        <v>36.627376556396484</v>
      </c>
      <c r="R762" s="2">
        <v>41.079193115234375</v>
      </c>
      <c r="U762" s="2">
        <v>47.236209869384766</v>
      </c>
      <c r="V762" s="2">
        <v>42.93316650390625</v>
      </c>
      <c r="W762" s="2">
        <v>44.03753662109375</v>
      </c>
      <c r="Z762" s="2">
        <v>38.349735260009766</v>
      </c>
      <c r="AA762" s="2">
        <v>43.694210052490234</v>
      </c>
      <c r="AB762" s="2">
        <v>37.119476318359375</v>
      </c>
      <c r="AC762" s="2">
        <v>42.515449523925781</v>
      </c>
      <c r="AD762" s="2">
        <v>38.641567230224609</v>
      </c>
      <c r="AF762" s="2">
        <v>36.152439117431641</v>
      </c>
      <c r="AH762" s="2">
        <f t="shared" si="669"/>
        <v>2.9826221522011913</v>
      </c>
      <c r="AI762" s="2">
        <f t="shared" ref="AI762:AI799" si="725">MIN(B762:AG762)</f>
        <v>36.152439117431641</v>
      </c>
      <c r="AJ762" s="2">
        <f t="shared" ref="AJ762:AJ799" si="726">AK762-1.5*AH762</f>
        <v>36.506554436238822</v>
      </c>
      <c r="AK762" s="2">
        <f t="shared" ref="AK762:AK799" si="727">AVERAGE(B762:AG762)</f>
        <v>40.980487664540611</v>
      </c>
      <c r="AL762" s="2">
        <f t="shared" ref="AL762:AL799" si="728">AK762+1.5*AH762</f>
        <v>45.4544208928424</v>
      </c>
      <c r="AM762" s="2">
        <f t="shared" ref="AM762:AM799" si="729">MAX(B762:AG762)</f>
        <v>47.236209869384766</v>
      </c>
      <c r="AN762" s="89"/>
      <c r="AO762" s="48">
        <f t="shared" ref="AO762" ca="1" si="730">AN761</f>
        <v>43.456259874400679</v>
      </c>
      <c r="AP762" s="88"/>
      <c r="AQ762" s="88"/>
      <c r="AR762" s="88"/>
      <c r="AS762" s="88"/>
    </row>
    <row r="763" spans="1:45">
      <c r="A763" s="14" t="str">
        <f>'data organization'!S764</f>
        <v>761:18:1.48:HS</v>
      </c>
      <c r="B763" s="2">
        <v>45.384834289550781</v>
      </c>
      <c r="C763" s="2">
        <v>50.202640533447266</v>
      </c>
      <c r="D763" s="2">
        <v>47.477989196777344</v>
      </c>
      <c r="E763" s="2">
        <v>50.299610137939453</v>
      </c>
      <c r="F763" s="2">
        <v>40.860301971435547</v>
      </c>
      <c r="G763" s="2">
        <v>48.454795837402344</v>
      </c>
      <c r="H763" s="2">
        <v>52.652935028076172</v>
      </c>
      <c r="I763" s="2">
        <v>43.230182647705078</v>
      </c>
      <c r="J763" s="2">
        <v>38.088348388671875</v>
      </c>
      <c r="K763" s="2">
        <v>43.497444152832031</v>
      </c>
      <c r="L763" s="2">
        <v>38.722209930419922</v>
      </c>
      <c r="M763" s="2">
        <v>49.135959625244141</v>
      </c>
      <c r="N763" s="2">
        <v>49.100479125976563</v>
      </c>
      <c r="O763" s="2">
        <v>41.333332061767578</v>
      </c>
      <c r="R763" s="2">
        <v>52.340732574462891</v>
      </c>
      <c r="U763" s="2">
        <v>43.814373016357422</v>
      </c>
      <c r="V763" s="2">
        <v>50.798656463623047</v>
      </c>
      <c r="W763" s="2">
        <v>51.761272430419922</v>
      </c>
      <c r="Z763" s="2">
        <v>43.776531219482422</v>
      </c>
      <c r="AA763" s="2">
        <v>42.657817840576172</v>
      </c>
      <c r="AB763" s="2">
        <v>39.715572357177734</v>
      </c>
      <c r="AC763" s="2">
        <v>45.909896850585937</v>
      </c>
      <c r="AD763" s="2">
        <v>35.595481872558594</v>
      </c>
      <c r="AF763" s="2">
        <v>38.719844818115234</v>
      </c>
      <c r="AH763" s="2">
        <f t="shared" si="669"/>
        <v>5.0508322621566037</v>
      </c>
      <c r="AI763" s="2">
        <f t="shared" si="725"/>
        <v>35.595481872558594</v>
      </c>
      <c r="AJ763" s="2">
        <f t="shared" si="726"/>
        <v>37.570886705540325</v>
      </c>
      <c r="AK763" s="2">
        <f t="shared" si="727"/>
        <v>45.14713509877523</v>
      </c>
      <c r="AL763" s="2">
        <f t="shared" si="728"/>
        <v>52.723383492010136</v>
      </c>
      <c r="AM763" s="2">
        <f t="shared" si="729"/>
        <v>52.652935028076172</v>
      </c>
      <c r="AN763" s="89"/>
      <c r="AO763" s="48">
        <f t="shared" ref="AO763" ca="1" si="731">AN761</f>
        <v>43.456259874400679</v>
      </c>
      <c r="AP763" s="88"/>
      <c r="AQ763" s="88"/>
      <c r="AR763" s="88"/>
      <c r="AS763" s="88"/>
    </row>
    <row r="764" spans="1:45">
      <c r="A764" s="14" t="str">
        <f>'data organization'!S765</f>
        <v>762:18:1.46:HI</v>
      </c>
      <c r="B764" s="2">
        <v>45.044631958007813</v>
      </c>
      <c r="C764" s="2">
        <v>43.793392181396484</v>
      </c>
      <c r="D764" s="2">
        <v>43.324176788330078</v>
      </c>
      <c r="E764" s="2">
        <v>44.888229370117188</v>
      </c>
      <c r="F764" s="2">
        <v>41.134510040283203</v>
      </c>
      <c r="G764" s="2">
        <v>42.229343414306641</v>
      </c>
      <c r="H764" s="2">
        <v>43.167774200439453</v>
      </c>
      <c r="I764" s="2">
        <v>43.324176788330078</v>
      </c>
      <c r="J764" s="2">
        <v>40.196079254150391</v>
      </c>
      <c r="K764" s="2">
        <v>46.765087127685547</v>
      </c>
      <c r="L764" s="2">
        <v>38.944839477539063</v>
      </c>
      <c r="M764" s="2">
        <v>36.442359924316406</v>
      </c>
      <c r="N764" s="2">
        <v>40.508888244628906</v>
      </c>
      <c r="O764" s="2">
        <v>38.162815093994141</v>
      </c>
      <c r="R764" s="2">
        <v>40.508888244628906</v>
      </c>
      <c r="U764" s="2">
        <v>53.646907806396484</v>
      </c>
      <c r="V764" s="2">
        <v>41.916534423828125</v>
      </c>
      <c r="W764" s="2">
        <v>44.419013977050781</v>
      </c>
      <c r="Z764" s="2">
        <v>38.944839477539063</v>
      </c>
      <c r="AA764" s="2">
        <v>47.234302520751953</v>
      </c>
      <c r="AB764" s="2">
        <v>38.319217681884766</v>
      </c>
      <c r="AC764" s="2">
        <v>43.324176788330078</v>
      </c>
      <c r="AD764" s="2">
        <v>41.447319030761719</v>
      </c>
      <c r="AF764" s="2">
        <v>37.224384307861328</v>
      </c>
      <c r="AH764" s="2">
        <f t="shared" si="669"/>
        <v>3.767806957354515</v>
      </c>
      <c r="AI764" s="2">
        <f t="shared" si="725"/>
        <v>36.442359924316406</v>
      </c>
      <c r="AJ764" s="2">
        <f t="shared" si="726"/>
        <v>36.636284902408171</v>
      </c>
      <c r="AK764" s="2">
        <f t="shared" si="727"/>
        <v>42.287995338439941</v>
      </c>
      <c r="AL764" s="2">
        <f t="shared" si="728"/>
        <v>47.939705774471712</v>
      </c>
      <c r="AM764" s="2">
        <f t="shared" si="729"/>
        <v>53.646907806396484</v>
      </c>
      <c r="AN764" s="89">
        <f ca="1">INDIRECT("'calcRED(0)'!R"&amp;ROW('calcRED(0)'!$V$17)+(ROW(AN764)-ROW($AN$116))/3&amp;"C"&amp;COLUMN('calcRED(0)'!$V$17),FALSE)</f>
        <v>42.170482459020313</v>
      </c>
      <c r="AO764" s="48">
        <f t="shared" ref="AO764" ca="1" si="732">AN764</f>
        <v>42.170482459020313</v>
      </c>
      <c r="AP764" s="88">
        <f>AK764-AK767</f>
        <v>1.1600039800008162</v>
      </c>
      <c r="AQ764" s="88">
        <f>AK765-AK768</f>
        <v>1.1069941520690918</v>
      </c>
      <c r="AR764" s="88">
        <f>AK766-AK769</f>
        <v>1.3837111790974888</v>
      </c>
      <c r="AS764" s="88">
        <f>data3!AM764</f>
        <v>3.1419077227192505E-2</v>
      </c>
    </row>
    <row r="765" spans="1:45">
      <c r="A765" s="14" t="str">
        <f>'data organization'!S766</f>
        <v>763:18:1.46:LO</v>
      </c>
      <c r="B765" s="2">
        <v>41.748683929443359</v>
      </c>
      <c r="C765" s="2">
        <v>41.823070526123047</v>
      </c>
      <c r="D765" s="2">
        <v>40.609977722167969</v>
      </c>
      <c r="E765" s="2">
        <v>43.734264373779297</v>
      </c>
      <c r="F765" s="2">
        <v>38.023574829101563</v>
      </c>
      <c r="G765" s="2">
        <v>40.672924041748047</v>
      </c>
      <c r="H765" s="2">
        <v>41.994735717773438</v>
      </c>
      <c r="I765" s="2">
        <v>40.037765502929688</v>
      </c>
      <c r="J765" s="2">
        <v>36.009384155273438</v>
      </c>
      <c r="K765" s="2">
        <v>41.845958709716797</v>
      </c>
      <c r="L765" s="2">
        <v>36.438545227050781</v>
      </c>
      <c r="M765" s="2">
        <v>37.245365142822266</v>
      </c>
      <c r="N765" s="2">
        <v>39.98626708984375</v>
      </c>
      <c r="O765" s="2">
        <v>35.614555358886719</v>
      </c>
      <c r="R765" s="2">
        <v>39.951934814453125</v>
      </c>
      <c r="U765" s="2">
        <v>45.897232055664063</v>
      </c>
      <c r="V765" s="2">
        <v>41.737239837646484</v>
      </c>
      <c r="W765" s="2">
        <v>42.870220184326172</v>
      </c>
      <c r="Z765" s="2">
        <v>37.268253326416016</v>
      </c>
      <c r="AA765" s="2">
        <v>42.429618835449219</v>
      </c>
      <c r="AB765" s="2">
        <v>36.02655029296875</v>
      </c>
      <c r="AC765" s="2">
        <v>41.273746490478516</v>
      </c>
      <c r="AD765" s="2">
        <v>37.560081481933594</v>
      </c>
      <c r="AF765" s="2">
        <v>35.093841552734375</v>
      </c>
      <c r="AH765" s="2">
        <f t="shared" si="669"/>
        <v>2.9043275503359878</v>
      </c>
      <c r="AI765" s="2">
        <f t="shared" si="725"/>
        <v>35.093841552734375</v>
      </c>
      <c r="AJ765" s="2">
        <f t="shared" si="726"/>
        <v>35.472416641109788</v>
      </c>
      <c r="AK765" s="2">
        <f t="shared" si="727"/>
        <v>39.82890796661377</v>
      </c>
      <c r="AL765" s="2">
        <f t="shared" si="728"/>
        <v>44.185399292117751</v>
      </c>
      <c r="AM765" s="2">
        <f t="shared" si="729"/>
        <v>45.897232055664063</v>
      </c>
      <c r="AN765" s="89"/>
      <c r="AO765" s="48">
        <f t="shared" ref="AO765" ca="1" si="733">AN764</f>
        <v>42.170482459020313</v>
      </c>
      <c r="AP765" s="88"/>
      <c r="AQ765" s="88"/>
      <c r="AR765" s="88"/>
      <c r="AS765" s="88"/>
    </row>
    <row r="766" spans="1:45">
      <c r="A766" s="14" t="str">
        <f>'data organization'!S767</f>
        <v>764:18:1.46:HS</v>
      </c>
      <c r="B766" s="2">
        <v>43.696117401123047</v>
      </c>
      <c r="C766" s="2">
        <v>48.220645904541016</v>
      </c>
      <c r="D766" s="2">
        <v>45.919357299804688</v>
      </c>
      <c r="E766" s="2">
        <v>48.409858703613281</v>
      </c>
      <c r="F766" s="2">
        <v>39.654079437255859</v>
      </c>
      <c r="G766" s="2">
        <v>46.669109344482422</v>
      </c>
      <c r="H766" s="2">
        <v>50.637828826904297</v>
      </c>
      <c r="I766" s="2">
        <v>41.728313446044922</v>
      </c>
      <c r="J766" s="2">
        <v>37.033493041992188</v>
      </c>
      <c r="K766" s="2">
        <v>42.014495849609375</v>
      </c>
      <c r="L766" s="2">
        <v>37.307849884033203</v>
      </c>
      <c r="M766" s="2">
        <v>47.522926330566406</v>
      </c>
      <c r="N766" s="2">
        <v>47.688488006591797</v>
      </c>
      <c r="O766" s="2">
        <v>39.909515380859375</v>
      </c>
      <c r="R766" s="2">
        <v>51.463264465332031</v>
      </c>
      <c r="U766" s="2">
        <v>42.130390167236328</v>
      </c>
      <c r="V766" s="2">
        <v>50.048904418945313</v>
      </c>
      <c r="W766" s="2">
        <v>50.472267150878906</v>
      </c>
      <c r="Z766" s="2">
        <v>42.863582611083984</v>
      </c>
      <c r="AA766" s="2">
        <v>40.734951019287109</v>
      </c>
      <c r="AB766" s="2">
        <v>38.627605438232422</v>
      </c>
      <c r="AC766" s="2">
        <v>45.195621490478516</v>
      </c>
      <c r="AD766" s="2">
        <v>34.810253143310547</v>
      </c>
      <c r="AF766" s="2">
        <v>37.90386962890625</v>
      </c>
      <c r="AH766" s="2">
        <f t="shared" si="669"/>
        <v>4.9194535414143612</v>
      </c>
      <c r="AI766" s="2">
        <f t="shared" si="725"/>
        <v>34.810253143310547</v>
      </c>
      <c r="AJ766" s="2">
        <f t="shared" si="726"/>
        <v>36.39843587084151</v>
      </c>
      <c r="AK766" s="2">
        <f t="shared" si="727"/>
        <v>43.777616182963051</v>
      </c>
      <c r="AL766" s="2">
        <f t="shared" si="728"/>
        <v>51.156796495084592</v>
      </c>
      <c r="AM766" s="2">
        <f t="shared" si="729"/>
        <v>51.463264465332031</v>
      </c>
      <c r="AN766" s="89"/>
      <c r="AO766" s="48">
        <f t="shared" ref="AO766" ca="1" si="734">AN764</f>
        <v>42.170482459020313</v>
      </c>
      <c r="AP766" s="88"/>
      <c r="AQ766" s="88"/>
      <c r="AR766" s="88"/>
      <c r="AS766" s="88"/>
    </row>
    <row r="767" spans="1:45">
      <c r="A767" s="14" t="str">
        <f>'data organization'!S768</f>
        <v>765:18:1.44:HI</v>
      </c>
      <c r="B767" s="2">
        <v>43.793392181396484</v>
      </c>
      <c r="C767" s="2">
        <v>42.698558807373047</v>
      </c>
      <c r="D767" s="2">
        <v>42.07293701171875</v>
      </c>
      <c r="E767" s="2">
        <v>43.793392181396484</v>
      </c>
      <c r="F767" s="2">
        <v>39.883270263671875</v>
      </c>
      <c r="G767" s="2">
        <v>40.978103637695312</v>
      </c>
      <c r="H767" s="2">
        <v>41.916534423828125</v>
      </c>
      <c r="I767" s="2">
        <v>42.229343414306641</v>
      </c>
      <c r="J767" s="2">
        <v>39.101242065429688</v>
      </c>
      <c r="K767" s="2">
        <v>45.513847351074219</v>
      </c>
      <c r="L767" s="2">
        <v>38.00640869140625</v>
      </c>
      <c r="M767" s="2">
        <v>35.503929138183594</v>
      </c>
      <c r="N767" s="2">
        <v>39.414054870605469</v>
      </c>
      <c r="O767" s="2">
        <v>37.067977905273438</v>
      </c>
      <c r="R767" s="2">
        <v>39.414054870605469</v>
      </c>
      <c r="U767" s="2">
        <v>52.239261627197266</v>
      </c>
      <c r="V767" s="2">
        <v>40.821697235107422</v>
      </c>
      <c r="W767" s="2">
        <v>43.167774200439453</v>
      </c>
      <c r="Z767" s="2">
        <v>37.850002288818359</v>
      </c>
      <c r="AA767" s="2">
        <v>45.826656341552734</v>
      </c>
      <c r="AB767" s="2">
        <v>37.224384307861328</v>
      </c>
      <c r="AC767" s="2">
        <v>42.07293701171875</v>
      </c>
      <c r="AD767" s="2">
        <v>40.352481842041016</v>
      </c>
      <c r="AF767" s="2">
        <v>36.129550933837891</v>
      </c>
      <c r="AH767" s="2">
        <f t="shared" si="669"/>
        <v>3.6730864909143319</v>
      </c>
      <c r="AI767" s="2">
        <f t="shared" si="725"/>
        <v>35.503929138183594</v>
      </c>
      <c r="AJ767" s="2">
        <f t="shared" si="726"/>
        <v>35.618361622067624</v>
      </c>
      <c r="AK767" s="2">
        <f t="shared" si="727"/>
        <v>41.127991358439125</v>
      </c>
      <c r="AL767" s="2">
        <f t="shared" si="728"/>
        <v>46.637621094810626</v>
      </c>
      <c r="AM767" s="2">
        <f t="shared" si="729"/>
        <v>52.239261627197266</v>
      </c>
      <c r="AN767" s="89">
        <f ca="1">INDIRECT("'calcRED(0)'!R"&amp;ROW('calcRED(0)'!$V$17)+(ROW(AN767)-ROW($AN$116))/3&amp;"C"&amp;COLUMN('calcRED(0)'!$V$17),FALSE)</f>
        <v>41.129047036082923</v>
      </c>
      <c r="AO767" s="48">
        <f t="shared" ref="AO767" ca="1" si="735">AN767</f>
        <v>41.129047036082923</v>
      </c>
      <c r="AP767" s="88">
        <f>AK767-AK770</f>
        <v>1.1860709190368652</v>
      </c>
      <c r="AQ767" s="88">
        <f>AK768-AK771</f>
        <v>1.1279753049214705</v>
      </c>
      <c r="AR767" s="88">
        <f>AK769-AK772</f>
        <v>1.3505981763203962</v>
      </c>
      <c r="AS767" s="88">
        <f>data3!AM767</f>
        <v>3.9338919424241725E-2</v>
      </c>
    </row>
    <row r="768" spans="1:45">
      <c r="A768" s="14" t="str">
        <f>'data organization'!S769</f>
        <v>766:18:1.44:LO</v>
      </c>
      <c r="B768" s="2">
        <v>40.524147033691406</v>
      </c>
      <c r="C768" s="2">
        <v>40.609977722167969</v>
      </c>
      <c r="D768" s="2">
        <v>39.522773742675781</v>
      </c>
      <c r="E768" s="2">
        <v>42.509727478027344</v>
      </c>
      <c r="F768" s="2">
        <v>37.0164794921875</v>
      </c>
      <c r="G768" s="2">
        <v>39.499885559082031</v>
      </c>
      <c r="H768" s="2">
        <v>40.850307464599609</v>
      </c>
      <c r="I768" s="2">
        <v>38.887619018554687</v>
      </c>
      <c r="J768" s="2">
        <v>35.048065185546875</v>
      </c>
      <c r="K768" s="2">
        <v>40.781642913818359</v>
      </c>
      <c r="L768" s="2">
        <v>35.442893981933594</v>
      </c>
      <c r="M768" s="2">
        <v>36.203937530517578</v>
      </c>
      <c r="N768" s="2">
        <v>38.887619018554687</v>
      </c>
      <c r="O768" s="2">
        <v>34.590293884277344</v>
      </c>
      <c r="R768" s="2">
        <v>38.733119964599609</v>
      </c>
      <c r="U768" s="2">
        <v>44.495307922363281</v>
      </c>
      <c r="V768" s="2">
        <v>40.621421813964844</v>
      </c>
      <c r="W768" s="2">
        <v>41.697185516357422</v>
      </c>
      <c r="Z768" s="2">
        <v>36.226825714111328</v>
      </c>
      <c r="AA768" s="2">
        <v>41.256580352783203</v>
      </c>
      <c r="AB768" s="2">
        <v>35.01373291015625</v>
      </c>
      <c r="AC768" s="2">
        <v>40.192264556884766</v>
      </c>
      <c r="AD768" s="2">
        <v>36.570152282714844</v>
      </c>
      <c r="AF768" s="2">
        <v>34.143970489501953</v>
      </c>
      <c r="AH768" s="2">
        <f t="shared" si="669"/>
        <v>2.8110443975349462</v>
      </c>
      <c r="AI768" s="2">
        <f t="shared" si="725"/>
        <v>34.143970489501953</v>
      </c>
      <c r="AJ768" s="2">
        <f t="shared" si="726"/>
        <v>34.505347218242257</v>
      </c>
      <c r="AK768" s="2">
        <f t="shared" si="727"/>
        <v>38.721913814544678</v>
      </c>
      <c r="AL768" s="2">
        <f t="shared" si="728"/>
        <v>42.938480410847099</v>
      </c>
      <c r="AM768" s="2">
        <f t="shared" si="729"/>
        <v>44.495307922363281</v>
      </c>
      <c r="AN768" s="89"/>
      <c r="AO768" s="48">
        <f t="shared" ref="AO768" ca="1" si="736">AN767</f>
        <v>41.129047036082923</v>
      </c>
      <c r="AP768" s="88"/>
      <c r="AQ768" s="88"/>
      <c r="AR768" s="88"/>
      <c r="AS768" s="88"/>
    </row>
    <row r="769" spans="1:45">
      <c r="A769" s="14" t="str">
        <f>'data organization'!S770</f>
        <v>767:18:1.44:HS</v>
      </c>
      <c r="B769" s="2">
        <v>42.109100341796875</v>
      </c>
      <c r="C769" s="2">
        <v>46.517738342285156</v>
      </c>
      <c r="D769" s="2">
        <v>44.486076354980469</v>
      </c>
      <c r="E769" s="2">
        <v>47.033340454101563</v>
      </c>
      <c r="F769" s="2">
        <v>38.211338043212891</v>
      </c>
      <c r="G769" s="2">
        <v>45.429771423339844</v>
      </c>
      <c r="H769" s="2">
        <v>48.852138519287109</v>
      </c>
      <c r="I769" s="2">
        <v>40.261920928955078</v>
      </c>
      <c r="J769" s="2">
        <v>35.751583099365234</v>
      </c>
      <c r="K769" s="2">
        <v>40.597770690917969</v>
      </c>
      <c r="L769" s="2">
        <v>36.307392120361328</v>
      </c>
      <c r="M769" s="2">
        <v>46.110931396484375</v>
      </c>
      <c r="N769" s="2">
        <v>46.425498962402344</v>
      </c>
      <c r="O769" s="2">
        <v>38.828639984130859</v>
      </c>
      <c r="R769" s="2">
        <v>50.207370758056641</v>
      </c>
      <c r="U769" s="2">
        <v>40.292667388916016</v>
      </c>
      <c r="V769" s="2">
        <v>48.748073577880859</v>
      </c>
      <c r="W769" s="2">
        <v>49.003509521484375</v>
      </c>
      <c r="Z769" s="2">
        <v>41.184329986572266</v>
      </c>
      <c r="AA769" s="2">
        <v>38.731670379638672</v>
      </c>
      <c r="AB769" s="2">
        <v>37.965362548828125</v>
      </c>
      <c r="AC769" s="2">
        <v>43.861675262451172</v>
      </c>
      <c r="AD769" s="2">
        <v>33.776683807373047</v>
      </c>
      <c r="AF769" s="2">
        <v>36.759136199951172</v>
      </c>
      <c r="AH769" s="2">
        <f t="shared" si="669"/>
        <v>4.824316765253438</v>
      </c>
      <c r="AI769" s="2">
        <f t="shared" si="725"/>
        <v>33.776683807373047</v>
      </c>
      <c r="AJ769" s="2">
        <f t="shared" si="726"/>
        <v>35.157429855985406</v>
      </c>
      <c r="AK769" s="2">
        <f t="shared" si="727"/>
        <v>42.393905003865562</v>
      </c>
      <c r="AL769" s="2">
        <f t="shared" si="728"/>
        <v>49.630380151745719</v>
      </c>
      <c r="AM769" s="2">
        <f t="shared" si="729"/>
        <v>50.207370758056641</v>
      </c>
      <c r="AN769" s="89"/>
      <c r="AO769" s="48">
        <f t="shared" ref="AO769" ca="1" si="737">AN767</f>
        <v>41.129047036082923</v>
      </c>
      <c r="AP769" s="88"/>
      <c r="AQ769" s="88"/>
      <c r="AR769" s="88"/>
      <c r="AS769" s="88"/>
    </row>
    <row r="770" spans="1:45">
      <c r="A770" s="14" t="str">
        <f>'data organization'!S771</f>
        <v>768:18:1.42:HI</v>
      </c>
      <c r="B770" s="2">
        <v>42.542152404785156</v>
      </c>
      <c r="C770" s="2">
        <v>41.447319030761719</v>
      </c>
      <c r="D770" s="2">
        <v>40.821697235107422</v>
      </c>
      <c r="E770" s="2">
        <v>42.542152404785156</v>
      </c>
      <c r="F770" s="2">
        <v>38.788433074951172</v>
      </c>
      <c r="G770" s="2">
        <v>39.883270263671875</v>
      </c>
      <c r="H770" s="2">
        <v>40.665294647216797</v>
      </c>
      <c r="I770" s="2">
        <v>40.978103637695312</v>
      </c>
      <c r="J770" s="2">
        <v>38.00640869140625</v>
      </c>
      <c r="K770" s="2">
        <v>44.262607574462891</v>
      </c>
      <c r="L770" s="2">
        <v>36.911575317382813</v>
      </c>
      <c r="M770" s="2">
        <v>34.565498352050781</v>
      </c>
      <c r="N770" s="2">
        <v>38.162815093994141</v>
      </c>
      <c r="O770" s="2">
        <v>35.97314453125</v>
      </c>
      <c r="R770" s="2">
        <v>38.319217681884766</v>
      </c>
      <c r="U770" s="2">
        <v>50.675212860107422</v>
      </c>
      <c r="V770" s="2">
        <v>39.570457458496094</v>
      </c>
      <c r="W770" s="2">
        <v>41.916534423828125</v>
      </c>
      <c r="Z770" s="2">
        <v>36.755168914794922</v>
      </c>
      <c r="AA770" s="2">
        <v>44.575416564941406</v>
      </c>
      <c r="AB770" s="2">
        <v>36.129550933837891</v>
      </c>
      <c r="AC770" s="2">
        <v>40.978103637695312</v>
      </c>
      <c r="AD770" s="2">
        <v>39.101242065429688</v>
      </c>
      <c r="AF770" s="2">
        <v>35.034713745117187</v>
      </c>
      <c r="AH770" s="2">
        <f t="shared" si="669"/>
        <v>3.5680170617165143</v>
      </c>
      <c r="AI770" s="2">
        <f t="shared" si="725"/>
        <v>34.565498352050781</v>
      </c>
      <c r="AJ770" s="2">
        <f t="shared" si="726"/>
        <v>34.589894846827491</v>
      </c>
      <c r="AK770" s="2">
        <f t="shared" si="727"/>
        <v>39.94192043940226</v>
      </c>
      <c r="AL770" s="2">
        <f t="shared" si="728"/>
        <v>45.293946031977029</v>
      </c>
      <c r="AM770" s="2">
        <f t="shared" si="729"/>
        <v>50.675212860107422</v>
      </c>
      <c r="AN770" s="89">
        <f ca="1">INDIRECT("'calcRED(0)'!R"&amp;ROW('calcRED(0)'!$V$17)+(ROW(AN770)-ROW($AN$116))/3&amp;"C"&amp;COLUMN('calcRED(0)'!$V$17),FALSE)</f>
        <v>39.825095812683294</v>
      </c>
      <c r="AO770" s="48">
        <f t="shared" ref="AO770" ca="1" si="738">AN770</f>
        <v>39.825095812683294</v>
      </c>
      <c r="AP770" s="88">
        <f>AK770-AK773</f>
        <v>1.1795541445414202</v>
      </c>
      <c r="AQ770" s="88">
        <f>AK771-AK774</f>
        <v>1.1124779383341448</v>
      </c>
      <c r="AR770" s="88">
        <f>AK772-AK775</f>
        <v>1.4297321637471541</v>
      </c>
      <c r="AS770" s="88">
        <f>data3!AM770</f>
        <v>3.5177161616663843E-2</v>
      </c>
    </row>
    <row r="771" spans="1:45">
      <c r="A771" s="14" t="str">
        <f>'data organization'!S772</f>
        <v>769:18:1.42:LO</v>
      </c>
      <c r="B771" s="2">
        <v>39.311054229736328</v>
      </c>
      <c r="C771" s="2">
        <v>39.436943054199219</v>
      </c>
      <c r="D771" s="2">
        <v>38.406959533691406</v>
      </c>
      <c r="E771" s="2">
        <v>41.170749664306641</v>
      </c>
      <c r="F771" s="2">
        <v>35.803386688232422</v>
      </c>
      <c r="G771" s="2">
        <v>38.355457305908203</v>
      </c>
      <c r="H771" s="2">
        <v>39.711605072021484</v>
      </c>
      <c r="I771" s="2">
        <v>37.754634857177734</v>
      </c>
      <c r="J771" s="2">
        <v>33.983749389648438</v>
      </c>
      <c r="K771" s="2">
        <v>39.648662567138672</v>
      </c>
      <c r="L771" s="2">
        <v>34.424354553222656</v>
      </c>
      <c r="M771" s="2">
        <v>35.168231964111328</v>
      </c>
      <c r="N771" s="2">
        <v>37.731746673583984</v>
      </c>
      <c r="O771" s="2">
        <v>33.566032409667969</v>
      </c>
      <c r="R771" s="2">
        <v>37.617301940917969</v>
      </c>
      <c r="U771" s="2">
        <v>43.202106475830078</v>
      </c>
      <c r="V771" s="2">
        <v>39.465553283691406</v>
      </c>
      <c r="W771" s="2">
        <v>40.489814758300781</v>
      </c>
      <c r="Z771" s="2">
        <v>35.202564239501953</v>
      </c>
      <c r="AA771" s="2">
        <v>40.026321411132813</v>
      </c>
      <c r="AB771" s="2">
        <v>33.995193481445313</v>
      </c>
      <c r="AC771" s="2">
        <v>39.082168579101563</v>
      </c>
      <c r="AD771" s="2">
        <v>35.505836486816406</v>
      </c>
      <c r="AF771" s="2">
        <v>33.194095611572266</v>
      </c>
      <c r="AH771" s="2">
        <f t="shared" ref="AH771:AH799" si="739">STDEV(B771:AG771)</f>
        <v>2.7297524916692724</v>
      </c>
      <c r="AI771" s="2">
        <f t="shared" si="725"/>
        <v>33.194095611572266</v>
      </c>
      <c r="AJ771" s="2">
        <f t="shared" si="726"/>
        <v>33.499309772119297</v>
      </c>
      <c r="AK771" s="2">
        <f t="shared" si="727"/>
        <v>37.593938509623207</v>
      </c>
      <c r="AL771" s="2">
        <f t="shared" si="728"/>
        <v>41.688567247127118</v>
      </c>
      <c r="AM771" s="2">
        <f t="shared" si="729"/>
        <v>43.202106475830078</v>
      </c>
      <c r="AN771" s="89"/>
      <c r="AO771" s="48">
        <f t="shared" ref="AO771" ca="1" si="740">AN770</f>
        <v>39.825095812683294</v>
      </c>
      <c r="AP771" s="88"/>
      <c r="AQ771" s="88"/>
      <c r="AR771" s="88"/>
      <c r="AS771" s="88"/>
    </row>
    <row r="772" spans="1:45">
      <c r="A772" s="14" t="str">
        <f>'data organization'!S773</f>
        <v>770:18:1.42:HS</v>
      </c>
      <c r="B772" s="2">
        <v>40.671092987060547</v>
      </c>
      <c r="C772" s="2">
        <v>44.982757568359375</v>
      </c>
      <c r="D772" s="2">
        <v>42.981842041015625</v>
      </c>
      <c r="E772" s="2">
        <v>45.581138610839844</v>
      </c>
      <c r="F772" s="2">
        <v>36.605400085449219</v>
      </c>
      <c r="G772" s="2">
        <v>43.814373016357422</v>
      </c>
      <c r="H772" s="2">
        <v>47.820934295654297</v>
      </c>
      <c r="I772" s="2">
        <v>39.214160919189453</v>
      </c>
      <c r="J772" s="2">
        <v>34.341953277587891</v>
      </c>
      <c r="K772" s="2">
        <v>39.431755065917969</v>
      </c>
      <c r="L772" s="2">
        <v>35.160297393798828</v>
      </c>
      <c r="M772" s="2">
        <v>44.329975128173828</v>
      </c>
      <c r="N772" s="2">
        <v>45.058441162109375</v>
      </c>
      <c r="O772" s="2">
        <v>37.440299987792969</v>
      </c>
      <c r="R772" s="2">
        <v>48.487907409667969</v>
      </c>
      <c r="U772" s="2">
        <v>39.292209625244141</v>
      </c>
      <c r="V772" s="2">
        <v>47.480354309082031</v>
      </c>
      <c r="W772" s="2">
        <v>46.92218017578125</v>
      </c>
      <c r="Z772" s="2">
        <v>39.365528106689453</v>
      </c>
      <c r="AA772" s="2">
        <v>38.123825073242188</v>
      </c>
      <c r="AB772" s="2">
        <v>36.470588684082031</v>
      </c>
      <c r="AC772" s="2">
        <v>43.097732543945313</v>
      </c>
      <c r="AD772" s="2">
        <v>32.8968505859375</v>
      </c>
      <c r="AF772" s="2">
        <v>35.467765808105469</v>
      </c>
      <c r="AH772" s="2">
        <f t="shared" si="739"/>
        <v>4.6954601709810042</v>
      </c>
      <c r="AI772" s="2">
        <f t="shared" si="725"/>
        <v>32.8968505859375</v>
      </c>
      <c r="AJ772" s="2">
        <f t="shared" si="726"/>
        <v>34.000116571073661</v>
      </c>
      <c r="AK772" s="2">
        <f t="shared" si="727"/>
        <v>41.043306827545166</v>
      </c>
      <c r="AL772" s="2">
        <f t="shared" si="728"/>
        <v>48.086497084016671</v>
      </c>
      <c r="AM772" s="2">
        <f t="shared" si="729"/>
        <v>48.487907409667969</v>
      </c>
      <c r="AN772" s="89"/>
      <c r="AO772" s="48">
        <f t="shared" ref="AO772" ca="1" si="741">AN770</f>
        <v>39.825095812683294</v>
      </c>
      <c r="AP772" s="88"/>
      <c r="AQ772" s="88"/>
      <c r="AR772" s="88"/>
      <c r="AS772" s="88"/>
    </row>
    <row r="773" spans="1:45">
      <c r="A773" s="14" t="str">
        <f>'data organization'!S774</f>
        <v>771:18:1.4:HI</v>
      </c>
      <c r="B773" s="2">
        <v>41.290912628173828</v>
      </c>
      <c r="C773" s="2">
        <v>40.196079254150391</v>
      </c>
      <c r="D773" s="2">
        <v>39.726863861083984</v>
      </c>
      <c r="E773" s="2">
        <v>41.290912628173828</v>
      </c>
      <c r="F773" s="2">
        <v>37.693599700927734</v>
      </c>
      <c r="G773" s="2">
        <v>38.632030487060547</v>
      </c>
      <c r="H773" s="2">
        <v>39.570457458496094</v>
      </c>
      <c r="I773" s="2">
        <v>39.726863861083984</v>
      </c>
      <c r="J773" s="2">
        <v>36.911575317382813</v>
      </c>
      <c r="K773" s="2">
        <v>42.854961395263672</v>
      </c>
      <c r="L773" s="2">
        <v>35.816738128662109</v>
      </c>
      <c r="M773" s="2">
        <v>33.470664978027344</v>
      </c>
      <c r="N773" s="2">
        <v>37.067977905273438</v>
      </c>
      <c r="O773" s="2">
        <v>34.878311157226562</v>
      </c>
      <c r="R773" s="2">
        <v>37.067977905273438</v>
      </c>
      <c r="U773" s="2">
        <v>49.267566680908203</v>
      </c>
      <c r="V773" s="2">
        <v>38.475624084472656</v>
      </c>
      <c r="W773" s="2">
        <v>40.665294647216797</v>
      </c>
      <c r="Z773" s="2">
        <v>35.660335540771484</v>
      </c>
      <c r="AA773" s="2">
        <v>43.167774200439453</v>
      </c>
      <c r="AB773" s="2">
        <v>35.034713745117187</v>
      </c>
      <c r="AC773" s="2">
        <v>39.726863861083984</v>
      </c>
      <c r="AD773" s="2">
        <v>38.00640869140625</v>
      </c>
      <c r="AF773" s="2">
        <v>34.096282958984375</v>
      </c>
      <c r="AH773" s="2">
        <f t="shared" si="739"/>
        <v>3.4669811268473723</v>
      </c>
      <c r="AI773" s="2">
        <f t="shared" si="725"/>
        <v>33.470664978027344</v>
      </c>
      <c r="AJ773" s="2">
        <f t="shared" si="726"/>
        <v>33.561894604589781</v>
      </c>
      <c r="AK773" s="2">
        <f t="shared" si="727"/>
        <v>38.76236629486084</v>
      </c>
      <c r="AL773" s="2">
        <f t="shared" si="728"/>
        <v>43.962837985131898</v>
      </c>
      <c r="AM773" s="2">
        <f t="shared" si="729"/>
        <v>49.267566680908203</v>
      </c>
      <c r="AN773" s="89">
        <f ca="1">INDIRECT("'calcRED(0)'!R"&amp;ROW('calcRED(0)'!$V$17)+(ROW(AN773)-ROW($AN$116))/3&amp;"C"&amp;COLUMN('calcRED(0)'!$V$17),FALSE)</f>
        <v>38.659092689132592</v>
      </c>
      <c r="AO773" s="48">
        <f t="shared" ref="AO773" ca="1" si="742">AN773</f>
        <v>38.659092689132592</v>
      </c>
      <c r="AP773" s="88">
        <f>AK773-AK776</f>
        <v>1.2056215604146345</v>
      </c>
      <c r="AQ773" s="88">
        <f>AK774-AK777</f>
        <v>1.1429969469706194</v>
      </c>
      <c r="AR773" s="88">
        <f>AK775-AK778</f>
        <v>1.4674758116404192</v>
      </c>
      <c r="AS773" s="88">
        <f>data3!AM773</f>
        <v>3.5226010507152905E-2</v>
      </c>
    </row>
    <row r="774" spans="1:45">
      <c r="A774" s="14" t="str">
        <f>'data organization'!S775</f>
        <v>772:18:1.4:LO</v>
      </c>
      <c r="B774" s="2">
        <v>38.143741607666016</v>
      </c>
      <c r="C774" s="2">
        <v>38.286792755126953</v>
      </c>
      <c r="D774" s="2">
        <v>37.228199005126953</v>
      </c>
      <c r="E774" s="2">
        <v>40.037765502929688</v>
      </c>
      <c r="F774" s="2">
        <v>34.664684295654297</v>
      </c>
      <c r="G774" s="2">
        <v>37.256809234619141</v>
      </c>
      <c r="H774" s="2">
        <v>38.538566589355469</v>
      </c>
      <c r="I774" s="2">
        <v>36.690319061279297</v>
      </c>
      <c r="J774" s="2">
        <v>32.98809814453125</v>
      </c>
      <c r="K774" s="2">
        <v>38.469902038574219</v>
      </c>
      <c r="L774" s="2">
        <v>33.371479034423828</v>
      </c>
      <c r="M774" s="2">
        <v>34.138248443603516</v>
      </c>
      <c r="N774" s="2">
        <v>36.633098602294922</v>
      </c>
      <c r="O774" s="2">
        <v>32.576103210449219</v>
      </c>
      <c r="R774" s="2">
        <v>36.524375915527344</v>
      </c>
      <c r="U774" s="2">
        <v>41.926071166992188</v>
      </c>
      <c r="V774" s="2">
        <v>38.292514801025391</v>
      </c>
      <c r="W774" s="2">
        <v>39.305332183837891</v>
      </c>
      <c r="Z774" s="2">
        <v>34.138248443603516</v>
      </c>
      <c r="AA774" s="2">
        <v>38.824672698974609</v>
      </c>
      <c r="AB774" s="2">
        <v>32.970932006835938</v>
      </c>
      <c r="AC774" s="2">
        <v>37.932022094726562</v>
      </c>
      <c r="AD774" s="2">
        <v>34.418632507324219</v>
      </c>
      <c r="AF774" s="2">
        <v>32.198444366455078</v>
      </c>
      <c r="AH774" s="2">
        <f t="shared" si="739"/>
        <v>2.6613816358267877</v>
      </c>
      <c r="AI774" s="2">
        <f t="shared" si="725"/>
        <v>32.198444366455078</v>
      </c>
      <c r="AJ774" s="2">
        <f t="shared" si="726"/>
        <v>32.489388117548884</v>
      </c>
      <c r="AK774" s="2">
        <f t="shared" si="727"/>
        <v>36.481460571289063</v>
      </c>
      <c r="AL774" s="2">
        <f t="shared" si="728"/>
        <v>40.473533025029241</v>
      </c>
      <c r="AM774" s="2">
        <f t="shared" si="729"/>
        <v>41.926071166992188</v>
      </c>
      <c r="AN774" s="89"/>
      <c r="AO774" s="48">
        <f t="shared" ref="AO774" ca="1" si="743">AN773</f>
        <v>38.659092689132592</v>
      </c>
      <c r="AP774" s="88"/>
      <c r="AQ774" s="88"/>
      <c r="AR774" s="88"/>
      <c r="AS774" s="88"/>
    </row>
    <row r="775" spans="1:45">
      <c r="A775" s="14" t="str">
        <f>'data organization'!S776</f>
        <v>773:18:1.4:HS</v>
      </c>
      <c r="B775" s="2">
        <v>39.377357482910156</v>
      </c>
      <c r="C775" s="2">
        <v>43.329517364501953</v>
      </c>
      <c r="D775" s="2">
        <v>41.127567291259766</v>
      </c>
      <c r="E775" s="2">
        <v>44.866863250732422</v>
      </c>
      <c r="F775" s="2">
        <v>35.328220367431641</v>
      </c>
      <c r="G775" s="2">
        <v>42.087814331054687</v>
      </c>
      <c r="H775" s="2">
        <v>46.276493072509766</v>
      </c>
      <c r="I775" s="2">
        <v>37.515983581542969</v>
      </c>
      <c r="J775" s="2">
        <v>33.081329345703125</v>
      </c>
      <c r="K775" s="2">
        <v>37.735942840576172</v>
      </c>
      <c r="L775" s="2">
        <v>34.081787109375</v>
      </c>
      <c r="M775" s="2">
        <v>42.832836151123047</v>
      </c>
      <c r="N775" s="2">
        <v>43.277484893798828</v>
      </c>
      <c r="O775" s="2">
        <v>36.385444641113281</v>
      </c>
      <c r="R775" s="2">
        <v>46.955291748046875</v>
      </c>
      <c r="U775" s="2">
        <v>37.776149749755859</v>
      </c>
      <c r="V775" s="2">
        <v>45.817653656005859</v>
      </c>
      <c r="W775" s="2">
        <v>45.422676086425781</v>
      </c>
      <c r="Z775" s="2">
        <v>38.246814727783203</v>
      </c>
      <c r="AA775" s="2">
        <v>36.910507202148438</v>
      </c>
      <c r="AB775" s="2">
        <v>34.895401000976563</v>
      </c>
      <c r="AC775" s="2">
        <v>41.803997039794922</v>
      </c>
      <c r="AD775" s="2">
        <v>31.761577606201172</v>
      </c>
      <c r="AF775" s="2">
        <v>33.831081390380859</v>
      </c>
      <c r="AH775" s="2">
        <f t="shared" si="739"/>
        <v>4.6103703886405984</v>
      </c>
      <c r="AI775" s="2">
        <f t="shared" si="725"/>
        <v>31.761577606201172</v>
      </c>
      <c r="AJ775" s="2">
        <f t="shared" si="726"/>
        <v>32.698019080837113</v>
      </c>
      <c r="AK775" s="2">
        <f t="shared" si="727"/>
        <v>39.613574663798012</v>
      </c>
      <c r="AL775" s="2">
        <f t="shared" si="728"/>
        <v>46.529130246758911</v>
      </c>
      <c r="AM775" s="2">
        <f t="shared" si="729"/>
        <v>46.955291748046875</v>
      </c>
      <c r="AN775" s="89"/>
      <c r="AO775" s="48">
        <f t="shared" ref="AO775" ca="1" si="744">AN773</f>
        <v>38.659092689132592</v>
      </c>
      <c r="AP775" s="88"/>
      <c r="AQ775" s="88"/>
      <c r="AR775" s="88"/>
      <c r="AS775" s="88"/>
    </row>
    <row r="776" spans="1:45">
      <c r="A776" s="14" t="str">
        <f>'data organization'!S777</f>
        <v>774:18:1.38:HI</v>
      </c>
      <c r="B776" s="2">
        <v>40.0396728515625</v>
      </c>
      <c r="C776" s="2">
        <v>38.944839477539063</v>
      </c>
      <c r="D776" s="2">
        <v>38.475624084472656</v>
      </c>
      <c r="E776" s="2">
        <v>39.883270263671875</v>
      </c>
      <c r="F776" s="2">
        <v>36.442359924316406</v>
      </c>
      <c r="G776" s="2">
        <v>37.537193298339844</v>
      </c>
      <c r="H776" s="2">
        <v>38.319217681884766</v>
      </c>
      <c r="I776" s="2">
        <v>38.475624084472656</v>
      </c>
      <c r="J776" s="2">
        <v>35.816738128662109</v>
      </c>
      <c r="K776" s="2">
        <v>41.603721618652344</v>
      </c>
      <c r="L776" s="2">
        <v>34.721904754638672</v>
      </c>
      <c r="M776" s="2">
        <v>32.375831604003906</v>
      </c>
      <c r="N776" s="2">
        <v>35.97314453125</v>
      </c>
      <c r="O776" s="2">
        <v>33.783473968505859</v>
      </c>
      <c r="R776" s="2">
        <v>35.97314453125</v>
      </c>
      <c r="U776" s="2">
        <v>47.703517913818359</v>
      </c>
      <c r="V776" s="2">
        <v>37.224384307861328</v>
      </c>
      <c r="W776" s="2">
        <v>39.414054870605469</v>
      </c>
      <c r="Z776" s="2">
        <v>34.565498352050781</v>
      </c>
      <c r="AA776" s="2">
        <v>41.916534423828125</v>
      </c>
      <c r="AB776" s="2">
        <v>33.93988037109375</v>
      </c>
      <c r="AC776" s="2">
        <v>38.475624084472656</v>
      </c>
      <c r="AD776" s="2">
        <v>36.755168914794922</v>
      </c>
      <c r="AF776" s="2">
        <v>33.001449584960938</v>
      </c>
      <c r="AH776" s="2">
        <f t="shared" si="739"/>
        <v>3.364426370737795</v>
      </c>
      <c r="AI776" s="2">
        <f t="shared" si="725"/>
        <v>32.375831604003906</v>
      </c>
      <c r="AJ776" s="2">
        <f t="shared" si="726"/>
        <v>32.510105178339515</v>
      </c>
      <c r="AK776" s="2">
        <f t="shared" si="727"/>
        <v>37.556744734446205</v>
      </c>
      <c r="AL776" s="2">
        <f t="shared" si="728"/>
        <v>42.603384290552896</v>
      </c>
      <c r="AM776" s="2">
        <f t="shared" si="729"/>
        <v>47.703517913818359</v>
      </c>
      <c r="AN776" s="89">
        <f ca="1">INDIRECT("'calcRED(0)'!R"&amp;ROW('calcRED(0)'!$V$17)+(ROW(AN776)-ROW($AN$116))/3&amp;"C"&amp;COLUMN('calcRED(0)'!$V$17),FALSE)</f>
        <v>37.491470391200707</v>
      </c>
      <c r="AO776" s="48">
        <f t="shared" ref="AO776" ca="1" si="745">AN776</f>
        <v>37.491470391200707</v>
      </c>
      <c r="AP776" s="88">
        <f>AK776-AK779</f>
        <v>1.2316891352335588</v>
      </c>
      <c r="AQ776" s="88">
        <f>AK777-AK780</f>
        <v>1.1682682832082136</v>
      </c>
      <c r="AR776" s="88">
        <f>AK778-AK781</f>
        <v>1.4468794663747175</v>
      </c>
      <c r="AS776" s="88">
        <f>data3!AM776</f>
        <v>3.9854995666011694E-2</v>
      </c>
    </row>
    <row r="777" spans="1:45">
      <c r="A777" s="14" t="str">
        <f>'data organization'!S778</f>
        <v>775:18:1.38:LO</v>
      </c>
      <c r="B777" s="2">
        <v>36.976425170898438</v>
      </c>
      <c r="C777" s="2">
        <v>37.03936767578125</v>
      </c>
      <c r="D777" s="2">
        <v>36.055160522460938</v>
      </c>
      <c r="E777" s="2">
        <v>38.824672698974609</v>
      </c>
      <c r="F777" s="2">
        <v>33.566032409667969</v>
      </c>
      <c r="G777" s="2">
        <v>36.089492797851563</v>
      </c>
      <c r="H777" s="2">
        <v>37.342639923095703</v>
      </c>
      <c r="I777" s="2">
        <v>35.494392395019531</v>
      </c>
      <c r="J777" s="2">
        <v>31.9981689453125</v>
      </c>
      <c r="K777" s="2">
        <v>37.251087188720703</v>
      </c>
      <c r="L777" s="2">
        <v>32.301441192626953</v>
      </c>
      <c r="M777" s="2">
        <v>33.125431060791016</v>
      </c>
      <c r="N777" s="2">
        <v>35.494392395019531</v>
      </c>
      <c r="O777" s="2">
        <v>31.597620010375977</v>
      </c>
      <c r="R777" s="2">
        <v>35.351337432861328</v>
      </c>
      <c r="U777" s="2">
        <v>40.592811584472656</v>
      </c>
      <c r="V777" s="2">
        <v>37.067977905273438</v>
      </c>
      <c r="W777" s="2">
        <v>38.092239379882812</v>
      </c>
      <c r="Z777" s="2">
        <v>33.062484741210937</v>
      </c>
      <c r="AA777" s="2">
        <v>37.565803527832031</v>
      </c>
      <c r="AB777" s="2">
        <v>31.952392578125</v>
      </c>
      <c r="AC777" s="2">
        <v>36.764705657958984</v>
      </c>
      <c r="AD777" s="2">
        <v>33.342868804931641</v>
      </c>
      <c r="AF777" s="2">
        <v>31.17418098449707</v>
      </c>
      <c r="AH777" s="2">
        <f t="shared" si="739"/>
        <v>2.5715169666864153</v>
      </c>
      <c r="AI777" s="2">
        <f t="shared" si="725"/>
        <v>31.17418098449707</v>
      </c>
      <c r="AJ777" s="2">
        <f t="shared" si="726"/>
        <v>31.481188174288821</v>
      </c>
      <c r="AK777" s="2">
        <f t="shared" si="727"/>
        <v>35.338463624318443</v>
      </c>
      <c r="AL777" s="2">
        <f t="shared" si="728"/>
        <v>39.195739074348069</v>
      </c>
      <c r="AM777" s="2">
        <f t="shared" si="729"/>
        <v>40.592811584472656</v>
      </c>
      <c r="AN777" s="89"/>
      <c r="AO777" s="48">
        <f t="shared" ref="AO777" ca="1" si="746">AN776</f>
        <v>37.491470391200707</v>
      </c>
      <c r="AP777" s="88"/>
      <c r="AQ777" s="88"/>
      <c r="AR777" s="88"/>
      <c r="AS777" s="88"/>
    </row>
    <row r="778" spans="1:45">
      <c r="A778" s="14" t="str">
        <f>'data organization'!S779</f>
        <v>776:18:1.38:HS</v>
      </c>
      <c r="B778" s="2">
        <v>37.754863739013672</v>
      </c>
      <c r="C778" s="2">
        <v>41.747234344482422</v>
      </c>
      <c r="D778" s="2">
        <v>39.826732635498047</v>
      </c>
      <c r="E778" s="2">
        <v>43.485618591308594</v>
      </c>
      <c r="F778" s="2">
        <v>34.339588165283203</v>
      </c>
      <c r="G778" s="2">
        <v>40.697109222412109</v>
      </c>
      <c r="H778" s="2">
        <v>44.072174072265625</v>
      </c>
      <c r="I778" s="2">
        <v>35.933700561523438</v>
      </c>
      <c r="J778" s="2">
        <v>31.969711303710938</v>
      </c>
      <c r="K778" s="2">
        <v>36.345233917236328</v>
      </c>
      <c r="L778" s="2">
        <v>32.792781829833984</v>
      </c>
      <c r="M778" s="2">
        <v>41.553291320800781</v>
      </c>
      <c r="N778" s="2">
        <v>41.839473724365234</v>
      </c>
      <c r="O778" s="2">
        <v>35.129550933837891</v>
      </c>
      <c r="R778" s="2">
        <v>45.678112030029297</v>
      </c>
      <c r="U778" s="2">
        <v>36.144199371337891</v>
      </c>
      <c r="V778" s="2">
        <v>44.566490173339844</v>
      </c>
      <c r="W778" s="2">
        <v>43.774166107177734</v>
      </c>
      <c r="Z778" s="2">
        <v>36.896316528320313</v>
      </c>
      <c r="AA778" s="2">
        <v>35.309299468994141</v>
      </c>
      <c r="AB778" s="2">
        <v>33.410087585449219</v>
      </c>
      <c r="AC778" s="2">
        <v>39.237812042236328</v>
      </c>
      <c r="AD778" s="2">
        <v>30.574274063110352</v>
      </c>
      <c r="AF778" s="2">
        <v>32.428550720214844</v>
      </c>
      <c r="AH778" s="2">
        <f t="shared" si="739"/>
        <v>4.5048486854735517</v>
      </c>
      <c r="AI778" s="2">
        <f t="shared" si="725"/>
        <v>30.574274063110352</v>
      </c>
      <c r="AJ778" s="2">
        <f t="shared" si="726"/>
        <v>31.388825823947265</v>
      </c>
      <c r="AK778" s="2">
        <f t="shared" si="727"/>
        <v>38.146098852157593</v>
      </c>
      <c r="AL778" s="2">
        <f t="shared" si="728"/>
        <v>44.903371880367921</v>
      </c>
      <c r="AM778" s="2">
        <f t="shared" si="729"/>
        <v>45.678112030029297</v>
      </c>
      <c r="AN778" s="89"/>
      <c r="AO778" s="48">
        <f t="shared" ref="AO778" ca="1" si="747">AN776</f>
        <v>37.491470391200707</v>
      </c>
      <c r="AP778" s="88"/>
      <c r="AQ778" s="88"/>
      <c r="AR778" s="88"/>
      <c r="AS778" s="88"/>
    </row>
    <row r="779" spans="1:45">
      <c r="A779" s="14" t="str">
        <f>'data organization'!S780</f>
        <v>777:18:1.36:HI</v>
      </c>
      <c r="B779" s="2">
        <v>38.632030487060547</v>
      </c>
      <c r="C779" s="2">
        <v>37.693599700927734</v>
      </c>
      <c r="D779" s="2">
        <v>37.224384307861328</v>
      </c>
      <c r="E779" s="2">
        <v>38.632030487060547</v>
      </c>
      <c r="F779" s="2">
        <v>35.347522735595703</v>
      </c>
      <c r="G779" s="2">
        <v>36.285953521728516</v>
      </c>
      <c r="H779" s="2">
        <v>37.067977905273438</v>
      </c>
      <c r="I779" s="2">
        <v>37.224384307861328</v>
      </c>
      <c r="J779" s="2">
        <v>34.565498352050781</v>
      </c>
      <c r="K779" s="2">
        <v>40.196079254150391</v>
      </c>
      <c r="L779" s="2">
        <v>33.470664978027344</v>
      </c>
      <c r="M779" s="2">
        <v>31.437398910522461</v>
      </c>
      <c r="N779" s="2">
        <v>34.721904754638672</v>
      </c>
      <c r="O779" s="2">
        <v>32.688640594482422</v>
      </c>
      <c r="R779" s="2">
        <v>34.721904754638672</v>
      </c>
      <c r="U779" s="2">
        <v>46.139469146728516</v>
      </c>
      <c r="V779" s="2">
        <v>35.97314453125</v>
      </c>
      <c r="W779" s="2">
        <v>38.162815093994141</v>
      </c>
      <c r="Z779" s="2">
        <v>33.470664978027344</v>
      </c>
      <c r="AA779" s="2">
        <v>40.508888244628906</v>
      </c>
      <c r="AB779" s="2">
        <v>32.845043182373047</v>
      </c>
      <c r="AC779" s="2">
        <v>37.224384307861328</v>
      </c>
      <c r="AD779" s="2">
        <v>35.660335540771484</v>
      </c>
      <c r="AF779" s="2">
        <v>31.906614303588867</v>
      </c>
      <c r="AH779" s="2">
        <f t="shared" si="739"/>
        <v>3.2469702685337074</v>
      </c>
      <c r="AI779" s="2">
        <f t="shared" si="725"/>
        <v>31.437398910522461</v>
      </c>
      <c r="AJ779" s="2">
        <f t="shared" si="726"/>
        <v>31.454600196412088</v>
      </c>
      <c r="AK779" s="2">
        <f t="shared" si="727"/>
        <v>36.325055599212646</v>
      </c>
      <c r="AL779" s="2">
        <f t="shared" si="728"/>
        <v>41.195511002013205</v>
      </c>
      <c r="AM779" s="2">
        <f t="shared" si="729"/>
        <v>46.139469146728516</v>
      </c>
      <c r="AN779" s="89">
        <f ca="1">INDIRECT("'calcRED(0)'!R"&amp;ROW('calcRED(0)'!$V$17)+(ROW(AN779)-ROW($AN$116))/3&amp;"C"&amp;COLUMN('calcRED(0)'!$V$17),FALSE)</f>
        <v>36.170412997711189</v>
      </c>
      <c r="AO779" s="48">
        <f t="shared" ref="AO779" ca="1" si="748">AN779</f>
        <v>36.170412997711189</v>
      </c>
      <c r="AP779" s="88">
        <f>AK779-AK782</f>
        <v>1.2707905769348145</v>
      </c>
      <c r="AQ779" s="88">
        <f>AK780-AK783</f>
        <v>1.2166685263315813</v>
      </c>
      <c r="AR779" s="88">
        <f>AK781-AK784</f>
        <v>1.4862000942230225</v>
      </c>
      <c r="AS779" s="88">
        <f>data3!AM779</f>
        <v>3.9548143263786084E-2</v>
      </c>
    </row>
    <row r="780" spans="1:45">
      <c r="A780" s="14" t="str">
        <f>'data organization'!S781</f>
        <v>778:18:1.36:LO</v>
      </c>
      <c r="B780" s="2">
        <v>35.729000091552734</v>
      </c>
      <c r="C780" s="2">
        <v>35.803386688232422</v>
      </c>
      <c r="D780" s="2">
        <v>34.910736083984375</v>
      </c>
      <c r="E780" s="2">
        <v>37.520027160644531</v>
      </c>
      <c r="F780" s="2">
        <v>32.438774108886719</v>
      </c>
      <c r="G780" s="2">
        <v>34.830623626708984</v>
      </c>
      <c r="H780" s="2">
        <v>36.146717071533203</v>
      </c>
      <c r="I780" s="2">
        <v>34.309909820556641</v>
      </c>
      <c r="J780" s="2">
        <v>30.973907470703125</v>
      </c>
      <c r="K780" s="2">
        <v>35.986495971679688</v>
      </c>
      <c r="L780" s="2">
        <v>31.254291534423828</v>
      </c>
      <c r="M780" s="2">
        <v>32.02105712890625</v>
      </c>
      <c r="N780" s="2">
        <v>34.315631866455078</v>
      </c>
      <c r="O780" s="2">
        <v>30.539024353027344</v>
      </c>
      <c r="R780" s="2">
        <v>34.149692535400391</v>
      </c>
      <c r="U780" s="2">
        <v>39.299610137939453</v>
      </c>
      <c r="V780" s="2">
        <v>35.883499145507813</v>
      </c>
      <c r="W780" s="2">
        <v>36.827648162841797</v>
      </c>
      <c r="Z780" s="2">
        <v>31.9981689453125</v>
      </c>
      <c r="AA780" s="2">
        <v>36.324100494384766</v>
      </c>
      <c r="AB780" s="2">
        <v>30.9395751953125</v>
      </c>
      <c r="AC780" s="2">
        <v>35.500114440917969</v>
      </c>
      <c r="AD780" s="2">
        <v>32.244220733642578</v>
      </c>
      <c r="AF780" s="2">
        <v>30.13847541809082</v>
      </c>
      <c r="AH780" s="2">
        <f t="shared" si="739"/>
        <v>2.4839106188711009</v>
      </c>
      <c r="AI780" s="2">
        <f t="shared" si="725"/>
        <v>30.13847541809082</v>
      </c>
      <c r="AJ780" s="2">
        <f t="shared" si="726"/>
        <v>30.44432941280358</v>
      </c>
      <c r="AK780" s="2">
        <f t="shared" si="727"/>
        <v>34.170195341110229</v>
      </c>
      <c r="AL780" s="2">
        <f t="shared" si="728"/>
        <v>37.896061269416883</v>
      </c>
      <c r="AM780" s="2">
        <f t="shared" si="729"/>
        <v>39.299610137939453</v>
      </c>
      <c r="AN780" s="89"/>
      <c r="AO780" s="48">
        <f t="shared" ref="AO780" ca="1" si="749">AN779</f>
        <v>36.170412997711189</v>
      </c>
      <c r="AP780" s="88"/>
      <c r="AQ780" s="88"/>
      <c r="AR780" s="88"/>
      <c r="AS780" s="88"/>
    </row>
    <row r="781" spans="1:45">
      <c r="A781" s="14" t="str">
        <f>'data organization'!S782</f>
        <v>779:18:1.36:HS</v>
      </c>
      <c r="B781" s="2">
        <v>36.368885040283203</v>
      </c>
      <c r="C781" s="2">
        <v>40.160221099853516</v>
      </c>
      <c r="D781" s="2">
        <v>38.379264831542969</v>
      </c>
      <c r="E781" s="2">
        <v>42.584495544433594</v>
      </c>
      <c r="F781" s="2">
        <v>32.894485473632812</v>
      </c>
      <c r="G781" s="2">
        <v>38.953994750976562</v>
      </c>
      <c r="H781" s="2">
        <v>42.388191223144531</v>
      </c>
      <c r="I781" s="2">
        <v>34.840999603271484</v>
      </c>
      <c r="J781" s="2">
        <v>30.839170455932617</v>
      </c>
      <c r="K781" s="2">
        <v>35.025482177734375</v>
      </c>
      <c r="L781" s="2">
        <v>31.638589859008789</v>
      </c>
      <c r="M781" s="2">
        <v>39.736858367919922</v>
      </c>
      <c r="N781" s="2">
        <v>40.141300201416016</v>
      </c>
      <c r="O781" s="2">
        <v>33.355686187744141</v>
      </c>
      <c r="R781" s="2">
        <v>43.710308074951172</v>
      </c>
      <c r="U781" s="2">
        <v>34.798427581787109</v>
      </c>
      <c r="V781" s="2">
        <v>42.825740814208984</v>
      </c>
      <c r="W781" s="2">
        <v>41.756694793701172</v>
      </c>
      <c r="Z781" s="2">
        <v>35.131916046142578</v>
      </c>
      <c r="AA781" s="2">
        <v>33.842906951904297</v>
      </c>
      <c r="AB781" s="2">
        <v>32.426185607910156</v>
      </c>
      <c r="AC781" s="2">
        <v>37.972457885742187</v>
      </c>
      <c r="AD781" s="2">
        <v>29.647134780883789</v>
      </c>
      <c r="AF781" s="2">
        <v>31.361867904663086</v>
      </c>
      <c r="AH781" s="2">
        <f t="shared" si="739"/>
        <v>4.2962310592954465</v>
      </c>
      <c r="AI781" s="2">
        <f t="shared" si="725"/>
        <v>29.647134780883789</v>
      </c>
      <c r="AJ781" s="2">
        <f t="shared" si="726"/>
        <v>30.254872796839706</v>
      </c>
      <c r="AK781" s="2">
        <f t="shared" si="727"/>
        <v>36.699219385782875</v>
      </c>
      <c r="AL781" s="2">
        <f t="shared" si="728"/>
        <v>43.143565974726044</v>
      </c>
      <c r="AM781" s="2">
        <f t="shared" si="729"/>
        <v>43.710308074951172</v>
      </c>
      <c r="AN781" s="89"/>
      <c r="AO781" s="48">
        <f t="shared" ref="AO781" ca="1" si="750">AN779</f>
        <v>36.170412997711189</v>
      </c>
      <c r="AP781" s="88"/>
      <c r="AQ781" s="88"/>
      <c r="AR781" s="88"/>
      <c r="AS781" s="88"/>
    </row>
    <row r="782" spans="1:45">
      <c r="A782" s="14" t="str">
        <f>'data organization'!S783</f>
        <v>780:18:1.34:HI</v>
      </c>
      <c r="B782" s="2">
        <v>37.380790710449219</v>
      </c>
      <c r="C782" s="2">
        <v>36.285953521728516</v>
      </c>
      <c r="D782" s="2">
        <v>35.816738128662109</v>
      </c>
      <c r="E782" s="2">
        <v>37.224384307861328</v>
      </c>
      <c r="F782" s="2">
        <v>34.096282958984375</v>
      </c>
      <c r="G782" s="2">
        <v>35.034713745117187</v>
      </c>
      <c r="H782" s="2">
        <v>35.816738128662109</v>
      </c>
      <c r="I782" s="2">
        <v>35.97314453125</v>
      </c>
      <c r="J782" s="2">
        <v>33.314258575439453</v>
      </c>
      <c r="K782" s="2">
        <v>38.788433074951172</v>
      </c>
      <c r="L782" s="2">
        <v>32.375831604003906</v>
      </c>
      <c r="M782" s="2">
        <v>30.342565536499023</v>
      </c>
      <c r="N782" s="2">
        <v>33.470664978027344</v>
      </c>
      <c r="O782" s="2">
        <v>31.593805313110352</v>
      </c>
      <c r="R782" s="2">
        <v>33.627071380615234</v>
      </c>
      <c r="U782" s="2">
        <v>44.419013977050781</v>
      </c>
      <c r="V782" s="2">
        <v>34.721904754638672</v>
      </c>
      <c r="W782" s="2">
        <v>36.755168914794922</v>
      </c>
      <c r="Z782" s="2">
        <v>32.219425201416016</v>
      </c>
      <c r="AA782" s="2">
        <v>39.101242065429688</v>
      </c>
      <c r="AB782" s="2">
        <v>31.750209808349609</v>
      </c>
      <c r="AC782" s="2">
        <v>35.97314453125</v>
      </c>
      <c r="AD782" s="2">
        <v>34.409095764160156</v>
      </c>
      <c r="AF782" s="2">
        <v>30.811779022216797</v>
      </c>
      <c r="AH782" s="2">
        <f t="shared" si="739"/>
        <v>3.1118429663044482</v>
      </c>
      <c r="AI782" s="2">
        <f t="shared" si="725"/>
        <v>30.342565536499023</v>
      </c>
      <c r="AJ782" s="2">
        <f t="shared" si="726"/>
        <v>30.386500572821159</v>
      </c>
      <c r="AK782" s="2">
        <f t="shared" si="727"/>
        <v>35.054265022277832</v>
      </c>
      <c r="AL782" s="2">
        <f t="shared" si="728"/>
        <v>39.722029471734501</v>
      </c>
      <c r="AM782" s="2">
        <f t="shared" si="729"/>
        <v>44.419013977050781</v>
      </c>
      <c r="AN782" s="89">
        <f ca="1">INDIRECT("'calcRED(0)'!R"&amp;ROW('calcRED(0)'!$V$17)+(ROW(AN782)-ROW($AN$116))/3&amp;"C"&amp;COLUMN('calcRED(0)'!$V$17),FALSE)</f>
        <v>34.859526716472374</v>
      </c>
      <c r="AO782" s="48">
        <f t="shared" ref="AO782" ca="1" si="751">AN782</f>
        <v>34.859526716472374</v>
      </c>
      <c r="AP782" s="88">
        <f>AK782-AK785</f>
        <v>1.3098917007446289</v>
      </c>
      <c r="AQ782" s="88">
        <f>AK783-AK786</f>
        <v>1.2486171722412145</v>
      </c>
      <c r="AR782" s="88">
        <f>AK784-AK787</f>
        <v>1.6159876982370989</v>
      </c>
      <c r="AS782" s="88">
        <f>data3!AM782</f>
        <v>3.8871142172044237E-2</v>
      </c>
    </row>
    <row r="783" spans="1:45">
      <c r="A783" s="14" t="str">
        <f>'data organization'!S784</f>
        <v>781:18:1.34:LO</v>
      </c>
      <c r="B783" s="2">
        <v>34.464408874511719</v>
      </c>
      <c r="C783" s="2">
        <v>34.533073425292969</v>
      </c>
      <c r="D783" s="2">
        <v>33.628978729248047</v>
      </c>
      <c r="E783" s="2">
        <v>36.140995025634766</v>
      </c>
      <c r="F783" s="2">
        <v>31.260013580322266</v>
      </c>
      <c r="G783" s="2">
        <v>33.606086730957031</v>
      </c>
      <c r="H783" s="2">
        <v>34.870677947998047</v>
      </c>
      <c r="I783" s="2">
        <v>33.068206787109375</v>
      </c>
      <c r="J783" s="2">
        <v>29.835203170776367</v>
      </c>
      <c r="K783" s="2">
        <v>34.767681121826172</v>
      </c>
      <c r="L783" s="2">
        <v>30.178529739379883</v>
      </c>
      <c r="M783" s="2">
        <v>30.916685104370117</v>
      </c>
      <c r="N783" s="2">
        <v>33.148319244384766</v>
      </c>
      <c r="O783" s="2">
        <v>29.451820373535156</v>
      </c>
      <c r="R783" s="2">
        <v>32.976654052734375</v>
      </c>
      <c r="U783" s="2">
        <v>37.897689819335937</v>
      </c>
      <c r="V783" s="2">
        <v>34.544517517089844</v>
      </c>
      <c r="W783" s="2">
        <v>35.534446716308594</v>
      </c>
      <c r="Z783" s="2">
        <v>30.859464645385742</v>
      </c>
      <c r="AA783" s="2">
        <v>35.048065185546875</v>
      </c>
      <c r="AB783" s="2">
        <v>29.818037033081055</v>
      </c>
      <c r="AC783" s="2">
        <v>34.224079132080078</v>
      </c>
      <c r="AD783" s="2">
        <v>31.08262825012207</v>
      </c>
      <c r="AF783" s="2">
        <v>29.02838134765625</v>
      </c>
      <c r="AH783" s="2">
        <f t="shared" si="739"/>
        <v>2.3983978565856909</v>
      </c>
      <c r="AI783" s="2">
        <f t="shared" si="725"/>
        <v>29.02838134765625</v>
      </c>
      <c r="AJ783" s="2">
        <f t="shared" si="726"/>
        <v>29.355930029900112</v>
      </c>
      <c r="AK783" s="2">
        <f t="shared" si="727"/>
        <v>32.953526814778648</v>
      </c>
      <c r="AL783" s="2">
        <f t="shared" si="728"/>
        <v>36.551123599657188</v>
      </c>
      <c r="AM783" s="2">
        <f t="shared" si="729"/>
        <v>37.897689819335937</v>
      </c>
      <c r="AN783" s="89"/>
      <c r="AO783" s="48">
        <f t="shared" ref="AO783" ca="1" si="752">AN782</f>
        <v>34.859526716472374</v>
      </c>
      <c r="AP783" s="88"/>
      <c r="AQ783" s="88"/>
      <c r="AR783" s="88"/>
      <c r="AS783" s="88"/>
    </row>
    <row r="784" spans="1:45">
      <c r="A784" s="14" t="str">
        <f>'data organization'!S785</f>
        <v>782:18:1.34:HS</v>
      </c>
      <c r="B784" s="2">
        <v>34.994735717773438</v>
      </c>
      <c r="C784" s="2">
        <v>38.388725280761719</v>
      </c>
      <c r="D784" s="2">
        <v>36.702373504638672</v>
      </c>
      <c r="E784" s="2">
        <v>40.06561279296875</v>
      </c>
      <c r="F784" s="2">
        <v>31.955520629882813</v>
      </c>
      <c r="G784" s="2">
        <v>37.333866119384766</v>
      </c>
      <c r="H784" s="2">
        <v>40.408561706542969</v>
      </c>
      <c r="I784" s="2">
        <v>33.206684112548828</v>
      </c>
      <c r="J784" s="2">
        <v>29.784313201904297</v>
      </c>
      <c r="K784" s="2">
        <v>33.492866516113281</v>
      </c>
      <c r="L784" s="2">
        <v>30.226596832275391</v>
      </c>
      <c r="M784" s="2">
        <v>38.149845123291016</v>
      </c>
      <c r="N784" s="2">
        <v>38.518806457519531</v>
      </c>
      <c r="O784" s="2">
        <v>31.969711303710938</v>
      </c>
      <c r="R784" s="2">
        <v>41.995574951171875</v>
      </c>
      <c r="U784" s="2">
        <v>33.071868896484375</v>
      </c>
      <c r="V784" s="2">
        <v>41.494163513183594</v>
      </c>
      <c r="W784" s="2">
        <v>39.935531616210938</v>
      </c>
      <c r="Z784" s="2">
        <v>33.972991943359375</v>
      </c>
      <c r="AA784" s="2">
        <v>32.490043640136719</v>
      </c>
      <c r="AB784" s="2">
        <v>31.18211555480957</v>
      </c>
      <c r="AC784" s="2">
        <v>37.019302368164062</v>
      </c>
      <c r="AD784" s="2">
        <v>28.623025894165039</v>
      </c>
      <c r="AF784" s="2">
        <v>30.12962532043457</v>
      </c>
      <c r="AH784" s="2">
        <f t="shared" si="739"/>
        <v>4.061847025546137</v>
      </c>
      <c r="AI784" s="2">
        <f t="shared" si="725"/>
        <v>28.623025894165039</v>
      </c>
      <c r="AJ784" s="2">
        <f t="shared" si="726"/>
        <v>29.120248753240645</v>
      </c>
      <c r="AK784" s="2">
        <f t="shared" si="727"/>
        <v>35.213019291559853</v>
      </c>
      <c r="AL784" s="2">
        <f t="shared" si="728"/>
        <v>41.30578982987906</v>
      </c>
      <c r="AM784" s="2">
        <f t="shared" si="729"/>
        <v>41.995574951171875</v>
      </c>
      <c r="AN784" s="89"/>
      <c r="AO784" s="48">
        <f t="shared" ref="AO784" ca="1" si="753">AN782</f>
        <v>34.859526716472374</v>
      </c>
      <c r="AP784" s="88"/>
      <c r="AQ784" s="88"/>
      <c r="AR784" s="88"/>
      <c r="AS784" s="88"/>
    </row>
    <row r="785" spans="1:45">
      <c r="A785" s="14" t="str">
        <f>'data organization'!S786</f>
        <v>783:18:1.32:HI</v>
      </c>
      <c r="B785" s="2">
        <v>35.97314453125</v>
      </c>
      <c r="C785" s="2">
        <v>35.034713745117187</v>
      </c>
      <c r="D785" s="2">
        <v>34.565498352050781</v>
      </c>
      <c r="E785" s="2">
        <v>35.816738128662109</v>
      </c>
      <c r="F785" s="2">
        <v>32.845043182373047</v>
      </c>
      <c r="G785" s="2">
        <v>33.627071380615234</v>
      </c>
      <c r="H785" s="2">
        <v>34.409095764160156</v>
      </c>
      <c r="I785" s="2">
        <v>34.565498352050781</v>
      </c>
      <c r="J785" s="2">
        <v>32.063018798828125</v>
      </c>
      <c r="K785" s="2">
        <v>37.380790710449219</v>
      </c>
      <c r="L785" s="2">
        <v>31.124589920043945</v>
      </c>
      <c r="M785" s="2">
        <v>29.091325759887695</v>
      </c>
      <c r="N785" s="2">
        <v>32.375831604003906</v>
      </c>
      <c r="O785" s="2">
        <v>30.498970031738281</v>
      </c>
      <c r="R785" s="2">
        <v>32.375831604003906</v>
      </c>
      <c r="U785" s="2">
        <v>42.854961395263672</v>
      </c>
      <c r="V785" s="2">
        <v>33.470664978027344</v>
      </c>
      <c r="W785" s="2">
        <v>35.347522735595703</v>
      </c>
      <c r="Z785" s="2">
        <v>30.968185424804688</v>
      </c>
      <c r="AA785" s="2">
        <v>37.693599700927734</v>
      </c>
      <c r="AB785" s="2">
        <v>30.498970031738281</v>
      </c>
      <c r="AC785" s="2">
        <v>34.565498352050781</v>
      </c>
      <c r="AD785" s="2">
        <v>33.157855987548828</v>
      </c>
      <c r="AF785" s="2">
        <v>29.560539245605469</v>
      </c>
      <c r="AH785" s="2">
        <f t="shared" si="739"/>
        <v>3.0244643183502067</v>
      </c>
      <c r="AI785" s="2">
        <f t="shared" si="725"/>
        <v>29.091325759887695</v>
      </c>
      <c r="AJ785" s="2">
        <f t="shared" si="726"/>
        <v>29.207676844007892</v>
      </c>
      <c r="AK785" s="2">
        <f t="shared" si="727"/>
        <v>33.744373321533203</v>
      </c>
      <c r="AL785" s="2">
        <f t="shared" si="728"/>
        <v>38.281069799058514</v>
      </c>
      <c r="AM785" s="2">
        <f t="shared" si="729"/>
        <v>42.854961395263672</v>
      </c>
      <c r="AN785" s="89">
        <f ca="1">INDIRECT("'calcRED(0)'!R"&amp;ROW('calcRED(0)'!$V$17)+(ROW(AN785)-ROW($AN$116))/3&amp;"C"&amp;COLUMN('calcRED(0)'!$V$17),FALSE)</f>
        <v>33.571080716124328</v>
      </c>
      <c r="AO785" s="48">
        <f t="shared" ref="AO785" ca="1" si="754">AN785</f>
        <v>33.571080716124328</v>
      </c>
      <c r="AP785" s="88">
        <f>AK785-AK788</f>
        <v>1.3685431480407715</v>
      </c>
      <c r="AQ785" s="88">
        <f>AK786-AK789</f>
        <v>1.2927254041035958</v>
      </c>
      <c r="AR785" s="88">
        <f>AK787-AK790</f>
        <v>1.5066984494527205</v>
      </c>
      <c r="AS785" s="88">
        <f>data3!AM785</f>
        <v>4.1467603175870837E-2</v>
      </c>
    </row>
    <row r="786" spans="1:45">
      <c r="A786" s="14" t="str">
        <f>'data organization'!S787</f>
        <v>784:18:1.32:LO</v>
      </c>
      <c r="B786" s="2">
        <v>33.068206787109375</v>
      </c>
      <c r="C786" s="2">
        <v>33.234149932861328</v>
      </c>
      <c r="D786" s="2">
        <v>32.335773468017578</v>
      </c>
      <c r="E786" s="2">
        <v>34.773403167724609</v>
      </c>
      <c r="F786" s="2">
        <v>30.155641555786133</v>
      </c>
      <c r="G786" s="2">
        <v>32.347217559814453</v>
      </c>
      <c r="H786" s="2">
        <v>33.531700134277344</v>
      </c>
      <c r="I786" s="2">
        <v>31.746395111083984</v>
      </c>
      <c r="J786" s="2">
        <v>28.707942962646484</v>
      </c>
      <c r="K786" s="2">
        <v>33.457313537597656</v>
      </c>
      <c r="L786" s="2">
        <v>29.034103393554687</v>
      </c>
      <c r="M786" s="2">
        <v>29.709316253662109</v>
      </c>
      <c r="N786" s="2">
        <v>31.929502487182617</v>
      </c>
      <c r="O786" s="2">
        <v>28.381780624389648</v>
      </c>
      <c r="R786" s="2">
        <v>31.775005340576172</v>
      </c>
      <c r="U786" s="2">
        <v>36.421379089355469</v>
      </c>
      <c r="V786" s="2">
        <v>33.285648345947266</v>
      </c>
      <c r="W786" s="2">
        <v>34.184024810791016</v>
      </c>
      <c r="Z786" s="2">
        <v>29.697872161865234</v>
      </c>
      <c r="AA786" s="2">
        <v>33.686199188232422</v>
      </c>
      <c r="AB786" s="2">
        <v>28.702220916748047</v>
      </c>
      <c r="AC786" s="2">
        <v>32.936599731445313</v>
      </c>
      <c r="AD786" s="2">
        <v>29.87525749206543</v>
      </c>
      <c r="AF786" s="2">
        <v>27.941177368164063</v>
      </c>
      <c r="AH786" s="2">
        <f t="shared" si="739"/>
        <v>2.2966836968239175</v>
      </c>
      <c r="AI786" s="2">
        <f t="shared" si="725"/>
        <v>27.941177368164063</v>
      </c>
      <c r="AJ786" s="2">
        <f t="shared" si="726"/>
        <v>28.259884097301558</v>
      </c>
      <c r="AK786" s="2">
        <f t="shared" si="727"/>
        <v>31.704909642537434</v>
      </c>
      <c r="AL786" s="2">
        <f t="shared" si="728"/>
        <v>35.149935187773309</v>
      </c>
      <c r="AM786" s="2">
        <f t="shared" si="729"/>
        <v>36.421379089355469</v>
      </c>
      <c r="AN786" s="89"/>
      <c r="AO786" s="48">
        <f t="shared" ref="AO786" ca="1" si="755">AN785</f>
        <v>33.571080716124328</v>
      </c>
      <c r="AP786" s="88"/>
      <c r="AQ786" s="88"/>
      <c r="AR786" s="88"/>
      <c r="AS786" s="88"/>
    </row>
    <row r="787" spans="1:45">
      <c r="A787" s="14" t="str">
        <f>'data organization'!S788</f>
        <v>785:18:1.32:HS</v>
      </c>
      <c r="B787" s="2">
        <v>33.185398101806641</v>
      </c>
      <c r="C787" s="2">
        <v>36.572288513183594</v>
      </c>
      <c r="D787" s="2">
        <v>35.155567169189453</v>
      </c>
      <c r="E787" s="2">
        <v>38.133289337158203</v>
      </c>
      <c r="F787" s="2">
        <v>30.427633285522461</v>
      </c>
      <c r="G787" s="2">
        <v>35.796520233154297</v>
      </c>
      <c r="H787" s="2">
        <v>38.696193695068359</v>
      </c>
      <c r="I787" s="2">
        <v>31.614938735961914</v>
      </c>
      <c r="J787" s="2">
        <v>28.511863708496094</v>
      </c>
      <c r="K787" s="2">
        <v>31.915311813354492</v>
      </c>
      <c r="L787" s="2">
        <v>28.646677017211914</v>
      </c>
      <c r="M787" s="2">
        <v>36.494239807128906</v>
      </c>
      <c r="N787" s="2">
        <v>36.536811828613281</v>
      </c>
      <c r="O787" s="2">
        <v>30.472572326660156</v>
      </c>
      <c r="R787" s="2">
        <v>40.044326782226563</v>
      </c>
      <c r="U787" s="2">
        <v>31.591287612915039</v>
      </c>
      <c r="V787" s="2">
        <v>39.687191009521484</v>
      </c>
      <c r="W787" s="2">
        <v>38.445487976074219</v>
      </c>
      <c r="Z787" s="2">
        <v>32.076141357421875</v>
      </c>
      <c r="AA787" s="2">
        <v>31.132448196411133</v>
      </c>
      <c r="AB787" s="2">
        <v>29.982986450195313</v>
      </c>
      <c r="AC787" s="2">
        <v>34.8883056640625</v>
      </c>
      <c r="AD787" s="2">
        <v>27.404973983764648</v>
      </c>
      <c r="AF787" s="2">
        <v>28.916303634643555</v>
      </c>
      <c r="AH787" s="2">
        <f t="shared" si="739"/>
        <v>3.8807648002878761</v>
      </c>
      <c r="AI787" s="2">
        <f t="shared" si="725"/>
        <v>27.404973983764648</v>
      </c>
      <c r="AJ787" s="2">
        <f t="shared" si="726"/>
        <v>27.775884392890941</v>
      </c>
      <c r="AK787" s="2">
        <f t="shared" si="727"/>
        <v>33.597031593322754</v>
      </c>
      <c r="AL787" s="2">
        <f t="shared" si="728"/>
        <v>39.418178793754571</v>
      </c>
      <c r="AM787" s="2">
        <f t="shared" si="729"/>
        <v>40.044326782226563</v>
      </c>
      <c r="AN787" s="89"/>
      <c r="AO787" s="48">
        <f t="shared" ref="AO787" ca="1" si="756">AN785</f>
        <v>33.571080716124328</v>
      </c>
      <c r="AP787" s="88"/>
      <c r="AQ787" s="88"/>
      <c r="AR787" s="88"/>
      <c r="AS787" s="88"/>
    </row>
    <row r="788" spans="1:45">
      <c r="A788" s="14" t="str">
        <f>'data organization'!S789</f>
        <v>786:18:1.3:HI</v>
      </c>
      <c r="B788" s="2">
        <v>34.565498352050781</v>
      </c>
      <c r="C788" s="2">
        <v>33.627071380615234</v>
      </c>
      <c r="D788" s="2">
        <v>33.157855987548828</v>
      </c>
      <c r="E788" s="2">
        <v>34.409095764160156</v>
      </c>
      <c r="F788" s="2">
        <v>31.437398910522461</v>
      </c>
      <c r="G788" s="2">
        <v>32.375831604003906</v>
      </c>
      <c r="H788" s="2">
        <v>33.001449584960938</v>
      </c>
      <c r="I788" s="2">
        <v>33.157855987548828</v>
      </c>
      <c r="J788" s="2">
        <v>30.811779022216797</v>
      </c>
      <c r="K788" s="2">
        <v>35.816738128662109</v>
      </c>
      <c r="L788" s="2">
        <v>29.873350143432617</v>
      </c>
      <c r="M788" s="2">
        <v>27.996490478515625</v>
      </c>
      <c r="N788" s="2">
        <v>30.968185424804688</v>
      </c>
      <c r="O788" s="2">
        <v>29.247730255126953</v>
      </c>
      <c r="R788" s="2">
        <v>30.968185424804688</v>
      </c>
      <c r="U788" s="2">
        <v>41.134510040283203</v>
      </c>
      <c r="V788" s="2">
        <v>32.063018798828125</v>
      </c>
      <c r="W788" s="2">
        <v>33.93988037109375</v>
      </c>
      <c r="Z788" s="2">
        <v>29.716945648193359</v>
      </c>
      <c r="AA788" s="2">
        <v>36.129550933837891</v>
      </c>
      <c r="AB788" s="2">
        <v>29.247730255126953</v>
      </c>
      <c r="AC788" s="2">
        <v>33.157855987548828</v>
      </c>
      <c r="AD788" s="2">
        <v>31.750209808349609</v>
      </c>
      <c r="AF788" s="2">
        <v>28.465705871582031</v>
      </c>
      <c r="AH788" s="2">
        <f t="shared" si="739"/>
        <v>2.8964774281177701</v>
      </c>
      <c r="AI788" s="2">
        <f t="shared" si="725"/>
        <v>27.996490478515625</v>
      </c>
      <c r="AJ788" s="2">
        <f t="shared" si="726"/>
        <v>28.031114031315777</v>
      </c>
      <c r="AK788" s="2">
        <f t="shared" si="727"/>
        <v>32.375830173492432</v>
      </c>
      <c r="AL788" s="2">
        <f t="shared" si="728"/>
        <v>36.72054631566909</v>
      </c>
      <c r="AM788" s="2">
        <f t="shared" si="729"/>
        <v>41.134510040283203</v>
      </c>
      <c r="AN788" s="89">
        <f ca="1">INDIRECT("'calcRED(0)'!R"&amp;ROW('calcRED(0)'!$V$17)+(ROW(AN788)-ROW($AN$116))/3&amp;"C"&amp;COLUMN('calcRED(0)'!$V$17),FALSE)</f>
        <v>32.196570874877736</v>
      </c>
      <c r="AO788" s="48">
        <f t="shared" ref="AO788" ca="1" si="757">AN788</f>
        <v>32.196570874877736</v>
      </c>
      <c r="AP788" s="88">
        <f>AK788-AK791</f>
        <v>1.4011283715565988</v>
      </c>
      <c r="AQ788" s="88">
        <f>AK789-AK792</f>
        <v>1.3492311636606864</v>
      </c>
      <c r="AR788" s="88">
        <f>AK790-AK793</f>
        <v>1.6868431568145716</v>
      </c>
      <c r="AS788" s="88">
        <f>data3!AM788</f>
        <v>4.0080658851131323E-2</v>
      </c>
    </row>
    <row r="789" spans="1:45">
      <c r="A789" s="14" t="str">
        <f>'data organization'!S790</f>
        <v>787:18:1.3:LO</v>
      </c>
      <c r="B789" s="2">
        <v>31.717784881591797</v>
      </c>
      <c r="C789" s="2">
        <v>31.866559982299805</v>
      </c>
      <c r="D789" s="2">
        <v>31.00823974609375</v>
      </c>
      <c r="E789" s="2">
        <v>33.314258575439453</v>
      </c>
      <c r="F789" s="2">
        <v>28.902494430541992</v>
      </c>
      <c r="G789" s="2">
        <v>31.036849975585938</v>
      </c>
      <c r="H789" s="2">
        <v>32.198444366455078</v>
      </c>
      <c r="I789" s="2">
        <v>30.481803894042969</v>
      </c>
      <c r="J789" s="2">
        <v>27.529182434082031</v>
      </c>
      <c r="K789" s="2">
        <v>32.0439453125</v>
      </c>
      <c r="L789" s="2">
        <v>27.84962272644043</v>
      </c>
      <c r="M789" s="2">
        <v>28.524833679199219</v>
      </c>
      <c r="N789" s="2">
        <v>30.596246719360352</v>
      </c>
      <c r="O789" s="2">
        <v>27.237354278564453</v>
      </c>
      <c r="R789" s="2">
        <v>30.464637756347656</v>
      </c>
      <c r="U789" s="2">
        <v>34.9908447265625</v>
      </c>
      <c r="V789" s="2">
        <v>31.97528076171875</v>
      </c>
      <c r="W789" s="2">
        <v>32.730602264404297</v>
      </c>
      <c r="Z789" s="2">
        <v>28.496223449707031</v>
      </c>
      <c r="AA789" s="2">
        <v>32.295719146728516</v>
      </c>
      <c r="AB789" s="2">
        <v>27.523460388183594</v>
      </c>
      <c r="AC789" s="2">
        <v>31.637674331665039</v>
      </c>
      <c r="AD789" s="2">
        <v>28.673608779907227</v>
      </c>
      <c r="AF789" s="2">
        <v>26.796749114990234</v>
      </c>
      <c r="AH789" s="2">
        <f t="shared" si="739"/>
        <v>2.2029923971970526</v>
      </c>
      <c r="AI789" s="2">
        <f t="shared" si="725"/>
        <v>26.796749114990234</v>
      </c>
      <c r="AJ789" s="2">
        <f t="shared" si="726"/>
        <v>27.107695642638259</v>
      </c>
      <c r="AK789" s="2">
        <f t="shared" si="727"/>
        <v>30.412184238433838</v>
      </c>
      <c r="AL789" s="2">
        <f t="shared" si="728"/>
        <v>33.716672834229414</v>
      </c>
      <c r="AM789" s="2">
        <f t="shared" si="729"/>
        <v>34.9908447265625</v>
      </c>
      <c r="AN789" s="89"/>
      <c r="AO789" s="48">
        <f t="shared" ref="AO789" ca="1" si="758">AN788</f>
        <v>32.196570874877736</v>
      </c>
      <c r="AP789" s="88"/>
      <c r="AQ789" s="88"/>
      <c r="AR789" s="88"/>
      <c r="AS789" s="88"/>
    </row>
    <row r="790" spans="1:45">
      <c r="A790" s="14" t="str">
        <f>'data organization'!S791</f>
        <v>788:18:1.3:HS</v>
      </c>
      <c r="B790" s="2">
        <v>31.546348571777344</v>
      </c>
      <c r="C790" s="2">
        <v>35.103530883789063</v>
      </c>
      <c r="D790" s="2">
        <v>33.294193267822266</v>
      </c>
      <c r="E790" s="2">
        <v>36.886856079101563</v>
      </c>
      <c r="F790" s="2">
        <v>29.292362213134766</v>
      </c>
      <c r="G790" s="2">
        <v>34.178760528564453</v>
      </c>
      <c r="H790" s="2">
        <v>36.707103729248047</v>
      </c>
      <c r="I790" s="2">
        <v>30.17692756652832</v>
      </c>
      <c r="J790" s="2">
        <v>27.305637359619141</v>
      </c>
      <c r="K790" s="2">
        <v>30.550621032714844</v>
      </c>
      <c r="L790" s="2">
        <v>27.369497299194336</v>
      </c>
      <c r="M790" s="2">
        <v>34.606849670410156</v>
      </c>
      <c r="N790" s="2">
        <v>34.940338134765625</v>
      </c>
      <c r="O790" s="2">
        <v>29.025100708007813</v>
      </c>
      <c r="R790" s="2">
        <v>38.206607818603516</v>
      </c>
      <c r="U790" s="2">
        <v>30.15800666809082</v>
      </c>
      <c r="V790" s="2">
        <v>37.712291717529297</v>
      </c>
      <c r="W790" s="2">
        <v>36.605400085449219</v>
      </c>
      <c r="Z790" s="2">
        <v>30.784770965576172</v>
      </c>
      <c r="AA790" s="2">
        <v>29.862363815307617</v>
      </c>
      <c r="AB790" s="2">
        <v>28.649042129516602</v>
      </c>
      <c r="AC790" s="2">
        <v>33.296558380126953</v>
      </c>
      <c r="AD790" s="2">
        <v>26.111238479614258</v>
      </c>
      <c r="AF790" s="2">
        <v>27.797588348388672</v>
      </c>
      <c r="AH790" s="2">
        <f t="shared" si="739"/>
        <v>3.6693583626802213</v>
      </c>
      <c r="AI790" s="2">
        <f t="shared" si="725"/>
        <v>26.111238479614258</v>
      </c>
      <c r="AJ790" s="2">
        <f t="shared" si="726"/>
        <v>26.586295599849702</v>
      </c>
      <c r="AK790" s="2">
        <f t="shared" si="727"/>
        <v>32.090333143870033</v>
      </c>
      <c r="AL790" s="2">
        <f t="shared" si="728"/>
        <v>37.594370687890368</v>
      </c>
      <c r="AM790" s="2">
        <f t="shared" si="729"/>
        <v>38.206607818603516</v>
      </c>
      <c r="AN790" s="89"/>
      <c r="AO790" s="48">
        <f t="shared" ref="AO790" ca="1" si="759">AN788</f>
        <v>32.196570874877736</v>
      </c>
      <c r="AP790" s="88"/>
      <c r="AQ790" s="88"/>
      <c r="AR790" s="88"/>
      <c r="AS790" s="88"/>
    </row>
    <row r="791" spans="1:45">
      <c r="A791" s="14" t="str">
        <f>'data organization'!S792</f>
        <v>789:18:1.28:HI</v>
      </c>
      <c r="B791" s="2">
        <v>33.001449584960938</v>
      </c>
      <c r="C791" s="2">
        <v>32.063018798828125</v>
      </c>
      <c r="D791" s="2">
        <v>31.750209808349609</v>
      </c>
      <c r="E791" s="2">
        <v>33.001449584960938</v>
      </c>
      <c r="F791" s="2">
        <v>30.029754638671875</v>
      </c>
      <c r="G791" s="2">
        <v>30.968185424804688</v>
      </c>
      <c r="H791" s="2">
        <v>31.593805313110352</v>
      </c>
      <c r="I791" s="2">
        <v>31.750209808349609</v>
      </c>
      <c r="J791" s="2">
        <v>29.404134750366211</v>
      </c>
      <c r="K791" s="2">
        <v>34.252689361572266</v>
      </c>
      <c r="L791" s="2">
        <v>28.622110366821289</v>
      </c>
      <c r="M791" s="2">
        <v>26.745250701904297</v>
      </c>
      <c r="N791" s="2">
        <v>29.716945648193359</v>
      </c>
      <c r="O791" s="2">
        <v>27.996490478515625</v>
      </c>
      <c r="R791" s="2">
        <v>29.716945648193359</v>
      </c>
      <c r="U791" s="2">
        <v>39.257648468017578</v>
      </c>
      <c r="V791" s="2">
        <v>30.655374526977539</v>
      </c>
      <c r="W791" s="2">
        <v>32.532234191894531</v>
      </c>
      <c r="Z791" s="2">
        <v>28.465705871582031</v>
      </c>
      <c r="AA791" s="2">
        <v>34.565498352050781</v>
      </c>
      <c r="AB791" s="2">
        <v>27.996490478515625</v>
      </c>
      <c r="AC791" s="2">
        <v>31.750209808349609</v>
      </c>
      <c r="AD791" s="2">
        <v>30.342565536499023</v>
      </c>
      <c r="AF791" s="2">
        <v>27.214466094970703</v>
      </c>
      <c r="AH791" s="2">
        <f t="shared" si="739"/>
        <v>2.7574522459134978</v>
      </c>
      <c r="AI791" s="2">
        <f t="shared" si="725"/>
        <v>26.745250701904297</v>
      </c>
      <c r="AJ791" s="2">
        <f t="shared" si="726"/>
        <v>26.838523433065586</v>
      </c>
      <c r="AK791" s="2">
        <f t="shared" si="727"/>
        <v>30.974701801935833</v>
      </c>
      <c r="AL791" s="2">
        <f t="shared" si="728"/>
        <v>35.110880170806077</v>
      </c>
      <c r="AM791" s="2">
        <f t="shared" si="729"/>
        <v>39.257648468017578</v>
      </c>
      <c r="AN791" s="89">
        <f ca="1">INDIRECT("'calcRED(0)'!R"&amp;ROW('calcRED(0)'!$V$17)+(ROW(AN791)-ROW($AN$116))/3&amp;"C"&amp;COLUMN('calcRED(0)'!$V$17),FALSE)</f>
        <v>30.868033515221892</v>
      </c>
      <c r="AO791" s="48">
        <f t="shared" ref="AO791" ca="1" si="760">AN791</f>
        <v>30.868033515221892</v>
      </c>
      <c r="AP791" s="88">
        <f>AK791-AK794</f>
        <v>1.4988811810811384</v>
      </c>
      <c r="AQ791" s="88">
        <f>AK792-AK795</f>
        <v>1.3928626378377267</v>
      </c>
      <c r="AR791" s="88">
        <f>AK793-AK796</f>
        <v>1.6471290588378906</v>
      </c>
      <c r="AS791" s="88">
        <f>data3!AM791</f>
        <v>4.6999929412718688E-2</v>
      </c>
    </row>
    <row r="792" spans="1:45">
      <c r="A792" s="14" t="str">
        <f>'data organization'!S793</f>
        <v>790:18:1.28:LO</v>
      </c>
      <c r="B792" s="2">
        <v>30.344472885131836</v>
      </c>
      <c r="C792" s="2">
        <v>30.458915710449219</v>
      </c>
      <c r="D792" s="2">
        <v>29.623483657836914</v>
      </c>
      <c r="E792" s="2">
        <v>31.87800407409668</v>
      </c>
      <c r="F792" s="2">
        <v>27.615015029907227</v>
      </c>
      <c r="G792" s="2">
        <v>29.652093887329102</v>
      </c>
      <c r="H792" s="2">
        <v>30.762187957763672</v>
      </c>
      <c r="I792" s="2">
        <v>29.137102127075195</v>
      </c>
      <c r="J792" s="2">
        <v>26.338979721069336</v>
      </c>
      <c r="K792" s="2">
        <v>30.590524673461914</v>
      </c>
      <c r="L792" s="2">
        <v>26.607919692993164</v>
      </c>
      <c r="M792" s="2">
        <v>27.254520416259766</v>
      </c>
      <c r="N792" s="2">
        <v>29.262989044189453</v>
      </c>
      <c r="O792" s="2">
        <v>26.0128173828125</v>
      </c>
      <c r="R792" s="2">
        <v>29.119935989379883</v>
      </c>
      <c r="U792" s="2">
        <v>33.474479675292969</v>
      </c>
      <c r="V792" s="2">
        <v>30.516136169433594</v>
      </c>
      <c r="W792" s="2">
        <v>31.277179718017578</v>
      </c>
      <c r="Z792" s="2">
        <v>27.203022003173828</v>
      </c>
      <c r="AA792" s="2">
        <v>30.836576461791992</v>
      </c>
      <c r="AB792" s="2">
        <v>26.293201446533203</v>
      </c>
      <c r="AC792" s="2">
        <v>30.224308013916016</v>
      </c>
      <c r="AD792" s="2">
        <v>27.374685287475586</v>
      </c>
      <c r="AF792" s="2">
        <v>25.652322769165039</v>
      </c>
      <c r="AH792" s="2">
        <f t="shared" si="739"/>
        <v>2.1074200224696775</v>
      </c>
      <c r="AI792" s="2">
        <f t="shared" si="725"/>
        <v>25.652322769165039</v>
      </c>
      <c r="AJ792" s="2">
        <f t="shared" si="726"/>
        <v>25.901823041068635</v>
      </c>
      <c r="AK792" s="2">
        <f t="shared" si="727"/>
        <v>29.062953074773151</v>
      </c>
      <c r="AL792" s="2">
        <f t="shared" si="728"/>
        <v>32.224083108477672</v>
      </c>
      <c r="AM792" s="2">
        <f t="shared" si="729"/>
        <v>33.474479675292969</v>
      </c>
      <c r="AN792" s="89"/>
      <c r="AO792" s="48">
        <f t="shared" ref="AO792" ca="1" si="761">AN791</f>
        <v>30.868033515221892</v>
      </c>
      <c r="AP792" s="88"/>
      <c r="AQ792" s="88"/>
      <c r="AR792" s="88"/>
      <c r="AS792" s="88"/>
    </row>
    <row r="793" spans="1:45">
      <c r="A793" s="14" t="str">
        <f>'data organization'!S794</f>
        <v>791:18:1.28:HS</v>
      </c>
      <c r="B793" s="2">
        <v>30.01373291015625</v>
      </c>
      <c r="C793" s="2">
        <v>33.00091552734375</v>
      </c>
      <c r="D793" s="2">
        <v>31.572366714477539</v>
      </c>
      <c r="E793" s="2">
        <v>34.710918426513672</v>
      </c>
      <c r="F793" s="2">
        <v>27.866178512573242</v>
      </c>
      <c r="G793" s="2">
        <v>32.411994934082031</v>
      </c>
      <c r="H793" s="2">
        <v>34.885940551757812</v>
      </c>
      <c r="I793" s="2">
        <v>28.689250946044922</v>
      </c>
      <c r="J793" s="2">
        <v>25.869993209838867</v>
      </c>
      <c r="K793" s="2">
        <v>28.932859420776367</v>
      </c>
      <c r="L793" s="2">
        <v>26.068666458129883</v>
      </c>
      <c r="M793" s="2">
        <v>32.870830535888672</v>
      </c>
      <c r="N793" s="2">
        <v>32.977264404296875</v>
      </c>
      <c r="O793" s="2">
        <v>27.539787292480469</v>
      </c>
      <c r="R793" s="2">
        <v>35.692455291748047</v>
      </c>
      <c r="U793" s="2">
        <v>28.774394989013672</v>
      </c>
      <c r="V793" s="2">
        <v>35.283283233642578</v>
      </c>
      <c r="W793" s="2">
        <v>34.604484558105469</v>
      </c>
      <c r="Z793" s="2">
        <v>29.379873275756836</v>
      </c>
      <c r="AA793" s="2">
        <v>28.502403259277344</v>
      </c>
      <c r="AB793" s="2">
        <v>27.227588653564453</v>
      </c>
      <c r="AC793" s="2">
        <v>31.690624237060547</v>
      </c>
      <c r="AD793" s="2">
        <v>24.708705902099609</v>
      </c>
      <c r="AF793" s="2">
        <v>26.409246444702148</v>
      </c>
      <c r="AH793" s="2">
        <f t="shared" si="739"/>
        <v>3.359723444887436</v>
      </c>
      <c r="AI793" s="2">
        <f t="shared" si="725"/>
        <v>24.708705902099609</v>
      </c>
      <c r="AJ793" s="2">
        <f t="shared" si="726"/>
        <v>25.363904819724308</v>
      </c>
      <c r="AK793" s="2">
        <f t="shared" si="727"/>
        <v>30.403489987055462</v>
      </c>
      <c r="AL793" s="2">
        <f t="shared" si="728"/>
        <v>35.443075154386619</v>
      </c>
      <c r="AM793" s="2">
        <f t="shared" si="729"/>
        <v>35.692455291748047</v>
      </c>
      <c r="AN793" s="89"/>
      <c r="AO793" s="48">
        <f t="shared" ref="AO793" ca="1" si="762">AN791</f>
        <v>30.868033515221892</v>
      </c>
      <c r="AP793" s="88"/>
      <c r="AQ793" s="88"/>
      <c r="AR793" s="88"/>
      <c r="AS793" s="88"/>
    </row>
    <row r="794" spans="1:45">
      <c r="A794" s="14" t="str">
        <f>'data organization'!S795</f>
        <v>792:18:1.26:HI</v>
      </c>
      <c r="B794" s="2">
        <v>31.437398910522461</v>
      </c>
      <c r="C794" s="2">
        <v>30.498970031738281</v>
      </c>
      <c r="D794" s="2">
        <v>30.186159133911133</v>
      </c>
      <c r="E794" s="2">
        <v>31.280994415283203</v>
      </c>
      <c r="F794" s="2">
        <v>28.622110366821289</v>
      </c>
      <c r="G794" s="2">
        <v>29.404134750366211</v>
      </c>
      <c r="H794" s="2">
        <v>30.029754638671875</v>
      </c>
      <c r="I794" s="2">
        <v>30.186159133911133</v>
      </c>
      <c r="J794" s="2">
        <v>27.996490478515625</v>
      </c>
      <c r="K794" s="2">
        <v>32.688640594482422</v>
      </c>
      <c r="L794" s="2">
        <v>27.214466094970703</v>
      </c>
      <c r="M794" s="2">
        <v>25.494010925292969</v>
      </c>
      <c r="N794" s="2">
        <v>28.152894973754883</v>
      </c>
      <c r="O794" s="2">
        <v>26.588846206665039</v>
      </c>
      <c r="R794" s="2">
        <v>28.309299468994141</v>
      </c>
      <c r="U794" s="2">
        <v>37.380790710449219</v>
      </c>
      <c r="V794" s="2">
        <v>29.247730255126953</v>
      </c>
      <c r="W794" s="2">
        <v>30.968185424804688</v>
      </c>
      <c r="Z794" s="2">
        <v>27.058059692382813</v>
      </c>
      <c r="AA794" s="2">
        <v>33.001449584960938</v>
      </c>
      <c r="AB794" s="2">
        <v>26.745250701904297</v>
      </c>
      <c r="AC794" s="2">
        <v>30.186159133911133</v>
      </c>
      <c r="AD794" s="2">
        <v>28.934919357299805</v>
      </c>
      <c r="AF794" s="2">
        <v>25.806819915771484</v>
      </c>
      <c r="AH794" s="2">
        <f t="shared" si="739"/>
        <v>2.636582270604098</v>
      </c>
      <c r="AI794" s="2">
        <f t="shared" si="725"/>
        <v>25.494010925292969</v>
      </c>
      <c r="AJ794" s="2">
        <f t="shared" si="726"/>
        <v>25.520947214948549</v>
      </c>
      <c r="AK794" s="2">
        <f t="shared" si="727"/>
        <v>29.475820620854694</v>
      </c>
      <c r="AL794" s="2">
        <f t="shared" si="728"/>
        <v>33.43069402676084</v>
      </c>
      <c r="AM794" s="2">
        <f t="shared" si="729"/>
        <v>37.380790710449219</v>
      </c>
      <c r="AN794" s="89">
        <f ca="1">INDIRECT("'calcRED(0)'!R"&amp;ROW('calcRED(0)'!$V$17)+(ROW(AN794)-ROW($AN$116))/3&amp;"C"&amp;COLUMN('calcRED(0)'!$V$17),FALSE)</f>
        <v>29.310145897707802</v>
      </c>
      <c r="AO794" s="48">
        <f t="shared" ref="AO794" ca="1" si="763">AN794</f>
        <v>29.310145897707802</v>
      </c>
      <c r="AP794" s="88">
        <f>AK794-AK797</f>
        <v>1.5379820664723702</v>
      </c>
      <c r="AQ794" s="88">
        <f>AK795-AK798</f>
        <v>1.4581902027130127</v>
      </c>
      <c r="AR794" s="88">
        <f>AK796-AK799</f>
        <v>1.7024140357971191</v>
      </c>
      <c r="AS794" s="88">
        <f>data3!AM794</f>
        <v>4.3225872901178186E-2</v>
      </c>
    </row>
    <row r="795" spans="1:45">
      <c r="A795" s="14" t="str">
        <f>'data organization'!S796</f>
        <v>793:18:1.26:LO</v>
      </c>
      <c r="B795" s="2">
        <v>28.845273971557617</v>
      </c>
      <c r="C795" s="2">
        <v>29.02838134765625</v>
      </c>
      <c r="D795" s="2">
        <v>28.233005523681641</v>
      </c>
      <c r="E795" s="2">
        <v>30.344472885131836</v>
      </c>
      <c r="F795" s="2">
        <v>26.293201446533203</v>
      </c>
      <c r="G795" s="2">
        <v>28.233005523681641</v>
      </c>
      <c r="H795" s="2">
        <v>29.280155181884766</v>
      </c>
      <c r="I795" s="2">
        <v>27.729457855224609</v>
      </c>
      <c r="J795" s="2">
        <v>25.062944412231445</v>
      </c>
      <c r="K795" s="2">
        <v>29.159990310668945</v>
      </c>
      <c r="L795" s="2">
        <v>25.354772567749023</v>
      </c>
      <c r="M795" s="2">
        <v>25.961318969726562</v>
      </c>
      <c r="N795" s="2">
        <v>27.84962272644043</v>
      </c>
      <c r="O795" s="2">
        <v>24.799724578857422</v>
      </c>
      <c r="R795" s="2">
        <v>27.735179901123047</v>
      </c>
      <c r="U795" s="2">
        <v>31.826505661010742</v>
      </c>
      <c r="V795" s="2">
        <v>29.068437576293945</v>
      </c>
      <c r="W795" s="2">
        <v>29.777980804443359</v>
      </c>
      <c r="Z795" s="2">
        <v>25.91554069519043</v>
      </c>
      <c r="AA795" s="2">
        <v>29.365987777709961</v>
      </c>
      <c r="AB795" s="2">
        <v>25.051498413085938</v>
      </c>
      <c r="AC795" s="2">
        <v>28.753719329833984</v>
      </c>
      <c r="AD795" s="2">
        <v>26.024261474609375</v>
      </c>
      <c r="AF795" s="2">
        <v>24.387731552124023</v>
      </c>
      <c r="AH795" s="2">
        <f t="shared" si="739"/>
        <v>2.0023855090252165</v>
      </c>
      <c r="AI795" s="2">
        <f t="shared" si="725"/>
        <v>24.387731552124023</v>
      </c>
      <c r="AJ795" s="2">
        <f t="shared" si="726"/>
        <v>24.666512173397599</v>
      </c>
      <c r="AK795" s="2">
        <f t="shared" si="727"/>
        <v>27.670090436935425</v>
      </c>
      <c r="AL795" s="2">
        <f t="shared" si="728"/>
        <v>30.67366870047325</v>
      </c>
      <c r="AM795" s="2">
        <f t="shared" si="729"/>
        <v>31.826505661010742</v>
      </c>
      <c r="AN795" s="89"/>
      <c r="AO795" s="48">
        <f t="shared" ref="AO795" ca="1" si="764">AN794</f>
        <v>29.310145897707802</v>
      </c>
      <c r="AP795" s="88"/>
      <c r="AQ795" s="88"/>
      <c r="AR795" s="88"/>
      <c r="AS795" s="88"/>
    </row>
    <row r="796" spans="1:45">
      <c r="A796" s="14" t="str">
        <f>'data organization'!S797</f>
        <v>794:18:1.26:HS</v>
      </c>
      <c r="B796" s="2">
        <v>28.171281814575195</v>
      </c>
      <c r="C796" s="2">
        <v>31.290912628173828</v>
      </c>
      <c r="D796" s="2">
        <v>29.765392303466797</v>
      </c>
      <c r="E796" s="2">
        <v>32.859004974365234</v>
      </c>
      <c r="F796" s="2">
        <v>26.456550598144531</v>
      </c>
      <c r="G796" s="2">
        <v>30.583734512329102</v>
      </c>
      <c r="H796" s="2">
        <v>32.986724853515625</v>
      </c>
      <c r="I796" s="2">
        <v>27.272525787353516</v>
      </c>
      <c r="J796" s="2">
        <v>24.685052871704102</v>
      </c>
      <c r="K796" s="2">
        <v>27.520866394042969</v>
      </c>
      <c r="L796" s="2">
        <v>24.713436126708984</v>
      </c>
      <c r="M796" s="2">
        <v>30.910123825073242</v>
      </c>
      <c r="N796" s="2">
        <v>31.066225051879883</v>
      </c>
      <c r="O796" s="2">
        <v>26.054473876953125</v>
      </c>
      <c r="R796" s="2">
        <v>33.682079315185547</v>
      </c>
      <c r="U796" s="2">
        <v>27.395513534545898</v>
      </c>
      <c r="V796" s="2">
        <v>33.313114166259766</v>
      </c>
      <c r="W796" s="2">
        <v>32.546806335449219</v>
      </c>
      <c r="Z796" s="2">
        <v>27.781032562255859</v>
      </c>
      <c r="AA796" s="2">
        <v>26.86335563659668</v>
      </c>
      <c r="AB796" s="2">
        <v>25.645303726196289</v>
      </c>
      <c r="AC796" s="2">
        <v>29.971160888671875</v>
      </c>
      <c r="AD796" s="2">
        <v>23.540321350097656</v>
      </c>
      <c r="AF796" s="2">
        <v>25.077669143676758</v>
      </c>
      <c r="AH796" s="2">
        <f t="shared" si="739"/>
        <v>3.1119611003612957</v>
      </c>
      <c r="AI796" s="2">
        <f t="shared" si="725"/>
        <v>23.540321350097656</v>
      </c>
      <c r="AJ796" s="2">
        <f t="shared" si="726"/>
        <v>24.088419277675627</v>
      </c>
      <c r="AK796" s="2">
        <f t="shared" si="727"/>
        <v>28.756360928217571</v>
      </c>
      <c r="AL796" s="2">
        <f t="shared" si="728"/>
        <v>33.424302578759516</v>
      </c>
      <c r="AM796" s="2">
        <f t="shared" si="729"/>
        <v>33.682079315185547</v>
      </c>
      <c r="AN796" s="89"/>
      <c r="AO796" s="48">
        <f t="shared" ref="AO796" ca="1" si="765">AN794</f>
        <v>29.310145897707802</v>
      </c>
      <c r="AP796" s="88"/>
      <c r="AQ796" s="88"/>
      <c r="AR796" s="88"/>
      <c r="AS796" s="88"/>
    </row>
    <row r="797" spans="1:45">
      <c r="A797" s="14" t="str">
        <f>'data organization'!S798</f>
        <v>795:18:1.24:HI</v>
      </c>
      <c r="B797" s="2">
        <v>29.716945648193359</v>
      </c>
      <c r="C797" s="2">
        <v>28.934919357299805</v>
      </c>
      <c r="D797" s="2">
        <v>28.622110366821289</v>
      </c>
      <c r="E797" s="2">
        <v>29.716945648193359</v>
      </c>
      <c r="F797" s="2">
        <v>27.214466094970703</v>
      </c>
      <c r="G797" s="2">
        <v>27.840085983276367</v>
      </c>
      <c r="H797" s="2">
        <v>28.465705871582031</v>
      </c>
      <c r="I797" s="2">
        <v>28.622110366821289</v>
      </c>
      <c r="J797" s="2">
        <v>26.588846206665039</v>
      </c>
      <c r="K797" s="2">
        <v>30.968185424804688</v>
      </c>
      <c r="L797" s="2">
        <v>25.806819915771484</v>
      </c>
      <c r="M797" s="2">
        <v>24.086366653442383</v>
      </c>
      <c r="N797" s="2">
        <v>26.745250701904297</v>
      </c>
      <c r="O797" s="2">
        <v>25.18120002746582</v>
      </c>
      <c r="R797" s="2">
        <v>26.745250701904297</v>
      </c>
      <c r="U797" s="2">
        <v>35.503929138183594</v>
      </c>
      <c r="V797" s="2">
        <v>27.683679580688477</v>
      </c>
      <c r="W797" s="2">
        <v>29.404134750366211</v>
      </c>
      <c r="Z797" s="2">
        <v>25.650415420532227</v>
      </c>
      <c r="AA797" s="2">
        <v>31.124589920043945</v>
      </c>
      <c r="AB797" s="2">
        <v>25.337606430053711</v>
      </c>
      <c r="AC797" s="2">
        <v>28.622110366821289</v>
      </c>
      <c r="AD797" s="2">
        <v>27.370870590209961</v>
      </c>
      <c r="AF797" s="2">
        <v>24.555580139160156</v>
      </c>
      <c r="AH797" s="2">
        <f t="shared" si="739"/>
        <v>2.4998485180728403</v>
      </c>
      <c r="AI797" s="2">
        <f t="shared" si="725"/>
        <v>24.086366653442383</v>
      </c>
      <c r="AJ797" s="2">
        <f t="shared" si="726"/>
        <v>24.188065777273064</v>
      </c>
      <c r="AK797" s="2">
        <f t="shared" si="727"/>
        <v>27.937838554382324</v>
      </c>
      <c r="AL797" s="2">
        <f t="shared" si="728"/>
        <v>31.687611331491585</v>
      </c>
      <c r="AM797" s="2">
        <f t="shared" si="729"/>
        <v>35.503929138183594</v>
      </c>
      <c r="AN797" s="89">
        <f ca="1">INDIRECT("'calcRED(0)'!R"&amp;ROW('calcRED(0)'!$V$17)+(ROW(AN797)-ROW($AN$116))/3&amp;"C"&amp;COLUMN('calcRED(0)'!$V$17),FALSE)</f>
        <v>27.877355402265902</v>
      </c>
      <c r="AO797" s="48">
        <f t="shared" ref="AO797" ca="1" si="766">AN797</f>
        <v>27.877355402265902</v>
      </c>
      <c r="AP797" s="15"/>
      <c r="AQ797" s="15"/>
      <c r="AR797" s="15"/>
    </row>
    <row r="798" spans="1:45">
      <c r="A798" s="14" t="str">
        <f>'data organization'!S799</f>
        <v>796:18:1.24:LO</v>
      </c>
      <c r="B798" s="2">
        <v>27.328908920288086</v>
      </c>
      <c r="C798" s="2">
        <v>27.460517883300781</v>
      </c>
      <c r="D798" s="2">
        <v>26.745250701904297</v>
      </c>
      <c r="E798" s="2">
        <v>28.747997283935547</v>
      </c>
      <c r="F798" s="2">
        <v>24.891279220581055</v>
      </c>
      <c r="G798" s="2">
        <v>26.756694793701172</v>
      </c>
      <c r="H798" s="2">
        <v>27.740901947021484</v>
      </c>
      <c r="I798" s="2">
        <v>26.287479400634766</v>
      </c>
      <c r="J798" s="2">
        <v>23.752574920654297</v>
      </c>
      <c r="K798" s="2">
        <v>27.597848892211914</v>
      </c>
      <c r="L798" s="2">
        <v>24.027236938476563</v>
      </c>
      <c r="M798" s="2">
        <v>24.599451065063477</v>
      </c>
      <c r="N798" s="2">
        <v>26.384756088256836</v>
      </c>
      <c r="O798" s="2">
        <v>23.506523132324219</v>
      </c>
      <c r="R798" s="2">
        <v>26.258869171142578</v>
      </c>
      <c r="U798" s="2">
        <v>30.189975738525391</v>
      </c>
      <c r="V798" s="2">
        <v>27.506294250488281</v>
      </c>
      <c r="W798" s="2">
        <v>28.221561431884766</v>
      </c>
      <c r="Z798" s="2">
        <v>24.530784606933594</v>
      </c>
      <c r="AA798" s="2">
        <v>27.792400360107422</v>
      </c>
      <c r="AB798" s="2">
        <v>23.735408782958984</v>
      </c>
      <c r="AC798" s="2">
        <v>27.214466094970703</v>
      </c>
      <c r="AD798" s="2">
        <v>24.691005706787109</v>
      </c>
      <c r="AF798" s="2">
        <v>23.11741828918457</v>
      </c>
      <c r="AH798" s="2">
        <f t="shared" si="739"/>
        <v>1.8938221306604492</v>
      </c>
      <c r="AI798" s="2">
        <f t="shared" si="725"/>
        <v>23.11741828918457</v>
      </c>
      <c r="AJ798" s="2">
        <f t="shared" si="726"/>
        <v>23.371167038231739</v>
      </c>
      <c r="AK798" s="2">
        <f t="shared" si="727"/>
        <v>26.211900234222412</v>
      </c>
      <c r="AL798" s="2">
        <f t="shared" si="728"/>
        <v>29.052633430213085</v>
      </c>
      <c r="AM798" s="2">
        <f t="shared" si="729"/>
        <v>30.189975738525391</v>
      </c>
      <c r="AN798" s="89"/>
      <c r="AO798" s="48">
        <f t="shared" ref="AO798" ca="1" si="767">AN797</f>
        <v>27.877355402265902</v>
      </c>
      <c r="AP798" s="15"/>
      <c r="AQ798" s="15"/>
      <c r="AR798" s="15"/>
    </row>
    <row r="799" spans="1:45">
      <c r="A799" s="14" t="str">
        <f>'data organization'!S800</f>
        <v>797:18:1.24:HS</v>
      </c>
      <c r="B799" s="2">
        <v>26.685968399047852</v>
      </c>
      <c r="C799" s="2">
        <v>29.15281867980957</v>
      </c>
      <c r="D799" s="2">
        <v>27.918210983276367</v>
      </c>
      <c r="E799" s="2">
        <v>30.853361129760742</v>
      </c>
      <c r="F799" s="2">
        <v>24.713436126708984</v>
      </c>
      <c r="G799" s="2">
        <v>28.355764389038086</v>
      </c>
      <c r="H799" s="2">
        <v>30.716182708740234</v>
      </c>
      <c r="I799" s="2">
        <v>25.702068328857422</v>
      </c>
      <c r="J799" s="2">
        <v>23.433889389038086</v>
      </c>
      <c r="K799" s="2">
        <v>25.891279220581055</v>
      </c>
      <c r="L799" s="2">
        <v>23.270694732666016</v>
      </c>
      <c r="M799" s="2">
        <v>28.824064254760742</v>
      </c>
      <c r="N799" s="2">
        <v>29.145723342895508</v>
      </c>
      <c r="O799" s="2">
        <v>24.614099502563477</v>
      </c>
      <c r="R799" s="2">
        <v>31.676431655883789</v>
      </c>
      <c r="U799" s="2">
        <v>25.93385124206543</v>
      </c>
      <c r="V799" s="2">
        <v>31.274356842041016</v>
      </c>
      <c r="W799" s="2">
        <v>30.472572326660156</v>
      </c>
      <c r="Z799" s="2">
        <v>26.331197738647461</v>
      </c>
      <c r="AA799" s="2">
        <v>25.524681091308594</v>
      </c>
      <c r="AB799" s="2">
        <v>24.491111755371094</v>
      </c>
      <c r="AC799" s="2">
        <v>28.471656799316406</v>
      </c>
      <c r="AD799" s="2">
        <v>22.159074783325195</v>
      </c>
      <c r="AF799" s="2">
        <v>23.682229995727539</v>
      </c>
      <c r="AH799" s="2">
        <f t="shared" si="739"/>
        <v>2.822694365098807</v>
      </c>
      <c r="AI799" s="2">
        <f t="shared" si="725"/>
        <v>22.159074783325195</v>
      </c>
      <c r="AJ799" s="2">
        <f t="shared" si="726"/>
        <v>22.819905344772241</v>
      </c>
      <c r="AK799" s="2">
        <f t="shared" si="727"/>
        <v>27.053946892420452</v>
      </c>
      <c r="AL799" s="2">
        <f t="shared" si="728"/>
        <v>31.287988440068663</v>
      </c>
      <c r="AM799" s="2">
        <f t="shared" si="729"/>
        <v>31.676431655883789</v>
      </c>
      <c r="AN799" s="89"/>
      <c r="AO799" s="48">
        <f t="shared" ref="AO799" ca="1" si="768">AN797</f>
        <v>27.877355402265902</v>
      </c>
      <c r="AP799" s="15"/>
      <c r="AQ799" s="15"/>
      <c r="AR799" s="15"/>
    </row>
    <row r="800" spans="1:45">
      <c r="AP800" s="15"/>
      <c r="AQ800" s="15"/>
      <c r="AR800" s="15"/>
    </row>
    <row r="801" spans="42:44">
      <c r="AP801" s="15"/>
      <c r="AQ801" s="15"/>
      <c r="AR801" s="15"/>
    </row>
    <row r="802" spans="42:44">
      <c r="AP802" s="15"/>
      <c r="AQ802" s="15"/>
      <c r="AR802" s="15"/>
    </row>
    <row r="803" spans="42:44">
      <c r="AP803" s="15"/>
      <c r="AQ803" s="15"/>
      <c r="AR803" s="15"/>
    </row>
    <row r="804" spans="42:44">
      <c r="AP804" s="15"/>
      <c r="AQ804" s="15"/>
      <c r="AR804" s="15"/>
    </row>
    <row r="805" spans="42:44">
      <c r="AP805" s="15"/>
      <c r="AQ805" s="15"/>
      <c r="AR805" s="15"/>
    </row>
    <row r="806" spans="42:44">
      <c r="AP806" s="15"/>
      <c r="AQ806" s="15"/>
      <c r="AR806" s="15"/>
    </row>
    <row r="807" spans="42:44">
      <c r="AP807" s="15"/>
      <c r="AQ807" s="15"/>
      <c r="AR807" s="15"/>
    </row>
    <row r="808" spans="42:44">
      <c r="AP808" s="15"/>
      <c r="AQ808" s="15"/>
      <c r="AR808" s="15"/>
    </row>
    <row r="809" spans="42:44">
      <c r="AP809" s="15"/>
      <c r="AQ809" s="15"/>
      <c r="AR809" s="15"/>
    </row>
    <row r="810" spans="42:44">
      <c r="AP810" s="15"/>
      <c r="AQ810" s="15"/>
      <c r="AR810" s="15"/>
    </row>
    <row r="811" spans="42:44">
      <c r="AP811" s="15"/>
      <c r="AQ811" s="15"/>
      <c r="AR811" s="15"/>
    </row>
    <row r="812" spans="42:44">
      <c r="AP812" s="15"/>
      <c r="AQ812" s="15"/>
      <c r="AR812" s="15"/>
    </row>
    <row r="813" spans="42:44">
      <c r="AP813" s="15"/>
      <c r="AQ813" s="15"/>
      <c r="AR813" s="15"/>
    </row>
    <row r="814" spans="42:44">
      <c r="AP814" s="15"/>
      <c r="AQ814" s="15"/>
      <c r="AR814" s="15"/>
    </row>
    <row r="815" spans="42:44">
      <c r="AP815" s="15"/>
      <c r="AQ815" s="15"/>
      <c r="AR815" s="15"/>
    </row>
    <row r="816" spans="42:44">
      <c r="AP816" s="15"/>
      <c r="AQ816" s="15"/>
      <c r="AR816" s="15"/>
    </row>
    <row r="817" spans="42:44">
      <c r="AP817" s="15"/>
      <c r="AQ817" s="15"/>
      <c r="AR817" s="15"/>
    </row>
    <row r="818" spans="42:44">
      <c r="AP818" s="15"/>
      <c r="AQ818" s="15"/>
      <c r="AR818" s="15"/>
    </row>
    <row r="819" spans="42:44">
      <c r="AP819" s="15"/>
      <c r="AQ819" s="15"/>
      <c r="AR819" s="15"/>
    </row>
    <row r="820" spans="42:44">
      <c r="AP820" s="15"/>
      <c r="AQ820" s="15"/>
      <c r="AR820" s="15"/>
    </row>
    <row r="821" spans="42:44">
      <c r="AP821" s="15"/>
      <c r="AQ821" s="15"/>
      <c r="AR821" s="15"/>
    </row>
    <row r="822" spans="42:44">
      <c r="AP822" s="15"/>
      <c r="AQ822" s="15"/>
      <c r="AR822" s="15"/>
    </row>
    <row r="823" spans="42:44">
      <c r="AP823" s="15"/>
      <c r="AQ823" s="15"/>
      <c r="AR823" s="15"/>
    </row>
    <row r="824" spans="42:44">
      <c r="AP824" s="15"/>
      <c r="AQ824" s="15"/>
      <c r="AR824" s="15"/>
    </row>
    <row r="825" spans="42:44">
      <c r="AP825" s="15"/>
      <c r="AQ825" s="15"/>
      <c r="AR825" s="15"/>
    </row>
    <row r="826" spans="42:44">
      <c r="AP826" s="15"/>
      <c r="AQ826" s="15"/>
      <c r="AR826" s="15"/>
    </row>
    <row r="827" spans="42:44">
      <c r="AP827" s="15"/>
      <c r="AQ827" s="15"/>
      <c r="AR827" s="15"/>
    </row>
    <row r="828" spans="42:44">
      <c r="AP828" s="15"/>
      <c r="AQ828" s="15"/>
      <c r="AR828" s="15"/>
    </row>
    <row r="829" spans="42:44">
      <c r="AP829" s="15"/>
      <c r="AQ829" s="15"/>
      <c r="AR829" s="15"/>
    </row>
    <row r="830" spans="42:44">
      <c r="AP830" s="15"/>
      <c r="AQ830" s="15"/>
      <c r="AR830" s="15"/>
    </row>
    <row r="831" spans="42:44">
      <c r="AP831" s="15"/>
      <c r="AQ831" s="15"/>
      <c r="AR831" s="15"/>
    </row>
    <row r="832" spans="42:44">
      <c r="AP832" s="15"/>
      <c r="AQ832" s="15"/>
      <c r="AR832" s="15"/>
    </row>
    <row r="833" spans="42:44">
      <c r="AP833" s="15"/>
      <c r="AQ833" s="15"/>
      <c r="AR833" s="15"/>
    </row>
    <row r="834" spans="42:44">
      <c r="AP834" s="15"/>
      <c r="AQ834" s="15"/>
      <c r="AR834" s="15"/>
    </row>
    <row r="835" spans="42:44">
      <c r="AP835" s="15"/>
      <c r="AQ835" s="15"/>
      <c r="AR835" s="15"/>
    </row>
    <row r="836" spans="42:44">
      <c r="AP836" s="15"/>
      <c r="AQ836" s="15"/>
      <c r="AR836" s="15"/>
    </row>
    <row r="837" spans="42:44">
      <c r="AP837" s="15"/>
      <c r="AQ837" s="15"/>
      <c r="AR837" s="15"/>
    </row>
    <row r="838" spans="42:44">
      <c r="AP838" s="15"/>
      <c r="AQ838" s="15"/>
      <c r="AR838" s="15"/>
    </row>
    <row r="839" spans="42:44">
      <c r="AP839" s="15"/>
      <c r="AQ839" s="15"/>
      <c r="AR839" s="15"/>
    </row>
    <row r="840" spans="42:44">
      <c r="AP840" s="15"/>
      <c r="AQ840" s="15"/>
      <c r="AR840" s="15"/>
    </row>
    <row r="841" spans="42:44">
      <c r="AP841" s="15"/>
      <c r="AQ841" s="15"/>
      <c r="AR841" s="15"/>
    </row>
    <row r="842" spans="42:44">
      <c r="AP842" s="15"/>
      <c r="AQ842" s="15"/>
      <c r="AR842" s="15"/>
    </row>
    <row r="843" spans="42:44">
      <c r="AP843" s="15"/>
      <c r="AQ843" s="15"/>
      <c r="AR843" s="15"/>
    </row>
    <row r="844" spans="42:44">
      <c r="AP844" s="15"/>
      <c r="AQ844" s="15"/>
      <c r="AR844" s="15"/>
    </row>
    <row r="845" spans="42:44">
      <c r="AP845" s="15"/>
      <c r="AQ845" s="15"/>
      <c r="AR845" s="15"/>
    </row>
    <row r="846" spans="42:44">
      <c r="AP846" s="15"/>
      <c r="AQ846" s="15"/>
      <c r="AR846" s="15"/>
    </row>
    <row r="847" spans="42:44">
      <c r="AP847" s="15"/>
      <c r="AQ847" s="15"/>
      <c r="AR847" s="15"/>
    </row>
    <row r="848" spans="42:44">
      <c r="AP848" s="15"/>
      <c r="AQ848" s="15"/>
      <c r="AR848" s="15"/>
    </row>
    <row r="849" spans="42:44">
      <c r="AP849" s="15"/>
      <c r="AQ849" s="15"/>
      <c r="AR849" s="15"/>
    </row>
    <row r="850" spans="42:44">
      <c r="AP850" s="15"/>
      <c r="AQ850" s="15"/>
      <c r="AR850" s="15"/>
    </row>
    <row r="851" spans="42:44">
      <c r="AP851" s="15"/>
      <c r="AQ851" s="15"/>
      <c r="AR851" s="15"/>
    </row>
    <row r="852" spans="42:44">
      <c r="AP852" s="15"/>
      <c r="AQ852" s="15"/>
      <c r="AR852" s="15"/>
    </row>
    <row r="853" spans="42:44">
      <c r="AP853" s="15"/>
      <c r="AQ853" s="15"/>
      <c r="AR853" s="15"/>
    </row>
    <row r="854" spans="42:44">
      <c r="AP854" s="15"/>
      <c r="AQ854" s="15"/>
      <c r="AR854" s="15"/>
    </row>
    <row r="855" spans="42:44">
      <c r="AP855" s="15"/>
      <c r="AQ855" s="15"/>
      <c r="AR855" s="15"/>
    </row>
    <row r="856" spans="42:44">
      <c r="AP856" s="15"/>
      <c r="AQ856" s="15"/>
      <c r="AR856" s="15"/>
    </row>
    <row r="857" spans="42:44">
      <c r="AP857" s="15"/>
      <c r="AQ857" s="15"/>
      <c r="AR857" s="15"/>
    </row>
    <row r="858" spans="42:44">
      <c r="AP858" s="15"/>
      <c r="AQ858" s="15"/>
      <c r="AR858" s="15"/>
    </row>
    <row r="859" spans="42:44">
      <c r="AP859" s="15"/>
      <c r="AQ859" s="15"/>
      <c r="AR859" s="15"/>
    </row>
    <row r="860" spans="42:44">
      <c r="AP860" s="15"/>
      <c r="AQ860" s="15"/>
      <c r="AR860" s="15"/>
    </row>
    <row r="861" spans="42:44">
      <c r="AP861" s="15"/>
      <c r="AQ861" s="15"/>
      <c r="AR861" s="15"/>
    </row>
    <row r="862" spans="42:44">
      <c r="AP862" s="15"/>
      <c r="AQ862" s="15"/>
      <c r="AR862" s="15"/>
    </row>
    <row r="863" spans="42:44">
      <c r="AP863" s="15"/>
      <c r="AQ863" s="15"/>
      <c r="AR863" s="15"/>
    </row>
    <row r="864" spans="42:44">
      <c r="AP864" s="15"/>
      <c r="AQ864" s="15"/>
      <c r="AR864" s="15"/>
    </row>
    <row r="865" spans="42:44">
      <c r="AP865" s="15"/>
      <c r="AQ865" s="15"/>
      <c r="AR865" s="15"/>
    </row>
    <row r="866" spans="42:44">
      <c r="AP866" s="15"/>
      <c r="AQ866" s="15"/>
      <c r="AR866" s="15"/>
    </row>
    <row r="867" spans="42:44">
      <c r="AP867" s="15"/>
      <c r="AQ867" s="15"/>
      <c r="AR867" s="15"/>
    </row>
    <row r="868" spans="42:44">
      <c r="AP868" s="15"/>
      <c r="AQ868" s="15"/>
      <c r="AR868" s="15"/>
    </row>
    <row r="869" spans="42:44">
      <c r="AP869" s="15"/>
      <c r="AQ869" s="15"/>
      <c r="AR869" s="15"/>
    </row>
    <row r="870" spans="42:44">
      <c r="AP870" s="15"/>
      <c r="AQ870" s="15"/>
      <c r="AR870" s="15"/>
    </row>
    <row r="871" spans="42:44">
      <c r="AP871" s="15"/>
      <c r="AQ871" s="15"/>
      <c r="AR871" s="15"/>
    </row>
    <row r="872" spans="42:44">
      <c r="AP872" s="15"/>
      <c r="AQ872" s="15"/>
      <c r="AR872" s="15"/>
    </row>
    <row r="873" spans="42:44">
      <c r="AP873" s="15"/>
      <c r="AQ873" s="15"/>
      <c r="AR873" s="15"/>
    </row>
    <row r="874" spans="42:44">
      <c r="AP874" s="15"/>
      <c r="AQ874" s="15"/>
      <c r="AR874" s="15"/>
    </row>
    <row r="875" spans="42:44">
      <c r="AP875" s="15"/>
      <c r="AQ875" s="15"/>
      <c r="AR875" s="15"/>
    </row>
    <row r="876" spans="42:44">
      <c r="AP876" s="15"/>
      <c r="AQ876" s="15"/>
      <c r="AR876" s="15"/>
    </row>
    <row r="877" spans="42:44">
      <c r="AP877" s="15"/>
      <c r="AQ877" s="15"/>
      <c r="AR877" s="15"/>
    </row>
    <row r="878" spans="42:44">
      <c r="AP878" s="15"/>
      <c r="AQ878" s="15"/>
      <c r="AR878" s="15"/>
    </row>
    <row r="879" spans="42:44">
      <c r="AP879" s="15"/>
      <c r="AQ879" s="15"/>
      <c r="AR879" s="15"/>
    </row>
    <row r="880" spans="42:44">
      <c r="AP880" s="15"/>
      <c r="AQ880" s="15"/>
      <c r="AR880" s="15"/>
    </row>
    <row r="881" spans="42:44">
      <c r="AP881" s="15"/>
      <c r="AQ881" s="15"/>
      <c r="AR881" s="15"/>
    </row>
    <row r="882" spans="42:44">
      <c r="AP882" s="15"/>
      <c r="AQ882" s="15"/>
      <c r="AR882" s="15"/>
    </row>
    <row r="883" spans="42:44">
      <c r="AP883" s="15"/>
      <c r="AQ883" s="15"/>
      <c r="AR883" s="15"/>
    </row>
  </sheetData>
  <mergeCells count="1137">
    <mergeCell ref="AP116:AP118"/>
    <mergeCell ref="AQ116:AQ118"/>
    <mergeCell ref="AR116:AR118"/>
    <mergeCell ref="AP119:AP121"/>
    <mergeCell ref="AQ119:AQ121"/>
    <mergeCell ref="AR119:AR121"/>
    <mergeCell ref="AP1:AS1"/>
    <mergeCell ref="AS116:AS118"/>
    <mergeCell ref="AS119:AS121"/>
    <mergeCell ref="AP134:AP136"/>
    <mergeCell ref="AQ134:AQ136"/>
    <mergeCell ref="AR134:AR136"/>
    <mergeCell ref="AP137:AP139"/>
    <mergeCell ref="AQ137:AQ139"/>
    <mergeCell ref="AR137:AR139"/>
    <mergeCell ref="AP128:AP130"/>
    <mergeCell ref="AQ128:AQ130"/>
    <mergeCell ref="AR128:AR130"/>
    <mergeCell ref="AP131:AP133"/>
    <mergeCell ref="AQ131:AQ133"/>
    <mergeCell ref="AR131:AR133"/>
    <mergeCell ref="AP122:AP124"/>
    <mergeCell ref="AQ122:AQ124"/>
    <mergeCell ref="AR122:AR124"/>
    <mergeCell ref="AP125:AP127"/>
    <mergeCell ref="AQ125:AQ127"/>
    <mergeCell ref="AR125:AR127"/>
    <mergeCell ref="AS122:AS124"/>
    <mergeCell ref="AS125:AS127"/>
    <mergeCell ref="AS128:AS130"/>
    <mergeCell ref="AS131:AS133"/>
    <mergeCell ref="AS134:AS136"/>
    <mergeCell ref="AP152:AP154"/>
    <mergeCell ref="AQ152:AQ154"/>
    <mergeCell ref="AR152:AR154"/>
    <mergeCell ref="AP155:AP157"/>
    <mergeCell ref="AQ155:AQ157"/>
    <mergeCell ref="AR155:AR157"/>
    <mergeCell ref="AP146:AP148"/>
    <mergeCell ref="AQ146:AQ148"/>
    <mergeCell ref="AR146:AR148"/>
    <mergeCell ref="AP149:AP151"/>
    <mergeCell ref="AQ149:AQ151"/>
    <mergeCell ref="AR149:AR151"/>
    <mergeCell ref="AP140:AP142"/>
    <mergeCell ref="AQ140:AQ142"/>
    <mergeCell ref="AR140:AR142"/>
    <mergeCell ref="AP143:AP145"/>
    <mergeCell ref="AQ143:AQ145"/>
    <mergeCell ref="AR143:AR145"/>
    <mergeCell ref="AP170:AP172"/>
    <mergeCell ref="AQ170:AQ172"/>
    <mergeCell ref="AR170:AR172"/>
    <mergeCell ref="AP173:AP175"/>
    <mergeCell ref="AQ173:AQ175"/>
    <mergeCell ref="AR173:AR175"/>
    <mergeCell ref="AP164:AP166"/>
    <mergeCell ref="AQ164:AQ166"/>
    <mergeCell ref="AR164:AR166"/>
    <mergeCell ref="AP167:AP169"/>
    <mergeCell ref="AQ167:AQ169"/>
    <mergeCell ref="AR167:AR169"/>
    <mergeCell ref="AP158:AP160"/>
    <mergeCell ref="AQ158:AQ160"/>
    <mergeCell ref="AR158:AR160"/>
    <mergeCell ref="AP161:AP163"/>
    <mergeCell ref="AQ161:AQ163"/>
    <mergeCell ref="AR161:AR163"/>
    <mergeCell ref="AP188:AP190"/>
    <mergeCell ref="AQ188:AQ190"/>
    <mergeCell ref="AR188:AR190"/>
    <mergeCell ref="AP191:AP193"/>
    <mergeCell ref="AQ191:AQ193"/>
    <mergeCell ref="AR191:AR193"/>
    <mergeCell ref="AP182:AP184"/>
    <mergeCell ref="AQ182:AQ184"/>
    <mergeCell ref="AR182:AR184"/>
    <mergeCell ref="AP185:AP187"/>
    <mergeCell ref="AQ185:AQ187"/>
    <mergeCell ref="AR185:AR187"/>
    <mergeCell ref="AP176:AP178"/>
    <mergeCell ref="AQ176:AQ178"/>
    <mergeCell ref="AR176:AR178"/>
    <mergeCell ref="AP179:AP181"/>
    <mergeCell ref="AQ179:AQ181"/>
    <mergeCell ref="AR179:AR181"/>
    <mergeCell ref="AP206:AP208"/>
    <mergeCell ref="AQ206:AQ208"/>
    <mergeCell ref="AR206:AR208"/>
    <mergeCell ref="AP209:AP211"/>
    <mergeCell ref="AQ209:AQ211"/>
    <mergeCell ref="AR209:AR211"/>
    <mergeCell ref="AP200:AP202"/>
    <mergeCell ref="AQ200:AQ202"/>
    <mergeCell ref="AR200:AR202"/>
    <mergeCell ref="AP203:AP205"/>
    <mergeCell ref="AQ203:AQ205"/>
    <mergeCell ref="AR203:AR205"/>
    <mergeCell ref="AP194:AP196"/>
    <mergeCell ref="AQ194:AQ196"/>
    <mergeCell ref="AR194:AR196"/>
    <mergeCell ref="AP197:AP199"/>
    <mergeCell ref="AQ197:AQ199"/>
    <mergeCell ref="AR197:AR199"/>
    <mergeCell ref="AP224:AP226"/>
    <mergeCell ref="AQ224:AQ226"/>
    <mergeCell ref="AR224:AR226"/>
    <mergeCell ref="AP227:AP229"/>
    <mergeCell ref="AQ227:AQ229"/>
    <mergeCell ref="AR227:AR229"/>
    <mergeCell ref="AP218:AP220"/>
    <mergeCell ref="AQ218:AQ220"/>
    <mergeCell ref="AR218:AR220"/>
    <mergeCell ref="AP221:AP223"/>
    <mergeCell ref="AQ221:AQ223"/>
    <mergeCell ref="AR221:AR223"/>
    <mergeCell ref="AP212:AP214"/>
    <mergeCell ref="AQ212:AQ214"/>
    <mergeCell ref="AR212:AR214"/>
    <mergeCell ref="AP215:AP217"/>
    <mergeCell ref="AQ215:AQ217"/>
    <mergeCell ref="AR215:AR217"/>
    <mergeCell ref="AP242:AP244"/>
    <mergeCell ref="AQ242:AQ244"/>
    <mergeCell ref="AR242:AR244"/>
    <mergeCell ref="AP245:AP247"/>
    <mergeCell ref="AQ245:AQ247"/>
    <mergeCell ref="AR245:AR247"/>
    <mergeCell ref="AP236:AP238"/>
    <mergeCell ref="AQ236:AQ238"/>
    <mergeCell ref="AR236:AR238"/>
    <mergeCell ref="AP239:AP241"/>
    <mergeCell ref="AQ239:AQ241"/>
    <mergeCell ref="AR239:AR241"/>
    <mergeCell ref="AP230:AP232"/>
    <mergeCell ref="AQ230:AQ232"/>
    <mergeCell ref="AR230:AR232"/>
    <mergeCell ref="AP233:AP235"/>
    <mergeCell ref="AQ233:AQ235"/>
    <mergeCell ref="AR233:AR235"/>
    <mergeCell ref="AP260:AP262"/>
    <mergeCell ref="AQ260:AQ262"/>
    <mergeCell ref="AR260:AR262"/>
    <mergeCell ref="AP263:AP265"/>
    <mergeCell ref="AQ263:AQ265"/>
    <mergeCell ref="AR263:AR265"/>
    <mergeCell ref="AP254:AP256"/>
    <mergeCell ref="AQ254:AQ256"/>
    <mergeCell ref="AR254:AR256"/>
    <mergeCell ref="AP257:AP259"/>
    <mergeCell ref="AQ257:AQ259"/>
    <mergeCell ref="AR257:AR259"/>
    <mergeCell ref="AP248:AP250"/>
    <mergeCell ref="AQ248:AQ250"/>
    <mergeCell ref="AR248:AR250"/>
    <mergeCell ref="AP251:AP253"/>
    <mergeCell ref="AQ251:AQ253"/>
    <mergeCell ref="AR251:AR253"/>
    <mergeCell ref="AP278:AP280"/>
    <mergeCell ref="AQ278:AQ280"/>
    <mergeCell ref="AR278:AR280"/>
    <mergeCell ref="AP281:AP283"/>
    <mergeCell ref="AQ281:AQ283"/>
    <mergeCell ref="AR281:AR283"/>
    <mergeCell ref="AP272:AP274"/>
    <mergeCell ref="AQ272:AQ274"/>
    <mergeCell ref="AR272:AR274"/>
    <mergeCell ref="AP275:AP277"/>
    <mergeCell ref="AQ275:AQ277"/>
    <mergeCell ref="AR275:AR277"/>
    <mergeCell ref="AP266:AP268"/>
    <mergeCell ref="AQ266:AQ268"/>
    <mergeCell ref="AR266:AR268"/>
    <mergeCell ref="AP269:AP271"/>
    <mergeCell ref="AQ269:AQ271"/>
    <mergeCell ref="AR269:AR271"/>
    <mergeCell ref="AP296:AP298"/>
    <mergeCell ref="AQ296:AQ298"/>
    <mergeCell ref="AR296:AR298"/>
    <mergeCell ref="AP299:AP301"/>
    <mergeCell ref="AQ299:AQ301"/>
    <mergeCell ref="AR299:AR301"/>
    <mergeCell ref="AP290:AP292"/>
    <mergeCell ref="AQ290:AQ292"/>
    <mergeCell ref="AR290:AR292"/>
    <mergeCell ref="AP293:AP295"/>
    <mergeCell ref="AQ293:AQ295"/>
    <mergeCell ref="AR293:AR295"/>
    <mergeCell ref="AP284:AP286"/>
    <mergeCell ref="AQ284:AQ286"/>
    <mergeCell ref="AR284:AR286"/>
    <mergeCell ref="AP287:AP289"/>
    <mergeCell ref="AQ287:AQ289"/>
    <mergeCell ref="AR287:AR289"/>
    <mergeCell ref="AP314:AP316"/>
    <mergeCell ref="AQ314:AQ316"/>
    <mergeCell ref="AR314:AR316"/>
    <mergeCell ref="AP317:AP319"/>
    <mergeCell ref="AQ317:AQ319"/>
    <mergeCell ref="AR317:AR319"/>
    <mergeCell ref="AP308:AP310"/>
    <mergeCell ref="AQ308:AQ310"/>
    <mergeCell ref="AR308:AR310"/>
    <mergeCell ref="AP311:AP313"/>
    <mergeCell ref="AQ311:AQ313"/>
    <mergeCell ref="AR311:AR313"/>
    <mergeCell ref="AP302:AP304"/>
    <mergeCell ref="AQ302:AQ304"/>
    <mergeCell ref="AR302:AR304"/>
    <mergeCell ref="AP305:AP307"/>
    <mergeCell ref="AQ305:AQ307"/>
    <mergeCell ref="AR305:AR307"/>
    <mergeCell ref="AP332:AP334"/>
    <mergeCell ref="AQ332:AQ334"/>
    <mergeCell ref="AR332:AR334"/>
    <mergeCell ref="AP335:AP337"/>
    <mergeCell ref="AQ335:AQ337"/>
    <mergeCell ref="AR335:AR337"/>
    <mergeCell ref="AP326:AP328"/>
    <mergeCell ref="AQ326:AQ328"/>
    <mergeCell ref="AR326:AR328"/>
    <mergeCell ref="AP329:AP331"/>
    <mergeCell ref="AQ329:AQ331"/>
    <mergeCell ref="AR329:AR331"/>
    <mergeCell ref="AP320:AP322"/>
    <mergeCell ref="AQ320:AQ322"/>
    <mergeCell ref="AR320:AR322"/>
    <mergeCell ref="AP323:AP325"/>
    <mergeCell ref="AQ323:AQ325"/>
    <mergeCell ref="AR323:AR325"/>
    <mergeCell ref="AP350:AP352"/>
    <mergeCell ref="AQ350:AQ352"/>
    <mergeCell ref="AR350:AR352"/>
    <mergeCell ref="AP353:AP355"/>
    <mergeCell ref="AQ353:AQ355"/>
    <mergeCell ref="AR353:AR355"/>
    <mergeCell ref="AP344:AP346"/>
    <mergeCell ref="AQ344:AQ346"/>
    <mergeCell ref="AR344:AR346"/>
    <mergeCell ref="AP347:AP349"/>
    <mergeCell ref="AQ347:AQ349"/>
    <mergeCell ref="AR347:AR349"/>
    <mergeCell ref="AP338:AP340"/>
    <mergeCell ref="AQ338:AQ340"/>
    <mergeCell ref="AR338:AR340"/>
    <mergeCell ref="AP341:AP343"/>
    <mergeCell ref="AQ341:AQ343"/>
    <mergeCell ref="AR341:AR343"/>
    <mergeCell ref="AP368:AP370"/>
    <mergeCell ref="AQ368:AQ370"/>
    <mergeCell ref="AR368:AR370"/>
    <mergeCell ref="AP371:AP373"/>
    <mergeCell ref="AQ371:AQ373"/>
    <mergeCell ref="AR371:AR373"/>
    <mergeCell ref="AP362:AP364"/>
    <mergeCell ref="AQ362:AQ364"/>
    <mergeCell ref="AR362:AR364"/>
    <mergeCell ref="AP365:AP367"/>
    <mergeCell ref="AQ365:AQ367"/>
    <mergeCell ref="AR365:AR367"/>
    <mergeCell ref="AP356:AP358"/>
    <mergeCell ref="AQ356:AQ358"/>
    <mergeCell ref="AR356:AR358"/>
    <mergeCell ref="AP359:AP361"/>
    <mergeCell ref="AQ359:AQ361"/>
    <mergeCell ref="AR359:AR361"/>
    <mergeCell ref="AP386:AP388"/>
    <mergeCell ref="AQ386:AQ388"/>
    <mergeCell ref="AR386:AR388"/>
    <mergeCell ref="AP389:AP391"/>
    <mergeCell ref="AQ389:AQ391"/>
    <mergeCell ref="AR389:AR391"/>
    <mergeCell ref="AP380:AP382"/>
    <mergeCell ref="AQ380:AQ382"/>
    <mergeCell ref="AR380:AR382"/>
    <mergeCell ref="AP383:AP385"/>
    <mergeCell ref="AQ383:AQ385"/>
    <mergeCell ref="AR383:AR385"/>
    <mergeCell ref="AP374:AP376"/>
    <mergeCell ref="AQ374:AQ376"/>
    <mergeCell ref="AR374:AR376"/>
    <mergeCell ref="AP377:AP379"/>
    <mergeCell ref="AQ377:AQ379"/>
    <mergeCell ref="AR377:AR379"/>
    <mergeCell ref="AP404:AP406"/>
    <mergeCell ref="AQ404:AQ406"/>
    <mergeCell ref="AR404:AR406"/>
    <mergeCell ref="AP407:AP409"/>
    <mergeCell ref="AQ407:AQ409"/>
    <mergeCell ref="AR407:AR409"/>
    <mergeCell ref="AP398:AP400"/>
    <mergeCell ref="AQ398:AQ400"/>
    <mergeCell ref="AR398:AR400"/>
    <mergeCell ref="AP401:AP403"/>
    <mergeCell ref="AQ401:AQ403"/>
    <mergeCell ref="AR401:AR403"/>
    <mergeCell ref="AP392:AP394"/>
    <mergeCell ref="AQ392:AQ394"/>
    <mergeCell ref="AR392:AR394"/>
    <mergeCell ref="AP395:AP397"/>
    <mergeCell ref="AQ395:AQ397"/>
    <mergeCell ref="AR395:AR397"/>
    <mergeCell ref="AP422:AP424"/>
    <mergeCell ref="AQ422:AQ424"/>
    <mergeCell ref="AR422:AR424"/>
    <mergeCell ref="AP425:AP427"/>
    <mergeCell ref="AQ425:AQ427"/>
    <mergeCell ref="AR425:AR427"/>
    <mergeCell ref="AP416:AP418"/>
    <mergeCell ref="AQ416:AQ418"/>
    <mergeCell ref="AR416:AR418"/>
    <mergeCell ref="AP419:AP421"/>
    <mergeCell ref="AQ419:AQ421"/>
    <mergeCell ref="AR419:AR421"/>
    <mergeCell ref="AP410:AP412"/>
    <mergeCell ref="AQ410:AQ412"/>
    <mergeCell ref="AR410:AR412"/>
    <mergeCell ref="AP413:AP415"/>
    <mergeCell ref="AQ413:AQ415"/>
    <mergeCell ref="AR413:AR415"/>
    <mergeCell ref="AP440:AP442"/>
    <mergeCell ref="AQ440:AQ442"/>
    <mergeCell ref="AR440:AR442"/>
    <mergeCell ref="AP443:AP445"/>
    <mergeCell ref="AQ443:AQ445"/>
    <mergeCell ref="AR443:AR445"/>
    <mergeCell ref="AP434:AP436"/>
    <mergeCell ref="AQ434:AQ436"/>
    <mergeCell ref="AR434:AR436"/>
    <mergeCell ref="AP437:AP439"/>
    <mergeCell ref="AQ437:AQ439"/>
    <mergeCell ref="AR437:AR439"/>
    <mergeCell ref="AP428:AP430"/>
    <mergeCell ref="AQ428:AQ430"/>
    <mergeCell ref="AR428:AR430"/>
    <mergeCell ref="AP431:AP433"/>
    <mergeCell ref="AQ431:AQ433"/>
    <mergeCell ref="AR431:AR433"/>
    <mergeCell ref="AP458:AP460"/>
    <mergeCell ref="AQ458:AQ460"/>
    <mergeCell ref="AR458:AR460"/>
    <mergeCell ref="AP461:AP463"/>
    <mergeCell ref="AQ461:AQ463"/>
    <mergeCell ref="AR461:AR463"/>
    <mergeCell ref="AP452:AP454"/>
    <mergeCell ref="AQ452:AQ454"/>
    <mergeCell ref="AR452:AR454"/>
    <mergeCell ref="AP455:AP457"/>
    <mergeCell ref="AQ455:AQ457"/>
    <mergeCell ref="AR455:AR457"/>
    <mergeCell ref="AP446:AP448"/>
    <mergeCell ref="AQ446:AQ448"/>
    <mergeCell ref="AR446:AR448"/>
    <mergeCell ref="AP449:AP451"/>
    <mergeCell ref="AQ449:AQ451"/>
    <mergeCell ref="AR449:AR451"/>
    <mergeCell ref="AP476:AP478"/>
    <mergeCell ref="AQ476:AQ478"/>
    <mergeCell ref="AR476:AR478"/>
    <mergeCell ref="AP479:AP481"/>
    <mergeCell ref="AQ479:AQ481"/>
    <mergeCell ref="AR479:AR481"/>
    <mergeCell ref="AP470:AP472"/>
    <mergeCell ref="AQ470:AQ472"/>
    <mergeCell ref="AR470:AR472"/>
    <mergeCell ref="AP473:AP475"/>
    <mergeCell ref="AQ473:AQ475"/>
    <mergeCell ref="AR473:AR475"/>
    <mergeCell ref="AP464:AP466"/>
    <mergeCell ref="AQ464:AQ466"/>
    <mergeCell ref="AR464:AR466"/>
    <mergeCell ref="AP467:AP469"/>
    <mergeCell ref="AQ467:AQ469"/>
    <mergeCell ref="AR467:AR469"/>
    <mergeCell ref="AP494:AP496"/>
    <mergeCell ref="AQ494:AQ496"/>
    <mergeCell ref="AR494:AR496"/>
    <mergeCell ref="AP497:AP499"/>
    <mergeCell ref="AQ497:AQ499"/>
    <mergeCell ref="AR497:AR499"/>
    <mergeCell ref="AP488:AP490"/>
    <mergeCell ref="AQ488:AQ490"/>
    <mergeCell ref="AR488:AR490"/>
    <mergeCell ref="AP491:AP493"/>
    <mergeCell ref="AQ491:AQ493"/>
    <mergeCell ref="AR491:AR493"/>
    <mergeCell ref="AP482:AP484"/>
    <mergeCell ref="AQ482:AQ484"/>
    <mergeCell ref="AR482:AR484"/>
    <mergeCell ref="AP485:AP487"/>
    <mergeCell ref="AQ485:AQ487"/>
    <mergeCell ref="AR485:AR487"/>
    <mergeCell ref="AP512:AP514"/>
    <mergeCell ref="AQ512:AQ514"/>
    <mergeCell ref="AR512:AR514"/>
    <mergeCell ref="AP515:AP517"/>
    <mergeCell ref="AQ515:AQ517"/>
    <mergeCell ref="AR515:AR517"/>
    <mergeCell ref="AP506:AP508"/>
    <mergeCell ref="AQ506:AQ508"/>
    <mergeCell ref="AR506:AR508"/>
    <mergeCell ref="AP509:AP511"/>
    <mergeCell ref="AQ509:AQ511"/>
    <mergeCell ref="AR509:AR511"/>
    <mergeCell ref="AP500:AP502"/>
    <mergeCell ref="AQ500:AQ502"/>
    <mergeCell ref="AR500:AR502"/>
    <mergeCell ref="AP503:AP505"/>
    <mergeCell ref="AQ503:AQ505"/>
    <mergeCell ref="AR503:AR505"/>
    <mergeCell ref="AP530:AP532"/>
    <mergeCell ref="AQ530:AQ532"/>
    <mergeCell ref="AR530:AR532"/>
    <mergeCell ref="AP533:AP535"/>
    <mergeCell ref="AQ533:AQ535"/>
    <mergeCell ref="AR533:AR535"/>
    <mergeCell ref="AP524:AP526"/>
    <mergeCell ref="AQ524:AQ526"/>
    <mergeCell ref="AR524:AR526"/>
    <mergeCell ref="AP527:AP529"/>
    <mergeCell ref="AQ527:AQ529"/>
    <mergeCell ref="AR527:AR529"/>
    <mergeCell ref="AP518:AP520"/>
    <mergeCell ref="AQ518:AQ520"/>
    <mergeCell ref="AR518:AR520"/>
    <mergeCell ref="AP521:AP523"/>
    <mergeCell ref="AQ521:AQ523"/>
    <mergeCell ref="AR521:AR523"/>
    <mergeCell ref="AP548:AP550"/>
    <mergeCell ref="AQ548:AQ550"/>
    <mergeCell ref="AR548:AR550"/>
    <mergeCell ref="AP551:AP553"/>
    <mergeCell ref="AQ551:AQ553"/>
    <mergeCell ref="AR551:AR553"/>
    <mergeCell ref="AP542:AP544"/>
    <mergeCell ref="AQ542:AQ544"/>
    <mergeCell ref="AR542:AR544"/>
    <mergeCell ref="AP545:AP547"/>
    <mergeCell ref="AQ545:AQ547"/>
    <mergeCell ref="AR545:AR547"/>
    <mergeCell ref="AP536:AP538"/>
    <mergeCell ref="AQ536:AQ538"/>
    <mergeCell ref="AR536:AR538"/>
    <mergeCell ref="AP539:AP541"/>
    <mergeCell ref="AQ539:AQ541"/>
    <mergeCell ref="AR539:AR541"/>
    <mergeCell ref="AP566:AP568"/>
    <mergeCell ref="AQ566:AQ568"/>
    <mergeCell ref="AR566:AR568"/>
    <mergeCell ref="AP569:AP571"/>
    <mergeCell ref="AQ569:AQ571"/>
    <mergeCell ref="AR569:AR571"/>
    <mergeCell ref="AP560:AP562"/>
    <mergeCell ref="AQ560:AQ562"/>
    <mergeCell ref="AR560:AR562"/>
    <mergeCell ref="AP563:AP565"/>
    <mergeCell ref="AQ563:AQ565"/>
    <mergeCell ref="AR563:AR565"/>
    <mergeCell ref="AP554:AP556"/>
    <mergeCell ref="AQ554:AQ556"/>
    <mergeCell ref="AR554:AR556"/>
    <mergeCell ref="AP557:AP559"/>
    <mergeCell ref="AQ557:AQ559"/>
    <mergeCell ref="AR557:AR559"/>
    <mergeCell ref="AP584:AP586"/>
    <mergeCell ref="AQ584:AQ586"/>
    <mergeCell ref="AR584:AR586"/>
    <mergeCell ref="AP587:AP589"/>
    <mergeCell ref="AQ587:AQ589"/>
    <mergeCell ref="AR587:AR589"/>
    <mergeCell ref="AP578:AP580"/>
    <mergeCell ref="AQ578:AQ580"/>
    <mergeCell ref="AR578:AR580"/>
    <mergeCell ref="AP581:AP583"/>
    <mergeCell ref="AQ581:AQ583"/>
    <mergeCell ref="AR581:AR583"/>
    <mergeCell ref="AP572:AP574"/>
    <mergeCell ref="AQ572:AQ574"/>
    <mergeCell ref="AR572:AR574"/>
    <mergeCell ref="AP575:AP577"/>
    <mergeCell ref="AQ575:AQ577"/>
    <mergeCell ref="AR575:AR577"/>
    <mergeCell ref="AP602:AP604"/>
    <mergeCell ref="AQ602:AQ604"/>
    <mergeCell ref="AR602:AR604"/>
    <mergeCell ref="AP605:AP607"/>
    <mergeCell ref="AQ605:AQ607"/>
    <mergeCell ref="AR605:AR607"/>
    <mergeCell ref="AP596:AP598"/>
    <mergeCell ref="AQ596:AQ598"/>
    <mergeCell ref="AR596:AR598"/>
    <mergeCell ref="AP599:AP601"/>
    <mergeCell ref="AQ599:AQ601"/>
    <mergeCell ref="AR599:AR601"/>
    <mergeCell ref="AP590:AP592"/>
    <mergeCell ref="AQ590:AQ592"/>
    <mergeCell ref="AR590:AR592"/>
    <mergeCell ref="AP593:AP595"/>
    <mergeCell ref="AQ593:AQ595"/>
    <mergeCell ref="AR593:AR595"/>
    <mergeCell ref="AP620:AP622"/>
    <mergeCell ref="AQ620:AQ622"/>
    <mergeCell ref="AR620:AR622"/>
    <mergeCell ref="AP623:AP625"/>
    <mergeCell ref="AQ623:AQ625"/>
    <mergeCell ref="AR623:AR625"/>
    <mergeCell ref="AP614:AP616"/>
    <mergeCell ref="AQ614:AQ616"/>
    <mergeCell ref="AR614:AR616"/>
    <mergeCell ref="AP617:AP619"/>
    <mergeCell ref="AQ617:AQ619"/>
    <mergeCell ref="AR617:AR619"/>
    <mergeCell ref="AP608:AP610"/>
    <mergeCell ref="AQ608:AQ610"/>
    <mergeCell ref="AR608:AR610"/>
    <mergeCell ref="AP611:AP613"/>
    <mergeCell ref="AQ611:AQ613"/>
    <mergeCell ref="AR611:AR613"/>
    <mergeCell ref="AP638:AP640"/>
    <mergeCell ref="AQ638:AQ640"/>
    <mergeCell ref="AR638:AR640"/>
    <mergeCell ref="AP641:AP643"/>
    <mergeCell ref="AQ641:AQ643"/>
    <mergeCell ref="AR641:AR643"/>
    <mergeCell ref="AP632:AP634"/>
    <mergeCell ref="AQ632:AQ634"/>
    <mergeCell ref="AR632:AR634"/>
    <mergeCell ref="AP635:AP637"/>
    <mergeCell ref="AQ635:AQ637"/>
    <mergeCell ref="AR635:AR637"/>
    <mergeCell ref="AP626:AP628"/>
    <mergeCell ref="AQ626:AQ628"/>
    <mergeCell ref="AR626:AR628"/>
    <mergeCell ref="AP629:AP631"/>
    <mergeCell ref="AQ629:AQ631"/>
    <mergeCell ref="AR629:AR631"/>
    <mergeCell ref="AP656:AP658"/>
    <mergeCell ref="AQ656:AQ658"/>
    <mergeCell ref="AR656:AR658"/>
    <mergeCell ref="AP659:AP661"/>
    <mergeCell ref="AQ659:AQ661"/>
    <mergeCell ref="AR659:AR661"/>
    <mergeCell ref="AP650:AP652"/>
    <mergeCell ref="AQ650:AQ652"/>
    <mergeCell ref="AR650:AR652"/>
    <mergeCell ref="AP653:AP655"/>
    <mergeCell ref="AQ653:AQ655"/>
    <mergeCell ref="AR653:AR655"/>
    <mergeCell ref="AP644:AP646"/>
    <mergeCell ref="AQ644:AQ646"/>
    <mergeCell ref="AR644:AR646"/>
    <mergeCell ref="AP647:AP649"/>
    <mergeCell ref="AQ647:AQ649"/>
    <mergeCell ref="AR647:AR649"/>
    <mergeCell ref="AP674:AP676"/>
    <mergeCell ref="AQ674:AQ676"/>
    <mergeCell ref="AR674:AR676"/>
    <mergeCell ref="AP677:AP679"/>
    <mergeCell ref="AQ677:AQ679"/>
    <mergeCell ref="AR677:AR679"/>
    <mergeCell ref="AP668:AP670"/>
    <mergeCell ref="AQ668:AQ670"/>
    <mergeCell ref="AR668:AR670"/>
    <mergeCell ref="AP671:AP673"/>
    <mergeCell ref="AQ671:AQ673"/>
    <mergeCell ref="AR671:AR673"/>
    <mergeCell ref="AP662:AP664"/>
    <mergeCell ref="AQ662:AQ664"/>
    <mergeCell ref="AR662:AR664"/>
    <mergeCell ref="AP665:AP667"/>
    <mergeCell ref="AQ665:AQ667"/>
    <mergeCell ref="AR665:AR667"/>
    <mergeCell ref="AP692:AP694"/>
    <mergeCell ref="AQ692:AQ694"/>
    <mergeCell ref="AR692:AR694"/>
    <mergeCell ref="AP695:AP697"/>
    <mergeCell ref="AQ695:AQ697"/>
    <mergeCell ref="AR695:AR697"/>
    <mergeCell ref="AP686:AP688"/>
    <mergeCell ref="AQ686:AQ688"/>
    <mergeCell ref="AR686:AR688"/>
    <mergeCell ref="AP689:AP691"/>
    <mergeCell ref="AQ689:AQ691"/>
    <mergeCell ref="AR689:AR691"/>
    <mergeCell ref="AP680:AP682"/>
    <mergeCell ref="AQ680:AQ682"/>
    <mergeCell ref="AR680:AR682"/>
    <mergeCell ref="AP683:AP685"/>
    <mergeCell ref="AQ683:AQ685"/>
    <mergeCell ref="AR683:AR685"/>
    <mergeCell ref="AP710:AP712"/>
    <mergeCell ref="AQ710:AQ712"/>
    <mergeCell ref="AR710:AR712"/>
    <mergeCell ref="AP713:AP715"/>
    <mergeCell ref="AQ713:AQ715"/>
    <mergeCell ref="AR713:AR715"/>
    <mergeCell ref="AP704:AP706"/>
    <mergeCell ref="AQ704:AQ706"/>
    <mergeCell ref="AR704:AR706"/>
    <mergeCell ref="AP707:AP709"/>
    <mergeCell ref="AQ707:AQ709"/>
    <mergeCell ref="AR707:AR709"/>
    <mergeCell ref="AP698:AP700"/>
    <mergeCell ref="AQ698:AQ700"/>
    <mergeCell ref="AR698:AR700"/>
    <mergeCell ref="AP701:AP703"/>
    <mergeCell ref="AQ701:AQ703"/>
    <mergeCell ref="AR701:AR703"/>
    <mergeCell ref="AP728:AP730"/>
    <mergeCell ref="AQ728:AQ730"/>
    <mergeCell ref="AR728:AR730"/>
    <mergeCell ref="AP731:AP733"/>
    <mergeCell ref="AQ731:AQ733"/>
    <mergeCell ref="AR731:AR733"/>
    <mergeCell ref="AP722:AP724"/>
    <mergeCell ref="AQ722:AQ724"/>
    <mergeCell ref="AR722:AR724"/>
    <mergeCell ref="AP725:AP727"/>
    <mergeCell ref="AQ725:AQ727"/>
    <mergeCell ref="AR725:AR727"/>
    <mergeCell ref="AP716:AP718"/>
    <mergeCell ref="AQ716:AQ718"/>
    <mergeCell ref="AR716:AR718"/>
    <mergeCell ref="AP719:AP721"/>
    <mergeCell ref="AQ719:AQ721"/>
    <mergeCell ref="AR719:AR721"/>
    <mergeCell ref="AP746:AP748"/>
    <mergeCell ref="AQ746:AQ748"/>
    <mergeCell ref="AR746:AR748"/>
    <mergeCell ref="AP749:AP751"/>
    <mergeCell ref="AQ749:AQ751"/>
    <mergeCell ref="AR749:AR751"/>
    <mergeCell ref="AP740:AP742"/>
    <mergeCell ref="AQ740:AQ742"/>
    <mergeCell ref="AR740:AR742"/>
    <mergeCell ref="AP743:AP745"/>
    <mergeCell ref="AQ743:AQ745"/>
    <mergeCell ref="AR743:AR745"/>
    <mergeCell ref="AP734:AP736"/>
    <mergeCell ref="AQ734:AQ736"/>
    <mergeCell ref="AR734:AR736"/>
    <mergeCell ref="AP737:AP739"/>
    <mergeCell ref="AQ737:AQ739"/>
    <mergeCell ref="AR737:AR739"/>
    <mergeCell ref="AR773:AR775"/>
    <mergeCell ref="AP764:AP766"/>
    <mergeCell ref="AQ764:AQ766"/>
    <mergeCell ref="AR764:AR766"/>
    <mergeCell ref="AP767:AP769"/>
    <mergeCell ref="AQ767:AQ769"/>
    <mergeCell ref="AR767:AR769"/>
    <mergeCell ref="AP758:AP760"/>
    <mergeCell ref="AQ758:AQ760"/>
    <mergeCell ref="AR758:AR760"/>
    <mergeCell ref="AP761:AP763"/>
    <mergeCell ref="AQ761:AQ763"/>
    <mergeCell ref="AR761:AR763"/>
    <mergeCell ref="AP752:AP754"/>
    <mergeCell ref="AQ752:AQ754"/>
    <mergeCell ref="AR752:AR754"/>
    <mergeCell ref="AP755:AP757"/>
    <mergeCell ref="AQ755:AQ757"/>
    <mergeCell ref="AR755:AR757"/>
    <mergeCell ref="AS137:AS139"/>
    <mergeCell ref="AP794:AP796"/>
    <mergeCell ref="AQ794:AQ796"/>
    <mergeCell ref="AR794:AR796"/>
    <mergeCell ref="AP788:AP790"/>
    <mergeCell ref="AQ788:AQ790"/>
    <mergeCell ref="AR788:AR790"/>
    <mergeCell ref="AP791:AP793"/>
    <mergeCell ref="AQ791:AQ793"/>
    <mergeCell ref="AR791:AR793"/>
    <mergeCell ref="AP782:AP784"/>
    <mergeCell ref="AQ782:AQ784"/>
    <mergeCell ref="AR782:AR784"/>
    <mergeCell ref="AP785:AP787"/>
    <mergeCell ref="AQ785:AQ787"/>
    <mergeCell ref="AR785:AR787"/>
    <mergeCell ref="AP776:AP778"/>
    <mergeCell ref="AQ776:AQ778"/>
    <mergeCell ref="AR776:AR778"/>
    <mergeCell ref="AP779:AP781"/>
    <mergeCell ref="AQ779:AQ781"/>
    <mergeCell ref="AR779:AR781"/>
    <mergeCell ref="AP770:AP772"/>
    <mergeCell ref="AQ770:AQ772"/>
    <mergeCell ref="AR770:AR772"/>
    <mergeCell ref="AP773:AP775"/>
    <mergeCell ref="AQ773:AQ775"/>
    <mergeCell ref="AS176:AS178"/>
    <mergeCell ref="AS179:AS181"/>
    <mergeCell ref="AS182:AS184"/>
    <mergeCell ref="AS185:AS187"/>
    <mergeCell ref="AS188:AS190"/>
    <mergeCell ref="AS191:AS193"/>
    <mergeCell ref="AS158:AS160"/>
    <mergeCell ref="AS161:AS163"/>
    <mergeCell ref="AS164:AS166"/>
    <mergeCell ref="AS167:AS169"/>
    <mergeCell ref="AS170:AS172"/>
    <mergeCell ref="AS173:AS175"/>
    <mergeCell ref="AS140:AS142"/>
    <mergeCell ref="AS143:AS145"/>
    <mergeCell ref="AS146:AS148"/>
    <mergeCell ref="AS149:AS151"/>
    <mergeCell ref="AS152:AS154"/>
    <mergeCell ref="AS155:AS157"/>
    <mergeCell ref="AS230:AS232"/>
    <mergeCell ref="AS233:AS235"/>
    <mergeCell ref="AS236:AS238"/>
    <mergeCell ref="AS239:AS241"/>
    <mergeCell ref="AS242:AS244"/>
    <mergeCell ref="AS245:AS247"/>
    <mergeCell ref="AS212:AS214"/>
    <mergeCell ref="AS215:AS217"/>
    <mergeCell ref="AS218:AS220"/>
    <mergeCell ref="AS221:AS223"/>
    <mergeCell ref="AS224:AS226"/>
    <mergeCell ref="AS227:AS229"/>
    <mergeCell ref="AS194:AS196"/>
    <mergeCell ref="AS197:AS199"/>
    <mergeCell ref="AS200:AS202"/>
    <mergeCell ref="AS203:AS205"/>
    <mergeCell ref="AS206:AS208"/>
    <mergeCell ref="AS209:AS211"/>
    <mergeCell ref="AS284:AS286"/>
    <mergeCell ref="AS287:AS289"/>
    <mergeCell ref="AS290:AS292"/>
    <mergeCell ref="AS293:AS295"/>
    <mergeCell ref="AS296:AS298"/>
    <mergeCell ref="AS299:AS301"/>
    <mergeCell ref="AS266:AS268"/>
    <mergeCell ref="AS269:AS271"/>
    <mergeCell ref="AS272:AS274"/>
    <mergeCell ref="AS275:AS277"/>
    <mergeCell ref="AS278:AS280"/>
    <mergeCell ref="AS281:AS283"/>
    <mergeCell ref="AS248:AS250"/>
    <mergeCell ref="AS251:AS253"/>
    <mergeCell ref="AS254:AS256"/>
    <mergeCell ref="AS257:AS259"/>
    <mergeCell ref="AS260:AS262"/>
    <mergeCell ref="AS263:AS265"/>
    <mergeCell ref="AS338:AS340"/>
    <mergeCell ref="AS341:AS343"/>
    <mergeCell ref="AS344:AS346"/>
    <mergeCell ref="AS347:AS349"/>
    <mergeCell ref="AS350:AS352"/>
    <mergeCell ref="AS353:AS355"/>
    <mergeCell ref="AS320:AS322"/>
    <mergeCell ref="AS323:AS325"/>
    <mergeCell ref="AS326:AS328"/>
    <mergeCell ref="AS329:AS331"/>
    <mergeCell ref="AS332:AS334"/>
    <mergeCell ref="AS335:AS337"/>
    <mergeCell ref="AS302:AS304"/>
    <mergeCell ref="AS305:AS307"/>
    <mergeCell ref="AS308:AS310"/>
    <mergeCell ref="AS311:AS313"/>
    <mergeCell ref="AS314:AS316"/>
    <mergeCell ref="AS317:AS319"/>
    <mergeCell ref="AS392:AS394"/>
    <mergeCell ref="AS395:AS397"/>
    <mergeCell ref="AS398:AS400"/>
    <mergeCell ref="AS401:AS403"/>
    <mergeCell ref="AS404:AS406"/>
    <mergeCell ref="AS407:AS409"/>
    <mergeCell ref="AS374:AS376"/>
    <mergeCell ref="AS377:AS379"/>
    <mergeCell ref="AS380:AS382"/>
    <mergeCell ref="AS383:AS385"/>
    <mergeCell ref="AS386:AS388"/>
    <mergeCell ref="AS389:AS391"/>
    <mergeCell ref="AS356:AS358"/>
    <mergeCell ref="AS359:AS361"/>
    <mergeCell ref="AS362:AS364"/>
    <mergeCell ref="AS365:AS367"/>
    <mergeCell ref="AS368:AS370"/>
    <mergeCell ref="AS371:AS373"/>
    <mergeCell ref="AS446:AS448"/>
    <mergeCell ref="AS449:AS451"/>
    <mergeCell ref="AS452:AS454"/>
    <mergeCell ref="AS455:AS457"/>
    <mergeCell ref="AS458:AS460"/>
    <mergeCell ref="AS461:AS463"/>
    <mergeCell ref="AS428:AS430"/>
    <mergeCell ref="AS431:AS433"/>
    <mergeCell ref="AS434:AS436"/>
    <mergeCell ref="AS437:AS439"/>
    <mergeCell ref="AS440:AS442"/>
    <mergeCell ref="AS443:AS445"/>
    <mergeCell ref="AS410:AS412"/>
    <mergeCell ref="AS413:AS415"/>
    <mergeCell ref="AS416:AS418"/>
    <mergeCell ref="AS419:AS421"/>
    <mergeCell ref="AS422:AS424"/>
    <mergeCell ref="AS425:AS427"/>
    <mergeCell ref="AS500:AS502"/>
    <mergeCell ref="AS503:AS505"/>
    <mergeCell ref="AS506:AS508"/>
    <mergeCell ref="AS509:AS511"/>
    <mergeCell ref="AS512:AS514"/>
    <mergeCell ref="AS515:AS517"/>
    <mergeCell ref="AS482:AS484"/>
    <mergeCell ref="AS485:AS487"/>
    <mergeCell ref="AS488:AS490"/>
    <mergeCell ref="AS491:AS493"/>
    <mergeCell ref="AS494:AS496"/>
    <mergeCell ref="AS497:AS499"/>
    <mergeCell ref="AS464:AS466"/>
    <mergeCell ref="AS467:AS469"/>
    <mergeCell ref="AS470:AS472"/>
    <mergeCell ref="AS473:AS475"/>
    <mergeCell ref="AS476:AS478"/>
    <mergeCell ref="AS479:AS481"/>
    <mergeCell ref="AS554:AS556"/>
    <mergeCell ref="AS557:AS559"/>
    <mergeCell ref="AS560:AS562"/>
    <mergeCell ref="AS563:AS565"/>
    <mergeCell ref="AS566:AS568"/>
    <mergeCell ref="AS569:AS571"/>
    <mergeCell ref="AS536:AS538"/>
    <mergeCell ref="AS539:AS541"/>
    <mergeCell ref="AS542:AS544"/>
    <mergeCell ref="AS545:AS547"/>
    <mergeCell ref="AS548:AS550"/>
    <mergeCell ref="AS551:AS553"/>
    <mergeCell ref="AS518:AS520"/>
    <mergeCell ref="AS521:AS523"/>
    <mergeCell ref="AS524:AS526"/>
    <mergeCell ref="AS527:AS529"/>
    <mergeCell ref="AS530:AS532"/>
    <mergeCell ref="AS533:AS535"/>
    <mergeCell ref="AS608:AS610"/>
    <mergeCell ref="AS611:AS613"/>
    <mergeCell ref="AS614:AS616"/>
    <mergeCell ref="AS617:AS619"/>
    <mergeCell ref="AS620:AS622"/>
    <mergeCell ref="AS623:AS625"/>
    <mergeCell ref="AS590:AS592"/>
    <mergeCell ref="AS593:AS595"/>
    <mergeCell ref="AS596:AS598"/>
    <mergeCell ref="AS599:AS601"/>
    <mergeCell ref="AS602:AS604"/>
    <mergeCell ref="AS605:AS607"/>
    <mergeCell ref="AS572:AS574"/>
    <mergeCell ref="AS575:AS577"/>
    <mergeCell ref="AS578:AS580"/>
    <mergeCell ref="AS581:AS583"/>
    <mergeCell ref="AS584:AS586"/>
    <mergeCell ref="AS587:AS589"/>
    <mergeCell ref="AS662:AS664"/>
    <mergeCell ref="AS665:AS667"/>
    <mergeCell ref="AS668:AS670"/>
    <mergeCell ref="AS671:AS673"/>
    <mergeCell ref="AS674:AS676"/>
    <mergeCell ref="AS677:AS679"/>
    <mergeCell ref="AS644:AS646"/>
    <mergeCell ref="AS647:AS649"/>
    <mergeCell ref="AS650:AS652"/>
    <mergeCell ref="AS653:AS655"/>
    <mergeCell ref="AS656:AS658"/>
    <mergeCell ref="AS659:AS661"/>
    <mergeCell ref="AS626:AS628"/>
    <mergeCell ref="AS629:AS631"/>
    <mergeCell ref="AS632:AS634"/>
    <mergeCell ref="AS635:AS637"/>
    <mergeCell ref="AS638:AS640"/>
    <mergeCell ref="AS641:AS643"/>
    <mergeCell ref="AS746:AS748"/>
    <mergeCell ref="AS749:AS751"/>
    <mergeCell ref="AS716:AS718"/>
    <mergeCell ref="AS719:AS721"/>
    <mergeCell ref="AS722:AS724"/>
    <mergeCell ref="AS725:AS727"/>
    <mergeCell ref="AS728:AS730"/>
    <mergeCell ref="AS731:AS733"/>
    <mergeCell ref="AS698:AS700"/>
    <mergeCell ref="AS701:AS703"/>
    <mergeCell ref="AS704:AS706"/>
    <mergeCell ref="AS707:AS709"/>
    <mergeCell ref="AS710:AS712"/>
    <mergeCell ref="AS713:AS715"/>
    <mergeCell ref="AS680:AS682"/>
    <mergeCell ref="AS683:AS685"/>
    <mergeCell ref="AS686:AS688"/>
    <mergeCell ref="AS689:AS691"/>
    <mergeCell ref="AS692:AS694"/>
    <mergeCell ref="AS695:AS697"/>
    <mergeCell ref="AN137:AN139"/>
    <mergeCell ref="AN140:AN142"/>
    <mergeCell ref="AN143:AN145"/>
    <mergeCell ref="AN146:AN148"/>
    <mergeCell ref="AN149:AN151"/>
    <mergeCell ref="AN152:AN154"/>
    <mergeCell ref="AS788:AS790"/>
    <mergeCell ref="AS791:AS793"/>
    <mergeCell ref="AS794:AS796"/>
    <mergeCell ref="AN116:AN118"/>
    <mergeCell ref="AN119:AN121"/>
    <mergeCell ref="AN122:AN124"/>
    <mergeCell ref="AN125:AN127"/>
    <mergeCell ref="AN128:AN130"/>
    <mergeCell ref="AN131:AN133"/>
    <mergeCell ref="AN134:AN136"/>
    <mergeCell ref="AS770:AS772"/>
    <mergeCell ref="AS773:AS775"/>
    <mergeCell ref="AS776:AS778"/>
    <mergeCell ref="AS779:AS781"/>
    <mergeCell ref="AS782:AS784"/>
    <mergeCell ref="AS785:AS787"/>
    <mergeCell ref="AS752:AS754"/>
    <mergeCell ref="AS755:AS757"/>
    <mergeCell ref="AS758:AS760"/>
    <mergeCell ref="AS761:AS763"/>
    <mergeCell ref="AS764:AS766"/>
    <mergeCell ref="AS767:AS769"/>
    <mergeCell ref="AS734:AS736"/>
    <mergeCell ref="AS737:AS739"/>
    <mergeCell ref="AS740:AS742"/>
    <mergeCell ref="AS743:AS745"/>
    <mergeCell ref="AN191:AN193"/>
    <mergeCell ref="AN194:AN196"/>
    <mergeCell ref="AN197:AN199"/>
    <mergeCell ref="AN200:AN202"/>
    <mergeCell ref="AN203:AN205"/>
    <mergeCell ref="AN206:AN208"/>
    <mergeCell ref="AN173:AN175"/>
    <mergeCell ref="AN176:AN178"/>
    <mergeCell ref="AN179:AN181"/>
    <mergeCell ref="AN182:AN184"/>
    <mergeCell ref="AN185:AN187"/>
    <mergeCell ref="AN188:AN190"/>
    <mergeCell ref="AN155:AN157"/>
    <mergeCell ref="AN158:AN160"/>
    <mergeCell ref="AN161:AN163"/>
    <mergeCell ref="AN164:AN166"/>
    <mergeCell ref="AN167:AN169"/>
    <mergeCell ref="AN170:AN172"/>
    <mergeCell ref="AN245:AN247"/>
    <mergeCell ref="AN248:AN250"/>
    <mergeCell ref="AN251:AN253"/>
    <mergeCell ref="AN254:AN256"/>
    <mergeCell ref="AN257:AN259"/>
    <mergeCell ref="AN260:AN262"/>
    <mergeCell ref="AN227:AN229"/>
    <mergeCell ref="AN230:AN232"/>
    <mergeCell ref="AN233:AN235"/>
    <mergeCell ref="AN236:AN238"/>
    <mergeCell ref="AN239:AN241"/>
    <mergeCell ref="AN242:AN244"/>
    <mergeCell ref="AN209:AN211"/>
    <mergeCell ref="AN212:AN214"/>
    <mergeCell ref="AN215:AN217"/>
    <mergeCell ref="AN218:AN220"/>
    <mergeCell ref="AN221:AN223"/>
    <mergeCell ref="AN224:AN226"/>
    <mergeCell ref="AN299:AN301"/>
    <mergeCell ref="AN302:AN304"/>
    <mergeCell ref="AN305:AN307"/>
    <mergeCell ref="AN308:AN310"/>
    <mergeCell ref="AN311:AN313"/>
    <mergeCell ref="AN314:AN316"/>
    <mergeCell ref="AN281:AN283"/>
    <mergeCell ref="AN284:AN286"/>
    <mergeCell ref="AN287:AN289"/>
    <mergeCell ref="AN290:AN292"/>
    <mergeCell ref="AN293:AN295"/>
    <mergeCell ref="AN296:AN298"/>
    <mergeCell ref="AN263:AN265"/>
    <mergeCell ref="AN266:AN268"/>
    <mergeCell ref="AN269:AN271"/>
    <mergeCell ref="AN272:AN274"/>
    <mergeCell ref="AN275:AN277"/>
    <mergeCell ref="AN278:AN280"/>
    <mergeCell ref="AN353:AN355"/>
    <mergeCell ref="AN356:AN358"/>
    <mergeCell ref="AN359:AN361"/>
    <mergeCell ref="AN362:AN364"/>
    <mergeCell ref="AN365:AN367"/>
    <mergeCell ref="AN368:AN370"/>
    <mergeCell ref="AN335:AN337"/>
    <mergeCell ref="AN338:AN340"/>
    <mergeCell ref="AN341:AN343"/>
    <mergeCell ref="AN344:AN346"/>
    <mergeCell ref="AN347:AN349"/>
    <mergeCell ref="AN350:AN352"/>
    <mergeCell ref="AN317:AN319"/>
    <mergeCell ref="AN320:AN322"/>
    <mergeCell ref="AN323:AN325"/>
    <mergeCell ref="AN326:AN328"/>
    <mergeCell ref="AN329:AN331"/>
    <mergeCell ref="AN332:AN334"/>
    <mergeCell ref="AN407:AN409"/>
    <mergeCell ref="AN410:AN412"/>
    <mergeCell ref="AN413:AN415"/>
    <mergeCell ref="AN416:AN418"/>
    <mergeCell ref="AN419:AN421"/>
    <mergeCell ref="AN422:AN424"/>
    <mergeCell ref="AN389:AN391"/>
    <mergeCell ref="AN392:AN394"/>
    <mergeCell ref="AN395:AN397"/>
    <mergeCell ref="AN398:AN400"/>
    <mergeCell ref="AN401:AN403"/>
    <mergeCell ref="AN404:AN406"/>
    <mergeCell ref="AN371:AN373"/>
    <mergeCell ref="AN374:AN376"/>
    <mergeCell ref="AN377:AN379"/>
    <mergeCell ref="AN380:AN382"/>
    <mergeCell ref="AN383:AN385"/>
    <mergeCell ref="AN386:AN388"/>
    <mergeCell ref="AN461:AN463"/>
    <mergeCell ref="AN464:AN466"/>
    <mergeCell ref="AN467:AN469"/>
    <mergeCell ref="AN470:AN472"/>
    <mergeCell ref="AN473:AN475"/>
    <mergeCell ref="AN476:AN478"/>
    <mergeCell ref="AN443:AN445"/>
    <mergeCell ref="AN446:AN448"/>
    <mergeCell ref="AN449:AN451"/>
    <mergeCell ref="AN452:AN454"/>
    <mergeCell ref="AN455:AN457"/>
    <mergeCell ref="AN458:AN460"/>
    <mergeCell ref="AN425:AN427"/>
    <mergeCell ref="AN428:AN430"/>
    <mergeCell ref="AN431:AN433"/>
    <mergeCell ref="AN434:AN436"/>
    <mergeCell ref="AN437:AN439"/>
    <mergeCell ref="AN440:AN442"/>
    <mergeCell ref="AN515:AN517"/>
    <mergeCell ref="AN518:AN520"/>
    <mergeCell ref="AN521:AN523"/>
    <mergeCell ref="AN524:AN526"/>
    <mergeCell ref="AN527:AN529"/>
    <mergeCell ref="AN530:AN532"/>
    <mergeCell ref="AN497:AN499"/>
    <mergeCell ref="AN500:AN502"/>
    <mergeCell ref="AN503:AN505"/>
    <mergeCell ref="AN506:AN508"/>
    <mergeCell ref="AN509:AN511"/>
    <mergeCell ref="AN512:AN514"/>
    <mergeCell ref="AN479:AN481"/>
    <mergeCell ref="AN482:AN484"/>
    <mergeCell ref="AN485:AN487"/>
    <mergeCell ref="AN488:AN490"/>
    <mergeCell ref="AN491:AN493"/>
    <mergeCell ref="AN494:AN496"/>
    <mergeCell ref="AN569:AN571"/>
    <mergeCell ref="AN572:AN574"/>
    <mergeCell ref="AN575:AN577"/>
    <mergeCell ref="AN578:AN580"/>
    <mergeCell ref="AN581:AN583"/>
    <mergeCell ref="AN584:AN586"/>
    <mergeCell ref="AN551:AN553"/>
    <mergeCell ref="AN554:AN556"/>
    <mergeCell ref="AN557:AN559"/>
    <mergeCell ref="AN560:AN562"/>
    <mergeCell ref="AN563:AN565"/>
    <mergeCell ref="AN566:AN568"/>
    <mergeCell ref="AN533:AN535"/>
    <mergeCell ref="AN536:AN538"/>
    <mergeCell ref="AN539:AN541"/>
    <mergeCell ref="AN542:AN544"/>
    <mergeCell ref="AN545:AN547"/>
    <mergeCell ref="AN548:AN550"/>
    <mergeCell ref="AN623:AN625"/>
    <mergeCell ref="AN626:AN628"/>
    <mergeCell ref="AN629:AN631"/>
    <mergeCell ref="AN632:AN634"/>
    <mergeCell ref="AN635:AN637"/>
    <mergeCell ref="AN638:AN640"/>
    <mergeCell ref="AN605:AN607"/>
    <mergeCell ref="AN608:AN610"/>
    <mergeCell ref="AN611:AN613"/>
    <mergeCell ref="AN614:AN616"/>
    <mergeCell ref="AN617:AN619"/>
    <mergeCell ref="AN620:AN622"/>
    <mergeCell ref="AN587:AN589"/>
    <mergeCell ref="AN590:AN592"/>
    <mergeCell ref="AN593:AN595"/>
    <mergeCell ref="AN596:AN598"/>
    <mergeCell ref="AN599:AN601"/>
    <mergeCell ref="AN602:AN604"/>
    <mergeCell ref="AN677:AN679"/>
    <mergeCell ref="AN680:AN682"/>
    <mergeCell ref="AN683:AN685"/>
    <mergeCell ref="AN686:AN688"/>
    <mergeCell ref="AN689:AN691"/>
    <mergeCell ref="AN692:AN694"/>
    <mergeCell ref="AN659:AN661"/>
    <mergeCell ref="AN662:AN664"/>
    <mergeCell ref="AN665:AN667"/>
    <mergeCell ref="AN668:AN670"/>
    <mergeCell ref="AN671:AN673"/>
    <mergeCell ref="AN674:AN676"/>
    <mergeCell ref="AN641:AN643"/>
    <mergeCell ref="AN644:AN646"/>
    <mergeCell ref="AN647:AN649"/>
    <mergeCell ref="AN650:AN652"/>
    <mergeCell ref="AN653:AN655"/>
    <mergeCell ref="AN656:AN658"/>
    <mergeCell ref="AN731:AN733"/>
    <mergeCell ref="AN734:AN736"/>
    <mergeCell ref="AN737:AN739"/>
    <mergeCell ref="AN740:AN742"/>
    <mergeCell ref="AN743:AN745"/>
    <mergeCell ref="AN746:AN748"/>
    <mergeCell ref="AN713:AN715"/>
    <mergeCell ref="AN716:AN718"/>
    <mergeCell ref="AN719:AN721"/>
    <mergeCell ref="AN722:AN724"/>
    <mergeCell ref="AN725:AN727"/>
    <mergeCell ref="AN728:AN730"/>
    <mergeCell ref="AN695:AN697"/>
    <mergeCell ref="AN698:AN700"/>
    <mergeCell ref="AN701:AN703"/>
    <mergeCell ref="AN704:AN706"/>
    <mergeCell ref="AN707:AN709"/>
    <mergeCell ref="AN710:AN712"/>
    <mergeCell ref="AN785:AN787"/>
    <mergeCell ref="AN788:AN790"/>
    <mergeCell ref="AN791:AN793"/>
    <mergeCell ref="AN794:AN796"/>
    <mergeCell ref="AN797:AN799"/>
    <mergeCell ref="AN767:AN769"/>
    <mergeCell ref="AN770:AN772"/>
    <mergeCell ref="AN773:AN775"/>
    <mergeCell ref="AN776:AN778"/>
    <mergeCell ref="AN779:AN781"/>
    <mergeCell ref="AN782:AN784"/>
    <mergeCell ref="AN749:AN751"/>
    <mergeCell ref="AN752:AN754"/>
    <mergeCell ref="AN755:AN757"/>
    <mergeCell ref="AN758:AN760"/>
    <mergeCell ref="AN761:AN763"/>
    <mergeCell ref="AN764:AN76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AT799"/>
  <sheetViews>
    <sheetView zoomScale="70" zoomScaleNormal="70" workbookViewId="0">
      <pane xSplit="8040" ySplit="8385" topLeftCell="AF175" activePane="topRight"/>
      <selection pane="bottomLeft" activeCell="H56" sqref="H56"/>
      <selection pane="topRight" activeCell="AN2" sqref="AN2"/>
      <selection pane="bottomRight" activeCell="K34" sqref="K34"/>
    </sheetView>
  </sheetViews>
  <sheetFormatPr defaultRowHeight="15"/>
  <cols>
    <col min="1" max="1" width="13.7109375" style="5" bestFit="1" customWidth="1"/>
    <col min="2" max="16384" width="9.140625" style="5"/>
  </cols>
  <sheetData>
    <row r="1" spans="1:46">
      <c r="B1" s="6">
        <v>0</v>
      </c>
      <c r="C1" s="6">
        <f>B1+1</f>
        <v>1</v>
      </c>
      <c r="D1" s="6">
        <f t="shared" ref="D1:AG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6">
        <f t="shared" si="0"/>
        <v>6</v>
      </c>
      <c r="I1" s="6">
        <f t="shared" si="0"/>
        <v>7</v>
      </c>
      <c r="J1" s="6">
        <f t="shared" si="0"/>
        <v>8</v>
      </c>
      <c r="K1" s="6">
        <f t="shared" si="0"/>
        <v>9</v>
      </c>
      <c r="L1" s="6">
        <f t="shared" si="0"/>
        <v>10</v>
      </c>
      <c r="M1" s="6">
        <f t="shared" si="0"/>
        <v>11</v>
      </c>
      <c r="N1" s="6">
        <f t="shared" si="0"/>
        <v>12</v>
      </c>
      <c r="O1" s="6">
        <f t="shared" si="0"/>
        <v>13</v>
      </c>
      <c r="P1" s="6">
        <f t="shared" si="0"/>
        <v>14</v>
      </c>
      <c r="Q1" s="6">
        <f t="shared" si="0"/>
        <v>15</v>
      </c>
      <c r="R1" s="6">
        <f t="shared" si="0"/>
        <v>16</v>
      </c>
      <c r="S1" s="6">
        <f t="shared" si="0"/>
        <v>17</v>
      </c>
      <c r="T1" s="6">
        <f t="shared" si="0"/>
        <v>18</v>
      </c>
      <c r="U1" s="6">
        <f t="shared" si="0"/>
        <v>19</v>
      </c>
      <c r="V1" s="6">
        <f t="shared" si="0"/>
        <v>20</v>
      </c>
      <c r="W1" s="6">
        <f t="shared" si="0"/>
        <v>21</v>
      </c>
      <c r="X1" s="6">
        <f t="shared" si="0"/>
        <v>22</v>
      </c>
      <c r="Y1" s="6">
        <f t="shared" si="0"/>
        <v>23</v>
      </c>
      <c r="Z1" s="6">
        <f t="shared" si="0"/>
        <v>24</v>
      </c>
      <c r="AA1" s="6">
        <f t="shared" si="0"/>
        <v>25</v>
      </c>
      <c r="AB1" s="6">
        <f t="shared" si="0"/>
        <v>26</v>
      </c>
      <c r="AC1" s="6">
        <f t="shared" si="0"/>
        <v>27</v>
      </c>
      <c r="AD1" s="6">
        <f t="shared" si="0"/>
        <v>28</v>
      </c>
      <c r="AE1" s="6">
        <f t="shared" si="0"/>
        <v>29</v>
      </c>
      <c r="AF1" s="6">
        <f t="shared" si="0"/>
        <v>30</v>
      </c>
      <c r="AG1" s="6">
        <f t="shared" si="0"/>
        <v>31</v>
      </c>
      <c r="AH1" s="2" t="s">
        <v>42</v>
      </c>
      <c r="AI1" s="2" t="s">
        <v>4</v>
      </c>
      <c r="AJ1" s="35" t="s">
        <v>43</v>
      </c>
      <c r="AK1" s="2" t="s">
        <v>9</v>
      </c>
      <c r="AL1" s="35" t="s">
        <v>44</v>
      </c>
      <c r="AM1" s="65" t="s">
        <v>5</v>
      </c>
      <c r="AN1" s="65" t="s">
        <v>0</v>
      </c>
      <c r="AO1" s="65" t="s">
        <v>51</v>
      </c>
      <c r="AP1" s="91" t="s">
        <v>45</v>
      </c>
      <c r="AQ1" s="91"/>
      <c r="AR1" s="91"/>
      <c r="AS1" s="91"/>
      <c r="AT1" s="2"/>
    </row>
    <row r="2" spans="1:46">
      <c r="A2" s="14" t="str">
        <f>'data organization'!S3</f>
        <v>0:2:3.5:HI</v>
      </c>
      <c r="B2" s="45">
        <v>10250</v>
      </c>
      <c r="C2" s="45">
        <v>10250</v>
      </c>
      <c r="D2" s="45">
        <v>10250</v>
      </c>
      <c r="E2" s="45">
        <v>10250</v>
      </c>
      <c r="F2" s="45">
        <v>10250</v>
      </c>
      <c r="G2" s="45">
        <v>10250</v>
      </c>
      <c r="H2" s="45">
        <v>10250</v>
      </c>
      <c r="I2" s="45">
        <v>10250</v>
      </c>
      <c r="J2" s="45">
        <v>10250</v>
      </c>
      <c r="K2" s="45">
        <v>10250</v>
      </c>
      <c r="L2" s="45">
        <v>10250</v>
      </c>
      <c r="M2" s="45">
        <v>10250</v>
      </c>
      <c r="N2" s="45">
        <v>10250</v>
      </c>
      <c r="O2" s="45">
        <v>10250</v>
      </c>
      <c r="P2" s="45"/>
      <c r="Q2" s="45"/>
      <c r="R2" s="45">
        <v>10250</v>
      </c>
      <c r="S2" s="45"/>
      <c r="T2" s="45"/>
      <c r="U2" s="45">
        <v>10250</v>
      </c>
      <c r="V2" s="45">
        <v>10250</v>
      </c>
      <c r="W2" s="45">
        <v>10250</v>
      </c>
      <c r="X2" s="45"/>
      <c r="Y2" s="45"/>
      <c r="Z2" s="45">
        <v>10250</v>
      </c>
      <c r="AA2" s="45">
        <v>10250</v>
      </c>
      <c r="AB2" s="45">
        <v>10250</v>
      </c>
      <c r="AC2" s="45">
        <v>10250</v>
      </c>
      <c r="AD2" s="45">
        <v>10250</v>
      </c>
      <c r="AE2" s="45"/>
      <c r="AF2" s="45">
        <v>10250</v>
      </c>
      <c r="AG2" s="45"/>
      <c r="AH2" s="2">
        <f>STDEV(B2:AG2)</f>
        <v>0</v>
      </c>
      <c r="AI2" s="60">
        <f>MIN(B2:AG2)</f>
        <v>10250</v>
      </c>
      <c r="AJ2" s="2">
        <f>AK2-1.5*AH2</f>
        <v>10250</v>
      </c>
      <c r="AK2" s="2">
        <f>AVERAGE(B2:AG2)</f>
        <v>10250</v>
      </c>
      <c r="AL2" s="2">
        <f>AK2+1.5*AH2</f>
        <v>10250</v>
      </c>
      <c r="AM2" s="2">
        <f>MAX(B2:AG2)</f>
        <v>10250</v>
      </c>
      <c r="AN2" s="2">
        <f ca="1">'calcGREEN(1)'!E17</f>
        <v>13506.223967406908</v>
      </c>
      <c r="AO2" s="2"/>
      <c r="AP2" s="2" t="s">
        <v>2</v>
      </c>
      <c r="AQ2" s="2" t="s">
        <v>1</v>
      </c>
      <c r="AR2" s="2" t="s">
        <v>3</v>
      </c>
      <c r="AS2" s="2" t="s">
        <v>46</v>
      </c>
      <c r="AT2" s="2">
        <f>AVERAGE(AT49:AT115)</f>
        <v>32.718313757466944</v>
      </c>
    </row>
    <row r="3" spans="1:46">
      <c r="A3" s="14" t="str">
        <f>'data organization'!S4</f>
        <v>1:2:3.48:HI</v>
      </c>
      <c r="B3" s="45">
        <v>10250</v>
      </c>
      <c r="C3" s="45">
        <v>10250</v>
      </c>
      <c r="D3" s="45">
        <v>10250</v>
      </c>
      <c r="E3" s="45">
        <v>10250</v>
      </c>
      <c r="F3" s="45">
        <v>10250</v>
      </c>
      <c r="G3" s="45">
        <v>10250</v>
      </c>
      <c r="H3" s="45">
        <v>10250</v>
      </c>
      <c r="I3" s="45">
        <v>10250</v>
      </c>
      <c r="J3" s="45">
        <v>10250</v>
      </c>
      <c r="K3" s="45">
        <v>10250</v>
      </c>
      <c r="L3" s="45">
        <v>10250</v>
      </c>
      <c r="M3" s="45">
        <v>10250</v>
      </c>
      <c r="N3" s="45">
        <v>10250</v>
      </c>
      <c r="O3" s="45">
        <v>10250</v>
      </c>
      <c r="P3" s="45"/>
      <c r="Q3" s="45"/>
      <c r="R3" s="45">
        <v>10250</v>
      </c>
      <c r="S3" s="45"/>
      <c r="T3" s="45"/>
      <c r="U3" s="45">
        <v>10250</v>
      </c>
      <c r="V3" s="45">
        <v>10250</v>
      </c>
      <c r="W3" s="45">
        <v>10250</v>
      </c>
      <c r="X3" s="45"/>
      <c r="Y3" s="45"/>
      <c r="Z3" s="45">
        <v>10250</v>
      </c>
      <c r="AA3" s="45">
        <v>10250</v>
      </c>
      <c r="AB3" s="45">
        <v>10250</v>
      </c>
      <c r="AC3" s="45">
        <v>10250</v>
      </c>
      <c r="AD3" s="45">
        <v>10250</v>
      </c>
      <c r="AE3" s="45"/>
      <c r="AF3" s="45">
        <v>10250</v>
      </c>
      <c r="AG3" s="45"/>
      <c r="AH3" s="2">
        <f t="shared" ref="AH3:AH66" si="1">STDEV(B3:AG3)</f>
        <v>0</v>
      </c>
      <c r="AI3" s="2">
        <f t="shared" ref="AI3:AI66" si="2">MIN(B3:AG3)</f>
        <v>10250</v>
      </c>
      <c r="AJ3" s="2">
        <f t="shared" ref="AJ3:AJ66" si="3">AK3-1.5*AH3</f>
        <v>10250</v>
      </c>
      <c r="AK3" s="2">
        <f t="shared" ref="AK3:AK66" si="4">AVERAGE(B3:AG3)</f>
        <v>10250</v>
      </c>
      <c r="AL3" s="2">
        <f t="shared" ref="AL3:AL66" si="5">AK3+1.5*AH3</f>
        <v>10250</v>
      </c>
      <c r="AM3" s="2">
        <f t="shared" ref="AM3:AM66" si="6">MAX(B3:AG3)</f>
        <v>10250</v>
      </c>
      <c r="AN3" s="2">
        <f ca="1">'calcGREEN(1)'!E18</f>
        <v>13466.481952449662</v>
      </c>
      <c r="AO3" s="2"/>
      <c r="AP3" s="2">
        <f>AK2-AK3</f>
        <v>0</v>
      </c>
      <c r="AQ3" s="2"/>
      <c r="AR3" s="2"/>
      <c r="AS3" s="2">
        <f>data3!AM2</f>
        <v>1.1725798576109128</v>
      </c>
      <c r="AT3" s="2"/>
    </row>
    <row r="4" spans="1:46">
      <c r="A4" s="14" t="str">
        <f>'data organization'!S5</f>
        <v>2:2:3.46:HI</v>
      </c>
      <c r="B4" s="45">
        <v>10250</v>
      </c>
      <c r="C4" s="45">
        <v>10250</v>
      </c>
      <c r="D4" s="45">
        <v>10250</v>
      </c>
      <c r="E4" s="45">
        <v>10250</v>
      </c>
      <c r="F4" s="45">
        <v>10250</v>
      </c>
      <c r="G4" s="45">
        <v>10250</v>
      </c>
      <c r="H4" s="45">
        <v>10250</v>
      </c>
      <c r="I4" s="45">
        <v>10250</v>
      </c>
      <c r="J4" s="45">
        <v>10250</v>
      </c>
      <c r="K4" s="45">
        <v>10250</v>
      </c>
      <c r="L4" s="45">
        <v>10250</v>
      </c>
      <c r="M4" s="45">
        <v>10250</v>
      </c>
      <c r="N4" s="45">
        <v>10250</v>
      </c>
      <c r="O4" s="45">
        <v>10250</v>
      </c>
      <c r="P4" s="45"/>
      <c r="Q4" s="45"/>
      <c r="R4" s="45">
        <v>10250</v>
      </c>
      <c r="S4" s="45"/>
      <c r="T4" s="45"/>
      <c r="U4" s="45">
        <v>10250</v>
      </c>
      <c r="V4" s="45">
        <v>10250</v>
      </c>
      <c r="W4" s="45">
        <v>10250</v>
      </c>
      <c r="X4" s="45"/>
      <c r="Y4" s="45"/>
      <c r="Z4" s="45">
        <v>10249.84375</v>
      </c>
      <c r="AA4" s="45">
        <v>10250</v>
      </c>
      <c r="AB4" s="45">
        <v>10250</v>
      </c>
      <c r="AC4" s="45">
        <v>10250</v>
      </c>
      <c r="AD4" s="45">
        <v>10250</v>
      </c>
      <c r="AE4" s="45"/>
      <c r="AF4" s="45">
        <v>10250</v>
      </c>
      <c r="AG4" s="45"/>
      <c r="AH4" s="2">
        <f t="shared" si="1"/>
        <v>3.1894397692489293E-2</v>
      </c>
      <c r="AI4" s="2">
        <f t="shared" si="2"/>
        <v>10249.84375</v>
      </c>
      <c r="AJ4" s="2">
        <f t="shared" si="3"/>
        <v>10249.945647986795</v>
      </c>
      <c r="AK4" s="2">
        <f t="shared" si="4"/>
        <v>10249.993489583334</v>
      </c>
      <c r="AL4" s="2">
        <f t="shared" si="5"/>
        <v>10250.041331179873</v>
      </c>
      <c r="AM4" s="2">
        <f t="shared" si="6"/>
        <v>10250</v>
      </c>
      <c r="AN4" s="2">
        <f ca="1">'calcGREEN(1)'!E19</f>
        <v>13427.887872726771</v>
      </c>
      <c r="AO4" s="2"/>
      <c r="AP4" s="2">
        <f t="shared" ref="AP4:AP67" si="7">AK3-AK4</f>
        <v>6.5104166660603369E-3</v>
      </c>
      <c r="AQ4" s="2"/>
      <c r="AR4" s="2"/>
      <c r="AS4" s="2">
        <f>data3!AM3</f>
        <v>1.1387102680821499</v>
      </c>
      <c r="AT4" s="2"/>
    </row>
    <row r="5" spans="1:46">
      <c r="A5" s="14" t="str">
        <f>'data organization'!S6</f>
        <v>3:2:3.44:HI</v>
      </c>
      <c r="B5" s="45">
        <v>10250</v>
      </c>
      <c r="C5" s="45">
        <v>10250</v>
      </c>
      <c r="D5" s="45">
        <v>10250</v>
      </c>
      <c r="E5" s="45">
        <v>10250</v>
      </c>
      <c r="F5" s="45">
        <v>10250</v>
      </c>
      <c r="G5" s="45">
        <v>10250</v>
      </c>
      <c r="H5" s="45">
        <v>10250</v>
      </c>
      <c r="I5" s="45">
        <v>10250</v>
      </c>
      <c r="J5" s="45">
        <v>10250</v>
      </c>
      <c r="K5" s="45">
        <v>10250</v>
      </c>
      <c r="L5" s="45">
        <v>10250</v>
      </c>
      <c r="M5" s="45">
        <v>10250</v>
      </c>
      <c r="N5" s="45">
        <v>10250</v>
      </c>
      <c r="O5" s="45">
        <v>10250</v>
      </c>
      <c r="P5" s="45"/>
      <c r="Q5" s="45"/>
      <c r="R5" s="45">
        <v>10250</v>
      </c>
      <c r="S5" s="45"/>
      <c r="T5" s="45"/>
      <c r="U5" s="45">
        <v>10250</v>
      </c>
      <c r="V5" s="45">
        <v>10250</v>
      </c>
      <c r="W5" s="45">
        <v>10250</v>
      </c>
      <c r="X5" s="45"/>
      <c r="Y5" s="45"/>
      <c r="Z5" s="45">
        <v>10249.84375</v>
      </c>
      <c r="AA5" s="45">
        <v>10250</v>
      </c>
      <c r="AB5" s="45">
        <v>10250</v>
      </c>
      <c r="AC5" s="45">
        <v>10250</v>
      </c>
      <c r="AD5" s="45">
        <v>10250</v>
      </c>
      <c r="AE5" s="45"/>
      <c r="AF5" s="45">
        <v>10250</v>
      </c>
      <c r="AG5" s="45"/>
      <c r="AH5" s="2">
        <f t="shared" si="1"/>
        <v>3.1894397692489293E-2</v>
      </c>
      <c r="AI5" s="2">
        <f t="shared" si="2"/>
        <v>10249.84375</v>
      </c>
      <c r="AJ5" s="2">
        <f t="shared" si="3"/>
        <v>10249.945647986795</v>
      </c>
      <c r="AK5" s="2">
        <f t="shared" si="4"/>
        <v>10249.993489583334</v>
      </c>
      <c r="AL5" s="2">
        <f t="shared" si="5"/>
        <v>10250.041331179873</v>
      </c>
      <c r="AM5" s="2">
        <f t="shared" si="6"/>
        <v>10250</v>
      </c>
      <c r="AN5" s="2">
        <f ca="1">'calcGREEN(1)'!E20</f>
        <v>13366.224849165077</v>
      </c>
      <c r="AO5" s="2"/>
      <c r="AP5" s="2">
        <f t="shared" si="7"/>
        <v>0</v>
      </c>
      <c r="AQ5" s="2"/>
      <c r="AR5" s="2"/>
      <c r="AS5" s="2">
        <f>data3!AM4</f>
        <v>1.8193546418220876</v>
      </c>
      <c r="AT5" s="2"/>
    </row>
    <row r="6" spans="1:46">
      <c r="A6" s="14" t="str">
        <f>'data organization'!S7</f>
        <v>4:2:3.42:HI</v>
      </c>
      <c r="B6" s="45">
        <v>10250</v>
      </c>
      <c r="C6" s="45">
        <v>10250</v>
      </c>
      <c r="D6" s="45">
        <v>10250</v>
      </c>
      <c r="E6" s="45">
        <v>10250</v>
      </c>
      <c r="F6" s="45">
        <v>10250</v>
      </c>
      <c r="G6" s="45">
        <v>10250</v>
      </c>
      <c r="H6" s="45">
        <v>10250</v>
      </c>
      <c r="I6" s="45">
        <v>10250</v>
      </c>
      <c r="J6" s="45">
        <v>10250</v>
      </c>
      <c r="K6" s="45">
        <v>10250</v>
      </c>
      <c r="L6" s="45">
        <v>10250</v>
      </c>
      <c r="M6" s="45">
        <v>10250</v>
      </c>
      <c r="N6" s="45">
        <v>10250</v>
      </c>
      <c r="O6" s="45">
        <v>10250</v>
      </c>
      <c r="P6" s="45"/>
      <c r="Q6" s="45"/>
      <c r="R6" s="45">
        <v>10250</v>
      </c>
      <c r="S6" s="45"/>
      <c r="T6" s="45"/>
      <c r="U6" s="45">
        <v>10250</v>
      </c>
      <c r="V6" s="45">
        <v>10250</v>
      </c>
      <c r="W6" s="45">
        <v>10250</v>
      </c>
      <c r="X6" s="45"/>
      <c r="Y6" s="45"/>
      <c r="Z6" s="45">
        <v>10249.84375</v>
      </c>
      <c r="AA6" s="45">
        <v>10250</v>
      </c>
      <c r="AB6" s="45">
        <v>10250</v>
      </c>
      <c r="AC6" s="45">
        <v>10250</v>
      </c>
      <c r="AD6" s="45">
        <v>10250</v>
      </c>
      <c r="AE6" s="45"/>
      <c r="AF6" s="45">
        <v>10250</v>
      </c>
      <c r="AG6" s="45"/>
      <c r="AH6" s="2">
        <f t="shared" si="1"/>
        <v>3.1894397692489293E-2</v>
      </c>
      <c r="AI6" s="2">
        <f t="shared" si="2"/>
        <v>10249.84375</v>
      </c>
      <c r="AJ6" s="2">
        <f t="shared" si="3"/>
        <v>10249.945647986795</v>
      </c>
      <c r="AK6" s="2">
        <f t="shared" si="4"/>
        <v>10249.993489583334</v>
      </c>
      <c r="AL6" s="2">
        <f t="shared" si="5"/>
        <v>10250.041331179873</v>
      </c>
      <c r="AM6" s="2">
        <f t="shared" si="6"/>
        <v>10250</v>
      </c>
      <c r="AN6" s="2">
        <f ca="1">'calcGREEN(1)'!E21</f>
        <v>13325.280146416595</v>
      </c>
      <c r="AO6" s="2"/>
      <c r="AP6" s="2">
        <f t="shared" si="7"/>
        <v>0</v>
      </c>
      <c r="AQ6" s="2"/>
      <c r="AR6" s="2"/>
      <c r="AS6" s="2">
        <f>data3!AM5</f>
        <v>1.2080649099041807</v>
      </c>
      <c r="AT6" s="2"/>
    </row>
    <row r="7" spans="1:46">
      <c r="A7" s="14" t="str">
        <f>'data organization'!S8</f>
        <v>5:2:3.4:HI</v>
      </c>
      <c r="B7" s="45">
        <v>10250</v>
      </c>
      <c r="C7" s="45">
        <v>10250</v>
      </c>
      <c r="D7" s="45">
        <v>10250</v>
      </c>
      <c r="E7" s="45">
        <v>10250</v>
      </c>
      <c r="F7" s="45">
        <v>10250</v>
      </c>
      <c r="G7" s="45">
        <v>10250</v>
      </c>
      <c r="H7" s="45">
        <v>10250</v>
      </c>
      <c r="I7" s="45">
        <v>10250</v>
      </c>
      <c r="J7" s="45">
        <v>10250</v>
      </c>
      <c r="K7" s="45">
        <v>10250</v>
      </c>
      <c r="L7" s="45">
        <v>10250</v>
      </c>
      <c r="M7" s="45">
        <v>10250</v>
      </c>
      <c r="N7" s="45">
        <v>10250</v>
      </c>
      <c r="O7" s="45">
        <v>10250</v>
      </c>
      <c r="P7" s="45"/>
      <c r="Q7" s="45"/>
      <c r="R7" s="45">
        <v>10250</v>
      </c>
      <c r="S7" s="45"/>
      <c r="T7" s="45"/>
      <c r="U7" s="45">
        <v>10250</v>
      </c>
      <c r="V7" s="45">
        <v>10250</v>
      </c>
      <c r="W7" s="45">
        <v>10250</v>
      </c>
      <c r="X7" s="45"/>
      <c r="Y7" s="45"/>
      <c r="Z7" s="45">
        <v>10249.84375</v>
      </c>
      <c r="AA7" s="45">
        <v>10250</v>
      </c>
      <c r="AB7" s="45">
        <v>10250</v>
      </c>
      <c r="AC7" s="45">
        <v>10250</v>
      </c>
      <c r="AD7" s="45">
        <v>10250</v>
      </c>
      <c r="AE7" s="45"/>
      <c r="AF7" s="45">
        <v>10250</v>
      </c>
      <c r="AG7" s="45"/>
      <c r="AH7" s="2">
        <f t="shared" si="1"/>
        <v>3.1894397692489293E-2</v>
      </c>
      <c r="AI7" s="2">
        <f t="shared" si="2"/>
        <v>10249.84375</v>
      </c>
      <c r="AJ7" s="2">
        <f t="shared" si="3"/>
        <v>10249.945647986795</v>
      </c>
      <c r="AK7" s="2">
        <f t="shared" si="4"/>
        <v>10249.993489583334</v>
      </c>
      <c r="AL7" s="2">
        <f t="shared" si="5"/>
        <v>10250.041331179873</v>
      </c>
      <c r="AM7" s="2">
        <f t="shared" si="6"/>
        <v>10250</v>
      </c>
      <c r="AN7" s="2">
        <f ca="1">'calcGREEN(1)'!E22</f>
        <v>13263.671808681063</v>
      </c>
      <c r="AO7" s="2"/>
      <c r="AP7" s="2">
        <f t="shared" si="7"/>
        <v>0</v>
      </c>
      <c r="AQ7" s="2"/>
      <c r="AR7" s="2"/>
      <c r="AS7" s="2">
        <f>data3!AM6</f>
        <v>1.8177411479334751</v>
      </c>
      <c r="AT7" s="2"/>
    </row>
    <row r="8" spans="1:46">
      <c r="A8" s="14" t="str">
        <f>'data organization'!S9</f>
        <v>6:2:3.38:HI</v>
      </c>
      <c r="B8" s="45">
        <v>10250</v>
      </c>
      <c r="C8" s="45">
        <v>10250</v>
      </c>
      <c r="D8" s="45">
        <v>10250</v>
      </c>
      <c r="E8" s="45">
        <v>10250</v>
      </c>
      <c r="F8" s="45">
        <v>10250</v>
      </c>
      <c r="G8" s="45">
        <v>10250</v>
      </c>
      <c r="H8" s="45">
        <v>10250</v>
      </c>
      <c r="I8" s="45">
        <v>10250</v>
      </c>
      <c r="J8" s="45">
        <v>10250</v>
      </c>
      <c r="K8" s="45">
        <v>10250</v>
      </c>
      <c r="L8" s="45">
        <v>10250</v>
      </c>
      <c r="M8" s="45">
        <v>10250</v>
      </c>
      <c r="N8" s="45">
        <v>10250</v>
      </c>
      <c r="O8" s="45">
        <v>10250</v>
      </c>
      <c r="P8" s="45"/>
      <c r="Q8" s="45"/>
      <c r="R8" s="45">
        <v>10250</v>
      </c>
      <c r="S8" s="45"/>
      <c r="T8" s="45"/>
      <c r="U8" s="45">
        <v>10250</v>
      </c>
      <c r="V8" s="45">
        <v>10250</v>
      </c>
      <c r="W8" s="45">
        <v>10250</v>
      </c>
      <c r="X8" s="45"/>
      <c r="Y8" s="45"/>
      <c r="Z8" s="45">
        <v>10249.84375</v>
      </c>
      <c r="AA8" s="45">
        <v>10250</v>
      </c>
      <c r="AB8" s="45">
        <v>10250</v>
      </c>
      <c r="AC8" s="45">
        <v>10250</v>
      </c>
      <c r="AD8" s="45">
        <v>10250</v>
      </c>
      <c r="AE8" s="45"/>
      <c r="AF8" s="45">
        <v>10250</v>
      </c>
      <c r="AG8" s="45"/>
      <c r="AH8" s="2">
        <f t="shared" si="1"/>
        <v>3.1894397692489293E-2</v>
      </c>
      <c r="AI8" s="2">
        <f t="shared" si="2"/>
        <v>10249.84375</v>
      </c>
      <c r="AJ8" s="2">
        <f t="shared" si="3"/>
        <v>10249.945647986795</v>
      </c>
      <c r="AK8" s="2">
        <f t="shared" si="4"/>
        <v>10249.993489583334</v>
      </c>
      <c r="AL8" s="2">
        <f t="shared" si="5"/>
        <v>10250.041331179873</v>
      </c>
      <c r="AM8" s="2">
        <f t="shared" si="6"/>
        <v>10250</v>
      </c>
      <c r="AN8" s="2">
        <f ca="1">'calcGREEN(1)'!E23</f>
        <v>13204.523398892727</v>
      </c>
      <c r="AO8" s="2"/>
      <c r="AP8" s="2">
        <f t="shared" si="7"/>
        <v>0</v>
      </c>
      <c r="AQ8" s="2"/>
      <c r="AR8" s="2"/>
      <c r="AS8" s="2">
        <f>data3!AM7</f>
        <v>1.7451614872102255</v>
      </c>
      <c r="AT8" s="2"/>
    </row>
    <row r="9" spans="1:46">
      <c r="A9" s="14" t="str">
        <f>'data organization'!S10</f>
        <v>7:2:3.36:HI</v>
      </c>
      <c r="B9" s="45">
        <v>10250</v>
      </c>
      <c r="C9" s="45">
        <v>10250</v>
      </c>
      <c r="D9" s="45">
        <v>10250</v>
      </c>
      <c r="E9" s="45">
        <v>10250</v>
      </c>
      <c r="F9" s="45">
        <v>10250</v>
      </c>
      <c r="G9" s="45">
        <v>10250</v>
      </c>
      <c r="H9" s="45">
        <v>10250</v>
      </c>
      <c r="I9" s="45">
        <v>10250</v>
      </c>
      <c r="J9" s="45">
        <v>10250</v>
      </c>
      <c r="K9" s="45">
        <v>10250</v>
      </c>
      <c r="L9" s="45">
        <v>10250</v>
      </c>
      <c r="M9" s="45">
        <v>10250</v>
      </c>
      <c r="N9" s="45">
        <v>10250</v>
      </c>
      <c r="O9" s="45">
        <v>10250</v>
      </c>
      <c r="P9" s="45"/>
      <c r="Q9" s="45"/>
      <c r="R9" s="45">
        <v>10250</v>
      </c>
      <c r="S9" s="45"/>
      <c r="T9" s="45"/>
      <c r="U9" s="45">
        <v>10250</v>
      </c>
      <c r="V9" s="45">
        <v>10250</v>
      </c>
      <c r="W9" s="45">
        <v>10250</v>
      </c>
      <c r="X9" s="45"/>
      <c r="Y9" s="45"/>
      <c r="Z9" s="45">
        <v>10249.84375</v>
      </c>
      <c r="AA9" s="45">
        <v>10250</v>
      </c>
      <c r="AB9" s="45">
        <v>10250</v>
      </c>
      <c r="AC9" s="45">
        <v>10250</v>
      </c>
      <c r="AD9" s="45">
        <v>10250</v>
      </c>
      <c r="AE9" s="45"/>
      <c r="AF9" s="45">
        <v>10250</v>
      </c>
      <c r="AG9" s="45"/>
      <c r="AH9" s="2">
        <f t="shared" si="1"/>
        <v>3.1894397692489293E-2</v>
      </c>
      <c r="AI9" s="2">
        <f t="shared" si="2"/>
        <v>10249.84375</v>
      </c>
      <c r="AJ9" s="2">
        <f t="shared" si="3"/>
        <v>10249.945647986795</v>
      </c>
      <c r="AK9" s="2">
        <f t="shared" si="4"/>
        <v>10249.993489583334</v>
      </c>
      <c r="AL9" s="2">
        <f t="shared" si="5"/>
        <v>10250.041331179873</v>
      </c>
      <c r="AM9" s="2">
        <f t="shared" si="6"/>
        <v>10250</v>
      </c>
      <c r="AN9" s="2">
        <f ca="1">'calcGREEN(1)'!E24</f>
        <v>13151.770861824754</v>
      </c>
      <c r="AO9" s="2"/>
      <c r="AP9" s="2">
        <f t="shared" si="7"/>
        <v>0</v>
      </c>
      <c r="AQ9" s="2"/>
      <c r="AR9" s="2"/>
      <c r="AS9" s="2">
        <f>data3!AM8</f>
        <v>1.556452597341206</v>
      </c>
      <c r="AT9" s="2"/>
    </row>
    <row r="10" spans="1:46">
      <c r="A10" s="14" t="str">
        <f>'data organization'!S11</f>
        <v>8:2:3.34:HI</v>
      </c>
      <c r="B10" s="45">
        <v>10250</v>
      </c>
      <c r="C10" s="45">
        <v>10250</v>
      </c>
      <c r="D10" s="45">
        <v>10250</v>
      </c>
      <c r="E10" s="45">
        <v>10250</v>
      </c>
      <c r="F10" s="45">
        <v>10250</v>
      </c>
      <c r="G10" s="45">
        <v>10250</v>
      </c>
      <c r="H10" s="45">
        <v>10250</v>
      </c>
      <c r="I10" s="45">
        <v>10250</v>
      </c>
      <c r="J10" s="45">
        <v>10250</v>
      </c>
      <c r="K10" s="45">
        <v>10250</v>
      </c>
      <c r="L10" s="45">
        <v>10250</v>
      </c>
      <c r="M10" s="45">
        <v>10250</v>
      </c>
      <c r="N10" s="45">
        <v>10250</v>
      </c>
      <c r="O10" s="45">
        <v>10250</v>
      </c>
      <c r="P10" s="45"/>
      <c r="Q10" s="45"/>
      <c r="R10" s="45">
        <v>10250</v>
      </c>
      <c r="S10" s="45"/>
      <c r="T10" s="45"/>
      <c r="U10" s="45">
        <v>10250</v>
      </c>
      <c r="V10" s="45">
        <v>10250</v>
      </c>
      <c r="W10" s="45">
        <v>10250</v>
      </c>
      <c r="X10" s="45"/>
      <c r="Y10" s="45"/>
      <c r="Z10" s="45">
        <v>10249.84375</v>
      </c>
      <c r="AA10" s="45">
        <v>10250</v>
      </c>
      <c r="AB10" s="45">
        <v>10250</v>
      </c>
      <c r="AC10" s="45">
        <v>10250</v>
      </c>
      <c r="AD10" s="45">
        <v>10250</v>
      </c>
      <c r="AE10" s="45"/>
      <c r="AF10" s="45">
        <v>10250</v>
      </c>
      <c r="AG10" s="45"/>
      <c r="AH10" s="2">
        <f t="shared" si="1"/>
        <v>3.1894397692489293E-2</v>
      </c>
      <c r="AI10" s="2">
        <f t="shared" si="2"/>
        <v>10249.84375</v>
      </c>
      <c r="AJ10" s="2">
        <f t="shared" si="3"/>
        <v>10249.945647986795</v>
      </c>
      <c r="AK10" s="2">
        <f t="shared" si="4"/>
        <v>10249.993489583334</v>
      </c>
      <c r="AL10" s="2">
        <f t="shared" si="5"/>
        <v>10250.041331179873</v>
      </c>
      <c r="AM10" s="2">
        <f t="shared" si="6"/>
        <v>10250</v>
      </c>
      <c r="AN10" s="2">
        <f ca="1">'calcGREEN(1)'!E25</f>
        <v>13092.95050026267</v>
      </c>
      <c r="AO10" s="2"/>
      <c r="AP10" s="2">
        <f t="shared" si="7"/>
        <v>0</v>
      </c>
      <c r="AQ10" s="2"/>
      <c r="AR10" s="2"/>
      <c r="AS10" s="2">
        <f>data3!AM9</f>
        <v>1.7354824927545565</v>
      </c>
      <c r="AT10" s="2"/>
    </row>
    <row r="11" spans="1:46">
      <c r="A11" s="14" t="str">
        <f>'data organization'!S12</f>
        <v>9:2:3.32:HI</v>
      </c>
      <c r="B11" s="45">
        <v>10250</v>
      </c>
      <c r="C11" s="45">
        <v>10250</v>
      </c>
      <c r="D11" s="45">
        <v>10250</v>
      </c>
      <c r="E11" s="45">
        <v>10250</v>
      </c>
      <c r="F11" s="45">
        <v>10250</v>
      </c>
      <c r="G11" s="45">
        <v>10250</v>
      </c>
      <c r="H11" s="45">
        <v>10250</v>
      </c>
      <c r="I11" s="45">
        <v>10250</v>
      </c>
      <c r="J11" s="45">
        <v>10250</v>
      </c>
      <c r="K11" s="45">
        <v>10250</v>
      </c>
      <c r="L11" s="45">
        <v>10250</v>
      </c>
      <c r="M11" s="45">
        <v>10250</v>
      </c>
      <c r="N11" s="45">
        <v>10250</v>
      </c>
      <c r="O11" s="45">
        <v>10250</v>
      </c>
      <c r="P11" s="45"/>
      <c r="Q11" s="45"/>
      <c r="R11" s="45">
        <v>10250</v>
      </c>
      <c r="S11" s="45"/>
      <c r="T11" s="45"/>
      <c r="U11" s="45">
        <v>10250</v>
      </c>
      <c r="V11" s="45">
        <v>10250</v>
      </c>
      <c r="W11" s="45">
        <v>10250</v>
      </c>
      <c r="X11" s="45"/>
      <c r="Y11" s="45"/>
      <c r="Z11" s="45">
        <v>10249.84375</v>
      </c>
      <c r="AA11" s="45">
        <v>10250</v>
      </c>
      <c r="AB11" s="45">
        <v>10250</v>
      </c>
      <c r="AC11" s="45">
        <v>10250</v>
      </c>
      <c r="AD11" s="45">
        <v>10250</v>
      </c>
      <c r="AE11" s="45"/>
      <c r="AF11" s="45">
        <v>10250</v>
      </c>
      <c r="AG11" s="45"/>
      <c r="AH11" s="2">
        <f t="shared" si="1"/>
        <v>3.1894397692489293E-2</v>
      </c>
      <c r="AI11" s="2">
        <f t="shared" si="2"/>
        <v>10249.84375</v>
      </c>
      <c r="AJ11" s="2">
        <f t="shared" si="3"/>
        <v>10249.945647986795</v>
      </c>
      <c r="AK11" s="2">
        <f t="shared" si="4"/>
        <v>10249.993489583334</v>
      </c>
      <c r="AL11" s="2">
        <f t="shared" si="5"/>
        <v>10250.041331179873</v>
      </c>
      <c r="AM11" s="2">
        <f t="shared" si="6"/>
        <v>10250</v>
      </c>
      <c r="AN11" s="2">
        <f ca="1">'calcGREEN(1)'!E26</f>
        <v>13035.824698639039</v>
      </c>
      <c r="AO11" s="2"/>
      <c r="AP11" s="2">
        <f t="shared" si="7"/>
        <v>0</v>
      </c>
      <c r="AQ11" s="2"/>
      <c r="AR11" s="2"/>
      <c r="AS11" s="2">
        <f>data3!AM10</f>
        <v>1.6854848554057185</v>
      </c>
      <c r="AT11" s="2"/>
    </row>
    <row r="12" spans="1:46">
      <c r="A12" s="14" t="str">
        <f>'data organization'!S13</f>
        <v>10:2:3.3:HI</v>
      </c>
      <c r="B12" s="45">
        <v>10250</v>
      </c>
      <c r="C12" s="45">
        <v>10250</v>
      </c>
      <c r="D12" s="45">
        <v>10250</v>
      </c>
      <c r="E12" s="45">
        <v>10250</v>
      </c>
      <c r="F12" s="45">
        <v>10250</v>
      </c>
      <c r="G12" s="45">
        <v>10250</v>
      </c>
      <c r="H12" s="45">
        <v>10250</v>
      </c>
      <c r="I12" s="45">
        <v>10250</v>
      </c>
      <c r="J12" s="45">
        <v>10250</v>
      </c>
      <c r="K12" s="45">
        <v>10250</v>
      </c>
      <c r="L12" s="45">
        <v>10250</v>
      </c>
      <c r="M12" s="45">
        <v>10250</v>
      </c>
      <c r="N12" s="45">
        <v>10250</v>
      </c>
      <c r="O12" s="45">
        <v>10250</v>
      </c>
      <c r="P12" s="45"/>
      <c r="Q12" s="45"/>
      <c r="R12" s="45">
        <v>10250</v>
      </c>
      <c r="S12" s="45"/>
      <c r="T12" s="45"/>
      <c r="U12" s="45">
        <v>10250</v>
      </c>
      <c r="V12" s="45">
        <v>10250</v>
      </c>
      <c r="W12" s="45">
        <v>10250</v>
      </c>
      <c r="X12" s="45"/>
      <c r="Y12" s="45"/>
      <c r="Z12" s="45">
        <v>10249.84375</v>
      </c>
      <c r="AA12" s="45">
        <v>10250</v>
      </c>
      <c r="AB12" s="45">
        <v>10250</v>
      </c>
      <c r="AC12" s="45">
        <v>10250</v>
      </c>
      <c r="AD12" s="45">
        <v>10250</v>
      </c>
      <c r="AE12" s="45"/>
      <c r="AF12" s="45">
        <v>10250</v>
      </c>
      <c r="AG12" s="45"/>
      <c r="AH12" s="2">
        <f t="shared" si="1"/>
        <v>3.1894397692489293E-2</v>
      </c>
      <c r="AI12" s="2">
        <f t="shared" si="2"/>
        <v>10249.84375</v>
      </c>
      <c r="AJ12" s="2">
        <f t="shared" si="3"/>
        <v>10249.945647986795</v>
      </c>
      <c r="AK12" s="2">
        <f t="shared" si="4"/>
        <v>10249.993489583334</v>
      </c>
      <c r="AL12" s="2">
        <f t="shared" si="5"/>
        <v>10250.041331179873</v>
      </c>
      <c r="AM12" s="2">
        <f t="shared" si="6"/>
        <v>10250</v>
      </c>
      <c r="AN12" s="2">
        <f ca="1">'calcGREEN(1)'!E27</f>
        <v>12969.460362295435</v>
      </c>
      <c r="AO12" s="2"/>
      <c r="AP12" s="2">
        <f t="shared" si="7"/>
        <v>0</v>
      </c>
      <c r="AQ12" s="2"/>
      <c r="AR12" s="2"/>
      <c r="AS12" s="2">
        <f>data3!AM11</f>
        <v>1.9580658943422691</v>
      </c>
      <c r="AT12" s="2"/>
    </row>
    <row r="13" spans="1:46">
      <c r="A13" s="14" t="str">
        <f>'data organization'!S14</f>
        <v>11:2:3.28:HI</v>
      </c>
      <c r="B13" s="45">
        <v>10250</v>
      </c>
      <c r="C13" s="45">
        <v>10250</v>
      </c>
      <c r="D13" s="45">
        <v>10250</v>
      </c>
      <c r="E13" s="45">
        <v>10250</v>
      </c>
      <c r="F13" s="45">
        <v>10250</v>
      </c>
      <c r="G13" s="45">
        <v>10250</v>
      </c>
      <c r="H13" s="45">
        <v>10250</v>
      </c>
      <c r="I13" s="45">
        <v>10250</v>
      </c>
      <c r="J13" s="45">
        <v>10250</v>
      </c>
      <c r="K13" s="45">
        <v>10250</v>
      </c>
      <c r="L13" s="45">
        <v>10250</v>
      </c>
      <c r="M13" s="45">
        <v>10250</v>
      </c>
      <c r="N13" s="45">
        <v>10250</v>
      </c>
      <c r="O13" s="45">
        <v>10250</v>
      </c>
      <c r="P13" s="45"/>
      <c r="Q13" s="45"/>
      <c r="R13" s="45">
        <v>10250</v>
      </c>
      <c r="S13" s="45"/>
      <c r="T13" s="45"/>
      <c r="U13" s="45">
        <v>10250</v>
      </c>
      <c r="V13" s="45">
        <v>10250</v>
      </c>
      <c r="W13" s="45">
        <v>10250</v>
      </c>
      <c r="X13" s="45"/>
      <c r="Y13" s="45"/>
      <c r="Z13" s="45">
        <v>10249.84375</v>
      </c>
      <c r="AA13" s="45">
        <v>10250</v>
      </c>
      <c r="AB13" s="45">
        <v>10250</v>
      </c>
      <c r="AC13" s="45">
        <v>10250</v>
      </c>
      <c r="AD13" s="45">
        <v>10250</v>
      </c>
      <c r="AE13" s="45"/>
      <c r="AF13" s="45">
        <v>10250</v>
      </c>
      <c r="AG13" s="45"/>
      <c r="AH13" s="2">
        <f t="shared" si="1"/>
        <v>3.1894397692489293E-2</v>
      </c>
      <c r="AI13" s="2">
        <f t="shared" si="2"/>
        <v>10249.84375</v>
      </c>
      <c r="AJ13" s="2">
        <f t="shared" si="3"/>
        <v>10249.945647986795</v>
      </c>
      <c r="AK13" s="2">
        <f t="shared" si="4"/>
        <v>10249.993489583334</v>
      </c>
      <c r="AL13" s="2">
        <f t="shared" si="5"/>
        <v>10250.041331179873</v>
      </c>
      <c r="AM13" s="2">
        <f t="shared" si="6"/>
        <v>10250</v>
      </c>
      <c r="AN13" s="2">
        <f ca="1">'calcGREEN(1)'!E28</f>
        <v>12914.679789630754</v>
      </c>
      <c r="AO13" s="2"/>
      <c r="AP13" s="2">
        <f t="shared" si="7"/>
        <v>0</v>
      </c>
      <c r="AQ13" s="2"/>
      <c r="AR13" s="2"/>
      <c r="AS13" s="2">
        <f>data3!AM12</f>
        <v>1.6162893643942766</v>
      </c>
      <c r="AT13" s="2"/>
    </row>
    <row r="14" spans="1:46">
      <c r="A14" s="14" t="str">
        <f>'data organization'!S15</f>
        <v>12:2:3.26:HI</v>
      </c>
      <c r="B14" s="45">
        <v>10250</v>
      </c>
      <c r="C14" s="45">
        <v>10250</v>
      </c>
      <c r="D14" s="45">
        <v>10250</v>
      </c>
      <c r="E14" s="45">
        <v>10250</v>
      </c>
      <c r="F14" s="45">
        <v>10250</v>
      </c>
      <c r="G14" s="45">
        <v>10250</v>
      </c>
      <c r="H14" s="45">
        <v>10250</v>
      </c>
      <c r="I14" s="45">
        <v>10250</v>
      </c>
      <c r="J14" s="45">
        <v>10250</v>
      </c>
      <c r="K14" s="45">
        <v>10250</v>
      </c>
      <c r="L14" s="45">
        <v>10250</v>
      </c>
      <c r="M14" s="45">
        <v>10250</v>
      </c>
      <c r="N14" s="45">
        <v>10250</v>
      </c>
      <c r="O14" s="45">
        <v>10250</v>
      </c>
      <c r="P14" s="45"/>
      <c r="Q14" s="45"/>
      <c r="R14" s="45">
        <v>10250</v>
      </c>
      <c r="S14" s="45"/>
      <c r="T14" s="45"/>
      <c r="U14" s="45">
        <v>10250</v>
      </c>
      <c r="V14" s="45">
        <v>10250</v>
      </c>
      <c r="W14" s="45">
        <v>10250</v>
      </c>
      <c r="X14" s="45"/>
      <c r="Y14" s="45"/>
      <c r="Z14" s="45">
        <v>10249.84375</v>
      </c>
      <c r="AA14" s="45">
        <v>10250</v>
      </c>
      <c r="AB14" s="45">
        <v>10250</v>
      </c>
      <c r="AC14" s="45">
        <v>10250</v>
      </c>
      <c r="AD14" s="45">
        <v>10250</v>
      </c>
      <c r="AE14" s="45"/>
      <c r="AF14" s="45">
        <v>10250</v>
      </c>
      <c r="AG14" s="45"/>
      <c r="AH14" s="2">
        <f t="shared" si="1"/>
        <v>3.1894397692489293E-2</v>
      </c>
      <c r="AI14" s="2">
        <f t="shared" si="2"/>
        <v>10249.84375</v>
      </c>
      <c r="AJ14" s="2">
        <f t="shared" si="3"/>
        <v>10249.945647986795</v>
      </c>
      <c r="AK14" s="2">
        <f t="shared" si="4"/>
        <v>10249.993489583334</v>
      </c>
      <c r="AL14" s="2">
        <f t="shared" si="5"/>
        <v>10250.041331179873</v>
      </c>
      <c r="AM14" s="2">
        <f t="shared" si="6"/>
        <v>10250</v>
      </c>
      <c r="AN14" s="2">
        <f ca="1">'calcGREEN(1)'!E29</f>
        <v>12925.017067921643</v>
      </c>
      <c r="AO14" s="2"/>
      <c r="AP14" s="2">
        <f t="shared" si="7"/>
        <v>0</v>
      </c>
      <c r="AQ14" s="2"/>
      <c r="AR14" s="2"/>
      <c r="AS14" s="2">
        <f>data3!AM13</f>
        <v>-0.30499923870127077</v>
      </c>
      <c r="AT14" s="2"/>
    </row>
    <row r="15" spans="1:46">
      <c r="A15" s="14" t="str">
        <f>'data organization'!S16</f>
        <v>13:2:3.24:HI</v>
      </c>
      <c r="B15" s="45">
        <v>10250</v>
      </c>
      <c r="C15" s="45">
        <v>10250</v>
      </c>
      <c r="D15" s="45">
        <v>10250</v>
      </c>
      <c r="E15" s="45">
        <v>10250</v>
      </c>
      <c r="F15" s="45">
        <v>10250</v>
      </c>
      <c r="G15" s="45">
        <v>10250</v>
      </c>
      <c r="H15" s="45">
        <v>10250</v>
      </c>
      <c r="I15" s="45">
        <v>10250</v>
      </c>
      <c r="J15" s="45">
        <v>10250</v>
      </c>
      <c r="K15" s="45">
        <v>10250</v>
      </c>
      <c r="L15" s="45">
        <v>10250</v>
      </c>
      <c r="M15" s="45">
        <v>10250</v>
      </c>
      <c r="N15" s="45">
        <v>10250</v>
      </c>
      <c r="O15" s="45">
        <v>10250</v>
      </c>
      <c r="P15" s="45"/>
      <c r="Q15" s="45"/>
      <c r="R15" s="45">
        <v>10250</v>
      </c>
      <c r="S15" s="45"/>
      <c r="T15" s="45"/>
      <c r="U15" s="45">
        <v>10250</v>
      </c>
      <c r="V15" s="45">
        <v>10250</v>
      </c>
      <c r="W15" s="45">
        <v>10250</v>
      </c>
      <c r="X15" s="45"/>
      <c r="Y15" s="45"/>
      <c r="Z15" s="45">
        <v>10249.84375</v>
      </c>
      <c r="AA15" s="45">
        <v>10250</v>
      </c>
      <c r="AB15" s="45">
        <v>10250</v>
      </c>
      <c r="AC15" s="45">
        <v>10250</v>
      </c>
      <c r="AD15" s="45">
        <v>10250</v>
      </c>
      <c r="AE15" s="45"/>
      <c r="AF15" s="45">
        <v>10250</v>
      </c>
      <c r="AG15" s="45"/>
      <c r="AH15" s="2">
        <f t="shared" si="1"/>
        <v>3.1894397692489293E-2</v>
      </c>
      <c r="AI15" s="2">
        <f t="shared" si="2"/>
        <v>10249.84375</v>
      </c>
      <c r="AJ15" s="2">
        <f t="shared" si="3"/>
        <v>10249.945647986795</v>
      </c>
      <c r="AK15" s="2">
        <f t="shared" si="4"/>
        <v>10249.993489583334</v>
      </c>
      <c r="AL15" s="2">
        <f t="shared" si="5"/>
        <v>10250.041331179873</v>
      </c>
      <c r="AM15" s="2">
        <f t="shared" si="6"/>
        <v>10250</v>
      </c>
      <c r="AN15" s="2">
        <f ca="1">'calcGREEN(1)'!E30</f>
        <v>12883.525773834423</v>
      </c>
      <c r="AO15" s="2"/>
      <c r="AP15" s="2">
        <f t="shared" si="7"/>
        <v>0</v>
      </c>
      <c r="AQ15" s="2"/>
      <c r="AR15" s="2"/>
      <c r="AS15" s="2">
        <f>data3!AM14</f>
        <v>1.2241919732862812</v>
      </c>
      <c r="AT15" s="2"/>
    </row>
    <row r="16" spans="1:46">
      <c r="A16" s="14" t="str">
        <f>'data organization'!S17</f>
        <v>14:2:3.22:HI</v>
      </c>
      <c r="B16" s="45">
        <v>10250</v>
      </c>
      <c r="C16" s="45">
        <v>10250</v>
      </c>
      <c r="D16" s="45">
        <v>10250</v>
      </c>
      <c r="E16" s="45">
        <v>10250</v>
      </c>
      <c r="F16" s="45">
        <v>10250</v>
      </c>
      <c r="G16" s="45">
        <v>10250</v>
      </c>
      <c r="H16" s="45">
        <v>10250</v>
      </c>
      <c r="I16" s="45">
        <v>10250</v>
      </c>
      <c r="J16" s="45">
        <v>10250</v>
      </c>
      <c r="K16" s="45">
        <v>10250</v>
      </c>
      <c r="L16" s="45">
        <v>10250</v>
      </c>
      <c r="M16" s="45">
        <v>10250</v>
      </c>
      <c r="N16" s="45">
        <v>10250</v>
      </c>
      <c r="O16" s="45">
        <v>10250</v>
      </c>
      <c r="P16" s="45"/>
      <c r="Q16" s="45"/>
      <c r="R16" s="45">
        <v>10250</v>
      </c>
      <c r="S16" s="45"/>
      <c r="T16" s="45"/>
      <c r="U16" s="45">
        <v>10250</v>
      </c>
      <c r="V16" s="45">
        <v>10250</v>
      </c>
      <c r="W16" s="45">
        <v>10250</v>
      </c>
      <c r="X16" s="45"/>
      <c r="Y16" s="45"/>
      <c r="Z16" s="45">
        <v>10250</v>
      </c>
      <c r="AA16" s="45">
        <v>10250</v>
      </c>
      <c r="AB16" s="45">
        <v>10250</v>
      </c>
      <c r="AC16" s="45">
        <v>10250</v>
      </c>
      <c r="AD16" s="45">
        <v>10250</v>
      </c>
      <c r="AE16" s="45"/>
      <c r="AF16" s="45">
        <v>10250</v>
      </c>
      <c r="AG16" s="45"/>
      <c r="AH16" s="2">
        <f t="shared" si="1"/>
        <v>0</v>
      </c>
      <c r="AI16" s="2">
        <f t="shared" si="2"/>
        <v>10250</v>
      </c>
      <c r="AJ16" s="2">
        <f t="shared" si="3"/>
        <v>10250</v>
      </c>
      <c r="AK16" s="2">
        <f t="shared" si="4"/>
        <v>10250</v>
      </c>
      <c r="AL16" s="2">
        <f t="shared" si="5"/>
        <v>10250</v>
      </c>
      <c r="AM16" s="2">
        <f t="shared" si="6"/>
        <v>10250</v>
      </c>
      <c r="AN16" s="2">
        <f ca="1">'calcGREEN(1)'!E31</f>
        <v>12816.669465247525</v>
      </c>
      <c r="AO16" s="2"/>
      <c r="AP16" s="2">
        <f t="shared" si="7"/>
        <v>-6.5104166660603369E-3</v>
      </c>
      <c r="AQ16" s="2"/>
      <c r="AR16" s="2"/>
      <c r="AS16" s="2">
        <f>data3!AM15</f>
        <v>1.9725814327117064</v>
      </c>
      <c r="AT16" s="2"/>
    </row>
    <row r="17" spans="1:46">
      <c r="A17" s="14" t="str">
        <f>'data organization'!S18</f>
        <v>15:2:3.2:HI</v>
      </c>
      <c r="B17" s="45">
        <v>10250</v>
      </c>
      <c r="C17" s="45">
        <v>10250</v>
      </c>
      <c r="D17" s="45">
        <v>10250</v>
      </c>
      <c r="E17" s="45">
        <v>10250</v>
      </c>
      <c r="F17" s="45">
        <v>10250</v>
      </c>
      <c r="G17" s="45">
        <v>10250</v>
      </c>
      <c r="H17" s="45">
        <v>10250</v>
      </c>
      <c r="I17" s="45">
        <v>10250</v>
      </c>
      <c r="J17" s="45">
        <v>10250</v>
      </c>
      <c r="K17" s="45">
        <v>10250</v>
      </c>
      <c r="L17" s="45">
        <v>10250</v>
      </c>
      <c r="M17" s="45">
        <v>10250</v>
      </c>
      <c r="N17" s="45">
        <v>10250</v>
      </c>
      <c r="O17" s="45">
        <v>10250</v>
      </c>
      <c r="P17" s="45"/>
      <c r="Q17" s="45"/>
      <c r="R17" s="45">
        <v>10250</v>
      </c>
      <c r="S17" s="45"/>
      <c r="T17" s="45"/>
      <c r="U17" s="45">
        <v>10250</v>
      </c>
      <c r="V17" s="45">
        <v>10250</v>
      </c>
      <c r="W17" s="45">
        <v>10250</v>
      </c>
      <c r="X17" s="45"/>
      <c r="Y17" s="45"/>
      <c r="Z17" s="45">
        <v>10249.84375</v>
      </c>
      <c r="AA17" s="45">
        <v>10250</v>
      </c>
      <c r="AB17" s="45">
        <v>10250</v>
      </c>
      <c r="AC17" s="45">
        <v>10250</v>
      </c>
      <c r="AD17" s="45">
        <v>10250</v>
      </c>
      <c r="AE17" s="45"/>
      <c r="AF17" s="45">
        <v>10250</v>
      </c>
      <c r="AG17" s="45"/>
      <c r="AH17" s="2">
        <f t="shared" si="1"/>
        <v>3.1894397692489293E-2</v>
      </c>
      <c r="AI17" s="2">
        <f t="shared" si="2"/>
        <v>10249.84375</v>
      </c>
      <c r="AJ17" s="2">
        <f t="shared" si="3"/>
        <v>10249.945647986795</v>
      </c>
      <c r="AK17" s="2">
        <f t="shared" si="4"/>
        <v>10249.993489583334</v>
      </c>
      <c r="AL17" s="2">
        <f t="shared" si="5"/>
        <v>10250.041331179873</v>
      </c>
      <c r="AM17" s="2">
        <f t="shared" si="6"/>
        <v>10250</v>
      </c>
      <c r="AN17" s="2">
        <f ca="1">'calcGREEN(1)'!E32</f>
        <v>12740.027997236562</v>
      </c>
      <c r="AO17" s="2"/>
      <c r="AP17" s="2">
        <f t="shared" si="7"/>
        <v>6.5104166660603369E-3</v>
      </c>
      <c r="AQ17" s="2"/>
      <c r="AR17" s="2"/>
      <c r="AS17" s="2">
        <f>data3!AM16</f>
        <v>2.2612905194682753</v>
      </c>
      <c r="AT17" s="2"/>
    </row>
    <row r="18" spans="1:46">
      <c r="A18" s="14" t="str">
        <f>'data organization'!S19</f>
        <v>16:2:3.18:HI</v>
      </c>
      <c r="B18" s="45">
        <v>10250</v>
      </c>
      <c r="C18" s="45">
        <v>10250</v>
      </c>
      <c r="D18" s="45">
        <v>10250</v>
      </c>
      <c r="E18" s="45">
        <v>10250</v>
      </c>
      <c r="F18" s="45">
        <v>10250</v>
      </c>
      <c r="G18" s="45">
        <v>10250</v>
      </c>
      <c r="H18" s="45">
        <v>10250</v>
      </c>
      <c r="I18" s="45">
        <v>10250</v>
      </c>
      <c r="J18" s="45">
        <v>10250</v>
      </c>
      <c r="K18" s="45">
        <v>10250</v>
      </c>
      <c r="L18" s="45">
        <v>10250</v>
      </c>
      <c r="M18" s="45">
        <v>10250</v>
      </c>
      <c r="N18" s="45">
        <v>10250</v>
      </c>
      <c r="O18" s="45">
        <v>10250</v>
      </c>
      <c r="P18" s="45"/>
      <c r="Q18" s="45"/>
      <c r="R18" s="45">
        <v>10250</v>
      </c>
      <c r="S18" s="45"/>
      <c r="T18" s="45"/>
      <c r="U18" s="45">
        <v>10250</v>
      </c>
      <c r="V18" s="45">
        <v>10250</v>
      </c>
      <c r="W18" s="45">
        <v>10250</v>
      </c>
      <c r="X18" s="45"/>
      <c r="Y18" s="45"/>
      <c r="Z18" s="45">
        <v>10250</v>
      </c>
      <c r="AA18" s="45">
        <v>10250</v>
      </c>
      <c r="AB18" s="45">
        <v>10250</v>
      </c>
      <c r="AC18" s="45">
        <v>10250</v>
      </c>
      <c r="AD18" s="45">
        <v>10250</v>
      </c>
      <c r="AE18" s="45"/>
      <c r="AF18" s="45">
        <v>10250</v>
      </c>
      <c r="AG18" s="45"/>
      <c r="AH18" s="2">
        <f t="shared" si="1"/>
        <v>0</v>
      </c>
      <c r="AI18" s="2">
        <f t="shared" si="2"/>
        <v>10250</v>
      </c>
      <c r="AJ18" s="2">
        <f t="shared" si="3"/>
        <v>10250</v>
      </c>
      <c r="AK18" s="2">
        <f t="shared" si="4"/>
        <v>10250</v>
      </c>
      <c r="AL18" s="2">
        <f t="shared" si="5"/>
        <v>10250</v>
      </c>
      <c r="AM18" s="2">
        <f t="shared" si="6"/>
        <v>10250</v>
      </c>
      <c r="AN18" s="2">
        <f ca="1">'calcGREEN(1)'!E33</f>
        <v>12658.903959748339</v>
      </c>
      <c r="AO18" s="2"/>
      <c r="AP18" s="2">
        <f t="shared" si="7"/>
        <v>-6.5104166660603369E-3</v>
      </c>
      <c r="AQ18" s="2"/>
      <c r="AR18" s="2"/>
      <c r="AS18" s="2">
        <f>data3!AM17</f>
        <v>2.3935477964339498</v>
      </c>
      <c r="AT18" s="2"/>
    </row>
    <row r="19" spans="1:46">
      <c r="A19" s="14" t="str">
        <f>'data organization'!S20</f>
        <v>17:2:3.16:HI</v>
      </c>
      <c r="B19" s="45">
        <v>10250</v>
      </c>
      <c r="C19" s="45">
        <v>10250</v>
      </c>
      <c r="D19" s="45">
        <v>10250</v>
      </c>
      <c r="E19" s="45">
        <v>10250</v>
      </c>
      <c r="F19" s="45">
        <v>10250</v>
      </c>
      <c r="G19" s="45">
        <v>10250</v>
      </c>
      <c r="H19" s="45">
        <v>10250</v>
      </c>
      <c r="I19" s="45">
        <v>10250</v>
      </c>
      <c r="J19" s="45">
        <v>10250</v>
      </c>
      <c r="K19" s="45">
        <v>10250</v>
      </c>
      <c r="L19" s="45">
        <v>10250</v>
      </c>
      <c r="M19" s="45">
        <v>10250</v>
      </c>
      <c r="N19" s="45">
        <v>10250</v>
      </c>
      <c r="O19" s="45">
        <v>10250</v>
      </c>
      <c r="P19" s="45"/>
      <c r="Q19" s="45"/>
      <c r="R19" s="45">
        <v>10250</v>
      </c>
      <c r="S19" s="45"/>
      <c r="T19" s="45"/>
      <c r="U19" s="45">
        <v>10250</v>
      </c>
      <c r="V19" s="45">
        <v>10250</v>
      </c>
      <c r="W19" s="45">
        <v>10250</v>
      </c>
      <c r="X19" s="45"/>
      <c r="Y19" s="45"/>
      <c r="Z19" s="45">
        <v>10249.84375</v>
      </c>
      <c r="AA19" s="45">
        <v>10250</v>
      </c>
      <c r="AB19" s="45">
        <v>10250</v>
      </c>
      <c r="AC19" s="45">
        <v>10250</v>
      </c>
      <c r="AD19" s="45">
        <v>10250</v>
      </c>
      <c r="AE19" s="45"/>
      <c r="AF19" s="45">
        <v>10250</v>
      </c>
      <c r="AG19" s="45"/>
      <c r="AH19" s="2">
        <f t="shared" si="1"/>
        <v>3.1894397692489293E-2</v>
      </c>
      <c r="AI19" s="2">
        <f t="shared" si="2"/>
        <v>10249.84375</v>
      </c>
      <c r="AJ19" s="2">
        <f t="shared" si="3"/>
        <v>10249.945647986795</v>
      </c>
      <c r="AK19" s="2">
        <f t="shared" si="4"/>
        <v>10249.993489583334</v>
      </c>
      <c r="AL19" s="2">
        <f t="shared" si="5"/>
        <v>10250.041331179873</v>
      </c>
      <c r="AM19" s="2">
        <f t="shared" si="6"/>
        <v>10250</v>
      </c>
      <c r="AN19" s="2">
        <f ca="1">'calcGREEN(1)'!E34</f>
        <v>12586.799780406158</v>
      </c>
      <c r="AO19" s="2"/>
      <c r="AP19" s="2">
        <f t="shared" si="7"/>
        <v>6.5104166660603369E-3</v>
      </c>
      <c r="AQ19" s="2"/>
      <c r="AR19" s="2"/>
      <c r="AS19" s="2">
        <f>data3!AM18</f>
        <v>2.1274187641758999</v>
      </c>
      <c r="AT19" s="2"/>
    </row>
    <row r="20" spans="1:46">
      <c r="A20" s="14" t="str">
        <f>'data organization'!S21</f>
        <v>18:2:3.14:HI</v>
      </c>
      <c r="B20" s="45">
        <v>10250</v>
      </c>
      <c r="C20" s="45">
        <v>10250</v>
      </c>
      <c r="D20" s="45">
        <v>10250</v>
      </c>
      <c r="E20" s="45">
        <v>10250</v>
      </c>
      <c r="F20" s="45">
        <v>10250</v>
      </c>
      <c r="G20" s="45">
        <v>10250</v>
      </c>
      <c r="H20" s="45">
        <v>10250</v>
      </c>
      <c r="I20" s="45">
        <v>10250</v>
      </c>
      <c r="J20" s="45">
        <v>10250</v>
      </c>
      <c r="K20" s="45">
        <v>10250</v>
      </c>
      <c r="L20" s="45">
        <v>10250</v>
      </c>
      <c r="M20" s="45">
        <v>10250</v>
      </c>
      <c r="N20" s="45">
        <v>10250</v>
      </c>
      <c r="O20" s="45">
        <v>10250</v>
      </c>
      <c r="P20" s="45"/>
      <c r="Q20" s="45"/>
      <c r="R20" s="45">
        <v>10250</v>
      </c>
      <c r="S20" s="45"/>
      <c r="T20" s="45"/>
      <c r="U20" s="45">
        <v>10250</v>
      </c>
      <c r="V20" s="45">
        <v>10250</v>
      </c>
      <c r="W20" s="45">
        <v>10250</v>
      </c>
      <c r="X20" s="45"/>
      <c r="Y20" s="45"/>
      <c r="Z20" s="45">
        <v>10249.84375</v>
      </c>
      <c r="AA20" s="45">
        <v>10250</v>
      </c>
      <c r="AB20" s="45">
        <v>10250</v>
      </c>
      <c r="AC20" s="45">
        <v>10250</v>
      </c>
      <c r="AD20" s="45">
        <v>10250</v>
      </c>
      <c r="AE20" s="45"/>
      <c r="AF20" s="45">
        <v>10250</v>
      </c>
      <c r="AG20" s="45"/>
      <c r="AH20" s="2">
        <f t="shared" si="1"/>
        <v>3.1894397692489293E-2</v>
      </c>
      <c r="AI20" s="2">
        <f t="shared" si="2"/>
        <v>10249.84375</v>
      </c>
      <c r="AJ20" s="2">
        <f t="shared" si="3"/>
        <v>10249.945647986795</v>
      </c>
      <c r="AK20" s="2">
        <f t="shared" si="4"/>
        <v>10249.993489583334</v>
      </c>
      <c r="AL20" s="2">
        <f t="shared" si="5"/>
        <v>10250.041331179873</v>
      </c>
      <c r="AM20" s="2">
        <f t="shared" si="6"/>
        <v>10250</v>
      </c>
      <c r="AN20" s="2">
        <f ca="1">'calcGREEN(1)'!E35</f>
        <v>12515.624893089767</v>
      </c>
      <c r="AO20" s="2"/>
      <c r="AP20" s="2">
        <f t="shared" si="7"/>
        <v>0</v>
      </c>
      <c r="AQ20" s="2"/>
      <c r="AR20" s="2"/>
      <c r="AS20" s="2">
        <f>data3!AM19</f>
        <v>2.1000001968876063</v>
      </c>
      <c r="AT20" s="2"/>
    </row>
    <row r="21" spans="1:46">
      <c r="A21" s="14" t="str">
        <f>'data organization'!S22</f>
        <v>19:2:3.12:HI</v>
      </c>
      <c r="B21" s="45">
        <v>10250</v>
      </c>
      <c r="C21" s="45">
        <v>10250</v>
      </c>
      <c r="D21" s="45">
        <v>10250</v>
      </c>
      <c r="E21" s="45">
        <v>10250</v>
      </c>
      <c r="F21" s="45">
        <v>10250</v>
      </c>
      <c r="G21" s="45">
        <v>10250</v>
      </c>
      <c r="H21" s="45">
        <v>10250</v>
      </c>
      <c r="I21" s="45">
        <v>10250</v>
      </c>
      <c r="J21" s="45">
        <v>10250</v>
      </c>
      <c r="K21" s="45">
        <v>10250</v>
      </c>
      <c r="L21" s="45">
        <v>10250</v>
      </c>
      <c r="M21" s="45">
        <v>10250</v>
      </c>
      <c r="N21" s="45">
        <v>10250</v>
      </c>
      <c r="O21" s="45">
        <v>10250</v>
      </c>
      <c r="P21" s="45"/>
      <c r="Q21" s="45"/>
      <c r="R21" s="45">
        <v>10250</v>
      </c>
      <c r="S21" s="45"/>
      <c r="T21" s="45"/>
      <c r="U21" s="45">
        <v>10250</v>
      </c>
      <c r="V21" s="45">
        <v>10250</v>
      </c>
      <c r="W21" s="45">
        <v>10250</v>
      </c>
      <c r="X21" s="45"/>
      <c r="Y21" s="45"/>
      <c r="Z21" s="45">
        <v>10249.84375</v>
      </c>
      <c r="AA21" s="45">
        <v>10250</v>
      </c>
      <c r="AB21" s="45">
        <v>10250</v>
      </c>
      <c r="AC21" s="45">
        <v>10250</v>
      </c>
      <c r="AD21" s="45">
        <v>10250</v>
      </c>
      <c r="AE21" s="45"/>
      <c r="AF21" s="45">
        <v>10250</v>
      </c>
      <c r="AG21" s="45"/>
      <c r="AH21" s="2">
        <f t="shared" si="1"/>
        <v>3.1894397692489293E-2</v>
      </c>
      <c r="AI21" s="2">
        <f t="shared" si="2"/>
        <v>10249.84375</v>
      </c>
      <c r="AJ21" s="2">
        <f t="shared" si="3"/>
        <v>10249.945647986795</v>
      </c>
      <c r="AK21" s="2">
        <f t="shared" si="4"/>
        <v>10249.993489583334</v>
      </c>
      <c r="AL21" s="2">
        <f t="shared" si="5"/>
        <v>10250.041331179873</v>
      </c>
      <c r="AM21" s="2">
        <f t="shared" si="6"/>
        <v>10250</v>
      </c>
      <c r="AN21" s="2">
        <f ca="1">'calcGREEN(1)'!E36</f>
        <v>12438.600757757111</v>
      </c>
      <c r="AO21" s="2"/>
      <c r="AP21" s="2">
        <f t="shared" si="7"/>
        <v>0</v>
      </c>
      <c r="AQ21" s="2"/>
      <c r="AR21" s="2"/>
      <c r="AS21" s="2">
        <f>data3!AM20</f>
        <v>2.2725810389364938</v>
      </c>
      <c r="AT21" s="2"/>
    </row>
    <row r="22" spans="1:46">
      <c r="A22" s="14" t="str">
        <f>'data organization'!S23</f>
        <v>20:2:3.1:HI</v>
      </c>
      <c r="B22" s="45">
        <v>10250</v>
      </c>
      <c r="C22" s="45">
        <v>10250</v>
      </c>
      <c r="D22" s="45">
        <v>10250</v>
      </c>
      <c r="E22" s="45">
        <v>10250</v>
      </c>
      <c r="F22" s="45">
        <v>10250</v>
      </c>
      <c r="G22" s="45">
        <v>10250</v>
      </c>
      <c r="H22" s="45">
        <v>10250</v>
      </c>
      <c r="I22" s="45">
        <v>10250</v>
      </c>
      <c r="J22" s="45">
        <v>10250</v>
      </c>
      <c r="K22" s="45">
        <v>10250</v>
      </c>
      <c r="L22" s="45">
        <v>10250</v>
      </c>
      <c r="M22" s="45">
        <v>10250</v>
      </c>
      <c r="N22" s="45">
        <v>10250</v>
      </c>
      <c r="O22" s="45">
        <v>10250</v>
      </c>
      <c r="P22" s="45"/>
      <c r="Q22" s="45"/>
      <c r="R22" s="45">
        <v>10250</v>
      </c>
      <c r="S22" s="45"/>
      <c r="T22" s="45"/>
      <c r="U22" s="45">
        <v>10250</v>
      </c>
      <c r="V22" s="45">
        <v>10250</v>
      </c>
      <c r="W22" s="45">
        <v>10250</v>
      </c>
      <c r="X22" s="45"/>
      <c r="Y22" s="45"/>
      <c r="Z22" s="45">
        <v>10249.84375</v>
      </c>
      <c r="AA22" s="45">
        <v>10250</v>
      </c>
      <c r="AB22" s="45">
        <v>10249.84375</v>
      </c>
      <c r="AC22" s="45">
        <v>10250</v>
      </c>
      <c r="AD22" s="45">
        <v>10250</v>
      </c>
      <c r="AE22" s="45"/>
      <c r="AF22" s="45">
        <v>10250</v>
      </c>
      <c r="AG22" s="45"/>
      <c r="AH22" s="2">
        <f t="shared" si="1"/>
        <v>4.4114039263537491E-2</v>
      </c>
      <c r="AI22" s="2">
        <f t="shared" si="2"/>
        <v>10249.84375</v>
      </c>
      <c r="AJ22" s="2">
        <f t="shared" si="3"/>
        <v>10249.92080810777</v>
      </c>
      <c r="AK22" s="2">
        <f t="shared" si="4"/>
        <v>10249.986979166666</v>
      </c>
      <c r="AL22" s="2">
        <f t="shared" si="5"/>
        <v>10250.053150225562</v>
      </c>
      <c r="AM22" s="2">
        <f t="shared" si="6"/>
        <v>10250</v>
      </c>
      <c r="AN22" s="2">
        <f ca="1">'calcGREEN(1)'!E37</f>
        <v>12349.440839974794</v>
      </c>
      <c r="AO22" s="2"/>
      <c r="AP22" s="2">
        <f t="shared" si="7"/>
        <v>6.5104166678793263E-3</v>
      </c>
      <c r="AQ22" s="2"/>
      <c r="AR22" s="2"/>
      <c r="AS22" s="2">
        <f>data3!AM21</f>
        <v>2.6306447675151503</v>
      </c>
      <c r="AT22" s="2"/>
    </row>
    <row r="23" spans="1:46">
      <c r="A23" s="14" t="str">
        <f>'data organization'!S24</f>
        <v>21:2:3.08:HI</v>
      </c>
      <c r="B23" s="45">
        <v>10250</v>
      </c>
      <c r="C23" s="45">
        <v>10250</v>
      </c>
      <c r="D23" s="45">
        <v>10250</v>
      </c>
      <c r="E23" s="45">
        <v>10250</v>
      </c>
      <c r="F23" s="45">
        <v>10250</v>
      </c>
      <c r="G23" s="45">
        <v>10250</v>
      </c>
      <c r="H23" s="45">
        <v>10250</v>
      </c>
      <c r="I23" s="45">
        <v>10250</v>
      </c>
      <c r="J23" s="45">
        <v>10250</v>
      </c>
      <c r="K23" s="45">
        <v>10250</v>
      </c>
      <c r="L23" s="45">
        <v>10250</v>
      </c>
      <c r="M23" s="45">
        <v>10250</v>
      </c>
      <c r="N23" s="45">
        <v>10250</v>
      </c>
      <c r="O23" s="45">
        <v>10250</v>
      </c>
      <c r="P23" s="45"/>
      <c r="Q23" s="45"/>
      <c r="R23" s="45">
        <v>10250</v>
      </c>
      <c r="S23" s="45"/>
      <c r="T23" s="45"/>
      <c r="U23" s="45">
        <v>10250</v>
      </c>
      <c r="V23" s="45">
        <v>10250</v>
      </c>
      <c r="W23" s="45">
        <v>10250</v>
      </c>
      <c r="X23" s="45"/>
      <c r="Y23" s="45"/>
      <c r="Z23" s="45">
        <v>10250</v>
      </c>
      <c r="AA23" s="45">
        <v>10250</v>
      </c>
      <c r="AB23" s="45">
        <v>10250</v>
      </c>
      <c r="AC23" s="45">
        <v>10250</v>
      </c>
      <c r="AD23" s="45">
        <v>10250</v>
      </c>
      <c r="AE23" s="45"/>
      <c r="AF23" s="45">
        <v>10244.9951171875</v>
      </c>
      <c r="AG23" s="45"/>
      <c r="AH23" s="2">
        <f t="shared" si="1"/>
        <v>1.0216174260875477</v>
      </c>
      <c r="AI23" s="2">
        <f t="shared" si="2"/>
        <v>10244.9951171875</v>
      </c>
      <c r="AJ23" s="2">
        <f t="shared" si="3"/>
        <v>10248.259037077016</v>
      </c>
      <c r="AK23" s="2">
        <f t="shared" si="4"/>
        <v>10249.791463216146</v>
      </c>
      <c r="AL23" s="2">
        <f t="shared" si="5"/>
        <v>10251.323889355277</v>
      </c>
      <c r="AM23" s="2">
        <f t="shared" si="6"/>
        <v>10250</v>
      </c>
      <c r="AN23" s="2">
        <f ca="1">'calcGREEN(1)'!E38</f>
        <v>12278.757958267059</v>
      </c>
      <c r="AO23" s="2"/>
      <c r="AP23" s="2">
        <f t="shared" si="7"/>
        <v>0.19551595051962067</v>
      </c>
      <c r="AQ23" s="2"/>
      <c r="AR23" s="2"/>
      <c r="AS23" s="2">
        <f>data3!AM22</f>
        <v>2.0854836740801375</v>
      </c>
      <c r="AT23" s="2"/>
    </row>
    <row r="24" spans="1:46">
      <c r="A24" s="14" t="str">
        <f>'data organization'!S25</f>
        <v>22:2:3.06:HI</v>
      </c>
      <c r="B24" s="45">
        <v>10250</v>
      </c>
      <c r="C24" s="45">
        <v>10250</v>
      </c>
      <c r="D24" s="45">
        <v>10250</v>
      </c>
      <c r="E24" s="45">
        <v>10250</v>
      </c>
      <c r="F24" s="45">
        <v>10250</v>
      </c>
      <c r="G24" s="45">
        <v>10250</v>
      </c>
      <c r="H24" s="45">
        <v>10250</v>
      </c>
      <c r="I24" s="45">
        <v>10250</v>
      </c>
      <c r="J24" s="45">
        <v>10250</v>
      </c>
      <c r="K24" s="45">
        <v>10250</v>
      </c>
      <c r="L24" s="45">
        <v>10250</v>
      </c>
      <c r="M24" s="45">
        <v>10250</v>
      </c>
      <c r="N24" s="45">
        <v>10250</v>
      </c>
      <c r="O24" s="45">
        <v>10250</v>
      </c>
      <c r="P24" s="45"/>
      <c r="Q24" s="45"/>
      <c r="R24" s="45">
        <v>10250</v>
      </c>
      <c r="S24" s="45"/>
      <c r="T24" s="45"/>
      <c r="U24" s="45">
        <v>10250</v>
      </c>
      <c r="V24" s="45">
        <v>10250</v>
      </c>
      <c r="W24" s="45">
        <v>10250</v>
      </c>
      <c r="X24" s="45"/>
      <c r="Y24" s="45"/>
      <c r="Z24" s="45">
        <v>10249.84375</v>
      </c>
      <c r="AA24" s="45">
        <v>10250</v>
      </c>
      <c r="AB24" s="45">
        <v>10250</v>
      </c>
      <c r="AC24" s="45">
        <v>10250</v>
      </c>
      <c r="AD24" s="45">
        <v>10250</v>
      </c>
      <c r="AE24" s="45"/>
      <c r="AF24" s="45">
        <v>10173.361328125</v>
      </c>
      <c r="AG24" s="45"/>
      <c r="AH24" s="2">
        <f t="shared" si="1"/>
        <v>15.6424491298113</v>
      </c>
      <c r="AI24" s="2">
        <f t="shared" si="2"/>
        <v>10173.361328125</v>
      </c>
      <c r="AJ24" s="2">
        <f t="shared" si="3"/>
        <v>10223.336537893823</v>
      </c>
      <c r="AK24" s="2">
        <f t="shared" si="4"/>
        <v>10246.800211588541</v>
      </c>
      <c r="AL24" s="2">
        <f t="shared" si="5"/>
        <v>10270.263885283259</v>
      </c>
      <c r="AM24" s="2">
        <f t="shared" si="6"/>
        <v>10250</v>
      </c>
      <c r="AN24" s="2">
        <f ca="1">'calcGREEN(1)'!E39</f>
        <v>12202.225795177699</v>
      </c>
      <c r="AO24" s="2"/>
      <c r="AP24" s="2">
        <f t="shared" si="7"/>
        <v>2.9912516276053793</v>
      </c>
      <c r="AQ24" s="2"/>
      <c r="AR24" s="2"/>
      <c r="AS24" s="2">
        <f>data3!AM23</f>
        <v>2.2580655005669996</v>
      </c>
      <c r="AT24" s="2"/>
    </row>
    <row r="25" spans="1:46">
      <c r="A25" s="14" t="str">
        <f>'data organization'!S26</f>
        <v>23:2:3.04:HI</v>
      </c>
      <c r="B25" s="45">
        <v>10250</v>
      </c>
      <c r="C25" s="45">
        <v>10250</v>
      </c>
      <c r="D25" s="45">
        <v>10250</v>
      </c>
      <c r="E25" s="45">
        <v>10250</v>
      </c>
      <c r="F25" s="45">
        <v>10250</v>
      </c>
      <c r="G25" s="45">
        <v>10250</v>
      </c>
      <c r="H25" s="45">
        <v>10250</v>
      </c>
      <c r="I25" s="45">
        <v>10250</v>
      </c>
      <c r="J25" s="45">
        <v>10250</v>
      </c>
      <c r="K25" s="45">
        <v>10250</v>
      </c>
      <c r="L25" s="45">
        <v>10250</v>
      </c>
      <c r="M25" s="45">
        <v>10250</v>
      </c>
      <c r="N25" s="45">
        <v>10250</v>
      </c>
      <c r="O25" s="45">
        <v>10250</v>
      </c>
      <c r="P25" s="45"/>
      <c r="Q25" s="45"/>
      <c r="R25" s="45">
        <v>10250</v>
      </c>
      <c r="S25" s="45"/>
      <c r="T25" s="45"/>
      <c r="U25" s="45">
        <v>10250</v>
      </c>
      <c r="V25" s="45">
        <v>10250</v>
      </c>
      <c r="W25" s="45">
        <v>10250</v>
      </c>
      <c r="X25" s="45"/>
      <c r="Y25" s="45"/>
      <c r="Z25" s="45">
        <v>10249.84375</v>
      </c>
      <c r="AA25" s="45">
        <v>10250</v>
      </c>
      <c r="AB25" s="45">
        <v>10249.84375</v>
      </c>
      <c r="AC25" s="45">
        <v>10250</v>
      </c>
      <c r="AD25" s="45">
        <v>10250</v>
      </c>
      <c r="AE25" s="45"/>
      <c r="AF25" s="45">
        <v>10102.8232421875</v>
      </c>
      <c r="AG25" s="45"/>
      <c r="AH25" s="2">
        <f t="shared" si="1"/>
        <v>30.039588723895612</v>
      </c>
      <c r="AI25" s="2">
        <f t="shared" si="2"/>
        <v>10102.8232421875</v>
      </c>
      <c r="AJ25" s="2">
        <f t="shared" si="3"/>
        <v>10198.795231171969</v>
      </c>
      <c r="AK25" s="2">
        <f t="shared" si="4"/>
        <v>10243.854614257812</v>
      </c>
      <c r="AL25" s="2">
        <f t="shared" si="5"/>
        <v>10288.913997343656</v>
      </c>
      <c r="AM25" s="2">
        <f t="shared" si="6"/>
        <v>10250</v>
      </c>
      <c r="AN25" s="2">
        <f ca="1">'calcGREEN(1)'!E40</f>
        <v>12112.300576117359</v>
      </c>
      <c r="AO25" s="2"/>
      <c r="AP25" s="2">
        <f t="shared" si="7"/>
        <v>2.9455973307285603</v>
      </c>
      <c r="AQ25" s="2"/>
      <c r="AR25" s="2"/>
      <c r="AS25" s="2">
        <f>data3!AM24</f>
        <v>2.6532248220136125</v>
      </c>
      <c r="AT25" s="2"/>
    </row>
    <row r="26" spans="1:46">
      <c r="A26" s="14" t="str">
        <f>'data organization'!S27</f>
        <v>24:2:3.02:HI</v>
      </c>
      <c r="B26" s="45">
        <v>10250</v>
      </c>
      <c r="C26" s="45">
        <v>10250</v>
      </c>
      <c r="D26" s="45">
        <v>10250</v>
      </c>
      <c r="E26" s="45">
        <v>10250</v>
      </c>
      <c r="F26" s="45">
        <v>10250</v>
      </c>
      <c r="G26" s="45">
        <v>10250</v>
      </c>
      <c r="H26" s="45">
        <v>10250</v>
      </c>
      <c r="I26" s="45">
        <v>10250</v>
      </c>
      <c r="J26" s="45">
        <v>10250</v>
      </c>
      <c r="K26" s="45">
        <v>10250</v>
      </c>
      <c r="L26" s="45">
        <v>10250</v>
      </c>
      <c r="M26" s="45">
        <v>10250</v>
      </c>
      <c r="N26" s="45">
        <v>10250</v>
      </c>
      <c r="O26" s="45">
        <v>10250</v>
      </c>
      <c r="P26" s="45"/>
      <c r="Q26" s="45"/>
      <c r="R26" s="45">
        <v>10250</v>
      </c>
      <c r="S26" s="45"/>
      <c r="T26" s="45"/>
      <c r="U26" s="45">
        <v>10250</v>
      </c>
      <c r="V26" s="45">
        <v>10250</v>
      </c>
      <c r="W26" s="45">
        <v>10250</v>
      </c>
      <c r="X26" s="45"/>
      <c r="Y26" s="45"/>
      <c r="Z26" s="45">
        <v>10250</v>
      </c>
      <c r="AA26" s="45">
        <v>10250</v>
      </c>
      <c r="AB26" s="45">
        <v>10250</v>
      </c>
      <c r="AC26" s="45">
        <v>10250</v>
      </c>
      <c r="AD26" s="45">
        <v>10250</v>
      </c>
      <c r="AE26" s="45"/>
      <c r="AF26" s="45">
        <v>10033.53515625</v>
      </c>
      <c r="AG26" s="45"/>
      <c r="AH26" s="2">
        <f t="shared" si="1"/>
        <v>44.185701203310565</v>
      </c>
      <c r="AI26" s="2">
        <f t="shared" si="2"/>
        <v>10033.53515625</v>
      </c>
      <c r="AJ26" s="2">
        <f t="shared" si="3"/>
        <v>10174.70207970545</v>
      </c>
      <c r="AK26" s="2">
        <f t="shared" si="4"/>
        <v>10240.980631510416</v>
      </c>
      <c r="AL26" s="2">
        <f t="shared" si="5"/>
        <v>10307.259183315382</v>
      </c>
      <c r="AM26" s="2">
        <f t="shared" si="6"/>
        <v>10250</v>
      </c>
      <c r="AN26" s="2">
        <f ca="1">'calcGREEN(1)'!E41</f>
        <v>12038.99370898394</v>
      </c>
      <c r="AO26" s="2"/>
      <c r="AP26" s="2">
        <f t="shared" si="7"/>
        <v>2.8739827473964397</v>
      </c>
      <c r="AQ26" s="2"/>
      <c r="AR26" s="2"/>
      <c r="AS26" s="2">
        <f>data3!AM25</f>
        <v>2.1629038164692815</v>
      </c>
      <c r="AT26" s="2"/>
    </row>
    <row r="27" spans="1:46">
      <c r="A27" s="14" t="str">
        <f>'data organization'!S28</f>
        <v>25:2:3:HI</v>
      </c>
      <c r="B27" s="45">
        <v>10250</v>
      </c>
      <c r="C27" s="45">
        <v>10250</v>
      </c>
      <c r="D27" s="45">
        <v>10250</v>
      </c>
      <c r="E27" s="45">
        <v>10250</v>
      </c>
      <c r="F27" s="45">
        <v>10250</v>
      </c>
      <c r="G27" s="45">
        <v>10250</v>
      </c>
      <c r="H27" s="45">
        <v>10250</v>
      </c>
      <c r="I27" s="45">
        <v>10250</v>
      </c>
      <c r="J27" s="45">
        <v>10250</v>
      </c>
      <c r="K27" s="45">
        <v>10250</v>
      </c>
      <c r="L27" s="45">
        <v>10250</v>
      </c>
      <c r="M27" s="45">
        <v>10250</v>
      </c>
      <c r="N27" s="45">
        <v>10250</v>
      </c>
      <c r="O27" s="45">
        <v>10250</v>
      </c>
      <c r="P27" s="45"/>
      <c r="Q27" s="45"/>
      <c r="R27" s="45">
        <v>10250</v>
      </c>
      <c r="S27" s="45"/>
      <c r="T27" s="45"/>
      <c r="U27" s="45">
        <v>10250</v>
      </c>
      <c r="V27" s="45">
        <v>10250</v>
      </c>
      <c r="W27" s="45">
        <v>10250</v>
      </c>
      <c r="X27" s="45"/>
      <c r="Y27" s="45"/>
      <c r="Z27" s="45">
        <v>10249.84375</v>
      </c>
      <c r="AA27" s="45">
        <v>10250</v>
      </c>
      <c r="AB27" s="45">
        <v>10249.84375</v>
      </c>
      <c r="AC27" s="45">
        <v>10250</v>
      </c>
      <c r="AD27" s="45">
        <v>10250</v>
      </c>
      <c r="AE27" s="45"/>
      <c r="AF27" s="45">
        <v>9963.6220703125</v>
      </c>
      <c r="AG27" s="45"/>
      <c r="AH27" s="2">
        <f t="shared" si="1"/>
        <v>58.453893265040684</v>
      </c>
      <c r="AI27" s="2">
        <f t="shared" si="2"/>
        <v>9963.6220703125</v>
      </c>
      <c r="AJ27" s="2">
        <f t="shared" si="3"/>
        <v>10150.373725532127</v>
      </c>
      <c r="AK27" s="2">
        <f t="shared" si="4"/>
        <v>10238.054565429687</v>
      </c>
      <c r="AL27" s="2">
        <f t="shared" si="5"/>
        <v>10325.735405327248</v>
      </c>
      <c r="AM27" s="2">
        <f t="shared" si="6"/>
        <v>10250</v>
      </c>
      <c r="AN27" s="2">
        <f ca="1">'calcGREEN(1)'!E42</f>
        <v>11943.219208541977</v>
      </c>
      <c r="AO27" s="2"/>
      <c r="AP27" s="2">
        <f t="shared" si="7"/>
        <v>2.9260660807285603</v>
      </c>
      <c r="AQ27" s="2"/>
      <c r="AR27" s="2"/>
      <c r="AS27" s="2">
        <f>data3!AM26</f>
        <v>2.8258066485004747</v>
      </c>
      <c r="AT27" s="2"/>
    </row>
    <row r="28" spans="1:46">
      <c r="A28" s="14" t="str">
        <f>'data organization'!S29</f>
        <v>26:2:2.98:HI</v>
      </c>
      <c r="B28" s="45">
        <v>10250</v>
      </c>
      <c r="C28" s="45">
        <v>10250</v>
      </c>
      <c r="D28" s="45">
        <v>10250</v>
      </c>
      <c r="E28" s="45">
        <v>10250</v>
      </c>
      <c r="F28" s="45">
        <v>10250</v>
      </c>
      <c r="G28" s="45">
        <v>10250</v>
      </c>
      <c r="H28" s="45">
        <v>10250</v>
      </c>
      <c r="I28" s="45">
        <v>10250</v>
      </c>
      <c r="J28" s="45">
        <v>10250</v>
      </c>
      <c r="K28" s="45">
        <v>10250</v>
      </c>
      <c r="L28" s="45">
        <v>10250</v>
      </c>
      <c r="M28" s="45">
        <v>10250</v>
      </c>
      <c r="N28" s="45">
        <v>10250</v>
      </c>
      <c r="O28" s="45">
        <v>10250</v>
      </c>
      <c r="P28" s="45"/>
      <c r="Q28" s="45"/>
      <c r="R28" s="45">
        <v>10250</v>
      </c>
      <c r="S28" s="45"/>
      <c r="T28" s="45"/>
      <c r="U28" s="45">
        <v>10250</v>
      </c>
      <c r="V28" s="45">
        <v>10250</v>
      </c>
      <c r="W28" s="45">
        <v>10250</v>
      </c>
      <c r="X28" s="45"/>
      <c r="Y28" s="45"/>
      <c r="Z28" s="45">
        <v>10250</v>
      </c>
      <c r="AA28" s="45">
        <v>10250</v>
      </c>
      <c r="AB28" s="45">
        <v>10250</v>
      </c>
      <c r="AC28" s="45">
        <v>10250</v>
      </c>
      <c r="AD28" s="45">
        <v>10250</v>
      </c>
      <c r="AE28" s="45"/>
      <c r="AF28" s="45">
        <v>9892.927734375</v>
      </c>
      <c r="AG28" s="45"/>
      <c r="AH28" s="2">
        <f t="shared" si="1"/>
        <v>72.887071006779735</v>
      </c>
      <c r="AI28" s="2">
        <f t="shared" si="2"/>
        <v>9892.927734375</v>
      </c>
      <c r="AJ28" s="2">
        <f t="shared" si="3"/>
        <v>10125.791382422121</v>
      </c>
      <c r="AK28" s="2">
        <f t="shared" si="4"/>
        <v>10235.121988932291</v>
      </c>
      <c r="AL28" s="2">
        <f t="shared" si="5"/>
        <v>10344.452595442461</v>
      </c>
      <c r="AM28" s="2">
        <f t="shared" si="6"/>
        <v>10250</v>
      </c>
      <c r="AN28" s="2">
        <f ca="1">'calcGREEN(1)'!E43</f>
        <v>11870.185703808647</v>
      </c>
      <c r="AO28" s="2"/>
      <c r="AP28" s="2">
        <f t="shared" si="7"/>
        <v>2.9325764973964397</v>
      </c>
      <c r="AQ28" s="2"/>
      <c r="AR28" s="2"/>
      <c r="AS28" s="2">
        <f>data3!AM27</f>
        <v>2.1548383159022251</v>
      </c>
      <c r="AT28" s="2"/>
    </row>
    <row r="29" spans="1:46">
      <c r="A29" s="14" t="str">
        <f>'data organization'!S30</f>
        <v>27:2:2.96:HI</v>
      </c>
      <c r="B29" s="45">
        <v>10250</v>
      </c>
      <c r="C29" s="45">
        <v>10250</v>
      </c>
      <c r="D29" s="45">
        <v>10250</v>
      </c>
      <c r="E29" s="45">
        <v>10250</v>
      </c>
      <c r="F29" s="45">
        <v>10250</v>
      </c>
      <c r="G29" s="45">
        <v>10250</v>
      </c>
      <c r="H29" s="45">
        <v>10250</v>
      </c>
      <c r="I29" s="45">
        <v>10250</v>
      </c>
      <c r="J29" s="45">
        <v>10250</v>
      </c>
      <c r="K29" s="45">
        <v>10250</v>
      </c>
      <c r="L29" s="45">
        <v>10250</v>
      </c>
      <c r="M29" s="45">
        <v>10250</v>
      </c>
      <c r="N29" s="45">
        <v>10250</v>
      </c>
      <c r="O29" s="45">
        <v>10250</v>
      </c>
      <c r="P29" s="45"/>
      <c r="Q29" s="45"/>
      <c r="R29" s="45">
        <v>10250</v>
      </c>
      <c r="S29" s="45"/>
      <c r="T29" s="45"/>
      <c r="U29" s="45">
        <v>10250</v>
      </c>
      <c r="V29" s="45">
        <v>10250</v>
      </c>
      <c r="W29" s="45">
        <v>10250</v>
      </c>
      <c r="X29" s="45"/>
      <c r="Y29" s="45"/>
      <c r="Z29" s="45">
        <v>10250</v>
      </c>
      <c r="AA29" s="45">
        <v>10250</v>
      </c>
      <c r="AB29" s="45">
        <v>10250</v>
      </c>
      <c r="AC29" s="45">
        <v>10250</v>
      </c>
      <c r="AD29" s="45">
        <v>10250</v>
      </c>
      <c r="AE29" s="45"/>
      <c r="AF29" s="45">
        <v>9822.388671875</v>
      </c>
      <c r="AG29" s="45"/>
      <c r="AH29" s="2">
        <f t="shared" si="1"/>
        <v>87.285796845006615</v>
      </c>
      <c r="AI29" s="2">
        <f t="shared" si="2"/>
        <v>9822.388671875</v>
      </c>
      <c r="AJ29" s="2">
        <f t="shared" si="3"/>
        <v>10101.254166060615</v>
      </c>
      <c r="AK29" s="2">
        <f t="shared" si="4"/>
        <v>10232.182861328125</v>
      </c>
      <c r="AL29" s="2">
        <f t="shared" si="5"/>
        <v>10363.111556595635</v>
      </c>
      <c r="AM29" s="2">
        <f t="shared" si="6"/>
        <v>10250</v>
      </c>
      <c r="AN29" s="2">
        <f ca="1">'calcGREEN(1)'!E44</f>
        <v>11778.839120383143</v>
      </c>
      <c r="AO29" s="2"/>
      <c r="AP29" s="2">
        <f t="shared" si="7"/>
        <v>2.9391276041660603</v>
      </c>
      <c r="AQ29" s="2"/>
      <c r="AR29" s="2"/>
      <c r="AS29" s="2">
        <f>data3!AM28</f>
        <v>2.6951618809853812</v>
      </c>
      <c r="AT29" s="2"/>
    </row>
    <row r="30" spans="1:46">
      <c r="A30" s="14" t="str">
        <f>'data organization'!S31</f>
        <v>28:2:2.94:HI</v>
      </c>
      <c r="B30" s="45">
        <v>10250</v>
      </c>
      <c r="C30" s="45">
        <v>10250</v>
      </c>
      <c r="D30" s="45">
        <v>10250</v>
      </c>
      <c r="E30" s="45">
        <v>10250</v>
      </c>
      <c r="F30" s="45">
        <v>10250</v>
      </c>
      <c r="G30" s="45">
        <v>10250</v>
      </c>
      <c r="H30" s="45">
        <v>10250</v>
      </c>
      <c r="I30" s="45">
        <v>10250</v>
      </c>
      <c r="J30" s="45">
        <v>10250</v>
      </c>
      <c r="K30" s="45">
        <v>10250</v>
      </c>
      <c r="L30" s="45">
        <v>10250</v>
      </c>
      <c r="M30" s="45">
        <v>10250</v>
      </c>
      <c r="N30" s="45">
        <v>10250</v>
      </c>
      <c r="O30" s="45">
        <v>10250</v>
      </c>
      <c r="P30" s="45"/>
      <c r="Q30" s="45"/>
      <c r="R30" s="45">
        <v>10250</v>
      </c>
      <c r="S30" s="45"/>
      <c r="T30" s="45"/>
      <c r="U30" s="45">
        <v>10250</v>
      </c>
      <c r="V30" s="45">
        <v>10250</v>
      </c>
      <c r="W30" s="45">
        <v>10250</v>
      </c>
      <c r="X30" s="45"/>
      <c r="Y30" s="45"/>
      <c r="Z30" s="45">
        <v>10249.84375</v>
      </c>
      <c r="AA30" s="45">
        <v>10250</v>
      </c>
      <c r="AB30" s="45">
        <v>10249.84375</v>
      </c>
      <c r="AC30" s="45">
        <v>10250</v>
      </c>
      <c r="AD30" s="45">
        <v>10250</v>
      </c>
      <c r="AE30" s="45"/>
      <c r="AF30" s="45">
        <v>9750.1298828125</v>
      </c>
      <c r="AG30" s="45"/>
      <c r="AH30" s="2">
        <f t="shared" si="1"/>
        <v>102.03279647066634</v>
      </c>
      <c r="AI30" s="2">
        <f t="shared" si="2"/>
        <v>9750.1298828125</v>
      </c>
      <c r="AJ30" s="2">
        <f t="shared" si="3"/>
        <v>10076.109862911188</v>
      </c>
      <c r="AK30" s="2">
        <f t="shared" si="4"/>
        <v>10229.159057617187</v>
      </c>
      <c r="AL30" s="2">
        <f t="shared" si="5"/>
        <v>10382.208252323187</v>
      </c>
      <c r="AM30" s="2">
        <f t="shared" si="6"/>
        <v>10250</v>
      </c>
      <c r="AN30" s="2">
        <f ca="1">'calcGREEN(1)'!E45</f>
        <v>11702.635005520033</v>
      </c>
      <c r="AO30" s="2"/>
      <c r="AP30" s="2">
        <f t="shared" si="7"/>
        <v>3.0238037109375</v>
      </c>
      <c r="AQ30" s="2"/>
      <c r="AR30" s="2"/>
      <c r="AS30" s="2">
        <f>data3!AM29</f>
        <v>2.2483865061113875</v>
      </c>
      <c r="AT30" s="2"/>
    </row>
    <row r="31" spans="1:46">
      <c r="A31" s="14" t="str">
        <f>'data organization'!S32</f>
        <v>29:2:2.92:HI</v>
      </c>
      <c r="B31" s="45">
        <v>10250</v>
      </c>
      <c r="C31" s="45">
        <v>10250</v>
      </c>
      <c r="D31" s="45">
        <v>10250</v>
      </c>
      <c r="E31" s="45">
        <v>10250</v>
      </c>
      <c r="F31" s="45">
        <v>10250</v>
      </c>
      <c r="G31" s="45">
        <v>10250</v>
      </c>
      <c r="H31" s="45">
        <v>10250</v>
      </c>
      <c r="I31" s="45">
        <v>10250</v>
      </c>
      <c r="J31" s="45">
        <v>10250</v>
      </c>
      <c r="K31" s="45">
        <v>10250</v>
      </c>
      <c r="L31" s="45">
        <v>10250</v>
      </c>
      <c r="M31" s="45">
        <v>10250</v>
      </c>
      <c r="N31" s="45">
        <v>10250</v>
      </c>
      <c r="O31" s="45">
        <v>10250</v>
      </c>
      <c r="P31" s="45"/>
      <c r="Q31" s="45"/>
      <c r="R31" s="45">
        <v>10250</v>
      </c>
      <c r="S31" s="45"/>
      <c r="T31" s="45"/>
      <c r="U31" s="45">
        <v>10250</v>
      </c>
      <c r="V31" s="45">
        <v>10250</v>
      </c>
      <c r="W31" s="45">
        <v>10250</v>
      </c>
      <c r="X31" s="45"/>
      <c r="Y31" s="45"/>
      <c r="Z31" s="45">
        <v>10249.84375</v>
      </c>
      <c r="AA31" s="45">
        <v>10250</v>
      </c>
      <c r="AB31" s="45">
        <v>10249.84375</v>
      </c>
      <c r="AC31" s="45">
        <v>10250</v>
      </c>
      <c r="AD31" s="45">
        <v>10250</v>
      </c>
      <c r="AE31" s="45"/>
      <c r="AF31" s="45">
        <v>9678.65234375</v>
      </c>
      <c r="AG31" s="45"/>
      <c r="AH31" s="2">
        <f t="shared" si="1"/>
        <v>116.62308684678899</v>
      </c>
      <c r="AI31" s="2">
        <f t="shared" si="2"/>
        <v>9678.65234375</v>
      </c>
      <c r="AJ31" s="2">
        <f t="shared" si="3"/>
        <v>10051.246196552733</v>
      </c>
      <c r="AK31" s="2">
        <f t="shared" si="4"/>
        <v>10226.180826822916</v>
      </c>
      <c r="AL31" s="2">
        <f t="shared" si="5"/>
        <v>10401.115457093099</v>
      </c>
      <c r="AM31" s="2">
        <f t="shared" si="6"/>
        <v>10250</v>
      </c>
      <c r="AN31" s="2">
        <f ca="1">'calcGREEN(1)'!E46</f>
        <v>11604.783177721843</v>
      </c>
      <c r="AO31" s="2"/>
      <c r="AP31" s="2">
        <f t="shared" si="7"/>
        <v>2.9782307942714397</v>
      </c>
      <c r="AQ31" s="2"/>
      <c r="AR31" s="2"/>
      <c r="AS31" s="2">
        <f>data3!AM30</f>
        <v>2.8870977586315689</v>
      </c>
      <c r="AT31" s="2"/>
    </row>
    <row r="32" spans="1:46">
      <c r="A32" s="14" t="str">
        <f>'data organization'!S33</f>
        <v>30:2:2.9:HI</v>
      </c>
      <c r="B32" s="45">
        <v>10250</v>
      </c>
      <c r="C32" s="45">
        <v>10250</v>
      </c>
      <c r="D32" s="45">
        <v>10250</v>
      </c>
      <c r="E32" s="45">
        <v>10250</v>
      </c>
      <c r="F32" s="45">
        <v>10250</v>
      </c>
      <c r="G32" s="45">
        <v>10250</v>
      </c>
      <c r="H32" s="45">
        <v>10250</v>
      </c>
      <c r="I32" s="45">
        <v>10250</v>
      </c>
      <c r="J32" s="45">
        <v>10250</v>
      </c>
      <c r="K32" s="45">
        <v>10250</v>
      </c>
      <c r="L32" s="45">
        <v>10250</v>
      </c>
      <c r="M32" s="45">
        <v>10250</v>
      </c>
      <c r="N32" s="45">
        <v>10250</v>
      </c>
      <c r="O32" s="45">
        <v>10250</v>
      </c>
      <c r="P32" s="45"/>
      <c r="Q32" s="45"/>
      <c r="R32" s="45">
        <v>10250</v>
      </c>
      <c r="S32" s="45"/>
      <c r="T32" s="45"/>
      <c r="U32" s="45">
        <v>10250</v>
      </c>
      <c r="V32" s="45">
        <v>10250</v>
      </c>
      <c r="W32" s="45">
        <v>10250</v>
      </c>
      <c r="X32" s="45"/>
      <c r="Y32" s="45"/>
      <c r="Z32" s="45">
        <v>10250</v>
      </c>
      <c r="AA32" s="45">
        <v>10250</v>
      </c>
      <c r="AB32" s="45">
        <v>10249.84375</v>
      </c>
      <c r="AC32" s="45">
        <v>10250</v>
      </c>
      <c r="AD32" s="45">
        <v>10250</v>
      </c>
      <c r="AE32" s="45"/>
      <c r="AF32" s="45">
        <v>9604.986328125</v>
      </c>
      <c r="AG32" s="45"/>
      <c r="AH32" s="2">
        <f t="shared" si="1"/>
        <v>131.6614815772848</v>
      </c>
      <c r="AI32" s="2">
        <f t="shared" si="2"/>
        <v>9604.986328125</v>
      </c>
      <c r="AJ32" s="2">
        <f t="shared" si="3"/>
        <v>10025.625697555948</v>
      </c>
      <c r="AK32" s="2">
        <f t="shared" si="4"/>
        <v>10223.117919921875</v>
      </c>
      <c r="AL32" s="2">
        <f t="shared" si="5"/>
        <v>10420.610142287802</v>
      </c>
      <c r="AM32" s="2">
        <f t="shared" si="6"/>
        <v>10250</v>
      </c>
      <c r="AN32" s="2">
        <f ca="1">'calcGREEN(1)'!E47</f>
        <v>11529.126721889013</v>
      </c>
      <c r="AO32" s="2"/>
      <c r="AP32" s="2">
        <f t="shared" si="7"/>
        <v>3.0629069010410603</v>
      </c>
      <c r="AQ32" s="2"/>
      <c r="AR32" s="2"/>
      <c r="AS32" s="2">
        <f>data3!AM31</f>
        <v>2.2322279407131873</v>
      </c>
      <c r="AT32" s="2"/>
    </row>
    <row r="33" spans="1:46">
      <c r="A33" s="14" t="str">
        <f>'data organization'!S34</f>
        <v>31:2:2.88:HI</v>
      </c>
      <c r="B33" s="45">
        <v>10250</v>
      </c>
      <c r="C33" s="45">
        <v>10250</v>
      </c>
      <c r="D33" s="45">
        <v>10250</v>
      </c>
      <c r="E33" s="45">
        <v>10250</v>
      </c>
      <c r="F33" s="45">
        <v>10250</v>
      </c>
      <c r="G33" s="45">
        <v>10250</v>
      </c>
      <c r="H33" s="45">
        <v>10250</v>
      </c>
      <c r="I33" s="45">
        <v>10250</v>
      </c>
      <c r="J33" s="45">
        <v>10250</v>
      </c>
      <c r="K33" s="45">
        <v>10250</v>
      </c>
      <c r="L33" s="45">
        <v>10250</v>
      </c>
      <c r="M33" s="45">
        <v>10250</v>
      </c>
      <c r="N33" s="45">
        <v>10250</v>
      </c>
      <c r="O33" s="45">
        <v>10250</v>
      </c>
      <c r="P33" s="45"/>
      <c r="Q33" s="45"/>
      <c r="R33" s="45">
        <v>10250</v>
      </c>
      <c r="S33" s="45"/>
      <c r="T33" s="45"/>
      <c r="U33" s="45">
        <v>10250</v>
      </c>
      <c r="V33" s="45">
        <v>10250</v>
      </c>
      <c r="W33" s="45">
        <v>10250</v>
      </c>
      <c r="X33" s="45"/>
      <c r="Y33" s="45"/>
      <c r="Z33" s="45">
        <v>10250</v>
      </c>
      <c r="AA33" s="45">
        <v>10250</v>
      </c>
      <c r="AB33" s="45">
        <v>10249.84375</v>
      </c>
      <c r="AC33" s="45">
        <v>10250</v>
      </c>
      <c r="AD33" s="45">
        <v>10250</v>
      </c>
      <c r="AE33" s="45"/>
      <c r="AF33" s="45">
        <v>9532.1015625</v>
      </c>
      <c r="AG33" s="45"/>
      <c r="AH33" s="2">
        <f t="shared" si="1"/>
        <v>146.53902166944968</v>
      </c>
      <c r="AI33" s="2">
        <f t="shared" si="2"/>
        <v>9532.1015625</v>
      </c>
      <c r="AJ33" s="2">
        <f t="shared" si="3"/>
        <v>10000.272522183326</v>
      </c>
      <c r="AK33" s="2">
        <f t="shared" si="4"/>
        <v>10220.0810546875</v>
      </c>
      <c r="AL33" s="2">
        <f t="shared" si="5"/>
        <v>10439.889587191674</v>
      </c>
      <c r="AM33" s="2">
        <f t="shared" si="6"/>
        <v>10250</v>
      </c>
      <c r="AN33" s="2">
        <f ca="1">'calcGREEN(1)'!E48</f>
        <v>11434.882890733817</v>
      </c>
      <c r="AO33" s="2"/>
      <c r="AP33" s="2">
        <f t="shared" si="7"/>
        <v>3.036865234375</v>
      </c>
      <c r="AQ33" s="2"/>
      <c r="AR33" s="2"/>
      <c r="AS33" s="2">
        <f>data3!AM32</f>
        <v>2.780644570627544</v>
      </c>
      <c r="AT33" s="2">
        <f t="shared" ref="AT33:AT96" si="8">AP33/AS33</f>
        <v>1.0921443418026027</v>
      </c>
    </row>
    <row r="34" spans="1:46">
      <c r="A34" s="14" t="str">
        <f>'data organization'!S35</f>
        <v>32:2:2.86:HI</v>
      </c>
      <c r="B34" s="45">
        <v>10250</v>
      </c>
      <c r="C34" s="45">
        <v>10250</v>
      </c>
      <c r="D34" s="45">
        <v>10250</v>
      </c>
      <c r="E34" s="45">
        <v>10250</v>
      </c>
      <c r="F34" s="45">
        <v>10250</v>
      </c>
      <c r="G34" s="45">
        <v>10250</v>
      </c>
      <c r="H34" s="45">
        <v>10250</v>
      </c>
      <c r="I34" s="45">
        <v>10250</v>
      </c>
      <c r="J34" s="45">
        <v>10250</v>
      </c>
      <c r="K34" s="45">
        <v>10250</v>
      </c>
      <c r="L34" s="45">
        <v>10250</v>
      </c>
      <c r="M34" s="45">
        <v>10250</v>
      </c>
      <c r="N34" s="45">
        <v>10250</v>
      </c>
      <c r="O34" s="45">
        <v>10250</v>
      </c>
      <c r="P34" s="45"/>
      <c r="Q34" s="45"/>
      <c r="R34" s="45">
        <v>10192.443359375</v>
      </c>
      <c r="S34" s="45"/>
      <c r="T34" s="45"/>
      <c r="U34" s="45">
        <v>10250</v>
      </c>
      <c r="V34" s="45">
        <v>10250</v>
      </c>
      <c r="W34" s="45">
        <v>10250</v>
      </c>
      <c r="X34" s="45"/>
      <c r="Y34" s="45"/>
      <c r="Z34" s="45">
        <v>10250</v>
      </c>
      <c r="AA34" s="45">
        <v>10250</v>
      </c>
      <c r="AB34" s="45">
        <v>10249.84375</v>
      </c>
      <c r="AC34" s="45">
        <v>10250</v>
      </c>
      <c r="AD34" s="45">
        <v>10250</v>
      </c>
      <c r="AE34" s="45"/>
      <c r="AF34" s="45">
        <v>9458.9033203125</v>
      </c>
      <c r="AG34" s="45"/>
      <c r="AH34" s="2">
        <f t="shared" si="1"/>
        <v>161.39700502258378</v>
      </c>
      <c r="AI34" s="2">
        <f t="shared" si="2"/>
        <v>9458.9033203125</v>
      </c>
      <c r="AJ34" s="2">
        <f t="shared" si="3"/>
        <v>9972.5374270364373</v>
      </c>
      <c r="AK34" s="2">
        <f t="shared" si="4"/>
        <v>10214.632934570312</v>
      </c>
      <c r="AL34" s="2">
        <f t="shared" si="5"/>
        <v>10456.728442104188</v>
      </c>
      <c r="AM34" s="2">
        <f t="shared" si="6"/>
        <v>10250</v>
      </c>
      <c r="AN34" s="2">
        <f ca="1">'calcGREEN(1)'!E49</f>
        <v>11346.761536533533</v>
      </c>
      <c r="AO34" s="2"/>
      <c r="AP34" s="2">
        <f t="shared" si="7"/>
        <v>5.4481201171875</v>
      </c>
      <c r="AQ34" s="2"/>
      <c r="AR34" s="2"/>
      <c r="AS34" s="2">
        <f>data3!AM33</f>
        <v>2.6000021657636125</v>
      </c>
      <c r="AT34" s="2">
        <f t="shared" si="8"/>
        <v>2.0954290688397963</v>
      </c>
    </row>
    <row r="35" spans="1:46">
      <c r="A35" s="14" t="str">
        <f>'data organization'!S36</f>
        <v>33:2:2.84:HI</v>
      </c>
      <c r="B35" s="45">
        <v>10250</v>
      </c>
      <c r="C35" s="45">
        <v>10250</v>
      </c>
      <c r="D35" s="45">
        <v>10250</v>
      </c>
      <c r="E35" s="45">
        <v>10250</v>
      </c>
      <c r="F35" s="45">
        <v>10250</v>
      </c>
      <c r="G35" s="45">
        <v>10250</v>
      </c>
      <c r="H35" s="45">
        <v>10250</v>
      </c>
      <c r="I35" s="45">
        <v>10250</v>
      </c>
      <c r="J35" s="45">
        <v>10250</v>
      </c>
      <c r="K35" s="45">
        <v>10250</v>
      </c>
      <c r="L35" s="45">
        <v>10250</v>
      </c>
      <c r="M35" s="45">
        <v>10250</v>
      </c>
      <c r="N35" s="45">
        <v>10250</v>
      </c>
      <c r="O35" s="45">
        <v>10250</v>
      </c>
      <c r="P35" s="45"/>
      <c r="Q35" s="45"/>
      <c r="R35" s="45">
        <v>10104.7001953125</v>
      </c>
      <c r="S35" s="45"/>
      <c r="T35" s="45"/>
      <c r="U35" s="45">
        <v>10250</v>
      </c>
      <c r="V35" s="45">
        <v>10250</v>
      </c>
      <c r="W35" s="45">
        <v>10250</v>
      </c>
      <c r="X35" s="45"/>
      <c r="Y35" s="45"/>
      <c r="Z35" s="45">
        <v>10249.84375</v>
      </c>
      <c r="AA35" s="45">
        <v>10250</v>
      </c>
      <c r="AB35" s="45">
        <v>10249.84375</v>
      </c>
      <c r="AC35" s="45">
        <v>10250</v>
      </c>
      <c r="AD35" s="45">
        <v>10250</v>
      </c>
      <c r="AE35" s="45"/>
      <c r="AF35" s="45">
        <v>9385.5498046875</v>
      </c>
      <c r="AG35" s="45"/>
      <c r="AH35" s="2">
        <f t="shared" si="1"/>
        <v>177.65095173451007</v>
      </c>
      <c r="AI35" s="2">
        <f t="shared" si="2"/>
        <v>9385.5498046875</v>
      </c>
      <c r="AJ35" s="2">
        <f t="shared" si="3"/>
        <v>9941.437634898235</v>
      </c>
      <c r="AK35" s="2">
        <f t="shared" si="4"/>
        <v>10207.9140625</v>
      </c>
      <c r="AL35" s="2">
        <f t="shared" si="5"/>
        <v>10474.390490101765</v>
      </c>
      <c r="AM35" s="2">
        <f t="shared" si="6"/>
        <v>10250</v>
      </c>
      <c r="AN35" s="2">
        <f ca="1">'calcGREEN(1)'!E50</f>
        <v>11262.958961254908</v>
      </c>
      <c r="AO35" s="2"/>
      <c r="AP35" s="2">
        <f t="shared" si="7"/>
        <v>6.7188720703125</v>
      </c>
      <c r="AQ35" s="2"/>
      <c r="AR35" s="2"/>
      <c r="AS35" s="2">
        <f>data3!AM34</f>
        <v>2.4725774949596371</v>
      </c>
      <c r="AT35" s="2">
        <f t="shared" si="8"/>
        <v>2.7173555061505485</v>
      </c>
    </row>
    <row r="36" spans="1:46">
      <c r="A36" s="14" t="str">
        <f>'data organization'!S37</f>
        <v>34:2:2.82:HI</v>
      </c>
      <c r="B36" s="45">
        <v>10250</v>
      </c>
      <c r="C36" s="45">
        <v>10250</v>
      </c>
      <c r="D36" s="45">
        <v>10250</v>
      </c>
      <c r="E36" s="45">
        <v>10250</v>
      </c>
      <c r="F36" s="45">
        <v>10250</v>
      </c>
      <c r="G36" s="45">
        <v>10250</v>
      </c>
      <c r="H36" s="45">
        <v>10250</v>
      </c>
      <c r="I36" s="45">
        <v>10250</v>
      </c>
      <c r="J36" s="45">
        <v>10250</v>
      </c>
      <c r="K36" s="45">
        <v>10250</v>
      </c>
      <c r="L36" s="45">
        <v>10250</v>
      </c>
      <c r="M36" s="45">
        <v>10250</v>
      </c>
      <c r="N36" s="45">
        <v>10250</v>
      </c>
      <c r="O36" s="45">
        <v>10222.47265625</v>
      </c>
      <c r="P36" s="45"/>
      <c r="Q36" s="45"/>
      <c r="R36" s="45">
        <v>10024.1513671875</v>
      </c>
      <c r="S36" s="45"/>
      <c r="T36" s="45"/>
      <c r="U36" s="45">
        <v>10250</v>
      </c>
      <c r="V36" s="45">
        <v>10250</v>
      </c>
      <c r="W36" s="45">
        <v>10250</v>
      </c>
      <c r="X36" s="45"/>
      <c r="Y36" s="45"/>
      <c r="Z36" s="45">
        <v>10249.84375</v>
      </c>
      <c r="AA36" s="45">
        <v>10250</v>
      </c>
      <c r="AB36" s="45">
        <v>10249.84375</v>
      </c>
      <c r="AC36" s="45">
        <v>10250</v>
      </c>
      <c r="AD36" s="45">
        <v>10250</v>
      </c>
      <c r="AE36" s="45"/>
      <c r="AF36" s="45">
        <v>9310.6318359375</v>
      </c>
      <c r="AG36" s="45"/>
      <c r="AH36" s="2">
        <f t="shared" si="1"/>
        <v>195.03291620256974</v>
      </c>
      <c r="AI36" s="2">
        <f t="shared" si="2"/>
        <v>9310.6318359375</v>
      </c>
      <c r="AJ36" s="2">
        <f t="shared" si="3"/>
        <v>9907.7399323367699</v>
      </c>
      <c r="AK36" s="2">
        <f t="shared" si="4"/>
        <v>10200.289306640625</v>
      </c>
      <c r="AL36" s="2">
        <f t="shared" si="5"/>
        <v>10492.83868094448</v>
      </c>
      <c r="AM36" s="2">
        <f t="shared" si="6"/>
        <v>10250</v>
      </c>
      <c r="AN36" s="2">
        <f ca="1">'calcGREEN(1)'!E51</f>
        <v>11165.927153926266</v>
      </c>
      <c r="AO36" s="2"/>
      <c r="AP36" s="2">
        <f t="shared" si="7"/>
        <v>7.624755859375</v>
      </c>
      <c r="AQ36" s="2"/>
      <c r="AR36" s="2"/>
      <c r="AS36" s="2">
        <f>data3!AM35</f>
        <v>2.8629032258064626</v>
      </c>
      <c r="AT36" s="2">
        <f t="shared" si="8"/>
        <v>2.6632950044013981</v>
      </c>
    </row>
    <row r="37" spans="1:46">
      <c r="A37" s="14" t="str">
        <f>'data organization'!S38</f>
        <v>35:2:2.8:HI</v>
      </c>
      <c r="B37" s="45">
        <v>10250</v>
      </c>
      <c r="C37" s="45">
        <v>10250</v>
      </c>
      <c r="D37" s="45">
        <v>10250</v>
      </c>
      <c r="E37" s="45">
        <v>10250</v>
      </c>
      <c r="F37" s="45">
        <v>10250</v>
      </c>
      <c r="G37" s="45">
        <v>10250</v>
      </c>
      <c r="H37" s="45">
        <v>10250</v>
      </c>
      <c r="I37" s="45">
        <v>10250</v>
      </c>
      <c r="J37" s="45">
        <v>10250</v>
      </c>
      <c r="K37" s="45">
        <v>10250</v>
      </c>
      <c r="L37" s="45">
        <v>10250</v>
      </c>
      <c r="M37" s="45">
        <v>10211.5244140625</v>
      </c>
      <c r="N37" s="45">
        <v>10250</v>
      </c>
      <c r="O37" s="45">
        <v>10144.2705078125</v>
      </c>
      <c r="P37" s="45"/>
      <c r="Q37" s="45"/>
      <c r="R37" s="45">
        <v>9943.2900390625</v>
      </c>
      <c r="S37" s="45"/>
      <c r="T37" s="45"/>
      <c r="U37" s="45">
        <v>10250</v>
      </c>
      <c r="V37" s="45">
        <v>10250</v>
      </c>
      <c r="W37" s="45">
        <v>10250</v>
      </c>
      <c r="X37" s="45"/>
      <c r="Y37" s="45"/>
      <c r="Z37" s="45">
        <v>10249.84375</v>
      </c>
      <c r="AA37" s="45">
        <v>10250</v>
      </c>
      <c r="AB37" s="45">
        <v>10157.720703125</v>
      </c>
      <c r="AC37" s="45">
        <v>10250</v>
      </c>
      <c r="AD37" s="45">
        <v>10250</v>
      </c>
      <c r="AE37" s="45"/>
      <c r="AF37" s="45">
        <v>9235.7138671875</v>
      </c>
      <c r="AG37" s="45"/>
      <c r="AH37" s="2">
        <f t="shared" si="1"/>
        <v>212.94303611442947</v>
      </c>
      <c r="AI37" s="2">
        <f t="shared" si="2"/>
        <v>9235.7138671875</v>
      </c>
      <c r="AJ37" s="2">
        <f t="shared" si="3"/>
        <v>9865.6839158804396</v>
      </c>
      <c r="AK37" s="2">
        <f t="shared" si="4"/>
        <v>10185.098470052084</v>
      </c>
      <c r="AL37" s="2">
        <f t="shared" si="5"/>
        <v>10504.513024223728</v>
      </c>
      <c r="AM37" s="2">
        <f t="shared" si="6"/>
        <v>10250</v>
      </c>
      <c r="AN37" s="2">
        <f ca="1">'calcGREEN(1)'!E52</f>
        <v>11087.755049993893</v>
      </c>
      <c r="AO37" s="2"/>
      <c r="AP37" s="2">
        <f t="shared" si="7"/>
        <v>15.19083658854106</v>
      </c>
      <c r="AQ37" s="2"/>
      <c r="AR37" s="2"/>
      <c r="AS37" s="2">
        <f>data3!AM36</f>
        <v>2.3064516129032313</v>
      </c>
      <c r="AT37" s="2">
        <f t="shared" si="8"/>
        <v>6.5862368425842206</v>
      </c>
    </row>
    <row r="38" spans="1:46">
      <c r="A38" s="14" t="str">
        <f>'data organization'!S39</f>
        <v>36:2:2.78:HI</v>
      </c>
      <c r="B38" s="45">
        <v>10250</v>
      </c>
      <c r="C38" s="45">
        <v>10250</v>
      </c>
      <c r="D38" s="45">
        <v>10250</v>
      </c>
      <c r="E38" s="45">
        <v>10250</v>
      </c>
      <c r="F38" s="45">
        <v>10250</v>
      </c>
      <c r="G38" s="45">
        <v>10250</v>
      </c>
      <c r="H38" s="45">
        <v>10250</v>
      </c>
      <c r="I38" s="45">
        <v>10250</v>
      </c>
      <c r="J38" s="45">
        <v>10250</v>
      </c>
      <c r="K38" s="45">
        <v>10250</v>
      </c>
      <c r="L38" s="45">
        <v>10250</v>
      </c>
      <c r="M38" s="45">
        <v>10129.412109375</v>
      </c>
      <c r="N38" s="45">
        <v>10250</v>
      </c>
      <c r="O38" s="45">
        <v>10059.185546875</v>
      </c>
      <c r="P38" s="45"/>
      <c r="Q38" s="45"/>
      <c r="R38" s="45">
        <v>9861.958984375</v>
      </c>
      <c r="S38" s="45"/>
      <c r="T38" s="45"/>
      <c r="U38" s="45">
        <v>10250</v>
      </c>
      <c r="V38" s="45">
        <v>10250</v>
      </c>
      <c r="W38" s="45">
        <v>10250</v>
      </c>
      <c r="X38" s="45"/>
      <c r="Y38" s="45"/>
      <c r="Z38" s="45">
        <v>10249.84375</v>
      </c>
      <c r="AA38" s="45">
        <v>10250</v>
      </c>
      <c r="AB38" s="45">
        <v>10072.79296875</v>
      </c>
      <c r="AC38" s="45">
        <v>10250</v>
      </c>
      <c r="AD38" s="45">
        <v>10250</v>
      </c>
      <c r="AE38" s="45"/>
      <c r="AF38" s="45">
        <v>9160.013671875</v>
      </c>
      <c r="AG38" s="45"/>
      <c r="AH38" s="2">
        <f t="shared" si="1"/>
        <v>234.04030393816672</v>
      </c>
      <c r="AI38" s="2">
        <f t="shared" si="2"/>
        <v>9160.013671875</v>
      </c>
      <c r="AJ38" s="2">
        <f t="shared" si="3"/>
        <v>9816.9898370614992</v>
      </c>
      <c r="AK38" s="2">
        <f t="shared" si="4"/>
        <v>10168.05029296875</v>
      </c>
      <c r="AL38" s="2">
        <f t="shared" si="5"/>
        <v>10519.110748876001</v>
      </c>
      <c r="AM38" s="2">
        <f t="shared" si="6"/>
        <v>10250</v>
      </c>
      <c r="AN38" s="2">
        <f ca="1">'calcGREEN(1)'!E53</f>
        <v>10993.729862047265</v>
      </c>
      <c r="AO38" s="2"/>
      <c r="AP38" s="2">
        <f t="shared" si="7"/>
        <v>17.04817708333394</v>
      </c>
      <c r="AQ38" s="2"/>
      <c r="AR38" s="2"/>
      <c r="AS38" s="2">
        <f>data3!AM37</f>
        <v>2.7741935483871316</v>
      </c>
      <c r="AT38" s="2">
        <f t="shared" si="8"/>
        <v>6.145273134690064</v>
      </c>
    </row>
    <row r="39" spans="1:46">
      <c r="A39" s="14" t="str">
        <f>'data organization'!S40</f>
        <v>37:2:2.76:HI</v>
      </c>
      <c r="B39" s="45">
        <v>10250</v>
      </c>
      <c r="C39" s="45">
        <v>10250</v>
      </c>
      <c r="D39" s="45">
        <v>10250</v>
      </c>
      <c r="E39" s="45">
        <v>10250</v>
      </c>
      <c r="F39" s="45">
        <v>10250</v>
      </c>
      <c r="G39" s="45">
        <v>10250</v>
      </c>
      <c r="H39" s="45">
        <v>10250</v>
      </c>
      <c r="I39" s="45">
        <v>10250</v>
      </c>
      <c r="J39" s="45">
        <v>10250</v>
      </c>
      <c r="K39" s="45">
        <v>10250</v>
      </c>
      <c r="L39" s="45">
        <v>10250</v>
      </c>
      <c r="M39" s="45">
        <v>10044.4833984375</v>
      </c>
      <c r="N39" s="45">
        <v>10250</v>
      </c>
      <c r="O39" s="45">
        <v>9975.5087890625</v>
      </c>
      <c r="P39" s="45"/>
      <c r="Q39" s="45"/>
      <c r="R39" s="45">
        <v>9780.1591796875</v>
      </c>
      <c r="S39" s="45"/>
      <c r="T39" s="45"/>
      <c r="U39" s="45">
        <v>10250</v>
      </c>
      <c r="V39" s="45">
        <v>10250</v>
      </c>
      <c r="W39" s="45">
        <v>10250</v>
      </c>
      <c r="X39" s="45"/>
      <c r="Y39" s="45"/>
      <c r="Z39" s="45">
        <v>10249.84375</v>
      </c>
      <c r="AA39" s="45">
        <v>10250</v>
      </c>
      <c r="AB39" s="45">
        <v>9988.8037109375</v>
      </c>
      <c r="AC39" s="45">
        <v>10250</v>
      </c>
      <c r="AD39" s="45">
        <v>10250</v>
      </c>
      <c r="AE39" s="45"/>
      <c r="AF39" s="45">
        <v>9084.0009765625</v>
      </c>
      <c r="AG39" s="45"/>
      <c r="AH39" s="2">
        <f t="shared" si="1"/>
        <v>257.97273572082366</v>
      </c>
      <c r="AI39" s="2">
        <f t="shared" si="2"/>
        <v>9084.0009765625</v>
      </c>
      <c r="AJ39" s="2">
        <f t="shared" si="3"/>
        <v>9763.9908882807431</v>
      </c>
      <c r="AK39" s="2">
        <f t="shared" si="4"/>
        <v>10150.949991861979</v>
      </c>
      <c r="AL39" s="2">
        <f t="shared" si="5"/>
        <v>10537.909095443214</v>
      </c>
      <c r="AM39" s="2">
        <f t="shared" si="6"/>
        <v>10250</v>
      </c>
      <c r="AN39" s="2">
        <f ca="1">'calcGREEN(1)'!E54</f>
        <v>10893.090091440989</v>
      </c>
      <c r="AO39" s="2"/>
      <c r="AP39" s="2">
        <f t="shared" si="7"/>
        <v>17.10030110677144</v>
      </c>
      <c r="AQ39" s="2"/>
      <c r="AR39" s="2"/>
      <c r="AS39" s="2">
        <f>data3!AM38</f>
        <v>2.969355429372456</v>
      </c>
      <c r="AT39" s="2">
        <f t="shared" si="8"/>
        <v>5.7589269838220138</v>
      </c>
    </row>
    <row r="40" spans="1:46">
      <c r="A40" s="14" t="str">
        <f>'data organization'!S41</f>
        <v>38:2:2.74:HI</v>
      </c>
      <c r="B40" s="45">
        <v>10250</v>
      </c>
      <c r="C40" s="45">
        <v>10250</v>
      </c>
      <c r="D40" s="45">
        <v>10250</v>
      </c>
      <c r="E40" s="45">
        <v>10250</v>
      </c>
      <c r="F40" s="45">
        <v>10250</v>
      </c>
      <c r="G40" s="45">
        <v>10250</v>
      </c>
      <c r="H40" s="45">
        <v>10250</v>
      </c>
      <c r="I40" s="45">
        <v>10250</v>
      </c>
      <c r="J40" s="45">
        <v>10250</v>
      </c>
      <c r="K40" s="45">
        <v>10250</v>
      </c>
      <c r="L40" s="45">
        <v>10250</v>
      </c>
      <c r="M40" s="45">
        <v>9960.337890625</v>
      </c>
      <c r="N40" s="45">
        <v>10250</v>
      </c>
      <c r="O40" s="45">
        <v>9891.9892578125</v>
      </c>
      <c r="P40" s="45"/>
      <c r="Q40" s="45"/>
      <c r="R40" s="45">
        <v>9697.734375</v>
      </c>
      <c r="S40" s="45"/>
      <c r="T40" s="45"/>
      <c r="U40" s="45">
        <v>10250</v>
      </c>
      <c r="V40" s="45">
        <v>10250</v>
      </c>
      <c r="W40" s="45">
        <v>10250</v>
      </c>
      <c r="X40" s="45"/>
      <c r="Y40" s="45"/>
      <c r="Z40" s="45">
        <v>10241.2412109375</v>
      </c>
      <c r="AA40" s="45">
        <v>10250</v>
      </c>
      <c r="AB40" s="45">
        <v>9904.658203125</v>
      </c>
      <c r="AC40" s="45">
        <v>10250</v>
      </c>
      <c r="AD40" s="45">
        <v>10250</v>
      </c>
      <c r="AE40" s="45"/>
      <c r="AF40" s="45">
        <v>9007.3623046875</v>
      </c>
      <c r="AG40" s="45"/>
      <c r="AH40" s="2">
        <f t="shared" si="1"/>
        <v>283.9678151464646</v>
      </c>
      <c r="AI40" s="2">
        <f t="shared" si="2"/>
        <v>9007.3623046875</v>
      </c>
      <c r="AJ40" s="2">
        <f t="shared" si="3"/>
        <v>9707.520079038115</v>
      </c>
      <c r="AK40" s="2">
        <f t="shared" si="4"/>
        <v>10133.471801757812</v>
      </c>
      <c r="AL40" s="2">
        <f t="shared" si="5"/>
        <v>10559.42352447751</v>
      </c>
      <c r="AM40" s="2">
        <f t="shared" si="6"/>
        <v>10250</v>
      </c>
      <c r="AN40" s="2">
        <f ca="1">'calcGREEN(1)'!E55</f>
        <v>10812.73135523079</v>
      </c>
      <c r="AO40" s="2"/>
      <c r="AP40" s="2">
        <f t="shared" si="7"/>
        <v>17.47819010416606</v>
      </c>
      <c r="AQ40" s="2"/>
      <c r="AR40" s="2"/>
      <c r="AS40" s="2">
        <f>data3!AM39</f>
        <v>2.3709677419354875</v>
      </c>
      <c r="AT40" s="2">
        <f t="shared" si="8"/>
        <v>7.3717536493761502</v>
      </c>
    </row>
    <row r="41" spans="1:46">
      <c r="A41" s="14" t="str">
        <f>'data organization'!S42</f>
        <v>39:2:2.72:HI</v>
      </c>
      <c r="B41" s="45">
        <v>10250</v>
      </c>
      <c r="C41" s="45">
        <v>10250</v>
      </c>
      <c r="D41" s="45">
        <v>10250</v>
      </c>
      <c r="E41" s="45">
        <v>10250</v>
      </c>
      <c r="F41" s="45">
        <v>10250</v>
      </c>
      <c r="G41" s="45">
        <v>10250</v>
      </c>
      <c r="H41" s="45">
        <v>10250</v>
      </c>
      <c r="I41" s="45">
        <v>10250</v>
      </c>
      <c r="J41" s="45">
        <v>10250</v>
      </c>
      <c r="K41" s="45">
        <v>10250</v>
      </c>
      <c r="L41" s="45">
        <v>10224.349609375</v>
      </c>
      <c r="M41" s="45">
        <v>9876.1923828125</v>
      </c>
      <c r="N41" s="45">
        <v>10250</v>
      </c>
      <c r="O41" s="45">
        <v>9807.8427734375</v>
      </c>
      <c r="P41" s="45"/>
      <c r="Q41" s="45"/>
      <c r="R41" s="45">
        <v>9615.46484375</v>
      </c>
      <c r="S41" s="45"/>
      <c r="T41" s="45"/>
      <c r="U41" s="45">
        <v>10250</v>
      </c>
      <c r="V41" s="45">
        <v>10207.4580078125</v>
      </c>
      <c r="W41" s="45">
        <v>10250</v>
      </c>
      <c r="X41" s="45"/>
      <c r="Y41" s="45"/>
      <c r="Z41" s="45">
        <v>10133.634765625</v>
      </c>
      <c r="AA41" s="45">
        <v>10250</v>
      </c>
      <c r="AB41" s="45">
        <v>9819.7294921875</v>
      </c>
      <c r="AC41" s="45">
        <v>10250</v>
      </c>
      <c r="AD41" s="45">
        <v>10250</v>
      </c>
      <c r="AE41" s="45"/>
      <c r="AF41" s="45">
        <v>8931.037109375</v>
      </c>
      <c r="AG41" s="45"/>
      <c r="AH41" s="2">
        <f t="shared" si="1"/>
        <v>309.37864730568066</v>
      </c>
      <c r="AI41" s="2">
        <f t="shared" si="2"/>
        <v>8931.037109375</v>
      </c>
      <c r="AJ41" s="2">
        <f t="shared" si="3"/>
        <v>9644.9199033904388</v>
      </c>
      <c r="AK41" s="2">
        <f t="shared" si="4"/>
        <v>10108.987874348959</v>
      </c>
      <c r="AL41" s="2">
        <f t="shared" si="5"/>
        <v>10573.055845307479</v>
      </c>
      <c r="AM41" s="2">
        <f t="shared" si="6"/>
        <v>10250</v>
      </c>
      <c r="AN41" s="2">
        <f ca="1">'calcGREEN(1)'!E56</f>
        <v>10721.712786666176</v>
      </c>
      <c r="AO41" s="2"/>
      <c r="AP41" s="2">
        <f t="shared" si="7"/>
        <v>24.48392740885356</v>
      </c>
      <c r="AQ41" s="2"/>
      <c r="AR41" s="2"/>
      <c r="AS41" s="2">
        <f>data3!AM40</f>
        <v>2.6854838709677438</v>
      </c>
      <c r="AT41" s="2">
        <f t="shared" si="8"/>
        <v>9.117138134227746</v>
      </c>
    </row>
    <row r="42" spans="1:46">
      <c r="A42" s="14" t="str">
        <f>'data organization'!S43</f>
        <v>40:2:2.7:HI</v>
      </c>
      <c r="B42" s="45">
        <v>10250</v>
      </c>
      <c r="C42" s="45">
        <v>10250</v>
      </c>
      <c r="D42" s="45">
        <v>10250</v>
      </c>
      <c r="E42" s="45">
        <v>10250</v>
      </c>
      <c r="F42" s="45">
        <v>10250</v>
      </c>
      <c r="G42" s="45">
        <v>10250</v>
      </c>
      <c r="H42" s="45">
        <v>10250</v>
      </c>
      <c r="I42" s="45">
        <v>10168.3564453125</v>
      </c>
      <c r="J42" s="45">
        <v>10250</v>
      </c>
      <c r="K42" s="45">
        <v>10250</v>
      </c>
      <c r="L42" s="45">
        <v>10147.5546875</v>
      </c>
      <c r="M42" s="45">
        <v>9790.1689453125</v>
      </c>
      <c r="N42" s="45">
        <v>10250</v>
      </c>
      <c r="O42" s="45">
        <v>9724.166015625</v>
      </c>
      <c r="P42" s="45"/>
      <c r="Q42" s="45"/>
      <c r="R42" s="45">
        <v>9532.8828125</v>
      </c>
      <c r="S42" s="45"/>
      <c r="T42" s="45"/>
      <c r="U42" s="45">
        <v>10250</v>
      </c>
      <c r="V42" s="45">
        <v>10111.58203125</v>
      </c>
      <c r="W42" s="45">
        <v>10212.462890625</v>
      </c>
      <c r="X42" s="45"/>
      <c r="Y42" s="45"/>
      <c r="Z42" s="45">
        <v>10043.8583984375</v>
      </c>
      <c r="AA42" s="45">
        <v>10250</v>
      </c>
      <c r="AB42" s="45">
        <v>9734.6455078125</v>
      </c>
      <c r="AC42" s="45">
        <v>10250</v>
      </c>
      <c r="AD42" s="45">
        <v>10250</v>
      </c>
      <c r="AE42" s="45"/>
      <c r="AF42" s="45">
        <v>8852.9912109375</v>
      </c>
      <c r="AG42" s="45"/>
      <c r="AH42" s="2">
        <f t="shared" si="1"/>
        <v>334.35012222555082</v>
      </c>
      <c r="AI42" s="2">
        <f t="shared" si="2"/>
        <v>8852.9912109375</v>
      </c>
      <c r="AJ42" s="2">
        <f t="shared" si="3"/>
        <v>9574.2526893830272</v>
      </c>
      <c r="AK42" s="2">
        <f t="shared" si="4"/>
        <v>10075.777872721354</v>
      </c>
      <c r="AL42" s="2">
        <f t="shared" si="5"/>
        <v>10577.30305605968</v>
      </c>
      <c r="AM42" s="2">
        <f t="shared" si="6"/>
        <v>10250</v>
      </c>
      <c r="AN42" s="2">
        <f ca="1">'calcGREEN(1)'!E57</f>
        <v>10621.07304942526</v>
      </c>
      <c r="AO42" s="2"/>
      <c r="AP42" s="2">
        <f t="shared" si="7"/>
        <v>33.210001627605379</v>
      </c>
      <c r="AQ42" s="2"/>
      <c r="AR42" s="2"/>
      <c r="AS42" s="2">
        <f>data3!AM41</f>
        <v>2.9693544449344813</v>
      </c>
      <c r="AT42" s="2">
        <f t="shared" si="8"/>
        <v>11.184249722783822</v>
      </c>
    </row>
    <row r="43" spans="1:46">
      <c r="A43" s="14" t="str">
        <f>'data organization'!S44</f>
        <v>41:2:2.68:HI</v>
      </c>
      <c r="B43" s="45">
        <v>10250</v>
      </c>
      <c r="C43" s="45">
        <v>10250</v>
      </c>
      <c r="D43" s="45">
        <v>10250</v>
      </c>
      <c r="E43" s="45">
        <v>10250</v>
      </c>
      <c r="F43" s="45">
        <v>10250</v>
      </c>
      <c r="G43" s="45">
        <v>10250</v>
      </c>
      <c r="H43" s="45">
        <v>10250</v>
      </c>
      <c r="I43" s="45">
        <v>10075.7646484375</v>
      </c>
      <c r="J43" s="45">
        <v>10250</v>
      </c>
      <c r="K43" s="45">
        <v>10250</v>
      </c>
      <c r="L43" s="45">
        <v>10054.806640625</v>
      </c>
      <c r="M43" s="45">
        <v>9703.833984375</v>
      </c>
      <c r="N43" s="45">
        <v>10250</v>
      </c>
      <c r="O43" s="45">
        <v>9638.1435546875</v>
      </c>
      <c r="P43" s="45"/>
      <c r="Q43" s="45"/>
      <c r="R43" s="45">
        <v>9448.8935546875</v>
      </c>
      <c r="S43" s="45"/>
      <c r="T43" s="45"/>
      <c r="U43" s="45">
        <v>10250</v>
      </c>
      <c r="V43" s="45">
        <v>10021.9619140625</v>
      </c>
      <c r="W43" s="45">
        <v>10111.4248046875</v>
      </c>
      <c r="X43" s="45"/>
      <c r="Y43" s="45"/>
      <c r="Z43" s="45">
        <v>9955.4892578125</v>
      </c>
      <c r="AA43" s="45">
        <v>10250</v>
      </c>
      <c r="AB43" s="45">
        <v>9649.5615234375</v>
      </c>
      <c r="AC43" s="45">
        <v>10250</v>
      </c>
      <c r="AD43" s="45">
        <v>10250</v>
      </c>
      <c r="AE43" s="45"/>
      <c r="AF43" s="45">
        <v>8774.7880859375</v>
      </c>
      <c r="AG43" s="45"/>
      <c r="AH43" s="2">
        <f t="shared" si="1"/>
        <v>361.67166008887426</v>
      </c>
      <c r="AI43" s="2">
        <f t="shared" si="2"/>
        <v>8774.7880859375</v>
      </c>
      <c r="AJ43" s="2">
        <f t="shared" si="3"/>
        <v>9496.4370085646042</v>
      </c>
      <c r="AK43" s="2">
        <f t="shared" si="4"/>
        <v>10038.944498697916</v>
      </c>
      <c r="AL43" s="2">
        <f t="shared" si="5"/>
        <v>10581.451988831228</v>
      </c>
      <c r="AM43" s="2">
        <f t="shared" si="6"/>
        <v>10250</v>
      </c>
      <c r="AN43" s="2">
        <f ca="1">'calcGREEN(1)'!E58</f>
        <v>10526.227841009086</v>
      </c>
      <c r="AO43" s="2"/>
      <c r="AP43" s="2">
        <f t="shared" si="7"/>
        <v>36.8333740234375</v>
      </c>
      <c r="AQ43" s="2"/>
      <c r="AR43" s="2"/>
      <c r="AS43" s="2">
        <f>data3!AM42</f>
        <v>2.7983880812121811</v>
      </c>
      <c r="AT43" s="2">
        <f t="shared" si="8"/>
        <v>13.162353810298658</v>
      </c>
    </row>
    <row r="44" spans="1:46">
      <c r="A44" s="14" t="str">
        <f>'data organization'!S45</f>
        <v>42:2:2.66:HI</v>
      </c>
      <c r="B44" s="45">
        <v>10250</v>
      </c>
      <c r="C44" s="45">
        <v>10250</v>
      </c>
      <c r="D44" s="45">
        <v>10250</v>
      </c>
      <c r="E44" s="45">
        <v>10250</v>
      </c>
      <c r="F44" s="45">
        <v>10250</v>
      </c>
      <c r="G44" s="45">
        <v>10250</v>
      </c>
      <c r="H44" s="45">
        <v>10250</v>
      </c>
      <c r="I44" s="45">
        <v>9985.98828125</v>
      </c>
      <c r="J44" s="45">
        <v>10250</v>
      </c>
      <c r="K44" s="45">
        <v>10250</v>
      </c>
      <c r="L44" s="45">
        <v>9964.8740234375</v>
      </c>
      <c r="M44" s="45">
        <v>9617.185546875</v>
      </c>
      <c r="N44" s="45">
        <v>10250</v>
      </c>
      <c r="O44" s="45">
        <v>9552.7470703125</v>
      </c>
      <c r="P44" s="45"/>
      <c r="Q44" s="45"/>
      <c r="R44" s="45">
        <v>9364.591796875</v>
      </c>
      <c r="S44" s="45"/>
      <c r="T44" s="45"/>
      <c r="U44" s="45">
        <v>10250</v>
      </c>
      <c r="V44" s="45">
        <v>9932.498046875</v>
      </c>
      <c r="W44" s="45">
        <v>10020.8671875</v>
      </c>
      <c r="X44" s="45"/>
      <c r="Y44" s="45"/>
      <c r="Z44" s="45">
        <v>9867.43359375</v>
      </c>
      <c r="AA44" s="45">
        <v>10250</v>
      </c>
      <c r="AB44" s="45">
        <v>9563.3818359375</v>
      </c>
      <c r="AC44" s="45">
        <v>10250</v>
      </c>
      <c r="AD44" s="45">
        <v>10249.84375</v>
      </c>
      <c r="AE44" s="45"/>
      <c r="AF44" s="45">
        <v>8696.4296875</v>
      </c>
      <c r="AG44" s="45"/>
      <c r="AH44" s="2">
        <f t="shared" si="1"/>
        <v>392.26177459806632</v>
      </c>
      <c r="AI44" s="2">
        <f t="shared" si="2"/>
        <v>8696.4296875</v>
      </c>
      <c r="AJ44" s="2">
        <f t="shared" si="3"/>
        <v>9414.3507056159215</v>
      </c>
      <c r="AK44" s="2">
        <f t="shared" si="4"/>
        <v>10002.743367513021</v>
      </c>
      <c r="AL44" s="2">
        <f t="shared" si="5"/>
        <v>10591.136029410121</v>
      </c>
      <c r="AM44" s="2">
        <f t="shared" si="6"/>
        <v>10250</v>
      </c>
      <c r="AN44" s="2">
        <f ca="1">'calcGREEN(1)'!E59</f>
        <v>10442.753113764547</v>
      </c>
      <c r="AO44" s="2"/>
      <c r="AP44" s="2">
        <f t="shared" si="7"/>
        <v>36.201131184894621</v>
      </c>
      <c r="AQ44" s="2"/>
      <c r="AR44" s="2"/>
      <c r="AS44" s="2">
        <f>data3!AM43</f>
        <v>2.4629044071320436</v>
      </c>
      <c r="AT44" s="2">
        <f t="shared" si="8"/>
        <v>14.698553090434164</v>
      </c>
    </row>
    <row r="45" spans="1:46">
      <c r="A45" s="14" t="str">
        <f>'data organization'!S46</f>
        <v>43:2:2.64:HI</v>
      </c>
      <c r="B45" s="45">
        <v>10250</v>
      </c>
      <c r="C45" s="45">
        <v>10250</v>
      </c>
      <c r="D45" s="45">
        <v>10227.3212890625</v>
      </c>
      <c r="E45" s="45">
        <v>10250</v>
      </c>
      <c r="F45" s="45">
        <v>10250</v>
      </c>
      <c r="G45" s="45">
        <v>10250</v>
      </c>
      <c r="H45" s="45">
        <v>10250</v>
      </c>
      <c r="I45" s="45">
        <v>9894.8046875</v>
      </c>
      <c r="J45" s="45">
        <v>10250</v>
      </c>
      <c r="K45" s="45">
        <v>10250</v>
      </c>
      <c r="L45" s="45">
        <v>9874.6279296875</v>
      </c>
      <c r="M45" s="45">
        <v>9530.849609375</v>
      </c>
      <c r="N45" s="45">
        <v>10250</v>
      </c>
      <c r="O45" s="45">
        <v>9466.5673828125</v>
      </c>
      <c r="P45" s="45"/>
      <c r="Q45" s="45"/>
      <c r="R45" s="45">
        <v>9280.7587890625</v>
      </c>
      <c r="S45" s="45"/>
      <c r="T45" s="45"/>
      <c r="U45" s="45">
        <v>10250</v>
      </c>
      <c r="V45" s="45">
        <v>9842.7216796875</v>
      </c>
      <c r="W45" s="45">
        <v>9930.46484375</v>
      </c>
      <c r="X45" s="45"/>
      <c r="Y45" s="45"/>
      <c r="Z45" s="45">
        <v>9778.751953125</v>
      </c>
      <c r="AA45" s="45">
        <v>10250</v>
      </c>
      <c r="AB45" s="45">
        <v>9477.515625</v>
      </c>
      <c r="AC45" s="45">
        <v>10249.84375</v>
      </c>
      <c r="AD45" s="45">
        <v>10250</v>
      </c>
      <c r="AE45" s="45"/>
      <c r="AF45" s="45">
        <v>8617.7578125</v>
      </c>
      <c r="AG45" s="45"/>
      <c r="AH45" s="2">
        <f t="shared" si="1"/>
        <v>424.59085808981098</v>
      </c>
      <c r="AI45" s="2">
        <f t="shared" si="2"/>
        <v>8617.7578125</v>
      </c>
      <c r="AJ45" s="2">
        <f t="shared" si="3"/>
        <v>9328.613102513722</v>
      </c>
      <c r="AK45" s="2">
        <f t="shared" si="4"/>
        <v>9965.4993896484375</v>
      </c>
      <c r="AL45" s="2">
        <f t="shared" si="5"/>
        <v>10602.385676783153</v>
      </c>
      <c r="AM45" s="2">
        <f t="shared" si="6"/>
        <v>10250</v>
      </c>
      <c r="AN45" s="2">
        <f ca="1">'calcGREEN(1)'!E60</f>
        <v>10348.345291861586</v>
      </c>
      <c r="AO45" s="2"/>
      <c r="AP45" s="2">
        <f t="shared" si="7"/>
        <v>37.24397786458394</v>
      </c>
      <c r="AQ45" s="2"/>
      <c r="AR45" s="2"/>
      <c r="AS45" s="2">
        <f>data3!AM44</f>
        <v>2.7854830834173754</v>
      </c>
      <c r="AT45" s="2">
        <f t="shared" si="8"/>
        <v>13.370742793702805</v>
      </c>
    </row>
    <row r="46" spans="1:46">
      <c r="A46" s="14" t="str">
        <f>'data organization'!S47</f>
        <v>44:2:2.62:HI</v>
      </c>
      <c r="B46" s="45">
        <v>10250</v>
      </c>
      <c r="C46" s="45">
        <v>10250</v>
      </c>
      <c r="D46" s="45">
        <v>10131.7578125</v>
      </c>
      <c r="E46" s="45">
        <v>10250</v>
      </c>
      <c r="F46" s="45">
        <v>10250</v>
      </c>
      <c r="G46" s="45">
        <v>10250</v>
      </c>
      <c r="H46" s="45">
        <v>10250</v>
      </c>
      <c r="I46" s="45">
        <v>9804.24609375</v>
      </c>
      <c r="J46" s="45">
        <v>10250</v>
      </c>
      <c r="K46" s="45">
        <v>10250</v>
      </c>
      <c r="L46" s="45">
        <v>9784.6953125</v>
      </c>
      <c r="M46" s="45">
        <v>9444.044921875</v>
      </c>
      <c r="N46" s="45">
        <v>10250</v>
      </c>
      <c r="O46" s="45">
        <v>9380.0751953125</v>
      </c>
      <c r="P46" s="45"/>
      <c r="Q46" s="45"/>
      <c r="R46" s="45">
        <v>9195.517578125</v>
      </c>
      <c r="S46" s="45"/>
      <c r="T46" s="45"/>
      <c r="U46" s="45">
        <v>10250</v>
      </c>
      <c r="V46" s="45">
        <v>9752.1630859375</v>
      </c>
      <c r="W46" s="45">
        <v>9838.8115234375</v>
      </c>
      <c r="X46" s="45"/>
      <c r="Y46" s="45"/>
      <c r="Z46" s="45">
        <v>9688.349609375</v>
      </c>
      <c r="AA46" s="45">
        <v>10250</v>
      </c>
      <c r="AB46" s="45">
        <v>9389.9287109375</v>
      </c>
      <c r="AC46" s="45">
        <v>10249.84375</v>
      </c>
      <c r="AD46" s="45">
        <v>10249.84375</v>
      </c>
      <c r="AE46" s="45"/>
      <c r="AF46" s="45">
        <v>8538.4599609375</v>
      </c>
      <c r="AG46" s="45"/>
      <c r="AH46" s="2">
        <f t="shared" si="1"/>
        <v>457.42387689553436</v>
      </c>
      <c r="AI46" s="2">
        <f t="shared" si="2"/>
        <v>8538.4599609375</v>
      </c>
      <c r="AJ46" s="2">
        <f t="shared" si="3"/>
        <v>9238.7699056853453</v>
      </c>
      <c r="AK46" s="2">
        <f t="shared" si="4"/>
        <v>9924.9057210286464</v>
      </c>
      <c r="AL46" s="2">
        <f t="shared" si="5"/>
        <v>10611.041536371948</v>
      </c>
      <c r="AM46" s="2">
        <f t="shared" si="6"/>
        <v>10250</v>
      </c>
      <c r="AN46" s="2">
        <f ca="1">'calcGREEN(1)'!E61</f>
        <v>10248.908209046549</v>
      </c>
      <c r="AO46" s="2"/>
      <c r="AP46" s="2">
        <f t="shared" si="7"/>
        <v>40.59366861979106</v>
      </c>
      <c r="AQ46" s="2"/>
      <c r="AR46" s="2"/>
      <c r="AS46" s="2">
        <f>data3!AM45</f>
        <v>2.9338703770791312</v>
      </c>
      <c r="AT46" s="2">
        <f t="shared" si="8"/>
        <v>13.836217488314816</v>
      </c>
    </row>
    <row r="47" spans="1:46">
      <c r="A47" s="14" t="str">
        <f>'data organization'!S48</f>
        <v>45:2:2.6:HI</v>
      </c>
      <c r="B47" s="45">
        <v>10250</v>
      </c>
      <c r="C47" s="45">
        <v>10250</v>
      </c>
      <c r="D47" s="45">
        <v>10037.2890625</v>
      </c>
      <c r="E47" s="45">
        <v>10250</v>
      </c>
      <c r="F47" s="45">
        <v>10250</v>
      </c>
      <c r="G47" s="45">
        <v>10250</v>
      </c>
      <c r="H47" s="45">
        <v>10250</v>
      </c>
      <c r="I47" s="45">
        <v>9713.2177734375</v>
      </c>
      <c r="J47" s="45">
        <v>10250</v>
      </c>
      <c r="K47" s="45">
        <v>10250</v>
      </c>
      <c r="L47" s="45">
        <v>9691.947265625</v>
      </c>
      <c r="M47" s="45">
        <v>9355.9892578125</v>
      </c>
      <c r="N47" s="45">
        <v>10250</v>
      </c>
      <c r="O47" s="45">
        <v>9293.1142578125</v>
      </c>
      <c r="P47" s="45"/>
      <c r="Q47" s="45"/>
      <c r="R47" s="45">
        <v>9109.8076171875</v>
      </c>
      <c r="S47" s="45"/>
      <c r="T47" s="45"/>
      <c r="U47" s="45">
        <v>10250</v>
      </c>
      <c r="V47" s="45">
        <v>9661.9169921875</v>
      </c>
      <c r="W47" s="45">
        <v>9747.783203125</v>
      </c>
      <c r="X47" s="45"/>
      <c r="Y47" s="45"/>
      <c r="Z47" s="45">
        <v>9598.1044921875</v>
      </c>
      <c r="AA47" s="45">
        <v>10250</v>
      </c>
      <c r="AB47" s="45">
        <v>9303.1240234375</v>
      </c>
      <c r="AC47" s="45">
        <v>10132.0703125</v>
      </c>
      <c r="AD47" s="45">
        <v>10250</v>
      </c>
      <c r="AE47" s="45"/>
      <c r="AF47" s="45">
        <v>8459.0068359375</v>
      </c>
      <c r="AG47" s="45"/>
      <c r="AH47" s="2">
        <f t="shared" si="1"/>
        <v>489.1421226933694</v>
      </c>
      <c r="AI47" s="2">
        <f t="shared" si="2"/>
        <v>8459.0068359375</v>
      </c>
      <c r="AJ47" s="2">
        <f t="shared" si="3"/>
        <v>9145.5939448661957</v>
      </c>
      <c r="AK47" s="2">
        <f t="shared" si="4"/>
        <v>9879.30712890625</v>
      </c>
      <c r="AL47" s="2">
        <f t="shared" si="5"/>
        <v>10613.020312946304</v>
      </c>
      <c r="AM47" s="2">
        <f t="shared" si="6"/>
        <v>10250</v>
      </c>
      <c r="AN47" s="2">
        <f ca="1">'calcGREEN(1)'!E62</f>
        <v>10152.696322091371</v>
      </c>
      <c r="AO47" s="2"/>
      <c r="AP47" s="2">
        <f t="shared" si="7"/>
        <v>45.59859212239644</v>
      </c>
      <c r="AQ47" s="2"/>
      <c r="AR47" s="2"/>
      <c r="AS47" s="2">
        <f>data3!AM46</f>
        <v>2.8387116462953372</v>
      </c>
      <c r="AT47" s="2">
        <f t="shared" si="8"/>
        <v>16.063129265667019</v>
      </c>
    </row>
    <row r="48" spans="1:46">
      <c r="A48" s="14" t="str">
        <f>'data organization'!S49</f>
        <v>46:2:2.58:HI</v>
      </c>
      <c r="B48" s="45">
        <v>10250</v>
      </c>
      <c r="C48" s="45">
        <v>10250</v>
      </c>
      <c r="D48" s="45">
        <v>9942.6640625</v>
      </c>
      <c r="E48" s="45">
        <v>10250</v>
      </c>
      <c r="F48" s="45">
        <v>10250</v>
      </c>
      <c r="G48" s="45">
        <v>10250</v>
      </c>
      <c r="H48" s="45">
        <v>10180.0869140625</v>
      </c>
      <c r="I48" s="45">
        <v>9622.1904296875</v>
      </c>
      <c r="J48" s="45">
        <v>10250</v>
      </c>
      <c r="K48" s="45">
        <v>10250</v>
      </c>
      <c r="L48" s="45">
        <v>9601.232421875</v>
      </c>
      <c r="M48" s="45">
        <v>9266.369140625</v>
      </c>
      <c r="N48" s="45">
        <v>10250</v>
      </c>
      <c r="O48" s="45">
        <v>9205.68359375</v>
      </c>
      <c r="P48" s="45"/>
      <c r="Q48" s="45"/>
      <c r="R48" s="45">
        <v>9023.62890625</v>
      </c>
      <c r="S48" s="45"/>
      <c r="T48" s="45"/>
      <c r="U48" s="45">
        <v>10250</v>
      </c>
      <c r="V48" s="45">
        <v>9571.0458984375</v>
      </c>
      <c r="W48" s="45">
        <v>9655.5048828125</v>
      </c>
      <c r="X48" s="45"/>
      <c r="Y48" s="45"/>
      <c r="Z48" s="45">
        <v>9506.607421875</v>
      </c>
      <c r="AA48" s="45">
        <v>10250</v>
      </c>
      <c r="AB48" s="45">
        <v>9214.5986328125</v>
      </c>
      <c r="AC48" s="45">
        <v>10035.412109375</v>
      </c>
      <c r="AD48" s="45">
        <v>10249.84375</v>
      </c>
      <c r="AE48" s="45"/>
      <c r="AF48" s="45">
        <v>8378.7705078125</v>
      </c>
      <c r="AG48" s="45"/>
      <c r="AH48" s="2">
        <f t="shared" si="1"/>
        <v>521.60907804949488</v>
      </c>
      <c r="AI48" s="2">
        <f t="shared" si="2"/>
        <v>8378.7705078125</v>
      </c>
      <c r="AJ48" s="2">
        <f t="shared" si="3"/>
        <v>9048.9879942538828</v>
      </c>
      <c r="AK48" s="2">
        <f t="shared" si="4"/>
        <v>9831.401611328125</v>
      </c>
      <c r="AL48" s="2">
        <f t="shared" si="5"/>
        <v>10613.815228402367</v>
      </c>
      <c r="AM48" s="2">
        <f t="shared" si="6"/>
        <v>10250</v>
      </c>
      <c r="AN48" s="2">
        <f ca="1">'calcGREEN(1)'!E63</f>
        <v>10064.411110604764</v>
      </c>
      <c r="AO48" s="2"/>
      <c r="AP48" s="2">
        <f t="shared" si="7"/>
        <v>47.905517578125</v>
      </c>
      <c r="AQ48" s="2"/>
      <c r="AR48" s="2"/>
      <c r="AS48" s="2">
        <f>data3!AM47</f>
        <v>2.6048367408014315</v>
      </c>
      <c r="AT48" s="2">
        <f t="shared" si="8"/>
        <v>18.390986593419242</v>
      </c>
    </row>
    <row r="49" spans="1:46">
      <c r="A49" s="14" t="str">
        <f>'data organization'!S50</f>
        <v>47:2:2.56:HI</v>
      </c>
      <c r="B49" s="45">
        <v>10250</v>
      </c>
      <c r="C49" s="45">
        <v>10250</v>
      </c>
      <c r="D49" s="45">
        <v>9847.2568359375</v>
      </c>
      <c r="E49" s="45">
        <v>10250</v>
      </c>
      <c r="F49" s="45">
        <v>10250</v>
      </c>
      <c r="G49" s="45">
        <v>10250</v>
      </c>
      <c r="H49" s="45">
        <v>10079.5185546875</v>
      </c>
      <c r="I49" s="45">
        <v>9529.5986328125</v>
      </c>
      <c r="J49" s="45">
        <v>10197.7607421875</v>
      </c>
      <c r="K49" s="45">
        <v>10250</v>
      </c>
      <c r="L49" s="45">
        <v>9509.265625</v>
      </c>
      <c r="M49" s="45">
        <v>9179.564453125</v>
      </c>
      <c r="N49" s="45">
        <v>10250</v>
      </c>
      <c r="O49" s="45">
        <v>9117.6279296875</v>
      </c>
      <c r="P49" s="45"/>
      <c r="Q49" s="45"/>
      <c r="R49" s="45">
        <v>8938.0751953125</v>
      </c>
      <c r="S49" s="45"/>
      <c r="T49" s="45"/>
      <c r="U49" s="45">
        <v>10250</v>
      </c>
      <c r="V49" s="45">
        <v>9479.705078125</v>
      </c>
      <c r="W49" s="45">
        <v>9563.5380859375</v>
      </c>
      <c r="X49" s="45"/>
      <c r="Y49" s="45"/>
      <c r="Z49" s="45">
        <v>9416.517578125</v>
      </c>
      <c r="AA49" s="45">
        <v>10250</v>
      </c>
      <c r="AB49" s="45">
        <v>9126.85546875</v>
      </c>
      <c r="AC49" s="45">
        <v>9939.3798828125</v>
      </c>
      <c r="AD49" s="45">
        <v>10249.84375</v>
      </c>
      <c r="AE49" s="45"/>
      <c r="AF49" s="45">
        <v>8298.53515625</v>
      </c>
      <c r="AG49" s="45"/>
      <c r="AH49" s="2">
        <f t="shared" si="1"/>
        <v>553.15681623496869</v>
      </c>
      <c r="AI49" s="2">
        <f t="shared" si="2"/>
        <v>8298.53515625</v>
      </c>
      <c r="AJ49" s="2">
        <f t="shared" si="3"/>
        <v>8950.3915660121311</v>
      </c>
      <c r="AK49" s="2">
        <f t="shared" si="4"/>
        <v>9780.1267903645839</v>
      </c>
      <c r="AL49" s="2">
        <f t="shared" si="5"/>
        <v>10609.862014717037</v>
      </c>
      <c r="AM49" s="2">
        <f t="shared" si="6"/>
        <v>10250</v>
      </c>
      <c r="AN49" s="2">
        <f ca="1">'calcGREEN(1)'!E64</f>
        <v>9971.5885770840141</v>
      </c>
      <c r="AO49" s="2"/>
      <c r="AP49" s="2">
        <f t="shared" si="7"/>
        <v>51.27482096354106</v>
      </c>
      <c r="AQ49" s="2"/>
      <c r="AR49" s="2"/>
      <c r="AS49" s="2">
        <f>data3!AM48</f>
        <v>2.7387094805317247</v>
      </c>
      <c r="AT49" s="2">
        <f t="shared" si="8"/>
        <v>18.722256350310648</v>
      </c>
    </row>
    <row r="50" spans="1:46">
      <c r="A50" s="14" t="str">
        <f>'data organization'!S51</f>
        <v>48:2:2.54:HI</v>
      </c>
      <c r="B50" s="45">
        <v>10224.9755859375</v>
      </c>
      <c r="C50" s="45">
        <v>10250</v>
      </c>
      <c r="D50" s="45">
        <v>9751.380859375</v>
      </c>
      <c r="E50" s="45">
        <v>10250</v>
      </c>
      <c r="F50" s="45">
        <v>10250</v>
      </c>
      <c r="G50" s="45">
        <v>10250</v>
      </c>
      <c r="H50" s="45">
        <v>9980.044921875</v>
      </c>
      <c r="I50" s="45">
        <v>9436.6943359375</v>
      </c>
      <c r="J50" s="45">
        <v>10093.2822265625</v>
      </c>
      <c r="K50" s="45">
        <v>10250</v>
      </c>
      <c r="L50" s="45">
        <v>9416.517578125</v>
      </c>
      <c r="M50" s="45">
        <v>9089.474609375</v>
      </c>
      <c r="N50" s="45">
        <v>10219.970703125</v>
      </c>
      <c r="O50" s="45">
        <v>9028.9462890625</v>
      </c>
      <c r="P50" s="45"/>
      <c r="Q50" s="45"/>
      <c r="R50" s="45">
        <v>8851.1142578125</v>
      </c>
      <c r="S50" s="45"/>
      <c r="T50" s="45"/>
      <c r="U50" s="45">
        <v>10250</v>
      </c>
      <c r="V50" s="45">
        <v>9387.2705078125</v>
      </c>
      <c r="W50" s="45">
        <v>9470.947265625</v>
      </c>
      <c r="X50" s="45"/>
      <c r="Y50" s="45"/>
      <c r="Z50" s="45">
        <v>9324.0830078125</v>
      </c>
      <c r="AA50" s="45">
        <v>10250</v>
      </c>
      <c r="AB50" s="45">
        <v>9038.9560546875</v>
      </c>
      <c r="AC50" s="45">
        <v>9842.7216796875</v>
      </c>
      <c r="AD50" s="45">
        <v>10249.6875</v>
      </c>
      <c r="AE50" s="45"/>
      <c r="AF50" s="45">
        <v>8217.2041015625</v>
      </c>
      <c r="AG50" s="45"/>
      <c r="AH50" s="2">
        <f t="shared" si="1"/>
        <v>583.41692852564483</v>
      </c>
      <c r="AI50" s="2">
        <f t="shared" si="2"/>
        <v>8217.2041015625</v>
      </c>
      <c r="AJ50" s="2">
        <f t="shared" si="3"/>
        <v>8848.7609190604926</v>
      </c>
      <c r="AK50" s="2">
        <f t="shared" si="4"/>
        <v>9723.8863118489589</v>
      </c>
      <c r="AL50" s="2">
        <f t="shared" si="5"/>
        <v>10599.011704637425</v>
      </c>
      <c r="AM50" s="2">
        <f t="shared" si="6"/>
        <v>10250</v>
      </c>
      <c r="AN50" s="2">
        <f ca="1">'calcGREEN(1)'!E65</f>
        <v>9873.299462868692</v>
      </c>
      <c r="AO50" s="2"/>
      <c r="AP50" s="2">
        <f t="shared" si="7"/>
        <v>56.240478515625</v>
      </c>
      <c r="AQ50" s="2"/>
      <c r="AR50" s="2"/>
      <c r="AS50" s="2">
        <f>data3!AM49</f>
        <v>2.8999998031123937</v>
      </c>
      <c r="AT50" s="2">
        <f t="shared" si="8"/>
        <v>19.393269770317055</v>
      </c>
    </row>
    <row r="51" spans="1:46">
      <c r="A51" s="14" t="str">
        <f>'data organization'!S52</f>
        <v>49:2:2.52:HI</v>
      </c>
      <c r="B51" s="45">
        <v>10131.2890625</v>
      </c>
      <c r="C51" s="45">
        <v>10250</v>
      </c>
      <c r="D51" s="45">
        <v>9654.25390625</v>
      </c>
      <c r="E51" s="45">
        <v>10250</v>
      </c>
      <c r="F51" s="45">
        <v>10179.4609375</v>
      </c>
      <c r="G51" s="45">
        <v>10134.5732421875</v>
      </c>
      <c r="H51" s="45">
        <v>9881.666015625</v>
      </c>
      <c r="I51" s="45">
        <v>9343.3203125</v>
      </c>
      <c r="J51" s="45">
        <v>9992.4013671875</v>
      </c>
      <c r="K51" s="45">
        <v>10250</v>
      </c>
      <c r="L51" s="45">
        <v>9323.61328125</v>
      </c>
      <c r="M51" s="45">
        <v>8999.3857421875</v>
      </c>
      <c r="N51" s="45">
        <v>10110.9560546875</v>
      </c>
      <c r="O51" s="45">
        <v>8939.326171875</v>
      </c>
      <c r="P51" s="45"/>
      <c r="Q51" s="45"/>
      <c r="R51" s="45">
        <v>8763.52734375</v>
      </c>
      <c r="S51" s="45"/>
      <c r="T51" s="45"/>
      <c r="U51" s="45">
        <v>10250</v>
      </c>
      <c r="V51" s="45">
        <v>9294.8349609375</v>
      </c>
      <c r="W51" s="45">
        <v>9377.4169921875</v>
      </c>
      <c r="X51" s="45"/>
      <c r="Y51" s="45"/>
      <c r="Z51" s="45">
        <v>9231.8037109375</v>
      </c>
      <c r="AA51" s="45">
        <v>10250</v>
      </c>
      <c r="AB51" s="45">
        <v>8950.900390625</v>
      </c>
      <c r="AC51" s="45">
        <v>9745.4375</v>
      </c>
      <c r="AD51" s="45">
        <v>10164.4462890625</v>
      </c>
      <c r="AE51" s="45"/>
      <c r="AF51" s="45">
        <v>8135.7177734375</v>
      </c>
      <c r="AG51" s="45"/>
      <c r="AH51" s="2">
        <f t="shared" si="1"/>
        <v>599.84931686809398</v>
      </c>
      <c r="AI51" s="2">
        <f t="shared" si="2"/>
        <v>8135.7177734375</v>
      </c>
      <c r="AJ51" s="2">
        <f t="shared" si="3"/>
        <v>8750.4064853098371</v>
      </c>
      <c r="AK51" s="2">
        <f t="shared" si="4"/>
        <v>9650.1804606119786</v>
      </c>
      <c r="AL51" s="2">
        <f t="shared" si="5"/>
        <v>10549.95443591412</v>
      </c>
      <c r="AM51" s="2">
        <f t="shared" si="6"/>
        <v>10250</v>
      </c>
      <c r="AN51" s="2">
        <f ca="1">'calcGREEN(1)'!E66</f>
        <v>9773.5890510189238</v>
      </c>
      <c r="AO51" s="2"/>
      <c r="AP51" s="2">
        <f t="shared" si="7"/>
        <v>73.705851236980379</v>
      </c>
      <c r="AQ51" s="2"/>
      <c r="AR51" s="2"/>
      <c r="AS51" s="2">
        <f>data3!AM50</f>
        <v>2.941934893208213</v>
      </c>
      <c r="AT51" s="2">
        <f t="shared" si="8"/>
        <v>25.053529025111537</v>
      </c>
    </row>
    <row r="52" spans="1:46">
      <c r="A52" s="14" t="str">
        <f>'data organization'!S53</f>
        <v>50:2:2.5:HI</v>
      </c>
      <c r="B52" s="45">
        <v>10028.6865234375</v>
      </c>
      <c r="C52" s="45">
        <v>10239.0517578125</v>
      </c>
      <c r="D52" s="45">
        <v>9558.8466796875</v>
      </c>
      <c r="E52" s="45">
        <v>10250</v>
      </c>
      <c r="F52" s="45">
        <v>10074.201171875</v>
      </c>
      <c r="G52" s="45">
        <v>10030.876953125</v>
      </c>
      <c r="H52" s="45">
        <v>9782.349609375</v>
      </c>
      <c r="I52" s="45">
        <v>9248.8515625</v>
      </c>
      <c r="J52" s="45">
        <v>9892.4580078125</v>
      </c>
      <c r="K52" s="45">
        <v>10250</v>
      </c>
      <c r="L52" s="45">
        <v>9230.2392578125</v>
      </c>
      <c r="M52" s="45">
        <v>8908.9833984375</v>
      </c>
      <c r="N52" s="45">
        <v>10008.1982421875</v>
      </c>
      <c r="O52" s="45">
        <v>8850.17578125</v>
      </c>
      <c r="P52" s="45"/>
      <c r="Q52" s="45"/>
      <c r="R52" s="45">
        <v>8676.0966796875</v>
      </c>
      <c r="S52" s="45"/>
      <c r="T52" s="45"/>
      <c r="U52" s="45">
        <v>10250</v>
      </c>
      <c r="V52" s="45">
        <v>9201.6171875</v>
      </c>
      <c r="W52" s="45">
        <v>9283.1044921875</v>
      </c>
      <c r="X52" s="45"/>
      <c r="Y52" s="45"/>
      <c r="Z52" s="45">
        <v>9139.994140625</v>
      </c>
      <c r="AA52" s="45">
        <v>10250</v>
      </c>
      <c r="AB52" s="45">
        <v>8859.873046875</v>
      </c>
      <c r="AC52" s="45">
        <v>9647.05859375</v>
      </c>
      <c r="AD52" s="45">
        <v>10059.029296875</v>
      </c>
      <c r="AE52" s="45"/>
      <c r="AF52" s="45">
        <v>8054.07421875</v>
      </c>
      <c r="AG52" s="45"/>
      <c r="AH52" s="2">
        <f t="shared" si="1"/>
        <v>616.37590309599534</v>
      </c>
      <c r="AI52" s="2">
        <f t="shared" si="2"/>
        <v>8054.07421875</v>
      </c>
      <c r="AJ52" s="2">
        <f t="shared" si="3"/>
        <v>8649.3430870877783</v>
      </c>
      <c r="AK52" s="2">
        <f t="shared" si="4"/>
        <v>9573.9069417317714</v>
      </c>
      <c r="AL52" s="2">
        <f t="shared" si="5"/>
        <v>10498.470796375765</v>
      </c>
      <c r="AM52" s="2">
        <f t="shared" si="6"/>
        <v>10250</v>
      </c>
      <c r="AN52" s="2">
        <f ca="1">'calcGREEN(1)'!E67</f>
        <v>9671.9106500998969</v>
      </c>
      <c r="AO52" s="2"/>
      <c r="AP52" s="2">
        <f t="shared" si="7"/>
        <v>76.273518880207121</v>
      </c>
      <c r="AQ52" s="2"/>
      <c r="AR52" s="2"/>
      <c r="AS52" s="2">
        <f>data3!AM51</f>
        <v>3</v>
      </c>
      <c r="AT52" s="2">
        <f t="shared" si="8"/>
        <v>25.424506293402374</v>
      </c>
    </row>
    <row r="53" spans="1:46">
      <c r="A53" s="14" t="str">
        <f>'data organization'!S54</f>
        <v>51:2:2.48:HI</v>
      </c>
      <c r="B53" s="45">
        <v>9925.146484375</v>
      </c>
      <c r="C53" s="45">
        <v>10119.55859375</v>
      </c>
      <c r="D53" s="45">
        <v>9461.71875</v>
      </c>
      <c r="E53" s="45">
        <v>10250</v>
      </c>
      <c r="F53" s="45">
        <v>9972.068359375</v>
      </c>
      <c r="G53" s="45">
        <v>9928.587890625</v>
      </c>
      <c r="H53" s="45">
        <v>9682.71875</v>
      </c>
      <c r="I53" s="45">
        <v>9154.8525390625</v>
      </c>
      <c r="J53" s="45">
        <v>9791.8896484375</v>
      </c>
      <c r="K53" s="45">
        <v>10250</v>
      </c>
      <c r="L53" s="45">
        <v>9136.396484375</v>
      </c>
      <c r="M53" s="45">
        <v>8820.927734375</v>
      </c>
      <c r="N53" s="45">
        <v>9907.16015625</v>
      </c>
      <c r="O53" s="45">
        <v>8760.0859375</v>
      </c>
      <c r="P53" s="45"/>
      <c r="Q53" s="45"/>
      <c r="R53" s="45">
        <v>8586.3203125</v>
      </c>
      <c r="S53" s="45"/>
      <c r="T53" s="45"/>
      <c r="U53" s="45">
        <v>10250</v>
      </c>
      <c r="V53" s="45">
        <v>9108.244140625</v>
      </c>
      <c r="W53" s="45">
        <v>9189.41796875</v>
      </c>
      <c r="X53" s="45"/>
      <c r="Y53" s="45"/>
      <c r="Z53" s="45">
        <v>9046.6201171875</v>
      </c>
      <c r="AA53" s="45">
        <v>10250</v>
      </c>
      <c r="AB53" s="45">
        <v>8770.2529296875</v>
      </c>
      <c r="AC53" s="45">
        <v>9550.244140625</v>
      </c>
      <c r="AD53" s="45">
        <v>9957.9921875</v>
      </c>
      <c r="AE53" s="45"/>
      <c r="AF53" s="45">
        <v>7972.58740234375</v>
      </c>
      <c r="AG53" s="45"/>
      <c r="AH53" s="2">
        <f t="shared" si="1"/>
        <v>630.18232724824179</v>
      </c>
      <c r="AI53" s="2">
        <f t="shared" si="2"/>
        <v>7972.58740234375</v>
      </c>
      <c r="AJ53" s="2">
        <f t="shared" si="3"/>
        <v>8548.1761144336269</v>
      </c>
      <c r="AK53" s="2">
        <f t="shared" si="4"/>
        <v>9493.4496053059902</v>
      </c>
      <c r="AL53" s="2">
        <f t="shared" si="5"/>
        <v>10438.723096178353</v>
      </c>
      <c r="AM53" s="2">
        <f t="shared" si="6"/>
        <v>10250</v>
      </c>
      <c r="AN53" s="2">
        <f ca="1">'calcGREEN(1)'!E68</f>
        <v>9570.2322491808682</v>
      </c>
      <c r="AO53" s="2"/>
      <c r="AP53" s="2">
        <f t="shared" si="7"/>
        <v>80.45733642578125</v>
      </c>
      <c r="AQ53" s="2"/>
      <c r="AR53" s="2"/>
      <c r="AS53" s="2">
        <f>data3!AM52</f>
        <v>3</v>
      </c>
      <c r="AT53" s="2">
        <f t="shared" si="8"/>
        <v>26.819112141927082</v>
      </c>
    </row>
    <row r="54" spans="1:46">
      <c r="A54" s="14" t="str">
        <f>'data organization'!S55</f>
        <v>52:2:2.46:HI</v>
      </c>
      <c r="B54" s="45">
        <v>9822.232421875</v>
      </c>
      <c r="C54" s="45">
        <v>10013.671875</v>
      </c>
      <c r="D54" s="45">
        <v>9363.4970703125</v>
      </c>
      <c r="E54" s="45">
        <v>10250</v>
      </c>
      <c r="F54" s="45">
        <v>9868.5283203125</v>
      </c>
      <c r="G54" s="45">
        <v>9826.611328125</v>
      </c>
      <c r="H54" s="45">
        <v>9582.9326171875</v>
      </c>
      <c r="I54" s="45">
        <v>9059.9140625</v>
      </c>
      <c r="J54" s="45">
        <v>9688.9755859375</v>
      </c>
      <c r="K54" s="45">
        <v>10250</v>
      </c>
      <c r="L54" s="45">
        <v>9041.1455078125</v>
      </c>
      <c r="M54" s="45">
        <v>8728.0234375</v>
      </c>
      <c r="N54" s="45">
        <v>9803.9326171875</v>
      </c>
      <c r="O54" s="45">
        <v>8669.6845703125</v>
      </c>
      <c r="P54" s="45"/>
      <c r="Q54" s="45"/>
      <c r="R54" s="45">
        <v>8498.8896484375</v>
      </c>
      <c r="S54" s="45"/>
      <c r="T54" s="45"/>
      <c r="U54" s="45">
        <v>10250</v>
      </c>
      <c r="V54" s="45">
        <v>9013.931640625</v>
      </c>
      <c r="W54" s="45">
        <v>9094.0107421875</v>
      </c>
      <c r="X54" s="45"/>
      <c r="Y54" s="45"/>
      <c r="Z54" s="45">
        <v>8953.24609375</v>
      </c>
      <c r="AA54" s="45">
        <v>10232.7958984375</v>
      </c>
      <c r="AB54" s="45">
        <v>8678.4423828125</v>
      </c>
      <c r="AC54" s="45">
        <v>9450.9267578125</v>
      </c>
      <c r="AD54" s="45">
        <v>9855.2333984375</v>
      </c>
      <c r="AE54" s="45"/>
      <c r="AF54" s="45">
        <v>7889.22314453125</v>
      </c>
      <c r="AG54" s="45"/>
      <c r="AH54" s="2">
        <f t="shared" si="1"/>
        <v>645.79029497736224</v>
      </c>
      <c r="AI54" s="2">
        <f t="shared" si="2"/>
        <v>7889.22314453125</v>
      </c>
      <c r="AJ54" s="2">
        <f t="shared" si="3"/>
        <v>8443.2249375795291</v>
      </c>
      <c r="AK54" s="2">
        <f t="shared" si="4"/>
        <v>9411.9103800455723</v>
      </c>
      <c r="AL54" s="2">
        <f t="shared" si="5"/>
        <v>10380.595822511616</v>
      </c>
      <c r="AM54" s="2">
        <f t="shared" si="6"/>
        <v>10250</v>
      </c>
      <c r="AN54" s="2">
        <f ca="1">'calcGREEN(1)'!E69</f>
        <v>9468.5538482618394</v>
      </c>
      <c r="AO54" s="2"/>
      <c r="AP54" s="2">
        <f t="shared" si="7"/>
        <v>81.539225260417879</v>
      </c>
      <c r="AQ54" s="2"/>
      <c r="AR54" s="2"/>
      <c r="AS54" s="2">
        <f>data3!AM53</f>
        <v>3</v>
      </c>
      <c r="AT54" s="2">
        <f t="shared" si="8"/>
        <v>27.179741753472626</v>
      </c>
    </row>
    <row r="55" spans="1:46">
      <c r="A55" s="14" t="str">
        <f>'data organization'!S56</f>
        <v>53:2:2.44:HI</v>
      </c>
      <c r="B55" s="45">
        <v>9718.22265625</v>
      </c>
      <c r="C55" s="45">
        <v>9908.2548828125</v>
      </c>
      <c r="D55" s="45">
        <v>9264.1796875</v>
      </c>
      <c r="E55" s="45">
        <v>10250</v>
      </c>
      <c r="F55" s="45">
        <v>9764.3623046875</v>
      </c>
      <c r="G55" s="45">
        <v>9722.7587890625</v>
      </c>
      <c r="H55" s="45">
        <v>9482.0517578125</v>
      </c>
      <c r="I55" s="45">
        <v>8966.2275390625</v>
      </c>
      <c r="J55" s="45">
        <v>9587.46875</v>
      </c>
      <c r="K55" s="45">
        <v>10249.84375</v>
      </c>
      <c r="L55" s="45">
        <v>8945.8955078125</v>
      </c>
      <c r="M55" s="45">
        <v>8635.1181640625</v>
      </c>
      <c r="N55" s="45">
        <v>9701.1748046875</v>
      </c>
      <c r="O55" s="45">
        <v>8577.7177734375</v>
      </c>
      <c r="P55" s="45"/>
      <c r="Q55" s="45"/>
      <c r="R55" s="45">
        <v>8408.80078125</v>
      </c>
      <c r="S55" s="45"/>
      <c r="T55" s="45"/>
      <c r="U55" s="45">
        <v>10250</v>
      </c>
      <c r="V55" s="45">
        <v>8918.994140625</v>
      </c>
      <c r="W55" s="45">
        <v>8997.0400390625</v>
      </c>
      <c r="X55" s="45"/>
      <c r="Y55" s="45"/>
      <c r="Z55" s="45">
        <v>8858.46484375</v>
      </c>
      <c r="AA55" s="45">
        <v>10129.0986328125</v>
      </c>
      <c r="AB55" s="45">
        <v>8587.1025390625</v>
      </c>
      <c r="AC55" s="45">
        <v>9351.7666015625</v>
      </c>
      <c r="AD55" s="45">
        <v>9750.5986328125</v>
      </c>
      <c r="AE55" s="45"/>
      <c r="AF55" s="45">
        <v>7805.859375</v>
      </c>
      <c r="AG55" s="45"/>
      <c r="AH55" s="2">
        <f t="shared" si="1"/>
        <v>658.33635832752293</v>
      </c>
      <c r="AI55" s="2">
        <f t="shared" si="2"/>
        <v>7805.859375</v>
      </c>
      <c r="AJ55" s="2">
        <f t="shared" si="3"/>
        <v>8338.7872105555907</v>
      </c>
      <c r="AK55" s="2">
        <f t="shared" si="4"/>
        <v>9326.291748046875</v>
      </c>
      <c r="AL55" s="2">
        <f t="shared" si="5"/>
        <v>10313.796285538159</v>
      </c>
      <c r="AM55" s="2">
        <f t="shared" si="6"/>
        <v>10250</v>
      </c>
      <c r="AN55" s="2">
        <f ca="1">'calcGREEN(1)'!E70</f>
        <v>9368.2420591510945</v>
      </c>
      <c r="AO55" s="2"/>
      <c r="AP55" s="2">
        <f t="shared" si="7"/>
        <v>85.61863199869731</v>
      </c>
      <c r="AQ55" s="2"/>
      <c r="AR55" s="2"/>
      <c r="AS55" s="2">
        <f>data3!AM54</f>
        <v>2.9596784037927932</v>
      </c>
      <c r="AT55" s="2">
        <f t="shared" si="8"/>
        <v>28.928356502847755</v>
      </c>
    </row>
    <row r="56" spans="1:46">
      <c r="A56" s="14" t="str">
        <f>'data organization'!S57</f>
        <v>54:2:2.42:HI</v>
      </c>
      <c r="B56" s="45">
        <v>9613.9013671875</v>
      </c>
      <c r="C56" s="45">
        <v>9803.1513671875</v>
      </c>
      <c r="D56" s="45">
        <v>9164.7060546875</v>
      </c>
      <c r="E56" s="45">
        <v>10250</v>
      </c>
      <c r="F56" s="45">
        <v>9659.4150390625</v>
      </c>
      <c r="G56" s="45">
        <v>9618.75</v>
      </c>
      <c r="H56" s="45">
        <v>9381.9521484375</v>
      </c>
      <c r="I56" s="45">
        <v>8869.1005859375</v>
      </c>
      <c r="J56" s="45">
        <v>9484.0849609375</v>
      </c>
      <c r="K56" s="45">
        <v>10249.84375</v>
      </c>
      <c r="L56" s="45">
        <v>8850.17578125</v>
      </c>
      <c r="M56" s="45">
        <v>8542.99609375</v>
      </c>
      <c r="N56" s="45">
        <v>9597.322265625</v>
      </c>
      <c r="O56" s="45">
        <v>8488.25390625</v>
      </c>
      <c r="P56" s="45"/>
      <c r="Q56" s="45"/>
      <c r="R56" s="45">
        <v>8318.8681640625</v>
      </c>
      <c r="S56" s="45"/>
      <c r="T56" s="45"/>
      <c r="U56" s="45">
        <v>10250</v>
      </c>
      <c r="V56" s="45">
        <v>8822.8046875</v>
      </c>
      <c r="W56" s="45">
        <v>8902.2587890625</v>
      </c>
      <c r="X56" s="45"/>
      <c r="Y56" s="45"/>
      <c r="Z56" s="45">
        <v>8764.7783203125</v>
      </c>
      <c r="AA56" s="45">
        <v>10019.458984375</v>
      </c>
      <c r="AB56" s="45">
        <v>8495.44921875</v>
      </c>
      <c r="AC56" s="45">
        <v>9251.041015625</v>
      </c>
      <c r="AD56" s="45">
        <v>9646.74609375</v>
      </c>
      <c r="AE56" s="45"/>
      <c r="AF56" s="45">
        <v>7722.0263671875</v>
      </c>
      <c r="AG56" s="45"/>
      <c r="AH56" s="2">
        <f t="shared" si="1"/>
        <v>671.92092260459799</v>
      </c>
      <c r="AI56" s="2">
        <f t="shared" si="2"/>
        <v>7722.0263671875</v>
      </c>
      <c r="AJ56" s="2">
        <f t="shared" si="3"/>
        <v>8232.4138227988315</v>
      </c>
      <c r="AK56" s="2">
        <f t="shared" si="4"/>
        <v>9240.2952067057286</v>
      </c>
      <c r="AL56" s="2">
        <f t="shared" si="5"/>
        <v>10248.176590612626</v>
      </c>
      <c r="AM56" s="2">
        <f t="shared" si="6"/>
        <v>10250</v>
      </c>
      <c r="AN56" s="2">
        <f ca="1">'calcGREEN(1)'!E71</f>
        <v>9270.8822703269216</v>
      </c>
      <c r="AO56" s="2"/>
      <c r="AP56" s="2">
        <f t="shared" si="7"/>
        <v>85.99654134114644</v>
      </c>
      <c r="AQ56" s="2"/>
      <c r="AR56" s="2"/>
      <c r="AS56" s="2">
        <f>data3!AM55</f>
        <v>2.8725802513861254</v>
      </c>
      <c r="AT56" s="2">
        <f t="shared" si="8"/>
        <v>29.93703702434421</v>
      </c>
    </row>
    <row r="57" spans="1:46">
      <c r="A57" s="14" t="str">
        <f>'data organization'!S58</f>
        <v>55:2:2.4:HI</v>
      </c>
      <c r="B57" s="45">
        <v>9507.232421875</v>
      </c>
      <c r="C57" s="45">
        <v>9696.482421875</v>
      </c>
      <c r="D57" s="45">
        <v>9064.919921875</v>
      </c>
      <c r="E57" s="45">
        <v>10250</v>
      </c>
      <c r="F57" s="45">
        <v>9554.154296875</v>
      </c>
      <c r="G57" s="45">
        <v>9514.271484375</v>
      </c>
      <c r="H57" s="45">
        <v>9278.7255859375</v>
      </c>
      <c r="I57" s="45">
        <v>8772.4423828125</v>
      </c>
      <c r="J57" s="45">
        <v>9380.701171875</v>
      </c>
      <c r="K57" s="45">
        <v>10158.8154296875</v>
      </c>
      <c r="L57" s="45">
        <v>8753.986328125</v>
      </c>
      <c r="M57" s="45">
        <v>8449.3095703125</v>
      </c>
      <c r="N57" s="45">
        <v>9493</v>
      </c>
      <c r="O57" s="45">
        <v>8395.8193359375</v>
      </c>
      <c r="P57" s="45"/>
      <c r="Q57" s="45"/>
      <c r="R57" s="45">
        <v>8229.404296875</v>
      </c>
      <c r="S57" s="45"/>
      <c r="T57" s="45"/>
      <c r="U57" s="45">
        <v>10250</v>
      </c>
      <c r="V57" s="45">
        <v>8727.3974609375</v>
      </c>
      <c r="W57" s="45">
        <v>8805.443359375</v>
      </c>
      <c r="X57" s="45"/>
      <c r="Y57" s="45"/>
      <c r="Z57" s="45">
        <v>8668.1201171875</v>
      </c>
      <c r="AA57" s="45">
        <v>9909.6630859375</v>
      </c>
      <c r="AB57" s="45">
        <v>8402.701171875</v>
      </c>
      <c r="AC57" s="45">
        <v>9150.47265625</v>
      </c>
      <c r="AD57" s="45">
        <v>9539.921875</v>
      </c>
      <c r="AE57" s="45"/>
      <c r="AF57" s="45">
        <v>7637.88037109375</v>
      </c>
      <c r="AG57" s="45"/>
      <c r="AH57" s="2">
        <f t="shared" si="1"/>
        <v>680.94933949024619</v>
      </c>
      <c r="AI57" s="2">
        <f t="shared" si="2"/>
        <v>7637.88037109375</v>
      </c>
      <c r="AJ57" s="2">
        <f t="shared" si="3"/>
        <v>8128.195355185203</v>
      </c>
      <c r="AK57" s="2">
        <f t="shared" si="4"/>
        <v>9149.6193644205723</v>
      </c>
      <c r="AL57" s="2">
        <f t="shared" si="5"/>
        <v>10171.043373655943</v>
      </c>
      <c r="AM57" s="2">
        <f t="shared" si="6"/>
        <v>10250</v>
      </c>
      <c r="AN57" s="2">
        <f ca="1">'calcGREEN(1)'!E72</f>
        <v>9169.3678601556585</v>
      </c>
      <c r="AO57" s="2"/>
      <c r="AP57" s="2">
        <f t="shared" si="7"/>
        <v>90.67584228515625</v>
      </c>
      <c r="AQ57" s="2"/>
      <c r="AR57" s="2"/>
      <c r="AS57" s="2">
        <f>data3!AM56</f>
        <v>2.9951614872101686</v>
      </c>
      <c r="AT57" s="2">
        <f t="shared" si="8"/>
        <v>30.274107981274796</v>
      </c>
    </row>
    <row r="58" spans="1:46">
      <c r="A58" s="14" t="str">
        <f>'data organization'!S59</f>
        <v>56:2:2.38:HI</v>
      </c>
      <c r="B58" s="45">
        <v>9400.876953125</v>
      </c>
      <c r="C58" s="45">
        <v>9587.9375</v>
      </c>
      <c r="D58" s="45">
        <v>8964.5078125</v>
      </c>
      <c r="E58" s="45">
        <v>10151.77734375</v>
      </c>
      <c r="F58" s="45">
        <v>9447.798828125</v>
      </c>
      <c r="G58" s="45">
        <v>9408.697265625</v>
      </c>
      <c r="H58" s="45">
        <v>9175.341796875</v>
      </c>
      <c r="I58" s="45">
        <v>8674.2197265625</v>
      </c>
      <c r="J58" s="45">
        <v>9276.53515625</v>
      </c>
      <c r="K58" s="45">
        <v>10043.076171875</v>
      </c>
      <c r="L58" s="45">
        <v>8656.5458984375</v>
      </c>
      <c r="M58" s="45">
        <v>8355.466796875</v>
      </c>
      <c r="N58" s="45">
        <v>9387.8955078125</v>
      </c>
      <c r="O58" s="45">
        <v>8302.6015625</v>
      </c>
      <c r="P58" s="45"/>
      <c r="Q58" s="45"/>
      <c r="R58" s="45">
        <v>8137.9072265625</v>
      </c>
      <c r="S58" s="45"/>
      <c r="T58" s="45"/>
      <c r="U58" s="45">
        <v>10250</v>
      </c>
      <c r="V58" s="45">
        <v>8630.5830078125</v>
      </c>
      <c r="W58" s="45">
        <v>8707.6904296875</v>
      </c>
      <c r="X58" s="45"/>
      <c r="Y58" s="45"/>
      <c r="Z58" s="45">
        <v>8571.1494140625</v>
      </c>
      <c r="AA58" s="45">
        <v>9800.1796875</v>
      </c>
      <c r="AB58" s="45">
        <v>8309.3271484375</v>
      </c>
      <c r="AC58" s="45">
        <v>9048.9658203125</v>
      </c>
      <c r="AD58" s="45">
        <v>9435.2861328125</v>
      </c>
      <c r="AE58" s="45"/>
      <c r="AF58" s="45">
        <v>7552.79638671875</v>
      </c>
      <c r="AG58" s="45"/>
      <c r="AH58" s="2">
        <f t="shared" si="1"/>
        <v>682.72159448384207</v>
      </c>
      <c r="AI58" s="2">
        <f t="shared" si="2"/>
        <v>7552.79638671875</v>
      </c>
      <c r="AJ58" s="2">
        <f t="shared" si="3"/>
        <v>8029.1327572000182</v>
      </c>
      <c r="AK58" s="2">
        <f t="shared" si="4"/>
        <v>9053.2151489257812</v>
      </c>
      <c r="AL58" s="2">
        <f t="shared" si="5"/>
        <v>10077.297540651543</v>
      </c>
      <c r="AM58" s="2">
        <f t="shared" si="6"/>
        <v>10250</v>
      </c>
      <c r="AN58" s="2">
        <f ca="1">'calcGREEN(1)'!E73</f>
        <v>9067.5254684888641</v>
      </c>
      <c r="AO58" s="2"/>
      <c r="AP58" s="2">
        <f t="shared" si="7"/>
        <v>96.40421549479106</v>
      </c>
      <c r="AQ58" s="2"/>
      <c r="AR58" s="2"/>
      <c r="AS58" s="2">
        <f>data3!AM57</f>
        <v>3.0048385127898314</v>
      </c>
      <c r="AT58" s="2">
        <f t="shared" si="8"/>
        <v>32.082993839587381</v>
      </c>
    </row>
    <row r="59" spans="1:46">
      <c r="A59" s="14" t="str">
        <f>'data organization'!S60</f>
        <v>57:2:2.36:HI</v>
      </c>
      <c r="B59" s="45">
        <v>9293.896484375</v>
      </c>
      <c r="C59" s="45">
        <v>9479.392578125</v>
      </c>
      <c r="D59" s="45">
        <v>8863.1572265625</v>
      </c>
      <c r="E59" s="45">
        <v>10034.787109375</v>
      </c>
      <c r="F59" s="45">
        <v>9340.974609375</v>
      </c>
      <c r="G59" s="45">
        <v>9302.8115234375</v>
      </c>
      <c r="H59" s="45">
        <v>9072.4267578125</v>
      </c>
      <c r="I59" s="45">
        <v>8576.310546875</v>
      </c>
      <c r="J59" s="45">
        <v>9171.431640625</v>
      </c>
      <c r="K59" s="45">
        <v>9929.2138671875</v>
      </c>
      <c r="L59" s="45">
        <v>8558.48046875</v>
      </c>
      <c r="M59" s="45">
        <v>8261.466796875</v>
      </c>
      <c r="N59" s="45">
        <v>9282.166015625</v>
      </c>
      <c r="O59" s="45">
        <v>8209.0712890625</v>
      </c>
      <c r="P59" s="45"/>
      <c r="Q59" s="45"/>
      <c r="R59" s="45">
        <v>8045.1591796875</v>
      </c>
      <c r="S59" s="45"/>
      <c r="T59" s="45"/>
      <c r="U59" s="45">
        <v>10250</v>
      </c>
      <c r="V59" s="45">
        <v>8532.3603515625</v>
      </c>
      <c r="W59" s="45">
        <v>8609.625</v>
      </c>
      <c r="X59" s="45"/>
      <c r="Y59" s="45"/>
      <c r="Z59" s="45">
        <v>8474.4912109375</v>
      </c>
      <c r="AA59" s="45">
        <v>9689.7578125</v>
      </c>
      <c r="AB59" s="45">
        <v>8214.076171875</v>
      </c>
      <c r="AC59" s="45">
        <v>8946.677734375</v>
      </c>
      <c r="AD59" s="45">
        <v>9327.6796875</v>
      </c>
      <c r="AE59" s="45"/>
      <c r="AF59" s="45">
        <v>7467.8681640625</v>
      </c>
      <c r="AG59" s="45"/>
      <c r="AH59" s="2">
        <f t="shared" si="1"/>
        <v>684.03975209655823</v>
      </c>
      <c r="AI59" s="2">
        <f t="shared" si="2"/>
        <v>7467.8681640625</v>
      </c>
      <c r="AJ59" s="2">
        <f t="shared" si="3"/>
        <v>7929.4937979619335</v>
      </c>
      <c r="AK59" s="2">
        <f t="shared" si="4"/>
        <v>8955.5534261067714</v>
      </c>
      <c r="AL59" s="2">
        <f t="shared" si="5"/>
        <v>9981.6130542516094</v>
      </c>
      <c r="AM59" s="2">
        <f t="shared" si="6"/>
        <v>10250</v>
      </c>
      <c r="AN59" s="2">
        <f ca="1">'calcGREEN(1)'!E74</f>
        <v>8966.9950361695519</v>
      </c>
      <c r="AO59" s="2"/>
      <c r="AP59" s="2">
        <f t="shared" si="7"/>
        <v>97.66172281900981</v>
      </c>
      <c r="AQ59" s="2"/>
      <c r="AR59" s="2"/>
      <c r="AS59" s="2">
        <f>data3!AM58</f>
        <v>2.9661294260332625</v>
      </c>
      <c r="AT59" s="2">
        <f t="shared" si="8"/>
        <v>32.925644431375069</v>
      </c>
    </row>
    <row r="60" spans="1:46">
      <c r="A60" s="14" t="str">
        <f>'data organization'!S61</f>
        <v>58:2:2.34:HI</v>
      </c>
      <c r="B60" s="45">
        <v>9185.1953125</v>
      </c>
      <c r="C60" s="45">
        <v>9370.2216796875</v>
      </c>
      <c r="D60" s="45">
        <v>8761.337890625</v>
      </c>
      <c r="E60" s="45">
        <v>9918.2646484375</v>
      </c>
      <c r="F60" s="45">
        <v>9233.2109375</v>
      </c>
      <c r="G60" s="45">
        <v>9196.6123046875</v>
      </c>
      <c r="H60" s="45">
        <v>8967.4794921875</v>
      </c>
      <c r="I60" s="45">
        <v>8477.462890625</v>
      </c>
      <c r="J60" s="45">
        <v>9066.1708984375</v>
      </c>
      <c r="K60" s="45">
        <v>9815.6630859375</v>
      </c>
      <c r="L60" s="45">
        <v>8459.3193359375</v>
      </c>
      <c r="M60" s="45">
        <v>8165.5908203125</v>
      </c>
      <c r="N60" s="45">
        <v>9175.498046875</v>
      </c>
      <c r="O60" s="45">
        <v>8113.97705078125</v>
      </c>
      <c r="P60" s="45"/>
      <c r="Q60" s="45"/>
      <c r="R60" s="45">
        <v>7952.09814453125</v>
      </c>
      <c r="S60" s="45"/>
      <c r="T60" s="45"/>
      <c r="U60" s="45">
        <v>10250</v>
      </c>
      <c r="V60" s="45">
        <v>8433.9814453125</v>
      </c>
      <c r="W60" s="45">
        <v>8513.123046875</v>
      </c>
      <c r="X60" s="45"/>
      <c r="Y60" s="45"/>
      <c r="Z60" s="45">
        <v>8377.05078125</v>
      </c>
      <c r="AA60" s="45">
        <v>9577.3017578125</v>
      </c>
      <c r="AB60" s="45">
        <v>8120.2333984375</v>
      </c>
      <c r="AC60" s="45">
        <v>8843.4501953125</v>
      </c>
      <c r="AD60" s="45">
        <v>9219.7607421875</v>
      </c>
      <c r="AE60" s="45"/>
      <c r="AF60" s="45">
        <v>7380.43798828125</v>
      </c>
      <c r="AG60" s="45"/>
      <c r="AH60" s="2">
        <f t="shared" si="1"/>
        <v>686.28465193783143</v>
      </c>
      <c r="AI60" s="2">
        <f t="shared" si="2"/>
        <v>7380.43798828125</v>
      </c>
      <c r="AJ60" s="2">
        <f t="shared" si="3"/>
        <v>7827.7997676987216</v>
      </c>
      <c r="AK60" s="2">
        <f t="shared" si="4"/>
        <v>8857.2267456054687</v>
      </c>
      <c r="AL60" s="2">
        <f t="shared" si="5"/>
        <v>9886.6537235122159</v>
      </c>
      <c r="AM60" s="2">
        <f t="shared" si="6"/>
        <v>10250</v>
      </c>
      <c r="AN60" s="2">
        <f ca="1">'calcGREEN(1)'!E75</f>
        <v>8862.0366534684199</v>
      </c>
      <c r="AO60" s="2"/>
      <c r="AP60" s="2">
        <f t="shared" si="7"/>
        <v>98.32668050130269</v>
      </c>
      <c r="AQ60" s="2"/>
      <c r="AR60" s="2"/>
      <c r="AS60" s="2">
        <f>data3!AM59</f>
        <v>3.0967751779863875</v>
      </c>
      <c r="AT60" s="2">
        <f t="shared" si="8"/>
        <v>31.751313818408196</v>
      </c>
    </row>
    <row r="61" spans="1:46">
      <c r="A61" s="14" t="str">
        <f>'data organization'!S62</f>
        <v>59:2:2.32:HI</v>
      </c>
      <c r="B61" s="45">
        <v>9073.9912109375</v>
      </c>
      <c r="C61" s="45">
        <v>9261.6767578125</v>
      </c>
      <c r="D61" s="45">
        <v>8657.796875</v>
      </c>
      <c r="E61" s="45">
        <v>9801.7431640625</v>
      </c>
      <c r="F61" s="45">
        <v>9124.197265625</v>
      </c>
      <c r="G61" s="45">
        <v>9088.537109375</v>
      </c>
      <c r="H61" s="45">
        <v>8862.53125</v>
      </c>
      <c r="I61" s="45">
        <v>8377.67578125</v>
      </c>
      <c r="J61" s="45">
        <v>8959.5029296875</v>
      </c>
      <c r="K61" s="45">
        <v>9699.923828125</v>
      </c>
      <c r="L61" s="45">
        <v>8360.1591796875</v>
      </c>
      <c r="M61" s="45">
        <v>8070.18408203125</v>
      </c>
      <c r="N61" s="45">
        <v>9067.421875</v>
      </c>
      <c r="O61" s="45">
        <v>8018.7265625</v>
      </c>
      <c r="P61" s="45"/>
      <c r="Q61" s="45"/>
      <c r="R61" s="45">
        <v>7858.56787109375</v>
      </c>
      <c r="S61" s="45"/>
      <c r="T61" s="45"/>
      <c r="U61" s="45">
        <v>10250</v>
      </c>
      <c r="V61" s="45">
        <v>8335.4462890625</v>
      </c>
      <c r="W61" s="45">
        <v>8410.2080078125</v>
      </c>
      <c r="X61" s="45"/>
      <c r="Y61" s="45"/>
      <c r="Z61" s="45">
        <v>8277.7333984375</v>
      </c>
      <c r="AA61" s="45">
        <v>9464.2216796875</v>
      </c>
      <c r="AB61" s="45">
        <v>8024.20068359375</v>
      </c>
      <c r="AC61" s="45">
        <v>8739.5966796875</v>
      </c>
      <c r="AD61" s="45">
        <v>9111.5283203125</v>
      </c>
      <c r="AE61" s="45"/>
      <c r="AF61" s="45">
        <v>7293.3203125</v>
      </c>
      <c r="AG61" s="45"/>
      <c r="AH61" s="2">
        <f t="shared" si="1"/>
        <v>689.24645359169142</v>
      </c>
      <c r="AI61" s="2">
        <f t="shared" si="2"/>
        <v>7293.3203125</v>
      </c>
      <c r="AJ61" s="2">
        <f t="shared" si="3"/>
        <v>7724.0007826658475</v>
      </c>
      <c r="AK61" s="2">
        <f t="shared" si="4"/>
        <v>8757.8704630533848</v>
      </c>
      <c r="AL61" s="2">
        <f t="shared" si="5"/>
        <v>9791.7401434409221</v>
      </c>
      <c r="AM61" s="2">
        <f t="shared" si="6"/>
        <v>10250</v>
      </c>
      <c r="AN61" s="2">
        <f ca="1">'calcGREEN(1)'!E76</f>
        <v>8757.8983246021944</v>
      </c>
      <c r="AO61" s="2"/>
      <c r="AP61" s="2">
        <f t="shared" si="7"/>
        <v>99.35628255208394</v>
      </c>
      <c r="AQ61" s="2"/>
      <c r="AR61" s="2"/>
      <c r="AS61" s="2">
        <f>data3!AM60</f>
        <v>3.0725796607233065</v>
      </c>
      <c r="AT61" s="2">
        <f t="shared" si="8"/>
        <v>32.33643827763111</v>
      </c>
    </row>
    <row r="62" spans="1:46">
      <c r="A62" s="14" t="str">
        <f>'data organization'!S63</f>
        <v>60:2:2.3:HI</v>
      </c>
      <c r="B62" s="45">
        <v>8962.943359375</v>
      </c>
      <c r="C62" s="45">
        <v>9148.439453125</v>
      </c>
      <c r="D62" s="45">
        <v>8553.4755859375</v>
      </c>
      <c r="E62" s="45">
        <v>9683.1884765625</v>
      </c>
      <c r="F62" s="45">
        <v>9014.244140625</v>
      </c>
      <c r="G62" s="45">
        <v>8977.9580078125</v>
      </c>
      <c r="H62" s="45">
        <v>8755.70703125</v>
      </c>
      <c r="I62" s="45">
        <v>8275.5439453125</v>
      </c>
      <c r="J62" s="45">
        <v>8850.80078125</v>
      </c>
      <c r="K62" s="45">
        <v>9583.0888671875</v>
      </c>
      <c r="L62" s="45">
        <v>8257.244140625</v>
      </c>
      <c r="M62" s="45">
        <v>7972.4306640625</v>
      </c>
      <c r="N62" s="45">
        <v>8957.15625</v>
      </c>
      <c r="O62" s="45">
        <v>7922.53759765625</v>
      </c>
      <c r="P62" s="45"/>
      <c r="Q62" s="45"/>
      <c r="R62" s="45">
        <v>7763.3173828125</v>
      </c>
      <c r="S62" s="45"/>
      <c r="T62" s="45"/>
      <c r="U62" s="45">
        <v>10205.5810546875</v>
      </c>
      <c r="V62" s="45">
        <v>8233.470703125</v>
      </c>
      <c r="W62" s="45">
        <v>8308.544921875</v>
      </c>
      <c r="X62" s="45"/>
      <c r="Y62" s="45"/>
      <c r="Z62" s="45">
        <v>8178.88525390625</v>
      </c>
      <c r="AA62" s="45">
        <v>9349.8896484375</v>
      </c>
      <c r="AB62" s="45">
        <v>7927.38623046875</v>
      </c>
      <c r="AC62" s="45">
        <v>8634.1806640625</v>
      </c>
      <c r="AD62" s="45">
        <v>9001.2626953125</v>
      </c>
      <c r="AE62" s="45"/>
      <c r="AF62" s="45">
        <v>7204.16943359375</v>
      </c>
      <c r="AG62" s="45"/>
      <c r="AH62" s="2">
        <f t="shared" si="1"/>
        <v>688.60953958071411</v>
      </c>
      <c r="AI62" s="2">
        <f t="shared" si="2"/>
        <v>7204.16943359375</v>
      </c>
      <c r="AJ62" s="2">
        <f t="shared" si="3"/>
        <v>7622.1459526732006</v>
      </c>
      <c r="AK62" s="2">
        <f t="shared" si="4"/>
        <v>8655.0602620442714</v>
      </c>
      <c r="AL62" s="2">
        <f t="shared" si="5"/>
        <v>9687.9745714153432</v>
      </c>
      <c r="AM62" s="2">
        <f t="shared" si="6"/>
        <v>10205.5810546875</v>
      </c>
      <c r="AN62" s="2">
        <f ca="1">'calcGREEN(1)'!E77</f>
        <v>8655.9461275333888</v>
      </c>
      <c r="AO62" s="2"/>
      <c r="AP62" s="2">
        <f t="shared" si="7"/>
        <v>102.81020100911337</v>
      </c>
      <c r="AQ62" s="2"/>
      <c r="AR62" s="2"/>
      <c r="AS62" s="2">
        <f>data3!AM61</f>
        <v>3.0080782982610685</v>
      </c>
      <c r="AT62" s="2">
        <f t="shared" si="8"/>
        <v>34.178033553364159</v>
      </c>
    </row>
    <row r="63" spans="1:46">
      <c r="A63" s="14" t="str">
        <f>'data organization'!S64</f>
        <v>61:2:2.28:HI</v>
      </c>
      <c r="B63" s="45">
        <v>8849.7060546875</v>
      </c>
      <c r="C63" s="45">
        <v>9035.0458984375</v>
      </c>
      <c r="D63" s="45">
        <v>8448.37109375</v>
      </c>
      <c r="E63" s="45">
        <v>9563.3818359375</v>
      </c>
      <c r="F63" s="45">
        <v>8903.0400390625</v>
      </c>
      <c r="G63" s="45">
        <v>8867.849609375</v>
      </c>
      <c r="H63" s="45">
        <v>8646.6923828125</v>
      </c>
      <c r="I63" s="45">
        <v>8174.349609375</v>
      </c>
      <c r="J63" s="45">
        <v>8740.6923828125</v>
      </c>
      <c r="K63" s="45">
        <v>9465.78515625</v>
      </c>
      <c r="L63" s="45">
        <v>8155.11181640625</v>
      </c>
      <c r="M63" s="45">
        <v>7874.36474609375</v>
      </c>
      <c r="N63" s="45">
        <v>8846.734375</v>
      </c>
      <c r="O63" s="45">
        <v>7823.84619140625</v>
      </c>
      <c r="P63" s="45"/>
      <c r="Q63" s="45"/>
      <c r="R63" s="45">
        <v>7667.12841796875</v>
      </c>
      <c r="S63" s="45"/>
      <c r="T63" s="45"/>
      <c r="U63" s="45">
        <v>10089.998046875</v>
      </c>
      <c r="V63" s="45">
        <v>8132.74609375</v>
      </c>
      <c r="W63" s="45">
        <v>8206.7255859375</v>
      </c>
      <c r="X63" s="45"/>
      <c r="Y63" s="45"/>
      <c r="Z63" s="45">
        <v>8076.9091796875</v>
      </c>
      <c r="AA63" s="45">
        <v>9234.462890625</v>
      </c>
      <c r="AB63" s="45">
        <v>7829.6328125</v>
      </c>
      <c r="AC63" s="45">
        <v>8527.51171875</v>
      </c>
      <c r="AD63" s="45">
        <v>8890.21484375</v>
      </c>
      <c r="AE63" s="45"/>
      <c r="AF63" s="45">
        <v>7114.8623046875</v>
      </c>
      <c r="AG63" s="45"/>
      <c r="AH63" s="2">
        <f t="shared" si="1"/>
        <v>681.15433261774604</v>
      </c>
      <c r="AI63" s="2">
        <f t="shared" si="2"/>
        <v>7114.8623046875</v>
      </c>
      <c r="AJ63" s="2">
        <f t="shared" si="3"/>
        <v>7526.8169629874437</v>
      </c>
      <c r="AK63" s="2">
        <f t="shared" si="4"/>
        <v>8548.5484619140625</v>
      </c>
      <c r="AL63" s="2">
        <f t="shared" si="5"/>
        <v>9570.2799608406822</v>
      </c>
      <c r="AM63" s="2">
        <f t="shared" si="6"/>
        <v>10089.998046875</v>
      </c>
      <c r="AN63" s="2">
        <f ca="1">'calcGREEN(1)'!E78</f>
        <v>8553.2837487624111</v>
      </c>
      <c r="AO63" s="2"/>
      <c r="AP63" s="2">
        <f t="shared" si="7"/>
        <v>106.51180013020894</v>
      </c>
      <c r="AQ63" s="2"/>
      <c r="AR63" s="2"/>
      <c r="AS63" s="2">
        <f>data3!AM62</f>
        <v>3.0290320611769062</v>
      </c>
      <c r="AT63" s="2">
        <f t="shared" si="8"/>
        <v>35.1636423712282</v>
      </c>
    </row>
    <row r="64" spans="1:46">
      <c r="A64" s="14" t="str">
        <f>'data organization'!S65</f>
        <v>62:2:2.26:HI</v>
      </c>
      <c r="B64" s="45">
        <v>8734.591796875</v>
      </c>
      <c r="C64" s="45">
        <v>8920.2451171875</v>
      </c>
      <c r="D64" s="45">
        <v>8340.4521484375</v>
      </c>
      <c r="E64" s="45">
        <v>9442.4814453125</v>
      </c>
      <c r="F64" s="45">
        <v>8790.4287109375</v>
      </c>
      <c r="G64" s="45">
        <v>8754.7685546875</v>
      </c>
      <c r="H64" s="45">
        <v>8538.3037109375</v>
      </c>
      <c r="I64" s="45">
        <v>8069.55810546875</v>
      </c>
      <c r="J64" s="45">
        <v>8629.33203125</v>
      </c>
      <c r="K64" s="45">
        <v>9345.197265625</v>
      </c>
      <c r="L64" s="45">
        <v>8052.82275390625</v>
      </c>
      <c r="M64" s="45">
        <v>7774.265625</v>
      </c>
      <c r="N64" s="45">
        <v>8735.2177734375</v>
      </c>
      <c r="O64" s="45">
        <v>7725.154296875</v>
      </c>
      <c r="P64" s="45"/>
      <c r="Q64" s="45"/>
      <c r="R64" s="45">
        <v>7570.0009765625</v>
      </c>
      <c r="S64" s="45"/>
      <c r="T64" s="45"/>
      <c r="U64" s="45">
        <v>9959.0869140625</v>
      </c>
      <c r="V64" s="45">
        <v>8029.5185546875</v>
      </c>
      <c r="W64" s="45">
        <v>8102.71630859375</v>
      </c>
      <c r="X64" s="45"/>
      <c r="Y64" s="45"/>
      <c r="Z64" s="45">
        <v>7972.2744140625</v>
      </c>
      <c r="AA64" s="45">
        <v>9117.1591796875</v>
      </c>
      <c r="AB64" s="45">
        <v>7729.8466796875</v>
      </c>
      <c r="AC64" s="45">
        <v>8420.0615234375</v>
      </c>
      <c r="AD64" s="45">
        <v>8776.3525390625</v>
      </c>
      <c r="AE64" s="45"/>
      <c r="AF64" s="45">
        <v>7023.83447265625</v>
      </c>
      <c r="AG64" s="45"/>
      <c r="AH64" s="2">
        <f t="shared" si="1"/>
        <v>672.27795244479489</v>
      </c>
      <c r="AI64" s="2">
        <f t="shared" si="2"/>
        <v>7023.83447265625</v>
      </c>
      <c r="AJ64" s="2">
        <f t="shared" si="3"/>
        <v>7431.3193587677042</v>
      </c>
      <c r="AK64" s="2">
        <f t="shared" si="4"/>
        <v>8439.7362874348964</v>
      </c>
      <c r="AL64" s="2">
        <f t="shared" si="5"/>
        <v>9448.1532161020896</v>
      </c>
      <c r="AM64" s="2">
        <f t="shared" si="6"/>
        <v>9959.0869140625</v>
      </c>
      <c r="AN64" s="2">
        <f ca="1">'calcGREEN(1)'!E79</f>
        <v>8430.3830265743509</v>
      </c>
      <c r="AO64" s="2"/>
      <c r="AP64" s="2">
        <f t="shared" si="7"/>
        <v>108.81217447916606</v>
      </c>
      <c r="AQ64" s="2"/>
      <c r="AR64" s="2"/>
      <c r="AS64" s="2">
        <f>data3!AM63</f>
        <v>3.6261601601877658</v>
      </c>
      <c r="AT64" s="2">
        <f t="shared" si="8"/>
        <v>30.007547839125692</v>
      </c>
    </row>
    <row r="65" spans="1:46">
      <c r="A65" s="14" t="str">
        <f>'data organization'!S66</f>
        <v>63:2:2.24:HI</v>
      </c>
      <c r="B65" s="45">
        <v>8616.193359375</v>
      </c>
      <c r="C65" s="45">
        <v>8803.56640625</v>
      </c>
      <c r="D65" s="45">
        <v>8230.9677734375</v>
      </c>
      <c r="E65" s="45">
        <v>9319.234375</v>
      </c>
      <c r="F65" s="45">
        <v>8675.314453125</v>
      </c>
      <c r="G65" s="45">
        <v>8641.84375</v>
      </c>
      <c r="H65" s="45">
        <v>8427.2568359375</v>
      </c>
      <c r="I65" s="45">
        <v>7964.92333984375</v>
      </c>
      <c r="J65" s="45">
        <v>8517.501953125</v>
      </c>
      <c r="K65" s="45">
        <v>9223.8271484375</v>
      </c>
      <c r="L65" s="45">
        <v>7947.875</v>
      </c>
      <c r="M65" s="45">
        <v>7673.697265625</v>
      </c>
      <c r="N65" s="45">
        <v>8621.98046875</v>
      </c>
      <c r="O65" s="45">
        <v>7625.83740234375</v>
      </c>
      <c r="P65" s="45"/>
      <c r="Q65" s="45"/>
      <c r="R65" s="45">
        <v>7471.93505859375</v>
      </c>
      <c r="S65" s="45"/>
      <c r="T65" s="45"/>
      <c r="U65" s="45">
        <v>9829.4267578125</v>
      </c>
      <c r="V65" s="45">
        <v>7925.0400390625</v>
      </c>
      <c r="W65" s="45">
        <v>7997.142578125</v>
      </c>
      <c r="X65" s="45"/>
      <c r="Y65" s="45"/>
      <c r="Z65" s="45">
        <v>7871.39306640625</v>
      </c>
      <c r="AA65" s="45">
        <v>8998.603515625</v>
      </c>
      <c r="AB65" s="45">
        <v>7630.06005859375</v>
      </c>
      <c r="AC65" s="45">
        <v>8310.109375</v>
      </c>
      <c r="AD65" s="45">
        <v>8661.8642578125</v>
      </c>
      <c r="AE65" s="45"/>
      <c r="AF65" s="45">
        <v>6932.337890625</v>
      </c>
      <c r="AG65" s="45"/>
      <c r="AH65" s="2">
        <f t="shared" si="1"/>
        <v>663.20450222268585</v>
      </c>
      <c r="AI65" s="2">
        <f t="shared" si="2"/>
        <v>6932.337890625</v>
      </c>
      <c r="AJ65" s="2">
        <f t="shared" si="3"/>
        <v>7335.1070853703986</v>
      </c>
      <c r="AK65" s="2">
        <f t="shared" si="4"/>
        <v>8329.9138387044277</v>
      </c>
      <c r="AL65" s="2">
        <f t="shared" si="5"/>
        <v>9324.7205920384567</v>
      </c>
      <c r="AM65" s="2">
        <f t="shared" si="6"/>
        <v>9829.4267578125</v>
      </c>
      <c r="AN65" s="2">
        <f ca="1">'calcGREEN(1)'!E80</f>
        <v>8316.1553129253371</v>
      </c>
      <c r="AO65" s="2"/>
      <c r="AP65" s="2">
        <f t="shared" si="7"/>
        <v>109.82244873046875</v>
      </c>
      <c r="AQ65" s="2"/>
      <c r="AR65" s="2"/>
      <c r="AS65" s="2">
        <f>data3!AM64</f>
        <v>3.370264853200581</v>
      </c>
      <c r="AT65" s="2">
        <f t="shared" si="8"/>
        <v>32.585702760474618</v>
      </c>
    </row>
    <row r="66" spans="1:46">
      <c r="A66" s="14" t="str">
        <f>'data organization'!S67</f>
        <v>64:2:2.22:HI</v>
      </c>
      <c r="B66" s="45">
        <v>8493.1025390625</v>
      </c>
      <c r="C66" s="45">
        <v>8685.32421875</v>
      </c>
      <c r="D66" s="45">
        <v>8121.015625</v>
      </c>
      <c r="E66" s="45">
        <v>9194.8916015625</v>
      </c>
      <c r="F66" s="45">
        <v>8558.63671875</v>
      </c>
      <c r="G66" s="45">
        <v>8525.9482421875</v>
      </c>
      <c r="H66" s="45">
        <v>8313.86328125</v>
      </c>
      <c r="I66" s="45">
        <v>7857.9423828125</v>
      </c>
      <c r="J66" s="45">
        <v>8402.544921875</v>
      </c>
      <c r="K66" s="45">
        <v>9100.580078125</v>
      </c>
      <c r="L66" s="45">
        <v>7841.05078125</v>
      </c>
      <c r="M66" s="45">
        <v>7570.93896484375</v>
      </c>
      <c r="N66" s="45">
        <v>8506.7099609375</v>
      </c>
      <c r="O66" s="45">
        <v>7523.0791015625</v>
      </c>
      <c r="P66" s="45"/>
      <c r="Q66" s="45"/>
      <c r="R66" s="45">
        <v>7370.42822265625</v>
      </c>
      <c r="S66" s="45"/>
      <c r="T66" s="45"/>
      <c r="U66" s="45">
        <v>9696.6396484375</v>
      </c>
      <c r="V66" s="45">
        <v>7818.99755859375</v>
      </c>
      <c r="W66" s="45">
        <v>7889.5361328125</v>
      </c>
      <c r="X66" s="45"/>
      <c r="Y66" s="45"/>
      <c r="Z66" s="45">
        <v>7766.1328125</v>
      </c>
      <c r="AA66" s="45">
        <v>8878.015625</v>
      </c>
      <c r="AB66" s="45">
        <v>7528.08447265625</v>
      </c>
      <c r="AC66" s="45">
        <v>8198.9052734375</v>
      </c>
      <c r="AD66" s="45">
        <v>8545.9677734375</v>
      </c>
      <c r="AE66" s="45"/>
      <c r="AF66" s="45">
        <v>6840.52783203125</v>
      </c>
      <c r="AG66" s="45"/>
      <c r="AH66" s="2">
        <f t="shared" si="1"/>
        <v>654.1019101831447</v>
      </c>
      <c r="AI66" s="2">
        <f t="shared" si="2"/>
        <v>6840.52783203125</v>
      </c>
      <c r="AJ66" s="2">
        <f t="shared" si="3"/>
        <v>7236.7164584557522</v>
      </c>
      <c r="AK66" s="2">
        <f t="shared" si="4"/>
        <v>8217.8693237304687</v>
      </c>
      <c r="AL66" s="2">
        <f t="shared" si="5"/>
        <v>9199.0221890051853</v>
      </c>
      <c r="AM66" s="2">
        <f t="shared" si="6"/>
        <v>9696.6396484375</v>
      </c>
      <c r="AN66" s="2">
        <f ca="1">'calcGREEN(1)'!E81</f>
        <v>8204.1731047330795</v>
      </c>
      <c r="AO66" s="2"/>
      <c r="AP66" s="2">
        <f t="shared" si="7"/>
        <v>112.04451497395894</v>
      </c>
      <c r="AQ66" s="2"/>
      <c r="AR66" s="2"/>
      <c r="AS66" s="2">
        <f>data3!AM65</f>
        <v>3.3040116833102502</v>
      </c>
      <c r="AT66" s="2">
        <f t="shared" si="8"/>
        <v>33.91165822443547</v>
      </c>
    </row>
    <row r="67" spans="1:46">
      <c r="A67" s="14" t="str">
        <f>'data organization'!S68</f>
        <v>65:2:2.2:HI</v>
      </c>
      <c r="B67" s="45">
        <v>8364.5380859375</v>
      </c>
      <c r="C67" s="45">
        <v>8563.3291015625</v>
      </c>
      <c r="D67" s="45">
        <v>8007.6220703125</v>
      </c>
      <c r="E67" s="45">
        <v>9066.4833984375</v>
      </c>
      <c r="F67" s="45">
        <v>8440.23828125</v>
      </c>
      <c r="G67" s="45">
        <v>8407.392578125</v>
      </c>
      <c r="H67" s="45">
        <v>8200</v>
      </c>
      <c r="I67" s="45">
        <v>7747.98974609375</v>
      </c>
      <c r="J67" s="45">
        <v>8285.8662109375</v>
      </c>
      <c r="K67" s="45">
        <v>8973.8916015625</v>
      </c>
      <c r="L67" s="45">
        <v>7734.22607421875</v>
      </c>
      <c r="M67" s="45">
        <v>7466.6171875</v>
      </c>
      <c r="N67" s="45">
        <v>8389.71875</v>
      </c>
      <c r="O67" s="45">
        <v>7419.2265625</v>
      </c>
      <c r="P67" s="45"/>
      <c r="Q67" s="45"/>
      <c r="R67" s="45">
        <v>7269.546875</v>
      </c>
      <c r="S67" s="45"/>
      <c r="T67" s="45"/>
      <c r="U67" s="45">
        <v>9561.5048828125</v>
      </c>
      <c r="V67" s="45">
        <v>7712.48583984375</v>
      </c>
      <c r="W67" s="45">
        <v>7780.52197265625</v>
      </c>
      <c r="X67" s="45"/>
      <c r="Y67" s="45"/>
      <c r="Z67" s="45">
        <v>7659.1513671875</v>
      </c>
      <c r="AA67" s="45">
        <v>8757.1142578125</v>
      </c>
      <c r="AB67" s="45">
        <v>7423.91845703125</v>
      </c>
      <c r="AC67" s="45">
        <v>8086.13720703125</v>
      </c>
      <c r="AD67" s="45">
        <v>8427.4130859375</v>
      </c>
      <c r="AE67" s="45"/>
      <c r="AF67" s="45">
        <v>6742.61865234375</v>
      </c>
      <c r="AG67" s="45"/>
      <c r="AH67" s="2">
        <f t="shared" ref="AH67:AH130" si="9">STDEV(B67:AG67)</f>
        <v>644.80194681031821</v>
      </c>
      <c r="AI67" s="2">
        <f t="shared" ref="AI67:AI130" si="10">MIN(B67:AG67)</f>
        <v>6742.61865234375</v>
      </c>
      <c r="AJ67" s="2">
        <f t="shared" ref="AJ67:AJ130" si="11">AK67-1.5*AH67</f>
        <v>7136.445090038429</v>
      </c>
      <c r="AK67" s="2">
        <f t="shared" ref="AK67:AK130" si="12">AVERAGE(B67:AG67)</f>
        <v>8103.6480102539062</v>
      </c>
      <c r="AL67" s="2">
        <f t="shared" ref="AL67:AL130" si="13">AK67+1.5*AH67</f>
        <v>9070.8509304693835</v>
      </c>
      <c r="AM67" s="2">
        <f t="shared" ref="AM67:AM130" si="14">MAX(B67:AG67)</f>
        <v>9561.5048828125</v>
      </c>
      <c r="AN67" s="2">
        <f ca="1">'calcGREEN(1)'!E82</f>
        <v>8089.1833262460295</v>
      </c>
      <c r="AO67" s="2"/>
      <c r="AP67" s="2">
        <f t="shared" si="7"/>
        <v>114.2213134765625</v>
      </c>
      <c r="AQ67" s="2"/>
      <c r="AR67" s="2"/>
      <c r="AS67" s="2">
        <f>data3!AM66</f>
        <v>3.3927494172126842</v>
      </c>
      <c r="AT67" s="2">
        <f t="shared" si="8"/>
        <v>33.666298164277954</v>
      </c>
    </row>
    <row r="68" spans="1:46">
      <c r="A68" s="14" t="str">
        <f>'data organization'!S69</f>
        <v>66:2:2.18:HI</v>
      </c>
      <c r="B68" s="45">
        <v>8235.81640625</v>
      </c>
      <c r="C68" s="45">
        <v>8438.361328125</v>
      </c>
      <c r="D68" s="45">
        <v>7891.25634765625</v>
      </c>
      <c r="E68" s="45">
        <v>8934.6337890625</v>
      </c>
      <c r="F68" s="45">
        <v>8317.7724609375</v>
      </c>
      <c r="G68" s="45">
        <v>8285.7099609375</v>
      </c>
      <c r="H68" s="45">
        <v>8080.9755859375</v>
      </c>
      <c r="I68" s="45">
        <v>7635.3779296875</v>
      </c>
      <c r="J68" s="45">
        <v>8165.12158203125</v>
      </c>
      <c r="K68" s="45">
        <v>8845.3271484375</v>
      </c>
      <c r="L68" s="45">
        <v>7621.4580078125</v>
      </c>
      <c r="M68" s="45">
        <v>7358.228515625</v>
      </c>
      <c r="N68" s="45">
        <v>8269.130859375</v>
      </c>
      <c r="O68" s="45">
        <v>7312.71435546875</v>
      </c>
      <c r="P68" s="45"/>
      <c r="Q68" s="45"/>
      <c r="R68" s="45">
        <v>7163.19140625</v>
      </c>
      <c r="S68" s="45"/>
      <c r="T68" s="45"/>
      <c r="U68" s="45">
        <v>9421.3662109375</v>
      </c>
      <c r="V68" s="45">
        <v>7599.40478515625</v>
      </c>
      <c r="W68" s="45">
        <v>7666.50244140625</v>
      </c>
      <c r="X68" s="45"/>
      <c r="Y68" s="45"/>
      <c r="Z68" s="45">
        <v>7548.7294921875</v>
      </c>
      <c r="AA68" s="45">
        <v>8630.2705078125</v>
      </c>
      <c r="AB68" s="45">
        <v>7316.62451171875</v>
      </c>
      <c r="AC68" s="45">
        <v>7968.3642578125</v>
      </c>
      <c r="AD68" s="45">
        <v>8305.5732421875</v>
      </c>
      <c r="AE68" s="45"/>
      <c r="AF68" s="45">
        <v>6642.98828125</v>
      </c>
      <c r="AG68" s="45"/>
      <c r="AH68" s="2">
        <f t="shared" si="9"/>
        <v>635.47524882629602</v>
      </c>
      <c r="AI68" s="2">
        <f t="shared" si="10"/>
        <v>6642.98828125</v>
      </c>
      <c r="AJ68" s="2">
        <f t="shared" si="11"/>
        <v>7032.4079356798266</v>
      </c>
      <c r="AK68" s="2">
        <f t="shared" si="12"/>
        <v>7985.6208089192705</v>
      </c>
      <c r="AL68" s="2">
        <f t="shared" si="13"/>
        <v>8938.8336821587145</v>
      </c>
      <c r="AM68" s="2">
        <f t="shared" si="14"/>
        <v>9421.3662109375</v>
      </c>
      <c r="AN68" s="2">
        <f ca="1">'calcGREEN(1)'!E83</f>
        <v>7971.5206487145315</v>
      </c>
      <c r="AO68" s="2"/>
      <c r="AP68" s="2">
        <f t="shared" ref="AP68:AP115" si="15">AK67-AK68</f>
        <v>118.02720133463572</v>
      </c>
      <c r="AQ68" s="2"/>
      <c r="AR68" s="2"/>
      <c r="AS68" s="2">
        <f>data3!AM67</f>
        <v>3.4716127457157313</v>
      </c>
      <c r="AT68" s="2">
        <f t="shared" si="8"/>
        <v>33.997801592441853</v>
      </c>
    </row>
    <row r="69" spans="1:46">
      <c r="A69" s="14" t="str">
        <f>'data organization'!S70</f>
        <v>67:2:2.16:HI</v>
      </c>
      <c r="B69" s="45">
        <v>8117.41796875</v>
      </c>
      <c r="C69" s="45">
        <v>8306.19921875</v>
      </c>
      <c r="D69" s="45">
        <v>7769.1044921875</v>
      </c>
      <c r="E69" s="45">
        <v>8797.466796875</v>
      </c>
      <c r="F69" s="45">
        <v>8190.146484375</v>
      </c>
      <c r="G69" s="45">
        <v>8159.6474609375</v>
      </c>
      <c r="H69" s="45">
        <v>7957.10302734375</v>
      </c>
      <c r="I69" s="45">
        <v>7517.29248046875</v>
      </c>
      <c r="J69" s="45">
        <v>8040.154296875</v>
      </c>
      <c r="K69" s="45">
        <v>8710.193359375</v>
      </c>
      <c r="L69" s="45">
        <v>7505.4052734375</v>
      </c>
      <c r="M69" s="45">
        <v>7245.9296875</v>
      </c>
      <c r="N69" s="45">
        <v>8143.53759765625</v>
      </c>
      <c r="O69" s="45">
        <v>7201.04150390625</v>
      </c>
      <c r="P69" s="45"/>
      <c r="Q69" s="45"/>
      <c r="R69" s="45">
        <v>7052.30029296875</v>
      </c>
      <c r="S69" s="45"/>
      <c r="T69" s="45"/>
      <c r="U69" s="45">
        <v>9276.22265625</v>
      </c>
      <c r="V69" s="45">
        <v>7482.7265625</v>
      </c>
      <c r="W69" s="45">
        <v>7550.4501953125</v>
      </c>
      <c r="X69" s="45"/>
      <c r="Y69" s="45"/>
      <c r="Z69" s="45">
        <v>7434.2412109375</v>
      </c>
      <c r="AA69" s="45">
        <v>8498.7333984375</v>
      </c>
      <c r="AB69" s="45">
        <v>7205.89013671875</v>
      </c>
      <c r="AC69" s="45">
        <v>7849.02734375</v>
      </c>
      <c r="AD69" s="45">
        <v>8177.94677734375</v>
      </c>
      <c r="AE69" s="45"/>
      <c r="AF69" s="45">
        <v>6538.82275390625</v>
      </c>
      <c r="AG69" s="45"/>
      <c r="AH69" s="2">
        <f t="shared" si="9"/>
        <v>625.91106812047497</v>
      </c>
      <c r="AI69" s="2">
        <f t="shared" si="10"/>
        <v>6538.82275390625</v>
      </c>
      <c r="AJ69" s="2">
        <f t="shared" si="11"/>
        <v>6924.7584385093924</v>
      </c>
      <c r="AK69" s="2">
        <f t="shared" si="12"/>
        <v>7863.6250406901045</v>
      </c>
      <c r="AL69" s="2">
        <f t="shared" si="13"/>
        <v>8802.4916428708166</v>
      </c>
      <c r="AM69" s="2">
        <f t="shared" si="14"/>
        <v>9276.22265625</v>
      </c>
      <c r="AN69" s="2">
        <f ca="1">'calcGREEN(1)'!E84</f>
        <v>7850.2444692555264</v>
      </c>
      <c r="AO69" s="2"/>
      <c r="AP69" s="2">
        <f t="shared" si="15"/>
        <v>121.99576822916606</v>
      </c>
      <c r="AQ69" s="2"/>
      <c r="AR69" s="2"/>
      <c r="AS69" s="2">
        <f>data3!AM68</f>
        <v>3.5782283659904408</v>
      </c>
      <c r="AT69" s="2">
        <f t="shared" si="8"/>
        <v>34.093902275406634</v>
      </c>
    </row>
    <row r="70" spans="1:46">
      <c r="A70" s="14" t="str">
        <f>'data organization'!S71</f>
        <v>68:2:2.14:HI</v>
      </c>
      <c r="B70" s="45">
        <v>8004.18115234375</v>
      </c>
      <c r="C70" s="45">
        <v>8176.06982421875</v>
      </c>
      <c r="D70" s="45">
        <v>7645.38818359375</v>
      </c>
      <c r="E70" s="45">
        <v>8656.859375</v>
      </c>
      <c r="F70" s="45">
        <v>8059.2353515625</v>
      </c>
      <c r="G70" s="45">
        <v>8028.736328125</v>
      </c>
      <c r="H70" s="45">
        <v>7830.10205078125</v>
      </c>
      <c r="I70" s="45">
        <v>7397.48583984375</v>
      </c>
      <c r="J70" s="45">
        <v>7912.21484375</v>
      </c>
      <c r="K70" s="45">
        <v>8571.1494140625</v>
      </c>
      <c r="L70" s="45">
        <v>7385.44287109375</v>
      </c>
      <c r="M70" s="45">
        <v>7130.8154296875</v>
      </c>
      <c r="N70" s="45">
        <v>8012.939453125</v>
      </c>
      <c r="O70" s="45">
        <v>7086.396484375</v>
      </c>
      <c r="P70" s="45"/>
      <c r="Q70" s="45"/>
      <c r="R70" s="45">
        <v>6940.15771484375</v>
      </c>
      <c r="S70" s="45"/>
      <c r="T70" s="45"/>
      <c r="U70" s="45">
        <v>9126.85546875</v>
      </c>
      <c r="V70" s="45">
        <v>7363.70263671875</v>
      </c>
      <c r="W70" s="45">
        <v>7430.3310546875</v>
      </c>
      <c r="X70" s="45"/>
      <c r="Y70" s="45"/>
      <c r="Z70" s="45">
        <v>7317.56298828125</v>
      </c>
      <c r="AA70" s="45">
        <v>8361.56640625</v>
      </c>
      <c r="AB70" s="45">
        <v>7090.306640625</v>
      </c>
      <c r="AC70" s="45">
        <v>7722.33935546875</v>
      </c>
      <c r="AD70" s="45">
        <v>8047.50537109375</v>
      </c>
      <c r="AE70" s="45"/>
      <c r="AF70" s="45">
        <v>6434.8134765625</v>
      </c>
      <c r="AG70" s="45"/>
      <c r="AH70" s="2">
        <f t="shared" si="9"/>
        <v>615.91513116860517</v>
      </c>
      <c r="AI70" s="2">
        <f t="shared" si="10"/>
        <v>6434.8134765625</v>
      </c>
      <c r="AJ70" s="2">
        <f t="shared" si="11"/>
        <v>6814.9672080322489</v>
      </c>
      <c r="AK70" s="2">
        <f t="shared" si="12"/>
        <v>7738.8399047851562</v>
      </c>
      <c r="AL70" s="2">
        <f t="shared" si="13"/>
        <v>8662.7126015380636</v>
      </c>
      <c r="AM70" s="2">
        <f t="shared" si="14"/>
        <v>9126.85546875</v>
      </c>
      <c r="AN70" s="2">
        <f ca="1">'calcGREEN(1)'!E85</f>
        <v>7727.2410318045995</v>
      </c>
      <c r="AO70" s="2"/>
      <c r="AP70" s="2">
        <f t="shared" si="15"/>
        <v>124.78513590494822</v>
      </c>
      <c r="AQ70" s="2"/>
      <c r="AR70" s="2"/>
      <c r="AS70" s="2">
        <f>data3!AM69</f>
        <v>3.6291907525831562</v>
      </c>
      <c r="AT70" s="2">
        <f t="shared" si="8"/>
        <v>34.383735772535424</v>
      </c>
    </row>
    <row r="71" spans="1:46">
      <c r="A71" s="14" t="str">
        <f>'data organization'!S72</f>
        <v>69:2:2.12:HI</v>
      </c>
      <c r="B71" s="45">
        <v>7893.6025390625</v>
      </c>
      <c r="C71" s="45">
        <v>8049.85107421875</v>
      </c>
      <c r="D71" s="45">
        <v>7526.36376953125</v>
      </c>
      <c r="E71" s="45">
        <v>8522.0380859375</v>
      </c>
      <c r="F71" s="45">
        <v>7931.765625</v>
      </c>
      <c r="G71" s="45">
        <v>7902.205078125</v>
      </c>
      <c r="H71" s="45">
        <v>7706.54248046875</v>
      </c>
      <c r="I71" s="45">
        <v>7281.74658203125</v>
      </c>
      <c r="J71" s="45">
        <v>7787.873046875</v>
      </c>
      <c r="K71" s="45">
        <v>8435.8583984375</v>
      </c>
      <c r="L71" s="45">
        <v>7268.4521484375</v>
      </c>
      <c r="M71" s="45">
        <v>7018.3603515625</v>
      </c>
      <c r="N71" s="45">
        <v>7886.09521484375</v>
      </c>
      <c r="O71" s="45">
        <v>6973.47216796875</v>
      </c>
      <c r="P71" s="45"/>
      <c r="Q71" s="45"/>
      <c r="R71" s="45">
        <v>6832.23828125</v>
      </c>
      <c r="S71" s="45"/>
      <c r="T71" s="45"/>
      <c r="U71" s="45">
        <v>8985.4658203125</v>
      </c>
      <c r="V71" s="45">
        <v>7247.806640625</v>
      </c>
      <c r="W71" s="45">
        <v>7313.02734375</v>
      </c>
      <c r="X71" s="45"/>
      <c r="Y71" s="45"/>
      <c r="Z71" s="45">
        <v>7198.22607421875</v>
      </c>
      <c r="AA71" s="45">
        <v>8227.68359375</v>
      </c>
      <c r="AB71" s="45">
        <v>6978.0078125</v>
      </c>
      <c r="AC71" s="45">
        <v>7600.65625</v>
      </c>
      <c r="AD71" s="45">
        <v>7919.72216796875</v>
      </c>
      <c r="AE71" s="45"/>
      <c r="AF71" s="45">
        <v>6336.4345703125</v>
      </c>
      <c r="AG71" s="45"/>
      <c r="AH71" s="2">
        <f t="shared" si="9"/>
        <v>606.62098407027815</v>
      </c>
      <c r="AI71" s="2">
        <f t="shared" si="10"/>
        <v>6336.4345703125</v>
      </c>
      <c r="AJ71" s="2">
        <f t="shared" si="11"/>
        <v>6707.714153777395</v>
      </c>
      <c r="AK71" s="2">
        <f t="shared" si="12"/>
        <v>7617.6456298828125</v>
      </c>
      <c r="AL71" s="2">
        <f t="shared" si="13"/>
        <v>8527.57710598823</v>
      </c>
      <c r="AM71" s="2">
        <f t="shared" si="14"/>
        <v>8985.4658203125</v>
      </c>
      <c r="AN71" s="2">
        <f ca="1">'calcGREEN(1)'!E86</f>
        <v>7607.7523514962331</v>
      </c>
      <c r="AO71" s="2"/>
      <c r="AP71" s="2">
        <f t="shared" si="15"/>
        <v>121.19427490234375</v>
      </c>
      <c r="AQ71" s="2"/>
      <c r="AR71" s="2"/>
      <c r="AS71" s="2">
        <f>data3!AM70</f>
        <v>3.5254885765814095</v>
      </c>
      <c r="AT71" s="2">
        <f t="shared" si="8"/>
        <v>34.376589873924154</v>
      </c>
    </row>
    <row r="72" spans="1:46">
      <c r="A72" s="14" t="str">
        <f>'data organization'!S73</f>
        <v>70:2:2.1:HI</v>
      </c>
      <c r="B72" s="45">
        <v>7783.0244140625</v>
      </c>
      <c r="C72" s="45">
        <v>7932.078125</v>
      </c>
      <c r="D72" s="45">
        <v>7415.62890625</v>
      </c>
      <c r="E72" s="45">
        <v>8395.6630859375</v>
      </c>
      <c r="F72" s="45">
        <v>7813.6796875</v>
      </c>
      <c r="G72" s="45">
        <v>7785.52685546875</v>
      </c>
      <c r="H72" s="45">
        <v>7591.7412109375</v>
      </c>
      <c r="I72" s="45">
        <v>7172.888671875</v>
      </c>
      <c r="J72" s="45">
        <v>7671.6640625</v>
      </c>
      <c r="K72" s="45">
        <v>8308.701171875</v>
      </c>
      <c r="L72" s="45">
        <v>7158.49951171875</v>
      </c>
      <c r="M72" s="45">
        <v>6912.47412109375</v>
      </c>
      <c r="N72" s="45">
        <v>7766.75830078125</v>
      </c>
      <c r="O72" s="45">
        <v>6865.396484375</v>
      </c>
      <c r="P72" s="45"/>
      <c r="Q72" s="45"/>
      <c r="R72" s="45">
        <v>6731.513671875</v>
      </c>
      <c r="S72" s="45"/>
      <c r="T72" s="45"/>
      <c r="U72" s="45">
        <v>8853.4599609375</v>
      </c>
      <c r="V72" s="45">
        <v>7140.19970703125</v>
      </c>
      <c r="W72" s="45">
        <v>7203.7001953125</v>
      </c>
      <c r="X72" s="45"/>
      <c r="Y72" s="45"/>
      <c r="Z72" s="45">
        <v>7091.0888671875</v>
      </c>
      <c r="AA72" s="45">
        <v>8103.81103515625</v>
      </c>
      <c r="AB72" s="45">
        <v>6871.96533203125</v>
      </c>
      <c r="AC72" s="45">
        <v>7485.5419921875</v>
      </c>
      <c r="AD72" s="45">
        <v>7799.44677734375</v>
      </c>
      <c r="AE72" s="45"/>
      <c r="AF72" s="45">
        <v>6244.15576171875</v>
      </c>
      <c r="AG72" s="45"/>
      <c r="AH72" s="2">
        <f t="shared" si="9"/>
        <v>597.93617974130348</v>
      </c>
      <c r="AI72" s="2">
        <f t="shared" si="10"/>
        <v>6244.15576171875</v>
      </c>
      <c r="AJ72" s="2">
        <f t="shared" si="11"/>
        <v>6607.2043933112218</v>
      </c>
      <c r="AK72" s="2">
        <f t="shared" si="12"/>
        <v>7504.1086629231768</v>
      </c>
      <c r="AL72" s="2">
        <f t="shared" si="13"/>
        <v>8401.0129325351318</v>
      </c>
      <c r="AM72" s="2">
        <f t="shared" si="14"/>
        <v>8853.4599609375</v>
      </c>
      <c r="AN72" s="2">
        <f ca="1">'calcGREEN(1)'!E87</f>
        <v>7495.671715489957</v>
      </c>
      <c r="AO72" s="2"/>
      <c r="AP72" s="2">
        <f t="shared" si="15"/>
        <v>113.53696695963572</v>
      </c>
      <c r="AQ72" s="2"/>
      <c r="AR72" s="2"/>
      <c r="AS72" s="2">
        <f>data3!AM71</f>
        <v>3.3069157754221123</v>
      </c>
      <c r="AT72" s="2">
        <f t="shared" si="8"/>
        <v>34.333189796810977</v>
      </c>
    </row>
    <row r="73" spans="1:46">
      <c r="A73" s="14" t="str">
        <f>'data organization'!S74</f>
        <v>71:2:2.08:HI</v>
      </c>
      <c r="B73" s="45">
        <v>7673.541015625</v>
      </c>
      <c r="C73" s="45">
        <v>7817.27685546875</v>
      </c>
      <c r="D73" s="45">
        <v>7307.240234375</v>
      </c>
      <c r="E73" s="45">
        <v>8273.8232421875</v>
      </c>
      <c r="F73" s="45">
        <v>7698.4091796875</v>
      </c>
      <c r="G73" s="45">
        <v>7672.6025390625</v>
      </c>
      <c r="H73" s="45">
        <v>7482.7265625</v>
      </c>
      <c r="I73" s="45">
        <v>7068.41015625</v>
      </c>
      <c r="J73" s="45">
        <v>7560.1474609375</v>
      </c>
      <c r="K73" s="45">
        <v>8188.42626953125</v>
      </c>
      <c r="L73" s="45">
        <v>7053.7080078125</v>
      </c>
      <c r="M73" s="45">
        <v>6811.4365234375</v>
      </c>
      <c r="N73" s="45">
        <v>7653.52099609375</v>
      </c>
      <c r="O73" s="45">
        <v>6768.89453125</v>
      </c>
      <c r="P73" s="45"/>
      <c r="Q73" s="45"/>
      <c r="R73" s="45">
        <v>6633.134765625</v>
      </c>
      <c r="S73" s="45"/>
      <c r="T73" s="45"/>
      <c r="U73" s="45">
        <v>8723.6435546875</v>
      </c>
      <c r="V73" s="45">
        <v>7036.97265625</v>
      </c>
      <c r="W73" s="45">
        <v>7098.43994140625</v>
      </c>
      <c r="X73" s="45"/>
      <c r="Y73" s="45"/>
      <c r="Z73" s="45">
        <v>6986.45361328125</v>
      </c>
      <c r="AA73" s="45">
        <v>7984.47412109375</v>
      </c>
      <c r="AB73" s="45">
        <v>6772.0224609375</v>
      </c>
      <c r="AC73" s="45">
        <v>7376.37158203125</v>
      </c>
      <c r="AD73" s="45">
        <v>7684.3330078125</v>
      </c>
      <c r="AE73" s="45"/>
      <c r="AF73" s="45">
        <v>6153.59716796875</v>
      </c>
      <c r="AG73" s="45"/>
      <c r="AH73" s="2">
        <f t="shared" si="9"/>
        <v>589.08827879447961</v>
      </c>
      <c r="AI73" s="2">
        <f t="shared" si="10"/>
        <v>6153.59716796875</v>
      </c>
      <c r="AJ73" s="2">
        <f t="shared" si="11"/>
        <v>6511.3511836963007</v>
      </c>
      <c r="AK73" s="2">
        <f t="shared" si="12"/>
        <v>7394.9836018880205</v>
      </c>
      <c r="AL73" s="2">
        <f t="shared" si="13"/>
        <v>8278.6160200797403</v>
      </c>
      <c r="AM73" s="2">
        <f t="shared" si="14"/>
        <v>8723.6435546875</v>
      </c>
      <c r="AN73" s="2">
        <f ca="1">'calcGREEN(1)'!E88</f>
        <v>7387.6351613908218</v>
      </c>
      <c r="AO73" s="2"/>
      <c r="AP73" s="2">
        <f t="shared" si="15"/>
        <v>109.12506103515625</v>
      </c>
      <c r="AQ73" s="2"/>
      <c r="AR73" s="2"/>
      <c r="AS73" s="2">
        <f>data3!AM72</f>
        <v>3.1875959827054032</v>
      </c>
      <c r="AT73" s="2">
        <f t="shared" si="8"/>
        <v>34.234282395643724</v>
      </c>
    </row>
    <row r="74" spans="1:46">
      <c r="A74" s="14" t="str">
        <f>'data organization'!S75</f>
        <v>72:2:2.06:HI</v>
      </c>
      <c r="B74" s="45">
        <v>7563.275390625</v>
      </c>
      <c r="C74" s="45">
        <v>7703.4140625</v>
      </c>
      <c r="D74" s="45">
        <v>7200.88525390625</v>
      </c>
      <c r="E74" s="45">
        <v>8153.39111328125</v>
      </c>
      <c r="F74" s="45">
        <v>7586.26708984375</v>
      </c>
      <c r="G74" s="45">
        <v>7560.1474609375</v>
      </c>
      <c r="H74" s="45">
        <v>7372.3046875</v>
      </c>
      <c r="I74" s="45">
        <v>6964.8701171875</v>
      </c>
      <c r="J74" s="45">
        <v>7449.56884765625</v>
      </c>
      <c r="K74" s="45">
        <v>8066.7431640625</v>
      </c>
      <c r="L74" s="45">
        <v>6950.63720703125</v>
      </c>
      <c r="M74" s="45">
        <v>6711.650390625</v>
      </c>
      <c r="N74" s="45">
        <v>7541.06591796875</v>
      </c>
      <c r="O74" s="45">
        <v>6669.2646484375</v>
      </c>
      <c r="P74" s="45"/>
      <c r="Q74" s="45"/>
      <c r="R74" s="45">
        <v>6536.78955078125</v>
      </c>
      <c r="S74" s="45"/>
      <c r="T74" s="45"/>
      <c r="U74" s="45">
        <v>8596.7998046875</v>
      </c>
      <c r="V74" s="45">
        <v>6934.21435546875</v>
      </c>
      <c r="W74" s="45">
        <v>6994.5869140625</v>
      </c>
      <c r="X74" s="45"/>
      <c r="Y74" s="45"/>
      <c r="Z74" s="45">
        <v>6884.79052734375</v>
      </c>
      <c r="AA74" s="45">
        <v>7867.17041015625</v>
      </c>
      <c r="AB74" s="45">
        <v>6672.548828125</v>
      </c>
      <c r="AC74" s="45">
        <v>7268.6083984375</v>
      </c>
      <c r="AD74" s="45">
        <v>7571.87744140625</v>
      </c>
      <c r="AE74" s="45"/>
      <c r="AF74" s="45">
        <v>6063.82080078125</v>
      </c>
      <c r="AG74" s="45"/>
      <c r="AH74" s="2">
        <f t="shared" si="9"/>
        <v>580.46718900853818</v>
      </c>
      <c r="AI74" s="2">
        <f t="shared" si="10"/>
        <v>6063.82080078125</v>
      </c>
      <c r="AJ74" s="2">
        <f t="shared" si="11"/>
        <v>6416.1613991043805</v>
      </c>
      <c r="AK74" s="2">
        <f t="shared" si="12"/>
        <v>7286.8621826171875</v>
      </c>
      <c r="AL74" s="2">
        <f t="shared" si="13"/>
        <v>8157.5629661299945</v>
      </c>
      <c r="AM74" s="2">
        <f t="shared" si="14"/>
        <v>8596.7998046875</v>
      </c>
      <c r="AN74" s="2">
        <f ca="1">'calcGREEN(1)'!E89</f>
        <v>7279.8833806451312</v>
      </c>
      <c r="AO74" s="2"/>
      <c r="AP74" s="2">
        <f t="shared" si="15"/>
        <v>108.12141927083303</v>
      </c>
      <c r="AQ74" s="2"/>
      <c r="AR74" s="2"/>
      <c r="AS74" s="2">
        <f>data3!AM73</f>
        <v>3.1791938043409687</v>
      </c>
      <c r="AT74" s="2">
        <f t="shared" si="8"/>
        <v>34.009068312601997</v>
      </c>
    </row>
    <row r="75" spans="1:46">
      <c r="A75" s="14" t="str">
        <f>'data organization'!S76</f>
        <v>73:2:2.04:HI</v>
      </c>
      <c r="B75" s="45">
        <v>7452.54052734375</v>
      </c>
      <c r="C75" s="45">
        <v>7590.958984375</v>
      </c>
      <c r="D75" s="45">
        <v>7094.68603515625</v>
      </c>
      <c r="E75" s="45">
        <v>8033.74169921875</v>
      </c>
      <c r="F75" s="45">
        <v>7475.5322265625</v>
      </c>
      <c r="G75" s="45">
        <v>7448.787109375</v>
      </c>
      <c r="H75" s="45">
        <v>7263.603515625</v>
      </c>
      <c r="I75" s="45">
        <v>6860.7041015625</v>
      </c>
      <c r="J75" s="45">
        <v>7338.677734375</v>
      </c>
      <c r="K75" s="45">
        <v>7948.97021484375</v>
      </c>
      <c r="L75" s="45">
        <v>6848.03564453125</v>
      </c>
      <c r="M75" s="45">
        <v>6613.115234375</v>
      </c>
      <c r="N75" s="45">
        <v>7429.54931640625</v>
      </c>
      <c r="O75" s="45">
        <v>6570.57275390625</v>
      </c>
      <c r="P75" s="45"/>
      <c r="Q75" s="45"/>
      <c r="R75" s="45">
        <v>6441.06982421875</v>
      </c>
      <c r="S75" s="45"/>
      <c r="T75" s="45"/>
      <c r="U75" s="45">
        <v>8470.111328125</v>
      </c>
      <c r="V75" s="45">
        <v>6831.76904296875</v>
      </c>
      <c r="W75" s="45">
        <v>6891.203125</v>
      </c>
      <c r="X75" s="45"/>
      <c r="Y75" s="45"/>
      <c r="Z75" s="45">
        <v>6782.970703125</v>
      </c>
      <c r="AA75" s="45">
        <v>7749.86669921875</v>
      </c>
      <c r="AB75" s="45">
        <v>6574.013671875</v>
      </c>
      <c r="AC75" s="45">
        <v>7161.62744140625</v>
      </c>
      <c r="AD75" s="45">
        <v>7459.42236328125</v>
      </c>
      <c r="AE75" s="45"/>
      <c r="AF75" s="45">
        <v>5974.98291015625</v>
      </c>
      <c r="AG75" s="45"/>
      <c r="AH75" s="2">
        <f t="shared" si="9"/>
        <v>571.98051686452288</v>
      </c>
      <c r="AI75" s="2">
        <f t="shared" si="10"/>
        <v>5974.98291015625</v>
      </c>
      <c r="AJ75" s="2">
        <f t="shared" si="11"/>
        <v>6321.4672333295175</v>
      </c>
      <c r="AK75" s="2">
        <f t="shared" si="12"/>
        <v>7179.4380086263018</v>
      </c>
      <c r="AL75" s="2">
        <f t="shared" si="13"/>
        <v>8037.408783923086</v>
      </c>
      <c r="AM75" s="2">
        <f t="shared" si="14"/>
        <v>8470.111328125</v>
      </c>
      <c r="AN75" s="2">
        <f ca="1">'calcGREEN(1)'!E90</f>
        <v>7173.3017230986507</v>
      </c>
      <c r="AO75" s="2"/>
      <c r="AP75" s="2">
        <f t="shared" si="15"/>
        <v>107.42417399088572</v>
      </c>
      <c r="AQ75" s="2"/>
      <c r="AR75" s="2"/>
      <c r="AS75" s="2">
        <f>data3!AM74</f>
        <v>3.1446695635395656</v>
      </c>
      <c r="AT75" s="2">
        <f t="shared" si="8"/>
        <v>34.160719217179569</v>
      </c>
    </row>
    <row r="76" spans="1:46">
      <c r="A76" s="14" t="str">
        <f>'data organization'!S77</f>
        <v>74:2:2.02:HI</v>
      </c>
      <c r="B76" s="45">
        <v>7343.05712890625</v>
      </c>
      <c r="C76" s="45">
        <v>7479.5986328125</v>
      </c>
      <c r="D76" s="45">
        <v>6988.4873046875</v>
      </c>
      <c r="E76" s="45">
        <v>7914.56103515625</v>
      </c>
      <c r="F76" s="45">
        <v>7363.70263671875</v>
      </c>
      <c r="G76" s="45">
        <v>7337.7392578125</v>
      </c>
      <c r="H76" s="45">
        <v>7155.52734375</v>
      </c>
      <c r="I76" s="45">
        <v>6759.9794921875</v>
      </c>
      <c r="J76" s="45">
        <v>7230.44580078125</v>
      </c>
      <c r="K76" s="45">
        <v>7830.2587890625</v>
      </c>
      <c r="L76" s="45">
        <v>6745.74658203125</v>
      </c>
      <c r="M76" s="45">
        <v>6514.736328125</v>
      </c>
      <c r="N76" s="45">
        <v>7318.814453125</v>
      </c>
      <c r="O76" s="45">
        <v>6472.0380859375</v>
      </c>
      <c r="P76" s="45"/>
      <c r="Q76" s="45"/>
      <c r="R76" s="45">
        <v>6344.88037109375</v>
      </c>
      <c r="S76" s="45"/>
      <c r="T76" s="45"/>
      <c r="U76" s="45">
        <v>8342.4853515625</v>
      </c>
      <c r="V76" s="45">
        <v>6730.4189453125</v>
      </c>
      <c r="W76" s="45">
        <v>6791.10400390625</v>
      </c>
      <c r="X76" s="45"/>
      <c r="Y76" s="45"/>
      <c r="Z76" s="45">
        <v>6680.9951171875</v>
      </c>
      <c r="AA76" s="45">
        <v>7634.75244140625</v>
      </c>
      <c r="AB76" s="45">
        <v>6475.322265625</v>
      </c>
      <c r="AC76" s="45">
        <v>7054.802734375</v>
      </c>
      <c r="AD76" s="45">
        <v>7347.90576171875</v>
      </c>
      <c r="AE76" s="45"/>
      <c r="AF76" s="45">
        <v>5885.51904296875</v>
      </c>
      <c r="AG76" s="45"/>
      <c r="AH76" s="2">
        <f t="shared" si="9"/>
        <v>563.47577725271947</v>
      </c>
      <c r="AI76" s="2">
        <f t="shared" si="10"/>
        <v>5885.51904296875</v>
      </c>
      <c r="AJ76" s="2">
        <f t="shared" si="11"/>
        <v>6227.4062885480034</v>
      </c>
      <c r="AK76" s="2">
        <f t="shared" si="12"/>
        <v>7072.619954427083</v>
      </c>
      <c r="AL76" s="2">
        <f t="shared" si="13"/>
        <v>7917.8336203061626</v>
      </c>
      <c r="AM76" s="2">
        <f t="shared" si="14"/>
        <v>8342.4853515625</v>
      </c>
      <c r="AN76" s="2">
        <f ca="1">'calcGREEN(1)'!E91</f>
        <v>7066.7904664632151</v>
      </c>
      <c r="AO76" s="2"/>
      <c r="AP76" s="2">
        <f t="shared" si="15"/>
        <v>106.81805419921875</v>
      </c>
      <c r="AQ76" s="2"/>
      <c r="AR76" s="2"/>
      <c r="AS76" s="2">
        <f>data3!AM75</f>
        <v>3.1425923993510594</v>
      </c>
      <c r="AT76" s="2">
        <f t="shared" si="8"/>
        <v>33.990425936649153</v>
      </c>
    </row>
    <row r="77" spans="1:46">
      <c r="A77" s="14" t="str">
        <f>'data organization'!S78</f>
        <v>75:2:2:HI</v>
      </c>
      <c r="B77" s="45">
        <v>7232.009765625</v>
      </c>
      <c r="C77" s="45">
        <v>7365.57958984375</v>
      </c>
      <c r="D77" s="45">
        <v>6882.4443359375</v>
      </c>
      <c r="E77" s="45">
        <v>7794.59814453125</v>
      </c>
      <c r="F77" s="45">
        <v>7251.56005859375</v>
      </c>
      <c r="G77" s="45">
        <v>7227.0048828125</v>
      </c>
      <c r="H77" s="45">
        <v>7047.60791015625</v>
      </c>
      <c r="I77" s="45">
        <v>6657.22119140625</v>
      </c>
      <c r="J77" s="45">
        <v>7120.6494140625</v>
      </c>
      <c r="K77" s="45">
        <v>7711.078125</v>
      </c>
      <c r="L77" s="45">
        <v>6642.98828125</v>
      </c>
      <c r="M77" s="45">
        <v>6415.888671875</v>
      </c>
      <c r="N77" s="45">
        <v>7208.392578125</v>
      </c>
      <c r="O77" s="45">
        <v>6375.8486328125</v>
      </c>
      <c r="P77" s="45"/>
      <c r="Q77" s="45"/>
      <c r="R77" s="45">
        <v>6248.69140625</v>
      </c>
      <c r="S77" s="45"/>
      <c r="T77" s="45"/>
      <c r="U77" s="45">
        <v>8217.0478515625</v>
      </c>
      <c r="V77" s="45">
        <v>6628.1298828125</v>
      </c>
      <c r="W77" s="45">
        <v>6687.40771484375</v>
      </c>
      <c r="X77" s="45"/>
      <c r="Y77" s="45"/>
      <c r="Z77" s="45">
        <v>6579.95703125</v>
      </c>
      <c r="AA77" s="45">
        <v>7518.69970703125</v>
      </c>
      <c r="AB77" s="45">
        <v>6377.8818359375</v>
      </c>
      <c r="AC77" s="45">
        <v>6947.66552734375</v>
      </c>
      <c r="AD77" s="45">
        <v>7236.38916015625</v>
      </c>
      <c r="AE77" s="45"/>
      <c r="AF77" s="45">
        <v>5796.52490234375</v>
      </c>
      <c r="AG77" s="45"/>
      <c r="AH77" s="2">
        <f t="shared" si="9"/>
        <v>554.88449679618373</v>
      </c>
      <c r="AI77" s="2">
        <f t="shared" si="10"/>
        <v>5796.52490234375</v>
      </c>
      <c r="AJ77" s="2">
        <f t="shared" si="11"/>
        <v>6133.1426965374949</v>
      </c>
      <c r="AK77" s="2">
        <f t="shared" si="12"/>
        <v>6965.4694417317705</v>
      </c>
      <c r="AL77" s="2">
        <f t="shared" si="13"/>
        <v>7797.7961869260462</v>
      </c>
      <c r="AM77" s="2">
        <f t="shared" si="14"/>
        <v>8217.0478515625</v>
      </c>
      <c r="AN77" s="2">
        <f ca="1">'calcGREEN(1)'!E92</f>
        <v>6960.0717273323617</v>
      </c>
      <c r="AO77" s="2"/>
      <c r="AP77" s="2">
        <f t="shared" si="15"/>
        <v>107.1505126953125</v>
      </c>
      <c r="AQ77" s="2"/>
      <c r="AR77" s="2"/>
      <c r="AS77" s="2">
        <f>data3!AM76</f>
        <v>3.1487141270791312</v>
      </c>
      <c r="AT77" s="2">
        <f t="shared" si="8"/>
        <v>34.029927256276345</v>
      </c>
    </row>
    <row r="78" spans="1:46">
      <c r="A78" s="14" t="str">
        <f>'data organization'!S79</f>
        <v>76:2:1.98:HI</v>
      </c>
      <c r="B78" s="45">
        <v>7120.9619140625</v>
      </c>
      <c r="C78" s="45">
        <v>7252.49853515625</v>
      </c>
      <c r="D78" s="45">
        <v>6778.12255859375</v>
      </c>
      <c r="E78" s="45">
        <v>7675.57421875</v>
      </c>
      <c r="F78" s="45">
        <v>7139.10498046875</v>
      </c>
      <c r="G78" s="45">
        <v>7115.64453125</v>
      </c>
      <c r="H78" s="45">
        <v>6937.6552734375</v>
      </c>
      <c r="I78" s="45">
        <v>6554.150390625</v>
      </c>
      <c r="J78" s="45">
        <v>7011.478515625</v>
      </c>
      <c r="K78" s="45">
        <v>7592.52294921875</v>
      </c>
      <c r="L78" s="45">
        <v>6540.54345703125</v>
      </c>
      <c r="M78" s="45">
        <v>6316.7275390625</v>
      </c>
      <c r="N78" s="45">
        <v>7097.50146484375</v>
      </c>
      <c r="O78" s="45">
        <v>6275.43701171875</v>
      </c>
      <c r="P78" s="45"/>
      <c r="Q78" s="45"/>
      <c r="R78" s="45">
        <v>6152.189453125</v>
      </c>
      <c r="S78" s="45"/>
      <c r="T78" s="45"/>
      <c r="U78" s="45">
        <v>8090.8291015625</v>
      </c>
      <c r="V78" s="45">
        <v>6526.466796875</v>
      </c>
      <c r="W78" s="45">
        <v>6584.33642578125</v>
      </c>
      <c r="X78" s="45"/>
      <c r="Y78" s="45"/>
      <c r="Z78" s="45">
        <v>6478.45068359375</v>
      </c>
      <c r="AA78" s="45">
        <v>7401.708984375</v>
      </c>
      <c r="AB78" s="45">
        <v>6278.72119140625</v>
      </c>
      <c r="AC78" s="45">
        <v>6840.05859375</v>
      </c>
      <c r="AD78" s="45">
        <v>7123.46435546875</v>
      </c>
      <c r="AE78" s="45"/>
      <c r="AF78" s="45">
        <v>5707.84326171875</v>
      </c>
      <c r="AG78" s="45"/>
      <c r="AH78" s="2">
        <f t="shared" si="9"/>
        <v>546.48950951621271</v>
      </c>
      <c r="AI78" s="2">
        <f t="shared" si="10"/>
        <v>5707.84326171875</v>
      </c>
      <c r="AJ78" s="2">
        <f t="shared" si="11"/>
        <v>6038.2654102048482</v>
      </c>
      <c r="AK78" s="2">
        <f t="shared" si="12"/>
        <v>6857.999674479167</v>
      </c>
      <c r="AL78" s="2">
        <f t="shared" si="13"/>
        <v>7677.7339387534857</v>
      </c>
      <c r="AM78" s="2">
        <f t="shared" si="14"/>
        <v>8090.8291015625</v>
      </c>
      <c r="AN78" s="2">
        <f ca="1">'calcGREEN(1)'!E93</f>
        <v>6853.1297572558469</v>
      </c>
      <c r="AO78" s="2"/>
      <c r="AP78" s="2">
        <f t="shared" si="15"/>
        <v>107.46976725260356</v>
      </c>
      <c r="AQ78" s="2"/>
      <c r="AR78" s="2"/>
      <c r="AS78" s="2">
        <f>data3!AM77</f>
        <v>3.1553005095451283</v>
      </c>
      <c r="AT78" s="2">
        <f t="shared" si="8"/>
        <v>34.060073494583413</v>
      </c>
    </row>
    <row r="79" spans="1:46">
      <c r="A79" s="14" t="str">
        <f>'data organization'!S80</f>
        <v>77:2:1.96:HI</v>
      </c>
      <c r="B79" s="45">
        <v>7009.4453125</v>
      </c>
      <c r="C79" s="45">
        <v>7139.10498046875</v>
      </c>
      <c r="D79" s="45">
        <v>6671.6103515625</v>
      </c>
      <c r="E79" s="45">
        <v>7556.08056640625</v>
      </c>
      <c r="F79" s="45">
        <v>7027.74462890625</v>
      </c>
      <c r="G79" s="45">
        <v>7004.2841796875</v>
      </c>
      <c r="H79" s="45">
        <v>6833.33349609375</v>
      </c>
      <c r="I79" s="45">
        <v>6451.07958984375</v>
      </c>
      <c r="J79" s="45">
        <v>6901.52587890625</v>
      </c>
      <c r="K79" s="45">
        <v>7473.34228515625</v>
      </c>
      <c r="L79" s="45">
        <v>6437.94140625</v>
      </c>
      <c r="M79" s="45">
        <v>6218.0361328125</v>
      </c>
      <c r="N79" s="45">
        <v>6986.29736328125</v>
      </c>
      <c r="O79" s="45">
        <v>6175.650390625</v>
      </c>
      <c r="P79" s="45"/>
      <c r="Q79" s="45"/>
      <c r="R79" s="45">
        <v>6056.3134765625</v>
      </c>
      <c r="S79" s="45"/>
      <c r="T79" s="45"/>
      <c r="U79" s="45">
        <v>7964.4541015625</v>
      </c>
      <c r="V79" s="45">
        <v>6424.49072265625</v>
      </c>
      <c r="W79" s="45">
        <v>6481.109375</v>
      </c>
      <c r="X79" s="45"/>
      <c r="Y79" s="45"/>
      <c r="Z79" s="45">
        <v>6377.10009765625</v>
      </c>
      <c r="AA79" s="45">
        <v>7286.5947265625</v>
      </c>
      <c r="AB79" s="45">
        <v>6180.02978515625</v>
      </c>
      <c r="AC79" s="45">
        <v>6734.01611328125</v>
      </c>
      <c r="AD79" s="45">
        <v>7011.94775390625</v>
      </c>
      <c r="AE79" s="45"/>
      <c r="AF79" s="45">
        <v>5617.91015625</v>
      </c>
      <c r="AG79" s="45"/>
      <c r="AH79" s="2">
        <f t="shared" si="9"/>
        <v>538.18076179383297</v>
      </c>
      <c r="AI79" s="2">
        <f t="shared" si="10"/>
        <v>5617.91015625</v>
      </c>
      <c r="AJ79" s="2">
        <f t="shared" si="11"/>
        <v>5943.5389769381563</v>
      </c>
      <c r="AK79" s="2">
        <f t="shared" si="12"/>
        <v>6750.8101196289062</v>
      </c>
      <c r="AL79" s="2">
        <f t="shared" si="13"/>
        <v>7558.0812623196562</v>
      </c>
      <c r="AM79" s="2">
        <f t="shared" si="14"/>
        <v>7964.4541015625</v>
      </c>
      <c r="AN79" s="2">
        <f ca="1">'calcGREEN(1)'!E94</f>
        <v>6746.8474870907903</v>
      </c>
      <c r="AO79" s="2"/>
      <c r="AP79" s="2">
        <f t="shared" si="15"/>
        <v>107.18955485026072</v>
      </c>
      <c r="AQ79" s="2"/>
      <c r="AR79" s="2"/>
      <c r="AS79" s="2">
        <f>data3!AM78</f>
        <v>3.1358362013293686</v>
      </c>
      <c r="AT79" s="2">
        <f t="shared" si="8"/>
        <v>34.18212813692886</v>
      </c>
    </row>
    <row r="80" spans="1:46">
      <c r="A80" s="14" t="str">
        <f>'data organization'!S81</f>
        <v>78:2:1.94:HI</v>
      </c>
      <c r="B80" s="45">
        <v>6898.39794921875</v>
      </c>
      <c r="C80" s="45">
        <v>7026.0244140625</v>
      </c>
      <c r="D80" s="45">
        <v>6565.25537109375</v>
      </c>
      <c r="E80" s="45">
        <v>7435.49267578125</v>
      </c>
      <c r="F80" s="45">
        <v>6916.853515625</v>
      </c>
      <c r="G80" s="45">
        <v>6892.45458984375</v>
      </c>
      <c r="H80" s="45">
        <v>6722.12939453125</v>
      </c>
      <c r="I80" s="45">
        <v>6348.1650390625</v>
      </c>
      <c r="J80" s="45">
        <v>6792.19873046875</v>
      </c>
      <c r="K80" s="45">
        <v>7354.78759765625</v>
      </c>
      <c r="L80" s="45">
        <v>6335.49609375</v>
      </c>
      <c r="M80" s="45">
        <v>6119.97021484375</v>
      </c>
      <c r="N80" s="45">
        <v>6874.6240234375</v>
      </c>
      <c r="O80" s="45">
        <v>6079.30517578125</v>
      </c>
      <c r="P80" s="45"/>
      <c r="Q80" s="45"/>
      <c r="R80" s="45">
        <v>5959.6552734375</v>
      </c>
      <c r="S80" s="45"/>
      <c r="T80" s="45"/>
      <c r="U80" s="45">
        <v>7837.140625</v>
      </c>
      <c r="V80" s="45">
        <v>6322.5146484375</v>
      </c>
      <c r="W80" s="45">
        <v>6379.13330078125</v>
      </c>
      <c r="X80" s="45"/>
      <c r="Y80" s="45"/>
      <c r="Z80" s="45">
        <v>6275.1240234375</v>
      </c>
      <c r="AA80" s="45">
        <v>7170.0732421875</v>
      </c>
      <c r="AB80" s="45">
        <v>6081.8076171875</v>
      </c>
      <c r="AC80" s="45">
        <v>6626.2529296875</v>
      </c>
      <c r="AD80" s="45">
        <v>6899.0234375</v>
      </c>
      <c r="AE80" s="45"/>
      <c r="AF80" s="45">
        <v>5528.2900390625</v>
      </c>
      <c r="AG80" s="45"/>
      <c r="AH80" s="2">
        <f t="shared" si="9"/>
        <v>529.42164861642721</v>
      </c>
      <c r="AI80" s="2">
        <f t="shared" si="10"/>
        <v>5528.2900390625</v>
      </c>
      <c r="AJ80" s="2">
        <f t="shared" si="11"/>
        <v>5849.2079404868173</v>
      </c>
      <c r="AK80" s="2">
        <f t="shared" si="12"/>
        <v>6643.340413411458</v>
      </c>
      <c r="AL80" s="2">
        <f t="shared" si="13"/>
        <v>7437.4728863360988</v>
      </c>
      <c r="AM80" s="2">
        <f t="shared" si="14"/>
        <v>7837.140625</v>
      </c>
      <c r="AN80" s="2">
        <f ca="1">'calcGREEN(1)'!E95</f>
        <v>6639.7526869796593</v>
      </c>
      <c r="AO80" s="2"/>
      <c r="AP80" s="2">
        <f t="shared" si="15"/>
        <v>107.46970621744822</v>
      </c>
      <c r="AQ80" s="2"/>
      <c r="AR80" s="2"/>
      <c r="AS80" s="2">
        <f>data3!AM79</f>
        <v>3.1598097278225907</v>
      </c>
      <c r="AT80" s="2">
        <f t="shared" si="8"/>
        <v>34.011448623365389</v>
      </c>
    </row>
    <row r="81" spans="1:46">
      <c r="A81" s="14" t="str">
        <f>'data organization'!S82</f>
        <v>79:2:1.92:HI</v>
      </c>
      <c r="B81" s="45">
        <v>6788.6015625</v>
      </c>
      <c r="C81" s="45">
        <v>6912.16162109375</v>
      </c>
      <c r="D81" s="45">
        <v>6458.89990234375</v>
      </c>
      <c r="E81" s="45">
        <v>7316.31201171875</v>
      </c>
      <c r="F81" s="45">
        <v>6804.5546875</v>
      </c>
      <c r="G81" s="45">
        <v>6781.09423828125</v>
      </c>
      <c r="H81" s="45">
        <v>6612.80224609375</v>
      </c>
      <c r="I81" s="45">
        <v>6245.5634765625</v>
      </c>
      <c r="J81" s="45">
        <v>6681.62060546875</v>
      </c>
      <c r="K81" s="45">
        <v>7235.45068359375</v>
      </c>
      <c r="L81" s="45">
        <v>6232.58203125</v>
      </c>
      <c r="M81" s="45">
        <v>6020.34033203125</v>
      </c>
      <c r="N81" s="45">
        <v>6764.2021484375</v>
      </c>
      <c r="O81" s="45">
        <v>5981.3955078125</v>
      </c>
      <c r="P81" s="45"/>
      <c r="Q81" s="45"/>
      <c r="R81" s="45">
        <v>5863.3095703125</v>
      </c>
      <c r="S81" s="45"/>
      <c r="T81" s="45"/>
      <c r="U81" s="45">
        <v>7710.2958984375</v>
      </c>
      <c r="V81" s="45">
        <v>6219.7568359375</v>
      </c>
      <c r="W81" s="45">
        <v>6274.65478515625</v>
      </c>
      <c r="X81" s="45"/>
      <c r="Y81" s="45"/>
      <c r="Z81" s="45">
        <v>6173.4609375</v>
      </c>
      <c r="AA81" s="45">
        <v>7053.23876953125</v>
      </c>
      <c r="AB81" s="45">
        <v>5983.2724609375</v>
      </c>
      <c r="AC81" s="45">
        <v>6519.11572265625</v>
      </c>
      <c r="AD81" s="45">
        <v>6787.5068359375</v>
      </c>
      <c r="AE81" s="45"/>
      <c r="AF81" s="45">
        <v>5438.98291015625</v>
      </c>
      <c r="AG81" s="45"/>
      <c r="AH81" s="2">
        <f t="shared" si="9"/>
        <v>520.94839740347811</v>
      </c>
      <c r="AI81" s="2">
        <f t="shared" si="10"/>
        <v>5438.98291015625</v>
      </c>
      <c r="AJ81" s="2">
        <f t="shared" si="11"/>
        <v>5754.3763947801999</v>
      </c>
      <c r="AK81" s="2">
        <f t="shared" si="12"/>
        <v>6535.798990885417</v>
      </c>
      <c r="AL81" s="2">
        <f t="shared" si="13"/>
        <v>7317.221586990634</v>
      </c>
      <c r="AM81" s="2">
        <f t="shared" si="14"/>
        <v>7710.2958984375</v>
      </c>
      <c r="AN81" s="2">
        <f ca="1">'calcGREEN(1)'!E96</f>
        <v>6532.7445867582692</v>
      </c>
      <c r="AO81" s="2"/>
      <c r="AP81" s="2">
        <f t="shared" si="15"/>
        <v>107.54142252604106</v>
      </c>
      <c r="AQ81" s="2"/>
      <c r="AR81" s="2"/>
      <c r="AS81" s="2">
        <f>data3!AM80</f>
        <v>3.1572516656690937</v>
      </c>
      <c r="AT81" s="2">
        <f t="shared" si="8"/>
        <v>34.061720101508151</v>
      </c>
    </row>
    <row r="82" spans="1:46">
      <c r="A82" s="14" t="str">
        <f>'data organization'!S83</f>
        <v>80:2:1.9:HI</v>
      </c>
      <c r="B82" s="45">
        <v>6675.67724609375</v>
      </c>
      <c r="C82" s="45">
        <v>6799.7060546875</v>
      </c>
      <c r="D82" s="45">
        <v>6352.0751953125</v>
      </c>
      <c r="E82" s="45">
        <v>7196.19287109375</v>
      </c>
      <c r="F82" s="45">
        <v>6691.47412109375</v>
      </c>
      <c r="G82" s="45">
        <v>6669.89013671875</v>
      </c>
      <c r="H82" s="45">
        <v>6504.5703125</v>
      </c>
      <c r="I82" s="45">
        <v>6144.056640625</v>
      </c>
      <c r="J82" s="45">
        <v>6570.7294921875</v>
      </c>
      <c r="K82" s="45">
        <v>7117.36474609375</v>
      </c>
      <c r="L82" s="45">
        <v>6129.5107421875</v>
      </c>
      <c r="M82" s="45">
        <v>5920.71044921875</v>
      </c>
      <c r="N82" s="45">
        <v>6652.37255859375</v>
      </c>
      <c r="O82" s="45">
        <v>5881.921875</v>
      </c>
      <c r="P82" s="45"/>
      <c r="Q82" s="45"/>
      <c r="R82" s="45">
        <v>5766.96435546875</v>
      </c>
      <c r="S82" s="45"/>
      <c r="T82" s="45"/>
      <c r="U82" s="45">
        <v>7583.29541015625</v>
      </c>
      <c r="V82" s="45">
        <v>6117.4677734375</v>
      </c>
      <c r="W82" s="45">
        <v>6171.740234375</v>
      </c>
      <c r="X82" s="45"/>
      <c r="Y82" s="45"/>
      <c r="Z82" s="45">
        <v>6072.1103515625</v>
      </c>
      <c r="AA82" s="45">
        <v>6936.560546875</v>
      </c>
      <c r="AB82" s="45">
        <v>5884.42431640625</v>
      </c>
      <c r="AC82" s="45">
        <v>6411.3525390625</v>
      </c>
      <c r="AD82" s="45">
        <v>6674.73876953125</v>
      </c>
      <c r="AE82" s="45"/>
      <c r="AF82" s="45">
        <v>5349.36279296875</v>
      </c>
      <c r="AG82" s="45"/>
      <c r="AH82" s="2">
        <f t="shared" si="9"/>
        <v>512.43429357458501</v>
      </c>
      <c r="AI82" s="2">
        <f t="shared" si="10"/>
        <v>5349.36279296875</v>
      </c>
      <c r="AJ82" s="2">
        <f t="shared" si="11"/>
        <v>5659.4431234402055</v>
      </c>
      <c r="AK82" s="2">
        <f t="shared" si="12"/>
        <v>6428.094563802083</v>
      </c>
      <c r="AL82" s="2">
        <f t="shared" si="13"/>
        <v>7196.7460041639606</v>
      </c>
      <c r="AM82" s="2">
        <f t="shared" si="14"/>
        <v>7583.29541015625</v>
      </c>
      <c r="AN82" s="2">
        <f ca="1">'calcGREEN(1)'!E97</f>
        <v>6425.0792890274724</v>
      </c>
      <c r="AO82" s="2"/>
      <c r="AP82" s="2">
        <f t="shared" si="15"/>
        <v>107.70442708333394</v>
      </c>
      <c r="AQ82" s="2"/>
      <c r="AR82" s="2"/>
      <c r="AS82" s="2">
        <f>data3!AM81</f>
        <v>3.1766421410345345</v>
      </c>
      <c r="AT82" s="2">
        <f t="shared" si="8"/>
        <v>33.905118140961868</v>
      </c>
    </row>
    <row r="83" spans="1:46">
      <c r="A83" s="14" t="str">
        <f>'data organization'!S84</f>
        <v>81:2:1.88:HI</v>
      </c>
      <c r="B83" s="45">
        <v>6564.00390625</v>
      </c>
      <c r="C83" s="45">
        <v>6685.0615234375</v>
      </c>
      <c r="D83" s="45">
        <v>6245.5634765625</v>
      </c>
      <c r="E83" s="45">
        <v>7075.91748046875</v>
      </c>
      <c r="F83" s="45">
        <v>6578.7060546875</v>
      </c>
      <c r="G83" s="45">
        <v>6557.904296875</v>
      </c>
      <c r="H83" s="45">
        <v>6396.65087890625</v>
      </c>
      <c r="I83" s="45">
        <v>6039.26513671875</v>
      </c>
      <c r="J83" s="45">
        <v>6460.3076171875</v>
      </c>
      <c r="K83" s="45">
        <v>6997.55859375</v>
      </c>
      <c r="L83" s="45">
        <v>6026.28369140625</v>
      </c>
      <c r="M83" s="45">
        <v>5822.0185546875</v>
      </c>
      <c r="N83" s="45">
        <v>6541.01220703125</v>
      </c>
      <c r="O83" s="45">
        <v>5784.3251953125</v>
      </c>
      <c r="P83" s="45"/>
      <c r="Q83" s="45"/>
      <c r="R83" s="45">
        <v>5669.9931640625</v>
      </c>
      <c r="S83" s="45"/>
      <c r="T83" s="45"/>
      <c r="U83" s="45">
        <v>7455.8251953125</v>
      </c>
      <c r="V83" s="45">
        <v>6014.70947265625</v>
      </c>
      <c r="W83" s="45">
        <v>6068.0439453125</v>
      </c>
      <c r="X83" s="45"/>
      <c r="Y83" s="45"/>
      <c r="Z83" s="45">
        <v>5969.97802734375</v>
      </c>
      <c r="AA83" s="45">
        <v>6819.56982421875</v>
      </c>
      <c r="AB83" s="45">
        <v>5786.5146484375</v>
      </c>
      <c r="AC83" s="45">
        <v>6303.90234375</v>
      </c>
      <c r="AD83" s="45">
        <v>6561.970703125</v>
      </c>
      <c r="AE83" s="45"/>
      <c r="AF83" s="45">
        <v>5259.58642578125</v>
      </c>
      <c r="AG83" s="45"/>
      <c r="AH83" s="2">
        <f t="shared" si="9"/>
        <v>503.72801653086066</v>
      </c>
      <c r="AI83" s="2">
        <f t="shared" si="10"/>
        <v>5259.58642578125</v>
      </c>
      <c r="AJ83" s="2">
        <f t="shared" si="11"/>
        <v>5564.6026570070944</v>
      </c>
      <c r="AK83" s="2">
        <f t="shared" si="12"/>
        <v>6320.1946818033857</v>
      </c>
      <c r="AL83" s="2">
        <f t="shared" si="13"/>
        <v>7075.786706599677</v>
      </c>
      <c r="AM83" s="2">
        <f t="shared" si="14"/>
        <v>7455.8251953125</v>
      </c>
      <c r="AN83" s="2">
        <f ca="1">'calcGREEN(1)'!E98</f>
        <v>6318.1537013430552</v>
      </c>
      <c r="AO83" s="2"/>
      <c r="AP83" s="2">
        <f t="shared" si="15"/>
        <v>107.89988199869731</v>
      </c>
      <c r="AQ83" s="2"/>
      <c r="AR83" s="2"/>
      <c r="AS83" s="2">
        <f>data3!AM82</f>
        <v>3.1548171504851155</v>
      </c>
      <c r="AT83" s="2">
        <f t="shared" si="8"/>
        <v>34.201627812916378</v>
      </c>
    </row>
    <row r="84" spans="1:46">
      <c r="A84" s="14" t="str">
        <f>'data organization'!S85</f>
        <v>82:2:1.86:HI</v>
      </c>
      <c r="B84" s="45">
        <v>6452.01806640625</v>
      </c>
      <c r="C84" s="45">
        <v>6571.0419921875</v>
      </c>
      <c r="D84" s="45">
        <v>6138.58251953125</v>
      </c>
      <c r="E84" s="45">
        <v>6955.3291015625</v>
      </c>
      <c r="F84" s="45">
        <v>6465.93798828125</v>
      </c>
      <c r="G84" s="45">
        <v>6446.7001953125</v>
      </c>
      <c r="H84" s="45">
        <v>6286.228515625</v>
      </c>
      <c r="I84" s="45">
        <v>5935.72509765625</v>
      </c>
      <c r="J84" s="45">
        <v>6350.0419921875</v>
      </c>
      <c r="K84" s="45">
        <v>6877.595703125</v>
      </c>
      <c r="L84" s="45">
        <v>5923.83837890625</v>
      </c>
      <c r="M84" s="45">
        <v>5722.70166015625</v>
      </c>
      <c r="N84" s="45">
        <v>6429.0263671875</v>
      </c>
      <c r="O84" s="45">
        <v>5685.9462890625</v>
      </c>
      <c r="P84" s="45"/>
      <c r="Q84" s="45"/>
      <c r="R84" s="45">
        <v>5573.80419921875</v>
      </c>
      <c r="S84" s="45"/>
      <c r="T84" s="45"/>
      <c r="U84" s="45">
        <v>7328.35498046875</v>
      </c>
      <c r="V84" s="45">
        <v>5912.2646484375</v>
      </c>
      <c r="W84" s="45">
        <v>5964.50390625</v>
      </c>
      <c r="X84" s="45"/>
      <c r="Y84" s="45"/>
      <c r="Z84" s="45">
        <v>5868.001953125</v>
      </c>
      <c r="AA84" s="45">
        <v>6703.20458984375</v>
      </c>
      <c r="AB84" s="45">
        <v>5687.35400390625</v>
      </c>
      <c r="AC84" s="45">
        <v>6196.1396484375</v>
      </c>
      <c r="AD84" s="45">
        <v>6448.89013671875</v>
      </c>
      <c r="AE84" s="45"/>
      <c r="AF84" s="45">
        <v>5169.81005859375</v>
      </c>
      <c r="AG84" s="45"/>
      <c r="AH84" s="2">
        <f t="shared" si="9"/>
        <v>495.02946325891151</v>
      </c>
      <c r="AI84" s="2">
        <f t="shared" si="10"/>
        <v>5169.81005859375</v>
      </c>
      <c r="AJ84" s="2">
        <f t="shared" si="11"/>
        <v>5469.6658881194453</v>
      </c>
      <c r="AK84" s="2">
        <f t="shared" si="12"/>
        <v>6212.2100830078125</v>
      </c>
      <c r="AL84" s="2">
        <f t="shared" si="13"/>
        <v>6954.7542778961797</v>
      </c>
      <c r="AM84" s="2">
        <f t="shared" si="14"/>
        <v>7328.35498046875</v>
      </c>
      <c r="AN84" s="2">
        <f ca="1">'calcGREEN(1)'!E99</f>
        <v>6210.5605895700992</v>
      </c>
      <c r="AO84" s="2"/>
      <c r="AP84" s="2">
        <f t="shared" si="15"/>
        <v>107.98459879557322</v>
      </c>
      <c r="AQ84" s="2"/>
      <c r="AR84" s="2"/>
      <c r="AS84" s="2">
        <f>data3!AM83</f>
        <v>3.1745123094128189</v>
      </c>
      <c r="AT84" s="2">
        <f t="shared" si="8"/>
        <v>34.016122248253886</v>
      </c>
    </row>
    <row r="85" spans="1:46">
      <c r="A85" s="14" t="str">
        <f>'data organization'!S86</f>
        <v>83:2:1.84:HI</v>
      </c>
      <c r="B85" s="45">
        <v>6339.25</v>
      </c>
      <c r="C85" s="45">
        <v>6456.7099609375</v>
      </c>
      <c r="D85" s="45">
        <v>6033.00927734375</v>
      </c>
      <c r="E85" s="45">
        <v>6836.30517578125</v>
      </c>
      <c r="F85" s="45">
        <v>6353.63916015625</v>
      </c>
      <c r="G85" s="45">
        <v>6335.49609375</v>
      </c>
      <c r="H85" s="45">
        <v>6176.7451171875</v>
      </c>
      <c r="I85" s="45">
        <v>5832.96728515625</v>
      </c>
      <c r="J85" s="45">
        <v>6239.4638671875</v>
      </c>
      <c r="K85" s="45">
        <v>6759.51025390625</v>
      </c>
      <c r="L85" s="45">
        <v>5820.14208984375</v>
      </c>
      <c r="M85" s="45">
        <v>5622.7587890625</v>
      </c>
      <c r="N85" s="45">
        <v>6317.666015625</v>
      </c>
      <c r="O85" s="45">
        <v>5587.72412109375</v>
      </c>
      <c r="P85" s="45"/>
      <c r="Q85" s="45"/>
      <c r="R85" s="45">
        <v>5477.615234375</v>
      </c>
      <c r="S85" s="45"/>
      <c r="T85" s="45"/>
      <c r="U85" s="45">
        <v>7201.5107421875</v>
      </c>
      <c r="V85" s="45">
        <v>5809.8193359375</v>
      </c>
      <c r="W85" s="45">
        <v>5861.4326171875</v>
      </c>
      <c r="X85" s="45"/>
      <c r="Y85" s="45"/>
      <c r="Z85" s="45">
        <v>5766.4951171875</v>
      </c>
      <c r="AA85" s="45">
        <v>6586.3701171875</v>
      </c>
      <c r="AB85" s="45">
        <v>5588.349609375</v>
      </c>
      <c r="AC85" s="45">
        <v>6088.845703125</v>
      </c>
      <c r="AD85" s="45">
        <v>6336.90380859375</v>
      </c>
      <c r="AE85" s="45"/>
      <c r="AF85" s="45">
        <v>5080.03369140625</v>
      </c>
      <c r="AG85" s="45"/>
      <c r="AH85" s="2">
        <f t="shared" si="9"/>
        <v>486.59658499960091</v>
      </c>
      <c r="AI85" s="2">
        <f t="shared" si="10"/>
        <v>5080.03369140625</v>
      </c>
      <c r="AJ85" s="2">
        <f t="shared" si="11"/>
        <v>5374.6369218170048</v>
      </c>
      <c r="AK85" s="2">
        <f t="shared" si="12"/>
        <v>6104.5317993164062</v>
      </c>
      <c r="AL85" s="2">
        <f t="shared" si="13"/>
        <v>6834.4266768158077</v>
      </c>
      <c r="AM85" s="2">
        <f t="shared" si="14"/>
        <v>7201.5107421875</v>
      </c>
      <c r="AN85" s="2">
        <f ca="1">'calcGREEN(1)'!E100</f>
        <v>6103.0866922308705</v>
      </c>
      <c r="AO85" s="2"/>
      <c r="AP85" s="2">
        <f t="shared" si="15"/>
        <v>107.67828369140625</v>
      </c>
      <c r="AQ85" s="2"/>
      <c r="AR85" s="2"/>
      <c r="AS85" s="2">
        <f>data3!AM84</f>
        <v>3.1709949124243906</v>
      </c>
      <c r="AT85" s="2">
        <f t="shared" si="8"/>
        <v>33.957255266953617</v>
      </c>
    </row>
    <row r="86" spans="1:46">
      <c r="A86" s="14" t="str">
        <f>'data organization'!S87</f>
        <v>84:2:1.82:HI</v>
      </c>
      <c r="B86" s="45">
        <v>6227.26416015625</v>
      </c>
      <c r="C86" s="45">
        <v>6342.0654296875</v>
      </c>
      <c r="D86" s="45">
        <v>5926.0283203125</v>
      </c>
      <c r="E86" s="45">
        <v>6713.99609375</v>
      </c>
      <c r="F86" s="45">
        <v>6240.40185546875</v>
      </c>
      <c r="G86" s="45">
        <v>6223.35400390625</v>
      </c>
      <c r="H86" s="45">
        <v>6067.73095703125</v>
      </c>
      <c r="I86" s="45">
        <v>5729.42724609375</v>
      </c>
      <c r="J86" s="45">
        <v>6129.3544921875</v>
      </c>
      <c r="K86" s="45">
        <v>6638.921875</v>
      </c>
      <c r="L86" s="45">
        <v>5717.85302734375</v>
      </c>
      <c r="M86" s="45">
        <v>5523.12890625</v>
      </c>
      <c r="N86" s="45">
        <v>6205.3671875</v>
      </c>
      <c r="O86" s="45">
        <v>5489.03271484375</v>
      </c>
      <c r="P86" s="45"/>
      <c r="Q86" s="45"/>
      <c r="R86" s="45">
        <v>5380.4873046875</v>
      </c>
      <c r="S86" s="45"/>
      <c r="T86" s="45"/>
      <c r="U86" s="45">
        <v>7073.5712890625</v>
      </c>
      <c r="V86" s="45">
        <v>5707.06103515625</v>
      </c>
      <c r="W86" s="45">
        <v>5757.580078125</v>
      </c>
      <c r="X86" s="45"/>
      <c r="Y86" s="45"/>
      <c r="Z86" s="45">
        <v>5663.73681640625</v>
      </c>
      <c r="AA86" s="45">
        <v>6468.59716796875</v>
      </c>
      <c r="AB86" s="45">
        <v>5489.814453125</v>
      </c>
      <c r="AC86" s="45">
        <v>5981.2392578125</v>
      </c>
      <c r="AD86" s="45">
        <v>6223.51025390625</v>
      </c>
      <c r="AE86" s="45"/>
      <c r="AF86" s="45">
        <v>4990.25732421875</v>
      </c>
      <c r="AG86" s="45"/>
      <c r="AH86" s="2">
        <f t="shared" si="9"/>
        <v>477.67801146725577</v>
      </c>
      <c r="AI86" s="2">
        <f t="shared" si="10"/>
        <v>4990.25732421875</v>
      </c>
      <c r="AJ86" s="2">
        <f t="shared" si="11"/>
        <v>5279.7238682157831</v>
      </c>
      <c r="AK86" s="2">
        <f t="shared" si="12"/>
        <v>5996.240885416667</v>
      </c>
      <c r="AL86" s="2">
        <f t="shared" si="13"/>
        <v>6712.7579026175508</v>
      </c>
      <c r="AM86" s="2">
        <f t="shared" si="14"/>
        <v>7073.5712890625</v>
      </c>
      <c r="AN86" s="2">
        <f ca="1">'calcGREEN(1)'!E101</f>
        <v>5995.2808596008699</v>
      </c>
      <c r="AO86" s="2"/>
      <c r="AP86" s="2">
        <f t="shared" si="15"/>
        <v>108.29091389973928</v>
      </c>
      <c r="AQ86" s="2"/>
      <c r="AR86" s="2"/>
      <c r="AS86" s="2">
        <f>data3!AM85</f>
        <v>3.180788593907522</v>
      </c>
      <c r="AT86" s="2">
        <f t="shared" si="8"/>
        <v>34.045303767486949</v>
      </c>
    </row>
    <row r="87" spans="1:46">
      <c r="A87" s="14" t="str">
        <f>'data organization'!S88</f>
        <v>85:2:1.8:HI</v>
      </c>
      <c r="B87" s="45">
        <v>6117.6240234375</v>
      </c>
      <c r="C87" s="45">
        <v>6228.20263671875</v>
      </c>
      <c r="D87" s="45">
        <v>5819.20361328125</v>
      </c>
      <c r="E87" s="45">
        <v>6592.93896484375</v>
      </c>
      <c r="F87" s="45">
        <v>6128.72900390625</v>
      </c>
      <c r="G87" s="45">
        <v>6110.5859375</v>
      </c>
      <c r="H87" s="45">
        <v>5958.560546875</v>
      </c>
      <c r="I87" s="45">
        <v>5625.88671875</v>
      </c>
      <c r="J87" s="45">
        <v>6019.24560546875</v>
      </c>
      <c r="K87" s="45">
        <v>6519.4287109375</v>
      </c>
      <c r="L87" s="45">
        <v>5614.6259765625</v>
      </c>
      <c r="M87" s="45">
        <v>5424.12451171875</v>
      </c>
      <c r="N87" s="45">
        <v>6094.16357421875</v>
      </c>
      <c r="O87" s="45">
        <v>5390.3408203125</v>
      </c>
      <c r="P87" s="45"/>
      <c r="Q87" s="45"/>
      <c r="R87" s="45">
        <v>5283.35986328125</v>
      </c>
      <c r="S87" s="45"/>
      <c r="T87" s="45"/>
      <c r="U87" s="45">
        <v>6946.2578125</v>
      </c>
      <c r="V87" s="45">
        <v>5604.45947265625</v>
      </c>
      <c r="W87" s="45">
        <v>5654.3525390625</v>
      </c>
      <c r="X87" s="45"/>
      <c r="Y87" s="45"/>
      <c r="Z87" s="45">
        <v>5561.6044921875</v>
      </c>
      <c r="AA87" s="45">
        <v>6351.60595703125</v>
      </c>
      <c r="AB87" s="45">
        <v>5391.123046875</v>
      </c>
      <c r="AC87" s="45">
        <v>5872.8505859375</v>
      </c>
      <c r="AD87" s="45">
        <v>6112.14990234375</v>
      </c>
      <c r="AE87" s="45"/>
      <c r="AF87" s="45">
        <v>4900.01123046875</v>
      </c>
      <c r="AG87" s="45"/>
      <c r="AH87" s="2">
        <f t="shared" si="9"/>
        <v>469.16907206258009</v>
      </c>
      <c r="AI87" s="2">
        <f t="shared" si="10"/>
        <v>4900.01123046875</v>
      </c>
      <c r="AJ87" s="2">
        <f t="shared" si="11"/>
        <v>5184.6395396925882</v>
      </c>
      <c r="AK87" s="2">
        <f t="shared" si="12"/>
        <v>5888.393147786458</v>
      </c>
      <c r="AL87" s="2">
        <f t="shared" si="13"/>
        <v>6592.1467558803279</v>
      </c>
      <c r="AM87" s="2">
        <f t="shared" si="14"/>
        <v>6946.2578125</v>
      </c>
      <c r="AN87" s="2">
        <f ca="1">'calcGREEN(1)'!E102</f>
        <v>5888.3603100859164</v>
      </c>
      <c r="AO87" s="2"/>
      <c r="AP87" s="2">
        <f t="shared" si="15"/>
        <v>107.84773763020894</v>
      </c>
      <c r="AQ87" s="2"/>
      <c r="AR87" s="2"/>
      <c r="AS87" s="2">
        <f>data3!AM86</f>
        <v>3.1546685003465029</v>
      </c>
      <c r="AT87" s="2">
        <f t="shared" si="8"/>
        <v>34.186710146680433</v>
      </c>
    </row>
    <row r="88" spans="1:46">
      <c r="A88" s="14" t="str">
        <f>'data organization'!S89</f>
        <v>86:2:1.78:HI</v>
      </c>
      <c r="B88" s="45">
        <v>6003.2919921875</v>
      </c>
      <c r="C88" s="45">
        <v>6114.18310546875</v>
      </c>
      <c r="D88" s="45">
        <v>5712.37890625</v>
      </c>
      <c r="E88" s="45">
        <v>6471.88134765625</v>
      </c>
      <c r="F88" s="45">
        <v>6015.64794921875</v>
      </c>
      <c r="G88" s="45">
        <v>5997.50537109375</v>
      </c>
      <c r="H88" s="45">
        <v>5850.328125</v>
      </c>
      <c r="I88" s="45">
        <v>5522.50341796875</v>
      </c>
      <c r="J88" s="45">
        <v>5908.3544921875</v>
      </c>
      <c r="K88" s="45">
        <v>6400.248046875</v>
      </c>
      <c r="L88" s="45">
        <v>5512.02392578125</v>
      </c>
      <c r="M88" s="45">
        <v>5324.80712890625</v>
      </c>
      <c r="N88" s="45">
        <v>5982.333984375</v>
      </c>
      <c r="O88" s="45">
        <v>5290.7109375</v>
      </c>
      <c r="P88" s="45"/>
      <c r="Q88" s="45"/>
      <c r="R88" s="45">
        <v>5186.232421875</v>
      </c>
      <c r="S88" s="45"/>
      <c r="T88" s="45"/>
      <c r="U88" s="45">
        <v>6818.162109375</v>
      </c>
      <c r="V88" s="45">
        <v>5501.701171875</v>
      </c>
      <c r="W88" s="45">
        <v>5550.65625</v>
      </c>
      <c r="X88" s="45"/>
      <c r="Y88" s="45"/>
      <c r="Z88" s="45">
        <v>5459.78466796875</v>
      </c>
      <c r="AA88" s="45">
        <v>6233.8330078125</v>
      </c>
      <c r="AB88" s="45">
        <v>5291.3369140625</v>
      </c>
      <c r="AC88" s="45">
        <v>5765.869140625</v>
      </c>
      <c r="AD88" s="45">
        <v>5998.75634765625</v>
      </c>
      <c r="AE88" s="45"/>
      <c r="AF88" s="45">
        <v>4810.5478515625</v>
      </c>
      <c r="AG88" s="45"/>
      <c r="AH88" s="2">
        <f t="shared" si="9"/>
        <v>460.38785535044735</v>
      </c>
      <c r="AI88" s="2">
        <f t="shared" si="10"/>
        <v>4810.5478515625</v>
      </c>
      <c r="AJ88" s="2">
        <f t="shared" si="11"/>
        <v>5089.5464925277147</v>
      </c>
      <c r="AK88" s="2">
        <f t="shared" si="12"/>
        <v>5780.1282755533857</v>
      </c>
      <c r="AL88" s="2">
        <f t="shared" si="13"/>
        <v>6470.7100585790567</v>
      </c>
      <c r="AM88" s="2">
        <f t="shared" si="14"/>
        <v>6818.162109375</v>
      </c>
      <c r="AN88" s="2">
        <f ca="1">'calcGREEN(1)'!E103</f>
        <v>5780.7549865909505</v>
      </c>
      <c r="AO88" s="2"/>
      <c r="AP88" s="2">
        <f t="shared" si="15"/>
        <v>108.26487223307231</v>
      </c>
      <c r="AQ88" s="2"/>
      <c r="AR88" s="2"/>
      <c r="AS88" s="2">
        <f>data3!AM87</f>
        <v>3.1748726137222718</v>
      </c>
      <c r="AT88" s="2">
        <f t="shared" si="8"/>
        <v>34.100540527243652</v>
      </c>
    </row>
    <row r="89" spans="1:46">
      <c r="A89" s="14" t="str">
        <f>'data organization'!S90</f>
        <v>87:2:1.76:HI</v>
      </c>
      <c r="B89" s="45">
        <v>5891.14990234375</v>
      </c>
      <c r="C89" s="45">
        <v>6000.63330078125</v>
      </c>
      <c r="D89" s="45">
        <v>5606.1796875</v>
      </c>
      <c r="E89" s="45">
        <v>6350.98046875</v>
      </c>
      <c r="F89" s="45">
        <v>5902.88037109375</v>
      </c>
      <c r="G89" s="45">
        <v>5885.36279296875</v>
      </c>
      <c r="H89" s="45">
        <v>5740.37548828125</v>
      </c>
      <c r="I89" s="45">
        <v>5420.05810546875</v>
      </c>
      <c r="J89" s="45">
        <v>5798.2451171875</v>
      </c>
      <c r="K89" s="45">
        <v>6279.65966796875</v>
      </c>
      <c r="L89" s="45">
        <v>5408.796875</v>
      </c>
      <c r="M89" s="45">
        <v>5224.5517578125</v>
      </c>
      <c r="N89" s="45">
        <v>5870.81689453125</v>
      </c>
      <c r="O89" s="45">
        <v>5191.86328125</v>
      </c>
      <c r="P89" s="45"/>
      <c r="Q89" s="45"/>
      <c r="R89" s="45">
        <v>5091.13818359375</v>
      </c>
      <c r="S89" s="45"/>
      <c r="T89" s="45"/>
      <c r="U89" s="45">
        <v>6690.8486328125</v>
      </c>
      <c r="V89" s="45">
        <v>5399.56884765625</v>
      </c>
      <c r="W89" s="45">
        <v>5447.4287109375</v>
      </c>
      <c r="X89" s="45"/>
      <c r="Y89" s="45"/>
      <c r="Z89" s="45">
        <v>5357.96533203125</v>
      </c>
      <c r="AA89" s="45">
        <v>6118.09326171875</v>
      </c>
      <c r="AB89" s="45">
        <v>5192.64501953125</v>
      </c>
      <c r="AC89" s="45">
        <v>5657.79345703125</v>
      </c>
      <c r="AD89" s="45">
        <v>5886.30126953125</v>
      </c>
      <c r="AE89" s="45"/>
      <c r="AF89" s="45">
        <v>4721.083984375</v>
      </c>
      <c r="AG89" s="45"/>
      <c r="AH89" s="2">
        <f t="shared" si="9"/>
        <v>451.61327117081163</v>
      </c>
      <c r="AI89" s="2">
        <f t="shared" si="10"/>
        <v>4721.083984375</v>
      </c>
      <c r="AJ89" s="2">
        <f t="shared" si="11"/>
        <v>4994.8476103336261</v>
      </c>
      <c r="AK89" s="2">
        <f t="shared" si="12"/>
        <v>5672.2675170898437</v>
      </c>
      <c r="AL89" s="2">
        <f t="shared" si="13"/>
        <v>6349.6874238460614</v>
      </c>
      <c r="AM89" s="2">
        <f t="shared" si="14"/>
        <v>6690.8486328125</v>
      </c>
      <c r="AN89" s="2">
        <f ca="1">'calcGREEN(1)'!E104</f>
        <v>5672.9654696223251</v>
      </c>
      <c r="AO89" s="2"/>
      <c r="AP89" s="2">
        <f t="shared" si="15"/>
        <v>107.86075846354197</v>
      </c>
      <c r="AQ89" s="2"/>
      <c r="AR89" s="2"/>
      <c r="AS89" s="2">
        <f>data3!AM88</f>
        <v>3.1803072037235438</v>
      </c>
      <c r="AT89" s="2">
        <f t="shared" si="8"/>
        <v>33.915201128135429</v>
      </c>
    </row>
    <row r="90" spans="1:46">
      <c r="A90" s="14" t="str">
        <f>'data organization'!S91</f>
        <v>88:2:1.74:HI</v>
      </c>
      <c r="B90" s="45">
        <v>5779.3203125</v>
      </c>
      <c r="C90" s="45">
        <v>5886.9267578125</v>
      </c>
      <c r="D90" s="45">
        <v>5499.19873046875</v>
      </c>
      <c r="E90" s="45">
        <v>6229.6103515625</v>
      </c>
      <c r="F90" s="45">
        <v>5789.95556640625</v>
      </c>
      <c r="G90" s="45">
        <v>5773.376953125</v>
      </c>
      <c r="H90" s="45">
        <v>5630.7353515625</v>
      </c>
      <c r="I90" s="45">
        <v>5314.79736328125</v>
      </c>
      <c r="J90" s="45">
        <v>5685.9462890625</v>
      </c>
      <c r="K90" s="45">
        <v>6158.13330078125</v>
      </c>
      <c r="L90" s="45">
        <v>5305.10009765625</v>
      </c>
      <c r="M90" s="45">
        <v>5125.39111328125</v>
      </c>
      <c r="N90" s="45">
        <v>5758.04931640625</v>
      </c>
      <c r="O90" s="45">
        <v>5093.484375</v>
      </c>
      <c r="P90" s="45"/>
      <c r="Q90" s="45"/>
      <c r="R90" s="45">
        <v>4992.916015625</v>
      </c>
      <c r="S90" s="45"/>
      <c r="T90" s="45"/>
      <c r="U90" s="45">
        <v>6562.28369140625</v>
      </c>
      <c r="V90" s="45">
        <v>5295.5595703125</v>
      </c>
      <c r="W90" s="45">
        <v>5343.10693359375</v>
      </c>
      <c r="X90" s="45"/>
      <c r="Y90" s="45"/>
      <c r="Z90" s="45">
        <v>5254.89453125</v>
      </c>
      <c r="AA90" s="45">
        <v>5999.85107421875</v>
      </c>
      <c r="AB90" s="45">
        <v>5093.79736328125</v>
      </c>
      <c r="AC90" s="45">
        <v>5549.7177734375</v>
      </c>
      <c r="AD90" s="45">
        <v>5773.689453125</v>
      </c>
      <c r="AE90" s="45"/>
      <c r="AF90" s="45">
        <v>4630.68212890625</v>
      </c>
      <c r="AG90" s="45"/>
      <c r="AH90" s="2">
        <f t="shared" si="9"/>
        <v>442.86908579770574</v>
      </c>
      <c r="AI90" s="2">
        <f t="shared" si="10"/>
        <v>4630.68212890625</v>
      </c>
      <c r="AJ90" s="2">
        <f t="shared" si="11"/>
        <v>4899.3015552227116</v>
      </c>
      <c r="AK90" s="2">
        <f t="shared" si="12"/>
        <v>5563.6051839192705</v>
      </c>
      <c r="AL90" s="2">
        <f t="shared" si="13"/>
        <v>6227.9088126158294</v>
      </c>
      <c r="AM90" s="2">
        <f t="shared" si="14"/>
        <v>6562.28369140625</v>
      </c>
      <c r="AN90" s="2">
        <f ca="1">'calcGREEN(1)'!E105</f>
        <v>5564.8806525289601</v>
      </c>
      <c r="AO90" s="2"/>
      <c r="AP90" s="2">
        <f t="shared" si="15"/>
        <v>108.66233317057322</v>
      </c>
      <c r="AQ90" s="2"/>
      <c r="AR90" s="2"/>
      <c r="AS90" s="2">
        <f>data3!AM89</f>
        <v>3.1890199722782313</v>
      </c>
      <c r="AT90" s="2">
        <f t="shared" si="8"/>
        <v>34.073895464801687</v>
      </c>
    </row>
    <row r="91" spans="1:46">
      <c r="A91" s="14" t="str">
        <f>'data organization'!S92</f>
        <v>89:2:1.72:HI</v>
      </c>
      <c r="B91" s="45">
        <v>5666.39599609375</v>
      </c>
      <c r="C91" s="45">
        <v>5771.65625</v>
      </c>
      <c r="D91" s="45">
        <v>5392.68701171875</v>
      </c>
      <c r="E91" s="45">
        <v>6108.708984375</v>
      </c>
      <c r="F91" s="45">
        <v>5676.71875</v>
      </c>
      <c r="G91" s="45">
        <v>5661.390625</v>
      </c>
      <c r="H91" s="45">
        <v>5521.251953125</v>
      </c>
      <c r="I91" s="45">
        <v>5211.7265625</v>
      </c>
      <c r="J91" s="45">
        <v>5574.74267578125</v>
      </c>
      <c r="K91" s="45">
        <v>6039.421875</v>
      </c>
      <c r="L91" s="45">
        <v>5201.56005859375</v>
      </c>
      <c r="M91" s="45">
        <v>5026.07373046875</v>
      </c>
      <c r="N91" s="45">
        <v>5646.2197265625</v>
      </c>
      <c r="O91" s="45">
        <v>4994.47998046875</v>
      </c>
      <c r="P91" s="45"/>
      <c r="Q91" s="45"/>
      <c r="R91" s="45">
        <v>4896.1015625</v>
      </c>
      <c r="S91" s="45"/>
      <c r="T91" s="45"/>
      <c r="U91" s="45">
        <v>6434.6572265625</v>
      </c>
      <c r="V91" s="45">
        <v>5193.1142578125</v>
      </c>
      <c r="W91" s="45">
        <v>5239.09765625</v>
      </c>
      <c r="X91" s="45"/>
      <c r="Y91" s="45"/>
      <c r="Z91" s="45">
        <v>5153.5439453125</v>
      </c>
      <c r="AA91" s="45">
        <v>5883.17333984375</v>
      </c>
      <c r="AB91" s="45">
        <v>4994.16748046875</v>
      </c>
      <c r="AC91" s="45">
        <v>5442.267578125</v>
      </c>
      <c r="AD91" s="45">
        <v>5660.921875</v>
      </c>
      <c r="AE91" s="45"/>
      <c r="AF91" s="45">
        <v>4541.06201171875</v>
      </c>
      <c r="AG91" s="45"/>
      <c r="AH91" s="2">
        <f t="shared" si="9"/>
        <v>434.18878484266031</v>
      </c>
      <c r="AI91" s="2">
        <f t="shared" si="10"/>
        <v>4541.06201171875</v>
      </c>
      <c r="AJ91" s="2">
        <f t="shared" si="11"/>
        <v>4804.1810357893955</v>
      </c>
      <c r="AK91" s="2">
        <f t="shared" si="12"/>
        <v>5455.4642130533857</v>
      </c>
      <c r="AL91" s="2">
        <f t="shared" si="13"/>
        <v>6106.7473903173759</v>
      </c>
      <c r="AM91" s="2">
        <f t="shared" si="14"/>
        <v>6434.6572265625</v>
      </c>
      <c r="AN91" s="2">
        <f ca="1">'calcGREEN(1)'!E106</f>
        <v>5457.9811065085569</v>
      </c>
      <c r="AO91" s="2"/>
      <c r="AP91" s="2">
        <f t="shared" si="15"/>
        <v>108.14097086588481</v>
      </c>
      <c r="AQ91" s="2"/>
      <c r="AR91" s="2"/>
      <c r="AS91" s="2">
        <f>data3!AM90</f>
        <v>3.1540487966229875</v>
      </c>
      <c r="AT91" s="2">
        <f t="shared" si="8"/>
        <v>34.286397528684532</v>
      </c>
    </row>
    <row r="92" spans="1:46">
      <c r="A92" s="14" t="str">
        <f>'data organization'!S93</f>
        <v>90:2:1.7:HI</v>
      </c>
      <c r="B92" s="45">
        <v>5554.72265625</v>
      </c>
      <c r="C92" s="45">
        <v>5657.94970703125</v>
      </c>
      <c r="D92" s="45">
        <v>5284.92431640625</v>
      </c>
      <c r="E92" s="45">
        <v>5987.3388671875</v>
      </c>
      <c r="F92" s="45">
        <v>5564.419921875</v>
      </c>
      <c r="G92" s="45">
        <v>5548.779296875</v>
      </c>
      <c r="H92" s="45">
        <v>5412.86328125</v>
      </c>
      <c r="I92" s="45">
        <v>5109.28125</v>
      </c>
      <c r="J92" s="45">
        <v>5465.2587890625</v>
      </c>
      <c r="K92" s="45">
        <v>5920.3974609375</v>
      </c>
      <c r="L92" s="45">
        <v>5098.80224609375</v>
      </c>
      <c r="M92" s="45">
        <v>4926.130859375</v>
      </c>
      <c r="N92" s="45">
        <v>5534.39013671875</v>
      </c>
      <c r="O92" s="45">
        <v>4895.94482421875</v>
      </c>
      <c r="P92" s="45"/>
      <c r="Q92" s="45"/>
      <c r="R92" s="45">
        <v>4799.28662109375</v>
      </c>
      <c r="S92" s="45"/>
      <c r="T92" s="45"/>
      <c r="U92" s="45">
        <v>6306.24853515625</v>
      </c>
      <c r="V92" s="45">
        <v>5090.82568359375</v>
      </c>
      <c r="W92" s="45">
        <v>5136.18310546875</v>
      </c>
      <c r="X92" s="45"/>
      <c r="Y92" s="45"/>
      <c r="Z92" s="45">
        <v>5051.2548828125</v>
      </c>
      <c r="AA92" s="45">
        <v>5766.4951171875</v>
      </c>
      <c r="AB92" s="45">
        <v>4895.63232421875</v>
      </c>
      <c r="AC92" s="45">
        <v>5334.03515625</v>
      </c>
      <c r="AD92" s="45">
        <v>5547.6845703125</v>
      </c>
      <c r="AE92" s="45"/>
      <c r="AF92" s="45">
        <v>4451.7548828125</v>
      </c>
      <c r="AG92" s="45"/>
      <c r="AH92" s="2">
        <f t="shared" si="9"/>
        <v>425.38571627164077</v>
      </c>
      <c r="AI92" s="2">
        <f t="shared" si="10"/>
        <v>4451.7548828125</v>
      </c>
      <c r="AJ92" s="2">
        <f t="shared" si="11"/>
        <v>4709.4466127670185</v>
      </c>
      <c r="AK92" s="2">
        <f t="shared" si="12"/>
        <v>5347.5251871744795</v>
      </c>
      <c r="AL92" s="2">
        <f t="shared" si="13"/>
        <v>5985.6037615819405</v>
      </c>
      <c r="AM92" s="2">
        <f t="shared" si="14"/>
        <v>6306.24853515625</v>
      </c>
      <c r="AN92" s="2">
        <f ca="1">'calcGREEN(1)'!E107</f>
        <v>5349.9178267555144</v>
      </c>
      <c r="AO92" s="2"/>
      <c r="AP92" s="2">
        <f t="shared" si="15"/>
        <v>107.93902587890625</v>
      </c>
      <c r="AQ92" s="2"/>
      <c r="AR92" s="2"/>
      <c r="AS92" s="2">
        <f>data3!AM91</f>
        <v>3.1883845175466092</v>
      </c>
      <c r="AT92" s="2">
        <f t="shared" si="8"/>
        <v>33.853829512998303</v>
      </c>
    </row>
    <row r="93" spans="1:46">
      <c r="A93" s="14" t="str">
        <f>'data organization'!S94</f>
        <v>91:2:1.68:HI</v>
      </c>
      <c r="B93" s="45">
        <v>5442.580078125</v>
      </c>
      <c r="C93" s="45">
        <v>5542.9921875</v>
      </c>
      <c r="D93" s="45">
        <v>5178.72509765625</v>
      </c>
      <c r="E93" s="45">
        <v>5865.49951171875</v>
      </c>
      <c r="F93" s="45">
        <v>5452.90283203125</v>
      </c>
      <c r="G93" s="45">
        <v>5438.04443359375</v>
      </c>
      <c r="H93" s="45">
        <v>5303.06689453125</v>
      </c>
      <c r="I93" s="45">
        <v>5005.8974609375</v>
      </c>
      <c r="J93" s="45">
        <v>5354.21142578125</v>
      </c>
      <c r="K93" s="45">
        <v>5801.060546875</v>
      </c>
      <c r="L93" s="45">
        <v>4995.7314453125</v>
      </c>
      <c r="M93" s="45">
        <v>4827.75244140625</v>
      </c>
      <c r="N93" s="45">
        <v>5423.02978515625</v>
      </c>
      <c r="O93" s="45">
        <v>4797.72265625</v>
      </c>
      <c r="P93" s="45"/>
      <c r="Q93" s="45"/>
      <c r="R93" s="45">
        <v>4702.78466796875</v>
      </c>
      <c r="S93" s="45"/>
      <c r="T93" s="45"/>
      <c r="U93" s="45">
        <v>6178.7783203125</v>
      </c>
      <c r="V93" s="45">
        <v>4987.59814453125</v>
      </c>
      <c r="W93" s="45">
        <v>5032.173828125</v>
      </c>
      <c r="X93" s="45"/>
      <c r="Y93" s="45"/>
      <c r="Z93" s="45">
        <v>4948.96630859375</v>
      </c>
      <c r="AA93" s="45">
        <v>5650.1298828125</v>
      </c>
      <c r="AB93" s="45">
        <v>4797.25341796875</v>
      </c>
      <c r="AC93" s="45">
        <v>5225.95947265625</v>
      </c>
      <c r="AD93" s="45">
        <v>5435.5419921875</v>
      </c>
      <c r="AE93" s="45"/>
      <c r="AF93" s="45">
        <v>4361.66552734375</v>
      </c>
      <c r="AG93" s="45"/>
      <c r="AH93" s="2">
        <f t="shared" si="9"/>
        <v>416.68315759160527</v>
      </c>
      <c r="AI93" s="2">
        <f t="shared" si="10"/>
        <v>4361.66552734375</v>
      </c>
      <c r="AJ93" s="2">
        <f t="shared" si="11"/>
        <v>4614.5614452532172</v>
      </c>
      <c r="AK93" s="2">
        <f t="shared" si="12"/>
        <v>5239.586181640625</v>
      </c>
      <c r="AL93" s="2">
        <f t="shared" si="13"/>
        <v>5864.6109180280328</v>
      </c>
      <c r="AM93" s="2">
        <f t="shared" si="14"/>
        <v>6178.7783203125</v>
      </c>
      <c r="AN93" s="2">
        <f ca="1">'calcGREEN(1)'!E108</f>
        <v>5242.0789290530756</v>
      </c>
      <c r="AO93" s="2"/>
      <c r="AP93" s="2">
        <f t="shared" si="15"/>
        <v>107.93900553385447</v>
      </c>
      <c r="AQ93" s="2"/>
      <c r="AR93" s="2"/>
      <c r="AS93" s="2">
        <f>data3!AM92</f>
        <v>3.1817641719695189</v>
      </c>
      <c r="AT93" s="2">
        <f t="shared" si="8"/>
        <v>33.924263301714156</v>
      </c>
    </row>
    <row r="94" spans="1:46">
      <c r="A94" s="14" t="str">
        <f>'data organization'!S95</f>
        <v>92:2:1.66:HI</v>
      </c>
      <c r="B94" s="45">
        <v>5332.158203125</v>
      </c>
      <c r="C94" s="45">
        <v>5430.22412109375</v>
      </c>
      <c r="D94" s="45">
        <v>5073.46435546875</v>
      </c>
      <c r="E94" s="45">
        <v>5744.59814453125</v>
      </c>
      <c r="F94" s="45">
        <v>5340.44775390625</v>
      </c>
      <c r="G94" s="45">
        <v>5325.90234375</v>
      </c>
      <c r="H94" s="45">
        <v>5194.9912109375</v>
      </c>
      <c r="I94" s="45">
        <v>4903.76513671875</v>
      </c>
      <c r="J94" s="45">
        <v>5244.1025390625</v>
      </c>
      <c r="K94" s="45">
        <v>5682.19287109375</v>
      </c>
      <c r="L94" s="45">
        <v>4893.91162109375</v>
      </c>
      <c r="M94" s="45">
        <v>4728.591796875</v>
      </c>
      <c r="N94" s="45">
        <v>5312.294921875</v>
      </c>
      <c r="O94" s="45">
        <v>4699.81298828125</v>
      </c>
      <c r="P94" s="45"/>
      <c r="Q94" s="45"/>
      <c r="R94" s="45">
        <v>4607.22119140625</v>
      </c>
      <c r="S94" s="45"/>
      <c r="T94" s="45"/>
      <c r="U94" s="45">
        <v>6052.4033203125</v>
      </c>
      <c r="V94" s="45">
        <v>4886.404296875</v>
      </c>
      <c r="W94" s="45">
        <v>4929.41552734375</v>
      </c>
      <c r="X94" s="45"/>
      <c r="Y94" s="45"/>
      <c r="Z94" s="45">
        <v>4848.39794921875</v>
      </c>
      <c r="AA94" s="45">
        <v>5534.39013671875</v>
      </c>
      <c r="AB94" s="45">
        <v>4699.34375</v>
      </c>
      <c r="AC94" s="45">
        <v>5119.60400390625</v>
      </c>
      <c r="AD94" s="45">
        <v>5324.49462890625</v>
      </c>
      <c r="AE94" s="45"/>
      <c r="AF94" s="45">
        <v>4273.609375</v>
      </c>
      <c r="AG94" s="45"/>
      <c r="AH94" s="2">
        <f t="shared" si="9"/>
        <v>407.87217605149965</v>
      </c>
      <c r="AI94" s="2">
        <f t="shared" si="10"/>
        <v>4273.609375</v>
      </c>
      <c r="AJ94" s="2">
        <f t="shared" si="11"/>
        <v>4520.764327068584</v>
      </c>
      <c r="AK94" s="2">
        <f t="shared" si="12"/>
        <v>5132.572591145833</v>
      </c>
      <c r="AL94" s="2">
        <f t="shared" si="13"/>
        <v>5744.3808552230821</v>
      </c>
      <c r="AM94" s="2">
        <f t="shared" si="14"/>
        <v>6052.4033203125</v>
      </c>
      <c r="AN94" s="2">
        <f ca="1">'calcGREEN(1)'!E109</f>
        <v>5136.1582559844383</v>
      </c>
      <c r="AO94" s="2"/>
      <c r="AP94" s="2">
        <f t="shared" si="15"/>
        <v>107.01359049479197</v>
      </c>
      <c r="AQ94" s="2"/>
      <c r="AR94" s="2"/>
      <c r="AS94" s="2">
        <f>data3!AM93</f>
        <v>3.1251673544606717</v>
      </c>
      <c r="AT94" s="2">
        <f t="shared" si="8"/>
        <v>34.242515154283609</v>
      </c>
    </row>
    <row r="95" spans="1:46">
      <c r="A95" s="14" t="str">
        <f>'data organization'!S96</f>
        <v>93:2:1.64:HI</v>
      </c>
      <c r="B95" s="45">
        <v>5222.3623046875</v>
      </c>
      <c r="C95" s="45">
        <v>5317.76904296875</v>
      </c>
      <c r="D95" s="45">
        <v>4969.142578125</v>
      </c>
      <c r="E95" s="45">
        <v>5627.451171875</v>
      </c>
      <c r="F95" s="45">
        <v>5230.4951171875</v>
      </c>
      <c r="G95" s="45">
        <v>5216.26220703125</v>
      </c>
      <c r="H95" s="45">
        <v>5088.4794921875</v>
      </c>
      <c r="I95" s="45">
        <v>4803.35302734375</v>
      </c>
      <c r="J95" s="45">
        <v>5136.96484375</v>
      </c>
      <c r="K95" s="45">
        <v>5565.04541015625</v>
      </c>
      <c r="L95" s="45">
        <v>4793.65625</v>
      </c>
      <c r="M95" s="45">
        <v>4632.08984375</v>
      </c>
      <c r="N95" s="45">
        <v>5202.8115234375</v>
      </c>
      <c r="O95" s="45">
        <v>4603.6240234375</v>
      </c>
      <c r="P95" s="45"/>
      <c r="Q95" s="45"/>
      <c r="R95" s="45">
        <v>4512.7529296875</v>
      </c>
      <c r="S95" s="45"/>
      <c r="T95" s="45"/>
      <c r="U95" s="45">
        <v>5928.0615234375</v>
      </c>
      <c r="V95" s="45">
        <v>4786.46142578125</v>
      </c>
      <c r="W95" s="45">
        <v>4829.00341796875</v>
      </c>
      <c r="X95" s="45"/>
      <c r="Y95" s="45"/>
      <c r="Z95" s="45">
        <v>4748.92431640625</v>
      </c>
      <c r="AA95" s="45">
        <v>5420.83984375</v>
      </c>
      <c r="AB95" s="45">
        <v>4602.99853515625</v>
      </c>
      <c r="AC95" s="45">
        <v>5014.5</v>
      </c>
      <c r="AD95" s="45">
        <v>5213.759765625</v>
      </c>
      <c r="AE95" s="45"/>
      <c r="AF95" s="45">
        <v>4186.02294921875</v>
      </c>
      <c r="AG95" s="45"/>
      <c r="AH95" s="2">
        <f t="shared" si="9"/>
        <v>399.33036800735886</v>
      </c>
      <c r="AI95" s="2">
        <f t="shared" si="10"/>
        <v>4186.02294921875</v>
      </c>
      <c r="AJ95" s="2">
        <f t="shared" si="11"/>
        <v>4428.2057622793263</v>
      </c>
      <c r="AK95" s="2">
        <f t="shared" si="12"/>
        <v>5027.2013142903643</v>
      </c>
      <c r="AL95" s="2">
        <f t="shared" si="13"/>
        <v>5626.1968663014022</v>
      </c>
      <c r="AM95" s="2">
        <f t="shared" si="14"/>
        <v>5928.0615234375</v>
      </c>
      <c r="AN95" s="2">
        <f ca="1">'calcGREEN(1)'!E110</f>
        <v>5030.3910302095883</v>
      </c>
      <c r="AO95" s="2"/>
      <c r="AP95" s="2">
        <f t="shared" si="15"/>
        <v>105.37127685546875</v>
      </c>
      <c r="AQ95" s="2"/>
      <c r="AR95" s="2"/>
      <c r="AS95" s="2">
        <f>data3!AM94</f>
        <v>3.1206399240801659</v>
      </c>
      <c r="AT95" s="2">
        <f t="shared" si="8"/>
        <v>33.76591962513195</v>
      </c>
    </row>
    <row r="96" spans="1:46">
      <c r="A96" s="14" t="str">
        <f>'data organization'!S97</f>
        <v>94:2:1.62:HI</v>
      </c>
      <c r="B96" s="45">
        <v>5115.380859375</v>
      </c>
      <c r="C96" s="45">
        <v>5208.12939453125</v>
      </c>
      <c r="D96" s="45">
        <v>4866.853515625</v>
      </c>
      <c r="E96" s="45">
        <v>5512.1806640625</v>
      </c>
      <c r="F96" s="45">
        <v>5123.201171875</v>
      </c>
      <c r="G96" s="45">
        <v>5109.90673828125</v>
      </c>
      <c r="H96" s="45">
        <v>4983.21875</v>
      </c>
      <c r="I96" s="45">
        <v>4704.1923828125</v>
      </c>
      <c r="J96" s="45">
        <v>5031.07861328125</v>
      </c>
      <c r="K96" s="45">
        <v>5451.1826171875</v>
      </c>
      <c r="L96" s="45">
        <v>4694.96435546875</v>
      </c>
      <c r="M96" s="45">
        <v>4536.6826171875</v>
      </c>
      <c r="N96" s="45">
        <v>5096.4560546875</v>
      </c>
      <c r="O96" s="45">
        <v>4508.9990234375</v>
      </c>
      <c r="P96" s="45"/>
      <c r="Q96" s="45"/>
      <c r="R96" s="45">
        <v>4419.69189453125</v>
      </c>
      <c r="S96" s="45"/>
      <c r="T96" s="45"/>
      <c r="U96" s="45">
        <v>5804.814453125</v>
      </c>
      <c r="V96" s="45">
        <v>4687.92626953125</v>
      </c>
      <c r="W96" s="45">
        <v>4729.06103515625</v>
      </c>
      <c r="X96" s="45"/>
      <c r="Y96" s="45"/>
      <c r="Z96" s="45">
        <v>4651.32763671875</v>
      </c>
      <c r="AA96" s="45">
        <v>5307.91552734375</v>
      </c>
      <c r="AB96" s="45">
        <v>4508.52978515625</v>
      </c>
      <c r="AC96" s="45">
        <v>4911.58544921875</v>
      </c>
      <c r="AD96" s="45">
        <v>5106.3095703125</v>
      </c>
      <c r="AE96" s="45"/>
      <c r="AF96" s="45">
        <v>4099.53076171875</v>
      </c>
      <c r="AG96" s="45"/>
      <c r="AH96" s="2">
        <f t="shared" si="9"/>
        <v>391.08863833878041</v>
      </c>
      <c r="AI96" s="2">
        <f t="shared" si="10"/>
        <v>4099.53076171875</v>
      </c>
      <c r="AJ96" s="2">
        <f t="shared" si="11"/>
        <v>4337.0803400178711</v>
      </c>
      <c r="AK96" s="2">
        <f t="shared" si="12"/>
        <v>4923.713297526042</v>
      </c>
      <c r="AL96" s="2">
        <f t="shared" si="13"/>
        <v>5510.3462550342128</v>
      </c>
      <c r="AM96" s="2">
        <f t="shared" si="14"/>
        <v>5804.814453125</v>
      </c>
      <c r="AN96" s="2">
        <f ca="1">'calcGREEN(1)'!E111</f>
        <v>4927.0939755476675</v>
      </c>
      <c r="AO96" s="2"/>
      <c r="AP96" s="2">
        <f t="shared" si="15"/>
        <v>103.48801676432231</v>
      </c>
      <c r="AQ96" s="2"/>
      <c r="AR96" s="2"/>
      <c r="AS96" s="2">
        <f>data3!AM95</f>
        <v>3.0477580408895903</v>
      </c>
      <c r="AT96" s="2">
        <f t="shared" si="8"/>
        <v>33.955456888603884</v>
      </c>
    </row>
    <row r="97" spans="1:46">
      <c r="A97" s="14" t="str">
        <f>'data organization'!S98</f>
        <v>95:2:1.6:HI</v>
      </c>
      <c r="B97" s="45">
        <v>5010.58984375</v>
      </c>
      <c r="C97" s="45">
        <v>5102.5556640625</v>
      </c>
      <c r="D97" s="45">
        <v>4767.69287109375</v>
      </c>
      <c r="E97" s="45">
        <v>5399.56884765625</v>
      </c>
      <c r="F97" s="45">
        <v>5017.6279296875</v>
      </c>
      <c r="G97" s="45">
        <v>5004.802734375</v>
      </c>
      <c r="H97" s="45">
        <v>4881.86865234375</v>
      </c>
      <c r="I97" s="45">
        <v>4608.00341796875</v>
      </c>
      <c r="J97" s="45">
        <v>4927.38232421875</v>
      </c>
      <c r="K97" s="45">
        <v>5339.0400390625</v>
      </c>
      <c r="L97" s="45">
        <v>4598.775390625</v>
      </c>
      <c r="M97" s="45">
        <v>4443.9345703125</v>
      </c>
      <c r="N97" s="45">
        <v>4991.35205078125</v>
      </c>
      <c r="O97" s="45">
        <v>4416.72021484375</v>
      </c>
      <c r="P97" s="45"/>
      <c r="Q97" s="45"/>
      <c r="R97" s="45">
        <v>4329.7587890625</v>
      </c>
      <c r="S97" s="45"/>
      <c r="T97" s="45"/>
      <c r="U97" s="45">
        <v>5686.41552734375</v>
      </c>
      <c r="V97" s="45">
        <v>4592.36279296875</v>
      </c>
      <c r="W97" s="45">
        <v>4632.71533203125</v>
      </c>
      <c r="X97" s="45"/>
      <c r="Y97" s="45"/>
      <c r="Z97" s="45">
        <v>4556.5458984375</v>
      </c>
      <c r="AA97" s="45">
        <v>5198.58837890625</v>
      </c>
      <c r="AB97" s="45">
        <v>4416.4072265625</v>
      </c>
      <c r="AC97" s="45">
        <v>4811.01708984375</v>
      </c>
      <c r="AD97" s="45">
        <v>5001.048828125</v>
      </c>
      <c r="AE97" s="45"/>
      <c r="AF97" s="45">
        <v>4015.541259765625</v>
      </c>
      <c r="AG97" s="45"/>
      <c r="AH97" s="2">
        <f t="shared" si="9"/>
        <v>382.97523523119509</v>
      </c>
      <c r="AI97" s="2">
        <f t="shared" si="10"/>
        <v>4015.541259765625</v>
      </c>
      <c r="AJ97" s="2">
        <f t="shared" si="11"/>
        <v>4248.466966896046</v>
      </c>
      <c r="AK97" s="2">
        <f t="shared" si="12"/>
        <v>4822.9298197428388</v>
      </c>
      <c r="AL97" s="2">
        <f t="shared" si="13"/>
        <v>5397.3926725896317</v>
      </c>
      <c r="AM97" s="2">
        <f t="shared" si="14"/>
        <v>5686.41552734375</v>
      </c>
      <c r="AN97" s="2">
        <f ca="1">'calcGREEN(1)'!E112</f>
        <v>4826.1375009377716</v>
      </c>
      <c r="AO97" s="2"/>
      <c r="AP97" s="2">
        <f t="shared" si="15"/>
        <v>100.78347778320312</v>
      </c>
      <c r="AQ97" s="2"/>
      <c r="AR97" s="2"/>
      <c r="AS97" s="2">
        <f>data3!AM96</f>
        <v>2.9786997149067815</v>
      </c>
      <c r="AT97" s="2">
        <f t="shared" ref="AT97:AT118" si="16">AP97/AS97</f>
        <v>33.834722338353309</v>
      </c>
    </row>
    <row r="98" spans="1:46">
      <c r="A98" s="14" t="str">
        <f>'data organization'!S99</f>
        <v>96:2:1.58:HI</v>
      </c>
      <c r="B98" s="45">
        <v>4909.3955078125</v>
      </c>
      <c r="C98" s="45">
        <v>4998.54638671875</v>
      </c>
      <c r="D98" s="45">
        <v>4671.19091796875</v>
      </c>
      <c r="E98" s="45">
        <v>5289.14697265625</v>
      </c>
      <c r="F98" s="45">
        <v>4916.27734375</v>
      </c>
      <c r="G98" s="45">
        <v>4903.2958984375</v>
      </c>
      <c r="H98" s="45">
        <v>4783.1767578125</v>
      </c>
      <c r="I98" s="45">
        <v>4516.037109375</v>
      </c>
      <c r="J98" s="45">
        <v>4828.5341796875</v>
      </c>
      <c r="K98" s="45">
        <v>5230.02587890625</v>
      </c>
      <c r="L98" s="45">
        <v>4505.71435546875</v>
      </c>
      <c r="M98" s="45">
        <v>4354.00146484375</v>
      </c>
      <c r="N98" s="45">
        <v>4890.00146484375</v>
      </c>
      <c r="O98" s="45">
        <v>4327.7255859375</v>
      </c>
      <c r="P98" s="45"/>
      <c r="Q98" s="45"/>
      <c r="R98" s="45">
        <v>4242.48486328125</v>
      </c>
      <c r="S98" s="45"/>
      <c r="T98" s="45"/>
      <c r="U98" s="45">
        <v>5570.83251953125</v>
      </c>
      <c r="V98" s="45">
        <v>4499.927734375</v>
      </c>
      <c r="W98" s="45">
        <v>4539.341796875</v>
      </c>
      <c r="X98" s="45"/>
      <c r="Y98" s="45"/>
      <c r="Z98" s="45">
        <v>4464.580078125</v>
      </c>
      <c r="AA98" s="45">
        <v>5093.95361328125</v>
      </c>
      <c r="AB98" s="45">
        <v>4326.94384765625</v>
      </c>
      <c r="AC98" s="45">
        <v>4713.73291015625</v>
      </c>
      <c r="AD98" s="45">
        <v>4899.69873046875</v>
      </c>
      <c r="AE98" s="45"/>
      <c r="AF98" s="45">
        <v>3934.5234375</v>
      </c>
      <c r="AG98" s="45"/>
      <c r="AH98" s="2">
        <f t="shared" si="9"/>
        <v>374.93375624832453</v>
      </c>
      <c r="AI98" s="2">
        <f t="shared" si="10"/>
        <v>3934.5234375</v>
      </c>
      <c r="AJ98" s="2">
        <f t="shared" si="11"/>
        <v>4162.9780887720444</v>
      </c>
      <c r="AK98" s="2">
        <f t="shared" si="12"/>
        <v>4725.3787231445312</v>
      </c>
      <c r="AL98" s="2">
        <f t="shared" si="13"/>
        <v>5287.7793575170181</v>
      </c>
      <c r="AM98" s="2">
        <f t="shared" si="14"/>
        <v>5570.83251953125</v>
      </c>
      <c r="AN98" s="2">
        <f ca="1">'calcGREEN(1)'!E113</f>
        <v>4728.9799729300694</v>
      </c>
      <c r="AO98" s="2"/>
      <c r="AP98" s="2">
        <f t="shared" si="15"/>
        <v>97.551096598307595</v>
      </c>
      <c r="AQ98" s="2"/>
      <c r="AR98" s="2"/>
      <c r="AS98" s="2">
        <f>data3!AM97</f>
        <v>2.8666125882056406</v>
      </c>
      <c r="AT98" s="2">
        <f t="shared" si="16"/>
        <v>34.030094265151405</v>
      </c>
    </row>
    <row r="99" spans="1:46">
      <c r="A99" s="14" t="str">
        <f>'data organization'!S100</f>
        <v>97:2:1.56:HI</v>
      </c>
      <c r="B99" s="45">
        <v>4812.7373046875</v>
      </c>
      <c r="C99" s="45">
        <v>4899.5419921875</v>
      </c>
      <c r="D99" s="45">
        <v>4578.755859375</v>
      </c>
      <c r="E99" s="45">
        <v>5184.66845703125</v>
      </c>
      <c r="F99" s="45">
        <v>4819.306640625</v>
      </c>
      <c r="G99" s="45">
        <v>4806.7939453125</v>
      </c>
      <c r="H99" s="45">
        <v>4688.5517578125</v>
      </c>
      <c r="I99" s="45">
        <v>4427.04296875</v>
      </c>
      <c r="J99" s="45">
        <v>4732.34521484375</v>
      </c>
      <c r="K99" s="45">
        <v>5126.798828125</v>
      </c>
      <c r="L99" s="45">
        <v>4416.87646484375</v>
      </c>
      <c r="M99" s="45">
        <v>4268.2919921875</v>
      </c>
      <c r="N99" s="45">
        <v>4793.65625</v>
      </c>
      <c r="O99" s="45">
        <v>4242.17236328125</v>
      </c>
      <c r="P99" s="45"/>
      <c r="Q99" s="45"/>
      <c r="R99" s="45">
        <v>4158.65185546875</v>
      </c>
      <c r="S99" s="45"/>
      <c r="T99" s="45"/>
      <c r="U99" s="45">
        <v>5460.41064453125</v>
      </c>
      <c r="V99" s="45">
        <v>4410.77685546875</v>
      </c>
      <c r="W99" s="45">
        <v>4449.7216796875</v>
      </c>
      <c r="X99" s="45"/>
      <c r="Y99" s="45"/>
      <c r="Z99" s="45">
        <v>4375.8984375</v>
      </c>
      <c r="AA99" s="45">
        <v>4991.8212890625</v>
      </c>
      <c r="AB99" s="45">
        <v>4241.54638671875</v>
      </c>
      <c r="AC99" s="45">
        <v>4620.515625</v>
      </c>
      <c r="AD99" s="45">
        <v>4802.41455078125</v>
      </c>
      <c r="AE99" s="45"/>
      <c r="AF99" s="45">
        <v>3856.16455078125</v>
      </c>
      <c r="AG99" s="45"/>
      <c r="AH99" s="2">
        <f t="shared" si="9"/>
        <v>367.4834376617423</v>
      </c>
      <c r="AI99" s="2">
        <f t="shared" si="10"/>
        <v>3856.16455078125</v>
      </c>
      <c r="AJ99" s="2">
        <f t="shared" si="11"/>
        <v>4080.6690899266569</v>
      </c>
      <c r="AK99" s="2">
        <f t="shared" si="12"/>
        <v>4631.8942464192705</v>
      </c>
      <c r="AL99" s="2">
        <f t="shared" si="13"/>
        <v>5183.1194029118842</v>
      </c>
      <c r="AM99" s="2">
        <f t="shared" si="14"/>
        <v>5460.41064453125</v>
      </c>
      <c r="AN99" s="2">
        <f ca="1">'calcGREEN(1)'!E114</f>
        <v>4635.4197646499424</v>
      </c>
      <c r="AO99" s="2"/>
      <c r="AP99" s="2">
        <f t="shared" si="15"/>
        <v>93.48447672526072</v>
      </c>
      <c r="AQ99" s="2"/>
      <c r="AR99" s="2"/>
      <c r="AS99" s="2">
        <f>data3!AM98</f>
        <v>2.7604744203628968</v>
      </c>
      <c r="AT99" s="2">
        <f t="shared" si="16"/>
        <v>33.86536605290155</v>
      </c>
    </row>
    <row r="100" spans="1:46">
      <c r="A100" s="14" t="str">
        <f>'data organization'!S101</f>
        <v>98:2:1.54:HI</v>
      </c>
      <c r="B100" s="45">
        <v>4717.9560546875</v>
      </c>
      <c r="C100" s="45">
        <v>4804.29150390625</v>
      </c>
      <c r="D100" s="45">
        <v>4489.2919921875</v>
      </c>
      <c r="E100" s="45">
        <v>5083.474609375</v>
      </c>
      <c r="F100" s="45">
        <v>4724.681640625</v>
      </c>
      <c r="G100" s="45">
        <v>4712.48193359375</v>
      </c>
      <c r="H100" s="45">
        <v>4596.27294921875</v>
      </c>
      <c r="I100" s="45">
        <v>4340.39453125</v>
      </c>
      <c r="J100" s="45">
        <v>4639.59716796875</v>
      </c>
      <c r="K100" s="45">
        <v>5026.85595703125</v>
      </c>
      <c r="L100" s="45">
        <v>4330.07177734375</v>
      </c>
      <c r="M100" s="45">
        <v>4184.615234375</v>
      </c>
      <c r="N100" s="45">
        <v>4699.50048828125</v>
      </c>
      <c r="O100" s="45">
        <v>4158.80810546875</v>
      </c>
      <c r="P100" s="45"/>
      <c r="Q100" s="45"/>
      <c r="R100" s="45">
        <v>4077.3212890625</v>
      </c>
      <c r="S100" s="45"/>
      <c r="T100" s="45"/>
      <c r="U100" s="45">
        <v>5353.27294921875</v>
      </c>
      <c r="V100" s="45">
        <v>4324.59765625</v>
      </c>
      <c r="W100" s="45">
        <v>4362.9169921875</v>
      </c>
      <c r="X100" s="45"/>
      <c r="Y100" s="45"/>
      <c r="Z100" s="45">
        <v>4290.50146484375</v>
      </c>
      <c r="AA100" s="45">
        <v>4894.224609375</v>
      </c>
      <c r="AB100" s="45">
        <v>4158.80810546875</v>
      </c>
      <c r="AC100" s="45">
        <v>4530.42626953125</v>
      </c>
      <c r="AD100" s="45">
        <v>4707.9462890625</v>
      </c>
      <c r="AE100" s="45"/>
      <c r="AF100" s="45">
        <v>3781.403076171875</v>
      </c>
      <c r="AG100" s="45"/>
      <c r="AH100" s="2">
        <f t="shared" si="9"/>
        <v>360.21659021486454</v>
      </c>
      <c r="AI100" s="2">
        <f t="shared" si="10"/>
        <v>3781.403076171875</v>
      </c>
      <c r="AJ100" s="2">
        <f t="shared" si="11"/>
        <v>4000.9131416145519</v>
      </c>
      <c r="AK100" s="2">
        <f t="shared" si="12"/>
        <v>4541.2380269368487</v>
      </c>
      <c r="AL100" s="2">
        <f t="shared" si="13"/>
        <v>5081.5629122591454</v>
      </c>
      <c r="AM100" s="2">
        <f t="shared" si="14"/>
        <v>5353.27294921875</v>
      </c>
      <c r="AN100" s="2">
        <f ca="1">'calcGREEN(1)'!E115</f>
        <v>4544.3187836444367</v>
      </c>
      <c r="AO100" s="2"/>
      <c r="AP100" s="2">
        <f t="shared" si="15"/>
        <v>90.656219482421875</v>
      </c>
      <c r="AQ100" s="2"/>
      <c r="AR100" s="2"/>
      <c r="AS100" s="2">
        <f>data3!AM99</f>
        <v>2.6879154328377126</v>
      </c>
      <c r="AT100" s="2">
        <f t="shared" si="16"/>
        <v>33.72733322443608</v>
      </c>
    </row>
    <row r="101" spans="1:46">
      <c r="A101" s="14" t="str">
        <f>'data organization'!S102</f>
        <v>99:2:1.52:HI</v>
      </c>
      <c r="B101" s="45">
        <v>4613.94677734375</v>
      </c>
      <c r="C101" s="45">
        <v>4702.0029296875</v>
      </c>
      <c r="D101" s="45">
        <v>4394.5107421875</v>
      </c>
      <c r="E101" s="45">
        <v>4975.2421875</v>
      </c>
      <c r="F101" s="45">
        <v>4625.3642578125</v>
      </c>
      <c r="G101" s="45">
        <v>4613.79052734375</v>
      </c>
      <c r="H101" s="45">
        <v>4500.70947265625</v>
      </c>
      <c r="I101" s="45">
        <v>4248.8974609375</v>
      </c>
      <c r="J101" s="45">
        <v>4542.00048828125</v>
      </c>
      <c r="K101" s="45">
        <v>4920.50048828125</v>
      </c>
      <c r="L101" s="45">
        <v>4239.35693359375</v>
      </c>
      <c r="M101" s="45">
        <v>4096.8720703125</v>
      </c>
      <c r="N101" s="45">
        <v>4600.65234375</v>
      </c>
      <c r="O101" s="45">
        <v>4071.690673828125</v>
      </c>
      <c r="P101" s="45"/>
      <c r="Q101" s="45"/>
      <c r="R101" s="45">
        <v>3991.454833984375</v>
      </c>
      <c r="S101" s="45"/>
      <c r="T101" s="45"/>
      <c r="U101" s="45">
        <v>5239.25390625</v>
      </c>
      <c r="V101" s="45">
        <v>4233.72607421875</v>
      </c>
      <c r="W101" s="45">
        <v>4271.263671875</v>
      </c>
      <c r="X101" s="45"/>
      <c r="Y101" s="45"/>
      <c r="Z101" s="45">
        <v>4200.412109375</v>
      </c>
      <c r="AA101" s="45">
        <v>4791.779296875</v>
      </c>
      <c r="AB101" s="45">
        <v>4071.221435546875</v>
      </c>
      <c r="AC101" s="45">
        <v>4435.80126953125</v>
      </c>
      <c r="AD101" s="45">
        <v>4609.25439453125</v>
      </c>
      <c r="AE101" s="45"/>
      <c r="AF101" s="45">
        <v>3701.32373046875</v>
      </c>
      <c r="AG101" s="45"/>
      <c r="AH101" s="2">
        <f t="shared" si="9"/>
        <v>352.30462431633288</v>
      </c>
      <c r="AI101" s="2">
        <f t="shared" si="10"/>
        <v>3701.32373046875</v>
      </c>
      <c r="AJ101" s="2">
        <f t="shared" si="11"/>
        <v>3917.0025666993288</v>
      </c>
      <c r="AK101" s="2">
        <f t="shared" si="12"/>
        <v>4445.4595031738281</v>
      </c>
      <c r="AL101" s="2">
        <f t="shared" si="13"/>
        <v>4973.9164396483275</v>
      </c>
      <c r="AM101" s="2">
        <f t="shared" si="14"/>
        <v>5239.25390625</v>
      </c>
      <c r="AN101" s="2">
        <f ca="1">'calcGREEN(1)'!E116</f>
        <v>4448.6596105716799</v>
      </c>
      <c r="AO101" s="2"/>
      <c r="AP101" s="2">
        <f t="shared" si="15"/>
        <v>95.77852376302053</v>
      </c>
      <c r="AQ101" s="2"/>
      <c r="AR101" s="2"/>
      <c r="AS101" s="2">
        <f>data3!AM100</f>
        <v>2.8224039385395656</v>
      </c>
      <c r="AT101" s="2">
        <f t="shared" si="16"/>
        <v>33.935087198248631</v>
      </c>
    </row>
    <row r="102" spans="1:46">
      <c r="A102" s="14" t="str">
        <f>'data organization'!S103</f>
        <v>100:2:1.5:HI</v>
      </c>
      <c r="B102" s="45">
        <v>4489.2919921875</v>
      </c>
      <c r="C102" s="45">
        <v>4579.224609375</v>
      </c>
      <c r="D102" s="45">
        <v>4280.64794921875</v>
      </c>
      <c r="E102" s="45">
        <v>4848.2412109375</v>
      </c>
      <c r="F102" s="45">
        <v>4505.40185546875</v>
      </c>
      <c r="G102" s="45">
        <v>4494.453125</v>
      </c>
      <c r="H102" s="45">
        <v>4384.8134765625</v>
      </c>
      <c r="I102" s="45">
        <v>4139.10107421875</v>
      </c>
      <c r="J102" s="45">
        <v>4424.2275390625</v>
      </c>
      <c r="K102" s="45">
        <v>4794.28173828125</v>
      </c>
      <c r="L102" s="45">
        <v>4129.560546875</v>
      </c>
      <c r="M102" s="45">
        <v>3991.454833984375</v>
      </c>
      <c r="N102" s="45">
        <v>4482.25390625</v>
      </c>
      <c r="O102" s="45">
        <v>3967.212158203125</v>
      </c>
      <c r="P102" s="45"/>
      <c r="Q102" s="45"/>
      <c r="R102" s="45">
        <v>3887.914794921875</v>
      </c>
      <c r="S102" s="45"/>
      <c r="T102" s="45"/>
      <c r="U102" s="45">
        <v>5103.181640625</v>
      </c>
      <c r="V102" s="45">
        <v>4124.08642578125</v>
      </c>
      <c r="W102" s="45">
        <v>4160.998046875</v>
      </c>
      <c r="X102" s="45"/>
      <c r="Y102" s="45"/>
      <c r="Z102" s="45">
        <v>4092.1796875</v>
      </c>
      <c r="AA102" s="45">
        <v>4667.90625</v>
      </c>
      <c r="AB102" s="45">
        <v>3966.742919921875</v>
      </c>
      <c r="AC102" s="45">
        <v>4321.46923828125</v>
      </c>
      <c r="AD102" s="45">
        <v>4490.07421875</v>
      </c>
      <c r="AE102" s="45"/>
      <c r="AF102" s="45">
        <v>3604.039794921875</v>
      </c>
      <c r="AG102" s="45"/>
      <c r="AH102" s="2">
        <f t="shared" si="9"/>
        <v>343.21960566822111</v>
      </c>
      <c r="AI102" s="2">
        <f t="shared" si="10"/>
        <v>3604.039794921875</v>
      </c>
      <c r="AJ102" s="2">
        <f t="shared" si="11"/>
        <v>3815.5355512144652</v>
      </c>
      <c r="AK102" s="2">
        <f t="shared" si="12"/>
        <v>4330.3649597167969</v>
      </c>
      <c r="AL102" s="2">
        <f t="shared" si="13"/>
        <v>4845.1943682191286</v>
      </c>
      <c r="AM102" s="2">
        <f t="shared" si="14"/>
        <v>5103.181640625</v>
      </c>
      <c r="AN102" s="2">
        <f ca="1">'calcGREEN(1)'!E117</f>
        <v>4333.3806711862562</v>
      </c>
      <c r="AO102" s="2"/>
      <c r="AP102" s="2">
        <f t="shared" si="15"/>
        <v>115.09454345703125</v>
      </c>
      <c r="AQ102" s="2"/>
      <c r="AR102" s="2"/>
      <c r="AS102" s="2">
        <f>data3!AM101</f>
        <v>3.4012810491746279</v>
      </c>
      <c r="AT102" s="2">
        <f t="shared" si="16"/>
        <v>33.838586636338292</v>
      </c>
    </row>
    <row r="103" spans="1:46">
      <c r="A103" s="14" t="str">
        <f>'data organization'!S104</f>
        <v>101:2:1.48:HI</v>
      </c>
      <c r="B103" s="45">
        <v>4361.978515625</v>
      </c>
      <c r="C103" s="45">
        <v>4451.12939453125</v>
      </c>
      <c r="D103" s="45">
        <v>4160.37255859375</v>
      </c>
      <c r="E103" s="45">
        <v>4711.54345703125</v>
      </c>
      <c r="F103" s="45">
        <v>4379.18310546875</v>
      </c>
      <c r="G103" s="45">
        <v>4368.39111328125</v>
      </c>
      <c r="H103" s="45">
        <v>4261.09716796875</v>
      </c>
      <c r="I103" s="45">
        <v>4023.048828125</v>
      </c>
      <c r="J103" s="45">
        <v>4299.72900390625</v>
      </c>
      <c r="K103" s="45">
        <v>4659.30419921875</v>
      </c>
      <c r="L103" s="45">
        <v>4013.977294921875</v>
      </c>
      <c r="M103" s="45">
        <v>3878.530517578125</v>
      </c>
      <c r="N103" s="45">
        <v>4356.66064453125</v>
      </c>
      <c r="O103" s="45">
        <v>3856.16455078125</v>
      </c>
      <c r="P103" s="45"/>
      <c r="Q103" s="45"/>
      <c r="R103" s="45">
        <v>3779.056884765625</v>
      </c>
      <c r="S103" s="45"/>
      <c r="T103" s="45"/>
      <c r="U103" s="45">
        <v>4959.13232421875</v>
      </c>
      <c r="V103" s="45">
        <v>4008.190185546875</v>
      </c>
      <c r="W103" s="45">
        <v>4044.476318359375</v>
      </c>
      <c r="X103" s="45"/>
      <c r="Y103" s="45"/>
      <c r="Z103" s="45">
        <v>3977.84765625</v>
      </c>
      <c r="AA103" s="45">
        <v>4536.8388671875</v>
      </c>
      <c r="AB103" s="45">
        <v>3855.6953125</v>
      </c>
      <c r="AC103" s="45">
        <v>4200.724609375</v>
      </c>
      <c r="AD103" s="45">
        <v>4363.85498046875</v>
      </c>
      <c r="AE103" s="45"/>
      <c r="AF103" s="45">
        <v>3502.532958984375</v>
      </c>
      <c r="AG103" s="45"/>
      <c r="AH103" s="2">
        <f t="shared" si="9"/>
        <v>333.42544034041003</v>
      </c>
      <c r="AI103" s="2">
        <f t="shared" si="10"/>
        <v>3502.532958984375</v>
      </c>
      <c r="AJ103" s="2">
        <f t="shared" si="11"/>
        <v>3708.5893582068329</v>
      </c>
      <c r="AK103" s="2">
        <f t="shared" si="12"/>
        <v>4208.7275187174482</v>
      </c>
      <c r="AL103" s="2">
        <f t="shared" si="13"/>
        <v>4708.8656792280635</v>
      </c>
      <c r="AM103" s="2">
        <f t="shared" si="14"/>
        <v>4959.13232421875</v>
      </c>
      <c r="AN103" s="2">
        <f ca="1">'calcGREEN(1)'!E118</f>
        <v>4211.8090664824094</v>
      </c>
      <c r="AO103" s="2"/>
      <c r="AP103" s="2">
        <f t="shared" si="15"/>
        <v>121.63744099934866</v>
      </c>
      <c r="AQ103" s="2"/>
      <c r="AR103" s="2"/>
      <c r="AS103" s="2">
        <f>data3!AM102</f>
        <v>3.5869448261876329</v>
      </c>
      <c r="AT103" s="2">
        <f t="shared" si="16"/>
        <v>33.911154727358998</v>
      </c>
    </row>
    <row r="104" spans="1:46">
      <c r="A104" s="14" t="str">
        <f>'data organization'!S105</f>
        <v>102:2:1.46:HI</v>
      </c>
      <c r="B104" s="45">
        <v>4240.60791015625</v>
      </c>
      <c r="C104" s="45">
        <v>4327.10009765625</v>
      </c>
      <c r="D104" s="45">
        <v>4044.7890625</v>
      </c>
      <c r="E104" s="45">
        <v>4580.7890625</v>
      </c>
      <c r="F104" s="45">
        <v>4257.18701171875</v>
      </c>
      <c r="G104" s="45">
        <v>4246.7080078125</v>
      </c>
      <c r="H104" s="45">
        <v>4142.85498046875</v>
      </c>
      <c r="I104" s="45">
        <v>3910.906494140625</v>
      </c>
      <c r="J104" s="45">
        <v>4179.7666015625</v>
      </c>
      <c r="K104" s="45">
        <v>4530.11376953125</v>
      </c>
      <c r="L104" s="45">
        <v>3902.30419921875</v>
      </c>
      <c r="M104" s="45">
        <v>3771.549560546875</v>
      </c>
      <c r="N104" s="45">
        <v>4235.75927734375</v>
      </c>
      <c r="O104" s="45">
        <v>3749.02734375</v>
      </c>
      <c r="P104" s="45"/>
      <c r="Q104" s="45"/>
      <c r="R104" s="45">
        <v>3673.64013671875</v>
      </c>
      <c r="S104" s="45"/>
      <c r="T104" s="45"/>
      <c r="U104" s="45">
        <v>4820.5576171875</v>
      </c>
      <c r="V104" s="45">
        <v>3896.986328125</v>
      </c>
      <c r="W104" s="45">
        <v>3931.708251953125</v>
      </c>
      <c r="X104" s="45"/>
      <c r="Y104" s="45"/>
      <c r="Z104" s="45">
        <v>3866.643798828125</v>
      </c>
      <c r="AA104" s="45">
        <v>4409.83837890625</v>
      </c>
      <c r="AB104" s="45">
        <v>3748.55810546875</v>
      </c>
      <c r="AC104" s="45">
        <v>4083.421142578125</v>
      </c>
      <c r="AD104" s="45">
        <v>4242.015625</v>
      </c>
      <c r="AE104" s="45"/>
      <c r="AF104" s="45">
        <v>3405.0927734375</v>
      </c>
      <c r="AG104" s="45"/>
      <c r="AH104" s="2">
        <f t="shared" si="9"/>
        <v>324.06645387232959</v>
      </c>
      <c r="AI104" s="2">
        <f t="shared" si="10"/>
        <v>3405.0927734375</v>
      </c>
      <c r="AJ104" s="2">
        <f t="shared" si="11"/>
        <v>3605.4805499043964</v>
      </c>
      <c r="AK104" s="2">
        <f t="shared" si="12"/>
        <v>4091.5802307128906</v>
      </c>
      <c r="AL104" s="2">
        <f t="shared" si="13"/>
        <v>4577.6799115213853</v>
      </c>
      <c r="AM104" s="2">
        <f t="shared" si="14"/>
        <v>4820.5576171875</v>
      </c>
      <c r="AN104" s="2">
        <f ca="1">'calcGREEN(1)'!E119</f>
        <v>4094.7587767809177</v>
      </c>
      <c r="AO104" s="2"/>
      <c r="AP104" s="2">
        <f t="shared" si="15"/>
        <v>117.14728800455759</v>
      </c>
      <c r="AQ104" s="2"/>
      <c r="AR104" s="2"/>
      <c r="AS104" s="2">
        <f>data3!AM103</f>
        <v>3.4535443705897109</v>
      </c>
      <c r="AT104" s="2">
        <f t="shared" si="16"/>
        <v>33.920886901636671</v>
      </c>
    </row>
    <row r="105" spans="1:46">
      <c r="A105" s="14" t="str">
        <f>'data organization'!S106</f>
        <v>103:2:1.44:HI</v>
      </c>
      <c r="B105" s="45">
        <v>4121.583984375</v>
      </c>
      <c r="C105" s="45">
        <v>4206.51171875</v>
      </c>
      <c r="D105" s="45">
        <v>3931.239013671875</v>
      </c>
      <c r="E105" s="45">
        <v>4451.44189453125</v>
      </c>
      <c r="F105" s="45">
        <v>4138.4755859375</v>
      </c>
      <c r="G105" s="45">
        <v>4128.15283203125</v>
      </c>
      <c r="H105" s="45">
        <v>4026.958984375</v>
      </c>
      <c r="I105" s="45">
        <v>3801.89208984375</v>
      </c>
      <c r="J105" s="45">
        <v>4063.08837890625</v>
      </c>
      <c r="K105" s="45">
        <v>4403.26904296875</v>
      </c>
      <c r="L105" s="45">
        <v>3793.133544921875</v>
      </c>
      <c r="M105" s="45">
        <v>3665.81982421875</v>
      </c>
      <c r="N105" s="45">
        <v>4117.36083984375</v>
      </c>
      <c r="O105" s="45">
        <v>3644.07958984375</v>
      </c>
      <c r="P105" s="45"/>
      <c r="Q105" s="45"/>
      <c r="R105" s="45">
        <v>3570.882080078125</v>
      </c>
      <c r="S105" s="45"/>
      <c r="T105" s="45"/>
      <c r="U105" s="45">
        <v>4685.423828125</v>
      </c>
      <c r="V105" s="45">
        <v>3787.97216796875</v>
      </c>
      <c r="W105" s="45">
        <v>3822.068359375</v>
      </c>
      <c r="X105" s="45"/>
      <c r="Y105" s="45"/>
      <c r="Z105" s="45">
        <v>3758.724365234375</v>
      </c>
      <c r="AA105" s="45">
        <v>4287.060546875</v>
      </c>
      <c r="AB105" s="45">
        <v>3643.923095703125</v>
      </c>
      <c r="AC105" s="45">
        <v>3969.714599609375</v>
      </c>
      <c r="AD105" s="45">
        <v>4123.14794921875</v>
      </c>
      <c r="AE105" s="45"/>
      <c r="AF105" s="45">
        <v>3309.842041015625</v>
      </c>
      <c r="AG105" s="45"/>
      <c r="AH105" s="2">
        <f t="shared" si="9"/>
        <v>314.9125549500306</v>
      </c>
      <c r="AI105" s="2">
        <f t="shared" si="10"/>
        <v>3309.842041015625</v>
      </c>
      <c r="AJ105" s="2">
        <f t="shared" si="11"/>
        <v>3504.788099134199</v>
      </c>
      <c r="AK105" s="2">
        <f t="shared" si="12"/>
        <v>3977.1569315592446</v>
      </c>
      <c r="AL105" s="2">
        <f t="shared" si="13"/>
        <v>4449.5257639842903</v>
      </c>
      <c r="AM105" s="2">
        <f t="shared" si="14"/>
        <v>4685.423828125</v>
      </c>
      <c r="AN105" s="2">
        <f ca="1">'calcGREEN(1)'!E120</f>
        <v>3980.5785336988179</v>
      </c>
      <c r="AO105" s="2"/>
      <c r="AP105" s="2">
        <f t="shared" si="15"/>
        <v>114.42329915364598</v>
      </c>
      <c r="AQ105" s="2"/>
      <c r="AR105" s="2"/>
      <c r="AS105" s="2">
        <f>data3!AM104</f>
        <v>3.3688642440303767</v>
      </c>
      <c r="AT105" s="2">
        <f t="shared" si="16"/>
        <v>33.964948084923257</v>
      </c>
    </row>
    <row r="106" spans="1:46">
      <c r="A106" s="14" t="str">
        <f>'data organization'!S107</f>
        <v>104:2:1.42:HI</v>
      </c>
      <c r="B106" s="45">
        <v>4002.090576171875</v>
      </c>
      <c r="C106" s="45">
        <v>4084.985107421875</v>
      </c>
      <c r="D106" s="45">
        <v>3818.001953125</v>
      </c>
      <c r="E106" s="45">
        <v>4322.720703125</v>
      </c>
      <c r="F106" s="45">
        <v>4019.920654296875</v>
      </c>
      <c r="G106" s="45">
        <v>4009.44140625</v>
      </c>
      <c r="H106" s="45">
        <v>3910.75</v>
      </c>
      <c r="I106" s="45">
        <v>3691.626708984375</v>
      </c>
      <c r="J106" s="45">
        <v>3945.78466796875</v>
      </c>
      <c r="K106" s="45">
        <v>4275.95556640625</v>
      </c>
      <c r="L106" s="45">
        <v>3683.806396484375</v>
      </c>
      <c r="M106" s="45">
        <v>3560.090087890625</v>
      </c>
      <c r="N106" s="45">
        <v>3998.4931640625</v>
      </c>
      <c r="O106" s="45">
        <v>3539.2880859375</v>
      </c>
      <c r="P106" s="45"/>
      <c r="Q106" s="45"/>
      <c r="R106" s="45">
        <v>3467.65478515625</v>
      </c>
      <c r="S106" s="45"/>
      <c r="T106" s="45"/>
      <c r="U106" s="45">
        <v>4550.2900390625</v>
      </c>
      <c r="V106" s="45">
        <v>3678.332275390625</v>
      </c>
      <c r="W106" s="45">
        <v>3711.959228515625</v>
      </c>
      <c r="X106" s="45"/>
      <c r="Y106" s="45"/>
      <c r="Z106" s="45">
        <v>3650.4921875</v>
      </c>
      <c r="AA106" s="45">
        <v>4162.71826171875</v>
      </c>
      <c r="AB106" s="45">
        <v>3538.66259765625</v>
      </c>
      <c r="AC106" s="45">
        <v>3855.5390625</v>
      </c>
      <c r="AD106" s="45">
        <v>4003.498046875</v>
      </c>
      <c r="AE106" s="45"/>
      <c r="AF106" s="45">
        <v>3214.278564453125</v>
      </c>
      <c r="AG106" s="45"/>
      <c r="AH106" s="2">
        <f t="shared" si="9"/>
        <v>305.77760555230128</v>
      </c>
      <c r="AI106" s="2">
        <f t="shared" si="10"/>
        <v>3214.278564453125</v>
      </c>
      <c r="AJ106" s="2">
        <f t="shared" si="11"/>
        <v>3403.6827636279286</v>
      </c>
      <c r="AK106" s="2">
        <f t="shared" si="12"/>
        <v>3862.3491719563804</v>
      </c>
      <c r="AL106" s="2">
        <f t="shared" si="13"/>
        <v>4321.0155802848321</v>
      </c>
      <c r="AM106" s="2">
        <f t="shared" si="14"/>
        <v>4550.2900390625</v>
      </c>
      <c r="AN106" s="2">
        <f ca="1">'calcGREEN(1)'!E121</f>
        <v>3865.2933716736261</v>
      </c>
      <c r="AO106" s="2"/>
      <c r="AP106" s="2">
        <f t="shared" si="15"/>
        <v>114.80775960286428</v>
      </c>
      <c r="AQ106" s="2"/>
      <c r="AR106" s="2"/>
      <c r="AS106" s="2">
        <f>data3!AM105</f>
        <v>3.4014646468623937</v>
      </c>
      <c r="AT106" s="2">
        <f t="shared" si="16"/>
        <v>33.752448289817202</v>
      </c>
    </row>
    <row r="107" spans="1:46">
      <c r="A107" s="14" t="str">
        <f>'data organization'!S108</f>
        <v>105:2:1.4:HI</v>
      </c>
      <c r="B107" s="45">
        <v>3880.2509765625</v>
      </c>
      <c r="C107" s="45">
        <v>3961.738037109375</v>
      </c>
      <c r="D107" s="45">
        <v>3703.044189453125</v>
      </c>
      <c r="E107" s="45">
        <v>4192.27880859375</v>
      </c>
      <c r="F107" s="45">
        <v>3898.86328125</v>
      </c>
      <c r="G107" s="45">
        <v>3888.384033203125</v>
      </c>
      <c r="H107" s="45">
        <v>3792.820556640625</v>
      </c>
      <c r="I107" s="45">
        <v>3579.17138671875</v>
      </c>
      <c r="J107" s="45">
        <v>3826.760498046875</v>
      </c>
      <c r="K107" s="45">
        <v>4147.390625</v>
      </c>
      <c r="L107" s="45">
        <v>3572.915283203125</v>
      </c>
      <c r="M107" s="45">
        <v>3452.4833984375</v>
      </c>
      <c r="N107" s="45">
        <v>3878.061279296875</v>
      </c>
      <c r="O107" s="45">
        <v>3433.402099609375</v>
      </c>
      <c r="P107" s="45"/>
      <c r="Q107" s="45"/>
      <c r="R107" s="45">
        <v>3363.17626953125</v>
      </c>
      <c r="S107" s="45"/>
      <c r="T107" s="45"/>
      <c r="U107" s="45">
        <v>4412.96630859375</v>
      </c>
      <c r="V107" s="45">
        <v>3568.22314453125</v>
      </c>
      <c r="W107" s="45">
        <v>3599.973388671875</v>
      </c>
      <c r="X107" s="45"/>
      <c r="Y107" s="45"/>
      <c r="Z107" s="45">
        <v>3540.383056640625</v>
      </c>
      <c r="AA107" s="45">
        <v>4037.750732421875</v>
      </c>
      <c r="AB107" s="45">
        <v>3432.15087890625</v>
      </c>
      <c r="AC107" s="45">
        <v>3739.330078125</v>
      </c>
      <c r="AD107" s="45">
        <v>3883.06640625</v>
      </c>
      <c r="AE107" s="45"/>
      <c r="AF107" s="45">
        <v>3117.151123046875</v>
      </c>
      <c r="AG107" s="45"/>
      <c r="AH107" s="2">
        <f t="shared" si="9"/>
        <v>296.54914562794551</v>
      </c>
      <c r="AI107" s="2">
        <f t="shared" si="10"/>
        <v>3117.151123046875</v>
      </c>
      <c r="AJ107" s="2">
        <f t="shared" si="11"/>
        <v>3301.0819415515716</v>
      </c>
      <c r="AK107" s="2">
        <f t="shared" si="12"/>
        <v>3745.9056599934897</v>
      </c>
      <c r="AL107" s="2">
        <f t="shared" si="13"/>
        <v>4190.7293784354079</v>
      </c>
      <c r="AM107" s="2">
        <f t="shared" si="14"/>
        <v>4412.96630859375</v>
      </c>
      <c r="AN107" s="2">
        <f ca="1">'calcGREEN(1)'!E122</f>
        <v>3749.0027945522434</v>
      </c>
      <c r="AO107" s="2"/>
      <c r="AP107" s="2">
        <f t="shared" si="15"/>
        <v>116.44351196289062</v>
      </c>
      <c r="AQ107" s="2"/>
      <c r="AR107" s="2"/>
      <c r="AS107" s="2">
        <f>data3!AM106</f>
        <v>3.4311292094569126</v>
      </c>
      <c r="AT107" s="2">
        <f t="shared" si="16"/>
        <v>33.937373049650198</v>
      </c>
    </row>
    <row r="108" spans="1:46">
      <c r="A108" s="14" t="str">
        <f>'data organization'!S109</f>
        <v>106:2:1.38:HI</v>
      </c>
      <c r="B108" s="45">
        <v>3756.847412109375</v>
      </c>
      <c r="C108" s="45">
        <v>3836.614013671875</v>
      </c>
      <c r="D108" s="45">
        <v>3585.583984375</v>
      </c>
      <c r="E108" s="45">
        <v>4059.4912109375</v>
      </c>
      <c r="F108" s="45">
        <v>3775.928955078125</v>
      </c>
      <c r="G108" s="45">
        <v>3765.9189453125</v>
      </c>
      <c r="H108" s="45">
        <v>3673.1708984375</v>
      </c>
      <c r="I108" s="45">
        <v>3466.2470703125</v>
      </c>
      <c r="J108" s="45">
        <v>3706.32861328125</v>
      </c>
      <c r="K108" s="45">
        <v>4017.418212890625</v>
      </c>
      <c r="L108" s="45">
        <v>3460.147216796875</v>
      </c>
      <c r="M108" s="45">
        <v>3343.46923828125</v>
      </c>
      <c r="N108" s="45">
        <v>3756.0654296875</v>
      </c>
      <c r="O108" s="45">
        <v>3324.544189453125</v>
      </c>
      <c r="P108" s="45"/>
      <c r="Q108" s="45"/>
      <c r="R108" s="45">
        <v>3256.977294921875</v>
      </c>
      <c r="S108" s="45"/>
      <c r="T108" s="45"/>
      <c r="U108" s="45">
        <v>4273.92236328125</v>
      </c>
      <c r="V108" s="45">
        <v>3455.455078125</v>
      </c>
      <c r="W108" s="45">
        <v>3486.42333984375</v>
      </c>
      <c r="X108" s="45"/>
      <c r="Y108" s="45"/>
      <c r="Z108" s="45">
        <v>3428.39697265625</v>
      </c>
      <c r="AA108" s="45">
        <v>3909.968017578125</v>
      </c>
      <c r="AB108" s="45">
        <v>3323.91845703125</v>
      </c>
      <c r="AC108" s="45">
        <v>3620.931640625</v>
      </c>
      <c r="AD108" s="45">
        <v>3760.44482421875</v>
      </c>
      <c r="AE108" s="45"/>
      <c r="AF108" s="45">
        <v>3018.30322265625</v>
      </c>
      <c r="AG108" s="45"/>
      <c r="AH108" s="2">
        <f t="shared" si="9"/>
        <v>287.29887923595908</v>
      </c>
      <c r="AI108" s="2">
        <f t="shared" si="10"/>
        <v>3018.30322265625</v>
      </c>
      <c r="AJ108" s="2">
        <f t="shared" si="11"/>
        <v>3196.6565395444986</v>
      </c>
      <c r="AK108" s="2">
        <f t="shared" si="12"/>
        <v>3627.6048583984375</v>
      </c>
      <c r="AL108" s="2">
        <f t="shared" si="13"/>
        <v>4058.5531772523764</v>
      </c>
      <c r="AM108" s="2">
        <f t="shared" si="14"/>
        <v>4273.92236328125</v>
      </c>
      <c r="AN108" s="2">
        <f ca="1">'calcGREEN(1)'!E123</f>
        <v>3630.7934339272683</v>
      </c>
      <c r="AO108" s="2"/>
      <c r="AP108" s="2">
        <f t="shared" si="15"/>
        <v>118.30080159505223</v>
      </c>
      <c r="AQ108" s="2"/>
      <c r="AR108" s="2"/>
      <c r="AS108" s="2">
        <f>data3!AM107</f>
        <v>3.4877425163022906</v>
      </c>
      <c r="AT108" s="2">
        <f t="shared" si="16"/>
        <v>33.91901811618677</v>
      </c>
    </row>
    <row r="109" spans="1:46">
      <c r="A109" s="14" t="str">
        <f>'data organization'!S110</f>
        <v>107:2:1.36:HI</v>
      </c>
      <c r="B109" s="45">
        <v>3630.31591796875</v>
      </c>
      <c r="C109" s="45">
        <v>3708.20556640625</v>
      </c>
      <c r="D109" s="45">
        <v>3465.934326171875</v>
      </c>
      <c r="E109" s="45">
        <v>3924.513671875</v>
      </c>
      <c r="F109" s="45">
        <v>3650.335693359375</v>
      </c>
      <c r="G109" s="45">
        <v>3640.482177734375</v>
      </c>
      <c r="H109" s="45">
        <v>3550.705810546875</v>
      </c>
      <c r="I109" s="45">
        <v>3350.663818359375</v>
      </c>
      <c r="J109" s="45">
        <v>3582.6123046875</v>
      </c>
      <c r="K109" s="45">
        <v>3883.22265625</v>
      </c>
      <c r="L109" s="45">
        <v>3345.033203125</v>
      </c>
      <c r="M109" s="45">
        <v>3232.26513671875</v>
      </c>
      <c r="N109" s="45">
        <v>3631.097900390625</v>
      </c>
      <c r="O109" s="45">
        <v>3214.122314453125</v>
      </c>
      <c r="P109" s="45"/>
      <c r="Q109" s="45"/>
      <c r="R109" s="45">
        <v>3148.275634765625</v>
      </c>
      <c r="S109" s="45"/>
      <c r="T109" s="45"/>
      <c r="U109" s="45">
        <v>4131.12451171875</v>
      </c>
      <c r="V109" s="45">
        <v>3340.49755859375</v>
      </c>
      <c r="W109" s="45">
        <v>3370.05810546875</v>
      </c>
      <c r="X109" s="45"/>
      <c r="Y109" s="45"/>
      <c r="Z109" s="45">
        <v>3314.690673828125</v>
      </c>
      <c r="AA109" s="45">
        <v>3779.839111328125</v>
      </c>
      <c r="AB109" s="45">
        <v>3213.653076171875</v>
      </c>
      <c r="AC109" s="45">
        <v>3500.8125</v>
      </c>
      <c r="AD109" s="45">
        <v>3634.6953125</v>
      </c>
      <c r="AE109" s="45"/>
      <c r="AF109" s="45">
        <v>2917.421875</v>
      </c>
      <c r="AG109" s="45"/>
      <c r="AH109" s="2">
        <f t="shared" si="9"/>
        <v>277.61960471574406</v>
      </c>
      <c r="AI109" s="2">
        <f t="shared" si="10"/>
        <v>2917.421875</v>
      </c>
      <c r="AJ109" s="2">
        <f t="shared" si="11"/>
        <v>3090.2613786522957</v>
      </c>
      <c r="AK109" s="2">
        <f t="shared" si="12"/>
        <v>3506.6907857259116</v>
      </c>
      <c r="AL109" s="2">
        <f t="shared" si="13"/>
        <v>3923.1201927995276</v>
      </c>
      <c r="AM109" s="2">
        <f t="shared" si="14"/>
        <v>4131.12451171875</v>
      </c>
      <c r="AN109" s="2">
        <f ca="1">'calcGREEN(1)'!E124</f>
        <v>3509.8291204945826</v>
      </c>
      <c r="AO109" s="2"/>
      <c r="AP109" s="2">
        <f t="shared" si="15"/>
        <v>120.91407267252589</v>
      </c>
      <c r="AQ109" s="2"/>
      <c r="AR109" s="2"/>
      <c r="AS109" s="2">
        <f>data3!AM108</f>
        <v>3.5690268239667375</v>
      </c>
      <c r="AT109" s="2">
        <f t="shared" si="16"/>
        <v>33.878723426947488</v>
      </c>
    </row>
    <row r="110" spans="1:46">
      <c r="A110" s="14" t="str">
        <f>'data organization'!S111</f>
        <v>108:2:1.34:HI</v>
      </c>
      <c r="B110" s="45">
        <v>3499.561279296875</v>
      </c>
      <c r="C110" s="45">
        <v>3576.19970703125</v>
      </c>
      <c r="D110" s="45">
        <v>3342.53076171875</v>
      </c>
      <c r="E110" s="45">
        <v>3785.15673828125</v>
      </c>
      <c r="F110" s="45">
        <v>3520.676025390625</v>
      </c>
      <c r="G110" s="45">
        <v>3511.447998046875</v>
      </c>
      <c r="H110" s="45">
        <v>3424.7998046875</v>
      </c>
      <c r="I110" s="45">
        <v>3231.952392578125</v>
      </c>
      <c r="J110" s="45">
        <v>3455.455078125</v>
      </c>
      <c r="K110" s="45">
        <v>3745.429931640625</v>
      </c>
      <c r="L110" s="45">
        <v>3226.16552734375</v>
      </c>
      <c r="M110" s="45">
        <v>3117.3076171875</v>
      </c>
      <c r="N110" s="45">
        <v>3502.063720703125</v>
      </c>
      <c r="O110" s="45">
        <v>3099.946533203125</v>
      </c>
      <c r="P110" s="45"/>
      <c r="Q110" s="45"/>
      <c r="R110" s="45">
        <v>3036.289794921875</v>
      </c>
      <c r="S110" s="45"/>
      <c r="T110" s="45"/>
      <c r="U110" s="45">
        <v>3984.416748046875</v>
      </c>
      <c r="V110" s="45">
        <v>3221.9423828125</v>
      </c>
      <c r="W110" s="45">
        <v>3250.564697265625</v>
      </c>
      <c r="X110" s="45"/>
      <c r="Y110" s="45"/>
      <c r="Z110" s="45">
        <v>3197.23046875</v>
      </c>
      <c r="AA110" s="45">
        <v>3645.330810546875</v>
      </c>
      <c r="AB110" s="45">
        <v>3099.477294921875</v>
      </c>
      <c r="AC110" s="45">
        <v>3376.939697265625</v>
      </c>
      <c r="AD110" s="45">
        <v>3505.8173828125</v>
      </c>
      <c r="AE110" s="45"/>
      <c r="AF110" s="45">
        <v>2813.25634765625</v>
      </c>
      <c r="AG110" s="45"/>
      <c r="AH110" s="2">
        <f t="shared" si="9"/>
        <v>267.77641708764151</v>
      </c>
      <c r="AI110" s="2">
        <f t="shared" si="10"/>
        <v>2813.25634765625</v>
      </c>
      <c r="AJ110" s="2">
        <f t="shared" si="11"/>
        <v>2980.4169885449701</v>
      </c>
      <c r="AK110" s="2">
        <f t="shared" si="12"/>
        <v>3382.0816141764321</v>
      </c>
      <c r="AL110" s="2">
        <f t="shared" si="13"/>
        <v>3783.7462398078942</v>
      </c>
      <c r="AM110" s="2">
        <f t="shared" si="14"/>
        <v>3984.416748046875</v>
      </c>
      <c r="AN110" s="2">
        <f ca="1">'calcGREEN(1)'!E125</f>
        <v>3384.4752435275464</v>
      </c>
      <c r="AO110" s="2"/>
      <c r="AP110" s="2">
        <f t="shared" si="15"/>
        <v>124.60917154947947</v>
      </c>
      <c r="AQ110" s="2"/>
      <c r="AR110" s="2"/>
      <c r="AS110" s="2">
        <f>data3!AM109</f>
        <v>3.6985399799962124</v>
      </c>
      <c r="AT110" s="2">
        <f t="shared" si="16"/>
        <v>33.691449118689015</v>
      </c>
    </row>
    <row r="111" spans="1:46">
      <c r="A111" s="14" t="str">
        <f>'data organization'!S112</f>
        <v>109:2:1.32:HI</v>
      </c>
      <c r="B111" s="45">
        <v>3364.583740234375</v>
      </c>
      <c r="C111" s="45">
        <v>3439.814697265625</v>
      </c>
      <c r="D111" s="45">
        <v>3215.52978515625</v>
      </c>
      <c r="E111" s="45">
        <v>3641.26416015625</v>
      </c>
      <c r="F111" s="45">
        <v>3385.85498046875</v>
      </c>
      <c r="G111" s="45">
        <v>3377.721923828125</v>
      </c>
      <c r="H111" s="45">
        <v>3294.6708984375</v>
      </c>
      <c r="I111" s="45">
        <v>3108.861572265625</v>
      </c>
      <c r="J111" s="45">
        <v>3324.074951171875</v>
      </c>
      <c r="K111" s="45">
        <v>3603.2578125</v>
      </c>
      <c r="L111" s="45">
        <v>3103.5439453125</v>
      </c>
      <c r="M111" s="45">
        <v>2998.59619140625</v>
      </c>
      <c r="N111" s="45">
        <v>3369.11962890625</v>
      </c>
      <c r="O111" s="45">
        <v>2982.330078125</v>
      </c>
      <c r="P111" s="45"/>
      <c r="Q111" s="45"/>
      <c r="R111" s="45">
        <v>2920.393798828125</v>
      </c>
      <c r="S111" s="45"/>
      <c r="T111" s="45"/>
      <c r="U111" s="45">
        <v>3832.703857421875</v>
      </c>
      <c r="V111" s="45">
        <v>3099.321044921875</v>
      </c>
      <c r="W111" s="45">
        <v>3127.004638671875</v>
      </c>
      <c r="X111" s="45"/>
      <c r="Y111" s="45"/>
      <c r="Z111" s="45">
        <v>3075.860107421875</v>
      </c>
      <c r="AA111" s="45">
        <v>3507.22509765625</v>
      </c>
      <c r="AB111" s="45">
        <v>2981.548095703125</v>
      </c>
      <c r="AC111" s="45">
        <v>3248.84423828125</v>
      </c>
      <c r="AD111" s="45">
        <v>3372.716796875</v>
      </c>
      <c r="AE111" s="45"/>
      <c r="AF111" s="45">
        <v>2706.431640625</v>
      </c>
      <c r="AG111" s="45"/>
      <c r="AH111" s="2">
        <f t="shared" si="9"/>
        <v>257.55641071298567</v>
      </c>
      <c r="AI111" s="2">
        <f t="shared" si="10"/>
        <v>2706.431640625</v>
      </c>
      <c r="AJ111" s="2">
        <f t="shared" si="11"/>
        <v>2867.0517873322142</v>
      </c>
      <c r="AK111" s="2">
        <f t="shared" si="12"/>
        <v>3253.3864034016929</v>
      </c>
      <c r="AL111" s="2">
        <f t="shared" si="13"/>
        <v>3639.7210194711715</v>
      </c>
      <c r="AM111" s="2">
        <f t="shared" si="14"/>
        <v>3832.703857421875</v>
      </c>
      <c r="AN111" s="2">
        <f ca="1">'calcGREEN(1)'!E126</f>
        <v>3255.4581335629014</v>
      </c>
      <c r="AO111" s="2"/>
      <c r="AP111" s="2">
        <f t="shared" si="15"/>
        <v>128.69521077473928</v>
      </c>
      <c r="AQ111" s="2"/>
      <c r="AR111" s="2"/>
      <c r="AS111" s="2">
        <f>data3!AM110</f>
        <v>3.8066229051159297</v>
      </c>
      <c r="AT111" s="2">
        <f t="shared" si="16"/>
        <v>33.808237375385595</v>
      </c>
    </row>
    <row r="112" spans="1:46">
      <c r="A112" s="14" t="str">
        <f>'data organization'!S113</f>
        <v>110:2:1.3:HI</v>
      </c>
      <c r="B112" s="45">
        <v>3224.7578125</v>
      </c>
      <c r="C112" s="45">
        <v>3298.11181640625</v>
      </c>
      <c r="D112" s="45">
        <v>3083.211181640625</v>
      </c>
      <c r="E112" s="45">
        <v>3491.584716796875</v>
      </c>
      <c r="F112" s="45">
        <v>3246.654541015625</v>
      </c>
      <c r="G112" s="45">
        <v>3239.14697265625</v>
      </c>
      <c r="H112" s="45">
        <v>3159.22412109375</v>
      </c>
      <c r="I112" s="45">
        <v>2981.078857421875</v>
      </c>
      <c r="J112" s="45">
        <v>3187.376953125</v>
      </c>
      <c r="K112" s="45">
        <v>3455.611572265625</v>
      </c>
      <c r="L112" s="45">
        <v>2976.073974609375</v>
      </c>
      <c r="M112" s="45">
        <v>2875.974609375</v>
      </c>
      <c r="N112" s="45">
        <v>3230.857666015625</v>
      </c>
      <c r="O112" s="45">
        <v>2860.177734375</v>
      </c>
      <c r="P112" s="45"/>
      <c r="Q112" s="45"/>
      <c r="R112" s="45">
        <v>2800.900390625</v>
      </c>
      <c r="S112" s="45"/>
      <c r="T112" s="45"/>
      <c r="U112" s="45">
        <v>3675.67333984375</v>
      </c>
      <c r="V112" s="45">
        <v>2971.850830078125</v>
      </c>
      <c r="W112" s="45">
        <v>2998.59619140625</v>
      </c>
      <c r="X112" s="45"/>
      <c r="Y112" s="45"/>
      <c r="Z112" s="45">
        <v>2949.485107421875</v>
      </c>
      <c r="AA112" s="45">
        <v>3363.33251953125</v>
      </c>
      <c r="AB112" s="45">
        <v>2859.0830078125</v>
      </c>
      <c r="AC112" s="45">
        <v>3115.743408203125</v>
      </c>
      <c r="AD112" s="45">
        <v>3233.829345703125</v>
      </c>
      <c r="AE112" s="45"/>
      <c r="AF112" s="45">
        <v>2594.60205078125</v>
      </c>
      <c r="AG112" s="45"/>
      <c r="AH112" s="2">
        <f t="shared" si="9"/>
        <v>246.99066175941439</v>
      </c>
      <c r="AI112" s="2">
        <f t="shared" si="10"/>
        <v>2594.60205078125</v>
      </c>
      <c r="AJ112" s="2">
        <f t="shared" si="11"/>
        <v>2749.219787390175</v>
      </c>
      <c r="AK112" s="2">
        <f t="shared" si="12"/>
        <v>3119.7057800292969</v>
      </c>
      <c r="AL112" s="2">
        <f t="shared" si="13"/>
        <v>3490.1917726684187</v>
      </c>
      <c r="AM112" s="2">
        <f t="shared" si="14"/>
        <v>3675.67333984375</v>
      </c>
      <c r="AN112" s="2">
        <f ca="1">'calcGREEN(1)'!E127</f>
        <v>3121.5048687251692</v>
      </c>
      <c r="AO112" s="2"/>
      <c r="AP112" s="2">
        <f t="shared" si="15"/>
        <v>133.68062337239598</v>
      </c>
      <c r="AQ112" s="2"/>
      <c r="AR112" s="2"/>
      <c r="AS112" s="2">
        <f>data3!AM111</f>
        <v>3.9522631245274766</v>
      </c>
      <c r="AT112" s="2">
        <f t="shared" si="16"/>
        <v>33.823816674244966</v>
      </c>
    </row>
    <row r="113" spans="1:46">
      <c r="A113" s="14" t="str">
        <f>'data organization'!S114</f>
        <v>111:2:1.28:HI</v>
      </c>
      <c r="B113" s="45">
        <v>3077.737060546875</v>
      </c>
      <c r="C113" s="45">
        <v>3150.30908203125</v>
      </c>
      <c r="D113" s="45">
        <v>2945.261962890625</v>
      </c>
      <c r="E113" s="45">
        <v>3335.336181640625</v>
      </c>
      <c r="F113" s="45">
        <v>3101.354248046875</v>
      </c>
      <c r="G113" s="45">
        <v>3094.15966796875</v>
      </c>
      <c r="H113" s="45">
        <v>3018.30322265625</v>
      </c>
      <c r="I113" s="45">
        <v>2847.665283203125</v>
      </c>
      <c r="J113" s="45">
        <v>3046.143310546875</v>
      </c>
      <c r="K113" s="45">
        <v>3301.865478515625</v>
      </c>
      <c r="L113" s="45">
        <v>2843.598876953125</v>
      </c>
      <c r="M113" s="45">
        <v>2747.40966796875</v>
      </c>
      <c r="N113" s="45">
        <v>3086.652099609375</v>
      </c>
      <c r="O113" s="45">
        <v>2732.55126953125</v>
      </c>
      <c r="P113" s="45"/>
      <c r="Q113" s="45"/>
      <c r="R113" s="45">
        <v>2675.46337890625</v>
      </c>
      <c r="S113" s="45"/>
      <c r="T113" s="45"/>
      <c r="U113" s="45">
        <v>3511.447998046875</v>
      </c>
      <c r="V113" s="45">
        <v>2839.5322265625</v>
      </c>
      <c r="W113" s="45">
        <v>2864.869873046875</v>
      </c>
      <c r="X113" s="45"/>
      <c r="Y113" s="45"/>
      <c r="Z113" s="45">
        <v>2817.948486328125</v>
      </c>
      <c r="AA113" s="45">
        <v>3213.183837890625</v>
      </c>
      <c r="AB113" s="45">
        <v>2731.769287109375</v>
      </c>
      <c r="AC113" s="45">
        <v>2976.85595703125</v>
      </c>
      <c r="AD113" s="45">
        <v>3089.623779296875</v>
      </c>
      <c r="AE113" s="45"/>
      <c r="AF113" s="45">
        <v>2478.393310546875</v>
      </c>
      <c r="AG113" s="45"/>
      <c r="AH113" s="2">
        <f t="shared" si="9"/>
        <v>235.91655870985645</v>
      </c>
      <c r="AI113" s="2">
        <f t="shared" si="10"/>
        <v>2478.393310546875</v>
      </c>
      <c r="AJ113" s="2">
        <f t="shared" si="11"/>
        <v>2626.4349763883401</v>
      </c>
      <c r="AK113" s="2">
        <f t="shared" si="12"/>
        <v>2980.309814453125</v>
      </c>
      <c r="AL113" s="2">
        <f t="shared" si="13"/>
        <v>3334.1846525179099</v>
      </c>
      <c r="AM113" s="2">
        <f t="shared" si="14"/>
        <v>3511.447998046875</v>
      </c>
      <c r="AN113" s="2">
        <f ca="1">'calcGREEN(1)'!E128</f>
        <v>2981.8285019585824</v>
      </c>
      <c r="AO113" s="2"/>
      <c r="AP113" s="2">
        <f t="shared" si="15"/>
        <v>139.39596557617187</v>
      </c>
      <c r="AQ113" s="2"/>
      <c r="AR113" s="2"/>
      <c r="AS113" s="2">
        <f>data3!AM112</f>
        <v>4.1211220525926109</v>
      </c>
      <c r="AT113" s="2">
        <f t="shared" si="16"/>
        <v>33.824760295191311</v>
      </c>
    </row>
    <row r="114" spans="1:46">
      <c r="A114" s="14" t="str">
        <f>'data organization'!S115</f>
        <v>112:2:1.26:HI</v>
      </c>
      <c r="B114" s="45">
        <v>2928.2138671875</v>
      </c>
      <c r="C114" s="45">
        <v>2997.814208984375</v>
      </c>
      <c r="D114" s="45">
        <v>2802.620849609375</v>
      </c>
      <c r="E114" s="45">
        <v>3173.45703125</v>
      </c>
      <c r="F114" s="45">
        <v>2951.049072265625</v>
      </c>
      <c r="G114" s="45">
        <v>2944.47998046875</v>
      </c>
      <c r="H114" s="45">
        <v>2872.220947265625</v>
      </c>
      <c r="I114" s="45">
        <v>2709.716064453125</v>
      </c>
      <c r="J114" s="45">
        <v>2898.809814453125</v>
      </c>
      <c r="K114" s="45">
        <v>3142.01953125</v>
      </c>
      <c r="L114" s="45">
        <v>2705.96240234375</v>
      </c>
      <c r="M114" s="45">
        <v>2614.6220703125</v>
      </c>
      <c r="N114" s="45">
        <v>2936.97265625</v>
      </c>
      <c r="O114" s="45">
        <v>2600.38916015625</v>
      </c>
      <c r="P114" s="45"/>
      <c r="Q114" s="45"/>
      <c r="R114" s="45">
        <v>2545.8037109375</v>
      </c>
      <c r="S114" s="45"/>
      <c r="T114" s="45"/>
      <c r="U114" s="45">
        <v>3341.905029296875</v>
      </c>
      <c r="V114" s="45">
        <v>2702.05224609375</v>
      </c>
      <c r="W114" s="45">
        <v>2726.451416015625</v>
      </c>
      <c r="X114" s="45"/>
      <c r="Y114" s="45"/>
      <c r="Z114" s="45">
        <v>2681.7197265625</v>
      </c>
      <c r="AA114" s="45">
        <v>3056.935302734375</v>
      </c>
      <c r="AB114" s="45">
        <v>2599.137939453125</v>
      </c>
      <c r="AC114" s="45">
        <v>2832.96337890625</v>
      </c>
      <c r="AD114" s="45">
        <v>2939.787841796875</v>
      </c>
      <c r="AE114" s="45"/>
      <c r="AF114" s="45">
        <v>2357.648681640625</v>
      </c>
      <c r="AG114" s="45"/>
      <c r="AH114" s="2">
        <f t="shared" si="9"/>
        <v>224.53600004605963</v>
      </c>
      <c r="AI114" s="2">
        <f t="shared" si="10"/>
        <v>2357.648681640625</v>
      </c>
      <c r="AJ114" s="2">
        <f t="shared" si="11"/>
        <v>2499.1440386678896</v>
      </c>
      <c r="AK114" s="2">
        <f t="shared" si="12"/>
        <v>2835.948038736979</v>
      </c>
      <c r="AL114" s="2">
        <f t="shared" si="13"/>
        <v>3172.7520388060684</v>
      </c>
      <c r="AM114" s="2">
        <f t="shared" si="14"/>
        <v>3341.905029296875</v>
      </c>
      <c r="AN114" s="2">
        <f ca="1">'calcGREEN(1)'!E129</f>
        <v>2837.5327343705681</v>
      </c>
      <c r="AO114" s="2"/>
      <c r="AP114" s="2">
        <f t="shared" si="15"/>
        <v>144.36177571614598</v>
      </c>
      <c r="AQ114" s="2"/>
      <c r="AR114" s="2"/>
      <c r="AS114" s="2">
        <f>data3!AM113</f>
        <v>4.2574165098128702</v>
      </c>
      <c r="AT114" s="2">
        <f t="shared" si="16"/>
        <v>33.908304574712901</v>
      </c>
    </row>
    <row r="115" spans="1:46">
      <c r="A115" s="14" t="str">
        <f>'data organization'!S116</f>
        <v>113:2:1.24:HI</v>
      </c>
      <c r="B115" s="45">
        <v>2773.216552734375</v>
      </c>
      <c r="C115" s="45">
        <v>2840.00146484375</v>
      </c>
      <c r="D115" s="45">
        <v>2655.75634765625</v>
      </c>
      <c r="E115" s="45">
        <v>3006.41650390625</v>
      </c>
      <c r="F115" s="45">
        <v>2796.208251953125</v>
      </c>
      <c r="G115" s="45">
        <v>2789.951904296875</v>
      </c>
      <c r="H115" s="45">
        <v>2721.2900390625</v>
      </c>
      <c r="I115" s="45">
        <v>2566.605712890625</v>
      </c>
      <c r="J115" s="45">
        <v>2746.31494140625</v>
      </c>
      <c r="K115" s="45">
        <v>2976.85595703125</v>
      </c>
      <c r="L115" s="45">
        <v>2563.634033203125</v>
      </c>
      <c r="M115" s="45">
        <v>2476.8291015625</v>
      </c>
      <c r="N115" s="45">
        <v>2783.2265625</v>
      </c>
      <c r="O115" s="45">
        <v>2464.31689453125</v>
      </c>
      <c r="P115" s="45"/>
      <c r="Q115" s="45"/>
      <c r="R115" s="45">
        <v>2412.07763671875</v>
      </c>
      <c r="S115" s="45"/>
      <c r="T115" s="45"/>
      <c r="U115" s="45">
        <v>3165.63671875</v>
      </c>
      <c r="V115" s="45">
        <v>2560.349365234375</v>
      </c>
      <c r="W115" s="45">
        <v>2583.1845703125</v>
      </c>
      <c r="X115" s="45"/>
      <c r="Y115" s="45"/>
      <c r="Z115" s="45">
        <v>2541.111572265625</v>
      </c>
      <c r="AA115" s="45">
        <v>2897.245849609375</v>
      </c>
      <c r="AB115" s="45">
        <v>2462.9091796875</v>
      </c>
      <c r="AC115" s="45">
        <v>2684.378662109375</v>
      </c>
      <c r="AD115" s="45">
        <v>2785.103271484375</v>
      </c>
      <c r="AE115" s="45"/>
      <c r="AF115" s="45">
        <v>2233.77587890625</v>
      </c>
      <c r="AG115" s="45"/>
      <c r="AH115" s="38">
        <f t="shared" si="9"/>
        <v>212.6494328664061</v>
      </c>
      <c r="AI115" s="38">
        <f t="shared" si="10"/>
        <v>2233.77587890625</v>
      </c>
      <c r="AJ115" s="38">
        <f t="shared" si="11"/>
        <v>2367.9590578944012</v>
      </c>
      <c r="AK115" s="38">
        <f t="shared" si="12"/>
        <v>2686.9332071940103</v>
      </c>
      <c r="AL115" s="38">
        <f t="shared" si="13"/>
        <v>3005.9073564936193</v>
      </c>
      <c r="AM115" s="38">
        <f t="shared" si="14"/>
        <v>3165.63671875</v>
      </c>
      <c r="AN115" s="38">
        <f ca="1">'calcGREEN(1)'!E130</f>
        <v>2688.3662914298093</v>
      </c>
      <c r="AO115" s="38"/>
      <c r="AP115" s="38">
        <f t="shared" si="15"/>
        <v>149.01483154296875</v>
      </c>
      <c r="AQ115" s="38"/>
      <c r="AR115" s="38"/>
      <c r="AS115" s="38">
        <f>data3!AM114</f>
        <v>4.4011247696415126</v>
      </c>
      <c r="AT115" s="38">
        <f>AP115/AS115</f>
        <v>33.858351976489537</v>
      </c>
    </row>
    <row r="116" spans="1:46">
      <c r="A116" s="14" t="str">
        <f>'data organization'!S117</f>
        <v>114:17:3.5:HI</v>
      </c>
      <c r="B116" s="45">
        <v>591.2108154296875</v>
      </c>
      <c r="C116" s="45">
        <v>601.53350830078125</v>
      </c>
      <c r="D116" s="45">
        <v>562.9014892578125</v>
      </c>
      <c r="E116" s="45">
        <v>635.78619384765625</v>
      </c>
      <c r="F116" s="45">
        <v>591.05438232421875</v>
      </c>
      <c r="G116" s="45">
        <v>589.95953369140625</v>
      </c>
      <c r="H116" s="45">
        <v>575.88311767578125</v>
      </c>
      <c r="I116" s="45">
        <v>545.22772216796875</v>
      </c>
      <c r="J116" s="45">
        <v>581.98291015625</v>
      </c>
      <c r="K116" s="45">
        <v>628.59161376953125</v>
      </c>
      <c r="L116" s="45">
        <v>543.97650146484375</v>
      </c>
      <c r="M116" s="45">
        <v>525.83349609375</v>
      </c>
      <c r="N116" s="45">
        <v>589.33392333984375</v>
      </c>
      <c r="O116" s="45">
        <v>524.73870849609375</v>
      </c>
      <c r="P116" s="45"/>
      <c r="Q116" s="45"/>
      <c r="R116" s="45">
        <v>511.757080078125</v>
      </c>
      <c r="S116" s="45"/>
      <c r="T116" s="45"/>
      <c r="U116" s="45">
        <v>669.5697021484375</v>
      </c>
      <c r="V116" s="45">
        <v>541.16119384765625</v>
      </c>
      <c r="W116" s="45">
        <v>545.69696044921875</v>
      </c>
      <c r="X116" s="45"/>
      <c r="Y116" s="45"/>
      <c r="Z116" s="45">
        <v>535.99981689453125</v>
      </c>
      <c r="AA116" s="45">
        <v>612.0126953125</v>
      </c>
      <c r="AB116" s="45">
        <v>523.4874267578125</v>
      </c>
      <c r="AC116" s="45">
        <v>568.0628662109375</v>
      </c>
      <c r="AD116" s="45">
        <v>592.61846923828125</v>
      </c>
      <c r="AE116" s="45"/>
      <c r="AF116" s="45">
        <v>478.59921264648437</v>
      </c>
      <c r="AG116" s="45"/>
      <c r="AH116" s="2">
        <f t="shared" si="9"/>
        <v>44.042883532246847</v>
      </c>
      <c r="AI116" s="2">
        <f t="shared" si="10"/>
        <v>478.59921264648437</v>
      </c>
      <c r="AJ116" s="2">
        <f t="shared" si="11"/>
        <v>503.39314718494677</v>
      </c>
      <c r="AK116" s="2">
        <f t="shared" si="12"/>
        <v>569.45747248331702</v>
      </c>
      <c r="AL116" s="2">
        <f t="shared" si="13"/>
        <v>635.52179778168727</v>
      </c>
      <c r="AM116" s="2">
        <f t="shared" si="14"/>
        <v>669.5697021484375</v>
      </c>
      <c r="AN116" s="89">
        <f ca="1">INDIRECT("'calcGREEN(1)'!R"&amp;ROW('calcGREEN(1)'!$V$17)+(ROW(AN116)-ROW($AN$116))/3&amp;"C"&amp;COLUMN('calcGREEN(1)'!$V$17),FALSE)</f>
        <v>570.11901588062244</v>
      </c>
      <c r="AO116" s="64">
        <f ca="1">AN116</f>
        <v>570.11901588062244</v>
      </c>
      <c r="AP116" s="88">
        <f>AK116-AK119</f>
        <v>4.5748418172199763</v>
      </c>
      <c r="AQ116" s="88">
        <f>AK117-AK120</f>
        <v>2.6219685872206355E-3</v>
      </c>
      <c r="AR116" s="88">
        <f>AK118-AK121</f>
        <v>0</v>
      </c>
      <c r="AS116" s="88">
        <f>data3!AM116</f>
        <v>-0.3533053475041541</v>
      </c>
      <c r="AT116" s="2"/>
    </row>
    <row r="117" spans="1:46">
      <c r="A117" s="14" t="str">
        <f>'data organization'!S118</f>
        <v>115:17:3.5:LO</v>
      </c>
      <c r="B117" s="45">
        <v>374.97711181640625</v>
      </c>
      <c r="C117" s="45">
        <v>374.97137451171875</v>
      </c>
      <c r="D117" s="45">
        <v>374.97711181640625</v>
      </c>
      <c r="E117" s="45">
        <v>374.97711181640625</v>
      </c>
      <c r="F117" s="45">
        <v>374.97711181640625</v>
      </c>
      <c r="G117" s="45">
        <v>374.97137451171875</v>
      </c>
      <c r="H117" s="45">
        <v>374.97137451171875</v>
      </c>
      <c r="I117" s="45">
        <v>374.97711181640625</v>
      </c>
      <c r="J117" s="45">
        <v>374.97137451171875</v>
      </c>
      <c r="K117" s="45">
        <v>374.97137451171875</v>
      </c>
      <c r="L117" s="45">
        <v>374.97711181640625</v>
      </c>
      <c r="M117" s="45">
        <v>374.97711181640625</v>
      </c>
      <c r="N117" s="45">
        <v>374.98281860351562</v>
      </c>
      <c r="O117" s="45">
        <v>374.97711181640625</v>
      </c>
      <c r="P117" s="45"/>
      <c r="Q117" s="45"/>
      <c r="R117" s="45">
        <v>374.97137451171875</v>
      </c>
      <c r="S117" s="45"/>
      <c r="T117" s="45"/>
      <c r="U117" s="45">
        <v>374.97137451171875</v>
      </c>
      <c r="V117" s="45">
        <v>374.97711181640625</v>
      </c>
      <c r="W117" s="45">
        <v>374.97137451171875</v>
      </c>
      <c r="X117" s="45"/>
      <c r="Y117" s="45"/>
      <c r="Z117" s="45">
        <v>374.96566772460937</v>
      </c>
      <c r="AA117" s="45">
        <v>374.96566772460937</v>
      </c>
      <c r="AB117" s="45">
        <v>374.97137451171875</v>
      </c>
      <c r="AC117" s="45">
        <v>374.97137451171875</v>
      </c>
      <c r="AD117" s="45">
        <v>374.97137451171875</v>
      </c>
      <c r="AE117" s="45"/>
      <c r="AF117" s="45">
        <v>374.95993041992187</v>
      </c>
      <c r="AG117" s="45"/>
      <c r="AH117" s="2">
        <f t="shared" si="9"/>
        <v>4.9162994870118951E-3</v>
      </c>
      <c r="AI117" s="60">
        <f t="shared" si="10"/>
        <v>374.95993041992187</v>
      </c>
      <c r="AJ117" s="2">
        <f t="shared" si="11"/>
        <v>374.9656759861536</v>
      </c>
      <c r="AK117" s="2">
        <f t="shared" si="12"/>
        <v>374.9730504353841</v>
      </c>
      <c r="AL117" s="2">
        <f t="shared" si="13"/>
        <v>374.98042488461459</v>
      </c>
      <c r="AM117" s="2">
        <f t="shared" si="14"/>
        <v>374.98281860351562</v>
      </c>
      <c r="AN117" s="89"/>
      <c r="AO117" s="64">
        <f ca="1">AN116</f>
        <v>570.11901588062244</v>
      </c>
      <c r="AP117" s="88"/>
      <c r="AQ117" s="88"/>
      <c r="AR117" s="88"/>
      <c r="AS117" s="88"/>
      <c r="AT117" s="2"/>
    </row>
    <row r="118" spans="1:46">
      <c r="A118" s="14" t="str">
        <f>'data organization'!S119</f>
        <v>116:17:3.5:HS</v>
      </c>
      <c r="B118" s="45">
        <v>154.98817443847656</v>
      </c>
      <c r="C118" s="45">
        <v>154.99290466308594</v>
      </c>
      <c r="D118" s="45">
        <v>154.98817443847656</v>
      </c>
      <c r="E118" s="45">
        <v>154.98817443847656</v>
      </c>
      <c r="F118" s="45">
        <v>154.98580932617187</v>
      </c>
      <c r="G118" s="45">
        <v>154.99290466308594</v>
      </c>
      <c r="H118" s="45">
        <v>154.99053955078125</v>
      </c>
      <c r="I118" s="45">
        <v>154.99053955078125</v>
      </c>
      <c r="J118" s="45">
        <v>154.99053955078125</v>
      </c>
      <c r="K118" s="45">
        <v>154.99053955078125</v>
      </c>
      <c r="L118" s="45">
        <v>154.99053955078125</v>
      </c>
      <c r="M118" s="45">
        <v>154.98817443847656</v>
      </c>
      <c r="N118" s="45">
        <v>154.99290466308594</v>
      </c>
      <c r="O118" s="45">
        <v>154.98817443847656</v>
      </c>
      <c r="P118" s="45"/>
      <c r="Q118" s="45"/>
      <c r="R118" s="45">
        <v>154.99053955078125</v>
      </c>
      <c r="S118" s="45"/>
      <c r="T118" s="45"/>
      <c r="U118" s="45">
        <v>154.98580932617187</v>
      </c>
      <c r="V118" s="45">
        <v>154.99290466308594</v>
      </c>
      <c r="W118" s="45">
        <v>154.99053955078125</v>
      </c>
      <c r="X118" s="45"/>
      <c r="Y118" s="45"/>
      <c r="Z118" s="45">
        <v>154.98580932617187</v>
      </c>
      <c r="AA118" s="45">
        <v>154.98817443847656</v>
      </c>
      <c r="AB118" s="45">
        <v>154.98817443847656</v>
      </c>
      <c r="AC118" s="45">
        <v>154.99053955078125</v>
      </c>
      <c r="AD118" s="45">
        <v>154.98817443847656</v>
      </c>
      <c r="AE118" s="45"/>
      <c r="AF118" s="45">
        <v>154.98580932617187</v>
      </c>
      <c r="AG118" s="45"/>
      <c r="AH118" s="2">
        <f t="shared" si="9"/>
        <v>2.3131254660913999E-3</v>
      </c>
      <c r="AI118" s="60">
        <f t="shared" si="10"/>
        <v>154.98580932617187</v>
      </c>
      <c r="AJ118" s="2">
        <f t="shared" si="11"/>
        <v>154.98588730642976</v>
      </c>
      <c r="AK118" s="2">
        <f t="shared" si="12"/>
        <v>154.98935699462891</v>
      </c>
      <c r="AL118" s="2">
        <f t="shared" si="13"/>
        <v>154.99282668282805</v>
      </c>
      <c r="AM118" s="2">
        <f t="shared" si="14"/>
        <v>154.99290466308594</v>
      </c>
      <c r="AN118" s="89"/>
      <c r="AO118" s="64">
        <f ca="1">AN116</f>
        <v>570.11901588062244</v>
      </c>
      <c r="AP118" s="88"/>
      <c r="AQ118" s="88"/>
      <c r="AR118" s="88"/>
      <c r="AS118" s="88"/>
      <c r="AT118" s="2"/>
    </row>
    <row r="119" spans="1:46">
      <c r="A119" s="14" t="str">
        <f>'data organization'!S120</f>
        <v>117:17:3.48:HI</v>
      </c>
      <c r="B119" s="45">
        <v>586.36224365234375</v>
      </c>
      <c r="C119" s="45">
        <v>595.9029541015625</v>
      </c>
      <c r="D119" s="45">
        <v>557.7401123046875</v>
      </c>
      <c r="E119" s="45">
        <v>630.93768310546875</v>
      </c>
      <c r="F119" s="45">
        <v>586.83148193359375</v>
      </c>
      <c r="G119" s="45">
        <v>585.89300537109375</v>
      </c>
      <c r="H119" s="45">
        <v>571.5037841796875</v>
      </c>
      <c r="I119" s="45">
        <v>540.06640625</v>
      </c>
      <c r="J119" s="45">
        <v>577.75994873046875</v>
      </c>
      <c r="K119" s="45">
        <v>624.05584716796875</v>
      </c>
      <c r="L119" s="45">
        <v>538.9715576171875</v>
      </c>
      <c r="M119" s="45">
        <v>521.7669677734375</v>
      </c>
      <c r="N119" s="45">
        <v>585.11102294921875</v>
      </c>
      <c r="O119" s="45">
        <v>520.20294189453125</v>
      </c>
      <c r="P119" s="45"/>
      <c r="Q119" s="45"/>
      <c r="R119" s="45">
        <v>507.06494140625</v>
      </c>
      <c r="S119" s="45"/>
      <c r="T119" s="45"/>
      <c r="U119" s="45">
        <v>664.4083251953125</v>
      </c>
      <c r="V119" s="45">
        <v>537.09466552734375</v>
      </c>
      <c r="W119" s="45">
        <v>541.317626953125</v>
      </c>
      <c r="X119" s="45"/>
      <c r="Y119" s="45"/>
      <c r="Z119" s="45">
        <v>531.77691650390625</v>
      </c>
      <c r="AA119" s="45">
        <v>607.63330078125</v>
      </c>
      <c r="AB119" s="45">
        <v>519.2645263671875</v>
      </c>
      <c r="AC119" s="45">
        <v>563.3707275390625</v>
      </c>
      <c r="AD119" s="45">
        <v>587.92626953125</v>
      </c>
      <c r="AE119" s="45"/>
      <c r="AF119" s="45">
        <v>474.21987915039063</v>
      </c>
      <c r="AG119" s="45"/>
      <c r="AH119" s="2">
        <f t="shared" si="9"/>
        <v>43.9155674215814</v>
      </c>
      <c r="AI119" s="2">
        <f t="shared" si="10"/>
        <v>474.21987915039063</v>
      </c>
      <c r="AJ119" s="2">
        <f t="shared" si="11"/>
        <v>499.00927953372491</v>
      </c>
      <c r="AK119" s="2">
        <f t="shared" si="12"/>
        <v>564.88263066609704</v>
      </c>
      <c r="AL119" s="2">
        <f t="shared" si="13"/>
        <v>630.75598179846918</v>
      </c>
      <c r="AM119" s="2">
        <f t="shared" si="14"/>
        <v>664.4083251953125</v>
      </c>
      <c r="AN119" s="89">
        <f ca="1">INDIRECT("'calcGREEN(1)'!R"&amp;ROW('calcGREEN(1)'!$V$17)+(ROW(AN119)-ROW($AN$116))/3&amp;"C"&amp;COLUMN('calcGREEN(1)'!$V$17),FALSE)</f>
        <v>582.09352347074378</v>
      </c>
      <c r="AO119" s="64">
        <f t="shared" ref="AO119" ca="1" si="17">AN119</f>
        <v>582.09352347074378</v>
      </c>
      <c r="AP119" s="88">
        <f>AK119-AK122</f>
        <v>2.1896692911784612</v>
      </c>
      <c r="AQ119" s="88">
        <f>AK120-AK123</f>
        <v>-1.1927286784043645E-3</v>
      </c>
      <c r="AR119" s="88">
        <f>AK121-AK124</f>
        <v>3.9418538412405724E-4</v>
      </c>
      <c r="AS119" s="88">
        <f>data3!AM119</f>
        <v>6.5290081885553519E-2</v>
      </c>
      <c r="AT119" s="2"/>
    </row>
    <row r="120" spans="1:46">
      <c r="A120" s="14" t="str">
        <f>'data organization'!S121</f>
        <v>118:17:3.48:LO</v>
      </c>
      <c r="B120" s="45">
        <v>374.97711181640625</v>
      </c>
      <c r="C120" s="45">
        <v>374.97711181640625</v>
      </c>
      <c r="D120" s="45">
        <v>374.97137451171875</v>
      </c>
      <c r="E120" s="45">
        <v>374.97711181640625</v>
      </c>
      <c r="F120" s="45">
        <v>374.97137451171875</v>
      </c>
      <c r="G120" s="45">
        <v>374.97137451171875</v>
      </c>
      <c r="H120" s="45">
        <v>374.97137451171875</v>
      </c>
      <c r="I120" s="45">
        <v>374.97137451171875</v>
      </c>
      <c r="J120" s="45">
        <v>374.97137451171875</v>
      </c>
      <c r="K120" s="45">
        <v>374.97711181640625</v>
      </c>
      <c r="L120" s="45">
        <v>374.97137451171875</v>
      </c>
      <c r="M120" s="45">
        <v>374.96566772460937</v>
      </c>
      <c r="N120" s="45">
        <v>374.96566772460937</v>
      </c>
      <c r="O120" s="45">
        <v>374.97137451171875</v>
      </c>
      <c r="P120" s="45"/>
      <c r="Q120" s="45"/>
      <c r="R120" s="45">
        <v>374.97711181640625</v>
      </c>
      <c r="S120" s="45"/>
      <c r="T120" s="45"/>
      <c r="U120" s="45">
        <v>374.96566772460937</v>
      </c>
      <c r="V120" s="45">
        <v>374.97711181640625</v>
      </c>
      <c r="W120" s="45">
        <v>374.96566772460937</v>
      </c>
      <c r="X120" s="45"/>
      <c r="Y120" s="45"/>
      <c r="Z120" s="45">
        <v>374.95993041992187</v>
      </c>
      <c r="AA120" s="45">
        <v>374.96566772460937</v>
      </c>
      <c r="AB120" s="45">
        <v>374.97711181640625</v>
      </c>
      <c r="AC120" s="45">
        <v>374.97137451171875</v>
      </c>
      <c r="AD120" s="45">
        <v>374.95993041992187</v>
      </c>
      <c r="AE120" s="45"/>
      <c r="AF120" s="45">
        <v>374.95993041992187</v>
      </c>
      <c r="AG120" s="45"/>
      <c r="AH120" s="2">
        <f t="shared" si="9"/>
        <v>5.7660001900348458E-3</v>
      </c>
      <c r="AI120" s="2">
        <f t="shared" si="10"/>
        <v>374.95993041992187</v>
      </c>
      <c r="AJ120" s="2">
        <f t="shared" si="11"/>
        <v>374.96177946651181</v>
      </c>
      <c r="AK120" s="2">
        <f t="shared" si="12"/>
        <v>374.97042846679687</v>
      </c>
      <c r="AL120" s="2">
        <f t="shared" si="13"/>
        <v>374.97907746708194</v>
      </c>
      <c r="AM120" s="2">
        <f t="shared" si="14"/>
        <v>374.97711181640625</v>
      </c>
      <c r="AN120" s="89"/>
      <c r="AO120" s="64">
        <f t="shared" ref="AO120" ca="1" si="18">AN119</f>
        <v>582.09352347074378</v>
      </c>
      <c r="AP120" s="88"/>
      <c r="AQ120" s="88"/>
      <c r="AR120" s="88"/>
      <c r="AS120" s="88"/>
      <c r="AT120" s="2"/>
    </row>
    <row r="121" spans="1:46">
      <c r="A121" s="14" t="str">
        <f>'data organization'!S122</f>
        <v>119:17:3.48:HS</v>
      </c>
      <c r="B121" s="45">
        <v>154.98580932617187</v>
      </c>
      <c r="C121" s="45">
        <v>154.99053955078125</v>
      </c>
      <c r="D121" s="45">
        <v>154.98817443847656</v>
      </c>
      <c r="E121" s="45">
        <v>154.99290466308594</v>
      </c>
      <c r="F121" s="45">
        <v>154.98817443847656</v>
      </c>
      <c r="G121" s="45">
        <v>154.98817443847656</v>
      </c>
      <c r="H121" s="45">
        <v>154.99053955078125</v>
      </c>
      <c r="I121" s="45">
        <v>154.99053955078125</v>
      </c>
      <c r="J121" s="45">
        <v>154.99053955078125</v>
      </c>
      <c r="K121" s="45">
        <v>154.99053955078125</v>
      </c>
      <c r="L121" s="45">
        <v>154.99053955078125</v>
      </c>
      <c r="M121" s="45">
        <v>154.98817443847656</v>
      </c>
      <c r="N121" s="45">
        <v>154.99290466308594</v>
      </c>
      <c r="O121" s="45">
        <v>154.99053955078125</v>
      </c>
      <c r="P121" s="45"/>
      <c r="Q121" s="45"/>
      <c r="R121" s="45">
        <v>154.99290466308594</v>
      </c>
      <c r="S121" s="45"/>
      <c r="T121" s="45"/>
      <c r="U121" s="45">
        <v>154.99053955078125</v>
      </c>
      <c r="V121" s="45">
        <v>154.98817443847656</v>
      </c>
      <c r="W121" s="45">
        <v>154.99053955078125</v>
      </c>
      <c r="X121" s="45"/>
      <c r="Y121" s="45"/>
      <c r="Z121" s="45">
        <v>154.98817443847656</v>
      </c>
      <c r="AA121" s="45">
        <v>154.98580932617187</v>
      </c>
      <c r="AB121" s="45">
        <v>154.98817443847656</v>
      </c>
      <c r="AC121" s="45">
        <v>154.98817443847656</v>
      </c>
      <c r="AD121" s="45">
        <v>154.98817443847656</v>
      </c>
      <c r="AE121" s="45"/>
      <c r="AF121" s="45">
        <v>154.98580932617187</v>
      </c>
      <c r="AG121" s="45"/>
      <c r="AH121" s="2">
        <f t="shared" si="9"/>
        <v>2.0923007083748528E-3</v>
      </c>
      <c r="AI121" s="2">
        <f t="shared" si="10"/>
        <v>154.98580932617187</v>
      </c>
      <c r="AJ121" s="2">
        <f t="shared" si="11"/>
        <v>154.98621854356634</v>
      </c>
      <c r="AK121" s="2">
        <f t="shared" si="12"/>
        <v>154.98935699462891</v>
      </c>
      <c r="AL121" s="2">
        <f t="shared" si="13"/>
        <v>154.99249544569147</v>
      </c>
      <c r="AM121" s="2">
        <f t="shared" si="14"/>
        <v>154.99290466308594</v>
      </c>
      <c r="AN121" s="89"/>
      <c r="AO121" s="64">
        <f t="shared" ref="AO121" ca="1" si="19">AN119</f>
        <v>582.09352347074378</v>
      </c>
      <c r="AP121" s="88"/>
      <c r="AQ121" s="88"/>
      <c r="AR121" s="88"/>
      <c r="AS121" s="88"/>
      <c r="AT121" s="2"/>
    </row>
    <row r="122" spans="1:46">
      <c r="A122" s="14" t="str">
        <f>'data organization'!S123</f>
        <v>120:17:3.46:HI</v>
      </c>
      <c r="B122" s="45">
        <v>584.172607421875</v>
      </c>
      <c r="C122" s="45">
        <v>593.7132568359375</v>
      </c>
      <c r="D122" s="45">
        <v>555.70684814453125</v>
      </c>
      <c r="E122" s="45">
        <v>628.4351806640625</v>
      </c>
      <c r="F122" s="45">
        <v>584.64178466796875</v>
      </c>
      <c r="G122" s="45">
        <v>583.703369140625</v>
      </c>
      <c r="H122" s="45">
        <v>569.3140869140625</v>
      </c>
      <c r="I122" s="45">
        <v>538.03314208984375</v>
      </c>
      <c r="J122" s="45">
        <v>575.41387939453125</v>
      </c>
      <c r="K122" s="45">
        <v>621.70977783203125</v>
      </c>
      <c r="L122" s="45">
        <v>536.7818603515625</v>
      </c>
      <c r="M122" s="45">
        <v>519.73370361328125</v>
      </c>
      <c r="N122" s="45">
        <v>582.76495361328125</v>
      </c>
      <c r="O122" s="45">
        <v>518.169677734375</v>
      </c>
      <c r="P122" s="45"/>
      <c r="Q122" s="45"/>
      <c r="R122" s="45">
        <v>505.18807983398438</v>
      </c>
      <c r="S122" s="45"/>
      <c r="T122" s="45"/>
      <c r="U122" s="45">
        <v>661.74945068359375</v>
      </c>
      <c r="V122" s="45">
        <v>534.905029296875</v>
      </c>
      <c r="W122" s="45">
        <v>539.28436279296875</v>
      </c>
      <c r="X122" s="45"/>
      <c r="Y122" s="45"/>
      <c r="Z122" s="45">
        <v>529.58721923828125</v>
      </c>
      <c r="AA122" s="45">
        <v>605.2872314453125</v>
      </c>
      <c r="AB122" s="45">
        <v>517.23126220703125</v>
      </c>
      <c r="AC122" s="45">
        <v>561.024658203125</v>
      </c>
      <c r="AD122" s="45">
        <v>585.73663330078125</v>
      </c>
      <c r="AE122" s="45"/>
      <c r="AF122" s="45">
        <v>472.343017578125</v>
      </c>
      <c r="AG122" s="45"/>
      <c r="AH122" s="2">
        <f t="shared" si="9"/>
        <v>43.753049988073165</v>
      </c>
      <c r="AI122" s="2">
        <f t="shared" si="10"/>
        <v>472.343017578125</v>
      </c>
      <c r="AJ122" s="2">
        <f t="shared" si="11"/>
        <v>497.06338639280887</v>
      </c>
      <c r="AK122" s="2">
        <f t="shared" si="12"/>
        <v>562.69296137491858</v>
      </c>
      <c r="AL122" s="2">
        <f t="shared" si="13"/>
        <v>628.3225363570283</v>
      </c>
      <c r="AM122" s="2">
        <f t="shared" si="14"/>
        <v>661.74945068359375</v>
      </c>
      <c r="AN122" s="89">
        <f ca="1">INDIRECT("'calcGREEN(1)'!R"&amp;ROW('calcGREEN(1)'!$V$17)+(ROW(AN122)-ROW($AN$116))/3&amp;"C"&amp;COLUMN('calcGREEN(1)'!$V$17),FALSE)</f>
        <v>579.88065976341193</v>
      </c>
      <c r="AO122" s="64">
        <f t="shared" ref="AO122" ca="1" si="20">AN122</f>
        <v>579.88065976341193</v>
      </c>
      <c r="AP122" s="88">
        <f>AK122-AK125</f>
        <v>2.2418073018391169</v>
      </c>
      <c r="AQ122" s="88">
        <f>AK123-AK126</f>
        <v>7.171630859375E-4</v>
      </c>
      <c r="AR122" s="88">
        <f>AK124-AK127</f>
        <v>-1.9709269207623947E-4</v>
      </c>
      <c r="AS122" s="88">
        <f>data3!AM122</f>
        <v>6.9209437216482428E-2</v>
      </c>
      <c r="AT122" s="2"/>
    </row>
    <row r="123" spans="1:46">
      <c r="A123" s="14" t="str">
        <f>'data organization'!S124</f>
        <v>121:17:3.46:LO</v>
      </c>
      <c r="B123" s="45">
        <v>374.97711181640625</v>
      </c>
      <c r="C123" s="45">
        <v>374.97711181640625</v>
      </c>
      <c r="D123" s="45">
        <v>374.97137451171875</v>
      </c>
      <c r="E123" s="45">
        <v>374.97711181640625</v>
      </c>
      <c r="F123" s="45">
        <v>374.97711181640625</v>
      </c>
      <c r="G123" s="45">
        <v>374.97137451171875</v>
      </c>
      <c r="H123" s="45">
        <v>374.97137451171875</v>
      </c>
      <c r="I123" s="45">
        <v>374.97137451171875</v>
      </c>
      <c r="J123" s="45">
        <v>374.96566772460937</v>
      </c>
      <c r="K123" s="45">
        <v>374.97137451171875</v>
      </c>
      <c r="L123" s="45">
        <v>374.97711181640625</v>
      </c>
      <c r="M123" s="45">
        <v>374.96566772460937</v>
      </c>
      <c r="N123" s="45">
        <v>374.97711181640625</v>
      </c>
      <c r="O123" s="45">
        <v>374.97137451171875</v>
      </c>
      <c r="P123" s="45"/>
      <c r="Q123" s="45"/>
      <c r="R123" s="45">
        <v>374.97137451171875</v>
      </c>
      <c r="S123" s="45"/>
      <c r="T123" s="45"/>
      <c r="U123" s="45">
        <v>374.97137451171875</v>
      </c>
      <c r="V123" s="45">
        <v>374.97711181640625</v>
      </c>
      <c r="W123" s="45">
        <v>374.97137451171875</v>
      </c>
      <c r="X123" s="45"/>
      <c r="Y123" s="45"/>
      <c r="Z123" s="45">
        <v>374.96566772460937</v>
      </c>
      <c r="AA123" s="45">
        <v>374.96566772460937</v>
      </c>
      <c r="AB123" s="45">
        <v>374.97137451171875</v>
      </c>
      <c r="AC123" s="45">
        <v>374.97137451171875</v>
      </c>
      <c r="AD123" s="45">
        <v>374.96566772460937</v>
      </c>
      <c r="AE123" s="45"/>
      <c r="AF123" s="45">
        <v>374.96566772460937</v>
      </c>
      <c r="AG123" s="45"/>
      <c r="AH123" s="2">
        <f t="shared" si="9"/>
        <v>4.2954004783347958E-3</v>
      </c>
      <c r="AI123" s="2">
        <f t="shared" si="10"/>
        <v>374.96566772460937</v>
      </c>
      <c r="AJ123" s="2">
        <f t="shared" si="11"/>
        <v>374.96517809475779</v>
      </c>
      <c r="AK123" s="2">
        <f t="shared" si="12"/>
        <v>374.97162119547528</v>
      </c>
      <c r="AL123" s="2">
        <f t="shared" si="13"/>
        <v>374.97806429619277</v>
      </c>
      <c r="AM123" s="2">
        <f t="shared" si="14"/>
        <v>374.97711181640625</v>
      </c>
      <c r="AN123" s="89"/>
      <c r="AO123" s="64">
        <f t="shared" ref="AO123" ca="1" si="21">AN122</f>
        <v>579.88065976341193</v>
      </c>
      <c r="AP123" s="88"/>
      <c r="AQ123" s="88"/>
      <c r="AR123" s="88"/>
      <c r="AS123" s="88"/>
      <c r="AT123" s="2"/>
    </row>
    <row r="124" spans="1:46">
      <c r="A124" s="14" t="str">
        <f>'data organization'!S125</f>
        <v>122:17:3.46:HS</v>
      </c>
      <c r="B124" s="45">
        <v>154.98817443847656</v>
      </c>
      <c r="C124" s="45">
        <v>154.98817443847656</v>
      </c>
      <c r="D124" s="45">
        <v>154.98817443847656</v>
      </c>
      <c r="E124" s="45">
        <v>154.99290466308594</v>
      </c>
      <c r="F124" s="45">
        <v>154.99290466308594</v>
      </c>
      <c r="G124" s="45">
        <v>154.98580932617187</v>
      </c>
      <c r="H124" s="45">
        <v>154.99053955078125</v>
      </c>
      <c r="I124" s="45">
        <v>154.99053955078125</v>
      </c>
      <c r="J124" s="45">
        <v>154.99053955078125</v>
      </c>
      <c r="K124" s="45">
        <v>154.98817443847656</v>
      </c>
      <c r="L124" s="45">
        <v>154.98817443847656</v>
      </c>
      <c r="M124" s="45">
        <v>154.98817443847656</v>
      </c>
      <c r="N124" s="45">
        <v>154.99290466308594</v>
      </c>
      <c r="O124" s="45">
        <v>154.98817443847656</v>
      </c>
      <c r="P124" s="45"/>
      <c r="Q124" s="45"/>
      <c r="R124" s="45">
        <v>154.99053955078125</v>
      </c>
      <c r="S124" s="45"/>
      <c r="T124" s="45"/>
      <c r="U124" s="45">
        <v>154.98580932617187</v>
      </c>
      <c r="V124" s="45">
        <v>154.98817443847656</v>
      </c>
      <c r="W124" s="45">
        <v>154.98817443847656</v>
      </c>
      <c r="X124" s="45"/>
      <c r="Y124" s="45"/>
      <c r="Z124" s="45">
        <v>154.98580932617187</v>
      </c>
      <c r="AA124" s="45">
        <v>154.98817443847656</v>
      </c>
      <c r="AB124" s="45">
        <v>154.98817443847656</v>
      </c>
      <c r="AC124" s="45">
        <v>154.98817443847656</v>
      </c>
      <c r="AD124" s="45">
        <v>154.98817443847656</v>
      </c>
      <c r="AE124" s="45"/>
      <c r="AF124" s="45">
        <v>154.99053955078125</v>
      </c>
      <c r="AG124" s="45"/>
      <c r="AH124" s="2">
        <f t="shared" si="9"/>
        <v>2.0531888352016731E-3</v>
      </c>
      <c r="AI124" s="2">
        <f t="shared" si="10"/>
        <v>154.98580932617187</v>
      </c>
      <c r="AJ124" s="2">
        <f t="shared" si="11"/>
        <v>154.98588302599197</v>
      </c>
      <c r="AK124" s="2">
        <f t="shared" si="12"/>
        <v>154.98896280924478</v>
      </c>
      <c r="AL124" s="2">
        <f t="shared" si="13"/>
        <v>154.9920425924976</v>
      </c>
      <c r="AM124" s="2">
        <f t="shared" si="14"/>
        <v>154.99290466308594</v>
      </c>
      <c r="AN124" s="89"/>
      <c r="AO124" s="64">
        <f t="shared" ref="AO124" ca="1" si="22">AN122</f>
        <v>579.88065976341193</v>
      </c>
      <c r="AP124" s="88"/>
      <c r="AQ124" s="88"/>
      <c r="AR124" s="88"/>
      <c r="AS124" s="88"/>
      <c r="AT124" s="2"/>
    </row>
    <row r="125" spans="1:46">
      <c r="A125" s="14" t="str">
        <f>'data organization'!S126</f>
        <v>123:17:3.44:HI</v>
      </c>
      <c r="B125" s="45">
        <v>581.98291015625</v>
      </c>
      <c r="C125" s="45">
        <v>591.2108154296875</v>
      </c>
      <c r="D125" s="45">
        <v>553.36077880859375</v>
      </c>
      <c r="E125" s="45">
        <v>626.089111328125</v>
      </c>
      <c r="F125" s="45">
        <v>582.29571533203125</v>
      </c>
      <c r="G125" s="45">
        <v>581.3572998046875</v>
      </c>
      <c r="H125" s="45">
        <v>566.968017578125</v>
      </c>
      <c r="I125" s="45">
        <v>535.84344482421875</v>
      </c>
      <c r="J125" s="45">
        <v>573.2242431640625</v>
      </c>
      <c r="K125" s="45">
        <v>619.207275390625</v>
      </c>
      <c r="L125" s="45">
        <v>534.74859619140625</v>
      </c>
      <c r="M125" s="45">
        <v>517.700439453125</v>
      </c>
      <c r="N125" s="45">
        <v>580.57525634765625</v>
      </c>
      <c r="O125" s="45">
        <v>515.97998046875</v>
      </c>
      <c r="P125" s="45"/>
      <c r="Q125" s="45"/>
      <c r="R125" s="45">
        <v>503.15481567382812</v>
      </c>
      <c r="S125" s="45"/>
      <c r="T125" s="45"/>
      <c r="U125" s="45">
        <v>659.090576171875</v>
      </c>
      <c r="V125" s="45">
        <v>532.71533203125</v>
      </c>
      <c r="W125" s="45">
        <v>537.09466552734375</v>
      </c>
      <c r="X125" s="45"/>
      <c r="Y125" s="45"/>
      <c r="Z125" s="45">
        <v>527.3975830078125</v>
      </c>
      <c r="AA125" s="45">
        <v>602.941162109375</v>
      </c>
      <c r="AB125" s="45">
        <v>515.197998046875</v>
      </c>
      <c r="AC125" s="45">
        <v>558.8349609375</v>
      </c>
      <c r="AD125" s="45">
        <v>583.39056396484375</v>
      </c>
      <c r="AE125" s="45"/>
      <c r="AF125" s="45">
        <v>470.46615600585937</v>
      </c>
      <c r="AG125" s="45"/>
      <c r="AH125" s="2">
        <f t="shared" si="9"/>
        <v>43.597125737501869</v>
      </c>
      <c r="AI125" s="2">
        <f t="shared" si="10"/>
        <v>470.46615600585937</v>
      </c>
      <c r="AJ125" s="2">
        <f t="shared" si="11"/>
        <v>495.05546546682666</v>
      </c>
      <c r="AK125" s="2">
        <f t="shared" si="12"/>
        <v>560.45115407307946</v>
      </c>
      <c r="AL125" s="2">
        <f t="shared" si="13"/>
        <v>625.84684267933221</v>
      </c>
      <c r="AM125" s="2">
        <f t="shared" si="14"/>
        <v>659.090576171875</v>
      </c>
      <c r="AN125" s="89">
        <f ca="1">INDIRECT("'calcGREEN(1)'!R"&amp;ROW('calcGREEN(1)'!$V$17)+(ROW(AN125)-ROW($AN$116))/3&amp;"C"&amp;COLUMN('calcGREEN(1)'!$V$17),FALSE)</f>
        <v>577.53495812851941</v>
      </c>
      <c r="AO125" s="64">
        <f t="shared" ref="AO125" ca="1" si="23">AN125</f>
        <v>577.53495812851941</v>
      </c>
      <c r="AP125" s="88">
        <f>AK125-AK128</f>
        <v>2.3721415201823675</v>
      </c>
      <c r="AQ125" s="88">
        <f>AK126-AK129</f>
        <v>-7.1589152014439605E-4</v>
      </c>
      <c r="AR125" s="88">
        <f>AK127-AK130</f>
        <v>9.8546346038119736E-5</v>
      </c>
      <c r="AS125" s="88">
        <f>data3!AM125</f>
        <v>7.0661790909305466E-2</v>
      </c>
      <c r="AT125" s="2"/>
    </row>
    <row r="126" spans="1:46">
      <c r="A126" s="14" t="str">
        <f>'data organization'!S127</f>
        <v>124:17:3.44:LO</v>
      </c>
      <c r="B126" s="45">
        <v>374.97711181640625</v>
      </c>
      <c r="C126" s="45">
        <v>374.97137451171875</v>
      </c>
      <c r="D126" s="45">
        <v>374.96566772460937</v>
      </c>
      <c r="E126" s="45">
        <v>374.97711181640625</v>
      </c>
      <c r="F126" s="45">
        <v>374.97711181640625</v>
      </c>
      <c r="G126" s="45">
        <v>374.97137451171875</v>
      </c>
      <c r="H126" s="45">
        <v>374.97137451171875</v>
      </c>
      <c r="I126" s="45">
        <v>374.96566772460937</v>
      </c>
      <c r="J126" s="45">
        <v>374.97137451171875</v>
      </c>
      <c r="K126" s="45">
        <v>374.97137451171875</v>
      </c>
      <c r="L126" s="45">
        <v>374.97711181640625</v>
      </c>
      <c r="M126" s="45">
        <v>374.96566772460937</v>
      </c>
      <c r="N126" s="45">
        <v>374.97137451171875</v>
      </c>
      <c r="O126" s="45">
        <v>374.96566772460937</v>
      </c>
      <c r="P126" s="45"/>
      <c r="Q126" s="45"/>
      <c r="R126" s="45">
        <v>374.97137451171875</v>
      </c>
      <c r="S126" s="45"/>
      <c r="T126" s="45"/>
      <c r="U126" s="45">
        <v>374.97137451171875</v>
      </c>
      <c r="V126" s="45">
        <v>374.96566772460937</v>
      </c>
      <c r="W126" s="45">
        <v>374.97137451171875</v>
      </c>
      <c r="X126" s="45"/>
      <c r="Y126" s="45"/>
      <c r="Z126" s="45">
        <v>374.97137451171875</v>
      </c>
      <c r="AA126" s="45">
        <v>374.97137451171875</v>
      </c>
      <c r="AB126" s="45">
        <v>374.97137451171875</v>
      </c>
      <c r="AC126" s="45">
        <v>374.97137451171875</v>
      </c>
      <c r="AD126" s="45">
        <v>374.96566772460937</v>
      </c>
      <c r="AE126" s="45"/>
      <c r="AF126" s="45">
        <v>374.97137451171875</v>
      </c>
      <c r="AG126" s="45"/>
      <c r="AH126" s="2">
        <f t="shared" si="9"/>
        <v>3.7402554887924909E-3</v>
      </c>
      <c r="AI126" s="2">
        <f t="shared" si="10"/>
        <v>374.96566772460937</v>
      </c>
      <c r="AJ126" s="2">
        <f t="shared" si="11"/>
        <v>374.96529364915614</v>
      </c>
      <c r="AK126" s="2">
        <f t="shared" si="12"/>
        <v>374.97090403238934</v>
      </c>
      <c r="AL126" s="2">
        <f t="shared" si="13"/>
        <v>374.97651441562255</v>
      </c>
      <c r="AM126" s="2">
        <f t="shared" si="14"/>
        <v>374.97711181640625</v>
      </c>
      <c r="AN126" s="89"/>
      <c r="AO126" s="64">
        <f t="shared" ref="AO126" ca="1" si="24">AN125</f>
        <v>577.53495812851941</v>
      </c>
      <c r="AP126" s="88"/>
      <c r="AQ126" s="88"/>
      <c r="AR126" s="88"/>
      <c r="AS126" s="88"/>
      <c r="AT126" s="2"/>
    </row>
    <row r="127" spans="1:46">
      <c r="A127" s="14" t="str">
        <f>'data organization'!S128</f>
        <v>125:17:3.44:HS</v>
      </c>
      <c r="B127" s="45">
        <v>154.98817443847656</v>
      </c>
      <c r="C127" s="45">
        <v>154.98817443847656</v>
      </c>
      <c r="D127" s="45">
        <v>154.98817443847656</v>
      </c>
      <c r="E127" s="45">
        <v>154.99053955078125</v>
      </c>
      <c r="F127" s="45">
        <v>154.99053955078125</v>
      </c>
      <c r="G127" s="45">
        <v>154.99053955078125</v>
      </c>
      <c r="H127" s="45">
        <v>154.99053955078125</v>
      </c>
      <c r="I127" s="45">
        <v>154.98817443847656</v>
      </c>
      <c r="J127" s="45">
        <v>154.98817443847656</v>
      </c>
      <c r="K127" s="45">
        <v>154.99053955078125</v>
      </c>
      <c r="L127" s="45">
        <v>154.98817443847656</v>
      </c>
      <c r="M127" s="45">
        <v>154.98817443847656</v>
      </c>
      <c r="N127" s="45">
        <v>154.99290466308594</v>
      </c>
      <c r="O127" s="45">
        <v>154.98817443847656</v>
      </c>
      <c r="P127" s="45"/>
      <c r="Q127" s="45"/>
      <c r="R127" s="45">
        <v>154.98817443847656</v>
      </c>
      <c r="S127" s="45"/>
      <c r="T127" s="45"/>
      <c r="U127" s="45">
        <v>154.99053955078125</v>
      </c>
      <c r="V127" s="45">
        <v>154.99053955078125</v>
      </c>
      <c r="W127" s="45">
        <v>154.98817443847656</v>
      </c>
      <c r="X127" s="45"/>
      <c r="Y127" s="45"/>
      <c r="Z127" s="45">
        <v>154.98580932617187</v>
      </c>
      <c r="AA127" s="45">
        <v>154.98817443847656</v>
      </c>
      <c r="AB127" s="45">
        <v>154.99290466308594</v>
      </c>
      <c r="AC127" s="45">
        <v>154.98817443847656</v>
      </c>
      <c r="AD127" s="45">
        <v>154.98580932617187</v>
      </c>
      <c r="AE127" s="45"/>
      <c r="AF127" s="45">
        <v>154.99053955078125</v>
      </c>
      <c r="AG127" s="45"/>
      <c r="AH127" s="2">
        <f t="shared" si="9"/>
        <v>1.8342193492965847E-3</v>
      </c>
      <c r="AI127" s="2">
        <f t="shared" si="10"/>
        <v>154.98580932617187</v>
      </c>
      <c r="AJ127" s="2">
        <f t="shared" si="11"/>
        <v>154.98640857291292</v>
      </c>
      <c r="AK127" s="2">
        <f t="shared" si="12"/>
        <v>154.98915990193686</v>
      </c>
      <c r="AL127" s="2">
        <f t="shared" si="13"/>
        <v>154.9919112309608</v>
      </c>
      <c r="AM127" s="2">
        <f t="shared" si="14"/>
        <v>154.99290466308594</v>
      </c>
      <c r="AN127" s="89"/>
      <c r="AO127" s="64">
        <f t="shared" ref="AO127" ca="1" si="25">AN125</f>
        <v>577.53495812851941</v>
      </c>
      <c r="AP127" s="88"/>
      <c r="AQ127" s="88"/>
      <c r="AR127" s="88"/>
      <c r="AS127" s="88"/>
      <c r="AT127" s="2"/>
    </row>
    <row r="128" spans="1:46">
      <c r="A128" s="14" t="str">
        <f>'data organization'!S129</f>
        <v>126:17:3.42:HI</v>
      </c>
      <c r="B128" s="45">
        <v>579.48040771484375</v>
      </c>
      <c r="C128" s="45">
        <v>588.86474609375</v>
      </c>
      <c r="D128" s="45">
        <v>551.01470947265625</v>
      </c>
      <c r="E128" s="45">
        <v>623.43023681640625</v>
      </c>
      <c r="F128" s="45">
        <v>579.793212890625</v>
      </c>
      <c r="G128" s="45">
        <v>578.85479736328125</v>
      </c>
      <c r="H128" s="45">
        <v>564.6219482421875</v>
      </c>
      <c r="I128" s="45">
        <v>533.65374755859375</v>
      </c>
      <c r="J128" s="45">
        <v>570.878173828125</v>
      </c>
      <c r="K128" s="45">
        <v>616.54840087890625</v>
      </c>
      <c r="L128" s="45">
        <v>532.5589599609375</v>
      </c>
      <c r="M128" s="45">
        <v>515.51080322265625</v>
      </c>
      <c r="N128" s="45">
        <v>578.07281494140625</v>
      </c>
      <c r="O128" s="45">
        <v>513.79034423828125</v>
      </c>
      <c r="P128" s="45"/>
      <c r="Q128" s="45"/>
      <c r="R128" s="45">
        <v>500.96511840820313</v>
      </c>
      <c r="S128" s="45"/>
      <c r="T128" s="45"/>
      <c r="U128" s="45">
        <v>656.2752685546875</v>
      </c>
      <c r="V128" s="45">
        <v>530.52569580078125</v>
      </c>
      <c r="W128" s="45">
        <v>534.74859619140625</v>
      </c>
      <c r="X128" s="45"/>
      <c r="Y128" s="45"/>
      <c r="Z128" s="45">
        <v>525.2078857421875</v>
      </c>
      <c r="AA128" s="45">
        <v>600.28228759765625</v>
      </c>
      <c r="AB128" s="45">
        <v>513.00830078125</v>
      </c>
      <c r="AC128" s="45">
        <v>556.4888916015625</v>
      </c>
      <c r="AD128" s="45">
        <v>580.8880615234375</v>
      </c>
      <c r="AE128" s="45"/>
      <c r="AF128" s="45">
        <v>468.43289184570312</v>
      </c>
      <c r="AG128" s="45"/>
      <c r="AH128" s="2">
        <f t="shared" si="9"/>
        <v>43.407203778590556</v>
      </c>
      <c r="AI128" s="2">
        <f t="shared" si="10"/>
        <v>468.43289184570312</v>
      </c>
      <c r="AJ128" s="2">
        <f t="shared" si="11"/>
        <v>492.96820688501123</v>
      </c>
      <c r="AK128" s="2">
        <f t="shared" si="12"/>
        <v>558.0790125528971</v>
      </c>
      <c r="AL128" s="2">
        <f t="shared" si="13"/>
        <v>623.18981822078297</v>
      </c>
      <c r="AM128" s="2">
        <f t="shared" si="14"/>
        <v>656.2752685546875</v>
      </c>
      <c r="AN128" s="89">
        <f ca="1">INDIRECT("'calcGREEN(1)'!R"&amp;ROW('calcGREEN(1)'!$V$17)+(ROW(AN128)-ROW($AN$116))/3&amp;"C"&amp;COLUMN('calcGREEN(1)'!$V$17),FALSE)</f>
        <v>575.14003215994171</v>
      </c>
      <c r="AO128" s="64">
        <f t="shared" ref="AO128" ca="1" si="26">AN128</f>
        <v>575.14003215994171</v>
      </c>
      <c r="AP128" s="88">
        <f>AK128-AK131</f>
        <v>2.4373054504394531</v>
      </c>
      <c r="AQ128" s="88">
        <f>AK129-AK132</f>
        <v>-4.7938028973248947E-4</v>
      </c>
      <c r="AR128" s="88">
        <f>AK130-AK133</f>
        <v>2.956390380859375E-4</v>
      </c>
      <c r="AS128" s="88">
        <f>data3!AM128</f>
        <v>7.5047277635142962E-2</v>
      </c>
      <c r="AT128" s="2"/>
    </row>
    <row r="129" spans="1:46">
      <c r="A129" s="14" t="str">
        <f>'data organization'!S130</f>
        <v>127:17:3.42:LO</v>
      </c>
      <c r="B129" s="45">
        <v>374.97137451171875</v>
      </c>
      <c r="C129" s="45">
        <v>374.97711181640625</v>
      </c>
      <c r="D129" s="45">
        <v>374.97137451171875</v>
      </c>
      <c r="E129" s="45">
        <v>374.97137451171875</v>
      </c>
      <c r="F129" s="45">
        <v>374.98281860351562</v>
      </c>
      <c r="G129" s="45">
        <v>374.97137451171875</v>
      </c>
      <c r="H129" s="45">
        <v>374.97711181640625</v>
      </c>
      <c r="I129" s="45">
        <v>374.97137451171875</v>
      </c>
      <c r="J129" s="45">
        <v>374.97137451171875</v>
      </c>
      <c r="K129" s="45">
        <v>374.97137451171875</v>
      </c>
      <c r="L129" s="45">
        <v>374.97137451171875</v>
      </c>
      <c r="M129" s="45">
        <v>374.97137451171875</v>
      </c>
      <c r="N129" s="45">
        <v>374.97137451171875</v>
      </c>
      <c r="O129" s="45">
        <v>374.96566772460937</v>
      </c>
      <c r="P129" s="45"/>
      <c r="Q129" s="45"/>
      <c r="R129" s="45">
        <v>374.97711181640625</v>
      </c>
      <c r="S129" s="45"/>
      <c r="T129" s="45"/>
      <c r="U129" s="45">
        <v>374.97137451171875</v>
      </c>
      <c r="V129" s="45">
        <v>374.96566772460937</v>
      </c>
      <c r="W129" s="45">
        <v>374.97711181640625</v>
      </c>
      <c r="X129" s="45"/>
      <c r="Y129" s="45"/>
      <c r="Z129" s="45">
        <v>374.96566772460937</v>
      </c>
      <c r="AA129" s="45">
        <v>374.96566772460937</v>
      </c>
      <c r="AB129" s="45">
        <v>374.96566772460937</v>
      </c>
      <c r="AC129" s="45">
        <v>374.96566772460937</v>
      </c>
      <c r="AD129" s="45">
        <v>374.97137451171875</v>
      </c>
      <c r="AE129" s="45"/>
      <c r="AF129" s="45">
        <v>374.97711181640625</v>
      </c>
      <c r="AG129" s="45"/>
      <c r="AH129" s="2">
        <f t="shared" si="9"/>
        <v>4.6133531409462596E-3</v>
      </c>
      <c r="AI129" s="2">
        <f t="shared" si="10"/>
        <v>374.96566772460937</v>
      </c>
      <c r="AJ129" s="2">
        <f t="shared" si="11"/>
        <v>374.96469989419808</v>
      </c>
      <c r="AK129" s="2">
        <f t="shared" si="12"/>
        <v>374.97161992390949</v>
      </c>
      <c r="AL129" s="2">
        <f t="shared" si="13"/>
        <v>374.9785399536209</v>
      </c>
      <c r="AM129" s="2">
        <f t="shared" si="14"/>
        <v>374.98281860351562</v>
      </c>
      <c r="AN129" s="89"/>
      <c r="AO129" s="64">
        <f t="shared" ref="AO129" ca="1" si="27">AN128</f>
        <v>575.14003215994171</v>
      </c>
      <c r="AP129" s="88"/>
      <c r="AQ129" s="88"/>
      <c r="AR129" s="88"/>
      <c r="AS129" s="88"/>
      <c r="AT129" s="2"/>
    </row>
    <row r="130" spans="1:46">
      <c r="A130" s="14" t="str">
        <f>'data organization'!S131</f>
        <v>128:17:3.42:HS</v>
      </c>
      <c r="B130" s="45">
        <v>154.99053955078125</v>
      </c>
      <c r="C130" s="45">
        <v>154.98817443847656</v>
      </c>
      <c r="D130" s="45">
        <v>154.98817443847656</v>
      </c>
      <c r="E130" s="45">
        <v>154.99053955078125</v>
      </c>
      <c r="F130" s="45">
        <v>154.99290466308594</v>
      </c>
      <c r="G130" s="45">
        <v>154.99053955078125</v>
      </c>
      <c r="H130" s="45">
        <v>154.99290466308594</v>
      </c>
      <c r="I130" s="45">
        <v>154.99053955078125</v>
      </c>
      <c r="J130" s="45">
        <v>154.99053955078125</v>
      </c>
      <c r="K130" s="45">
        <v>154.98817443847656</v>
      </c>
      <c r="L130" s="45">
        <v>154.99053955078125</v>
      </c>
      <c r="M130" s="45">
        <v>154.98817443847656</v>
      </c>
      <c r="N130" s="45">
        <v>154.99290466308594</v>
      </c>
      <c r="O130" s="45">
        <v>154.98817443847656</v>
      </c>
      <c r="P130" s="45"/>
      <c r="Q130" s="45"/>
      <c r="R130" s="45">
        <v>154.99290466308594</v>
      </c>
      <c r="S130" s="45"/>
      <c r="T130" s="45"/>
      <c r="U130" s="45">
        <v>154.98580932617187</v>
      </c>
      <c r="V130" s="45">
        <v>154.98580932617187</v>
      </c>
      <c r="W130" s="45">
        <v>154.98817443847656</v>
      </c>
      <c r="X130" s="45"/>
      <c r="Y130" s="45"/>
      <c r="Z130" s="45">
        <v>154.98580932617187</v>
      </c>
      <c r="AA130" s="45">
        <v>154.98817443847656</v>
      </c>
      <c r="AB130" s="45">
        <v>154.98580932617187</v>
      </c>
      <c r="AC130" s="45">
        <v>154.98817443847656</v>
      </c>
      <c r="AD130" s="45">
        <v>154.98817443847656</v>
      </c>
      <c r="AE130" s="45"/>
      <c r="AF130" s="45">
        <v>154.98580932617187</v>
      </c>
      <c r="AG130" s="45"/>
      <c r="AH130" s="2">
        <f t="shared" si="9"/>
        <v>2.3970315931843714E-3</v>
      </c>
      <c r="AI130" s="2">
        <f t="shared" si="10"/>
        <v>154.98580932617187</v>
      </c>
      <c r="AJ130" s="2">
        <f t="shared" si="11"/>
        <v>154.98546580820104</v>
      </c>
      <c r="AK130" s="2">
        <f t="shared" si="12"/>
        <v>154.98906135559082</v>
      </c>
      <c r="AL130" s="2">
        <f t="shared" si="13"/>
        <v>154.9926569029806</v>
      </c>
      <c r="AM130" s="2">
        <f t="shared" si="14"/>
        <v>154.99290466308594</v>
      </c>
      <c r="AN130" s="89"/>
      <c r="AO130" s="64">
        <f t="shared" ref="AO130" ca="1" si="28">AN128</f>
        <v>575.14003215994171</v>
      </c>
      <c r="AP130" s="88"/>
      <c r="AQ130" s="88"/>
      <c r="AR130" s="88"/>
      <c r="AS130" s="88"/>
      <c r="AT130" s="2"/>
    </row>
    <row r="131" spans="1:46">
      <c r="A131" s="14" t="str">
        <f>'data organization'!S132</f>
        <v>129:17:3.4:HI</v>
      </c>
      <c r="B131" s="45">
        <v>576.97796630859375</v>
      </c>
      <c r="C131" s="45">
        <v>586.36224365234375</v>
      </c>
      <c r="D131" s="45">
        <v>548.66864013671875</v>
      </c>
      <c r="E131" s="45">
        <v>620.7713623046875</v>
      </c>
      <c r="F131" s="45">
        <v>577.290771484375</v>
      </c>
      <c r="G131" s="45">
        <v>576.35235595703125</v>
      </c>
      <c r="H131" s="45">
        <v>562.1195068359375</v>
      </c>
      <c r="I131" s="45">
        <v>531.30767822265625</v>
      </c>
      <c r="J131" s="45">
        <v>568.37567138671875</v>
      </c>
      <c r="K131" s="45">
        <v>613.8895263671875</v>
      </c>
      <c r="L131" s="45">
        <v>530.05645751953125</v>
      </c>
      <c r="M131" s="45">
        <v>513.32110595703125</v>
      </c>
      <c r="N131" s="45">
        <v>575.5703125</v>
      </c>
      <c r="O131" s="45">
        <v>511.60067749023437</v>
      </c>
      <c r="P131" s="45"/>
      <c r="Q131" s="45"/>
      <c r="R131" s="45">
        <v>498.77545166015625</v>
      </c>
      <c r="S131" s="45"/>
      <c r="T131" s="45"/>
      <c r="U131" s="45">
        <v>653.3035888671875</v>
      </c>
      <c r="V131" s="45">
        <v>528.17962646484375</v>
      </c>
      <c r="W131" s="45">
        <v>532.40252685546875</v>
      </c>
      <c r="X131" s="45"/>
      <c r="Y131" s="45"/>
      <c r="Z131" s="45">
        <v>522.86181640625</v>
      </c>
      <c r="AA131" s="45">
        <v>597.6234130859375</v>
      </c>
      <c r="AB131" s="45">
        <v>510.81863403320312</v>
      </c>
      <c r="AC131" s="45">
        <v>553.98638916015625</v>
      </c>
      <c r="AD131" s="45">
        <v>578.3856201171875</v>
      </c>
      <c r="AE131" s="45"/>
      <c r="AF131" s="45">
        <v>466.39962768554687</v>
      </c>
      <c r="AG131" s="45"/>
      <c r="AH131" s="2">
        <f t="shared" ref="AH131:AH194" si="29">STDEV(B131:AG131)</f>
        <v>43.215673303561019</v>
      </c>
      <c r="AI131" s="2">
        <f t="shared" ref="AI131:AI194" si="30">MIN(B131:AG131)</f>
        <v>466.39962768554687</v>
      </c>
      <c r="AJ131" s="2">
        <f t="shared" ref="AJ131:AJ194" si="31">AK131-1.5*AH131</f>
        <v>490.81819714711611</v>
      </c>
      <c r="AK131" s="2">
        <f t="shared" ref="AK131:AK194" si="32">AVERAGE(B131:AG131)</f>
        <v>555.64170710245764</v>
      </c>
      <c r="AL131" s="2">
        <f t="shared" ref="AL131:AL194" si="33">AK131+1.5*AH131</f>
        <v>620.46521705779924</v>
      </c>
      <c r="AM131" s="2">
        <f t="shared" ref="AM131:AM194" si="34">MAX(B131:AG131)</f>
        <v>653.3035888671875</v>
      </c>
      <c r="AN131" s="89">
        <f ca="1">INDIRECT("'calcGREEN(1)'!R"&amp;ROW('calcGREEN(1)'!$V$17)+(ROW(AN131)-ROW($AN$116))/3&amp;"C"&amp;COLUMN('calcGREEN(1)'!$V$17),FALSE)</f>
        <v>572.59646976551915</v>
      </c>
      <c r="AO131" s="64">
        <f t="shared" ref="AO131" ca="1" si="35">AN131</f>
        <v>572.59646976551915</v>
      </c>
      <c r="AP131" s="88">
        <f>AK131-AK134</f>
        <v>2.4894498189289607</v>
      </c>
      <c r="AQ131" s="88">
        <f>AK132-AK135</f>
        <v>9.5621744793561447E-4</v>
      </c>
      <c r="AR131" s="88">
        <f>AK133-AK136</f>
        <v>-1.2811024983818697E-3</v>
      </c>
      <c r="AS131" s="88">
        <f>data3!AM131</f>
        <v>7.5323166385771856E-2</v>
      </c>
      <c r="AT131" s="2"/>
    </row>
    <row r="132" spans="1:46">
      <c r="A132" s="14" t="str">
        <f>'data organization'!S133</f>
        <v>130:17:3.4:LO</v>
      </c>
      <c r="B132" s="45">
        <v>374.97711181640625</v>
      </c>
      <c r="C132" s="45">
        <v>374.98281860351562</v>
      </c>
      <c r="D132" s="45">
        <v>374.97137451171875</v>
      </c>
      <c r="E132" s="45">
        <v>374.97711181640625</v>
      </c>
      <c r="F132" s="45">
        <v>374.97711181640625</v>
      </c>
      <c r="G132" s="45">
        <v>374.97711181640625</v>
      </c>
      <c r="H132" s="45">
        <v>374.97137451171875</v>
      </c>
      <c r="I132" s="45">
        <v>374.97137451171875</v>
      </c>
      <c r="J132" s="45">
        <v>374.96566772460937</v>
      </c>
      <c r="K132" s="45">
        <v>374.97711181640625</v>
      </c>
      <c r="L132" s="45">
        <v>374.97711181640625</v>
      </c>
      <c r="M132" s="45">
        <v>374.96566772460937</v>
      </c>
      <c r="N132" s="45">
        <v>374.97137451171875</v>
      </c>
      <c r="O132" s="45">
        <v>374.96566772460937</v>
      </c>
      <c r="P132" s="45"/>
      <c r="Q132" s="45"/>
      <c r="R132" s="45">
        <v>374.97137451171875</v>
      </c>
      <c r="S132" s="45"/>
      <c r="T132" s="45"/>
      <c r="U132" s="45">
        <v>374.97711181640625</v>
      </c>
      <c r="V132" s="45">
        <v>374.96566772460937</v>
      </c>
      <c r="W132" s="45">
        <v>374.97137451171875</v>
      </c>
      <c r="X132" s="45"/>
      <c r="Y132" s="45"/>
      <c r="Z132" s="45">
        <v>374.96566772460937</v>
      </c>
      <c r="AA132" s="45">
        <v>374.96566772460937</v>
      </c>
      <c r="AB132" s="45">
        <v>374.97137451171875</v>
      </c>
      <c r="AC132" s="45">
        <v>374.96566772460937</v>
      </c>
      <c r="AD132" s="45">
        <v>374.97711181640625</v>
      </c>
      <c r="AE132" s="45"/>
      <c r="AF132" s="45">
        <v>374.97137451171875</v>
      </c>
      <c r="AG132" s="45"/>
      <c r="AH132" s="2">
        <f t="shared" si="29"/>
        <v>5.1485105997468106E-3</v>
      </c>
      <c r="AI132" s="2">
        <f t="shared" si="30"/>
        <v>374.96566772460937</v>
      </c>
      <c r="AJ132" s="2">
        <f t="shared" si="31"/>
        <v>374.96437653829958</v>
      </c>
      <c r="AK132" s="2">
        <f t="shared" si="32"/>
        <v>374.97209930419922</v>
      </c>
      <c r="AL132" s="2">
        <f t="shared" si="33"/>
        <v>374.97982207009886</v>
      </c>
      <c r="AM132" s="2">
        <f t="shared" si="34"/>
        <v>374.98281860351562</v>
      </c>
      <c r="AN132" s="89"/>
      <c r="AO132" s="64">
        <f t="shared" ref="AO132" ca="1" si="36">AN131</f>
        <v>572.59646976551915</v>
      </c>
      <c r="AP132" s="88"/>
      <c r="AQ132" s="88"/>
      <c r="AR132" s="88"/>
      <c r="AS132" s="88"/>
      <c r="AT132" s="2"/>
    </row>
    <row r="133" spans="1:46">
      <c r="A133" s="14" t="str">
        <f>'data organization'!S134</f>
        <v>131:17:3.4:HS</v>
      </c>
      <c r="B133" s="45">
        <v>154.99053955078125</v>
      </c>
      <c r="C133" s="45">
        <v>154.98817443847656</v>
      </c>
      <c r="D133" s="45">
        <v>154.99290466308594</v>
      </c>
      <c r="E133" s="45">
        <v>154.98817443847656</v>
      </c>
      <c r="F133" s="45">
        <v>154.99053955078125</v>
      </c>
      <c r="G133" s="45">
        <v>154.98817443847656</v>
      </c>
      <c r="H133" s="45">
        <v>154.99053955078125</v>
      </c>
      <c r="I133" s="45">
        <v>154.98817443847656</v>
      </c>
      <c r="J133" s="45">
        <v>154.98580932617187</v>
      </c>
      <c r="K133" s="45">
        <v>154.98817443847656</v>
      </c>
      <c r="L133" s="45">
        <v>154.99053955078125</v>
      </c>
      <c r="M133" s="45">
        <v>154.98817443847656</v>
      </c>
      <c r="N133" s="45">
        <v>154.99290466308594</v>
      </c>
      <c r="O133" s="45">
        <v>154.98817443847656</v>
      </c>
      <c r="P133" s="45"/>
      <c r="Q133" s="45"/>
      <c r="R133" s="45">
        <v>154.98817443847656</v>
      </c>
      <c r="S133" s="45"/>
      <c r="T133" s="45"/>
      <c r="U133" s="45">
        <v>154.99053955078125</v>
      </c>
      <c r="V133" s="45">
        <v>154.98817443847656</v>
      </c>
      <c r="W133" s="45">
        <v>154.99053955078125</v>
      </c>
      <c r="X133" s="45"/>
      <c r="Y133" s="45"/>
      <c r="Z133" s="45">
        <v>154.98344421386719</v>
      </c>
      <c r="AA133" s="45">
        <v>154.98580932617187</v>
      </c>
      <c r="AB133" s="45">
        <v>154.98817443847656</v>
      </c>
      <c r="AC133" s="45">
        <v>154.98817443847656</v>
      </c>
      <c r="AD133" s="45">
        <v>154.99053955078125</v>
      </c>
      <c r="AE133" s="45"/>
      <c r="AF133" s="45">
        <v>154.98580932617187</v>
      </c>
      <c r="AG133" s="45"/>
      <c r="AH133" s="2">
        <f t="shared" si="29"/>
        <v>2.2328768962988229E-3</v>
      </c>
      <c r="AI133" s="2">
        <f t="shared" si="30"/>
        <v>154.98344421386719</v>
      </c>
      <c r="AJ133" s="2">
        <f t="shared" si="31"/>
        <v>154.98541640120828</v>
      </c>
      <c r="AK133" s="2">
        <f t="shared" si="32"/>
        <v>154.98876571655273</v>
      </c>
      <c r="AL133" s="2">
        <f t="shared" si="33"/>
        <v>154.99211503189719</v>
      </c>
      <c r="AM133" s="2">
        <f t="shared" si="34"/>
        <v>154.99290466308594</v>
      </c>
      <c r="AN133" s="89"/>
      <c r="AO133" s="64">
        <f t="shared" ref="AO133" ca="1" si="37">AN131</f>
        <v>572.59646976551915</v>
      </c>
      <c r="AP133" s="88"/>
      <c r="AQ133" s="88"/>
      <c r="AR133" s="88"/>
      <c r="AS133" s="88"/>
      <c r="AT133" s="2"/>
    </row>
    <row r="134" spans="1:46">
      <c r="A134" s="14" t="str">
        <f>'data organization'!S135</f>
        <v>132:17:3.38:HI</v>
      </c>
      <c r="B134" s="45">
        <v>574.4754638671875</v>
      </c>
      <c r="C134" s="45">
        <v>583.703369140625</v>
      </c>
      <c r="D134" s="45">
        <v>546.32257080078125</v>
      </c>
      <c r="E134" s="45">
        <v>617.9560546875</v>
      </c>
      <c r="F134" s="45">
        <v>574.78826904296875</v>
      </c>
      <c r="G134" s="45">
        <v>573.69342041015625</v>
      </c>
      <c r="H134" s="45">
        <v>559.61700439453125</v>
      </c>
      <c r="I134" s="45">
        <v>528.80523681640625</v>
      </c>
      <c r="J134" s="45">
        <v>565.716796875</v>
      </c>
      <c r="K134" s="45">
        <v>611.23065185546875</v>
      </c>
      <c r="L134" s="45">
        <v>527.71038818359375</v>
      </c>
      <c r="M134" s="45">
        <v>510.97503662109375</v>
      </c>
      <c r="N134" s="45">
        <v>572.91143798828125</v>
      </c>
      <c r="O134" s="45">
        <v>509.25460815429687</v>
      </c>
      <c r="P134" s="45"/>
      <c r="Q134" s="45"/>
      <c r="R134" s="45">
        <v>496.58578491210937</v>
      </c>
      <c r="S134" s="45"/>
      <c r="T134" s="45"/>
      <c r="U134" s="45">
        <v>650.48828125</v>
      </c>
      <c r="V134" s="45">
        <v>525.83349609375</v>
      </c>
      <c r="W134" s="45">
        <v>529.9000244140625</v>
      </c>
      <c r="X134" s="45"/>
      <c r="Y134" s="45"/>
      <c r="Z134" s="45">
        <v>520.5157470703125</v>
      </c>
      <c r="AA134" s="45">
        <v>594.96453857421875</v>
      </c>
      <c r="AB134" s="45">
        <v>508.47256469726563</v>
      </c>
      <c r="AC134" s="45">
        <v>551.48394775390625</v>
      </c>
      <c r="AD134" s="45">
        <v>575.88311767578125</v>
      </c>
      <c r="AE134" s="45"/>
      <c r="AF134" s="45">
        <v>464.36636352539062</v>
      </c>
      <c r="AG134" s="45"/>
      <c r="AH134" s="2">
        <f t="shared" si="29"/>
        <v>43.040223016413229</v>
      </c>
      <c r="AI134" s="2">
        <f t="shared" si="30"/>
        <v>464.36636352539062</v>
      </c>
      <c r="AJ134" s="2">
        <f t="shared" si="31"/>
        <v>488.59192275890882</v>
      </c>
      <c r="AK134" s="2">
        <f t="shared" si="32"/>
        <v>553.15225728352868</v>
      </c>
      <c r="AL134" s="2">
        <f t="shared" si="33"/>
        <v>617.71259180814855</v>
      </c>
      <c r="AM134" s="2">
        <f t="shared" si="34"/>
        <v>650.48828125</v>
      </c>
      <c r="AN134" s="89">
        <f ca="1">INDIRECT("'calcGREEN(1)'!R"&amp;ROW('calcGREEN(1)'!$V$17)+(ROW(AN134)-ROW($AN$116))/3&amp;"C"&amp;COLUMN('calcGREEN(1)'!$V$17),FALSE)</f>
        <v>570.04355672876477</v>
      </c>
      <c r="AO134" s="64">
        <f t="shared" ref="AO134" ca="1" si="38">AN134</f>
        <v>570.04355672876477</v>
      </c>
      <c r="AP134" s="88">
        <f>AK134-AK137</f>
        <v>2.6002311706542969</v>
      </c>
      <c r="AQ134" s="88">
        <f>AK135-AK138</f>
        <v>-1.1914571126681039E-3</v>
      </c>
      <c r="AR134" s="88">
        <f>AK136-AK139</f>
        <v>1.9709269207623947E-4</v>
      </c>
      <c r="AS134" s="88">
        <f>data3!AM134</f>
        <v>7.8484442926225029E-2</v>
      </c>
      <c r="AT134" s="2"/>
    </row>
    <row r="135" spans="1:46">
      <c r="A135" s="14" t="str">
        <f>'data organization'!S136</f>
        <v>133:17:3.38:LO</v>
      </c>
      <c r="B135" s="45">
        <v>374.97711181640625</v>
      </c>
      <c r="C135" s="45">
        <v>374.97711181640625</v>
      </c>
      <c r="D135" s="45">
        <v>374.97137451171875</v>
      </c>
      <c r="E135" s="45">
        <v>374.97137451171875</v>
      </c>
      <c r="F135" s="45">
        <v>374.97711181640625</v>
      </c>
      <c r="G135" s="45">
        <v>374.97711181640625</v>
      </c>
      <c r="H135" s="45">
        <v>374.97711181640625</v>
      </c>
      <c r="I135" s="45">
        <v>374.96566772460937</v>
      </c>
      <c r="J135" s="45">
        <v>374.96566772460937</v>
      </c>
      <c r="K135" s="45">
        <v>374.97137451171875</v>
      </c>
      <c r="L135" s="45">
        <v>374.97137451171875</v>
      </c>
      <c r="M135" s="45">
        <v>374.97137451171875</v>
      </c>
      <c r="N135" s="45">
        <v>374.97137451171875</v>
      </c>
      <c r="O135" s="45">
        <v>374.96566772460937</v>
      </c>
      <c r="P135" s="45"/>
      <c r="Q135" s="45"/>
      <c r="R135" s="45">
        <v>374.97137451171875</v>
      </c>
      <c r="S135" s="45"/>
      <c r="T135" s="45"/>
      <c r="U135" s="45">
        <v>374.97711181640625</v>
      </c>
      <c r="V135" s="45">
        <v>374.96566772460937</v>
      </c>
      <c r="W135" s="45">
        <v>374.97137451171875</v>
      </c>
      <c r="X135" s="45"/>
      <c r="Y135" s="45"/>
      <c r="Z135" s="45">
        <v>374.97137451171875</v>
      </c>
      <c r="AA135" s="45">
        <v>374.97137451171875</v>
      </c>
      <c r="AB135" s="45">
        <v>374.97137451171875</v>
      </c>
      <c r="AC135" s="45">
        <v>374.96566772460937</v>
      </c>
      <c r="AD135" s="45">
        <v>374.97137451171875</v>
      </c>
      <c r="AE135" s="45"/>
      <c r="AF135" s="45">
        <v>374.95993041992187</v>
      </c>
      <c r="AG135" s="45"/>
      <c r="AH135" s="2">
        <f t="shared" si="29"/>
        <v>4.6157525304011369E-3</v>
      </c>
      <c r="AI135" s="2">
        <f t="shared" si="30"/>
        <v>374.95993041992187</v>
      </c>
      <c r="AJ135" s="2">
        <f t="shared" si="31"/>
        <v>374.96421945795566</v>
      </c>
      <c r="AK135" s="2">
        <f t="shared" si="32"/>
        <v>374.97114308675128</v>
      </c>
      <c r="AL135" s="2">
        <f t="shared" si="33"/>
        <v>374.9780667155469</v>
      </c>
      <c r="AM135" s="2">
        <f t="shared" si="34"/>
        <v>374.97711181640625</v>
      </c>
      <c r="AN135" s="89"/>
      <c r="AO135" s="64">
        <f t="shared" ref="AO135" ca="1" si="39">AN134</f>
        <v>570.04355672876477</v>
      </c>
      <c r="AP135" s="88"/>
      <c r="AQ135" s="88"/>
      <c r="AR135" s="88"/>
      <c r="AS135" s="88"/>
      <c r="AT135" s="2"/>
    </row>
    <row r="136" spans="1:46">
      <c r="A136" s="14" t="str">
        <f>'data organization'!S137</f>
        <v>134:17:3.38:HS</v>
      </c>
      <c r="B136" s="45">
        <v>154.99053955078125</v>
      </c>
      <c r="C136" s="45">
        <v>154.99053955078125</v>
      </c>
      <c r="D136" s="45">
        <v>154.98817443847656</v>
      </c>
      <c r="E136" s="45">
        <v>154.99053955078125</v>
      </c>
      <c r="F136" s="45">
        <v>154.99290466308594</v>
      </c>
      <c r="G136" s="45">
        <v>154.99053955078125</v>
      </c>
      <c r="H136" s="45">
        <v>154.99290466308594</v>
      </c>
      <c r="I136" s="45">
        <v>154.99290466308594</v>
      </c>
      <c r="J136" s="45">
        <v>154.98817443847656</v>
      </c>
      <c r="K136" s="45">
        <v>154.98817443847656</v>
      </c>
      <c r="L136" s="45">
        <v>154.99053955078125</v>
      </c>
      <c r="M136" s="45">
        <v>154.99053955078125</v>
      </c>
      <c r="N136" s="45">
        <v>154.98817443847656</v>
      </c>
      <c r="O136" s="45">
        <v>154.98817443847656</v>
      </c>
      <c r="P136" s="45"/>
      <c r="Q136" s="45"/>
      <c r="R136" s="45">
        <v>154.98817443847656</v>
      </c>
      <c r="S136" s="45"/>
      <c r="T136" s="45"/>
      <c r="U136" s="45">
        <v>154.99053955078125</v>
      </c>
      <c r="V136" s="45">
        <v>154.99053955078125</v>
      </c>
      <c r="W136" s="45">
        <v>154.99053955078125</v>
      </c>
      <c r="X136" s="45"/>
      <c r="Y136" s="45"/>
      <c r="Z136" s="45">
        <v>154.98817443847656</v>
      </c>
      <c r="AA136" s="45">
        <v>154.99053955078125</v>
      </c>
      <c r="AB136" s="45">
        <v>154.98817443847656</v>
      </c>
      <c r="AC136" s="45">
        <v>154.99053955078125</v>
      </c>
      <c r="AD136" s="45">
        <v>154.99053955078125</v>
      </c>
      <c r="AE136" s="45"/>
      <c r="AF136" s="45">
        <v>154.99053955078125</v>
      </c>
      <c r="AG136" s="45"/>
      <c r="AH136" s="2">
        <f t="shared" si="29"/>
        <v>1.5562565028642604E-3</v>
      </c>
      <c r="AI136" s="2">
        <f t="shared" si="30"/>
        <v>154.98817443847656</v>
      </c>
      <c r="AJ136" s="2">
        <f t="shared" si="31"/>
        <v>154.98771243429681</v>
      </c>
      <c r="AK136" s="2">
        <f t="shared" si="32"/>
        <v>154.99004681905112</v>
      </c>
      <c r="AL136" s="2">
        <f t="shared" si="33"/>
        <v>154.99238120380542</v>
      </c>
      <c r="AM136" s="2">
        <f t="shared" si="34"/>
        <v>154.99290466308594</v>
      </c>
      <c r="AN136" s="89"/>
      <c r="AO136" s="64">
        <f t="shared" ref="AO136" ca="1" si="40">AN134</f>
        <v>570.04355672876477</v>
      </c>
      <c r="AP136" s="88"/>
      <c r="AQ136" s="88"/>
      <c r="AR136" s="88"/>
      <c r="AS136" s="88"/>
      <c r="AT136" s="2"/>
    </row>
    <row r="137" spans="1:46">
      <c r="A137" s="14" t="str">
        <f>'data organization'!S138</f>
        <v>135:17:3.36:HI</v>
      </c>
      <c r="B137" s="45">
        <v>571.81658935546875</v>
      </c>
      <c r="C137" s="45">
        <v>581.04449462890625</v>
      </c>
      <c r="D137" s="45">
        <v>543.6636962890625</v>
      </c>
      <c r="E137" s="45">
        <v>615.1407470703125</v>
      </c>
      <c r="F137" s="45">
        <v>571.97296142578125</v>
      </c>
      <c r="G137" s="45">
        <v>571.19097900390625</v>
      </c>
      <c r="H137" s="45">
        <v>557.114501953125</v>
      </c>
      <c r="I137" s="45">
        <v>526.302734375</v>
      </c>
      <c r="J137" s="45">
        <v>563.05792236328125</v>
      </c>
      <c r="K137" s="45">
        <v>608.25897216796875</v>
      </c>
      <c r="L137" s="45">
        <v>525.2078857421875</v>
      </c>
      <c r="M137" s="45">
        <v>508.47256469726563</v>
      </c>
      <c r="N137" s="45">
        <v>570.2525634765625</v>
      </c>
      <c r="O137" s="45">
        <v>506.90850830078125</v>
      </c>
      <c r="P137" s="45"/>
      <c r="Q137" s="45"/>
      <c r="R137" s="45">
        <v>494.23971557617187</v>
      </c>
      <c r="S137" s="45"/>
      <c r="T137" s="45"/>
      <c r="U137" s="45">
        <v>647.36016845703125</v>
      </c>
      <c r="V137" s="45">
        <v>523.3310546875</v>
      </c>
      <c r="W137" s="45">
        <v>527.3975830078125</v>
      </c>
      <c r="X137" s="45"/>
      <c r="Y137" s="45"/>
      <c r="Z137" s="45">
        <v>518.0133056640625</v>
      </c>
      <c r="AA137" s="45">
        <v>592.14923095703125</v>
      </c>
      <c r="AB137" s="45">
        <v>506.12649536132813</v>
      </c>
      <c r="AC137" s="45">
        <v>548.9814453125</v>
      </c>
      <c r="AD137" s="45">
        <v>573.06781005859375</v>
      </c>
      <c r="AE137" s="45"/>
      <c r="AF137" s="45">
        <v>462.17669677734375</v>
      </c>
      <c r="AG137" s="45"/>
      <c r="AH137" s="2">
        <f t="shared" si="29"/>
        <v>42.84032875090486</v>
      </c>
      <c r="AI137" s="2">
        <f t="shared" si="30"/>
        <v>462.17669677734375</v>
      </c>
      <c r="AJ137" s="2">
        <f t="shared" si="31"/>
        <v>486.2915329865171</v>
      </c>
      <c r="AK137" s="2">
        <f t="shared" si="32"/>
        <v>550.55202611287439</v>
      </c>
      <c r="AL137" s="2">
        <f t="shared" si="33"/>
        <v>614.81251923923173</v>
      </c>
      <c r="AM137" s="2">
        <f t="shared" si="34"/>
        <v>647.36016845703125</v>
      </c>
      <c r="AN137" s="89">
        <f ca="1">INDIRECT("'calcGREEN(1)'!R"&amp;ROW('calcGREEN(1)'!$V$17)+(ROW(AN137)-ROW($AN$116))/3&amp;"C"&amp;COLUMN('calcGREEN(1)'!$V$17),FALSE)</f>
        <v>567.38349917751168</v>
      </c>
      <c r="AO137" s="64">
        <f t="shared" ref="AO137" ca="1" si="41">AN137</f>
        <v>567.38349917751168</v>
      </c>
      <c r="AP137" s="88">
        <f>AK137-AK140</f>
        <v>2.6263020833333712</v>
      </c>
      <c r="AQ137" s="88">
        <f>AK138-AK141</f>
        <v>1.903533935546875E-3</v>
      </c>
      <c r="AR137" s="88">
        <f>AK139-AK142</f>
        <v>6.8982442218157303E-4</v>
      </c>
      <c r="AS137" s="88">
        <f>data3!AM137</f>
        <v>7.6401372109689447E-2</v>
      </c>
      <c r="AT137" s="2"/>
    </row>
    <row r="138" spans="1:46">
      <c r="A138" s="14" t="str">
        <f>'data organization'!S139</f>
        <v>136:17:3.36:LO</v>
      </c>
      <c r="B138" s="45">
        <v>374.97137451171875</v>
      </c>
      <c r="C138" s="45">
        <v>374.97711181640625</v>
      </c>
      <c r="D138" s="45">
        <v>374.97137451171875</v>
      </c>
      <c r="E138" s="45">
        <v>374.98281860351562</v>
      </c>
      <c r="F138" s="45">
        <v>374.97711181640625</v>
      </c>
      <c r="G138" s="45">
        <v>374.97711181640625</v>
      </c>
      <c r="H138" s="45">
        <v>374.97711181640625</v>
      </c>
      <c r="I138" s="45">
        <v>374.97137451171875</v>
      </c>
      <c r="J138" s="45">
        <v>374.96566772460937</v>
      </c>
      <c r="K138" s="45">
        <v>374.97137451171875</v>
      </c>
      <c r="L138" s="45">
        <v>374.97711181640625</v>
      </c>
      <c r="M138" s="45">
        <v>374.97137451171875</v>
      </c>
      <c r="N138" s="45">
        <v>374.97137451171875</v>
      </c>
      <c r="O138" s="45">
        <v>374.97711181640625</v>
      </c>
      <c r="P138" s="45"/>
      <c r="Q138" s="45"/>
      <c r="R138" s="45">
        <v>374.97137451171875</v>
      </c>
      <c r="S138" s="45"/>
      <c r="T138" s="45"/>
      <c r="U138" s="45">
        <v>374.97137451171875</v>
      </c>
      <c r="V138" s="45">
        <v>374.96566772460937</v>
      </c>
      <c r="W138" s="45">
        <v>374.97137451171875</v>
      </c>
      <c r="X138" s="45"/>
      <c r="Y138" s="45"/>
      <c r="Z138" s="45">
        <v>374.96566772460937</v>
      </c>
      <c r="AA138" s="45">
        <v>374.97137451171875</v>
      </c>
      <c r="AB138" s="45">
        <v>374.97137451171875</v>
      </c>
      <c r="AC138" s="45">
        <v>374.97137451171875</v>
      </c>
      <c r="AD138" s="45">
        <v>374.97137451171875</v>
      </c>
      <c r="AE138" s="45"/>
      <c r="AF138" s="45">
        <v>374.96566772460937</v>
      </c>
      <c r="AG138" s="45"/>
      <c r="AH138" s="2">
        <f t="shared" si="29"/>
        <v>4.3569885026974757E-3</v>
      </c>
      <c r="AI138" s="2">
        <f t="shared" si="30"/>
        <v>374.96566772460937</v>
      </c>
      <c r="AJ138" s="2">
        <f t="shared" si="31"/>
        <v>374.96579906110992</v>
      </c>
      <c r="AK138" s="2">
        <f t="shared" si="32"/>
        <v>374.97233454386395</v>
      </c>
      <c r="AL138" s="2">
        <f t="shared" si="33"/>
        <v>374.97887002661798</v>
      </c>
      <c r="AM138" s="2">
        <f t="shared" si="34"/>
        <v>374.98281860351562</v>
      </c>
      <c r="AN138" s="89"/>
      <c r="AO138" s="64">
        <f t="shared" ref="AO138" ca="1" si="42">AN137</f>
        <v>567.38349917751168</v>
      </c>
      <c r="AP138" s="88"/>
      <c r="AQ138" s="88"/>
      <c r="AR138" s="88"/>
      <c r="AS138" s="88"/>
      <c r="AT138" s="2"/>
    </row>
    <row r="139" spans="1:46">
      <c r="A139" s="14" t="str">
        <f>'data organization'!S140</f>
        <v>137:17:3.36:HS</v>
      </c>
      <c r="B139" s="45">
        <v>154.99053955078125</v>
      </c>
      <c r="C139" s="45">
        <v>154.98817443847656</v>
      </c>
      <c r="D139" s="45">
        <v>154.98817443847656</v>
      </c>
      <c r="E139" s="45">
        <v>154.99290466308594</v>
      </c>
      <c r="F139" s="45">
        <v>154.99053955078125</v>
      </c>
      <c r="G139" s="45">
        <v>154.99053955078125</v>
      </c>
      <c r="H139" s="45">
        <v>154.99290466308594</v>
      </c>
      <c r="I139" s="45">
        <v>154.99290466308594</v>
      </c>
      <c r="J139" s="45">
        <v>154.99053955078125</v>
      </c>
      <c r="K139" s="45">
        <v>154.99053955078125</v>
      </c>
      <c r="L139" s="45">
        <v>154.99290466308594</v>
      </c>
      <c r="M139" s="45">
        <v>154.99053955078125</v>
      </c>
      <c r="N139" s="45">
        <v>154.98817443847656</v>
      </c>
      <c r="O139" s="45">
        <v>154.98817443847656</v>
      </c>
      <c r="P139" s="45"/>
      <c r="Q139" s="45"/>
      <c r="R139" s="45">
        <v>154.99290466308594</v>
      </c>
      <c r="S139" s="45"/>
      <c r="T139" s="45"/>
      <c r="U139" s="45">
        <v>154.99053955078125</v>
      </c>
      <c r="V139" s="45">
        <v>154.99053955078125</v>
      </c>
      <c r="W139" s="45">
        <v>154.98817443847656</v>
      </c>
      <c r="X139" s="45"/>
      <c r="Y139" s="45"/>
      <c r="Z139" s="45">
        <v>154.98580932617187</v>
      </c>
      <c r="AA139" s="45">
        <v>154.98817443847656</v>
      </c>
      <c r="AB139" s="45">
        <v>154.98817443847656</v>
      </c>
      <c r="AC139" s="45">
        <v>154.99053955078125</v>
      </c>
      <c r="AD139" s="45">
        <v>154.98817443847656</v>
      </c>
      <c r="AE139" s="45"/>
      <c r="AF139" s="45">
        <v>154.98580932617187</v>
      </c>
      <c r="AG139" s="45"/>
      <c r="AH139" s="2">
        <f t="shared" si="29"/>
        <v>2.1472762816741242E-3</v>
      </c>
      <c r="AI139" s="2">
        <f t="shared" si="30"/>
        <v>154.98580932617187</v>
      </c>
      <c r="AJ139" s="2">
        <f t="shared" si="31"/>
        <v>154.98662881193653</v>
      </c>
      <c r="AK139" s="2">
        <f t="shared" si="32"/>
        <v>154.98984972635904</v>
      </c>
      <c r="AL139" s="2">
        <f t="shared" si="33"/>
        <v>154.99307064078155</v>
      </c>
      <c r="AM139" s="2">
        <f t="shared" si="34"/>
        <v>154.99290466308594</v>
      </c>
      <c r="AN139" s="89"/>
      <c r="AO139" s="64">
        <f t="shared" ref="AO139" ca="1" si="43">AN137</f>
        <v>567.38349917751168</v>
      </c>
      <c r="AP139" s="88"/>
      <c r="AQ139" s="88"/>
      <c r="AR139" s="88"/>
      <c r="AS139" s="88"/>
      <c r="AT139" s="2"/>
    </row>
    <row r="140" spans="1:46">
      <c r="A140" s="14" t="str">
        <f>'data organization'!S141</f>
        <v>138:17:3.34:HI</v>
      </c>
      <c r="B140" s="45">
        <v>569.3140869140625</v>
      </c>
      <c r="C140" s="45">
        <v>578.22918701171875</v>
      </c>
      <c r="D140" s="45">
        <v>541.00482177734375</v>
      </c>
      <c r="E140" s="45">
        <v>612.1690673828125</v>
      </c>
      <c r="F140" s="45">
        <v>569.3140869140625</v>
      </c>
      <c r="G140" s="45">
        <v>568.37567138671875</v>
      </c>
      <c r="H140" s="45">
        <v>554.45562744140625</v>
      </c>
      <c r="I140" s="45">
        <v>523.80023193359375</v>
      </c>
      <c r="J140" s="45">
        <v>560.3990478515625</v>
      </c>
      <c r="K140" s="45">
        <v>605.44366455078125</v>
      </c>
      <c r="L140" s="45">
        <v>522.7054443359375</v>
      </c>
      <c r="M140" s="45">
        <v>506.12649536132813</v>
      </c>
      <c r="N140" s="45">
        <v>567.5936279296875</v>
      </c>
      <c r="O140" s="45">
        <v>504.40603637695312</v>
      </c>
      <c r="P140" s="45"/>
      <c r="Q140" s="45"/>
      <c r="R140" s="45">
        <v>491.73724365234375</v>
      </c>
      <c r="S140" s="45"/>
      <c r="T140" s="45"/>
      <c r="U140" s="45">
        <v>644.23211669921875</v>
      </c>
      <c r="V140" s="45">
        <v>520.82855224609375</v>
      </c>
      <c r="W140" s="45">
        <v>524.89508056640625</v>
      </c>
      <c r="X140" s="45"/>
      <c r="Y140" s="45"/>
      <c r="Z140" s="45">
        <v>515.51080322265625</v>
      </c>
      <c r="AA140" s="45">
        <v>589.33392333984375</v>
      </c>
      <c r="AB140" s="45">
        <v>503.6240234375</v>
      </c>
      <c r="AC140" s="45">
        <v>546.32257080078125</v>
      </c>
      <c r="AD140" s="45">
        <v>570.408935546875</v>
      </c>
      <c r="AE140" s="45"/>
      <c r="AF140" s="45">
        <v>459.98703002929687</v>
      </c>
      <c r="AG140" s="45"/>
      <c r="AH140" s="2">
        <f t="shared" si="29"/>
        <v>42.653892107269861</v>
      </c>
      <c r="AI140" s="2">
        <f t="shared" si="30"/>
        <v>459.98703002929687</v>
      </c>
      <c r="AJ140" s="2">
        <f t="shared" si="31"/>
        <v>483.94488586863622</v>
      </c>
      <c r="AK140" s="2">
        <f t="shared" si="32"/>
        <v>547.92572402954102</v>
      </c>
      <c r="AL140" s="2">
        <f t="shared" si="33"/>
        <v>611.90656219044581</v>
      </c>
      <c r="AM140" s="2">
        <f t="shared" si="34"/>
        <v>644.23211669921875</v>
      </c>
      <c r="AN140" s="89">
        <f ca="1">INDIRECT("'calcGREEN(1)'!R"&amp;ROW('calcGREEN(1)'!$V$17)+(ROW(AN140)-ROW($AN$116))/3&amp;"C"&amp;COLUMN('calcGREEN(1)'!$V$17),FALSE)</f>
        <v>564.79404272946738</v>
      </c>
      <c r="AO140" s="64">
        <f t="shared" ref="AO140" ca="1" si="44">AN140</f>
        <v>564.79404272946738</v>
      </c>
      <c r="AP140" s="88">
        <f>AK140-AK143</f>
        <v>2.4894434611002225</v>
      </c>
      <c r="AQ140" s="88">
        <f>AK141-AK144</f>
        <v>-1.190185546875E-3</v>
      </c>
      <c r="AR140" s="88">
        <f>AK142-AK145</f>
        <v>-3.9418538409563553E-4</v>
      </c>
      <c r="AS140" s="88">
        <f>data3!AM140</f>
        <v>6.9194609119044515E-2</v>
      </c>
      <c r="AT140" s="2"/>
    </row>
    <row r="141" spans="1:46">
      <c r="A141" s="14" t="str">
        <f>'data organization'!S142</f>
        <v>139:17:3.34:LO</v>
      </c>
      <c r="B141" s="45">
        <v>374.97711181640625</v>
      </c>
      <c r="C141" s="45">
        <v>374.97711181640625</v>
      </c>
      <c r="D141" s="45">
        <v>374.96566772460937</v>
      </c>
      <c r="E141" s="45">
        <v>374.97711181640625</v>
      </c>
      <c r="F141" s="45">
        <v>374.97711181640625</v>
      </c>
      <c r="G141" s="45">
        <v>374.97137451171875</v>
      </c>
      <c r="H141" s="45">
        <v>374.97711181640625</v>
      </c>
      <c r="I141" s="45">
        <v>374.97137451171875</v>
      </c>
      <c r="J141" s="45">
        <v>374.96566772460937</v>
      </c>
      <c r="K141" s="45">
        <v>374.97711181640625</v>
      </c>
      <c r="L141" s="45">
        <v>374.97137451171875</v>
      </c>
      <c r="M141" s="45">
        <v>374.96566772460937</v>
      </c>
      <c r="N141" s="45">
        <v>374.96566772460937</v>
      </c>
      <c r="O141" s="45">
        <v>374.97711181640625</v>
      </c>
      <c r="P141" s="45"/>
      <c r="Q141" s="45"/>
      <c r="R141" s="45">
        <v>374.97137451171875</v>
      </c>
      <c r="S141" s="45"/>
      <c r="T141" s="45"/>
      <c r="U141" s="45">
        <v>374.96566772460937</v>
      </c>
      <c r="V141" s="45">
        <v>374.96566772460937</v>
      </c>
      <c r="W141" s="45">
        <v>374.97137451171875</v>
      </c>
      <c r="X141" s="45"/>
      <c r="Y141" s="45"/>
      <c r="Z141" s="45">
        <v>374.96566772460937</v>
      </c>
      <c r="AA141" s="45">
        <v>374.96566772460937</v>
      </c>
      <c r="AB141" s="45">
        <v>374.97137451171875</v>
      </c>
      <c r="AC141" s="45">
        <v>374.97137451171875</v>
      </c>
      <c r="AD141" s="45">
        <v>374.96566772460937</v>
      </c>
      <c r="AE141" s="45"/>
      <c r="AF141" s="45">
        <v>374.95993041992187</v>
      </c>
      <c r="AG141" s="45"/>
      <c r="AH141" s="2">
        <f t="shared" si="29"/>
        <v>5.2466385492096696E-3</v>
      </c>
      <c r="AI141" s="2">
        <f t="shared" si="30"/>
        <v>374.95993041992187</v>
      </c>
      <c r="AJ141" s="2">
        <f t="shared" si="31"/>
        <v>374.9625610521046</v>
      </c>
      <c r="AK141" s="2">
        <f t="shared" si="32"/>
        <v>374.9704310099284</v>
      </c>
      <c r="AL141" s="2">
        <f t="shared" si="33"/>
        <v>374.9783009677522</v>
      </c>
      <c r="AM141" s="2">
        <f t="shared" si="34"/>
        <v>374.97711181640625</v>
      </c>
      <c r="AN141" s="89"/>
      <c r="AO141" s="64">
        <f t="shared" ref="AO141" ca="1" si="45">AN140</f>
        <v>564.79404272946738</v>
      </c>
      <c r="AP141" s="88"/>
      <c r="AQ141" s="88"/>
      <c r="AR141" s="88"/>
      <c r="AS141" s="88"/>
      <c r="AT141" s="2"/>
    </row>
    <row r="142" spans="1:46">
      <c r="A142" s="14" t="str">
        <f>'data organization'!S143</f>
        <v>140:17:3.34:HS</v>
      </c>
      <c r="B142" s="45">
        <v>154.99053955078125</v>
      </c>
      <c r="C142" s="45">
        <v>154.99053955078125</v>
      </c>
      <c r="D142" s="45">
        <v>154.99290466308594</v>
      </c>
      <c r="E142" s="45">
        <v>154.99053955078125</v>
      </c>
      <c r="F142" s="45">
        <v>154.99053955078125</v>
      </c>
      <c r="G142" s="45">
        <v>154.99053955078125</v>
      </c>
      <c r="H142" s="45">
        <v>154.98817443847656</v>
      </c>
      <c r="I142" s="45">
        <v>154.99053955078125</v>
      </c>
      <c r="J142" s="45">
        <v>154.98817443847656</v>
      </c>
      <c r="K142" s="45">
        <v>154.99053955078125</v>
      </c>
      <c r="L142" s="45">
        <v>154.99290466308594</v>
      </c>
      <c r="M142" s="45">
        <v>154.99053955078125</v>
      </c>
      <c r="N142" s="45">
        <v>154.98817443847656</v>
      </c>
      <c r="O142" s="45">
        <v>154.98817443847656</v>
      </c>
      <c r="P142" s="45"/>
      <c r="Q142" s="45"/>
      <c r="R142" s="45">
        <v>154.98817443847656</v>
      </c>
      <c r="S142" s="45"/>
      <c r="T142" s="45"/>
      <c r="U142" s="45">
        <v>154.98580932617187</v>
      </c>
      <c r="V142" s="45">
        <v>154.98817443847656</v>
      </c>
      <c r="W142" s="45">
        <v>154.99290466308594</v>
      </c>
      <c r="X142" s="45"/>
      <c r="Y142" s="45"/>
      <c r="Z142" s="45">
        <v>154.98580932617187</v>
      </c>
      <c r="AA142" s="45">
        <v>154.98580932617187</v>
      </c>
      <c r="AB142" s="45">
        <v>154.98817443847656</v>
      </c>
      <c r="AC142" s="45">
        <v>154.99053955078125</v>
      </c>
      <c r="AD142" s="45">
        <v>154.98817443847656</v>
      </c>
      <c r="AE142" s="45"/>
      <c r="AF142" s="45">
        <v>154.98344421386719</v>
      </c>
      <c r="AG142" s="45"/>
      <c r="AH142" s="2">
        <f t="shared" si="29"/>
        <v>2.4075773176308593E-3</v>
      </c>
      <c r="AI142" s="2">
        <f t="shared" si="30"/>
        <v>154.98344421386719</v>
      </c>
      <c r="AJ142" s="2">
        <f t="shared" si="31"/>
        <v>154.98554853596042</v>
      </c>
      <c r="AK142" s="2">
        <f t="shared" si="32"/>
        <v>154.98915990193686</v>
      </c>
      <c r="AL142" s="2">
        <f t="shared" si="33"/>
        <v>154.9927712679133</v>
      </c>
      <c r="AM142" s="2">
        <f t="shared" si="34"/>
        <v>154.99290466308594</v>
      </c>
      <c r="AN142" s="89"/>
      <c r="AO142" s="64">
        <f t="shared" ref="AO142" ca="1" si="46">AN140</f>
        <v>564.79404272946738</v>
      </c>
      <c r="AP142" s="88"/>
      <c r="AQ142" s="88"/>
      <c r="AR142" s="88"/>
      <c r="AS142" s="88"/>
      <c r="AT142" s="2"/>
    </row>
    <row r="143" spans="1:46">
      <c r="A143" s="14" t="str">
        <f>'data organization'!S144</f>
        <v>141:17:3.32:HI</v>
      </c>
      <c r="B143" s="45">
        <v>571.5037841796875</v>
      </c>
      <c r="C143" s="45">
        <v>575.41387939453125</v>
      </c>
      <c r="D143" s="45">
        <v>538.345947265625</v>
      </c>
      <c r="E143" s="45">
        <v>609.1973876953125</v>
      </c>
      <c r="F143" s="45">
        <v>566.49884033203125</v>
      </c>
      <c r="G143" s="45">
        <v>565.56036376953125</v>
      </c>
      <c r="H143" s="45">
        <v>551.64031982421875</v>
      </c>
      <c r="I143" s="45">
        <v>521.29779052734375</v>
      </c>
      <c r="J143" s="45">
        <v>557.7401123046875</v>
      </c>
      <c r="K143" s="45">
        <v>602.47198486328125</v>
      </c>
      <c r="L143" s="45">
        <v>520.20294189453125</v>
      </c>
      <c r="M143" s="45">
        <v>503.6240234375</v>
      </c>
      <c r="N143" s="45">
        <v>564.77838134765625</v>
      </c>
      <c r="O143" s="45">
        <v>501.903564453125</v>
      </c>
      <c r="P143" s="45"/>
      <c r="Q143" s="45"/>
      <c r="R143" s="45">
        <v>489.39117431640625</v>
      </c>
      <c r="S143" s="45"/>
      <c r="T143" s="45"/>
      <c r="U143" s="45">
        <v>641.10400390625</v>
      </c>
      <c r="V143" s="45">
        <v>518.169677734375</v>
      </c>
      <c r="W143" s="45">
        <v>522.2362060546875</v>
      </c>
      <c r="X143" s="45"/>
      <c r="Y143" s="45"/>
      <c r="Z143" s="45">
        <v>513.00830078125</v>
      </c>
      <c r="AA143" s="45">
        <v>586.36224365234375</v>
      </c>
      <c r="AB143" s="45">
        <v>501.2779541015625</v>
      </c>
      <c r="AC143" s="45">
        <v>543.50726318359375</v>
      </c>
      <c r="AD143" s="45">
        <v>567.5936279296875</v>
      </c>
      <c r="AE143" s="45"/>
      <c r="AF143" s="45">
        <v>457.64096069335937</v>
      </c>
      <c r="AG143" s="45"/>
      <c r="AH143" s="2">
        <f t="shared" si="29"/>
        <v>42.567888395285188</v>
      </c>
      <c r="AI143" s="2">
        <f t="shared" si="30"/>
        <v>457.64096069335937</v>
      </c>
      <c r="AJ143" s="2">
        <f t="shared" si="31"/>
        <v>481.584447975513</v>
      </c>
      <c r="AK143" s="2">
        <f t="shared" si="32"/>
        <v>545.43628056844079</v>
      </c>
      <c r="AL143" s="2">
        <f t="shared" si="33"/>
        <v>609.28811316136853</v>
      </c>
      <c r="AM143" s="2">
        <f t="shared" si="34"/>
        <v>641.10400390625</v>
      </c>
      <c r="AN143" s="89">
        <f ca="1">INDIRECT("'calcGREEN(1)'!R"&amp;ROW('calcGREEN(1)'!$V$17)+(ROW(AN143)-ROW($AN$116))/3&amp;"C"&amp;COLUMN('calcGREEN(1)'!$V$17),FALSE)</f>
        <v>562.44884366032011</v>
      </c>
      <c r="AO143" s="64">
        <f t="shared" ref="AO143" ca="1" si="47">AN143</f>
        <v>562.44884366032011</v>
      </c>
      <c r="AP143" s="88">
        <f>AK143-AK146</f>
        <v>2.7370847066243869</v>
      </c>
      <c r="AQ143" s="88">
        <f>AK144-AK147</f>
        <v>7.1589152020123947E-4</v>
      </c>
      <c r="AR143" s="88">
        <f>AK145-AK148</f>
        <v>6.8982442218157303E-4</v>
      </c>
      <c r="AS143" s="88">
        <f>data3!AM143</f>
        <v>7.6145295173891014E-2</v>
      </c>
      <c r="AT143" s="2"/>
    </row>
    <row r="144" spans="1:46">
      <c r="A144" s="14" t="str">
        <f>'data organization'!S145</f>
        <v>142:17:3.32:LO</v>
      </c>
      <c r="B144" s="45">
        <v>374.97711181640625</v>
      </c>
      <c r="C144" s="45">
        <v>374.97711181640625</v>
      </c>
      <c r="D144" s="45">
        <v>374.97711181640625</v>
      </c>
      <c r="E144" s="45">
        <v>374.98281860351562</v>
      </c>
      <c r="F144" s="45">
        <v>374.97137451171875</v>
      </c>
      <c r="G144" s="45">
        <v>374.97711181640625</v>
      </c>
      <c r="H144" s="45">
        <v>374.97711181640625</v>
      </c>
      <c r="I144" s="45">
        <v>374.97137451171875</v>
      </c>
      <c r="J144" s="45">
        <v>374.96566772460937</v>
      </c>
      <c r="K144" s="45">
        <v>374.97137451171875</v>
      </c>
      <c r="L144" s="45">
        <v>374.97711181640625</v>
      </c>
      <c r="M144" s="45">
        <v>374.96566772460937</v>
      </c>
      <c r="N144" s="45">
        <v>374.97711181640625</v>
      </c>
      <c r="O144" s="45">
        <v>374.97137451171875</v>
      </c>
      <c r="P144" s="45"/>
      <c r="Q144" s="45"/>
      <c r="R144" s="45">
        <v>374.97137451171875</v>
      </c>
      <c r="S144" s="45"/>
      <c r="T144" s="45"/>
      <c r="U144" s="45">
        <v>374.97137451171875</v>
      </c>
      <c r="V144" s="45">
        <v>374.97137451171875</v>
      </c>
      <c r="W144" s="45">
        <v>374.97137451171875</v>
      </c>
      <c r="X144" s="45"/>
      <c r="Y144" s="45"/>
      <c r="Z144" s="45">
        <v>374.96566772460937</v>
      </c>
      <c r="AA144" s="45">
        <v>374.96566772460937</v>
      </c>
      <c r="AB144" s="45">
        <v>374.96566772460937</v>
      </c>
      <c r="AC144" s="45">
        <v>374.97137451171875</v>
      </c>
      <c r="AD144" s="45">
        <v>374.96566772460937</v>
      </c>
      <c r="AE144" s="45"/>
      <c r="AF144" s="45">
        <v>374.95993041992187</v>
      </c>
      <c r="AG144" s="45"/>
      <c r="AH144" s="2">
        <f t="shared" si="29"/>
        <v>5.4625013194865204E-3</v>
      </c>
      <c r="AI144" s="2">
        <f t="shared" si="30"/>
        <v>374.95993041992187</v>
      </c>
      <c r="AJ144" s="2">
        <f t="shared" si="31"/>
        <v>374.96342744349607</v>
      </c>
      <c r="AK144" s="2">
        <f t="shared" si="32"/>
        <v>374.97162119547528</v>
      </c>
      <c r="AL144" s="2">
        <f t="shared" si="33"/>
        <v>374.97981494745449</v>
      </c>
      <c r="AM144" s="2">
        <f t="shared" si="34"/>
        <v>374.98281860351562</v>
      </c>
      <c r="AN144" s="89"/>
      <c r="AO144" s="64">
        <f t="shared" ref="AO144" ca="1" si="48">AN143</f>
        <v>562.44884366032011</v>
      </c>
      <c r="AP144" s="88"/>
      <c r="AQ144" s="88"/>
      <c r="AR144" s="88"/>
      <c r="AS144" s="88"/>
      <c r="AT144" s="2"/>
    </row>
    <row r="145" spans="1:46">
      <c r="A145" s="14" t="str">
        <f>'data organization'!S146</f>
        <v>143:17:3.32:HS</v>
      </c>
      <c r="B145" s="45">
        <v>154.99290466308594</v>
      </c>
      <c r="C145" s="45">
        <v>154.99053955078125</v>
      </c>
      <c r="D145" s="45">
        <v>154.99053955078125</v>
      </c>
      <c r="E145" s="45">
        <v>154.99053955078125</v>
      </c>
      <c r="F145" s="45">
        <v>154.98817443847656</v>
      </c>
      <c r="G145" s="45">
        <v>154.99053955078125</v>
      </c>
      <c r="H145" s="45">
        <v>154.99053955078125</v>
      </c>
      <c r="I145" s="45">
        <v>154.99053955078125</v>
      </c>
      <c r="J145" s="45">
        <v>154.99053955078125</v>
      </c>
      <c r="K145" s="45">
        <v>154.99053955078125</v>
      </c>
      <c r="L145" s="45">
        <v>154.99290466308594</v>
      </c>
      <c r="M145" s="45">
        <v>154.98580932617187</v>
      </c>
      <c r="N145" s="45">
        <v>154.99290466308594</v>
      </c>
      <c r="O145" s="45">
        <v>154.99053955078125</v>
      </c>
      <c r="P145" s="45"/>
      <c r="Q145" s="45"/>
      <c r="R145" s="45">
        <v>154.99290466308594</v>
      </c>
      <c r="S145" s="45"/>
      <c r="T145" s="45"/>
      <c r="U145" s="45">
        <v>154.98580932617187</v>
      </c>
      <c r="V145" s="45">
        <v>154.99053955078125</v>
      </c>
      <c r="W145" s="45">
        <v>154.98817443847656</v>
      </c>
      <c r="X145" s="45"/>
      <c r="Y145" s="45"/>
      <c r="Z145" s="45">
        <v>154.98580932617187</v>
      </c>
      <c r="AA145" s="45">
        <v>154.98817443847656</v>
      </c>
      <c r="AB145" s="45">
        <v>154.98580932617187</v>
      </c>
      <c r="AC145" s="45">
        <v>154.98817443847656</v>
      </c>
      <c r="AD145" s="45">
        <v>154.98580932617187</v>
      </c>
      <c r="AE145" s="45"/>
      <c r="AF145" s="45">
        <v>154.99053955078125</v>
      </c>
      <c r="AG145" s="45"/>
      <c r="AH145" s="2">
        <f t="shared" si="29"/>
        <v>2.4075773176308593E-3</v>
      </c>
      <c r="AI145" s="2">
        <f t="shared" si="30"/>
        <v>154.98580932617187</v>
      </c>
      <c r="AJ145" s="2">
        <f t="shared" si="31"/>
        <v>154.98594272134451</v>
      </c>
      <c r="AK145" s="2">
        <f t="shared" si="32"/>
        <v>154.98955408732095</v>
      </c>
      <c r="AL145" s="2">
        <f t="shared" si="33"/>
        <v>154.99316545329739</v>
      </c>
      <c r="AM145" s="2">
        <f t="shared" si="34"/>
        <v>154.99290466308594</v>
      </c>
      <c r="AN145" s="89"/>
      <c r="AO145" s="64">
        <f t="shared" ref="AO145" ca="1" si="49">AN143</f>
        <v>562.44884366032011</v>
      </c>
      <c r="AP145" s="88"/>
      <c r="AQ145" s="88"/>
      <c r="AR145" s="88"/>
      <c r="AS145" s="88"/>
      <c r="AT145" s="2"/>
    </row>
    <row r="146" spans="1:46">
      <c r="A146" s="14" t="str">
        <f>'data organization'!S147</f>
        <v>144:17:3.3:HI</v>
      </c>
      <c r="B146" s="45">
        <v>568.6884765625</v>
      </c>
      <c r="C146" s="45">
        <v>572.5986328125</v>
      </c>
      <c r="D146" s="45">
        <v>535.68701171875</v>
      </c>
      <c r="E146" s="45">
        <v>606.2257080078125</v>
      </c>
      <c r="F146" s="45">
        <v>563.68353271484375</v>
      </c>
      <c r="G146" s="45">
        <v>562.9014892578125</v>
      </c>
      <c r="H146" s="45">
        <v>548.8250732421875</v>
      </c>
      <c r="I146" s="45">
        <v>518.638916015625</v>
      </c>
      <c r="J146" s="45">
        <v>554.92486572265625</v>
      </c>
      <c r="K146" s="45">
        <v>599.3438720703125</v>
      </c>
      <c r="L146" s="45">
        <v>517.5440673828125</v>
      </c>
      <c r="M146" s="45">
        <v>501.12155151367187</v>
      </c>
      <c r="N146" s="45">
        <v>561.96307373046875</v>
      </c>
      <c r="O146" s="45">
        <v>499.40109252929688</v>
      </c>
      <c r="P146" s="45"/>
      <c r="Q146" s="45"/>
      <c r="R146" s="45">
        <v>486.888671875</v>
      </c>
      <c r="S146" s="45"/>
      <c r="T146" s="45"/>
      <c r="U146" s="45">
        <v>637.8194580078125</v>
      </c>
      <c r="V146" s="45">
        <v>515.66717529296875</v>
      </c>
      <c r="W146" s="45">
        <v>519.57733154296875</v>
      </c>
      <c r="X146" s="45"/>
      <c r="Y146" s="45"/>
      <c r="Z146" s="45">
        <v>510.50582885742187</v>
      </c>
      <c r="AA146" s="45">
        <v>583.39056396484375</v>
      </c>
      <c r="AB146" s="45">
        <v>498.61904907226562</v>
      </c>
      <c r="AC146" s="45">
        <v>540.6920166015625</v>
      </c>
      <c r="AD146" s="45">
        <v>564.6219482421875</v>
      </c>
      <c r="AE146" s="45"/>
      <c r="AF146" s="45">
        <v>455.4512939453125</v>
      </c>
      <c r="AG146" s="45"/>
      <c r="AH146" s="2">
        <f t="shared" si="29"/>
        <v>42.346714663228077</v>
      </c>
      <c r="AI146" s="2">
        <f t="shared" si="30"/>
        <v>455.4512939453125</v>
      </c>
      <c r="AJ146" s="2">
        <f t="shared" si="31"/>
        <v>479.17912386697429</v>
      </c>
      <c r="AK146" s="2">
        <f t="shared" si="32"/>
        <v>542.69919586181641</v>
      </c>
      <c r="AL146" s="2">
        <f t="shared" si="33"/>
        <v>606.21926785665846</v>
      </c>
      <c r="AM146" s="2">
        <f t="shared" si="34"/>
        <v>637.8194580078125</v>
      </c>
      <c r="AN146" s="89">
        <f ca="1">INDIRECT("'calcGREEN(1)'!R"&amp;ROW('calcGREEN(1)'!$V$17)+(ROW(AN146)-ROW($AN$116))/3&amp;"C"&amp;COLUMN('calcGREEN(1)'!$V$17),FALSE)</f>
        <v>559.86806637672396</v>
      </c>
      <c r="AO146" s="64">
        <f t="shared" ref="AO146" ca="1" si="50">AN146</f>
        <v>559.86806637672396</v>
      </c>
      <c r="AP146" s="88">
        <f>AK146-AK149</f>
        <v>1.4076474507650119</v>
      </c>
      <c r="AQ146" s="88">
        <f>AK147-AK150</f>
        <v>7.1589152020123947E-4</v>
      </c>
      <c r="AR146" s="88">
        <f>AK148-AK151</f>
        <v>-4.9273173013375526E-4</v>
      </c>
      <c r="AS146" s="88">
        <f>data3!AM146</f>
        <v>3.1628824049427351E-2</v>
      </c>
      <c r="AT146" s="2"/>
    </row>
    <row r="147" spans="1:46">
      <c r="A147" s="14" t="str">
        <f>'data organization'!S148</f>
        <v>145:17:3.3:LO</v>
      </c>
      <c r="B147" s="45">
        <v>374.97711181640625</v>
      </c>
      <c r="C147" s="45">
        <v>374.97137451171875</v>
      </c>
      <c r="D147" s="45">
        <v>374.97711181640625</v>
      </c>
      <c r="E147" s="45">
        <v>374.97711181640625</v>
      </c>
      <c r="F147" s="45">
        <v>374.97711181640625</v>
      </c>
      <c r="G147" s="45">
        <v>374.97137451171875</v>
      </c>
      <c r="H147" s="45">
        <v>374.97711181640625</v>
      </c>
      <c r="I147" s="45">
        <v>374.97137451171875</v>
      </c>
      <c r="J147" s="45">
        <v>374.96566772460937</v>
      </c>
      <c r="K147" s="45">
        <v>374.97137451171875</v>
      </c>
      <c r="L147" s="45">
        <v>374.97711181640625</v>
      </c>
      <c r="M147" s="45">
        <v>374.97137451171875</v>
      </c>
      <c r="N147" s="45">
        <v>374.97137451171875</v>
      </c>
      <c r="O147" s="45">
        <v>374.96566772460937</v>
      </c>
      <c r="P147" s="45"/>
      <c r="Q147" s="45"/>
      <c r="R147" s="45">
        <v>374.97137451171875</v>
      </c>
      <c r="S147" s="45"/>
      <c r="T147" s="45"/>
      <c r="U147" s="45">
        <v>374.97137451171875</v>
      </c>
      <c r="V147" s="45">
        <v>374.97137451171875</v>
      </c>
      <c r="W147" s="45">
        <v>374.97137451171875</v>
      </c>
      <c r="X147" s="45"/>
      <c r="Y147" s="45"/>
      <c r="Z147" s="45">
        <v>374.96566772460937</v>
      </c>
      <c r="AA147" s="45">
        <v>374.96566772460937</v>
      </c>
      <c r="AB147" s="45">
        <v>374.96566772460937</v>
      </c>
      <c r="AC147" s="45">
        <v>374.97137451171875</v>
      </c>
      <c r="AD147" s="45">
        <v>374.96566772460937</v>
      </c>
      <c r="AE147" s="45"/>
      <c r="AF147" s="45">
        <v>374.95993041992187</v>
      </c>
      <c r="AG147" s="45"/>
      <c r="AH147" s="2">
        <f t="shared" si="29"/>
        <v>4.7484001881511143E-3</v>
      </c>
      <c r="AI147" s="2">
        <f t="shared" si="30"/>
        <v>374.95993041992187</v>
      </c>
      <c r="AJ147" s="2">
        <f t="shared" si="31"/>
        <v>374.96378270367285</v>
      </c>
      <c r="AK147" s="2">
        <f t="shared" si="32"/>
        <v>374.97090530395508</v>
      </c>
      <c r="AL147" s="2">
        <f t="shared" si="33"/>
        <v>374.97802790423731</v>
      </c>
      <c r="AM147" s="2">
        <f t="shared" si="34"/>
        <v>374.97711181640625</v>
      </c>
      <c r="AN147" s="89"/>
      <c r="AO147" s="64">
        <f t="shared" ref="AO147" ca="1" si="51">AN146</f>
        <v>559.86806637672396</v>
      </c>
      <c r="AP147" s="88"/>
      <c r="AQ147" s="88"/>
      <c r="AR147" s="88"/>
      <c r="AS147" s="88"/>
      <c r="AT147" s="2"/>
    </row>
    <row r="148" spans="1:46">
      <c r="A148" s="14" t="str">
        <f>'data organization'!S149</f>
        <v>146:17:3.3:HS</v>
      </c>
      <c r="B148" s="45">
        <v>154.99053955078125</v>
      </c>
      <c r="C148" s="45">
        <v>154.98817443847656</v>
      </c>
      <c r="D148" s="45">
        <v>154.98817443847656</v>
      </c>
      <c r="E148" s="45">
        <v>154.99290466308594</v>
      </c>
      <c r="F148" s="45">
        <v>154.98817443847656</v>
      </c>
      <c r="G148" s="45">
        <v>154.98817443847656</v>
      </c>
      <c r="H148" s="45">
        <v>154.99290466308594</v>
      </c>
      <c r="I148" s="45">
        <v>154.99053955078125</v>
      </c>
      <c r="J148" s="45">
        <v>154.99053955078125</v>
      </c>
      <c r="K148" s="45">
        <v>154.98817443847656</v>
      </c>
      <c r="L148" s="45">
        <v>154.99053955078125</v>
      </c>
      <c r="M148" s="45">
        <v>154.99053955078125</v>
      </c>
      <c r="N148" s="45">
        <v>154.99290466308594</v>
      </c>
      <c r="O148" s="45">
        <v>154.98817443847656</v>
      </c>
      <c r="P148" s="45"/>
      <c r="Q148" s="45"/>
      <c r="R148" s="45">
        <v>154.98817443847656</v>
      </c>
      <c r="S148" s="45"/>
      <c r="T148" s="45"/>
      <c r="U148" s="45">
        <v>154.98817443847656</v>
      </c>
      <c r="V148" s="45">
        <v>154.98580932617187</v>
      </c>
      <c r="W148" s="45">
        <v>154.98580932617187</v>
      </c>
      <c r="X148" s="45"/>
      <c r="Y148" s="45"/>
      <c r="Z148" s="45">
        <v>154.98580932617187</v>
      </c>
      <c r="AA148" s="45">
        <v>154.98580932617187</v>
      </c>
      <c r="AB148" s="45">
        <v>154.98580932617187</v>
      </c>
      <c r="AC148" s="45">
        <v>154.98817443847656</v>
      </c>
      <c r="AD148" s="45">
        <v>154.98817443847656</v>
      </c>
      <c r="AE148" s="45"/>
      <c r="AF148" s="45">
        <v>154.99053955078125</v>
      </c>
      <c r="AG148" s="45"/>
      <c r="AH148" s="2">
        <f t="shared" si="29"/>
        <v>2.257699938797797E-3</v>
      </c>
      <c r="AI148" s="2">
        <f t="shared" si="30"/>
        <v>154.98580932617187</v>
      </c>
      <c r="AJ148" s="2">
        <f t="shared" si="31"/>
        <v>154.98547771299059</v>
      </c>
      <c r="AK148" s="2">
        <f t="shared" si="32"/>
        <v>154.98886426289877</v>
      </c>
      <c r="AL148" s="2">
        <f t="shared" si="33"/>
        <v>154.99225081280696</v>
      </c>
      <c r="AM148" s="2">
        <f t="shared" si="34"/>
        <v>154.99290466308594</v>
      </c>
      <c r="AN148" s="89"/>
      <c r="AO148" s="64">
        <f t="shared" ref="AO148" ca="1" si="52">AN146</f>
        <v>559.86806637672396</v>
      </c>
      <c r="AP148" s="88"/>
      <c r="AQ148" s="88"/>
      <c r="AR148" s="88"/>
      <c r="AS148" s="88"/>
      <c r="AT148" s="2"/>
    </row>
    <row r="149" spans="1:46">
      <c r="A149" s="14" t="str">
        <f>'data organization'!S150</f>
        <v>147:17:3.28:HI</v>
      </c>
      <c r="B149" s="45">
        <v>566.02960205078125</v>
      </c>
      <c r="C149" s="45">
        <v>575.10107421875</v>
      </c>
      <c r="D149" s="45">
        <v>538.18951416015625</v>
      </c>
      <c r="E149" s="45">
        <v>603.25396728515625</v>
      </c>
      <c r="F149" s="45">
        <v>560.86822509765625</v>
      </c>
      <c r="G149" s="45">
        <v>560.08624267578125</v>
      </c>
      <c r="H149" s="45">
        <v>551.48394775390625</v>
      </c>
      <c r="I149" s="45">
        <v>516.13641357421875</v>
      </c>
      <c r="J149" s="45">
        <v>557.583740234375</v>
      </c>
      <c r="K149" s="45">
        <v>596.3721923828125</v>
      </c>
      <c r="L149" s="45">
        <v>515.04156494140625</v>
      </c>
      <c r="M149" s="45">
        <v>498.61904907226562</v>
      </c>
      <c r="N149" s="45">
        <v>559.14776611328125</v>
      </c>
      <c r="O149" s="45">
        <v>496.89859008789062</v>
      </c>
      <c r="P149" s="45"/>
      <c r="Q149" s="45"/>
      <c r="R149" s="45">
        <v>489.23477172851562</v>
      </c>
      <c r="S149" s="45"/>
      <c r="T149" s="45"/>
      <c r="U149" s="45">
        <v>634.69140625</v>
      </c>
      <c r="V149" s="45">
        <v>513.16473388671875</v>
      </c>
      <c r="W149" s="45">
        <v>517.0748291015625</v>
      </c>
      <c r="X149" s="45"/>
      <c r="Y149" s="45"/>
      <c r="Z149" s="45">
        <v>508.00335693359375</v>
      </c>
      <c r="AA149" s="45">
        <v>580.57525634765625</v>
      </c>
      <c r="AB149" s="45">
        <v>496.1165771484375</v>
      </c>
      <c r="AC149" s="45">
        <v>538.03314208984375</v>
      </c>
      <c r="AD149" s="45">
        <v>561.806640625</v>
      </c>
      <c r="AE149" s="45"/>
      <c r="AF149" s="45">
        <v>457.48455810546875</v>
      </c>
      <c r="AG149" s="45"/>
      <c r="AH149" s="2">
        <f t="shared" si="29"/>
        <v>41.77281504730972</v>
      </c>
      <c r="AI149" s="2">
        <f t="shared" si="30"/>
        <v>457.48455810546875</v>
      </c>
      <c r="AJ149" s="2">
        <f t="shared" si="31"/>
        <v>478.63232584008682</v>
      </c>
      <c r="AK149" s="2">
        <f t="shared" si="32"/>
        <v>541.29154841105139</v>
      </c>
      <c r="AL149" s="2">
        <f t="shared" si="33"/>
        <v>603.95077098201602</v>
      </c>
      <c r="AM149" s="2">
        <f t="shared" si="34"/>
        <v>634.69140625</v>
      </c>
      <c r="AN149" s="89">
        <f ca="1">INDIRECT("'calcGREEN(1)'!R"&amp;ROW('calcGREEN(1)'!$V$17)+(ROW(AN149)-ROW($AN$116))/3&amp;"C"&amp;COLUMN('calcGREEN(1)'!$V$17),FALSE)</f>
        <v>558.79607695929224</v>
      </c>
      <c r="AO149" s="64">
        <f t="shared" ref="AO149" ca="1" si="53">AN149</f>
        <v>558.79607695929224</v>
      </c>
      <c r="AP149" s="88">
        <f>AK149-AK152</f>
        <v>-0.90584691365563685</v>
      </c>
      <c r="AQ149" s="88">
        <f>AK150-AK153</f>
        <v>-2.40325927734375E-4</v>
      </c>
      <c r="AR149" s="88">
        <f>AK151-AK154</f>
        <v>2.956390380859375E-4</v>
      </c>
      <c r="AS149" s="88">
        <f>data3!AM149</f>
        <v>3.7270207558925961E-3</v>
      </c>
      <c r="AT149" s="2"/>
    </row>
    <row r="150" spans="1:46">
      <c r="A150" s="14" t="str">
        <f>'data organization'!S151</f>
        <v>148:17:3.28:LO</v>
      </c>
      <c r="B150" s="45">
        <v>374.97711181640625</v>
      </c>
      <c r="C150" s="45">
        <v>374.97137451171875</v>
      </c>
      <c r="D150" s="45">
        <v>374.97711181640625</v>
      </c>
      <c r="E150" s="45">
        <v>374.97711181640625</v>
      </c>
      <c r="F150" s="45">
        <v>374.97137451171875</v>
      </c>
      <c r="G150" s="45">
        <v>374.97137451171875</v>
      </c>
      <c r="H150" s="45">
        <v>374.97711181640625</v>
      </c>
      <c r="I150" s="45">
        <v>374.97137451171875</v>
      </c>
      <c r="J150" s="45">
        <v>374.97137451171875</v>
      </c>
      <c r="K150" s="45">
        <v>374.96566772460937</v>
      </c>
      <c r="L150" s="45">
        <v>374.97711181640625</v>
      </c>
      <c r="M150" s="45">
        <v>374.97137451171875</v>
      </c>
      <c r="N150" s="45">
        <v>374.97137451171875</v>
      </c>
      <c r="O150" s="45">
        <v>374.96566772460937</v>
      </c>
      <c r="P150" s="45"/>
      <c r="Q150" s="45"/>
      <c r="R150" s="45">
        <v>374.97137451171875</v>
      </c>
      <c r="S150" s="45"/>
      <c r="T150" s="45"/>
      <c r="U150" s="45">
        <v>374.97137451171875</v>
      </c>
      <c r="V150" s="45">
        <v>374.96566772460937</v>
      </c>
      <c r="W150" s="45">
        <v>374.97137451171875</v>
      </c>
      <c r="X150" s="45"/>
      <c r="Y150" s="45"/>
      <c r="Z150" s="45">
        <v>374.95993041992187</v>
      </c>
      <c r="AA150" s="45">
        <v>374.97137451171875</v>
      </c>
      <c r="AB150" s="45">
        <v>374.96566772460937</v>
      </c>
      <c r="AC150" s="45">
        <v>374.96566772460937</v>
      </c>
      <c r="AD150" s="45">
        <v>374.96566772460937</v>
      </c>
      <c r="AE150" s="45"/>
      <c r="AF150" s="45">
        <v>374.95993041992187</v>
      </c>
      <c r="AG150" s="45"/>
      <c r="AH150" s="2">
        <f t="shared" si="29"/>
        <v>5.0571312828039221E-3</v>
      </c>
      <c r="AI150" s="2">
        <f t="shared" si="30"/>
        <v>374.95993041992187</v>
      </c>
      <c r="AJ150" s="2">
        <f t="shared" si="31"/>
        <v>374.96260371551068</v>
      </c>
      <c r="AK150" s="2">
        <f t="shared" si="32"/>
        <v>374.97018941243488</v>
      </c>
      <c r="AL150" s="2">
        <f t="shared" si="33"/>
        <v>374.97777510935907</v>
      </c>
      <c r="AM150" s="2">
        <f t="shared" si="34"/>
        <v>374.97711181640625</v>
      </c>
      <c r="AN150" s="89"/>
      <c r="AO150" s="64">
        <f t="shared" ref="AO150" ca="1" si="54">AN149</f>
        <v>558.79607695929224</v>
      </c>
      <c r="AP150" s="88"/>
      <c r="AQ150" s="88"/>
      <c r="AR150" s="88"/>
      <c r="AS150" s="88"/>
      <c r="AT150" s="2"/>
    </row>
    <row r="151" spans="1:46">
      <c r="A151" s="14" t="str">
        <f>'data organization'!S152</f>
        <v>149:17:3.28:HS</v>
      </c>
      <c r="B151" s="45">
        <v>154.99053955078125</v>
      </c>
      <c r="C151" s="45">
        <v>154.98817443847656</v>
      </c>
      <c r="D151" s="45">
        <v>154.98817443847656</v>
      </c>
      <c r="E151" s="45">
        <v>154.99053955078125</v>
      </c>
      <c r="F151" s="45">
        <v>154.99053955078125</v>
      </c>
      <c r="G151" s="45">
        <v>154.99053955078125</v>
      </c>
      <c r="H151" s="45">
        <v>154.99053955078125</v>
      </c>
      <c r="I151" s="45">
        <v>154.99053955078125</v>
      </c>
      <c r="J151" s="45">
        <v>154.99053955078125</v>
      </c>
      <c r="K151" s="45">
        <v>154.99053955078125</v>
      </c>
      <c r="L151" s="45">
        <v>154.99053955078125</v>
      </c>
      <c r="M151" s="45">
        <v>154.99053955078125</v>
      </c>
      <c r="N151" s="45">
        <v>154.99290466308594</v>
      </c>
      <c r="O151" s="45">
        <v>154.99053955078125</v>
      </c>
      <c r="P151" s="45"/>
      <c r="Q151" s="45"/>
      <c r="R151" s="45">
        <v>154.99290466308594</v>
      </c>
      <c r="S151" s="45"/>
      <c r="T151" s="45"/>
      <c r="U151" s="45">
        <v>154.98580932617187</v>
      </c>
      <c r="V151" s="45">
        <v>154.99053955078125</v>
      </c>
      <c r="W151" s="45">
        <v>154.98817443847656</v>
      </c>
      <c r="X151" s="45"/>
      <c r="Y151" s="45"/>
      <c r="Z151" s="45">
        <v>154.98580932617187</v>
      </c>
      <c r="AA151" s="45">
        <v>154.98817443847656</v>
      </c>
      <c r="AB151" s="45">
        <v>154.98580932617187</v>
      </c>
      <c r="AC151" s="45">
        <v>154.98580932617187</v>
      </c>
      <c r="AD151" s="45">
        <v>154.98580932617187</v>
      </c>
      <c r="AE151" s="45"/>
      <c r="AF151" s="45">
        <v>154.99053955078125</v>
      </c>
      <c r="AG151" s="45"/>
      <c r="AH151" s="2">
        <f t="shared" si="29"/>
        <v>2.205478596149424E-3</v>
      </c>
      <c r="AI151" s="2">
        <f t="shared" si="30"/>
        <v>154.98580932617187</v>
      </c>
      <c r="AJ151" s="2">
        <f t="shared" si="31"/>
        <v>154.98604877673469</v>
      </c>
      <c r="AK151" s="2">
        <f t="shared" si="32"/>
        <v>154.98935699462891</v>
      </c>
      <c r="AL151" s="2">
        <f t="shared" si="33"/>
        <v>154.99266521252312</v>
      </c>
      <c r="AM151" s="2">
        <f t="shared" si="34"/>
        <v>154.99290466308594</v>
      </c>
      <c r="AN151" s="89"/>
      <c r="AO151" s="64">
        <f t="shared" ref="AO151" ca="1" si="55">AN149</f>
        <v>558.79607695929224</v>
      </c>
      <c r="AP151" s="88"/>
      <c r="AQ151" s="88"/>
      <c r="AR151" s="88"/>
      <c r="AS151" s="88"/>
      <c r="AT151" s="2"/>
    </row>
    <row r="152" spans="1:46">
      <c r="A152" s="14" t="str">
        <f>'data organization'!S153</f>
        <v>150:17:3.26:HI</v>
      </c>
      <c r="B152" s="45">
        <v>563.05792236328125</v>
      </c>
      <c r="C152" s="45">
        <v>572.12939453125</v>
      </c>
      <c r="D152" s="45">
        <v>535.37420654296875</v>
      </c>
      <c r="E152" s="45">
        <v>605.7564697265625</v>
      </c>
      <c r="F152" s="45">
        <v>563.3707275390625</v>
      </c>
      <c r="G152" s="45">
        <v>562.58868408203125</v>
      </c>
      <c r="H152" s="45">
        <v>548.51226806640625</v>
      </c>
      <c r="I152" s="45">
        <v>518.32611083984375</v>
      </c>
      <c r="J152" s="45">
        <v>554.612060546875</v>
      </c>
      <c r="K152" s="45">
        <v>599.03106689453125</v>
      </c>
      <c r="L152" s="45">
        <v>517.23126220703125</v>
      </c>
      <c r="M152" s="45">
        <v>500.8087158203125</v>
      </c>
      <c r="N152" s="45">
        <v>561.6502685546875</v>
      </c>
      <c r="O152" s="45">
        <v>499.24468994140625</v>
      </c>
      <c r="P152" s="45"/>
      <c r="Q152" s="45"/>
      <c r="R152" s="45">
        <v>486.57586669921875</v>
      </c>
      <c r="S152" s="45"/>
      <c r="T152" s="45"/>
      <c r="U152" s="45">
        <v>637.50665283203125</v>
      </c>
      <c r="V152" s="45">
        <v>515.3543701171875</v>
      </c>
      <c r="W152" s="45">
        <v>519.4208984375</v>
      </c>
      <c r="X152" s="45"/>
      <c r="Y152" s="45"/>
      <c r="Z152" s="45">
        <v>510.34942626953125</v>
      </c>
      <c r="AA152" s="45">
        <v>583.234130859375</v>
      </c>
      <c r="AB152" s="45">
        <v>498.462646484375</v>
      </c>
      <c r="AC152" s="45">
        <v>540.53558349609375</v>
      </c>
      <c r="AD152" s="45">
        <v>564.465576171875</v>
      </c>
      <c r="AE152" s="45"/>
      <c r="AF152" s="45">
        <v>455.13848876953125</v>
      </c>
      <c r="AG152" s="45"/>
      <c r="AH152" s="2">
        <f t="shared" si="29"/>
        <v>42.190533657398028</v>
      </c>
      <c r="AI152" s="2">
        <f t="shared" si="30"/>
        <v>455.13848876953125</v>
      </c>
      <c r="AJ152" s="2">
        <f t="shared" si="31"/>
        <v>478.91159483860997</v>
      </c>
      <c r="AK152" s="2">
        <f t="shared" si="32"/>
        <v>542.19739532470703</v>
      </c>
      <c r="AL152" s="2">
        <f t="shared" si="33"/>
        <v>605.48319581080409</v>
      </c>
      <c r="AM152" s="2">
        <f t="shared" si="34"/>
        <v>637.50665283203125</v>
      </c>
      <c r="AN152" s="89">
        <f ca="1">INDIRECT("'calcGREEN(1)'!R"&amp;ROW('calcGREEN(1)'!$V$17)+(ROW(AN152)-ROW($AN$116))/3&amp;"C"&amp;COLUMN('calcGREEN(1)'!$V$17),FALSE)</f>
        <v>558.66975778907522</v>
      </c>
      <c r="AO152" s="64">
        <f t="shared" ref="AO152" ca="1" si="56">AN152</f>
        <v>558.66975778907522</v>
      </c>
      <c r="AP152" s="88">
        <f>AK152-AK155</f>
        <v>2.9065272013345975</v>
      </c>
      <c r="AQ152" s="88">
        <f>AK153-AK156</f>
        <v>2.40325927734375E-4</v>
      </c>
      <c r="AR152" s="88">
        <f>AK154-AK157</f>
        <v>6.8982442220999474E-4</v>
      </c>
      <c r="AS152" s="88">
        <f>data3!AM152</f>
        <v>8.7740190567508591E-2</v>
      </c>
      <c r="AT152" s="2"/>
    </row>
    <row r="153" spans="1:46">
      <c r="A153" s="14" t="str">
        <f>'data organization'!S154</f>
        <v>151:17:3.26:LO</v>
      </c>
      <c r="B153" s="45">
        <v>374.97137451171875</v>
      </c>
      <c r="C153" s="45">
        <v>374.97137451171875</v>
      </c>
      <c r="D153" s="45">
        <v>374.97711181640625</v>
      </c>
      <c r="E153" s="45">
        <v>374.97711181640625</v>
      </c>
      <c r="F153" s="45">
        <v>374.97137451171875</v>
      </c>
      <c r="G153" s="45">
        <v>374.97711181640625</v>
      </c>
      <c r="H153" s="45">
        <v>374.97711181640625</v>
      </c>
      <c r="I153" s="45">
        <v>374.96566772460937</v>
      </c>
      <c r="J153" s="45">
        <v>374.97137451171875</v>
      </c>
      <c r="K153" s="45">
        <v>374.97137451171875</v>
      </c>
      <c r="L153" s="45">
        <v>374.97711181640625</v>
      </c>
      <c r="M153" s="45">
        <v>374.96566772460937</v>
      </c>
      <c r="N153" s="45">
        <v>374.96566772460937</v>
      </c>
      <c r="O153" s="45">
        <v>374.97711181640625</v>
      </c>
      <c r="P153" s="45"/>
      <c r="Q153" s="45"/>
      <c r="R153" s="45">
        <v>374.97137451171875</v>
      </c>
      <c r="S153" s="45"/>
      <c r="T153" s="45"/>
      <c r="U153" s="45">
        <v>374.97137451171875</v>
      </c>
      <c r="V153" s="45">
        <v>374.96566772460937</v>
      </c>
      <c r="W153" s="45">
        <v>374.96566772460937</v>
      </c>
      <c r="X153" s="45"/>
      <c r="Y153" s="45"/>
      <c r="Z153" s="45">
        <v>374.96566772460937</v>
      </c>
      <c r="AA153" s="45">
        <v>374.96566772460937</v>
      </c>
      <c r="AB153" s="45">
        <v>374.97137451171875</v>
      </c>
      <c r="AC153" s="45">
        <v>374.97137451171875</v>
      </c>
      <c r="AD153" s="45">
        <v>374.96566772460937</v>
      </c>
      <c r="AE153" s="45"/>
      <c r="AF153" s="45">
        <v>374.95993041992187</v>
      </c>
      <c r="AG153" s="45"/>
      <c r="AH153" s="2">
        <f t="shared" si="29"/>
        <v>4.9676530183472541E-3</v>
      </c>
      <c r="AI153" s="2">
        <f t="shared" si="30"/>
        <v>374.95993041992187</v>
      </c>
      <c r="AJ153" s="2">
        <f t="shared" si="31"/>
        <v>374.96297825883511</v>
      </c>
      <c r="AK153" s="2">
        <f t="shared" si="32"/>
        <v>374.97042973836261</v>
      </c>
      <c r="AL153" s="2">
        <f t="shared" si="33"/>
        <v>374.97788121789011</v>
      </c>
      <c r="AM153" s="2">
        <f t="shared" si="34"/>
        <v>374.97711181640625</v>
      </c>
      <c r="AN153" s="89"/>
      <c r="AO153" s="64">
        <f t="shared" ref="AO153" ca="1" si="57">AN152</f>
        <v>558.66975778907522</v>
      </c>
      <c r="AP153" s="88"/>
      <c r="AQ153" s="88"/>
      <c r="AR153" s="88"/>
      <c r="AS153" s="88"/>
      <c r="AT153" s="2"/>
    </row>
    <row r="154" spans="1:46">
      <c r="A154" s="14" t="str">
        <f>'data organization'!S155</f>
        <v>152:17:3.26:HS</v>
      </c>
      <c r="B154" s="45">
        <v>154.99053955078125</v>
      </c>
      <c r="C154" s="45">
        <v>154.98817443847656</v>
      </c>
      <c r="D154" s="45">
        <v>154.99290466308594</v>
      </c>
      <c r="E154" s="45">
        <v>154.99290466308594</v>
      </c>
      <c r="F154" s="45">
        <v>154.98817443847656</v>
      </c>
      <c r="G154" s="45">
        <v>154.98817443847656</v>
      </c>
      <c r="H154" s="45">
        <v>154.99053955078125</v>
      </c>
      <c r="I154" s="45">
        <v>154.99053955078125</v>
      </c>
      <c r="J154" s="45">
        <v>154.98817443847656</v>
      </c>
      <c r="K154" s="45">
        <v>154.99053955078125</v>
      </c>
      <c r="L154" s="45">
        <v>154.99290466308594</v>
      </c>
      <c r="M154" s="45">
        <v>154.98580932617187</v>
      </c>
      <c r="N154" s="45">
        <v>154.99290466308594</v>
      </c>
      <c r="O154" s="45">
        <v>154.99053955078125</v>
      </c>
      <c r="P154" s="45"/>
      <c r="Q154" s="45"/>
      <c r="R154" s="45">
        <v>154.98817443847656</v>
      </c>
      <c r="S154" s="45"/>
      <c r="T154" s="45"/>
      <c r="U154" s="45">
        <v>154.98580932617187</v>
      </c>
      <c r="V154" s="45">
        <v>154.99053955078125</v>
      </c>
      <c r="W154" s="45">
        <v>154.98580932617187</v>
      </c>
      <c r="X154" s="45"/>
      <c r="Y154" s="45"/>
      <c r="Z154" s="45">
        <v>154.98580932617187</v>
      </c>
      <c r="AA154" s="45">
        <v>154.98580932617187</v>
      </c>
      <c r="AB154" s="45">
        <v>154.99053955078125</v>
      </c>
      <c r="AC154" s="45">
        <v>154.98817443847656</v>
      </c>
      <c r="AD154" s="45">
        <v>154.98817443847656</v>
      </c>
      <c r="AE154" s="45"/>
      <c r="AF154" s="45">
        <v>154.98580932617187</v>
      </c>
      <c r="AG154" s="45"/>
      <c r="AH154" s="2">
        <f t="shared" si="29"/>
        <v>2.4964322627564579E-3</v>
      </c>
      <c r="AI154" s="2">
        <f t="shared" si="30"/>
        <v>154.98580932617187</v>
      </c>
      <c r="AJ154" s="2">
        <f t="shared" si="31"/>
        <v>154.98531670719669</v>
      </c>
      <c r="AK154" s="2">
        <f t="shared" si="32"/>
        <v>154.98906135559082</v>
      </c>
      <c r="AL154" s="2">
        <f t="shared" si="33"/>
        <v>154.99280600398495</v>
      </c>
      <c r="AM154" s="2">
        <f t="shared" si="34"/>
        <v>154.99290466308594</v>
      </c>
      <c r="AN154" s="89"/>
      <c r="AO154" s="64">
        <f t="shared" ref="AO154" ca="1" si="58">AN152</f>
        <v>558.66975778907522</v>
      </c>
      <c r="AP154" s="88"/>
      <c r="AQ154" s="88"/>
      <c r="AR154" s="88"/>
      <c r="AS154" s="88"/>
      <c r="AT154" s="2"/>
    </row>
    <row r="155" spans="1:46">
      <c r="A155" s="14" t="str">
        <f>'data organization'!S156</f>
        <v>153:17:3.24:HI</v>
      </c>
      <c r="B155" s="45">
        <v>559.9298095703125</v>
      </c>
      <c r="C155" s="45">
        <v>569.00128173828125</v>
      </c>
      <c r="D155" s="45">
        <v>532.40252685546875</v>
      </c>
      <c r="E155" s="45">
        <v>602.62835693359375</v>
      </c>
      <c r="F155" s="45">
        <v>560.3990478515625</v>
      </c>
      <c r="G155" s="45">
        <v>559.4605712890625</v>
      </c>
      <c r="H155" s="45">
        <v>545.69696044921875</v>
      </c>
      <c r="I155" s="45">
        <v>515.66717529296875</v>
      </c>
      <c r="J155" s="45">
        <v>551.64031982421875</v>
      </c>
      <c r="K155" s="45">
        <v>595.9029541015625</v>
      </c>
      <c r="L155" s="45">
        <v>514.41595458984375</v>
      </c>
      <c r="M155" s="45">
        <v>498.14984130859375</v>
      </c>
      <c r="N155" s="45">
        <v>558.6785888671875</v>
      </c>
      <c r="O155" s="45">
        <v>496.42938232421875</v>
      </c>
      <c r="P155" s="45"/>
      <c r="Q155" s="45"/>
      <c r="R155" s="45">
        <v>484.07339477539062</v>
      </c>
      <c r="S155" s="45"/>
      <c r="T155" s="45"/>
      <c r="U155" s="45">
        <v>634.0657958984375</v>
      </c>
      <c r="V155" s="45">
        <v>512.53912353515625</v>
      </c>
      <c r="W155" s="45">
        <v>516.60565185546875</v>
      </c>
      <c r="X155" s="45"/>
      <c r="Y155" s="45"/>
      <c r="Z155" s="45">
        <v>507.53414916992188</v>
      </c>
      <c r="AA155" s="45">
        <v>580.1060791015625</v>
      </c>
      <c r="AB155" s="45">
        <v>495.80377197265625</v>
      </c>
      <c r="AC155" s="45">
        <v>537.72027587890625</v>
      </c>
      <c r="AD155" s="45">
        <v>561.49383544921875</v>
      </c>
      <c r="AE155" s="45"/>
      <c r="AF155" s="45">
        <v>452.635986328125</v>
      </c>
      <c r="AG155" s="45"/>
      <c r="AH155" s="2">
        <f t="shared" si="29"/>
        <v>41.979581014589805</v>
      </c>
      <c r="AI155" s="2">
        <f t="shared" si="30"/>
        <v>452.635986328125</v>
      </c>
      <c r="AJ155" s="2">
        <f t="shared" si="31"/>
        <v>476.32149660148775</v>
      </c>
      <c r="AK155" s="2">
        <f t="shared" si="32"/>
        <v>539.29086812337243</v>
      </c>
      <c r="AL155" s="2">
        <f t="shared" si="33"/>
        <v>602.26023964525712</v>
      </c>
      <c r="AM155" s="2">
        <f t="shared" si="34"/>
        <v>634.0657958984375</v>
      </c>
      <c r="AN155" s="89">
        <f ca="1">INDIRECT("'calcGREEN(1)'!R"&amp;ROW('calcGREEN(1)'!$V$17)+(ROW(AN155)-ROW($AN$116))/3&amp;"C"&amp;COLUMN('calcGREEN(1)'!$V$17),FALSE)</f>
        <v>555.69599703133019</v>
      </c>
      <c r="AO155" s="64">
        <f t="shared" ref="AO155" ca="1" si="59">AN155</f>
        <v>555.69599703133019</v>
      </c>
      <c r="AP155" s="88">
        <f>AK155-AK158</f>
        <v>2.9586601257324219</v>
      </c>
      <c r="AQ155" s="88">
        <f>AK156-AK159</f>
        <v>-4.7810872399622895E-4</v>
      </c>
      <c r="AR155" s="88">
        <f>AK157-AK160</f>
        <v>-4.9273173016217697E-4</v>
      </c>
      <c r="AS155" s="88">
        <f>data3!AM155</f>
        <v>8.9888726511308192E-2</v>
      </c>
      <c r="AT155" s="2"/>
    </row>
    <row r="156" spans="1:46">
      <c r="A156" s="14" t="str">
        <f>'data organization'!S157</f>
        <v>154:17:3.24:LO</v>
      </c>
      <c r="B156" s="45">
        <v>374.97137451171875</v>
      </c>
      <c r="C156" s="45">
        <v>374.97711181640625</v>
      </c>
      <c r="D156" s="45">
        <v>374.97711181640625</v>
      </c>
      <c r="E156" s="45">
        <v>374.97711181640625</v>
      </c>
      <c r="F156" s="45">
        <v>374.97137451171875</v>
      </c>
      <c r="G156" s="45">
        <v>374.97137451171875</v>
      </c>
      <c r="H156" s="45">
        <v>374.97137451171875</v>
      </c>
      <c r="I156" s="45">
        <v>374.96566772460937</v>
      </c>
      <c r="J156" s="45">
        <v>374.97137451171875</v>
      </c>
      <c r="K156" s="45">
        <v>374.96566772460937</v>
      </c>
      <c r="L156" s="45">
        <v>374.97137451171875</v>
      </c>
      <c r="M156" s="45">
        <v>374.97137451171875</v>
      </c>
      <c r="N156" s="45">
        <v>374.97137451171875</v>
      </c>
      <c r="O156" s="45">
        <v>374.97137451171875</v>
      </c>
      <c r="P156" s="45"/>
      <c r="Q156" s="45"/>
      <c r="R156" s="45">
        <v>374.96566772460937</v>
      </c>
      <c r="S156" s="45"/>
      <c r="T156" s="45"/>
      <c r="U156" s="45">
        <v>374.97711181640625</v>
      </c>
      <c r="V156" s="45">
        <v>374.96566772460937</v>
      </c>
      <c r="W156" s="45">
        <v>374.96566772460937</v>
      </c>
      <c r="X156" s="45"/>
      <c r="Y156" s="45"/>
      <c r="Z156" s="45">
        <v>374.96566772460937</v>
      </c>
      <c r="AA156" s="45">
        <v>374.97137451171875</v>
      </c>
      <c r="AB156" s="45">
        <v>374.97137451171875</v>
      </c>
      <c r="AC156" s="45">
        <v>374.96566772460937</v>
      </c>
      <c r="AD156" s="45">
        <v>374.97137451171875</v>
      </c>
      <c r="AE156" s="45"/>
      <c r="AF156" s="45">
        <v>374.95993041992187</v>
      </c>
      <c r="AG156" s="45"/>
      <c r="AH156" s="2">
        <f t="shared" si="29"/>
        <v>4.4570353943246431E-3</v>
      </c>
      <c r="AI156" s="2">
        <f t="shared" si="30"/>
        <v>374.95993041992187</v>
      </c>
      <c r="AJ156" s="2">
        <f t="shared" si="31"/>
        <v>374.9635038593434</v>
      </c>
      <c r="AK156" s="2">
        <f t="shared" si="32"/>
        <v>374.97018941243488</v>
      </c>
      <c r="AL156" s="2">
        <f t="shared" si="33"/>
        <v>374.97687496552635</v>
      </c>
      <c r="AM156" s="2">
        <f t="shared" si="34"/>
        <v>374.97711181640625</v>
      </c>
      <c r="AN156" s="89"/>
      <c r="AO156" s="64">
        <f t="shared" ref="AO156" ca="1" si="60">AN155</f>
        <v>555.69599703133019</v>
      </c>
      <c r="AP156" s="88"/>
      <c r="AQ156" s="88"/>
      <c r="AR156" s="88"/>
      <c r="AS156" s="88"/>
      <c r="AT156" s="2"/>
    </row>
    <row r="157" spans="1:46">
      <c r="A157" s="14" t="str">
        <f>'data organization'!S158</f>
        <v>155:17:3.24:HS</v>
      </c>
      <c r="B157" s="45">
        <v>154.98817443847656</v>
      </c>
      <c r="C157" s="45">
        <v>154.98817443847656</v>
      </c>
      <c r="D157" s="45">
        <v>154.98817443847656</v>
      </c>
      <c r="E157" s="45">
        <v>154.99053955078125</v>
      </c>
      <c r="F157" s="45">
        <v>154.98817443847656</v>
      </c>
      <c r="G157" s="45">
        <v>154.99053955078125</v>
      </c>
      <c r="H157" s="45">
        <v>154.99053955078125</v>
      </c>
      <c r="I157" s="45">
        <v>154.98580932617187</v>
      </c>
      <c r="J157" s="45">
        <v>154.98580932617187</v>
      </c>
      <c r="K157" s="45">
        <v>154.98817443847656</v>
      </c>
      <c r="L157" s="45">
        <v>154.99290466308594</v>
      </c>
      <c r="M157" s="45">
        <v>154.98580932617187</v>
      </c>
      <c r="N157" s="45">
        <v>154.99290466308594</v>
      </c>
      <c r="O157" s="45">
        <v>154.98817443847656</v>
      </c>
      <c r="P157" s="45"/>
      <c r="Q157" s="45"/>
      <c r="R157" s="45">
        <v>154.98817443847656</v>
      </c>
      <c r="S157" s="45"/>
      <c r="T157" s="45"/>
      <c r="U157" s="45">
        <v>154.98817443847656</v>
      </c>
      <c r="V157" s="45">
        <v>154.98580932617187</v>
      </c>
      <c r="W157" s="45">
        <v>154.99053955078125</v>
      </c>
      <c r="X157" s="45"/>
      <c r="Y157" s="45"/>
      <c r="Z157" s="45">
        <v>154.98580932617187</v>
      </c>
      <c r="AA157" s="45">
        <v>154.98817443847656</v>
      </c>
      <c r="AB157" s="45">
        <v>154.99053955078125</v>
      </c>
      <c r="AC157" s="45">
        <v>154.98580932617187</v>
      </c>
      <c r="AD157" s="45">
        <v>154.98580932617187</v>
      </c>
      <c r="AE157" s="45"/>
      <c r="AF157" s="45">
        <v>154.98817443847656</v>
      </c>
      <c r="AG157" s="45"/>
      <c r="AH157" s="2">
        <f t="shared" si="29"/>
        <v>2.1962698770314993E-3</v>
      </c>
      <c r="AI157" s="2">
        <f t="shared" si="30"/>
        <v>154.98580932617187</v>
      </c>
      <c r="AJ157" s="2">
        <f t="shared" si="31"/>
        <v>154.98507712635308</v>
      </c>
      <c r="AK157" s="2">
        <f t="shared" si="32"/>
        <v>154.98837153116861</v>
      </c>
      <c r="AL157" s="2">
        <f t="shared" si="33"/>
        <v>154.99166593598414</v>
      </c>
      <c r="AM157" s="2">
        <f t="shared" si="34"/>
        <v>154.99290466308594</v>
      </c>
      <c r="AN157" s="89"/>
      <c r="AO157" s="64">
        <f t="shared" ref="AO157" ca="1" si="61">AN155</f>
        <v>555.69599703133019</v>
      </c>
      <c r="AP157" s="88"/>
      <c r="AQ157" s="88"/>
      <c r="AR157" s="88"/>
      <c r="AS157" s="88"/>
      <c r="AT157" s="2"/>
    </row>
    <row r="158" spans="1:46">
      <c r="A158" s="14" t="str">
        <f>'data organization'!S159</f>
        <v>156:17:3.22:HI</v>
      </c>
      <c r="B158" s="45">
        <v>556.9581298828125</v>
      </c>
      <c r="C158" s="45">
        <v>566.02960205078125</v>
      </c>
      <c r="D158" s="45">
        <v>529.58721923828125</v>
      </c>
      <c r="E158" s="45">
        <v>599.3438720703125</v>
      </c>
      <c r="F158" s="45">
        <v>557.27093505859375</v>
      </c>
      <c r="G158" s="45">
        <v>556.4888916015625</v>
      </c>
      <c r="H158" s="45">
        <v>542.56884765625</v>
      </c>
      <c r="I158" s="45">
        <v>512.69549560546875</v>
      </c>
      <c r="J158" s="45">
        <v>548.66864013671875</v>
      </c>
      <c r="K158" s="45">
        <v>592.61846923828125</v>
      </c>
      <c r="L158" s="45">
        <v>511.757080078125</v>
      </c>
      <c r="M158" s="45">
        <v>495.490966796875</v>
      </c>
      <c r="N158" s="45">
        <v>555.55047607421875</v>
      </c>
      <c r="O158" s="45">
        <v>493.7705078125</v>
      </c>
      <c r="P158" s="45"/>
      <c r="Q158" s="45"/>
      <c r="R158" s="45">
        <v>481.41452026367188</v>
      </c>
      <c r="S158" s="45"/>
      <c r="T158" s="45"/>
      <c r="U158" s="45">
        <v>630.46844482421875</v>
      </c>
      <c r="V158" s="45">
        <v>509.72381591796875</v>
      </c>
      <c r="W158" s="45">
        <v>513.79034423828125</v>
      </c>
      <c r="X158" s="45"/>
      <c r="Y158" s="45"/>
      <c r="Z158" s="45">
        <v>504.71884155273437</v>
      </c>
      <c r="AA158" s="45">
        <v>576.821533203125</v>
      </c>
      <c r="AB158" s="45">
        <v>492.98846435546875</v>
      </c>
      <c r="AC158" s="45">
        <v>534.74859619140625</v>
      </c>
      <c r="AD158" s="45">
        <v>558.36578369140625</v>
      </c>
      <c r="AE158" s="45"/>
      <c r="AF158" s="45">
        <v>450.13351440429687</v>
      </c>
      <c r="AG158" s="45"/>
      <c r="AH158" s="2">
        <f t="shared" si="29"/>
        <v>41.738394699503047</v>
      </c>
      <c r="AI158" s="2">
        <f t="shared" si="30"/>
        <v>450.13351440429687</v>
      </c>
      <c r="AJ158" s="2">
        <f t="shared" si="31"/>
        <v>473.72461594838546</v>
      </c>
      <c r="AK158" s="2">
        <f t="shared" si="32"/>
        <v>536.33220799764001</v>
      </c>
      <c r="AL158" s="2">
        <f t="shared" si="33"/>
        <v>598.93980004689456</v>
      </c>
      <c r="AM158" s="2">
        <f t="shared" si="34"/>
        <v>630.46844482421875</v>
      </c>
      <c r="AN158" s="89">
        <f ca="1">INDIRECT("'calcGREEN(1)'!R"&amp;ROW('calcGREEN(1)'!$V$17)+(ROW(AN158)-ROW($AN$116))/3&amp;"C"&amp;COLUMN('calcGREEN(1)'!$V$17),FALSE)</f>
        <v>552.64941637389086</v>
      </c>
      <c r="AO158" s="64">
        <f t="shared" ref="AO158" ca="1" si="62">AN158</f>
        <v>552.64941637389086</v>
      </c>
      <c r="AP158" s="88">
        <f>AK158-AK161</f>
        <v>3.0759684244792425</v>
      </c>
      <c r="AQ158" s="88">
        <f>AK159-AK162</f>
        <v>1.4330546061387395E-3</v>
      </c>
      <c r="AR158" s="88">
        <f>AK160-AK163</f>
        <v>-1.9709269204781776E-4</v>
      </c>
      <c r="AS158" s="88">
        <f>data3!AM158</f>
        <v>9.3177672355405861E-2</v>
      </c>
      <c r="AT158" s="2"/>
    </row>
    <row r="159" spans="1:46">
      <c r="A159" s="14" t="str">
        <f>'data organization'!S160</f>
        <v>157:17:3.22:LO</v>
      </c>
      <c r="B159" s="45">
        <v>374.97137451171875</v>
      </c>
      <c r="C159" s="45">
        <v>374.97137451171875</v>
      </c>
      <c r="D159" s="45">
        <v>374.96566772460937</v>
      </c>
      <c r="E159" s="45">
        <v>374.97711181640625</v>
      </c>
      <c r="F159" s="45">
        <v>374.97137451171875</v>
      </c>
      <c r="G159" s="45">
        <v>374.97711181640625</v>
      </c>
      <c r="H159" s="45">
        <v>374.97711181640625</v>
      </c>
      <c r="I159" s="45">
        <v>374.97711181640625</v>
      </c>
      <c r="J159" s="45">
        <v>374.97711181640625</v>
      </c>
      <c r="K159" s="45">
        <v>374.96566772460937</v>
      </c>
      <c r="L159" s="45">
        <v>374.97137451171875</v>
      </c>
      <c r="M159" s="45">
        <v>374.96566772460937</v>
      </c>
      <c r="N159" s="45">
        <v>374.96566772460937</v>
      </c>
      <c r="O159" s="45">
        <v>374.96566772460937</v>
      </c>
      <c r="P159" s="45"/>
      <c r="Q159" s="45"/>
      <c r="R159" s="45">
        <v>374.97137451171875</v>
      </c>
      <c r="S159" s="45"/>
      <c r="T159" s="45"/>
      <c r="U159" s="45">
        <v>374.97137451171875</v>
      </c>
      <c r="V159" s="45">
        <v>374.96566772460937</v>
      </c>
      <c r="W159" s="45">
        <v>374.97137451171875</v>
      </c>
      <c r="X159" s="45"/>
      <c r="Y159" s="45"/>
      <c r="Z159" s="45">
        <v>374.96566772460937</v>
      </c>
      <c r="AA159" s="45">
        <v>374.98281860351562</v>
      </c>
      <c r="AB159" s="45">
        <v>374.97137451171875</v>
      </c>
      <c r="AC159" s="45">
        <v>374.96566772460937</v>
      </c>
      <c r="AD159" s="45">
        <v>374.97137451171875</v>
      </c>
      <c r="AE159" s="45"/>
      <c r="AF159" s="45">
        <v>374.95993041992187</v>
      </c>
      <c r="AG159" s="45"/>
      <c r="AH159" s="2">
        <f t="shared" si="29"/>
        <v>5.4176085561151435E-3</v>
      </c>
      <c r="AI159" s="2">
        <f t="shared" si="30"/>
        <v>374.95993041992187</v>
      </c>
      <c r="AJ159" s="2">
        <f t="shared" si="31"/>
        <v>374.96254110832473</v>
      </c>
      <c r="AK159" s="2">
        <f t="shared" si="32"/>
        <v>374.97066752115887</v>
      </c>
      <c r="AL159" s="2">
        <f t="shared" si="33"/>
        <v>374.97879393399302</v>
      </c>
      <c r="AM159" s="2">
        <f t="shared" si="34"/>
        <v>374.98281860351562</v>
      </c>
      <c r="AN159" s="89"/>
      <c r="AO159" s="64">
        <f t="shared" ref="AO159" ca="1" si="63">AN158</f>
        <v>552.64941637389086</v>
      </c>
      <c r="AP159" s="88"/>
      <c r="AQ159" s="88"/>
      <c r="AR159" s="88"/>
      <c r="AS159" s="88"/>
      <c r="AT159" s="2"/>
    </row>
    <row r="160" spans="1:46">
      <c r="A160" s="14" t="str">
        <f>'data organization'!S161</f>
        <v>158:17:3.22:HS</v>
      </c>
      <c r="B160" s="45">
        <v>154.99053955078125</v>
      </c>
      <c r="C160" s="45">
        <v>154.98817443847656</v>
      </c>
      <c r="D160" s="45">
        <v>154.98817443847656</v>
      </c>
      <c r="E160" s="45">
        <v>154.99053955078125</v>
      </c>
      <c r="F160" s="45">
        <v>154.99290466308594</v>
      </c>
      <c r="G160" s="45">
        <v>154.98817443847656</v>
      </c>
      <c r="H160" s="45">
        <v>154.99053955078125</v>
      </c>
      <c r="I160" s="45">
        <v>154.99053955078125</v>
      </c>
      <c r="J160" s="45">
        <v>154.99053955078125</v>
      </c>
      <c r="K160" s="45">
        <v>154.98817443847656</v>
      </c>
      <c r="L160" s="45">
        <v>154.98817443847656</v>
      </c>
      <c r="M160" s="45">
        <v>154.99053955078125</v>
      </c>
      <c r="N160" s="45">
        <v>154.99290466308594</v>
      </c>
      <c r="O160" s="45">
        <v>154.98817443847656</v>
      </c>
      <c r="P160" s="45"/>
      <c r="Q160" s="45"/>
      <c r="R160" s="45">
        <v>154.98817443847656</v>
      </c>
      <c r="S160" s="45"/>
      <c r="T160" s="45"/>
      <c r="U160" s="45">
        <v>154.98817443847656</v>
      </c>
      <c r="V160" s="45">
        <v>154.98580932617187</v>
      </c>
      <c r="W160" s="45">
        <v>154.98580932617187</v>
      </c>
      <c r="X160" s="45"/>
      <c r="Y160" s="45"/>
      <c r="Z160" s="45">
        <v>154.99053955078125</v>
      </c>
      <c r="AA160" s="45">
        <v>154.98817443847656</v>
      </c>
      <c r="AB160" s="45">
        <v>154.99053955078125</v>
      </c>
      <c r="AC160" s="45">
        <v>154.98580932617187</v>
      </c>
      <c r="AD160" s="45">
        <v>154.98580932617187</v>
      </c>
      <c r="AE160" s="45"/>
      <c r="AF160" s="45">
        <v>154.98580932617187</v>
      </c>
      <c r="AG160" s="45"/>
      <c r="AH160" s="2">
        <f t="shared" si="29"/>
        <v>2.1472762816741242E-3</v>
      </c>
      <c r="AI160" s="2">
        <f t="shared" si="30"/>
        <v>154.98580932617187</v>
      </c>
      <c r="AJ160" s="2">
        <f t="shared" si="31"/>
        <v>154.98564334847626</v>
      </c>
      <c r="AK160" s="2">
        <f t="shared" si="32"/>
        <v>154.98886426289877</v>
      </c>
      <c r="AL160" s="2">
        <f t="shared" si="33"/>
        <v>154.99208517732129</v>
      </c>
      <c r="AM160" s="2">
        <f t="shared" si="34"/>
        <v>154.99290466308594</v>
      </c>
      <c r="AN160" s="89"/>
      <c r="AO160" s="64">
        <f t="shared" ref="AO160" ca="1" si="64">AN158</f>
        <v>552.64941637389086</v>
      </c>
      <c r="AP160" s="88"/>
      <c r="AQ160" s="88"/>
      <c r="AR160" s="88"/>
      <c r="AS160" s="88"/>
      <c r="AT160" s="2"/>
    </row>
    <row r="161" spans="1:46">
      <c r="A161" s="14" t="str">
        <f>'data organization'!S162</f>
        <v>159:17:3.2:HI</v>
      </c>
      <c r="B161" s="45">
        <v>553.673583984375</v>
      </c>
      <c r="C161" s="45">
        <v>562.7451171875</v>
      </c>
      <c r="D161" s="45">
        <v>526.45916748046875</v>
      </c>
      <c r="E161" s="45">
        <v>595.9029541015625</v>
      </c>
      <c r="F161" s="45">
        <v>554.142822265625</v>
      </c>
      <c r="G161" s="45">
        <v>553.20440673828125</v>
      </c>
      <c r="H161" s="45">
        <v>539.59716796875</v>
      </c>
      <c r="I161" s="45">
        <v>509.88021850585937</v>
      </c>
      <c r="J161" s="45">
        <v>545.54052734375</v>
      </c>
      <c r="K161" s="45">
        <v>589.17755126953125</v>
      </c>
      <c r="L161" s="45">
        <v>508.78536987304688</v>
      </c>
      <c r="M161" s="45">
        <v>492.6756591796875</v>
      </c>
      <c r="N161" s="45">
        <v>552.42236328125</v>
      </c>
      <c r="O161" s="45">
        <v>490.9552001953125</v>
      </c>
      <c r="P161" s="45"/>
      <c r="Q161" s="45"/>
      <c r="R161" s="45">
        <v>478.59921264648437</v>
      </c>
      <c r="S161" s="45"/>
      <c r="T161" s="45"/>
      <c r="U161" s="45">
        <v>627.02752685546875</v>
      </c>
      <c r="V161" s="45">
        <v>506.75210571289062</v>
      </c>
      <c r="W161" s="45">
        <v>510.81863403320312</v>
      </c>
      <c r="X161" s="45"/>
      <c r="Y161" s="45"/>
      <c r="Z161" s="45">
        <v>501.74716186523437</v>
      </c>
      <c r="AA161" s="45">
        <v>573.53704833984375</v>
      </c>
      <c r="AB161" s="45">
        <v>490.17318725585937</v>
      </c>
      <c r="AC161" s="45">
        <v>531.6204833984375</v>
      </c>
      <c r="AD161" s="45">
        <v>555.08123779296875</v>
      </c>
      <c r="AE161" s="45"/>
      <c r="AF161" s="45">
        <v>447.63104248046875</v>
      </c>
      <c r="AG161" s="45"/>
      <c r="AH161" s="2">
        <f t="shared" si="29"/>
        <v>41.50802702601559</v>
      </c>
      <c r="AI161" s="2">
        <f t="shared" si="30"/>
        <v>447.63104248046875</v>
      </c>
      <c r="AJ161" s="2">
        <f t="shared" si="31"/>
        <v>470.99419903413741</v>
      </c>
      <c r="AK161" s="2">
        <f t="shared" si="32"/>
        <v>533.25623957316077</v>
      </c>
      <c r="AL161" s="2">
        <f t="shared" si="33"/>
        <v>595.51828011218413</v>
      </c>
      <c r="AM161" s="2">
        <f t="shared" si="34"/>
        <v>627.02752685546875</v>
      </c>
      <c r="AN161" s="89">
        <f ca="1">INDIRECT("'calcGREEN(1)'!R"&amp;ROW('calcGREEN(1)'!$V$17)+(ROW(AN161)-ROW($AN$116))/3&amp;"C"&amp;COLUMN('calcGREEN(1)'!$V$17),FALSE)</f>
        <v>549.49136413173926</v>
      </c>
      <c r="AO161" s="64">
        <f t="shared" ref="AO161" ca="1" si="65">AN161</f>
        <v>549.49136413173926</v>
      </c>
      <c r="AP161" s="88">
        <f>AK161-AK164</f>
        <v>3.1020278930664062</v>
      </c>
      <c r="AQ161" s="88">
        <f>AK162-AK165</f>
        <v>0</v>
      </c>
      <c r="AR161" s="88">
        <f>AK163-AK166</f>
        <v>0</v>
      </c>
      <c r="AS161" s="88">
        <f>data3!AM161</f>
        <v>9.3644542078816784E-2</v>
      </c>
      <c r="AT161" s="2"/>
    </row>
    <row r="162" spans="1:46">
      <c r="A162" s="14" t="str">
        <f>'data organization'!S163</f>
        <v>160:17:3.2:LO</v>
      </c>
      <c r="B162" s="45">
        <v>374.97137451171875</v>
      </c>
      <c r="C162" s="45">
        <v>374.97137451171875</v>
      </c>
      <c r="D162" s="45">
        <v>374.97137451171875</v>
      </c>
      <c r="E162" s="45">
        <v>374.97137451171875</v>
      </c>
      <c r="F162" s="45">
        <v>374.97711181640625</v>
      </c>
      <c r="G162" s="45">
        <v>374.97137451171875</v>
      </c>
      <c r="H162" s="45">
        <v>374.97137451171875</v>
      </c>
      <c r="I162" s="45">
        <v>374.97137451171875</v>
      </c>
      <c r="J162" s="45">
        <v>374.97137451171875</v>
      </c>
      <c r="K162" s="45">
        <v>374.96566772460937</v>
      </c>
      <c r="L162" s="45">
        <v>374.97137451171875</v>
      </c>
      <c r="M162" s="45">
        <v>374.97137451171875</v>
      </c>
      <c r="N162" s="45">
        <v>374.96566772460937</v>
      </c>
      <c r="O162" s="45">
        <v>374.96566772460937</v>
      </c>
      <c r="P162" s="45"/>
      <c r="Q162" s="45"/>
      <c r="R162" s="45">
        <v>374.97137451171875</v>
      </c>
      <c r="S162" s="45"/>
      <c r="T162" s="45"/>
      <c r="U162" s="45">
        <v>374.97137451171875</v>
      </c>
      <c r="V162" s="45">
        <v>374.96566772460937</v>
      </c>
      <c r="W162" s="45">
        <v>374.96566772460937</v>
      </c>
      <c r="X162" s="45"/>
      <c r="Y162" s="45"/>
      <c r="Z162" s="45">
        <v>374.96566772460937</v>
      </c>
      <c r="AA162" s="45">
        <v>374.96566772460937</v>
      </c>
      <c r="AB162" s="45">
        <v>374.96566772460937</v>
      </c>
      <c r="AC162" s="45">
        <v>374.97137451171875</v>
      </c>
      <c r="AD162" s="45">
        <v>374.97137451171875</v>
      </c>
      <c r="AE162" s="45"/>
      <c r="AF162" s="45">
        <v>374.95993041992187</v>
      </c>
      <c r="AG162" s="45"/>
      <c r="AH162" s="2">
        <f t="shared" si="29"/>
        <v>3.6978737458416631E-3</v>
      </c>
      <c r="AI162" s="2">
        <f t="shared" si="30"/>
        <v>374.95993041992187</v>
      </c>
      <c r="AJ162" s="2">
        <f t="shared" si="31"/>
        <v>374.963687655934</v>
      </c>
      <c r="AK162" s="2">
        <f t="shared" si="32"/>
        <v>374.96923446655273</v>
      </c>
      <c r="AL162" s="2">
        <f t="shared" si="33"/>
        <v>374.97478127717147</v>
      </c>
      <c r="AM162" s="2">
        <f t="shared" si="34"/>
        <v>374.97711181640625</v>
      </c>
      <c r="AN162" s="89"/>
      <c r="AO162" s="64">
        <f t="shared" ref="AO162" ca="1" si="66">AN161</f>
        <v>549.49136413173926</v>
      </c>
      <c r="AP162" s="88"/>
      <c r="AQ162" s="88"/>
      <c r="AR162" s="88"/>
      <c r="AS162" s="88"/>
      <c r="AT162" s="2"/>
    </row>
    <row r="163" spans="1:46">
      <c r="A163" s="14" t="str">
        <f>'data organization'!S164</f>
        <v>161:17:3.2:HS</v>
      </c>
      <c r="B163" s="45">
        <v>154.98817443847656</v>
      </c>
      <c r="C163" s="45">
        <v>154.99053955078125</v>
      </c>
      <c r="D163" s="45">
        <v>154.98817443847656</v>
      </c>
      <c r="E163" s="45">
        <v>154.99053955078125</v>
      </c>
      <c r="F163" s="45">
        <v>154.99290466308594</v>
      </c>
      <c r="G163" s="45">
        <v>154.99053955078125</v>
      </c>
      <c r="H163" s="45">
        <v>154.99053955078125</v>
      </c>
      <c r="I163" s="45">
        <v>154.98580932617187</v>
      </c>
      <c r="J163" s="45">
        <v>154.99053955078125</v>
      </c>
      <c r="K163" s="45">
        <v>154.98580932617187</v>
      </c>
      <c r="L163" s="45">
        <v>154.98817443847656</v>
      </c>
      <c r="M163" s="45">
        <v>154.99053955078125</v>
      </c>
      <c r="N163" s="45">
        <v>154.99290466308594</v>
      </c>
      <c r="O163" s="45">
        <v>154.98817443847656</v>
      </c>
      <c r="P163" s="45"/>
      <c r="Q163" s="45"/>
      <c r="R163" s="45">
        <v>154.98817443847656</v>
      </c>
      <c r="S163" s="45"/>
      <c r="T163" s="45"/>
      <c r="U163" s="45">
        <v>154.98817443847656</v>
      </c>
      <c r="V163" s="45">
        <v>154.99053955078125</v>
      </c>
      <c r="W163" s="45">
        <v>154.98817443847656</v>
      </c>
      <c r="X163" s="45"/>
      <c r="Y163" s="45"/>
      <c r="Z163" s="45">
        <v>154.99053955078125</v>
      </c>
      <c r="AA163" s="45">
        <v>154.99053955078125</v>
      </c>
      <c r="AB163" s="45">
        <v>154.99053955078125</v>
      </c>
      <c r="AC163" s="45">
        <v>154.98580932617187</v>
      </c>
      <c r="AD163" s="45">
        <v>154.98817443847656</v>
      </c>
      <c r="AE163" s="45"/>
      <c r="AF163" s="45">
        <v>154.98344421386719</v>
      </c>
      <c r="AG163" s="45"/>
      <c r="AH163" s="2">
        <f t="shared" si="29"/>
        <v>2.2933265957810465E-3</v>
      </c>
      <c r="AI163" s="2">
        <f t="shared" si="30"/>
        <v>154.98344421386719</v>
      </c>
      <c r="AJ163" s="2">
        <f t="shared" si="31"/>
        <v>154.98562136569714</v>
      </c>
      <c r="AK163" s="2">
        <f t="shared" si="32"/>
        <v>154.98906135559082</v>
      </c>
      <c r="AL163" s="2">
        <f t="shared" si="33"/>
        <v>154.9925013454845</v>
      </c>
      <c r="AM163" s="2">
        <f t="shared" si="34"/>
        <v>154.99290466308594</v>
      </c>
      <c r="AN163" s="89"/>
      <c r="AO163" s="64">
        <f t="shared" ref="AO163" ca="1" si="67">AN161</f>
        <v>549.49136413173926</v>
      </c>
      <c r="AP163" s="88"/>
      <c r="AQ163" s="88"/>
      <c r="AR163" s="88"/>
      <c r="AS163" s="88"/>
      <c r="AT163" s="2"/>
    </row>
    <row r="164" spans="1:46">
      <c r="A164" s="14" t="str">
        <f>'data organization'!S165</f>
        <v>162:17:3.18:HI</v>
      </c>
      <c r="B164" s="45">
        <v>550.5455322265625</v>
      </c>
      <c r="C164" s="45">
        <v>559.4605712890625</v>
      </c>
      <c r="D164" s="45">
        <v>523.4874267578125</v>
      </c>
      <c r="E164" s="45">
        <v>592.4620361328125</v>
      </c>
      <c r="F164" s="45">
        <v>550.85833740234375</v>
      </c>
      <c r="G164" s="45">
        <v>550.0762939453125</v>
      </c>
      <c r="H164" s="45">
        <v>536.46905517578125</v>
      </c>
      <c r="I164" s="45">
        <v>506.90850830078125</v>
      </c>
      <c r="J164" s="45">
        <v>542.25604248046875</v>
      </c>
      <c r="K164" s="45">
        <v>585.73663330078125</v>
      </c>
      <c r="L164" s="45">
        <v>505.81369018554688</v>
      </c>
      <c r="M164" s="45">
        <v>489.7039794921875</v>
      </c>
      <c r="N164" s="45">
        <v>549.13787841796875</v>
      </c>
      <c r="O164" s="45">
        <v>488.13992309570312</v>
      </c>
      <c r="P164" s="45"/>
      <c r="Q164" s="45"/>
      <c r="R164" s="45">
        <v>475.783935546875</v>
      </c>
      <c r="S164" s="45"/>
      <c r="T164" s="45"/>
      <c r="U164" s="45">
        <v>623.2738037109375</v>
      </c>
      <c r="V164" s="45">
        <v>503.93682861328125</v>
      </c>
      <c r="W164" s="45">
        <v>507.84695434570313</v>
      </c>
      <c r="X164" s="45"/>
      <c r="Y164" s="45"/>
      <c r="Z164" s="45">
        <v>498.93185424804687</v>
      </c>
      <c r="AA164" s="45">
        <v>570.2525634765625</v>
      </c>
      <c r="AB164" s="45">
        <v>487.35791015625</v>
      </c>
      <c r="AC164" s="45">
        <v>528.492431640625</v>
      </c>
      <c r="AD164" s="45">
        <v>551.7967529296875</v>
      </c>
      <c r="AE164" s="45"/>
      <c r="AF164" s="45">
        <v>444.97213745117187</v>
      </c>
      <c r="AG164" s="45"/>
      <c r="AH164" s="2">
        <f t="shared" si="29"/>
        <v>41.257951025709154</v>
      </c>
      <c r="AI164" s="2">
        <f t="shared" si="30"/>
        <v>444.97213745117187</v>
      </c>
      <c r="AJ164" s="2">
        <f t="shared" si="31"/>
        <v>468.26728514153064</v>
      </c>
      <c r="AK164" s="2">
        <f t="shared" si="32"/>
        <v>530.15421168009436</v>
      </c>
      <c r="AL164" s="2">
        <f t="shared" si="33"/>
        <v>592.04113821865803</v>
      </c>
      <c r="AM164" s="2">
        <f t="shared" si="34"/>
        <v>623.2738037109375</v>
      </c>
      <c r="AN164" s="89">
        <f ca="1">INDIRECT("'calcGREEN(1)'!R"&amp;ROW('calcGREEN(1)'!$V$17)+(ROW(AN164)-ROW($AN$116))/3&amp;"C"&amp;COLUMN('calcGREEN(1)'!$V$17),FALSE)</f>
        <v>546.31748836728309</v>
      </c>
      <c r="AO164" s="64">
        <f t="shared" ref="AO164" ca="1" si="68">AN164</f>
        <v>546.31748836728309</v>
      </c>
      <c r="AP164" s="88">
        <f>AK164-AK167</f>
        <v>3.1997845967609919</v>
      </c>
      <c r="AQ164" s="88">
        <f>AK165-AK168</f>
        <v>2.3778279620501053E-4</v>
      </c>
      <c r="AR164" s="88">
        <f>AK166-AK169</f>
        <v>7.8837076821969276E-4</v>
      </c>
      <c r="AS164" s="88">
        <f>data3!AM164</f>
        <v>9.6919152044481649E-2</v>
      </c>
      <c r="AT164" s="2"/>
    </row>
    <row r="165" spans="1:46">
      <c r="A165" s="14" t="str">
        <f>'data organization'!S166</f>
        <v>163:17:3.18:LO</v>
      </c>
      <c r="B165" s="45">
        <v>374.96566772460937</v>
      </c>
      <c r="C165" s="45">
        <v>374.97137451171875</v>
      </c>
      <c r="D165" s="45">
        <v>374.97137451171875</v>
      </c>
      <c r="E165" s="45">
        <v>374.97711181640625</v>
      </c>
      <c r="F165" s="45">
        <v>374.97137451171875</v>
      </c>
      <c r="G165" s="45">
        <v>374.97711181640625</v>
      </c>
      <c r="H165" s="45">
        <v>374.97137451171875</v>
      </c>
      <c r="I165" s="45">
        <v>374.97137451171875</v>
      </c>
      <c r="J165" s="45">
        <v>374.97137451171875</v>
      </c>
      <c r="K165" s="45">
        <v>374.97137451171875</v>
      </c>
      <c r="L165" s="45">
        <v>374.97137451171875</v>
      </c>
      <c r="M165" s="45">
        <v>374.97137451171875</v>
      </c>
      <c r="N165" s="45">
        <v>374.97137451171875</v>
      </c>
      <c r="O165" s="45">
        <v>374.96566772460937</v>
      </c>
      <c r="P165" s="45"/>
      <c r="Q165" s="45"/>
      <c r="R165" s="45">
        <v>374.97137451171875</v>
      </c>
      <c r="S165" s="45"/>
      <c r="T165" s="45"/>
      <c r="U165" s="45">
        <v>374.96566772460937</v>
      </c>
      <c r="V165" s="45">
        <v>374.96566772460937</v>
      </c>
      <c r="W165" s="45">
        <v>374.96566772460937</v>
      </c>
      <c r="X165" s="45"/>
      <c r="Y165" s="45"/>
      <c r="Z165" s="45">
        <v>374.95993041992187</v>
      </c>
      <c r="AA165" s="45">
        <v>374.96566772460937</v>
      </c>
      <c r="AB165" s="45">
        <v>374.96566772460937</v>
      </c>
      <c r="AC165" s="45">
        <v>374.97137451171875</v>
      </c>
      <c r="AD165" s="45">
        <v>374.97137451171875</v>
      </c>
      <c r="AE165" s="45"/>
      <c r="AF165" s="45">
        <v>374.95993041992187</v>
      </c>
      <c r="AG165" s="45"/>
      <c r="AH165" s="2">
        <f t="shared" si="29"/>
        <v>4.402690375831176E-3</v>
      </c>
      <c r="AI165" s="2">
        <f t="shared" si="30"/>
        <v>374.95993041992187</v>
      </c>
      <c r="AJ165" s="2">
        <f t="shared" si="31"/>
        <v>374.96263043098901</v>
      </c>
      <c r="AK165" s="2">
        <f t="shared" si="32"/>
        <v>374.96923446655273</v>
      </c>
      <c r="AL165" s="2">
        <f t="shared" si="33"/>
        <v>374.97583850211646</v>
      </c>
      <c r="AM165" s="2">
        <f t="shared" si="34"/>
        <v>374.97711181640625</v>
      </c>
      <c r="AN165" s="89"/>
      <c r="AO165" s="64">
        <f t="shared" ref="AO165" ca="1" si="69">AN164</f>
        <v>546.31748836728309</v>
      </c>
      <c r="AP165" s="88"/>
      <c r="AQ165" s="88"/>
      <c r="AR165" s="88"/>
      <c r="AS165" s="88"/>
      <c r="AT165" s="2"/>
    </row>
    <row r="166" spans="1:46">
      <c r="A166" s="14" t="str">
        <f>'data organization'!S167</f>
        <v>164:17:3.18:HS</v>
      </c>
      <c r="B166" s="45">
        <v>154.98817443847656</v>
      </c>
      <c r="C166" s="45">
        <v>154.99053955078125</v>
      </c>
      <c r="D166" s="45">
        <v>154.98580932617187</v>
      </c>
      <c r="E166" s="45">
        <v>154.99053955078125</v>
      </c>
      <c r="F166" s="45">
        <v>154.98580932617187</v>
      </c>
      <c r="G166" s="45">
        <v>154.98817443847656</v>
      </c>
      <c r="H166" s="45">
        <v>154.99053955078125</v>
      </c>
      <c r="I166" s="45">
        <v>154.99053955078125</v>
      </c>
      <c r="J166" s="45">
        <v>154.98580932617187</v>
      </c>
      <c r="K166" s="45">
        <v>154.99290466308594</v>
      </c>
      <c r="L166" s="45">
        <v>154.99053955078125</v>
      </c>
      <c r="M166" s="45">
        <v>154.99053955078125</v>
      </c>
      <c r="N166" s="45">
        <v>154.98580932617187</v>
      </c>
      <c r="O166" s="45">
        <v>154.98817443847656</v>
      </c>
      <c r="P166" s="45"/>
      <c r="Q166" s="45"/>
      <c r="R166" s="45">
        <v>154.99053955078125</v>
      </c>
      <c r="S166" s="45"/>
      <c r="T166" s="45"/>
      <c r="U166" s="45">
        <v>154.98580932617187</v>
      </c>
      <c r="V166" s="45">
        <v>154.99053955078125</v>
      </c>
      <c r="W166" s="45">
        <v>154.99290466308594</v>
      </c>
      <c r="X166" s="45"/>
      <c r="Y166" s="45"/>
      <c r="Z166" s="45">
        <v>154.98580932617187</v>
      </c>
      <c r="AA166" s="45">
        <v>154.98817443847656</v>
      </c>
      <c r="AB166" s="45">
        <v>154.99053955078125</v>
      </c>
      <c r="AC166" s="45">
        <v>154.98817443847656</v>
      </c>
      <c r="AD166" s="45">
        <v>154.99053955078125</v>
      </c>
      <c r="AE166" s="45"/>
      <c r="AF166" s="45">
        <v>154.99053955078125</v>
      </c>
      <c r="AG166" s="45"/>
      <c r="AH166" s="2">
        <f t="shared" si="29"/>
        <v>2.2933265957810465E-3</v>
      </c>
      <c r="AI166" s="2">
        <f t="shared" si="30"/>
        <v>154.98580932617187</v>
      </c>
      <c r="AJ166" s="2">
        <f t="shared" si="31"/>
        <v>154.98562136569714</v>
      </c>
      <c r="AK166" s="2">
        <f t="shared" si="32"/>
        <v>154.98906135559082</v>
      </c>
      <c r="AL166" s="2">
        <f t="shared" si="33"/>
        <v>154.9925013454845</v>
      </c>
      <c r="AM166" s="2">
        <f t="shared" si="34"/>
        <v>154.99290466308594</v>
      </c>
      <c r="AN166" s="89"/>
      <c r="AO166" s="64">
        <f t="shared" ref="AO166" ca="1" si="70">AN164</f>
        <v>546.31748836728309</v>
      </c>
      <c r="AP166" s="88"/>
      <c r="AQ166" s="88"/>
      <c r="AR166" s="88"/>
      <c r="AS166" s="88"/>
      <c r="AT166" s="2"/>
    </row>
    <row r="167" spans="1:46">
      <c r="A167" s="14" t="str">
        <f>'data organization'!S168</f>
        <v>165:17:3.16:HI</v>
      </c>
      <c r="B167" s="45">
        <v>547.1046142578125</v>
      </c>
      <c r="C167" s="45">
        <v>556.01971435546875</v>
      </c>
      <c r="D167" s="45">
        <v>520.20294189453125</v>
      </c>
      <c r="E167" s="45">
        <v>588.86474609375</v>
      </c>
      <c r="F167" s="45">
        <v>547.57379150390625</v>
      </c>
      <c r="G167" s="45">
        <v>546.79180908203125</v>
      </c>
      <c r="H167" s="45">
        <v>533.1845703125</v>
      </c>
      <c r="I167" s="45">
        <v>503.78042602539062</v>
      </c>
      <c r="J167" s="45">
        <v>539.1279296875</v>
      </c>
      <c r="K167" s="45">
        <v>582.29571533203125</v>
      </c>
      <c r="L167" s="45">
        <v>502.68557739257812</v>
      </c>
      <c r="M167" s="45">
        <v>486.73226928710937</v>
      </c>
      <c r="N167" s="45">
        <v>546.009765625</v>
      </c>
      <c r="O167" s="45">
        <v>485.16824340820312</v>
      </c>
      <c r="P167" s="45"/>
      <c r="Q167" s="45"/>
      <c r="R167" s="45">
        <v>472.9686279296875</v>
      </c>
      <c r="S167" s="45"/>
      <c r="T167" s="45"/>
      <c r="U167" s="45">
        <v>619.52008056640625</v>
      </c>
      <c r="V167" s="45">
        <v>500.8087158203125</v>
      </c>
      <c r="W167" s="45">
        <v>504.71884155273437</v>
      </c>
      <c r="X167" s="45"/>
      <c r="Y167" s="45"/>
      <c r="Z167" s="45">
        <v>495.80377197265625</v>
      </c>
      <c r="AA167" s="45">
        <v>566.8116455078125</v>
      </c>
      <c r="AB167" s="45">
        <v>484.5426025390625</v>
      </c>
      <c r="AC167" s="45">
        <v>525.36431884765625</v>
      </c>
      <c r="AD167" s="45">
        <v>548.51226806640625</v>
      </c>
      <c r="AE167" s="45"/>
      <c r="AF167" s="45">
        <v>442.31326293945312</v>
      </c>
      <c r="AG167" s="45"/>
      <c r="AH167" s="2">
        <f t="shared" si="29"/>
        <v>41.019967757694232</v>
      </c>
      <c r="AI167" s="2">
        <f t="shared" si="30"/>
        <v>442.31326293945312</v>
      </c>
      <c r="AJ167" s="2">
        <f t="shared" si="31"/>
        <v>465.42447544679203</v>
      </c>
      <c r="AK167" s="2">
        <f t="shared" si="32"/>
        <v>526.95442708333337</v>
      </c>
      <c r="AL167" s="2">
        <f t="shared" si="33"/>
        <v>588.48437871987471</v>
      </c>
      <c r="AM167" s="2">
        <f t="shared" si="34"/>
        <v>619.52008056640625</v>
      </c>
      <c r="AN167" s="89">
        <f ca="1">INDIRECT("'calcGREEN(1)'!R"&amp;ROW('calcGREEN(1)'!$V$17)+(ROW(AN167)-ROW($AN$116))/3&amp;"C"&amp;COLUMN('calcGREEN(1)'!$V$17),FALSE)</f>
        <v>543.03262690117936</v>
      </c>
      <c r="AO167" s="64">
        <f t="shared" ref="AO167" ca="1" si="71">AN167</f>
        <v>543.03262690117936</v>
      </c>
      <c r="AP167" s="88">
        <f>AK167-AK170</f>
        <v>3.2128219604492187</v>
      </c>
      <c r="AQ167" s="88">
        <f>AK168-AK171</f>
        <v>-2.3905436194127105E-4</v>
      </c>
      <c r="AR167" s="88">
        <f>AK169-AK172</f>
        <v>2.956390380859375E-4</v>
      </c>
      <c r="AS167" s="88">
        <f>data3!AM167</f>
        <v>9.8902210112541411E-2</v>
      </c>
      <c r="AT167" s="2"/>
    </row>
    <row r="168" spans="1:46">
      <c r="A168" s="14" t="str">
        <f>'data organization'!S169</f>
        <v>166:17:3.16:LO</v>
      </c>
      <c r="B168" s="45">
        <v>374.97137451171875</v>
      </c>
      <c r="C168" s="45">
        <v>374.97711181640625</v>
      </c>
      <c r="D168" s="45">
        <v>374.97137451171875</v>
      </c>
      <c r="E168" s="45">
        <v>374.97137451171875</v>
      </c>
      <c r="F168" s="45">
        <v>374.96566772460937</v>
      </c>
      <c r="G168" s="45">
        <v>374.97137451171875</v>
      </c>
      <c r="H168" s="45">
        <v>374.97137451171875</v>
      </c>
      <c r="I168" s="45">
        <v>374.97137451171875</v>
      </c>
      <c r="J168" s="45">
        <v>374.97137451171875</v>
      </c>
      <c r="K168" s="45">
        <v>374.97137451171875</v>
      </c>
      <c r="L168" s="45">
        <v>374.97137451171875</v>
      </c>
      <c r="M168" s="45">
        <v>374.97137451171875</v>
      </c>
      <c r="N168" s="45">
        <v>374.96566772460937</v>
      </c>
      <c r="O168" s="45">
        <v>374.96566772460937</v>
      </c>
      <c r="P168" s="45"/>
      <c r="Q168" s="45"/>
      <c r="R168" s="45">
        <v>374.96566772460937</v>
      </c>
      <c r="S168" s="45"/>
      <c r="T168" s="45"/>
      <c r="U168" s="45">
        <v>374.97137451171875</v>
      </c>
      <c r="V168" s="45">
        <v>374.96566772460937</v>
      </c>
      <c r="W168" s="45">
        <v>374.97137451171875</v>
      </c>
      <c r="X168" s="45"/>
      <c r="Y168" s="45"/>
      <c r="Z168" s="45">
        <v>374.96566772460937</v>
      </c>
      <c r="AA168" s="45">
        <v>374.96566772460937</v>
      </c>
      <c r="AB168" s="45">
        <v>374.96566772460937</v>
      </c>
      <c r="AC168" s="45">
        <v>374.97137451171875</v>
      </c>
      <c r="AD168" s="45">
        <v>374.96566772460937</v>
      </c>
      <c r="AE168" s="45"/>
      <c r="AF168" s="45">
        <v>374.95993041992187</v>
      </c>
      <c r="AG168" s="45"/>
      <c r="AH168" s="2">
        <f t="shared" si="29"/>
        <v>3.7375479901288139E-3</v>
      </c>
      <c r="AI168" s="2">
        <f t="shared" si="30"/>
        <v>374.95993041992187</v>
      </c>
      <c r="AJ168" s="2">
        <f t="shared" si="31"/>
        <v>374.96339036177136</v>
      </c>
      <c r="AK168" s="2">
        <f t="shared" si="32"/>
        <v>374.96899668375653</v>
      </c>
      <c r="AL168" s="2">
        <f t="shared" si="33"/>
        <v>374.9746030057417</v>
      </c>
      <c r="AM168" s="2">
        <f t="shared" si="34"/>
        <v>374.97711181640625</v>
      </c>
      <c r="AN168" s="89"/>
      <c r="AO168" s="64">
        <f t="shared" ref="AO168" ca="1" si="72">AN167</f>
        <v>543.03262690117936</v>
      </c>
      <c r="AP168" s="88"/>
      <c r="AQ168" s="88"/>
      <c r="AR168" s="88"/>
      <c r="AS168" s="88"/>
      <c r="AT168" s="2"/>
    </row>
    <row r="169" spans="1:46">
      <c r="A169" s="14" t="str">
        <f>'data organization'!S170</f>
        <v>167:17:3.16:HS</v>
      </c>
      <c r="B169" s="45">
        <v>154.99053955078125</v>
      </c>
      <c r="C169" s="45">
        <v>154.99053955078125</v>
      </c>
      <c r="D169" s="45">
        <v>154.98817443847656</v>
      </c>
      <c r="E169" s="45">
        <v>154.99053955078125</v>
      </c>
      <c r="F169" s="45">
        <v>154.98817443847656</v>
      </c>
      <c r="G169" s="45">
        <v>154.98817443847656</v>
      </c>
      <c r="H169" s="45">
        <v>154.99053955078125</v>
      </c>
      <c r="I169" s="45">
        <v>154.99053955078125</v>
      </c>
      <c r="J169" s="45">
        <v>154.98817443847656</v>
      </c>
      <c r="K169" s="45">
        <v>154.99053955078125</v>
      </c>
      <c r="L169" s="45">
        <v>154.98817443847656</v>
      </c>
      <c r="M169" s="45">
        <v>154.98344421386719</v>
      </c>
      <c r="N169" s="45">
        <v>154.98580932617187</v>
      </c>
      <c r="O169" s="45">
        <v>154.98580932617187</v>
      </c>
      <c r="P169" s="45"/>
      <c r="Q169" s="45"/>
      <c r="R169" s="45">
        <v>154.98817443847656</v>
      </c>
      <c r="S169" s="45"/>
      <c r="T169" s="45"/>
      <c r="U169" s="45">
        <v>154.98580932617187</v>
      </c>
      <c r="V169" s="45">
        <v>154.98817443847656</v>
      </c>
      <c r="W169" s="45">
        <v>154.99290466308594</v>
      </c>
      <c r="X169" s="45"/>
      <c r="Y169" s="45"/>
      <c r="Z169" s="45">
        <v>154.98580932617187</v>
      </c>
      <c r="AA169" s="45">
        <v>154.98817443847656</v>
      </c>
      <c r="AB169" s="45">
        <v>154.98580932617187</v>
      </c>
      <c r="AC169" s="45">
        <v>154.98817443847656</v>
      </c>
      <c r="AD169" s="45">
        <v>154.98817443847656</v>
      </c>
      <c r="AE169" s="45"/>
      <c r="AF169" s="45">
        <v>154.98817443847656</v>
      </c>
      <c r="AG169" s="45"/>
      <c r="AH169" s="2">
        <f t="shared" si="29"/>
        <v>2.1472762816741242E-3</v>
      </c>
      <c r="AI169" s="2">
        <f t="shared" si="30"/>
        <v>154.98344421386719</v>
      </c>
      <c r="AJ169" s="2">
        <f t="shared" si="31"/>
        <v>154.98505207040009</v>
      </c>
      <c r="AK169" s="2">
        <f t="shared" si="32"/>
        <v>154.9882729848226</v>
      </c>
      <c r="AL169" s="2">
        <f t="shared" si="33"/>
        <v>154.99149389924511</v>
      </c>
      <c r="AM169" s="2">
        <f t="shared" si="34"/>
        <v>154.99290466308594</v>
      </c>
      <c r="AN169" s="89"/>
      <c r="AO169" s="64">
        <f t="shared" ref="AO169" ca="1" si="73">AN167</f>
        <v>543.03262690117936</v>
      </c>
      <c r="AP169" s="88"/>
      <c r="AQ169" s="88"/>
      <c r="AR169" s="88"/>
      <c r="AS169" s="88"/>
      <c r="AT169" s="2"/>
    </row>
    <row r="170" spans="1:46">
      <c r="A170" s="14" t="str">
        <f>'data organization'!S171</f>
        <v>168:17:3.14:HI</v>
      </c>
      <c r="B170" s="45">
        <v>543.820068359375</v>
      </c>
      <c r="C170" s="45">
        <v>552.73516845703125</v>
      </c>
      <c r="D170" s="45">
        <v>517.0748291015625</v>
      </c>
      <c r="E170" s="45">
        <v>585.26739501953125</v>
      </c>
      <c r="F170" s="45">
        <v>544.1329345703125</v>
      </c>
      <c r="G170" s="45">
        <v>543.35089111328125</v>
      </c>
      <c r="H170" s="45">
        <v>529.9000244140625</v>
      </c>
      <c r="I170" s="45">
        <v>500.8087158203125</v>
      </c>
      <c r="J170" s="45">
        <v>535.84344482421875</v>
      </c>
      <c r="K170" s="45">
        <v>578.69842529296875</v>
      </c>
      <c r="L170" s="45">
        <v>499.71389770507812</v>
      </c>
      <c r="M170" s="45">
        <v>483.76058959960937</v>
      </c>
      <c r="N170" s="45">
        <v>542.56884765625</v>
      </c>
      <c r="O170" s="45">
        <v>482.196533203125</v>
      </c>
      <c r="P170" s="45"/>
      <c r="Q170" s="45"/>
      <c r="R170" s="45">
        <v>470.15335083007812</v>
      </c>
      <c r="S170" s="45"/>
      <c r="T170" s="45"/>
      <c r="U170" s="45">
        <v>615.766357421875</v>
      </c>
      <c r="V170" s="45">
        <v>497.68063354492187</v>
      </c>
      <c r="W170" s="45">
        <v>501.74716186523437</v>
      </c>
      <c r="X170" s="45"/>
      <c r="Y170" s="45"/>
      <c r="Z170" s="45">
        <v>492.83206176757812</v>
      </c>
      <c r="AA170" s="45">
        <v>563.3707275390625</v>
      </c>
      <c r="AB170" s="45">
        <v>481.41452026367188</v>
      </c>
      <c r="AC170" s="45">
        <v>522.079833984375</v>
      </c>
      <c r="AD170" s="45">
        <v>545.22772216796875</v>
      </c>
      <c r="AE170" s="45"/>
      <c r="AF170" s="45">
        <v>439.65438842773437</v>
      </c>
      <c r="AG170" s="45"/>
      <c r="AH170" s="2">
        <f t="shared" si="29"/>
        <v>40.762568576357801</v>
      </c>
      <c r="AI170" s="2">
        <f t="shared" si="30"/>
        <v>439.65438842773437</v>
      </c>
      <c r="AJ170" s="2">
        <f t="shared" si="31"/>
        <v>462.59775225834744</v>
      </c>
      <c r="AK170" s="2">
        <f t="shared" si="32"/>
        <v>523.74160512288415</v>
      </c>
      <c r="AL170" s="2">
        <f t="shared" si="33"/>
        <v>584.88545798742086</v>
      </c>
      <c r="AM170" s="2">
        <f t="shared" si="34"/>
        <v>615.766357421875</v>
      </c>
      <c r="AN170" s="89">
        <f ca="1">INDIRECT("'calcGREEN(1)'!R"&amp;ROW('calcGREEN(1)'!$V$17)+(ROW(AN170)-ROW($AN$116))/3&amp;"C"&amp;COLUMN('calcGREEN(1)'!$V$17),FALSE)</f>
        <v>539.6805540439791</v>
      </c>
      <c r="AO170" s="64">
        <f t="shared" ref="AO170" ca="1" si="74">AN170</f>
        <v>539.6805540439791</v>
      </c>
      <c r="AP170" s="88">
        <f>AK170-AK173</f>
        <v>3.26495361328125</v>
      </c>
      <c r="AQ170" s="88">
        <f>AK171-AK174</f>
        <v>1.271565736260527E-6</v>
      </c>
      <c r="AR170" s="88">
        <f>AK172-AK175</f>
        <v>-9.8546346009698027E-5</v>
      </c>
      <c r="AS170" s="88">
        <f>data3!AM170</f>
        <v>9.9194742018175575E-2</v>
      </c>
      <c r="AT170" s="2"/>
    </row>
    <row r="171" spans="1:46">
      <c r="A171" s="14" t="str">
        <f>'data organization'!S172</f>
        <v>169:17:3.14:LO</v>
      </c>
      <c r="B171" s="45">
        <v>374.97711181640625</v>
      </c>
      <c r="C171" s="45">
        <v>374.97137451171875</v>
      </c>
      <c r="D171" s="45">
        <v>374.96566772460937</v>
      </c>
      <c r="E171" s="45">
        <v>374.97711181640625</v>
      </c>
      <c r="F171" s="45">
        <v>374.97137451171875</v>
      </c>
      <c r="G171" s="45">
        <v>374.97137451171875</v>
      </c>
      <c r="H171" s="45">
        <v>374.97137451171875</v>
      </c>
      <c r="I171" s="45">
        <v>374.97137451171875</v>
      </c>
      <c r="J171" s="45">
        <v>374.97137451171875</v>
      </c>
      <c r="K171" s="45">
        <v>374.97137451171875</v>
      </c>
      <c r="L171" s="45">
        <v>374.97137451171875</v>
      </c>
      <c r="M171" s="45">
        <v>374.96566772460937</v>
      </c>
      <c r="N171" s="45">
        <v>374.97137451171875</v>
      </c>
      <c r="O171" s="45">
        <v>374.96566772460937</v>
      </c>
      <c r="P171" s="45"/>
      <c r="Q171" s="45"/>
      <c r="R171" s="45">
        <v>374.97711181640625</v>
      </c>
      <c r="S171" s="45"/>
      <c r="T171" s="45"/>
      <c r="U171" s="45">
        <v>374.96566772460937</v>
      </c>
      <c r="V171" s="45">
        <v>374.96566772460937</v>
      </c>
      <c r="W171" s="45">
        <v>374.97137451171875</v>
      </c>
      <c r="X171" s="45"/>
      <c r="Y171" s="45"/>
      <c r="Z171" s="45">
        <v>374.95993041992187</v>
      </c>
      <c r="AA171" s="45">
        <v>374.96566772460937</v>
      </c>
      <c r="AB171" s="45">
        <v>374.96566772460937</v>
      </c>
      <c r="AC171" s="45">
        <v>374.97137451171875</v>
      </c>
      <c r="AD171" s="45">
        <v>374.96566772460937</v>
      </c>
      <c r="AE171" s="45"/>
      <c r="AF171" s="45">
        <v>374.95993041992187</v>
      </c>
      <c r="AG171" s="45"/>
      <c r="AH171" s="2">
        <f t="shared" si="29"/>
        <v>4.7155587152022593E-3</v>
      </c>
      <c r="AI171" s="2">
        <f t="shared" si="30"/>
        <v>374.95993041992187</v>
      </c>
      <c r="AJ171" s="2">
        <f t="shared" si="31"/>
        <v>374.96216240004566</v>
      </c>
      <c r="AK171" s="2">
        <f t="shared" si="32"/>
        <v>374.96923573811847</v>
      </c>
      <c r="AL171" s="2">
        <f t="shared" si="33"/>
        <v>374.97630907619128</v>
      </c>
      <c r="AM171" s="2">
        <f t="shared" si="34"/>
        <v>374.97711181640625</v>
      </c>
      <c r="AN171" s="89"/>
      <c r="AO171" s="64">
        <f t="shared" ref="AO171" ca="1" si="75">AN170</f>
        <v>539.6805540439791</v>
      </c>
      <c r="AP171" s="88"/>
      <c r="AQ171" s="88"/>
      <c r="AR171" s="88"/>
      <c r="AS171" s="88"/>
      <c r="AT171" s="2"/>
    </row>
    <row r="172" spans="1:46">
      <c r="A172" s="14" t="str">
        <f>'data organization'!S173</f>
        <v>170:17:3.14:HS</v>
      </c>
      <c r="B172" s="45">
        <v>154.99290466308594</v>
      </c>
      <c r="C172" s="45">
        <v>154.99053955078125</v>
      </c>
      <c r="D172" s="45">
        <v>154.98817443847656</v>
      </c>
      <c r="E172" s="45">
        <v>154.99290466308594</v>
      </c>
      <c r="F172" s="45">
        <v>154.98580932617187</v>
      </c>
      <c r="G172" s="45">
        <v>154.98817443847656</v>
      </c>
      <c r="H172" s="45">
        <v>154.98817443847656</v>
      </c>
      <c r="I172" s="45">
        <v>154.98580932617187</v>
      </c>
      <c r="J172" s="45">
        <v>154.98817443847656</v>
      </c>
      <c r="K172" s="45">
        <v>154.99290466308594</v>
      </c>
      <c r="L172" s="45">
        <v>154.98817443847656</v>
      </c>
      <c r="M172" s="45">
        <v>154.99290466308594</v>
      </c>
      <c r="N172" s="45">
        <v>154.99053955078125</v>
      </c>
      <c r="O172" s="45">
        <v>154.98580932617187</v>
      </c>
      <c r="P172" s="45"/>
      <c r="Q172" s="45"/>
      <c r="R172" s="45">
        <v>154.98580932617187</v>
      </c>
      <c r="S172" s="45"/>
      <c r="T172" s="45"/>
      <c r="U172" s="45">
        <v>154.98817443847656</v>
      </c>
      <c r="V172" s="45">
        <v>154.98580932617187</v>
      </c>
      <c r="W172" s="45">
        <v>154.99053955078125</v>
      </c>
      <c r="X172" s="45"/>
      <c r="Y172" s="45"/>
      <c r="Z172" s="45">
        <v>154.98580932617187</v>
      </c>
      <c r="AA172" s="45">
        <v>154.98344421386719</v>
      </c>
      <c r="AB172" s="45">
        <v>154.98344421386719</v>
      </c>
      <c r="AC172" s="45">
        <v>154.98817443847656</v>
      </c>
      <c r="AD172" s="45">
        <v>154.98580932617187</v>
      </c>
      <c r="AE172" s="45"/>
      <c r="AF172" s="45">
        <v>154.98344421386719</v>
      </c>
      <c r="AG172" s="45"/>
      <c r="AH172" s="2">
        <f t="shared" si="29"/>
        <v>3.033368363226244E-3</v>
      </c>
      <c r="AI172" s="2">
        <f t="shared" si="30"/>
        <v>154.98344421386719</v>
      </c>
      <c r="AJ172" s="2">
        <f t="shared" si="31"/>
        <v>154.98342729323969</v>
      </c>
      <c r="AK172" s="2">
        <f t="shared" si="32"/>
        <v>154.98797734578451</v>
      </c>
      <c r="AL172" s="2">
        <f t="shared" si="33"/>
        <v>154.99252739832934</v>
      </c>
      <c r="AM172" s="2">
        <f t="shared" si="34"/>
        <v>154.99290466308594</v>
      </c>
      <c r="AN172" s="89"/>
      <c r="AO172" s="64">
        <f t="shared" ref="AO172" ca="1" si="76">AN170</f>
        <v>539.6805540439791</v>
      </c>
      <c r="AP172" s="88"/>
      <c r="AQ172" s="88"/>
      <c r="AR172" s="88"/>
      <c r="AS172" s="88"/>
      <c r="AT172" s="2"/>
    </row>
    <row r="173" spans="1:46">
      <c r="A173" s="14" t="str">
        <f>'data organization'!S174</f>
        <v>171:17:3.12:HI</v>
      </c>
      <c r="B173" s="45">
        <v>540.53558349609375</v>
      </c>
      <c r="C173" s="45">
        <v>549.29425048828125</v>
      </c>
      <c r="D173" s="45">
        <v>513.79034423828125</v>
      </c>
      <c r="E173" s="45">
        <v>581.67010498046875</v>
      </c>
      <c r="F173" s="45">
        <v>540.6920166015625</v>
      </c>
      <c r="G173" s="45">
        <v>540.06640625</v>
      </c>
      <c r="H173" s="45">
        <v>526.61553955078125</v>
      </c>
      <c r="I173" s="45">
        <v>497.52423095703125</v>
      </c>
      <c r="J173" s="45">
        <v>532.40252685546875</v>
      </c>
      <c r="K173" s="45">
        <v>575.10107421875</v>
      </c>
      <c r="L173" s="45">
        <v>496.58578491210937</v>
      </c>
      <c r="M173" s="45">
        <v>480.78887939453125</v>
      </c>
      <c r="N173" s="45">
        <v>539.28436279296875</v>
      </c>
      <c r="O173" s="45">
        <v>479.224853515625</v>
      </c>
      <c r="P173" s="45"/>
      <c r="Q173" s="45"/>
      <c r="R173" s="45">
        <v>467.18167114257812</v>
      </c>
      <c r="S173" s="45"/>
      <c r="T173" s="45"/>
      <c r="U173" s="45">
        <v>611.85626220703125</v>
      </c>
      <c r="V173" s="45">
        <v>494.70892333984375</v>
      </c>
      <c r="W173" s="45">
        <v>498.61904907226562</v>
      </c>
      <c r="X173" s="45"/>
      <c r="Y173" s="45"/>
      <c r="Z173" s="45">
        <v>489.7039794921875</v>
      </c>
      <c r="AA173" s="45">
        <v>559.77337646484375</v>
      </c>
      <c r="AB173" s="45">
        <v>478.44281005859375</v>
      </c>
      <c r="AC173" s="45">
        <v>518.95172119140625</v>
      </c>
      <c r="AD173" s="45">
        <v>541.78680419921875</v>
      </c>
      <c r="AE173" s="45"/>
      <c r="AF173" s="45">
        <v>436.83908081054687</v>
      </c>
      <c r="AG173" s="45"/>
      <c r="AH173" s="2">
        <f t="shared" si="29"/>
        <v>40.51221539281746</v>
      </c>
      <c r="AI173" s="2">
        <f t="shared" si="30"/>
        <v>436.83908081054687</v>
      </c>
      <c r="AJ173" s="2">
        <f t="shared" si="31"/>
        <v>459.70832842037669</v>
      </c>
      <c r="AK173" s="2">
        <f t="shared" si="32"/>
        <v>520.4766515096029</v>
      </c>
      <c r="AL173" s="2">
        <f t="shared" si="33"/>
        <v>581.24497459882912</v>
      </c>
      <c r="AM173" s="2">
        <f t="shared" si="34"/>
        <v>611.85626220703125</v>
      </c>
      <c r="AN173" s="89">
        <f ca="1">INDIRECT("'calcGREEN(1)'!R"&amp;ROW('calcGREEN(1)'!$V$17)+(ROW(AN173)-ROW($AN$116))/3&amp;"C"&amp;COLUMN('calcGREEN(1)'!$V$17),FALSE)</f>
        <v>536.3185664613178</v>
      </c>
      <c r="AO173" s="64">
        <f t="shared" ref="AO173" ca="1" si="77">AN173</f>
        <v>536.3185664613178</v>
      </c>
      <c r="AP173" s="88">
        <f>AK173-AK176</f>
        <v>3.33663431803393</v>
      </c>
      <c r="AQ173" s="88">
        <f>AK174-AK177</f>
        <v>7.0953369140625E-4</v>
      </c>
      <c r="AR173" s="88">
        <f>AK175-AK178</f>
        <v>-8.869171142578125E-4</v>
      </c>
      <c r="AS173" s="88">
        <f>data3!AM173</f>
        <v>0.10170991959110509</v>
      </c>
      <c r="AT173" s="2"/>
    </row>
    <row r="174" spans="1:46">
      <c r="A174" s="14" t="str">
        <f>'data organization'!S175</f>
        <v>172:17:3.12:LO</v>
      </c>
      <c r="B174" s="45">
        <v>374.97137451171875</v>
      </c>
      <c r="C174" s="45">
        <v>374.96566772460937</v>
      </c>
      <c r="D174" s="45">
        <v>374.97137451171875</v>
      </c>
      <c r="E174" s="45">
        <v>374.97711181640625</v>
      </c>
      <c r="F174" s="45">
        <v>374.97137451171875</v>
      </c>
      <c r="G174" s="45">
        <v>374.97137451171875</v>
      </c>
      <c r="H174" s="45">
        <v>374.97711181640625</v>
      </c>
      <c r="I174" s="45">
        <v>374.97137451171875</v>
      </c>
      <c r="J174" s="45">
        <v>374.97137451171875</v>
      </c>
      <c r="K174" s="45">
        <v>374.96566772460937</v>
      </c>
      <c r="L174" s="45">
        <v>374.97137451171875</v>
      </c>
      <c r="M174" s="45">
        <v>374.97137451171875</v>
      </c>
      <c r="N174" s="45">
        <v>374.97137451171875</v>
      </c>
      <c r="O174" s="45">
        <v>374.96566772460937</v>
      </c>
      <c r="P174" s="45"/>
      <c r="Q174" s="45"/>
      <c r="R174" s="45">
        <v>374.98281860351562</v>
      </c>
      <c r="S174" s="45"/>
      <c r="T174" s="45"/>
      <c r="U174" s="45">
        <v>374.96566772460937</v>
      </c>
      <c r="V174" s="45">
        <v>374.97137451171875</v>
      </c>
      <c r="W174" s="45">
        <v>374.97137451171875</v>
      </c>
      <c r="X174" s="45"/>
      <c r="Y174" s="45"/>
      <c r="Z174" s="45">
        <v>374.96566772460937</v>
      </c>
      <c r="AA174" s="45">
        <v>374.96566772460937</v>
      </c>
      <c r="AB174" s="45">
        <v>374.96566772460937</v>
      </c>
      <c r="AC174" s="45">
        <v>374.95993041992187</v>
      </c>
      <c r="AD174" s="45">
        <v>374.95993041992187</v>
      </c>
      <c r="AE174" s="45"/>
      <c r="AF174" s="45">
        <v>374.95993041992187</v>
      </c>
      <c r="AG174" s="45"/>
      <c r="AH174" s="2">
        <f t="shared" si="29"/>
        <v>5.5472640050343424E-3</v>
      </c>
      <c r="AI174" s="2">
        <f t="shared" si="30"/>
        <v>374.95993041992187</v>
      </c>
      <c r="AJ174" s="2">
        <f t="shared" si="31"/>
        <v>374.96091357054519</v>
      </c>
      <c r="AK174" s="2">
        <f t="shared" si="32"/>
        <v>374.96923446655273</v>
      </c>
      <c r="AL174" s="2">
        <f t="shared" si="33"/>
        <v>374.97755536256028</v>
      </c>
      <c r="AM174" s="2">
        <f t="shared" si="34"/>
        <v>374.98281860351562</v>
      </c>
      <c r="AN174" s="89"/>
      <c r="AO174" s="64">
        <f t="shared" ref="AO174" ca="1" si="78">AN173</f>
        <v>536.3185664613178</v>
      </c>
      <c r="AP174" s="88"/>
      <c r="AQ174" s="88"/>
      <c r="AR174" s="88"/>
      <c r="AS174" s="88"/>
      <c r="AT174" s="2"/>
    </row>
    <row r="175" spans="1:46">
      <c r="A175" s="14" t="str">
        <f>'data organization'!S176</f>
        <v>173:17:3.12:HS</v>
      </c>
      <c r="B175" s="45">
        <v>154.99053955078125</v>
      </c>
      <c r="C175" s="45">
        <v>154.99053955078125</v>
      </c>
      <c r="D175" s="45">
        <v>154.98817443847656</v>
      </c>
      <c r="E175" s="45">
        <v>154.99290466308594</v>
      </c>
      <c r="F175" s="45">
        <v>154.98817443847656</v>
      </c>
      <c r="G175" s="45">
        <v>154.99053955078125</v>
      </c>
      <c r="H175" s="45">
        <v>154.99053955078125</v>
      </c>
      <c r="I175" s="45">
        <v>154.98580932617187</v>
      </c>
      <c r="J175" s="45">
        <v>154.98344421386719</v>
      </c>
      <c r="K175" s="45">
        <v>154.99053955078125</v>
      </c>
      <c r="L175" s="45">
        <v>154.98817443847656</v>
      </c>
      <c r="M175" s="45">
        <v>154.98344421386719</v>
      </c>
      <c r="N175" s="45">
        <v>154.99290466308594</v>
      </c>
      <c r="O175" s="45">
        <v>154.98580932617187</v>
      </c>
      <c r="P175" s="45"/>
      <c r="Q175" s="45"/>
      <c r="R175" s="45">
        <v>154.98817443847656</v>
      </c>
      <c r="S175" s="45"/>
      <c r="T175" s="45"/>
      <c r="U175" s="45">
        <v>154.98580932617187</v>
      </c>
      <c r="V175" s="45">
        <v>154.99053955078125</v>
      </c>
      <c r="W175" s="45">
        <v>154.98580932617187</v>
      </c>
      <c r="X175" s="45"/>
      <c r="Y175" s="45"/>
      <c r="Z175" s="45">
        <v>154.98344421386719</v>
      </c>
      <c r="AA175" s="45">
        <v>154.98817443847656</v>
      </c>
      <c r="AB175" s="45">
        <v>154.99053955078125</v>
      </c>
      <c r="AC175" s="45">
        <v>154.98817443847656</v>
      </c>
      <c r="AD175" s="45">
        <v>154.98817443847656</v>
      </c>
      <c r="AE175" s="45"/>
      <c r="AF175" s="45">
        <v>154.98344421386719</v>
      </c>
      <c r="AG175" s="45"/>
      <c r="AH175" s="2">
        <f t="shared" si="29"/>
        <v>2.9158367753183362E-3</v>
      </c>
      <c r="AI175" s="2">
        <f t="shared" si="30"/>
        <v>154.98344421386719</v>
      </c>
      <c r="AJ175" s="2">
        <f t="shared" si="31"/>
        <v>154.98370213696754</v>
      </c>
      <c r="AK175" s="2">
        <f t="shared" si="32"/>
        <v>154.98807589213052</v>
      </c>
      <c r="AL175" s="2">
        <f t="shared" si="33"/>
        <v>154.99244964729351</v>
      </c>
      <c r="AM175" s="2">
        <f t="shared" si="34"/>
        <v>154.99290466308594</v>
      </c>
      <c r="AN175" s="89"/>
      <c r="AO175" s="64">
        <f t="shared" ref="AO175" ca="1" si="79">AN173</f>
        <v>536.3185664613178</v>
      </c>
      <c r="AP175" s="88"/>
      <c r="AQ175" s="88"/>
      <c r="AR175" s="88"/>
      <c r="AS175" s="88"/>
      <c r="AT175" s="2"/>
    </row>
    <row r="176" spans="1:46">
      <c r="A176" s="14" t="str">
        <f>'data organization'!S177</f>
        <v>174:17:3.1:HI</v>
      </c>
      <c r="B176" s="45">
        <v>536.93829345703125</v>
      </c>
      <c r="C176" s="45">
        <v>545.69696044921875</v>
      </c>
      <c r="D176" s="45">
        <v>510.50582885742187</v>
      </c>
      <c r="E176" s="45">
        <v>577.9163818359375</v>
      </c>
      <c r="F176" s="45">
        <v>537.2510986328125</v>
      </c>
      <c r="G176" s="45">
        <v>536.62548828125</v>
      </c>
      <c r="H176" s="45">
        <v>523.17462158203125</v>
      </c>
      <c r="I176" s="45">
        <v>494.3961181640625</v>
      </c>
      <c r="J176" s="45">
        <v>529.1180419921875</v>
      </c>
      <c r="K176" s="45">
        <v>571.5037841796875</v>
      </c>
      <c r="L176" s="45">
        <v>493.45770263671875</v>
      </c>
      <c r="M176" s="45">
        <v>477.81719970703125</v>
      </c>
      <c r="N176" s="45">
        <v>535.84344482421875</v>
      </c>
      <c r="O176" s="45">
        <v>476.09674072265625</v>
      </c>
      <c r="P176" s="45"/>
      <c r="Q176" s="45"/>
      <c r="R176" s="45">
        <v>464.2099609375</v>
      </c>
      <c r="S176" s="45"/>
      <c r="T176" s="45"/>
      <c r="U176" s="45">
        <v>607.94610595703125</v>
      </c>
      <c r="V176" s="45">
        <v>491.4244384765625</v>
      </c>
      <c r="W176" s="45">
        <v>495.33456420898437</v>
      </c>
      <c r="X176" s="45"/>
      <c r="Y176" s="45"/>
      <c r="Z176" s="45">
        <v>486.57586669921875</v>
      </c>
      <c r="AA176" s="45">
        <v>556.17608642578125</v>
      </c>
      <c r="AB176" s="45">
        <v>475.47113037109375</v>
      </c>
      <c r="AC176" s="45">
        <v>515.51080322265625</v>
      </c>
      <c r="AD176" s="45">
        <v>538.345947265625</v>
      </c>
      <c r="AE176" s="45"/>
      <c r="AF176" s="45">
        <v>434.0238037109375</v>
      </c>
      <c r="AG176" s="45"/>
      <c r="AH176" s="2">
        <f t="shared" si="29"/>
        <v>40.250585478852756</v>
      </c>
      <c r="AI176" s="2">
        <f t="shared" si="30"/>
        <v>434.0238037109375</v>
      </c>
      <c r="AJ176" s="2">
        <f t="shared" si="31"/>
        <v>456.76413897328985</v>
      </c>
      <c r="AK176" s="2">
        <f t="shared" si="32"/>
        <v>517.14001719156897</v>
      </c>
      <c r="AL176" s="2">
        <f t="shared" si="33"/>
        <v>577.5158954098481</v>
      </c>
      <c r="AM176" s="2">
        <f t="shared" si="34"/>
        <v>607.94610595703125</v>
      </c>
      <c r="AN176" s="89">
        <f ca="1">INDIRECT("'calcGREEN(1)'!R"&amp;ROW('calcGREEN(1)'!$V$17)+(ROW(AN176)-ROW($AN$116))/3&amp;"C"&amp;COLUMN('calcGREEN(1)'!$V$17),FALSE)</f>
        <v>532.87133246744236</v>
      </c>
      <c r="AO176" s="64">
        <f t="shared" ref="AO176" ca="1" si="80">AN176</f>
        <v>532.87133246744236</v>
      </c>
      <c r="AP176" s="88">
        <f>AK176-AK179</f>
        <v>3.36270650227857</v>
      </c>
      <c r="AQ176" s="88">
        <f>AK177-AK180</f>
        <v>3.814697265625E-6</v>
      </c>
      <c r="AR176" s="88">
        <f>AK178-AK181</f>
        <v>6.8982442218157303E-4</v>
      </c>
      <c r="AS176" s="88">
        <f>data3!AM176</f>
        <v>9.9982538530902332E-2</v>
      </c>
      <c r="AT176" s="2"/>
    </row>
    <row r="177" spans="1:46">
      <c r="A177" s="14" t="str">
        <f>'data organization'!S178</f>
        <v>175:17:3.1:LO</v>
      </c>
      <c r="B177" s="45">
        <v>374.96566772460937</v>
      </c>
      <c r="C177" s="45">
        <v>374.97137451171875</v>
      </c>
      <c r="D177" s="45">
        <v>374.96566772460937</v>
      </c>
      <c r="E177" s="45">
        <v>374.97711181640625</v>
      </c>
      <c r="F177" s="45">
        <v>374.97711181640625</v>
      </c>
      <c r="G177" s="45">
        <v>374.97711181640625</v>
      </c>
      <c r="H177" s="45">
        <v>374.97711181640625</v>
      </c>
      <c r="I177" s="45">
        <v>374.96566772460937</v>
      </c>
      <c r="J177" s="45">
        <v>374.95993041992187</v>
      </c>
      <c r="K177" s="45">
        <v>374.96566772460937</v>
      </c>
      <c r="L177" s="45">
        <v>374.97137451171875</v>
      </c>
      <c r="M177" s="45">
        <v>374.96566772460937</v>
      </c>
      <c r="N177" s="45">
        <v>374.97137451171875</v>
      </c>
      <c r="O177" s="45">
        <v>374.96566772460937</v>
      </c>
      <c r="P177" s="45"/>
      <c r="Q177" s="45"/>
      <c r="R177" s="45">
        <v>374.97137451171875</v>
      </c>
      <c r="S177" s="45"/>
      <c r="T177" s="45"/>
      <c r="U177" s="45">
        <v>374.96566772460937</v>
      </c>
      <c r="V177" s="45">
        <v>374.96566772460937</v>
      </c>
      <c r="W177" s="45">
        <v>374.96566772460937</v>
      </c>
      <c r="X177" s="45"/>
      <c r="Y177" s="45"/>
      <c r="Z177" s="45">
        <v>374.96566772460937</v>
      </c>
      <c r="AA177" s="45">
        <v>374.97711181640625</v>
      </c>
      <c r="AB177" s="45">
        <v>374.96566772460937</v>
      </c>
      <c r="AC177" s="45">
        <v>374.96566772460937</v>
      </c>
      <c r="AD177" s="45">
        <v>374.96566772460937</v>
      </c>
      <c r="AE177" s="45"/>
      <c r="AF177" s="45">
        <v>374.95993041992187</v>
      </c>
      <c r="AG177" s="45"/>
      <c r="AH177" s="2">
        <f t="shared" si="29"/>
        <v>5.3365509786473479E-3</v>
      </c>
      <c r="AI177" s="2">
        <f t="shared" si="30"/>
        <v>374.95993041992187</v>
      </c>
      <c r="AJ177" s="2">
        <f t="shared" si="31"/>
        <v>374.96052010639335</v>
      </c>
      <c r="AK177" s="2">
        <f t="shared" si="32"/>
        <v>374.96852493286133</v>
      </c>
      <c r="AL177" s="2">
        <f t="shared" si="33"/>
        <v>374.97652975932931</v>
      </c>
      <c r="AM177" s="2">
        <f t="shared" si="34"/>
        <v>374.97711181640625</v>
      </c>
      <c r="AN177" s="89"/>
      <c r="AO177" s="64">
        <f t="shared" ref="AO177" ca="1" si="81">AN176</f>
        <v>532.87133246744236</v>
      </c>
      <c r="AP177" s="88"/>
      <c r="AQ177" s="88"/>
      <c r="AR177" s="88"/>
      <c r="AS177" s="88"/>
      <c r="AT177" s="2"/>
    </row>
    <row r="178" spans="1:46">
      <c r="A178" s="14" t="str">
        <f>'data organization'!S179</f>
        <v>176:17:3.1:HS</v>
      </c>
      <c r="B178" s="45">
        <v>154.98817443847656</v>
      </c>
      <c r="C178" s="45">
        <v>154.99053955078125</v>
      </c>
      <c r="D178" s="45">
        <v>154.98817443847656</v>
      </c>
      <c r="E178" s="45">
        <v>154.99053955078125</v>
      </c>
      <c r="F178" s="45">
        <v>154.99053955078125</v>
      </c>
      <c r="G178" s="45">
        <v>154.99053955078125</v>
      </c>
      <c r="H178" s="45">
        <v>154.99053955078125</v>
      </c>
      <c r="I178" s="45">
        <v>154.98580932617187</v>
      </c>
      <c r="J178" s="45">
        <v>154.98344421386719</v>
      </c>
      <c r="K178" s="45">
        <v>154.98580932617187</v>
      </c>
      <c r="L178" s="45">
        <v>154.99290466308594</v>
      </c>
      <c r="M178" s="45">
        <v>154.99290466308594</v>
      </c>
      <c r="N178" s="45">
        <v>154.99290466308594</v>
      </c>
      <c r="O178" s="45">
        <v>154.99053955078125</v>
      </c>
      <c r="P178" s="45"/>
      <c r="Q178" s="45"/>
      <c r="R178" s="45">
        <v>154.99053955078125</v>
      </c>
      <c r="S178" s="45"/>
      <c r="T178" s="45"/>
      <c r="U178" s="45">
        <v>154.98817443847656</v>
      </c>
      <c r="V178" s="45">
        <v>154.98817443847656</v>
      </c>
      <c r="W178" s="45">
        <v>154.98580932617187</v>
      </c>
      <c r="X178" s="45"/>
      <c r="Y178" s="45"/>
      <c r="Z178" s="45">
        <v>154.98817443847656</v>
      </c>
      <c r="AA178" s="45">
        <v>154.99053955078125</v>
      </c>
      <c r="AB178" s="45">
        <v>154.99053955078125</v>
      </c>
      <c r="AC178" s="45">
        <v>154.98817443847656</v>
      </c>
      <c r="AD178" s="45">
        <v>154.98817443847656</v>
      </c>
      <c r="AE178" s="45"/>
      <c r="AF178" s="45">
        <v>154.98344421386719</v>
      </c>
      <c r="AG178" s="45"/>
      <c r="AH178" s="2">
        <f t="shared" si="29"/>
        <v>2.670967221034496E-3</v>
      </c>
      <c r="AI178" s="2">
        <f t="shared" si="30"/>
        <v>154.98344421386719</v>
      </c>
      <c r="AJ178" s="2">
        <f t="shared" si="31"/>
        <v>154.98495635841323</v>
      </c>
      <c r="AK178" s="2">
        <f t="shared" si="32"/>
        <v>154.98896280924478</v>
      </c>
      <c r="AL178" s="2">
        <f t="shared" si="33"/>
        <v>154.99296926007634</v>
      </c>
      <c r="AM178" s="2">
        <f t="shared" si="34"/>
        <v>154.99290466308594</v>
      </c>
      <c r="AN178" s="89"/>
      <c r="AO178" s="64">
        <f t="shared" ref="AO178" ca="1" si="82">AN176</f>
        <v>532.87133246744236</v>
      </c>
      <c r="AP178" s="88"/>
      <c r="AQ178" s="88"/>
      <c r="AR178" s="88"/>
      <c r="AS178" s="88"/>
      <c r="AT178" s="2"/>
    </row>
    <row r="179" spans="1:46">
      <c r="A179" s="14" t="str">
        <f>'data organization'!S180</f>
        <v>177:17:3.08:HI</v>
      </c>
      <c r="B179" s="45">
        <v>533.49737548828125</v>
      </c>
      <c r="C179" s="45">
        <v>542.25604248046875</v>
      </c>
      <c r="D179" s="45">
        <v>507.22134399414063</v>
      </c>
      <c r="E179" s="45">
        <v>574.16265869140625</v>
      </c>
      <c r="F179" s="45">
        <v>533.8101806640625</v>
      </c>
      <c r="G179" s="45">
        <v>533.02813720703125</v>
      </c>
      <c r="H179" s="45">
        <v>519.89013671875</v>
      </c>
      <c r="I179" s="45">
        <v>491.26803588867187</v>
      </c>
      <c r="J179" s="45">
        <v>525.6771240234375</v>
      </c>
      <c r="K179" s="45">
        <v>567.75006103515625</v>
      </c>
      <c r="L179" s="45">
        <v>490.17318725585937</v>
      </c>
      <c r="M179" s="45">
        <v>474.6890869140625</v>
      </c>
      <c r="N179" s="45">
        <v>532.24615478515625</v>
      </c>
      <c r="O179" s="45">
        <v>472.9686279296875</v>
      </c>
      <c r="P179" s="45"/>
      <c r="Q179" s="45"/>
      <c r="R179" s="45">
        <v>461.08187866210937</v>
      </c>
      <c r="S179" s="45"/>
      <c r="T179" s="45"/>
      <c r="U179" s="45">
        <v>604.0360107421875</v>
      </c>
      <c r="V179" s="45">
        <v>488.29632568359375</v>
      </c>
      <c r="W179" s="45">
        <v>492.050048828125</v>
      </c>
      <c r="X179" s="45"/>
      <c r="Y179" s="45"/>
      <c r="Z179" s="45">
        <v>483.44778442382812</v>
      </c>
      <c r="AA179" s="45">
        <v>552.57879638671875</v>
      </c>
      <c r="AB179" s="45">
        <v>472.343017578125</v>
      </c>
      <c r="AC179" s="45">
        <v>512.226318359375</v>
      </c>
      <c r="AD179" s="45">
        <v>534.74859619140625</v>
      </c>
      <c r="AE179" s="45"/>
      <c r="AF179" s="45">
        <v>431.20852661132812</v>
      </c>
      <c r="AG179" s="45"/>
      <c r="AH179" s="2">
        <f t="shared" si="29"/>
        <v>39.999035299212359</v>
      </c>
      <c r="AI179" s="2">
        <f t="shared" si="30"/>
        <v>431.20852661132812</v>
      </c>
      <c r="AJ179" s="2">
        <f t="shared" si="31"/>
        <v>453.77875774047186</v>
      </c>
      <c r="AK179" s="2">
        <f t="shared" si="32"/>
        <v>513.7773106892904</v>
      </c>
      <c r="AL179" s="2">
        <f t="shared" si="33"/>
        <v>573.77586363810894</v>
      </c>
      <c r="AM179" s="2">
        <f t="shared" si="34"/>
        <v>604.0360107421875</v>
      </c>
      <c r="AN179" s="89">
        <f ca="1">INDIRECT("'calcGREEN(1)'!R"&amp;ROW('calcGREEN(1)'!$V$17)+(ROW(AN179)-ROW($AN$116))/3&amp;"C"&amp;COLUMN('calcGREEN(1)'!$V$17),FALSE)</f>
        <v>529.48264425489322</v>
      </c>
      <c r="AO179" s="64">
        <f t="shared" ref="AO179" ca="1" si="83">AN179</f>
        <v>529.48264425489322</v>
      </c>
      <c r="AP179" s="88">
        <f>AK179-AK182</f>
        <v>3.4083277384440294</v>
      </c>
      <c r="AQ179" s="88">
        <f>AK180-AK183</f>
        <v>1.9073486328125E-3</v>
      </c>
      <c r="AR179" s="88">
        <f>AK181-AK184</f>
        <v>-1.9709269204781776E-4</v>
      </c>
      <c r="AS179" s="88">
        <f>data3!AM179</f>
        <v>0.10498505253945645</v>
      </c>
      <c r="AT179" s="2"/>
    </row>
    <row r="180" spans="1:46">
      <c r="A180" s="14" t="str">
        <f>'data organization'!S181</f>
        <v>178:17:3.08:LO</v>
      </c>
      <c r="B180" s="45">
        <v>374.96566772460937</v>
      </c>
      <c r="C180" s="45">
        <v>374.97711181640625</v>
      </c>
      <c r="D180" s="45">
        <v>374.96566772460937</v>
      </c>
      <c r="E180" s="45">
        <v>374.97137451171875</v>
      </c>
      <c r="F180" s="45">
        <v>374.97711181640625</v>
      </c>
      <c r="G180" s="45">
        <v>374.97137451171875</v>
      </c>
      <c r="H180" s="45">
        <v>374.97137451171875</v>
      </c>
      <c r="I180" s="45">
        <v>374.95993041992187</v>
      </c>
      <c r="J180" s="45">
        <v>374.97137451171875</v>
      </c>
      <c r="K180" s="45">
        <v>374.96566772460937</v>
      </c>
      <c r="L180" s="45">
        <v>374.97137451171875</v>
      </c>
      <c r="M180" s="45">
        <v>374.96566772460937</v>
      </c>
      <c r="N180" s="45">
        <v>374.98281860351562</v>
      </c>
      <c r="O180" s="45">
        <v>374.96566772460937</v>
      </c>
      <c r="P180" s="45"/>
      <c r="Q180" s="45"/>
      <c r="R180" s="45">
        <v>374.97137451171875</v>
      </c>
      <c r="S180" s="45"/>
      <c r="T180" s="45"/>
      <c r="U180" s="45">
        <v>374.97137451171875</v>
      </c>
      <c r="V180" s="45">
        <v>374.96566772460937</v>
      </c>
      <c r="W180" s="45">
        <v>374.96566772460937</v>
      </c>
      <c r="X180" s="45"/>
      <c r="Y180" s="45"/>
      <c r="Z180" s="45">
        <v>374.96566772460937</v>
      </c>
      <c r="AA180" s="45">
        <v>374.96566772460937</v>
      </c>
      <c r="AB180" s="45">
        <v>374.95993041992187</v>
      </c>
      <c r="AC180" s="45">
        <v>374.97137451171875</v>
      </c>
      <c r="AD180" s="45">
        <v>374.96566772460937</v>
      </c>
      <c r="AE180" s="45"/>
      <c r="AF180" s="45">
        <v>374.95993041992187</v>
      </c>
      <c r="AG180" s="45"/>
      <c r="AH180" s="2">
        <f t="shared" si="29"/>
        <v>5.5949198806189556E-3</v>
      </c>
      <c r="AI180" s="2">
        <f t="shared" si="30"/>
        <v>374.95993041992187</v>
      </c>
      <c r="AJ180" s="2">
        <f t="shared" si="31"/>
        <v>374.96012873834314</v>
      </c>
      <c r="AK180" s="2">
        <f t="shared" si="32"/>
        <v>374.96852111816406</v>
      </c>
      <c r="AL180" s="2">
        <f t="shared" si="33"/>
        <v>374.97691349798498</v>
      </c>
      <c r="AM180" s="2">
        <f t="shared" si="34"/>
        <v>374.98281860351562</v>
      </c>
      <c r="AN180" s="89"/>
      <c r="AO180" s="64">
        <f t="shared" ref="AO180" ca="1" si="84">AN179</f>
        <v>529.48264425489322</v>
      </c>
      <c r="AP180" s="88"/>
      <c r="AQ180" s="88"/>
      <c r="AR180" s="88"/>
      <c r="AS180" s="88"/>
      <c r="AT180" s="2"/>
    </row>
    <row r="181" spans="1:46">
      <c r="A181" s="14" t="str">
        <f>'data organization'!S182</f>
        <v>179:17:3.08:HS</v>
      </c>
      <c r="B181" s="45">
        <v>154.98817443847656</v>
      </c>
      <c r="C181" s="45">
        <v>154.99290466308594</v>
      </c>
      <c r="D181" s="45">
        <v>154.98817443847656</v>
      </c>
      <c r="E181" s="45">
        <v>154.98817443847656</v>
      </c>
      <c r="F181" s="45">
        <v>154.99053955078125</v>
      </c>
      <c r="G181" s="45">
        <v>154.99053955078125</v>
      </c>
      <c r="H181" s="45">
        <v>154.98817443847656</v>
      </c>
      <c r="I181" s="45">
        <v>154.98580932617187</v>
      </c>
      <c r="J181" s="45">
        <v>154.98580932617187</v>
      </c>
      <c r="K181" s="45">
        <v>154.98817443847656</v>
      </c>
      <c r="L181" s="45">
        <v>154.98817443847656</v>
      </c>
      <c r="M181" s="45">
        <v>154.98344421386719</v>
      </c>
      <c r="N181" s="45">
        <v>154.99290466308594</v>
      </c>
      <c r="O181" s="45">
        <v>154.98817443847656</v>
      </c>
      <c r="P181" s="45"/>
      <c r="Q181" s="45"/>
      <c r="R181" s="45">
        <v>154.98580932617187</v>
      </c>
      <c r="S181" s="45"/>
      <c r="T181" s="45"/>
      <c r="U181" s="45">
        <v>154.98817443847656</v>
      </c>
      <c r="V181" s="45">
        <v>154.99053955078125</v>
      </c>
      <c r="W181" s="45">
        <v>154.98817443847656</v>
      </c>
      <c r="X181" s="45"/>
      <c r="Y181" s="45"/>
      <c r="Z181" s="45">
        <v>154.98580932617187</v>
      </c>
      <c r="AA181" s="45">
        <v>154.99053955078125</v>
      </c>
      <c r="AB181" s="45">
        <v>154.98580932617187</v>
      </c>
      <c r="AC181" s="45">
        <v>154.99053955078125</v>
      </c>
      <c r="AD181" s="45">
        <v>154.98580932617187</v>
      </c>
      <c r="AE181" s="45"/>
      <c r="AF181" s="45">
        <v>154.98817443847656</v>
      </c>
      <c r="AG181" s="45"/>
      <c r="AH181" s="2">
        <f t="shared" si="29"/>
        <v>2.362969021687525E-3</v>
      </c>
      <c r="AI181" s="2">
        <f t="shared" si="30"/>
        <v>154.98344421386719</v>
      </c>
      <c r="AJ181" s="2">
        <f t="shared" si="31"/>
        <v>154.98472853129007</v>
      </c>
      <c r="AK181" s="2">
        <f t="shared" si="32"/>
        <v>154.9882729848226</v>
      </c>
      <c r="AL181" s="2">
        <f t="shared" si="33"/>
        <v>154.99181743835513</v>
      </c>
      <c r="AM181" s="2">
        <f t="shared" si="34"/>
        <v>154.99290466308594</v>
      </c>
      <c r="AN181" s="89"/>
      <c r="AO181" s="64">
        <f t="shared" ref="AO181" ca="1" si="85">AN179</f>
        <v>529.48264425489322</v>
      </c>
      <c r="AP181" s="88"/>
      <c r="AQ181" s="88"/>
      <c r="AR181" s="88"/>
      <c r="AS181" s="88"/>
      <c r="AT181" s="2"/>
    </row>
    <row r="182" spans="1:46">
      <c r="A182" s="14" t="str">
        <f>'data organization'!S183</f>
        <v>180:17:3.06:HI</v>
      </c>
      <c r="B182" s="45">
        <v>529.9000244140625</v>
      </c>
      <c r="C182" s="45">
        <v>538.65875244140625</v>
      </c>
      <c r="D182" s="45">
        <v>503.93682861328125</v>
      </c>
      <c r="E182" s="45">
        <v>570.408935546875</v>
      </c>
      <c r="F182" s="45">
        <v>530.212890625</v>
      </c>
      <c r="G182" s="45">
        <v>529.58721923828125</v>
      </c>
      <c r="H182" s="45">
        <v>516.44921875</v>
      </c>
      <c r="I182" s="45">
        <v>487.9835205078125</v>
      </c>
      <c r="J182" s="45">
        <v>522.2362060546875</v>
      </c>
      <c r="K182" s="45">
        <v>563.996337890625</v>
      </c>
      <c r="L182" s="45">
        <v>486.888671875</v>
      </c>
      <c r="M182" s="45">
        <v>471.56100463867187</v>
      </c>
      <c r="N182" s="45">
        <v>528.80523681640625</v>
      </c>
      <c r="O182" s="45">
        <v>469.84054565429687</v>
      </c>
      <c r="P182" s="45"/>
      <c r="Q182" s="45"/>
      <c r="R182" s="45">
        <v>457.95376586914062</v>
      </c>
      <c r="S182" s="45"/>
      <c r="T182" s="45"/>
      <c r="U182" s="45">
        <v>599.969482421875</v>
      </c>
      <c r="V182" s="45">
        <v>485.0118408203125</v>
      </c>
      <c r="W182" s="45">
        <v>488.92193603515625</v>
      </c>
      <c r="X182" s="45"/>
      <c r="Y182" s="45"/>
      <c r="Z182" s="45">
        <v>480.16326904296875</v>
      </c>
      <c r="AA182" s="45">
        <v>548.8250732421875</v>
      </c>
      <c r="AB182" s="45">
        <v>469.21493530273437</v>
      </c>
      <c r="AC182" s="45">
        <v>508.78536987304688</v>
      </c>
      <c r="AD182" s="45">
        <v>531.15130615234375</v>
      </c>
      <c r="AE182" s="45"/>
      <c r="AF182" s="45">
        <v>428.39321899414062</v>
      </c>
      <c r="AG182" s="45"/>
      <c r="AH182" s="2">
        <f t="shared" si="29"/>
        <v>39.729309073607524</v>
      </c>
      <c r="AI182" s="2">
        <f t="shared" si="30"/>
        <v>428.39321899414062</v>
      </c>
      <c r="AJ182" s="2">
        <f t="shared" si="31"/>
        <v>450.77501934043511</v>
      </c>
      <c r="AK182" s="2">
        <f t="shared" si="32"/>
        <v>510.36898295084637</v>
      </c>
      <c r="AL182" s="2">
        <f t="shared" si="33"/>
        <v>569.9629465612577</v>
      </c>
      <c r="AM182" s="2">
        <f t="shared" si="34"/>
        <v>599.969482421875</v>
      </c>
      <c r="AN182" s="89">
        <f ca="1">INDIRECT("'calcGREEN(1)'!R"&amp;ROW('calcGREEN(1)'!$V$17)+(ROW(AN182)-ROW($AN$116))/3&amp;"C"&amp;COLUMN('calcGREEN(1)'!$V$17),FALSE)</f>
        <v>525.92440683402253</v>
      </c>
      <c r="AO182" s="64">
        <f t="shared" ref="AO182" ca="1" si="86">AN182</f>
        <v>525.92440683402253</v>
      </c>
      <c r="AP182" s="88">
        <f>AK182-AK185</f>
        <v>3.4409065246582031</v>
      </c>
      <c r="AQ182" s="88">
        <f>AK183-AK186</f>
        <v>-1.9073486328125E-3</v>
      </c>
      <c r="AR182" s="88">
        <f>AK184-AK187</f>
        <v>3.9418538412405724E-4</v>
      </c>
      <c r="AS182" s="88">
        <f>data3!AM182</f>
        <v>0.10428819348735274</v>
      </c>
      <c r="AT182" s="2"/>
    </row>
    <row r="183" spans="1:46">
      <c r="A183" s="14" t="str">
        <f>'data organization'!S184</f>
        <v>181:17:3.06:LO</v>
      </c>
      <c r="B183" s="45">
        <v>374.96566772460937</v>
      </c>
      <c r="C183" s="45">
        <v>374.97711181640625</v>
      </c>
      <c r="D183" s="45">
        <v>374.96566772460937</v>
      </c>
      <c r="E183" s="45">
        <v>374.97137451171875</v>
      </c>
      <c r="F183" s="45">
        <v>374.96566772460937</v>
      </c>
      <c r="G183" s="45">
        <v>374.97137451171875</v>
      </c>
      <c r="H183" s="45">
        <v>374.96566772460937</v>
      </c>
      <c r="I183" s="45">
        <v>374.96566772460937</v>
      </c>
      <c r="J183" s="45">
        <v>374.97137451171875</v>
      </c>
      <c r="K183" s="45">
        <v>374.97137451171875</v>
      </c>
      <c r="L183" s="45">
        <v>374.96566772460937</v>
      </c>
      <c r="M183" s="45">
        <v>374.95993041992187</v>
      </c>
      <c r="N183" s="45">
        <v>374.96566772460937</v>
      </c>
      <c r="O183" s="45">
        <v>374.96566772460937</v>
      </c>
      <c r="P183" s="45"/>
      <c r="Q183" s="45"/>
      <c r="R183" s="45">
        <v>374.97137451171875</v>
      </c>
      <c r="S183" s="45"/>
      <c r="T183" s="45"/>
      <c r="U183" s="45">
        <v>374.96566772460937</v>
      </c>
      <c r="V183" s="45">
        <v>374.95993041992187</v>
      </c>
      <c r="W183" s="45">
        <v>374.97137451171875</v>
      </c>
      <c r="X183" s="45"/>
      <c r="Y183" s="45"/>
      <c r="Z183" s="45">
        <v>374.95993041992187</v>
      </c>
      <c r="AA183" s="45">
        <v>374.96566772460937</v>
      </c>
      <c r="AB183" s="45">
        <v>374.96566772460937</v>
      </c>
      <c r="AC183" s="45">
        <v>374.97137451171875</v>
      </c>
      <c r="AD183" s="45">
        <v>374.95993041992187</v>
      </c>
      <c r="AE183" s="45"/>
      <c r="AF183" s="45">
        <v>374.95993041992187</v>
      </c>
      <c r="AG183" s="45"/>
      <c r="AH183" s="2">
        <f t="shared" si="29"/>
        <v>4.6720374121981363E-3</v>
      </c>
      <c r="AI183" s="2">
        <f t="shared" si="30"/>
        <v>374.95993041992187</v>
      </c>
      <c r="AJ183" s="2">
        <f t="shared" si="31"/>
        <v>374.95960571341294</v>
      </c>
      <c r="AK183" s="2">
        <f t="shared" si="32"/>
        <v>374.96661376953125</v>
      </c>
      <c r="AL183" s="2">
        <f t="shared" si="33"/>
        <v>374.97362182564956</v>
      </c>
      <c r="AM183" s="2">
        <f t="shared" si="34"/>
        <v>374.97711181640625</v>
      </c>
      <c r="AN183" s="89"/>
      <c r="AO183" s="64">
        <f t="shared" ref="AO183" ca="1" si="87">AN182</f>
        <v>525.92440683402253</v>
      </c>
      <c r="AP183" s="88"/>
      <c r="AQ183" s="88"/>
      <c r="AR183" s="88"/>
      <c r="AS183" s="88"/>
      <c r="AT183" s="2"/>
    </row>
    <row r="184" spans="1:46">
      <c r="A184" s="14" t="str">
        <f>'data organization'!S185</f>
        <v>182:17:3.06:HS</v>
      </c>
      <c r="B184" s="45">
        <v>154.99290466308594</v>
      </c>
      <c r="C184" s="45">
        <v>154.99053955078125</v>
      </c>
      <c r="D184" s="45">
        <v>154.98580932617187</v>
      </c>
      <c r="E184" s="45">
        <v>154.98817443847656</v>
      </c>
      <c r="F184" s="45">
        <v>154.98580932617187</v>
      </c>
      <c r="G184" s="45">
        <v>154.98817443847656</v>
      </c>
      <c r="H184" s="45">
        <v>154.99053955078125</v>
      </c>
      <c r="I184" s="45">
        <v>154.99053955078125</v>
      </c>
      <c r="J184" s="45">
        <v>154.99053955078125</v>
      </c>
      <c r="K184" s="45">
        <v>154.98817443847656</v>
      </c>
      <c r="L184" s="45">
        <v>154.99290466308594</v>
      </c>
      <c r="M184" s="45">
        <v>154.98817443847656</v>
      </c>
      <c r="N184" s="45">
        <v>154.98817443847656</v>
      </c>
      <c r="O184" s="45">
        <v>154.98580932617187</v>
      </c>
      <c r="P184" s="45"/>
      <c r="Q184" s="45"/>
      <c r="R184" s="45">
        <v>154.99053955078125</v>
      </c>
      <c r="S184" s="45"/>
      <c r="T184" s="45"/>
      <c r="U184" s="45">
        <v>154.98817443847656</v>
      </c>
      <c r="V184" s="45">
        <v>154.99053955078125</v>
      </c>
      <c r="W184" s="45">
        <v>154.99053955078125</v>
      </c>
      <c r="X184" s="45"/>
      <c r="Y184" s="45"/>
      <c r="Z184" s="45">
        <v>154.98344421386719</v>
      </c>
      <c r="AA184" s="45">
        <v>154.98817443847656</v>
      </c>
      <c r="AB184" s="45">
        <v>154.98344421386719</v>
      </c>
      <c r="AC184" s="45">
        <v>154.98817443847656</v>
      </c>
      <c r="AD184" s="45">
        <v>154.98580932617187</v>
      </c>
      <c r="AE184" s="45"/>
      <c r="AF184" s="45">
        <v>154.98817443847656</v>
      </c>
      <c r="AG184" s="45"/>
      <c r="AH184" s="2">
        <f t="shared" si="29"/>
        <v>2.5446769607231075E-3</v>
      </c>
      <c r="AI184" s="2">
        <f t="shared" si="30"/>
        <v>154.98344421386719</v>
      </c>
      <c r="AJ184" s="2">
        <f t="shared" si="31"/>
        <v>154.98465306207356</v>
      </c>
      <c r="AK184" s="2">
        <f t="shared" si="32"/>
        <v>154.98847007751465</v>
      </c>
      <c r="AL184" s="2">
        <f t="shared" si="33"/>
        <v>154.99228709295573</v>
      </c>
      <c r="AM184" s="2">
        <f t="shared" si="34"/>
        <v>154.99290466308594</v>
      </c>
      <c r="AN184" s="89"/>
      <c r="AO184" s="64">
        <f t="shared" ref="AO184" ca="1" si="88">AN182</f>
        <v>525.92440683402253</v>
      </c>
      <c r="AP184" s="88"/>
      <c r="AQ184" s="88"/>
      <c r="AR184" s="88"/>
      <c r="AS184" s="88"/>
      <c r="AT184" s="2"/>
    </row>
    <row r="185" spans="1:46">
      <c r="A185" s="14" t="str">
        <f>'data organization'!S186</f>
        <v>183:17:3.04:HI</v>
      </c>
      <c r="B185" s="45">
        <v>526.45916748046875</v>
      </c>
      <c r="C185" s="45">
        <v>534.905029296875</v>
      </c>
      <c r="D185" s="45">
        <v>500.49591064453125</v>
      </c>
      <c r="E185" s="45">
        <v>566.49884033203125</v>
      </c>
      <c r="F185" s="45">
        <v>526.77197265625</v>
      </c>
      <c r="G185" s="45">
        <v>525.98992919921875</v>
      </c>
      <c r="H185" s="45">
        <v>513.00830078125</v>
      </c>
      <c r="I185" s="45">
        <v>484.69900512695312</v>
      </c>
      <c r="J185" s="45">
        <v>518.638916015625</v>
      </c>
      <c r="K185" s="45">
        <v>560.24261474609375</v>
      </c>
      <c r="L185" s="45">
        <v>483.60418701171875</v>
      </c>
      <c r="M185" s="45">
        <v>468.2764892578125</v>
      </c>
      <c r="N185" s="45">
        <v>525.2078857421875</v>
      </c>
      <c r="O185" s="45">
        <v>466.71243286132812</v>
      </c>
      <c r="P185" s="45"/>
      <c r="Q185" s="45"/>
      <c r="R185" s="45">
        <v>454.9820556640625</v>
      </c>
      <c r="S185" s="45"/>
      <c r="T185" s="45"/>
      <c r="U185" s="45">
        <v>595.9029541015625</v>
      </c>
      <c r="V185" s="45">
        <v>481.72732543945313</v>
      </c>
      <c r="W185" s="45">
        <v>485.48104858398437</v>
      </c>
      <c r="X185" s="45"/>
      <c r="Y185" s="45"/>
      <c r="Z185" s="45">
        <v>477.03518676757812</v>
      </c>
      <c r="AA185" s="45">
        <v>545.07135009765625</v>
      </c>
      <c r="AB185" s="45">
        <v>466.08682250976562</v>
      </c>
      <c r="AC185" s="45">
        <v>505.344482421875</v>
      </c>
      <c r="AD185" s="45">
        <v>527.71038818359375</v>
      </c>
      <c r="AE185" s="45"/>
      <c r="AF185" s="45">
        <v>425.42153930664062</v>
      </c>
      <c r="AG185" s="45"/>
      <c r="AH185" s="2">
        <f t="shared" si="29"/>
        <v>39.461395708854241</v>
      </c>
      <c r="AI185" s="2">
        <f t="shared" si="30"/>
        <v>425.42153930664062</v>
      </c>
      <c r="AJ185" s="2">
        <f t="shared" si="31"/>
        <v>447.73598286290678</v>
      </c>
      <c r="AK185" s="2">
        <f t="shared" si="32"/>
        <v>506.92807642618817</v>
      </c>
      <c r="AL185" s="2">
        <f t="shared" si="33"/>
        <v>566.12016998946956</v>
      </c>
      <c r="AM185" s="2">
        <f t="shared" si="34"/>
        <v>595.9029541015625</v>
      </c>
      <c r="AN185" s="89">
        <f ca="1">INDIRECT("'calcGREEN(1)'!R"&amp;ROW('calcGREEN(1)'!$V$17)+(ROW(AN185)-ROW($AN$116))/3&amp;"C"&amp;COLUMN('calcGREEN(1)'!$V$17),FALSE)</f>
        <v>522.38978791784643</v>
      </c>
      <c r="AO185" s="64">
        <f t="shared" ref="AO185" ca="1" si="89">AN185</f>
        <v>522.38978791784643</v>
      </c>
      <c r="AP185" s="88">
        <f>AK185-AK188</f>
        <v>3.4734980265299669</v>
      </c>
      <c r="AQ185" s="88">
        <f>AK186-AK189</f>
        <v>7.13348388671875E-4</v>
      </c>
      <c r="AR185" s="88">
        <f>AK187-AK190</f>
        <v>7.8837076821969276E-4</v>
      </c>
      <c r="AS185" s="88">
        <f>data3!AM185</f>
        <v>0.10509937040267481</v>
      </c>
      <c r="AT185" s="2"/>
    </row>
    <row r="186" spans="1:46">
      <c r="A186" s="14" t="str">
        <f>'data organization'!S187</f>
        <v>184:17:3.04:LO</v>
      </c>
      <c r="B186" s="45">
        <v>374.97137451171875</v>
      </c>
      <c r="C186" s="45">
        <v>374.96566772460937</v>
      </c>
      <c r="D186" s="45">
        <v>374.97137451171875</v>
      </c>
      <c r="E186" s="45">
        <v>374.97711181640625</v>
      </c>
      <c r="F186" s="45">
        <v>374.96566772460937</v>
      </c>
      <c r="G186" s="45">
        <v>374.98281860351562</v>
      </c>
      <c r="H186" s="45">
        <v>374.97137451171875</v>
      </c>
      <c r="I186" s="45">
        <v>374.95993041992187</v>
      </c>
      <c r="J186" s="45">
        <v>374.96566772460937</v>
      </c>
      <c r="K186" s="45">
        <v>374.97137451171875</v>
      </c>
      <c r="L186" s="45">
        <v>374.97137451171875</v>
      </c>
      <c r="M186" s="45">
        <v>374.95993041992187</v>
      </c>
      <c r="N186" s="45">
        <v>374.96566772460937</v>
      </c>
      <c r="O186" s="45">
        <v>374.96566772460937</v>
      </c>
      <c r="P186" s="45"/>
      <c r="Q186" s="45"/>
      <c r="R186" s="45">
        <v>374.97137451171875</v>
      </c>
      <c r="S186" s="45"/>
      <c r="T186" s="45"/>
      <c r="U186" s="45">
        <v>374.96566772460937</v>
      </c>
      <c r="V186" s="45">
        <v>374.96566772460937</v>
      </c>
      <c r="W186" s="45">
        <v>374.97137451171875</v>
      </c>
      <c r="X186" s="45"/>
      <c r="Y186" s="45"/>
      <c r="Z186" s="45">
        <v>374.96566772460937</v>
      </c>
      <c r="AA186" s="45">
        <v>374.97137451171875</v>
      </c>
      <c r="AB186" s="45">
        <v>374.96566772460937</v>
      </c>
      <c r="AC186" s="45">
        <v>374.96566772460937</v>
      </c>
      <c r="AD186" s="45">
        <v>374.96566772460937</v>
      </c>
      <c r="AE186" s="45"/>
      <c r="AF186" s="45">
        <v>374.97137451171875</v>
      </c>
      <c r="AG186" s="45"/>
      <c r="AH186" s="2">
        <f t="shared" si="29"/>
        <v>5.0590232422171987E-3</v>
      </c>
      <c r="AI186" s="2">
        <f t="shared" si="30"/>
        <v>374.95993041992187</v>
      </c>
      <c r="AJ186" s="2">
        <f t="shared" si="31"/>
        <v>374.96093258330075</v>
      </c>
      <c r="AK186" s="2">
        <f t="shared" si="32"/>
        <v>374.96852111816406</v>
      </c>
      <c r="AL186" s="2">
        <f t="shared" si="33"/>
        <v>374.97610965302738</v>
      </c>
      <c r="AM186" s="2">
        <f t="shared" si="34"/>
        <v>374.98281860351562</v>
      </c>
      <c r="AN186" s="89"/>
      <c r="AO186" s="64">
        <f t="shared" ref="AO186" ca="1" si="90">AN185</f>
        <v>522.38978791784643</v>
      </c>
      <c r="AP186" s="88"/>
      <c r="AQ186" s="88"/>
      <c r="AR186" s="88"/>
      <c r="AS186" s="88"/>
      <c r="AT186" s="2"/>
    </row>
    <row r="187" spans="1:46">
      <c r="A187" s="14" t="str">
        <f>'data organization'!S188</f>
        <v>185:17:3.04:HS</v>
      </c>
      <c r="B187" s="45">
        <v>154.99290466308594</v>
      </c>
      <c r="C187" s="45">
        <v>154.99053955078125</v>
      </c>
      <c r="D187" s="45">
        <v>154.98817443847656</v>
      </c>
      <c r="E187" s="45">
        <v>154.99053955078125</v>
      </c>
      <c r="F187" s="45">
        <v>154.98817443847656</v>
      </c>
      <c r="G187" s="45">
        <v>154.98580932617187</v>
      </c>
      <c r="H187" s="45">
        <v>154.99053955078125</v>
      </c>
      <c r="I187" s="45">
        <v>154.99053955078125</v>
      </c>
      <c r="J187" s="45">
        <v>154.98580932617187</v>
      </c>
      <c r="K187" s="45">
        <v>154.99053955078125</v>
      </c>
      <c r="L187" s="45">
        <v>154.99053955078125</v>
      </c>
      <c r="M187" s="45">
        <v>154.98344421386719</v>
      </c>
      <c r="N187" s="45">
        <v>154.98580932617187</v>
      </c>
      <c r="O187" s="45">
        <v>154.98817443847656</v>
      </c>
      <c r="P187" s="45"/>
      <c r="Q187" s="45"/>
      <c r="R187" s="45">
        <v>154.99053955078125</v>
      </c>
      <c r="S187" s="45"/>
      <c r="T187" s="45"/>
      <c r="U187" s="45">
        <v>154.98817443847656</v>
      </c>
      <c r="V187" s="45">
        <v>154.98344421386719</v>
      </c>
      <c r="W187" s="45">
        <v>154.99053955078125</v>
      </c>
      <c r="X187" s="45"/>
      <c r="Y187" s="45"/>
      <c r="Z187" s="45">
        <v>154.98817443847656</v>
      </c>
      <c r="AA187" s="45">
        <v>154.98580932617187</v>
      </c>
      <c r="AB187" s="45">
        <v>154.98344421386719</v>
      </c>
      <c r="AC187" s="45">
        <v>154.98817443847656</v>
      </c>
      <c r="AD187" s="45">
        <v>154.98817443847656</v>
      </c>
      <c r="AE187" s="45"/>
      <c r="AF187" s="45">
        <v>154.98580932617187</v>
      </c>
      <c r="AG187" s="45"/>
      <c r="AH187" s="2">
        <f t="shared" si="29"/>
        <v>2.6538393600361093E-3</v>
      </c>
      <c r="AI187" s="2">
        <f t="shared" si="30"/>
        <v>154.98344421386719</v>
      </c>
      <c r="AJ187" s="2">
        <f t="shared" si="31"/>
        <v>154.98409513309048</v>
      </c>
      <c r="AK187" s="2">
        <f t="shared" si="32"/>
        <v>154.98807589213052</v>
      </c>
      <c r="AL187" s="2">
        <f t="shared" si="33"/>
        <v>154.99205665117057</v>
      </c>
      <c r="AM187" s="2">
        <f t="shared" si="34"/>
        <v>154.99290466308594</v>
      </c>
      <c r="AN187" s="89"/>
      <c r="AO187" s="64">
        <f t="shared" ref="AO187" ca="1" si="91">AN185</f>
        <v>522.38978791784643</v>
      </c>
      <c r="AP187" s="88"/>
      <c r="AQ187" s="88"/>
      <c r="AR187" s="88"/>
      <c r="AS187" s="88"/>
      <c r="AT187" s="2"/>
    </row>
    <row r="188" spans="1:46">
      <c r="A188" s="14" t="str">
        <f>'data organization'!S189</f>
        <v>186:17:3.02:HI</v>
      </c>
      <c r="B188" s="45">
        <v>522.86181640625</v>
      </c>
      <c r="C188" s="45">
        <v>531.30767822265625</v>
      </c>
      <c r="D188" s="45">
        <v>497.05502319335937</v>
      </c>
      <c r="E188" s="45">
        <v>562.58868408203125</v>
      </c>
      <c r="F188" s="45">
        <v>523.01824951171875</v>
      </c>
      <c r="G188" s="45">
        <v>522.54901123046875</v>
      </c>
      <c r="H188" s="45">
        <v>509.4110107421875</v>
      </c>
      <c r="I188" s="45">
        <v>481.41452026367188</v>
      </c>
      <c r="J188" s="45">
        <v>515.04156494140625</v>
      </c>
      <c r="K188" s="45">
        <v>556.33251953125</v>
      </c>
      <c r="L188" s="45">
        <v>480.31967163085937</v>
      </c>
      <c r="M188" s="45">
        <v>465.14840698242187</v>
      </c>
      <c r="N188" s="45">
        <v>521.610595703125</v>
      </c>
      <c r="O188" s="45">
        <v>463.42794799804687</v>
      </c>
      <c r="P188" s="45"/>
      <c r="Q188" s="45"/>
      <c r="R188" s="45">
        <v>451.85397338867187</v>
      </c>
      <c r="S188" s="45"/>
      <c r="T188" s="45"/>
      <c r="U188" s="45">
        <v>591.83642578125</v>
      </c>
      <c r="V188" s="45">
        <v>478.44281005859375</v>
      </c>
      <c r="W188" s="45">
        <v>482.196533203125</v>
      </c>
      <c r="X188" s="45"/>
      <c r="Y188" s="45"/>
      <c r="Z188" s="45">
        <v>473.75067138671875</v>
      </c>
      <c r="AA188" s="45">
        <v>541.4739990234375</v>
      </c>
      <c r="AB188" s="45">
        <v>462.80230712890625</v>
      </c>
      <c r="AC188" s="45">
        <v>501.903564453125</v>
      </c>
      <c r="AD188" s="45">
        <v>523.9566650390625</v>
      </c>
      <c r="AE188" s="45"/>
      <c r="AF188" s="45">
        <v>422.60623168945312</v>
      </c>
      <c r="AG188" s="45"/>
      <c r="AH188" s="2">
        <f t="shared" si="29"/>
        <v>39.184387279321726</v>
      </c>
      <c r="AI188" s="2">
        <f t="shared" si="30"/>
        <v>422.60623168945312</v>
      </c>
      <c r="AJ188" s="2">
        <f t="shared" si="31"/>
        <v>444.67799748067563</v>
      </c>
      <c r="AK188" s="2">
        <f t="shared" si="32"/>
        <v>503.4545783996582</v>
      </c>
      <c r="AL188" s="2">
        <f t="shared" si="33"/>
        <v>562.23115931864083</v>
      </c>
      <c r="AM188" s="2">
        <f t="shared" si="34"/>
        <v>591.83642578125</v>
      </c>
      <c r="AN188" s="89">
        <f ca="1">INDIRECT("'calcGREEN(1)'!R"&amp;ROW('calcGREEN(1)'!$V$17)+(ROW(AN188)-ROW($AN$116))/3&amp;"C"&amp;COLUMN('calcGREEN(1)'!$V$17),FALSE)</f>
        <v>518.82767594446625</v>
      </c>
      <c r="AO188" s="64">
        <f t="shared" ref="AO188" ca="1" si="92">AN188</f>
        <v>518.82767594446625</v>
      </c>
      <c r="AP188" s="88">
        <f>AK188-AK191</f>
        <v>3.4930419921875</v>
      </c>
      <c r="AQ188" s="88">
        <f>AK189-AK192</f>
        <v>-2.3778279620501053E-4</v>
      </c>
      <c r="AR188" s="88">
        <f>AK190-AK193</f>
        <v>-5.91278076171875E-4</v>
      </c>
      <c r="AS188" s="88">
        <f>data3!AM188</f>
        <v>0.10614453592607909</v>
      </c>
      <c r="AT188" s="2"/>
    </row>
    <row r="189" spans="1:46">
      <c r="A189" s="14" t="str">
        <f>'data organization'!S190</f>
        <v>187:17:3.02:LO</v>
      </c>
      <c r="B189" s="45">
        <v>374.97711181640625</v>
      </c>
      <c r="C189" s="45">
        <v>374.96566772460937</v>
      </c>
      <c r="D189" s="45">
        <v>374.97137451171875</v>
      </c>
      <c r="E189" s="45">
        <v>374.97711181640625</v>
      </c>
      <c r="F189" s="45">
        <v>374.96566772460937</v>
      </c>
      <c r="G189" s="45">
        <v>374.96566772460937</v>
      </c>
      <c r="H189" s="45">
        <v>374.97711181640625</v>
      </c>
      <c r="I189" s="45">
        <v>374.96566772460937</v>
      </c>
      <c r="J189" s="45">
        <v>374.96566772460937</v>
      </c>
      <c r="K189" s="45">
        <v>374.97137451171875</v>
      </c>
      <c r="L189" s="45">
        <v>374.97137451171875</v>
      </c>
      <c r="M189" s="45">
        <v>374.96566772460937</v>
      </c>
      <c r="N189" s="45">
        <v>374.97711181640625</v>
      </c>
      <c r="O189" s="45">
        <v>374.96566772460937</v>
      </c>
      <c r="P189" s="45"/>
      <c r="Q189" s="45"/>
      <c r="R189" s="45">
        <v>374.96566772460937</v>
      </c>
      <c r="S189" s="45"/>
      <c r="T189" s="45"/>
      <c r="U189" s="45">
        <v>374.96566772460937</v>
      </c>
      <c r="V189" s="45">
        <v>374.95993041992187</v>
      </c>
      <c r="W189" s="45">
        <v>374.97137451171875</v>
      </c>
      <c r="X189" s="45"/>
      <c r="Y189" s="45"/>
      <c r="Z189" s="45">
        <v>374.95993041992187</v>
      </c>
      <c r="AA189" s="45">
        <v>374.97137451171875</v>
      </c>
      <c r="AB189" s="45">
        <v>374.96566772460937</v>
      </c>
      <c r="AC189" s="45">
        <v>374.96566772460937</v>
      </c>
      <c r="AD189" s="45">
        <v>374.95993041992187</v>
      </c>
      <c r="AE189" s="45"/>
      <c r="AF189" s="45">
        <v>374.95993041992187</v>
      </c>
      <c r="AG189" s="45"/>
      <c r="AH189" s="2">
        <f t="shared" si="29"/>
        <v>5.5500006446791775E-3</v>
      </c>
      <c r="AI189" s="2">
        <f t="shared" si="30"/>
        <v>374.95993041992187</v>
      </c>
      <c r="AJ189" s="2">
        <f t="shared" si="31"/>
        <v>374.95948276880836</v>
      </c>
      <c r="AK189" s="2">
        <f t="shared" si="32"/>
        <v>374.96780776977539</v>
      </c>
      <c r="AL189" s="2">
        <f t="shared" si="33"/>
        <v>374.97613277074242</v>
      </c>
      <c r="AM189" s="2">
        <f t="shared" si="34"/>
        <v>374.97711181640625</v>
      </c>
      <c r="AN189" s="89"/>
      <c r="AO189" s="64">
        <f t="shared" ref="AO189" ca="1" si="93">AN188</f>
        <v>518.82767594446625</v>
      </c>
      <c r="AP189" s="88"/>
      <c r="AQ189" s="88"/>
      <c r="AR189" s="88"/>
      <c r="AS189" s="88"/>
      <c r="AT189" s="2"/>
    </row>
    <row r="190" spans="1:46">
      <c r="A190" s="14" t="str">
        <f>'data organization'!S191</f>
        <v>188:17:3.02:HS</v>
      </c>
      <c r="B190" s="45">
        <v>154.99053955078125</v>
      </c>
      <c r="C190" s="45">
        <v>154.98580932617187</v>
      </c>
      <c r="D190" s="45">
        <v>154.98817443847656</v>
      </c>
      <c r="E190" s="45">
        <v>154.99053955078125</v>
      </c>
      <c r="F190" s="45">
        <v>154.98817443847656</v>
      </c>
      <c r="G190" s="45">
        <v>154.99053955078125</v>
      </c>
      <c r="H190" s="45">
        <v>154.98817443847656</v>
      </c>
      <c r="I190" s="45">
        <v>154.98817443847656</v>
      </c>
      <c r="J190" s="45">
        <v>154.98344421386719</v>
      </c>
      <c r="K190" s="45">
        <v>154.99053955078125</v>
      </c>
      <c r="L190" s="45">
        <v>154.99053955078125</v>
      </c>
      <c r="M190" s="45">
        <v>154.98344421386719</v>
      </c>
      <c r="N190" s="45">
        <v>154.98580932617187</v>
      </c>
      <c r="O190" s="45">
        <v>154.98580932617187</v>
      </c>
      <c r="P190" s="45"/>
      <c r="Q190" s="45"/>
      <c r="R190" s="45">
        <v>154.99053955078125</v>
      </c>
      <c r="S190" s="45"/>
      <c r="T190" s="45"/>
      <c r="U190" s="45">
        <v>154.98580932617187</v>
      </c>
      <c r="V190" s="45">
        <v>154.98580932617187</v>
      </c>
      <c r="W190" s="45">
        <v>154.98817443847656</v>
      </c>
      <c r="X190" s="45"/>
      <c r="Y190" s="45"/>
      <c r="Z190" s="45">
        <v>154.98344421386719</v>
      </c>
      <c r="AA190" s="45">
        <v>154.98580932617187</v>
      </c>
      <c r="AB190" s="45">
        <v>154.98580932617187</v>
      </c>
      <c r="AC190" s="45">
        <v>154.98817443847656</v>
      </c>
      <c r="AD190" s="45">
        <v>154.98817443847656</v>
      </c>
      <c r="AE190" s="45"/>
      <c r="AF190" s="45">
        <v>154.98344421386719</v>
      </c>
      <c r="AG190" s="45"/>
      <c r="AH190" s="2">
        <f t="shared" si="29"/>
        <v>2.4964322627564579E-3</v>
      </c>
      <c r="AI190" s="2">
        <f t="shared" si="30"/>
        <v>154.98344421386719</v>
      </c>
      <c r="AJ190" s="2">
        <f t="shared" si="31"/>
        <v>154.98354287296817</v>
      </c>
      <c r="AK190" s="2">
        <f t="shared" si="32"/>
        <v>154.9872875213623</v>
      </c>
      <c r="AL190" s="2">
        <f t="shared" si="33"/>
        <v>154.99103216975644</v>
      </c>
      <c r="AM190" s="2">
        <f t="shared" si="34"/>
        <v>154.99053955078125</v>
      </c>
      <c r="AN190" s="89"/>
      <c r="AO190" s="64">
        <f t="shared" ref="AO190" ca="1" si="94">AN188</f>
        <v>518.82767594446625</v>
      </c>
      <c r="AP190" s="88"/>
      <c r="AQ190" s="88"/>
      <c r="AR190" s="88"/>
      <c r="AS190" s="88"/>
      <c r="AT190" s="2"/>
    </row>
    <row r="191" spans="1:46">
      <c r="A191" s="14" t="str">
        <f>'data organization'!S192</f>
        <v>189:17:3:HI</v>
      </c>
      <c r="B191" s="45">
        <v>519.2645263671875</v>
      </c>
      <c r="C191" s="45">
        <v>527.553955078125</v>
      </c>
      <c r="D191" s="45">
        <v>493.61410522460937</v>
      </c>
      <c r="E191" s="45">
        <v>558.6785888671875</v>
      </c>
      <c r="F191" s="45">
        <v>519.4208984375</v>
      </c>
      <c r="G191" s="45">
        <v>518.7952880859375</v>
      </c>
      <c r="H191" s="45">
        <v>505.9700927734375</v>
      </c>
      <c r="I191" s="45">
        <v>477.97360229492187</v>
      </c>
      <c r="J191" s="45">
        <v>511.60067749023437</v>
      </c>
      <c r="K191" s="45">
        <v>552.42236328125</v>
      </c>
      <c r="L191" s="45">
        <v>477.03518676757812</v>
      </c>
      <c r="M191" s="45">
        <v>461.8638916015625</v>
      </c>
      <c r="N191" s="45">
        <v>518.0133056640625</v>
      </c>
      <c r="O191" s="45">
        <v>460.29983520507812</v>
      </c>
      <c r="P191" s="45"/>
      <c r="Q191" s="45"/>
      <c r="R191" s="45">
        <v>448.72586059570312</v>
      </c>
      <c r="S191" s="45"/>
      <c r="T191" s="45"/>
      <c r="U191" s="45">
        <v>587.7698974609375</v>
      </c>
      <c r="V191" s="45">
        <v>475.1583251953125</v>
      </c>
      <c r="W191" s="45">
        <v>478.755615234375</v>
      </c>
      <c r="X191" s="45"/>
      <c r="Y191" s="45"/>
      <c r="Z191" s="45">
        <v>470.46615600585937</v>
      </c>
      <c r="AA191" s="45">
        <v>537.56390380859375</v>
      </c>
      <c r="AB191" s="45">
        <v>459.67422485351562</v>
      </c>
      <c r="AC191" s="45">
        <v>498.462646484375</v>
      </c>
      <c r="AD191" s="45">
        <v>520.359375</v>
      </c>
      <c r="AE191" s="45"/>
      <c r="AF191" s="45">
        <v>419.63455200195312</v>
      </c>
      <c r="AG191" s="45"/>
      <c r="AH191" s="2">
        <f t="shared" si="29"/>
        <v>38.907063193929595</v>
      </c>
      <c r="AI191" s="2">
        <f t="shared" si="30"/>
        <v>419.63455200195312</v>
      </c>
      <c r="AJ191" s="2">
        <f t="shared" si="31"/>
        <v>441.60094161657628</v>
      </c>
      <c r="AK191" s="2">
        <f t="shared" si="32"/>
        <v>499.9615364074707</v>
      </c>
      <c r="AL191" s="2">
        <f t="shared" si="33"/>
        <v>558.32213119836513</v>
      </c>
      <c r="AM191" s="2">
        <f t="shared" si="34"/>
        <v>587.7698974609375</v>
      </c>
      <c r="AN191" s="89">
        <f ca="1">INDIRECT("'calcGREEN(1)'!R"&amp;ROW('calcGREEN(1)'!$V$17)+(ROW(AN191)-ROW($AN$116))/3&amp;"C"&amp;COLUMN('calcGREEN(1)'!$V$17),FALSE)</f>
        <v>515.23014038471422</v>
      </c>
      <c r="AO191" s="64">
        <f t="shared" ref="AO191" ca="1" si="95">AN191</f>
        <v>515.23014038471422</v>
      </c>
      <c r="AP191" s="88">
        <f>AK191-AK194</f>
        <v>3.5582186381022325</v>
      </c>
      <c r="AQ191" s="88">
        <f>AK192-AK195</f>
        <v>7.13348388671875E-4</v>
      </c>
      <c r="AR191" s="88">
        <f>AK193-AK196</f>
        <v>0</v>
      </c>
      <c r="AS191" s="88">
        <f>data3!AM191</f>
        <v>0.10732235447053107</v>
      </c>
      <c r="AT191" s="2"/>
    </row>
    <row r="192" spans="1:46">
      <c r="A192" s="14" t="str">
        <f>'data organization'!S193</f>
        <v>190:17:3:LO</v>
      </c>
      <c r="B192" s="45">
        <v>374.97137451171875</v>
      </c>
      <c r="C192" s="45">
        <v>374.96566772460937</v>
      </c>
      <c r="D192" s="45">
        <v>374.96566772460937</v>
      </c>
      <c r="E192" s="45">
        <v>374.97711181640625</v>
      </c>
      <c r="F192" s="45">
        <v>374.97137451171875</v>
      </c>
      <c r="G192" s="45">
        <v>374.97137451171875</v>
      </c>
      <c r="H192" s="45">
        <v>374.97137451171875</v>
      </c>
      <c r="I192" s="45">
        <v>374.96566772460937</v>
      </c>
      <c r="J192" s="45">
        <v>374.96566772460937</v>
      </c>
      <c r="K192" s="45">
        <v>374.97137451171875</v>
      </c>
      <c r="L192" s="45">
        <v>374.97711181640625</v>
      </c>
      <c r="M192" s="45">
        <v>374.95993041992187</v>
      </c>
      <c r="N192" s="45">
        <v>374.97711181640625</v>
      </c>
      <c r="O192" s="45">
        <v>374.96566772460937</v>
      </c>
      <c r="P192" s="45"/>
      <c r="Q192" s="45"/>
      <c r="R192" s="45">
        <v>374.96566772460937</v>
      </c>
      <c r="S192" s="45"/>
      <c r="T192" s="45"/>
      <c r="U192" s="45">
        <v>374.97137451171875</v>
      </c>
      <c r="V192" s="45">
        <v>374.97137451171875</v>
      </c>
      <c r="W192" s="45">
        <v>374.96566772460937</v>
      </c>
      <c r="X192" s="45"/>
      <c r="Y192" s="45"/>
      <c r="Z192" s="45">
        <v>374.96566772460937</v>
      </c>
      <c r="AA192" s="45">
        <v>374.96566772460937</v>
      </c>
      <c r="AB192" s="45">
        <v>374.96566772460937</v>
      </c>
      <c r="AC192" s="45">
        <v>374.95993041992187</v>
      </c>
      <c r="AD192" s="45">
        <v>374.96566772460937</v>
      </c>
      <c r="AE192" s="45"/>
      <c r="AF192" s="45">
        <v>374.95993041992187</v>
      </c>
      <c r="AG192" s="45"/>
      <c r="AH192" s="2">
        <f t="shared" si="29"/>
        <v>5.0386595031832382E-3</v>
      </c>
      <c r="AI192" s="2">
        <f t="shared" si="30"/>
        <v>374.95993041992187</v>
      </c>
      <c r="AJ192" s="2">
        <f t="shared" si="31"/>
        <v>374.9604875633168</v>
      </c>
      <c r="AK192" s="2">
        <f t="shared" si="32"/>
        <v>374.9680455525716</v>
      </c>
      <c r="AL192" s="2">
        <f t="shared" si="33"/>
        <v>374.97560354182639</v>
      </c>
      <c r="AM192" s="2">
        <f t="shared" si="34"/>
        <v>374.97711181640625</v>
      </c>
      <c r="AN192" s="89"/>
      <c r="AO192" s="64">
        <f t="shared" ref="AO192" ca="1" si="96">AN191</f>
        <v>515.23014038471422</v>
      </c>
      <c r="AP192" s="88"/>
      <c r="AQ192" s="88"/>
      <c r="AR192" s="88"/>
      <c r="AS192" s="88"/>
      <c r="AT192" s="2"/>
    </row>
    <row r="193" spans="1:46">
      <c r="A193" s="14" t="str">
        <f>'data organization'!S194</f>
        <v>191:17:3:HS</v>
      </c>
      <c r="B193" s="45">
        <v>154.99290466308594</v>
      </c>
      <c r="C193" s="45">
        <v>154.98580932617187</v>
      </c>
      <c r="D193" s="45">
        <v>154.98817443847656</v>
      </c>
      <c r="E193" s="45">
        <v>154.99290466308594</v>
      </c>
      <c r="F193" s="45">
        <v>154.98580932617187</v>
      </c>
      <c r="G193" s="45">
        <v>154.99053955078125</v>
      </c>
      <c r="H193" s="45">
        <v>154.99053955078125</v>
      </c>
      <c r="I193" s="45">
        <v>154.99053955078125</v>
      </c>
      <c r="J193" s="45">
        <v>154.98344421386719</v>
      </c>
      <c r="K193" s="45">
        <v>154.98580932617187</v>
      </c>
      <c r="L193" s="45">
        <v>154.98817443847656</v>
      </c>
      <c r="M193" s="45">
        <v>154.98580932617187</v>
      </c>
      <c r="N193" s="45">
        <v>154.99053955078125</v>
      </c>
      <c r="O193" s="45">
        <v>154.98580932617187</v>
      </c>
      <c r="P193" s="45"/>
      <c r="Q193" s="45"/>
      <c r="R193" s="45">
        <v>154.99053955078125</v>
      </c>
      <c r="S193" s="45"/>
      <c r="T193" s="45"/>
      <c r="U193" s="45">
        <v>154.99053955078125</v>
      </c>
      <c r="V193" s="45">
        <v>154.98817443847656</v>
      </c>
      <c r="W193" s="45">
        <v>154.98580932617187</v>
      </c>
      <c r="X193" s="45"/>
      <c r="Y193" s="45"/>
      <c r="Z193" s="45">
        <v>154.98344421386719</v>
      </c>
      <c r="AA193" s="45">
        <v>154.99053955078125</v>
      </c>
      <c r="AB193" s="45">
        <v>154.98580932617187</v>
      </c>
      <c r="AC193" s="45">
        <v>154.98344421386719</v>
      </c>
      <c r="AD193" s="45">
        <v>154.98580932617187</v>
      </c>
      <c r="AE193" s="45"/>
      <c r="AF193" s="45">
        <v>154.98817443847656</v>
      </c>
      <c r="AG193" s="45"/>
      <c r="AH193" s="2">
        <f t="shared" si="29"/>
        <v>2.9019019917399494E-3</v>
      </c>
      <c r="AI193" s="2">
        <f t="shared" si="30"/>
        <v>154.98344421386719</v>
      </c>
      <c r="AJ193" s="2">
        <f t="shared" si="31"/>
        <v>154.98352594645087</v>
      </c>
      <c r="AK193" s="2">
        <f t="shared" si="32"/>
        <v>154.98787879943848</v>
      </c>
      <c r="AL193" s="2">
        <f t="shared" si="33"/>
        <v>154.99223165242609</v>
      </c>
      <c r="AM193" s="2">
        <f t="shared" si="34"/>
        <v>154.99290466308594</v>
      </c>
      <c r="AN193" s="89"/>
      <c r="AO193" s="64">
        <f t="shared" ref="AO193" ca="1" si="97">AN191</f>
        <v>515.23014038471422</v>
      </c>
      <c r="AP193" s="88"/>
      <c r="AQ193" s="88"/>
      <c r="AR193" s="88"/>
      <c r="AS193" s="88"/>
      <c r="AT193" s="2"/>
    </row>
    <row r="194" spans="1:46">
      <c r="A194" s="14" t="str">
        <f>'data organization'!S195</f>
        <v>192:17:2.98:HI</v>
      </c>
      <c r="B194" s="45">
        <v>515.51080322265625</v>
      </c>
      <c r="C194" s="45">
        <v>523.80023193359375</v>
      </c>
      <c r="D194" s="45">
        <v>490.17318725585937</v>
      </c>
      <c r="E194" s="45">
        <v>554.7684326171875</v>
      </c>
      <c r="F194" s="45">
        <v>515.66717529296875</v>
      </c>
      <c r="G194" s="45">
        <v>515.04156494140625</v>
      </c>
      <c r="H194" s="45">
        <v>502.21636962890625</v>
      </c>
      <c r="I194" s="45">
        <v>474.53268432617188</v>
      </c>
      <c r="J194" s="45">
        <v>508.00335693359375</v>
      </c>
      <c r="K194" s="45">
        <v>548.66864013671875</v>
      </c>
      <c r="L194" s="45">
        <v>473.59426879882813</v>
      </c>
      <c r="M194" s="45">
        <v>458.57937622070312</v>
      </c>
      <c r="N194" s="45">
        <v>514.41595458984375</v>
      </c>
      <c r="O194" s="45">
        <v>457.01535034179687</v>
      </c>
      <c r="P194" s="45"/>
      <c r="Q194" s="45"/>
      <c r="R194" s="45">
        <v>445.5977783203125</v>
      </c>
      <c r="S194" s="45"/>
      <c r="T194" s="45"/>
      <c r="U194" s="45">
        <v>583.54693603515625</v>
      </c>
      <c r="V194" s="45">
        <v>471.7174072265625</v>
      </c>
      <c r="W194" s="45">
        <v>475.47113037109375</v>
      </c>
      <c r="X194" s="45"/>
      <c r="Y194" s="45"/>
      <c r="Z194" s="45">
        <v>467.0252685546875</v>
      </c>
      <c r="AA194" s="45">
        <v>533.8101806640625</v>
      </c>
      <c r="AB194" s="45">
        <v>456.38970947265625</v>
      </c>
      <c r="AC194" s="45">
        <v>494.86532592773437</v>
      </c>
      <c r="AD194" s="45">
        <v>516.60565185546875</v>
      </c>
      <c r="AE194" s="45"/>
      <c r="AF194" s="45">
        <v>416.662841796875</v>
      </c>
      <c r="AG194" s="45"/>
      <c r="AH194" s="2">
        <f t="shared" si="29"/>
        <v>38.639818844636302</v>
      </c>
      <c r="AI194" s="2">
        <f t="shared" si="30"/>
        <v>416.662841796875</v>
      </c>
      <c r="AJ194" s="2">
        <f t="shared" si="31"/>
        <v>438.443589502414</v>
      </c>
      <c r="AK194" s="2">
        <f t="shared" si="32"/>
        <v>496.40331776936847</v>
      </c>
      <c r="AL194" s="2">
        <f t="shared" si="33"/>
        <v>554.36304603632288</v>
      </c>
      <c r="AM194" s="2">
        <f t="shared" si="34"/>
        <v>583.54693603515625</v>
      </c>
      <c r="AN194" s="89">
        <f ca="1">INDIRECT("'calcGREEN(1)'!R"&amp;ROW('calcGREEN(1)'!$V$17)+(ROW(AN194)-ROW($AN$116))/3&amp;"C"&amp;COLUMN('calcGREEN(1)'!$V$17),FALSE)</f>
        <v>511.59268525623798</v>
      </c>
      <c r="AO194" s="64">
        <f t="shared" ref="AO194" ca="1" si="98">AN194</f>
        <v>511.59268525623798</v>
      </c>
      <c r="AP194" s="88">
        <f>AK194-AK197</f>
        <v>3.5321400960286269</v>
      </c>
      <c r="AQ194" s="88">
        <f>AK195-AK198</f>
        <v>2.4159749347063553E-4</v>
      </c>
      <c r="AR194" s="88">
        <f>AK196-AK199</f>
        <v>7.8837076821969276E-4</v>
      </c>
      <c r="AS194" s="88">
        <f>data3!AM194</f>
        <v>0.10901654151178164</v>
      </c>
      <c r="AT194" s="2"/>
    </row>
    <row r="195" spans="1:46">
      <c r="A195" s="14" t="str">
        <f>'data organization'!S196</f>
        <v>193:17:2.98:LO</v>
      </c>
      <c r="B195" s="45">
        <v>374.97137451171875</v>
      </c>
      <c r="C195" s="45">
        <v>374.96566772460937</v>
      </c>
      <c r="D195" s="45">
        <v>374.96566772460937</v>
      </c>
      <c r="E195" s="45">
        <v>374.96566772460937</v>
      </c>
      <c r="F195" s="45">
        <v>374.97711181640625</v>
      </c>
      <c r="G195" s="45">
        <v>374.97711181640625</v>
      </c>
      <c r="H195" s="45">
        <v>374.97137451171875</v>
      </c>
      <c r="I195" s="45">
        <v>374.96566772460937</v>
      </c>
      <c r="J195" s="45">
        <v>374.96566772460937</v>
      </c>
      <c r="K195" s="45">
        <v>374.96566772460937</v>
      </c>
      <c r="L195" s="45">
        <v>374.96566772460937</v>
      </c>
      <c r="M195" s="45">
        <v>374.97137451171875</v>
      </c>
      <c r="N195" s="45">
        <v>374.97137451171875</v>
      </c>
      <c r="O195" s="45">
        <v>374.96566772460937</v>
      </c>
      <c r="P195" s="45"/>
      <c r="Q195" s="45"/>
      <c r="R195" s="45">
        <v>374.96566772460937</v>
      </c>
      <c r="S195" s="45"/>
      <c r="T195" s="45"/>
      <c r="U195" s="45">
        <v>374.96566772460937</v>
      </c>
      <c r="V195" s="45">
        <v>374.96566772460937</v>
      </c>
      <c r="W195" s="45">
        <v>374.96566772460937</v>
      </c>
      <c r="X195" s="45"/>
      <c r="Y195" s="45"/>
      <c r="Z195" s="45">
        <v>374.96566772460937</v>
      </c>
      <c r="AA195" s="45">
        <v>374.96566772460937</v>
      </c>
      <c r="AB195" s="45">
        <v>374.97137451171875</v>
      </c>
      <c r="AC195" s="45">
        <v>374.95993041992187</v>
      </c>
      <c r="AD195" s="45">
        <v>374.96566772460937</v>
      </c>
      <c r="AE195" s="45"/>
      <c r="AF195" s="45">
        <v>374.95993041992187</v>
      </c>
      <c r="AG195" s="45"/>
      <c r="AH195" s="2">
        <f t="shared" ref="AH195:AH258" si="99">STDEV(B195:AG195)</f>
        <v>4.2941471077243814E-3</v>
      </c>
      <c r="AI195" s="2">
        <f t="shared" ref="AI195:AI258" si="100">MIN(B195:AG195)</f>
        <v>374.95993041992187</v>
      </c>
      <c r="AJ195" s="2">
        <f t="shared" ref="AJ195:AJ258" si="101">AK195-1.5*AH195</f>
        <v>374.96089098352132</v>
      </c>
      <c r="AK195" s="2">
        <f t="shared" ref="AK195:AK258" si="102">AVERAGE(B195:AG195)</f>
        <v>374.96733220418292</v>
      </c>
      <c r="AL195" s="2">
        <f t="shared" ref="AL195:AL258" si="103">AK195+1.5*AH195</f>
        <v>374.97377342484452</v>
      </c>
      <c r="AM195" s="2">
        <f t="shared" ref="AM195:AM258" si="104">MAX(B195:AG195)</f>
        <v>374.97711181640625</v>
      </c>
      <c r="AN195" s="89"/>
      <c r="AO195" s="64">
        <f t="shared" ref="AO195" ca="1" si="105">AN194</f>
        <v>511.59268525623798</v>
      </c>
      <c r="AP195" s="88"/>
      <c r="AQ195" s="88"/>
      <c r="AR195" s="88"/>
      <c r="AS195" s="88"/>
      <c r="AT195" s="2"/>
    </row>
    <row r="196" spans="1:46">
      <c r="A196" s="14" t="str">
        <f>'data organization'!S197</f>
        <v>194:17:2.98:HS</v>
      </c>
      <c r="B196" s="45">
        <v>154.98817443847656</v>
      </c>
      <c r="C196" s="45">
        <v>154.99290466308594</v>
      </c>
      <c r="D196" s="45">
        <v>154.98817443847656</v>
      </c>
      <c r="E196" s="45">
        <v>154.99053955078125</v>
      </c>
      <c r="F196" s="45">
        <v>154.99053955078125</v>
      </c>
      <c r="G196" s="45">
        <v>154.99053955078125</v>
      </c>
      <c r="H196" s="45">
        <v>154.98817443847656</v>
      </c>
      <c r="I196" s="45">
        <v>154.98817443847656</v>
      </c>
      <c r="J196" s="45">
        <v>154.98344421386719</v>
      </c>
      <c r="K196" s="45">
        <v>154.98817443847656</v>
      </c>
      <c r="L196" s="45">
        <v>154.98580932617187</v>
      </c>
      <c r="M196" s="45">
        <v>154.98817443847656</v>
      </c>
      <c r="N196" s="45">
        <v>154.98817443847656</v>
      </c>
      <c r="O196" s="45">
        <v>154.98817443847656</v>
      </c>
      <c r="P196" s="45"/>
      <c r="Q196" s="45"/>
      <c r="R196" s="45">
        <v>154.98580932617187</v>
      </c>
      <c r="S196" s="45"/>
      <c r="T196" s="45"/>
      <c r="U196" s="45">
        <v>154.98580932617187</v>
      </c>
      <c r="V196" s="45">
        <v>154.98817443847656</v>
      </c>
      <c r="W196" s="45">
        <v>154.98817443847656</v>
      </c>
      <c r="X196" s="45"/>
      <c r="Y196" s="45"/>
      <c r="Z196" s="45">
        <v>154.98344421386719</v>
      </c>
      <c r="AA196" s="45">
        <v>154.98817443847656</v>
      </c>
      <c r="AB196" s="45">
        <v>154.98580932617187</v>
      </c>
      <c r="AC196" s="45">
        <v>154.99053955078125</v>
      </c>
      <c r="AD196" s="45">
        <v>154.98580932617187</v>
      </c>
      <c r="AE196" s="45"/>
      <c r="AF196" s="45">
        <v>154.98817443847656</v>
      </c>
      <c r="AG196" s="45"/>
      <c r="AH196" s="2">
        <f t="shared" si="99"/>
        <v>2.2396741019650654E-3</v>
      </c>
      <c r="AI196" s="2">
        <f t="shared" si="100"/>
        <v>154.98344421386719</v>
      </c>
      <c r="AJ196" s="2">
        <f t="shared" si="101"/>
        <v>154.98451928828553</v>
      </c>
      <c r="AK196" s="2">
        <f t="shared" si="102"/>
        <v>154.98787879943848</v>
      </c>
      <c r="AL196" s="2">
        <f t="shared" si="103"/>
        <v>154.99123831059143</v>
      </c>
      <c r="AM196" s="2">
        <f t="shared" si="104"/>
        <v>154.99290466308594</v>
      </c>
      <c r="AN196" s="89"/>
      <c r="AO196" s="64">
        <f t="shared" ref="AO196" ca="1" si="106">AN194</f>
        <v>511.59268525623798</v>
      </c>
      <c r="AP196" s="88"/>
      <c r="AQ196" s="88"/>
      <c r="AR196" s="88"/>
      <c r="AS196" s="88"/>
      <c r="AT196" s="2"/>
    </row>
    <row r="197" spans="1:46">
      <c r="A197" s="14" t="str">
        <f>'data organization'!S198</f>
        <v>195:17:2.96:HI</v>
      </c>
      <c r="B197" s="45">
        <v>511.91348266601562</v>
      </c>
      <c r="C197" s="45">
        <v>520.20294189453125</v>
      </c>
      <c r="D197" s="45">
        <v>486.57586669921875</v>
      </c>
      <c r="E197" s="45">
        <v>550.85833740234375</v>
      </c>
      <c r="F197" s="45">
        <v>512.06988525390625</v>
      </c>
      <c r="G197" s="45">
        <v>511.44427490234375</v>
      </c>
      <c r="H197" s="45">
        <v>498.77545166015625</v>
      </c>
      <c r="I197" s="45">
        <v>471.24819946289062</v>
      </c>
      <c r="J197" s="45">
        <v>504.2496337890625</v>
      </c>
      <c r="K197" s="45">
        <v>544.60211181640625</v>
      </c>
      <c r="L197" s="45">
        <v>470.30975341796875</v>
      </c>
      <c r="M197" s="45">
        <v>455.29489135742187</v>
      </c>
      <c r="N197" s="45">
        <v>510.6622314453125</v>
      </c>
      <c r="O197" s="45">
        <v>453.7308349609375</v>
      </c>
      <c r="P197" s="45"/>
      <c r="Q197" s="45"/>
      <c r="R197" s="45">
        <v>442.31326293945312</v>
      </c>
      <c r="S197" s="45"/>
      <c r="T197" s="45"/>
      <c r="U197" s="45">
        <v>579.32403564453125</v>
      </c>
      <c r="V197" s="45">
        <v>468.43289184570312</v>
      </c>
      <c r="W197" s="45">
        <v>472.03021240234375</v>
      </c>
      <c r="X197" s="45"/>
      <c r="Y197" s="45"/>
      <c r="Z197" s="45">
        <v>463.74075317382812</v>
      </c>
      <c r="AA197" s="45">
        <v>530.05645751953125</v>
      </c>
      <c r="AB197" s="45">
        <v>453.105224609375</v>
      </c>
      <c r="AC197" s="45">
        <v>491.4244384765625</v>
      </c>
      <c r="AD197" s="45">
        <v>512.8519287109375</v>
      </c>
      <c r="AE197" s="45"/>
      <c r="AF197" s="45">
        <v>413.691162109375</v>
      </c>
      <c r="AG197" s="45"/>
      <c r="AH197" s="2">
        <f t="shared" si="99"/>
        <v>38.362126564536446</v>
      </c>
      <c r="AI197" s="2">
        <f t="shared" si="100"/>
        <v>413.691162109375</v>
      </c>
      <c r="AJ197" s="2">
        <f t="shared" si="101"/>
        <v>435.32798782653515</v>
      </c>
      <c r="AK197" s="2">
        <f t="shared" si="102"/>
        <v>492.87117767333984</v>
      </c>
      <c r="AL197" s="2">
        <f t="shared" si="103"/>
        <v>550.41436752014454</v>
      </c>
      <c r="AM197" s="2">
        <f t="shared" si="104"/>
        <v>579.32403564453125</v>
      </c>
      <c r="AN197" s="89">
        <f ca="1">INDIRECT("'calcGREEN(1)'!R"&amp;ROW('calcGREEN(1)'!$V$17)+(ROW(AN197)-ROW($AN$116))/3&amp;"C"&amp;COLUMN('calcGREEN(1)'!$V$17),FALSE)</f>
        <v>507.89780938469102</v>
      </c>
      <c r="AO197" s="64">
        <f t="shared" ref="AO197" ca="1" si="107">AN197</f>
        <v>507.89780938469102</v>
      </c>
      <c r="AP197" s="88">
        <f>AK197-AK200</f>
        <v>3.6168657938639512</v>
      </c>
      <c r="AQ197" s="88">
        <f>AK198-AK201</f>
        <v>1.190185546875E-3</v>
      </c>
      <c r="AR197" s="88">
        <f>AK199-AK202</f>
        <v>-4.9273173013375526E-4</v>
      </c>
      <c r="AS197" s="88">
        <f>data3!AM197</f>
        <v>0.10920915296000722</v>
      </c>
      <c r="AT197" s="2"/>
    </row>
    <row r="198" spans="1:46">
      <c r="A198" s="14" t="str">
        <f>'data organization'!S199</f>
        <v>196:17:2.96:LO</v>
      </c>
      <c r="B198" s="45">
        <v>374.96566772460937</v>
      </c>
      <c r="C198" s="45">
        <v>374.96566772460937</v>
      </c>
      <c r="D198" s="45">
        <v>374.97137451171875</v>
      </c>
      <c r="E198" s="45">
        <v>374.96566772460937</v>
      </c>
      <c r="F198" s="45">
        <v>374.96566772460937</v>
      </c>
      <c r="G198" s="45">
        <v>374.97711181640625</v>
      </c>
      <c r="H198" s="45">
        <v>374.97137451171875</v>
      </c>
      <c r="I198" s="45">
        <v>374.97137451171875</v>
      </c>
      <c r="J198" s="45">
        <v>374.96566772460937</v>
      </c>
      <c r="K198" s="45">
        <v>374.96566772460937</v>
      </c>
      <c r="L198" s="45">
        <v>374.97137451171875</v>
      </c>
      <c r="M198" s="45">
        <v>374.97137451171875</v>
      </c>
      <c r="N198" s="45">
        <v>374.97137451171875</v>
      </c>
      <c r="O198" s="45">
        <v>374.96566772460937</v>
      </c>
      <c r="P198" s="45"/>
      <c r="Q198" s="45"/>
      <c r="R198" s="45">
        <v>374.96566772460937</v>
      </c>
      <c r="S198" s="45"/>
      <c r="T198" s="45"/>
      <c r="U198" s="45">
        <v>374.97137451171875</v>
      </c>
      <c r="V198" s="45">
        <v>374.96566772460937</v>
      </c>
      <c r="W198" s="45">
        <v>374.97137451171875</v>
      </c>
      <c r="X198" s="45"/>
      <c r="Y198" s="45"/>
      <c r="Z198" s="45">
        <v>374.96566772460937</v>
      </c>
      <c r="AA198" s="45">
        <v>374.96566772460937</v>
      </c>
      <c r="AB198" s="45">
        <v>374.95993041992187</v>
      </c>
      <c r="AC198" s="45">
        <v>374.95993041992187</v>
      </c>
      <c r="AD198" s="45">
        <v>374.95993041992187</v>
      </c>
      <c r="AE198" s="45"/>
      <c r="AF198" s="45">
        <v>374.95993041992187</v>
      </c>
      <c r="AG198" s="45"/>
      <c r="AH198" s="2">
        <f t="shared" si="99"/>
        <v>4.5424711160651889E-3</v>
      </c>
      <c r="AI198" s="2">
        <f t="shared" si="100"/>
        <v>374.95993041992187</v>
      </c>
      <c r="AJ198" s="2">
        <f t="shared" si="101"/>
        <v>374.96027690001534</v>
      </c>
      <c r="AK198" s="2">
        <f t="shared" si="102"/>
        <v>374.96709060668945</v>
      </c>
      <c r="AL198" s="2">
        <f t="shared" si="103"/>
        <v>374.97390431336356</v>
      </c>
      <c r="AM198" s="2">
        <f t="shared" si="104"/>
        <v>374.97711181640625</v>
      </c>
      <c r="AN198" s="89"/>
      <c r="AO198" s="64">
        <f t="shared" ref="AO198" ca="1" si="108">AN197</f>
        <v>507.89780938469102</v>
      </c>
      <c r="AP198" s="88"/>
      <c r="AQ198" s="88"/>
      <c r="AR198" s="88"/>
      <c r="AS198" s="88"/>
      <c r="AT198" s="2"/>
    </row>
    <row r="199" spans="1:46">
      <c r="A199" s="14" t="str">
        <f>'data organization'!S200</f>
        <v>197:17:2.96:HS</v>
      </c>
      <c r="B199" s="45">
        <v>154.98817443847656</v>
      </c>
      <c r="C199" s="45">
        <v>154.98580932617187</v>
      </c>
      <c r="D199" s="45">
        <v>154.98817443847656</v>
      </c>
      <c r="E199" s="45">
        <v>154.98580932617187</v>
      </c>
      <c r="F199" s="45">
        <v>154.98580932617187</v>
      </c>
      <c r="G199" s="45">
        <v>154.99053955078125</v>
      </c>
      <c r="H199" s="45">
        <v>154.98817443847656</v>
      </c>
      <c r="I199" s="45">
        <v>154.98817443847656</v>
      </c>
      <c r="J199" s="45">
        <v>154.98580932617187</v>
      </c>
      <c r="K199" s="45">
        <v>154.98580932617187</v>
      </c>
      <c r="L199" s="45">
        <v>154.98817443847656</v>
      </c>
      <c r="M199" s="45">
        <v>154.98817443847656</v>
      </c>
      <c r="N199" s="45">
        <v>154.98817443847656</v>
      </c>
      <c r="O199" s="45">
        <v>154.98817443847656</v>
      </c>
      <c r="P199" s="45"/>
      <c r="Q199" s="45"/>
      <c r="R199" s="45">
        <v>154.99053955078125</v>
      </c>
      <c r="S199" s="45"/>
      <c r="T199" s="45"/>
      <c r="U199" s="45">
        <v>154.98817443847656</v>
      </c>
      <c r="V199" s="45">
        <v>154.98580932617187</v>
      </c>
      <c r="W199" s="45">
        <v>154.98580932617187</v>
      </c>
      <c r="X199" s="45"/>
      <c r="Y199" s="45"/>
      <c r="Z199" s="45">
        <v>154.98580932617187</v>
      </c>
      <c r="AA199" s="45">
        <v>154.99053955078125</v>
      </c>
      <c r="AB199" s="45">
        <v>154.98817443847656</v>
      </c>
      <c r="AC199" s="45">
        <v>154.98344421386719</v>
      </c>
      <c r="AD199" s="45">
        <v>154.98344421386719</v>
      </c>
      <c r="AE199" s="45"/>
      <c r="AF199" s="45">
        <v>154.98344421386719</v>
      </c>
      <c r="AG199" s="45"/>
      <c r="AH199" s="2">
        <f t="shared" si="99"/>
        <v>2.0898776609975501E-3</v>
      </c>
      <c r="AI199" s="2">
        <f t="shared" si="100"/>
        <v>154.98344421386719</v>
      </c>
      <c r="AJ199" s="2">
        <f t="shared" si="101"/>
        <v>154.98395561217876</v>
      </c>
      <c r="AK199" s="2">
        <f t="shared" si="102"/>
        <v>154.98709042867026</v>
      </c>
      <c r="AL199" s="2">
        <f t="shared" si="103"/>
        <v>154.99022524516175</v>
      </c>
      <c r="AM199" s="2">
        <f t="shared" si="104"/>
        <v>154.99053955078125</v>
      </c>
      <c r="AN199" s="89"/>
      <c r="AO199" s="64">
        <f t="shared" ref="AO199" ca="1" si="109">AN197</f>
        <v>507.89780938469102</v>
      </c>
      <c r="AP199" s="88"/>
      <c r="AQ199" s="88"/>
      <c r="AR199" s="88"/>
      <c r="AS199" s="88"/>
      <c r="AT199" s="2"/>
    </row>
    <row r="200" spans="1:46">
      <c r="A200" s="14" t="str">
        <f>'data organization'!S201</f>
        <v>198:17:2.94:HI</v>
      </c>
      <c r="B200" s="45">
        <v>508.15975952148438</v>
      </c>
      <c r="C200" s="45">
        <v>516.2928466796875</v>
      </c>
      <c r="D200" s="45">
        <v>482.97854614257812</v>
      </c>
      <c r="E200" s="45">
        <v>546.79180908203125</v>
      </c>
      <c r="F200" s="45">
        <v>508.316162109375</v>
      </c>
      <c r="G200" s="45">
        <v>507.6905517578125</v>
      </c>
      <c r="H200" s="45">
        <v>495.02175903320312</v>
      </c>
      <c r="I200" s="45">
        <v>467.80728149414062</v>
      </c>
      <c r="J200" s="45">
        <v>500.65231323242188</v>
      </c>
      <c r="K200" s="45">
        <v>540.6920166015625</v>
      </c>
      <c r="L200" s="45">
        <v>466.86883544921875</v>
      </c>
      <c r="M200" s="45">
        <v>452.0103759765625</v>
      </c>
      <c r="N200" s="45">
        <v>506.90850830078125</v>
      </c>
      <c r="O200" s="45">
        <v>450.44631958007812</v>
      </c>
      <c r="P200" s="45"/>
      <c r="Q200" s="45"/>
      <c r="R200" s="45">
        <v>439.02877807617187</v>
      </c>
      <c r="S200" s="45"/>
      <c r="T200" s="45"/>
      <c r="U200" s="45">
        <v>575.10107421875</v>
      </c>
      <c r="V200" s="45">
        <v>464.99197387695312</v>
      </c>
      <c r="W200" s="45">
        <v>468.58929443359375</v>
      </c>
      <c r="X200" s="45"/>
      <c r="Y200" s="45"/>
      <c r="Z200" s="45">
        <v>460.29983520507812</v>
      </c>
      <c r="AA200" s="45">
        <v>526.1463623046875</v>
      </c>
      <c r="AB200" s="45">
        <v>449.82070922851562</v>
      </c>
      <c r="AC200" s="45">
        <v>487.82711791992187</v>
      </c>
      <c r="AD200" s="45">
        <v>509.09820556640625</v>
      </c>
      <c r="AE200" s="45"/>
      <c r="AF200" s="45">
        <v>410.56304931640625</v>
      </c>
      <c r="AG200" s="45"/>
      <c r="AH200" s="2">
        <f t="shared" si="99"/>
        <v>38.08864869770759</v>
      </c>
      <c r="AI200" s="2">
        <f t="shared" si="100"/>
        <v>410.56304931640625</v>
      </c>
      <c r="AJ200" s="2">
        <f t="shared" si="101"/>
        <v>432.12133883291449</v>
      </c>
      <c r="AK200" s="2">
        <f t="shared" si="102"/>
        <v>489.25431187947589</v>
      </c>
      <c r="AL200" s="2">
        <f t="shared" si="103"/>
        <v>546.3872849260373</v>
      </c>
      <c r="AM200" s="2">
        <f t="shared" si="104"/>
        <v>575.10107421875</v>
      </c>
      <c r="AN200" s="89">
        <f ca="1">INDIRECT("'calcGREEN(1)'!R"&amp;ROW('calcGREEN(1)'!$V$17)+(ROW(AN200)-ROW($AN$116))/3&amp;"C"&amp;COLUMN('calcGREEN(1)'!$V$17),FALSE)</f>
        <v>504.19640537179265</v>
      </c>
      <c r="AO200" s="64">
        <f t="shared" ref="AO200" ca="1" si="110">AN200</f>
        <v>504.19640537179265</v>
      </c>
      <c r="AP200" s="88">
        <f>AK200-AK203</f>
        <v>3.6233800252278456</v>
      </c>
      <c r="AQ200" s="88">
        <f>AK201-AK204</f>
        <v>-4.7556559246686447E-4</v>
      </c>
      <c r="AR200" s="88">
        <f>AK202-AK205</f>
        <v>4.9273173013375526E-4</v>
      </c>
      <c r="AS200" s="88">
        <f>data3!AM200</f>
        <v>0.10990361244447833</v>
      </c>
      <c r="AT200" s="2"/>
    </row>
    <row r="201" spans="1:46">
      <c r="A201" s="14" t="str">
        <f>'data organization'!S202</f>
        <v>199:17:2.94:LO</v>
      </c>
      <c r="B201" s="45">
        <v>374.96566772460937</v>
      </c>
      <c r="C201" s="45">
        <v>374.96566772460937</v>
      </c>
      <c r="D201" s="45">
        <v>374.96566772460937</v>
      </c>
      <c r="E201" s="45">
        <v>374.96566772460937</v>
      </c>
      <c r="F201" s="45">
        <v>374.96566772460937</v>
      </c>
      <c r="G201" s="45">
        <v>374.96566772460937</v>
      </c>
      <c r="H201" s="45">
        <v>374.97711181640625</v>
      </c>
      <c r="I201" s="45">
        <v>374.96566772460937</v>
      </c>
      <c r="J201" s="45">
        <v>374.96566772460937</v>
      </c>
      <c r="K201" s="45">
        <v>374.97137451171875</v>
      </c>
      <c r="L201" s="45">
        <v>374.96566772460937</v>
      </c>
      <c r="M201" s="45">
        <v>374.95993041992187</v>
      </c>
      <c r="N201" s="45">
        <v>374.96566772460937</v>
      </c>
      <c r="O201" s="45">
        <v>374.96566772460937</v>
      </c>
      <c r="P201" s="45"/>
      <c r="Q201" s="45"/>
      <c r="R201" s="45">
        <v>374.97711181640625</v>
      </c>
      <c r="S201" s="45"/>
      <c r="T201" s="45"/>
      <c r="U201" s="45">
        <v>374.96566772460937</v>
      </c>
      <c r="V201" s="45">
        <v>374.96566772460937</v>
      </c>
      <c r="W201" s="45">
        <v>374.97137451171875</v>
      </c>
      <c r="X201" s="45"/>
      <c r="Y201" s="45"/>
      <c r="Z201" s="45">
        <v>374.95993041992187</v>
      </c>
      <c r="AA201" s="45">
        <v>374.97137451171875</v>
      </c>
      <c r="AB201" s="45">
        <v>374.95993041992187</v>
      </c>
      <c r="AC201" s="45">
        <v>374.95993041992187</v>
      </c>
      <c r="AD201" s="45">
        <v>374.95993041992187</v>
      </c>
      <c r="AE201" s="45"/>
      <c r="AF201" s="45">
        <v>374.95993041992187</v>
      </c>
      <c r="AG201" s="45"/>
      <c r="AH201" s="2">
        <f t="shared" si="99"/>
        <v>4.9159774014740955E-3</v>
      </c>
      <c r="AI201" s="2">
        <f t="shared" si="100"/>
        <v>374.95993041992187</v>
      </c>
      <c r="AJ201" s="2">
        <f t="shared" si="101"/>
        <v>374.95852645504038</v>
      </c>
      <c r="AK201" s="2">
        <f t="shared" si="102"/>
        <v>374.96590042114258</v>
      </c>
      <c r="AL201" s="2">
        <f t="shared" si="103"/>
        <v>374.97327438724477</v>
      </c>
      <c r="AM201" s="2">
        <f t="shared" si="104"/>
        <v>374.97711181640625</v>
      </c>
      <c r="AN201" s="89"/>
      <c r="AO201" s="64">
        <f t="shared" ref="AO201" ca="1" si="111">AN200</f>
        <v>504.19640537179265</v>
      </c>
      <c r="AP201" s="88"/>
      <c r="AQ201" s="88"/>
      <c r="AR201" s="88"/>
      <c r="AS201" s="88"/>
      <c r="AT201" s="2"/>
    </row>
    <row r="202" spans="1:46">
      <c r="A202" s="14" t="str">
        <f>'data organization'!S203</f>
        <v>200:17:2.94:HS</v>
      </c>
      <c r="B202" s="45">
        <v>154.98817443847656</v>
      </c>
      <c r="C202" s="45">
        <v>154.99053955078125</v>
      </c>
      <c r="D202" s="45">
        <v>154.98817443847656</v>
      </c>
      <c r="E202" s="45">
        <v>154.98580932617187</v>
      </c>
      <c r="F202" s="45">
        <v>154.98817443847656</v>
      </c>
      <c r="G202" s="45">
        <v>154.99053955078125</v>
      </c>
      <c r="H202" s="45">
        <v>154.98817443847656</v>
      </c>
      <c r="I202" s="45">
        <v>154.98580932617187</v>
      </c>
      <c r="J202" s="45">
        <v>154.98580932617187</v>
      </c>
      <c r="K202" s="45">
        <v>154.98817443847656</v>
      </c>
      <c r="L202" s="45">
        <v>154.99053955078125</v>
      </c>
      <c r="M202" s="45">
        <v>154.98344421386719</v>
      </c>
      <c r="N202" s="45">
        <v>154.98817443847656</v>
      </c>
      <c r="O202" s="45">
        <v>154.98817443847656</v>
      </c>
      <c r="P202" s="45"/>
      <c r="Q202" s="45"/>
      <c r="R202" s="45">
        <v>154.99053955078125</v>
      </c>
      <c r="S202" s="45"/>
      <c r="T202" s="45"/>
      <c r="U202" s="45">
        <v>154.98817443847656</v>
      </c>
      <c r="V202" s="45">
        <v>154.98817443847656</v>
      </c>
      <c r="W202" s="45">
        <v>154.98817443847656</v>
      </c>
      <c r="X202" s="45"/>
      <c r="Y202" s="45"/>
      <c r="Z202" s="45">
        <v>154.98580932617187</v>
      </c>
      <c r="AA202" s="45">
        <v>154.98580932617187</v>
      </c>
      <c r="AB202" s="45">
        <v>154.98817443847656</v>
      </c>
      <c r="AC202" s="45">
        <v>154.98580932617187</v>
      </c>
      <c r="AD202" s="45">
        <v>154.98817443847656</v>
      </c>
      <c r="AE202" s="45"/>
      <c r="AF202" s="45">
        <v>154.98344421386719</v>
      </c>
      <c r="AG202" s="45"/>
      <c r="AH202" s="2">
        <f t="shared" si="99"/>
        <v>2.0032254157758725E-3</v>
      </c>
      <c r="AI202" s="2">
        <f t="shared" si="100"/>
        <v>154.98344421386719</v>
      </c>
      <c r="AJ202" s="2">
        <f t="shared" si="101"/>
        <v>154.98457832227672</v>
      </c>
      <c r="AK202" s="2">
        <f t="shared" si="102"/>
        <v>154.98758316040039</v>
      </c>
      <c r="AL202" s="2">
        <f t="shared" si="103"/>
        <v>154.99058799852406</v>
      </c>
      <c r="AM202" s="2">
        <f t="shared" si="104"/>
        <v>154.99053955078125</v>
      </c>
      <c r="AN202" s="89"/>
      <c r="AO202" s="64">
        <f t="shared" ref="AO202" ca="1" si="112">AN200</f>
        <v>504.19640537179265</v>
      </c>
      <c r="AP202" s="88"/>
      <c r="AQ202" s="88"/>
      <c r="AR202" s="88"/>
      <c r="AS202" s="88"/>
      <c r="AT202" s="2"/>
    </row>
    <row r="203" spans="1:46">
      <c r="A203" s="14" t="str">
        <f>'data organization'!S204</f>
        <v>201:17:2.92:HI</v>
      </c>
      <c r="B203" s="45">
        <v>504.40603637695312</v>
      </c>
      <c r="C203" s="45">
        <v>512.53912353515625</v>
      </c>
      <c r="D203" s="45">
        <v>479.53765869140625</v>
      </c>
      <c r="E203" s="45">
        <v>542.72528076171875</v>
      </c>
      <c r="F203" s="45">
        <v>504.56243896484375</v>
      </c>
      <c r="G203" s="45">
        <v>503.93682861328125</v>
      </c>
      <c r="H203" s="45">
        <v>491.4244384765625</v>
      </c>
      <c r="I203" s="45">
        <v>464.2099609375</v>
      </c>
      <c r="J203" s="45">
        <v>496.89859008789062</v>
      </c>
      <c r="K203" s="45">
        <v>536.7818603515625</v>
      </c>
      <c r="L203" s="45">
        <v>463.27154541015625</v>
      </c>
      <c r="M203" s="45">
        <v>448.5694580078125</v>
      </c>
      <c r="N203" s="45">
        <v>503.15481567382812</v>
      </c>
      <c r="O203" s="45">
        <v>447.16183471679687</v>
      </c>
      <c r="P203" s="45"/>
      <c r="Q203" s="45"/>
      <c r="R203" s="45">
        <v>435.7442626953125</v>
      </c>
      <c r="S203" s="45"/>
      <c r="T203" s="45"/>
      <c r="U203" s="45">
        <v>570.878173828125</v>
      </c>
      <c r="V203" s="45">
        <v>461.55108642578125</v>
      </c>
      <c r="W203" s="45">
        <v>465.14840698242187</v>
      </c>
      <c r="X203" s="45"/>
      <c r="Y203" s="45"/>
      <c r="Z203" s="45">
        <v>456.85891723632812</v>
      </c>
      <c r="AA203" s="45">
        <v>522.2362060546875</v>
      </c>
      <c r="AB203" s="45">
        <v>446.37979125976562</v>
      </c>
      <c r="AC203" s="45">
        <v>484.22979736328125</v>
      </c>
      <c r="AD203" s="45">
        <v>505.344482421875</v>
      </c>
      <c r="AE203" s="45"/>
      <c r="AF203" s="45">
        <v>407.59136962890625</v>
      </c>
      <c r="AG203" s="45"/>
      <c r="AH203" s="2">
        <f t="shared" si="99"/>
        <v>37.825423565687132</v>
      </c>
      <c r="AI203" s="2">
        <f t="shared" si="100"/>
        <v>407.59136962890625</v>
      </c>
      <c r="AJ203" s="2">
        <f t="shared" si="101"/>
        <v>428.89279650571734</v>
      </c>
      <c r="AK203" s="2">
        <f t="shared" si="102"/>
        <v>485.63093185424805</v>
      </c>
      <c r="AL203" s="2">
        <f t="shared" si="103"/>
        <v>542.36906720277875</v>
      </c>
      <c r="AM203" s="2">
        <f t="shared" si="104"/>
        <v>570.878173828125</v>
      </c>
      <c r="AN203" s="89">
        <f ca="1">INDIRECT("'calcGREEN(1)'!R"&amp;ROW('calcGREEN(1)'!$V$17)+(ROW(AN203)-ROW($AN$116))/3&amp;"C"&amp;COLUMN('calcGREEN(1)'!$V$17),FALSE)</f>
        <v>500.47146418226629</v>
      </c>
      <c r="AO203" s="64">
        <f t="shared" ref="AO203" ca="1" si="113">AN203</f>
        <v>500.47146418226629</v>
      </c>
      <c r="AP203" s="88">
        <f>AK203-AK206</f>
        <v>3.6298993428547988</v>
      </c>
      <c r="AQ203" s="88">
        <f>AK204-AK207</f>
        <v>4.7938028973248947E-4</v>
      </c>
      <c r="AR203" s="88">
        <f>AK205-AK208</f>
        <v>-1.281102498353448E-3</v>
      </c>
      <c r="AS203" s="88">
        <f>data3!AM203</f>
        <v>0.11144967232980996</v>
      </c>
      <c r="AT203" s="2"/>
    </row>
    <row r="204" spans="1:46">
      <c r="A204" s="14" t="str">
        <f>'data organization'!S205</f>
        <v>202:17:2.92:LO</v>
      </c>
      <c r="B204" s="45">
        <v>374.97137451171875</v>
      </c>
      <c r="C204" s="45">
        <v>374.96566772460937</v>
      </c>
      <c r="D204" s="45">
        <v>374.96566772460937</v>
      </c>
      <c r="E204" s="45">
        <v>374.96566772460937</v>
      </c>
      <c r="F204" s="45">
        <v>374.96566772460937</v>
      </c>
      <c r="G204" s="45">
        <v>374.96566772460937</v>
      </c>
      <c r="H204" s="45">
        <v>374.97137451171875</v>
      </c>
      <c r="I204" s="45">
        <v>374.96566772460937</v>
      </c>
      <c r="J204" s="45">
        <v>374.96566772460937</v>
      </c>
      <c r="K204" s="45">
        <v>374.97137451171875</v>
      </c>
      <c r="L204" s="45">
        <v>374.97137451171875</v>
      </c>
      <c r="M204" s="45">
        <v>374.95993041992187</v>
      </c>
      <c r="N204" s="45">
        <v>374.97711181640625</v>
      </c>
      <c r="O204" s="45">
        <v>374.95993041992187</v>
      </c>
      <c r="P204" s="45"/>
      <c r="Q204" s="45"/>
      <c r="R204" s="45">
        <v>374.97137451171875</v>
      </c>
      <c r="S204" s="45"/>
      <c r="T204" s="45"/>
      <c r="U204" s="45">
        <v>374.97137451171875</v>
      </c>
      <c r="V204" s="45">
        <v>374.96566772460937</v>
      </c>
      <c r="W204" s="45">
        <v>374.96566772460937</v>
      </c>
      <c r="X204" s="45"/>
      <c r="Y204" s="45"/>
      <c r="Z204" s="45">
        <v>374.95993041992187</v>
      </c>
      <c r="AA204" s="45">
        <v>374.96566772460937</v>
      </c>
      <c r="AB204" s="45">
        <v>374.95993041992187</v>
      </c>
      <c r="AC204" s="45">
        <v>374.96566772460937</v>
      </c>
      <c r="AD204" s="45">
        <v>374.96566772460937</v>
      </c>
      <c r="AE204" s="45"/>
      <c r="AF204" s="45">
        <v>374.95993041992187</v>
      </c>
      <c r="AG204" s="45"/>
      <c r="AH204" s="2">
        <f t="shared" si="99"/>
        <v>4.5631598099894104E-3</v>
      </c>
      <c r="AI204" s="2">
        <f t="shared" si="100"/>
        <v>374.95993041992187</v>
      </c>
      <c r="AJ204" s="2">
        <f t="shared" si="101"/>
        <v>374.95953124702004</v>
      </c>
      <c r="AK204" s="2">
        <f t="shared" si="102"/>
        <v>374.96637598673504</v>
      </c>
      <c r="AL204" s="2">
        <f t="shared" si="103"/>
        <v>374.97322072645005</v>
      </c>
      <c r="AM204" s="2">
        <f t="shared" si="104"/>
        <v>374.97711181640625</v>
      </c>
      <c r="AN204" s="89"/>
      <c r="AO204" s="64">
        <f t="shared" ref="AO204" ca="1" si="114">AN203</f>
        <v>500.47146418226629</v>
      </c>
      <c r="AP204" s="88"/>
      <c r="AQ204" s="88"/>
      <c r="AR204" s="88"/>
      <c r="AS204" s="88"/>
      <c r="AT204" s="2"/>
    </row>
    <row r="205" spans="1:46">
      <c r="A205" s="14" t="str">
        <f>'data organization'!S206</f>
        <v>203:17:2.92:HS</v>
      </c>
      <c r="B205" s="45">
        <v>154.98817443847656</v>
      </c>
      <c r="C205" s="45">
        <v>154.98580932617187</v>
      </c>
      <c r="D205" s="45">
        <v>154.98817443847656</v>
      </c>
      <c r="E205" s="45">
        <v>154.98580932617187</v>
      </c>
      <c r="F205" s="45">
        <v>154.98817443847656</v>
      </c>
      <c r="G205" s="45">
        <v>154.98580932617187</v>
      </c>
      <c r="H205" s="45">
        <v>154.99053955078125</v>
      </c>
      <c r="I205" s="45">
        <v>154.98580932617187</v>
      </c>
      <c r="J205" s="45">
        <v>154.98580932617187</v>
      </c>
      <c r="K205" s="45">
        <v>154.98817443847656</v>
      </c>
      <c r="L205" s="45">
        <v>154.98817443847656</v>
      </c>
      <c r="M205" s="45">
        <v>154.98344421386719</v>
      </c>
      <c r="N205" s="45">
        <v>154.99053955078125</v>
      </c>
      <c r="O205" s="45">
        <v>154.98580932617187</v>
      </c>
      <c r="P205" s="45"/>
      <c r="Q205" s="45"/>
      <c r="R205" s="45">
        <v>154.98817443847656</v>
      </c>
      <c r="S205" s="45"/>
      <c r="T205" s="45"/>
      <c r="U205" s="45">
        <v>154.98580932617187</v>
      </c>
      <c r="V205" s="45">
        <v>154.98580932617187</v>
      </c>
      <c r="W205" s="45">
        <v>154.98817443847656</v>
      </c>
      <c r="X205" s="45"/>
      <c r="Y205" s="45"/>
      <c r="Z205" s="45">
        <v>154.98580932617187</v>
      </c>
      <c r="AA205" s="45">
        <v>154.99053955078125</v>
      </c>
      <c r="AB205" s="45">
        <v>154.98344421386719</v>
      </c>
      <c r="AC205" s="45">
        <v>154.99053955078125</v>
      </c>
      <c r="AD205" s="45">
        <v>154.98817443847656</v>
      </c>
      <c r="AE205" s="45"/>
      <c r="AF205" s="45">
        <v>154.98344421386719</v>
      </c>
      <c r="AG205" s="45"/>
      <c r="AH205" s="2">
        <f t="shared" si="99"/>
        <v>2.2031800248150206E-3</v>
      </c>
      <c r="AI205" s="2">
        <f t="shared" si="100"/>
        <v>154.98344421386719</v>
      </c>
      <c r="AJ205" s="2">
        <f t="shared" si="101"/>
        <v>154.98378565863302</v>
      </c>
      <c r="AK205" s="2">
        <f t="shared" si="102"/>
        <v>154.98709042867026</v>
      </c>
      <c r="AL205" s="2">
        <f t="shared" si="103"/>
        <v>154.99039519870749</v>
      </c>
      <c r="AM205" s="2">
        <f t="shared" si="104"/>
        <v>154.99053955078125</v>
      </c>
      <c r="AN205" s="89"/>
      <c r="AO205" s="64">
        <f t="shared" ref="AO205" ca="1" si="115">AN203</f>
        <v>500.47146418226629</v>
      </c>
      <c r="AP205" s="88"/>
      <c r="AQ205" s="88"/>
      <c r="AR205" s="88"/>
      <c r="AS205" s="88"/>
      <c r="AT205" s="2"/>
    </row>
    <row r="206" spans="1:46">
      <c r="A206" s="14" t="str">
        <f>'data organization'!S207</f>
        <v>204:17:2.9:HI</v>
      </c>
      <c r="B206" s="45">
        <v>500.65231323242188</v>
      </c>
      <c r="C206" s="45">
        <v>508.62896728515625</v>
      </c>
      <c r="D206" s="45">
        <v>475.94033813476562</v>
      </c>
      <c r="E206" s="45">
        <v>538.65875244140625</v>
      </c>
      <c r="F206" s="45">
        <v>500.8087158203125</v>
      </c>
      <c r="G206" s="45">
        <v>500.18310546875</v>
      </c>
      <c r="H206" s="45">
        <v>487.67071533203125</v>
      </c>
      <c r="I206" s="45">
        <v>460.76904296875</v>
      </c>
      <c r="J206" s="45">
        <v>493.30130004882812</v>
      </c>
      <c r="K206" s="45">
        <v>532.71533203125</v>
      </c>
      <c r="L206" s="45">
        <v>459.83062744140625</v>
      </c>
      <c r="M206" s="45">
        <v>445.28497314453125</v>
      </c>
      <c r="N206" s="45">
        <v>499.40109252929688</v>
      </c>
      <c r="O206" s="45">
        <v>443.8773193359375</v>
      </c>
      <c r="P206" s="45"/>
      <c r="Q206" s="45"/>
      <c r="R206" s="45">
        <v>432.45974731445312</v>
      </c>
      <c r="S206" s="45"/>
      <c r="T206" s="45"/>
      <c r="U206" s="45">
        <v>566.49884033203125</v>
      </c>
      <c r="V206" s="45">
        <v>458.11016845703125</v>
      </c>
      <c r="W206" s="45">
        <v>461.70748901367187</v>
      </c>
      <c r="X206" s="45"/>
      <c r="Y206" s="45"/>
      <c r="Z206" s="45">
        <v>453.57443237304687</v>
      </c>
      <c r="AA206" s="45">
        <v>518.32611083984375</v>
      </c>
      <c r="AB206" s="45">
        <v>443.09530639648437</v>
      </c>
      <c r="AC206" s="45">
        <v>480.47607421875</v>
      </c>
      <c r="AD206" s="45">
        <v>501.59075927734375</v>
      </c>
      <c r="AE206" s="45"/>
      <c r="AF206" s="45">
        <v>404.4632568359375</v>
      </c>
      <c r="AG206" s="45"/>
      <c r="AH206" s="2">
        <f t="shared" si="99"/>
        <v>37.522552798142584</v>
      </c>
      <c r="AI206" s="2">
        <f t="shared" si="100"/>
        <v>404.4632568359375</v>
      </c>
      <c r="AJ206" s="2">
        <f t="shared" si="101"/>
        <v>425.71720331417936</v>
      </c>
      <c r="AK206" s="2">
        <f t="shared" si="102"/>
        <v>482.00103251139325</v>
      </c>
      <c r="AL206" s="2">
        <f t="shared" si="103"/>
        <v>538.28486170860708</v>
      </c>
      <c r="AM206" s="2">
        <f t="shared" si="104"/>
        <v>566.49884033203125</v>
      </c>
      <c r="AN206" s="89">
        <f ca="1">INDIRECT("'calcGREEN(1)'!R"&amp;ROW('calcGREEN(1)'!$V$17)+(ROW(AN206)-ROW($AN$116))/3&amp;"C"&amp;COLUMN('calcGREEN(1)'!$V$17),FALSE)</f>
        <v>496.69412269378466</v>
      </c>
      <c r="AO206" s="64">
        <f t="shared" ref="AO206" ca="1" si="116">AN206</f>
        <v>496.69412269378466</v>
      </c>
      <c r="AP206" s="88">
        <f>AK206-AK209</f>
        <v>3.6950696309407931</v>
      </c>
      <c r="AQ206" s="88">
        <f>AK207-AK210</f>
        <v>4.7429402667376053E-4</v>
      </c>
      <c r="AR206" s="88">
        <f>AK208-AK211</f>
        <v>0</v>
      </c>
      <c r="AS206" s="88">
        <f>data3!AM206</f>
        <v>0.10988964573029492</v>
      </c>
      <c r="AT206" s="2"/>
    </row>
    <row r="207" spans="1:46">
      <c r="A207" s="14" t="str">
        <f>'data organization'!S208</f>
        <v>205:17:2.9:LO</v>
      </c>
      <c r="B207" s="45">
        <v>374.96566772460937</v>
      </c>
      <c r="C207" s="45">
        <v>374.96566772460937</v>
      </c>
      <c r="D207" s="45">
        <v>374.95993041992187</v>
      </c>
      <c r="E207" s="45">
        <v>374.97137451171875</v>
      </c>
      <c r="F207" s="45">
        <v>374.96566772460937</v>
      </c>
      <c r="G207" s="45">
        <v>374.97137451171875</v>
      </c>
      <c r="H207" s="45">
        <v>374.97137451171875</v>
      </c>
      <c r="I207" s="45">
        <v>374.96566772460937</v>
      </c>
      <c r="J207" s="45">
        <v>374.95993041992187</v>
      </c>
      <c r="K207" s="45">
        <v>374.97137451171875</v>
      </c>
      <c r="L207" s="45">
        <v>374.97137451171875</v>
      </c>
      <c r="M207" s="45">
        <v>374.95993041992187</v>
      </c>
      <c r="N207" s="45">
        <v>374.97711181640625</v>
      </c>
      <c r="O207" s="45">
        <v>374.95993041992187</v>
      </c>
      <c r="P207" s="45"/>
      <c r="Q207" s="45"/>
      <c r="R207" s="45">
        <v>374.97711181640625</v>
      </c>
      <c r="S207" s="45"/>
      <c r="T207" s="45"/>
      <c r="U207" s="45">
        <v>374.96566772460937</v>
      </c>
      <c r="V207" s="45">
        <v>374.96566772460937</v>
      </c>
      <c r="W207" s="45">
        <v>374.96566772460937</v>
      </c>
      <c r="X207" s="45"/>
      <c r="Y207" s="45"/>
      <c r="Z207" s="45">
        <v>374.95993041992187</v>
      </c>
      <c r="AA207" s="45">
        <v>374.97137451171875</v>
      </c>
      <c r="AB207" s="45">
        <v>374.95993041992187</v>
      </c>
      <c r="AC207" s="45">
        <v>374.95993041992187</v>
      </c>
      <c r="AD207" s="45">
        <v>374.95993041992187</v>
      </c>
      <c r="AE207" s="45"/>
      <c r="AF207" s="45">
        <v>374.95993041992187</v>
      </c>
      <c r="AG207" s="45"/>
      <c r="AH207" s="2">
        <f t="shared" si="99"/>
        <v>5.7192721070769351E-3</v>
      </c>
      <c r="AI207" s="2">
        <f t="shared" si="100"/>
        <v>374.95993041992187</v>
      </c>
      <c r="AJ207" s="2">
        <f t="shared" si="101"/>
        <v>374.95731769828467</v>
      </c>
      <c r="AK207" s="2">
        <f t="shared" si="102"/>
        <v>374.96589660644531</v>
      </c>
      <c r="AL207" s="2">
        <f t="shared" si="103"/>
        <v>374.97447551460596</v>
      </c>
      <c r="AM207" s="2">
        <f t="shared" si="104"/>
        <v>374.97711181640625</v>
      </c>
      <c r="AN207" s="89"/>
      <c r="AO207" s="64">
        <f t="shared" ref="AO207" ca="1" si="117">AN206</f>
        <v>496.69412269378466</v>
      </c>
      <c r="AP207" s="88"/>
      <c r="AQ207" s="88"/>
      <c r="AR207" s="88"/>
      <c r="AS207" s="88"/>
      <c r="AT207" s="2"/>
    </row>
    <row r="208" spans="1:46">
      <c r="A208" s="14" t="str">
        <f>'data organization'!S209</f>
        <v>206:17:2.9:HS</v>
      </c>
      <c r="B208" s="45">
        <v>154.99053955078125</v>
      </c>
      <c r="C208" s="45">
        <v>154.98580932617187</v>
      </c>
      <c r="D208" s="45">
        <v>154.98817443847656</v>
      </c>
      <c r="E208" s="45">
        <v>154.99053955078125</v>
      </c>
      <c r="F208" s="45">
        <v>154.98817443847656</v>
      </c>
      <c r="G208" s="45">
        <v>154.99053955078125</v>
      </c>
      <c r="H208" s="45">
        <v>154.98817443847656</v>
      </c>
      <c r="I208" s="45">
        <v>154.98817443847656</v>
      </c>
      <c r="J208" s="45">
        <v>154.98817443847656</v>
      </c>
      <c r="K208" s="45">
        <v>154.98817443847656</v>
      </c>
      <c r="L208" s="45">
        <v>154.98817443847656</v>
      </c>
      <c r="M208" s="45">
        <v>154.98580932617187</v>
      </c>
      <c r="N208" s="45">
        <v>154.99053955078125</v>
      </c>
      <c r="O208" s="45">
        <v>154.98580932617187</v>
      </c>
      <c r="P208" s="45"/>
      <c r="Q208" s="45"/>
      <c r="R208" s="45">
        <v>154.98817443847656</v>
      </c>
      <c r="S208" s="45"/>
      <c r="T208" s="45"/>
      <c r="U208" s="45">
        <v>154.98580932617187</v>
      </c>
      <c r="V208" s="45">
        <v>154.99053955078125</v>
      </c>
      <c r="W208" s="45">
        <v>154.98817443847656</v>
      </c>
      <c r="X208" s="45"/>
      <c r="Y208" s="45"/>
      <c r="Z208" s="45">
        <v>154.98817443847656</v>
      </c>
      <c r="AA208" s="45">
        <v>154.99053955078125</v>
      </c>
      <c r="AB208" s="45">
        <v>154.98817443847656</v>
      </c>
      <c r="AC208" s="45">
        <v>154.98817443847656</v>
      </c>
      <c r="AD208" s="45">
        <v>154.98817443847656</v>
      </c>
      <c r="AE208" s="45"/>
      <c r="AF208" s="45">
        <v>154.98817443847656</v>
      </c>
      <c r="AG208" s="45"/>
      <c r="AH208" s="2">
        <f t="shared" si="99"/>
        <v>1.5464583582235057E-3</v>
      </c>
      <c r="AI208" s="2">
        <f t="shared" si="100"/>
        <v>154.98580932617187</v>
      </c>
      <c r="AJ208" s="2">
        <f t="shared" si="101"/>
        <v>154.98605184363129</v>
      </c>
      <c r="AK208" s="2">
        <f t="shared" si="102"/>
        <v>154.98837153116861</v>
      </c>
      <c r="AL208" s="2">
        <f t="shared" si="103"/>
        <v>154.99069121870593</v>
      </c>
      <c r="AM208" s="2">
        <f t="shared" si="104"/>
        <v>154.99053955078125</v>
      </c>
      <c r="AN208" s="89"/>
      <c r="AO208" s="64">
        <f t="shared" ref="AO208" ca="1" si="118">AN206</f>
        <v>496.69412269378466</v>
      </c>
      <c r="AP208" s="88"/>
      <c r="AQ208" s="88"/>
      <c r="AR208" s="88"/>
      <c r="AS208" s="88"/>
      <c r="AT208" s="2"/>
    </row>
    <row r="209" spans="1:46">
      <c r="A209" s="14" t="str">
        <f>'data organization'!S210</f>
        <v>207:17:2.88:HI</v>
      </c>
      <c r="B209" s="45">
        <v>496.89859008789062</v>
      </c>
      <c r="C209" s="45">
        <v>504.875244140625</v>
      </c>
      <c r="D209" s="45">
        <v>472.18661499023437</v>
      </c>
      <c r="E209" s="45">
        <v>534.59222412109375</v>
      </c>
      <c r="F209" s="45">
        <v>496.89859008789062</v>
      </c>
      <c r="G209" s="45">
        <v>496.42938232421875</v>
      </c>
      <c r="H209" s="45">
        <v>483.9169921875</v>
      </c>
      <c r="I209" s="45">
        <v>457.32815551757812</v>
      </c>
      <c r="J209" s="45">
        <v>489.39117431640625</v>
      </c>
      <c r="K209" s="45">
        <v>528.6488037109375</v>
      </c>
      <c r="L209" s="45">
        <v>456.38970947265625</v>
      </c>
      <c r="M209" s="45">
        <v>441.84405517578125</v>
      </c>
      <c r="N209" s="45">
        <v>495.64736938476562</v>
      </c>
      <c r="O209" s="45">
        <v>440.4364013671875</v>
      </c>
      <c r="P209" s="45"/>
      <c r="Q209" s="45"/>
      <c r="R209" s="45">
        <v>429.17526245117187</v>
      </c>
      <c r="S209" s="45"/>
      <c r="T209" s="45"/>
      <c r="U209" s="45">
        <v>562.27587890625</v>
      </c>
      <c r="V209" s="45">
        <v>454.51284790039062</v>
      </c>
      <c r="W209" s="45">
        <v>458.11016845703125</v>
      </c>
      <c r="X209" s="45"/>
      <c r="Y209" s="45"/>
      <c r="Z209" s="45">
        <v>449.97711181640625</v>
      </c>
      <c r="AA209" s="45">
        <v>514.25958251953125</v>
      </c>
      <c r="AB209" s="45">
        <v>439.65438842773437</v>
      </c>
      <c r="AC209" s="45">
        <v>476.87875366210937</v>
      </c>
      <c r="AD209" s="45">
        <v>497.68063354492187</v>
      </c>
      <c r="AE209" s="45"/>
      <c r="AF209" s="45">
        <v>401.33517456054687</v>
      </c>
      <c r="AG209" s="45"/>
      <c r="AH209" s="2">
        <f t="shared" si="99"/>
        <v>37.262059934074806</v>
      </c>
      <c r="AI209" s="2">
        <f t="shared" si="100"/>
        <v>401.33517456054687</v>
      </c>
      <c r="AJ209" s="2">
        <f t="shared" si="101"/>
        <v>422.41287297934025</v>
      </c>
      <c r="AK209" s="2">
        <f t="shared" si="102"/>
        <v>478.30596288045246</v>
      </c>
      <c r="AL209" s="2">
        <f t="shared" si="103"/>
        <v>534.19905278156466</v>
      </c>
      <c r="AM209" s="2">
        <f t="shared" si="104"/>
        <v>562.27587890625</v>
      </c>
      <c r="AN209" s="89">
        <f ca="1">INDIRECT("'calcGREEN(1)'!R"&amp;ROW('calcGREEN(1)'!$V$17)+(ROW(AN209)-ROW($AN$116))/3&amp;"C"&amp;COLUMN('calcGREEN(1)'!$V$17),FALSE)</f>
        <v>492.96965487531304</v>
      </c>
      <c r="AO209" s="64">
        <f t="shared" ref="AO209" ca="1" si="119">AN209</f>
        <v>492.96965487531304</v>
      </c>
      <c r="AP209" s="88">
        <f>AK209-AK212</f>
        <v>3.6885528564453125</v>
      </c>
      <c r="AQ209" s="88">
        <f>AK210-AK213</f>
        <v>2.3778279626185395E-4</v>
      </c>
      <c r="AR209" s="88">
        <f>AK211-AK214</f>
        <v>5.91278076171875E-4</v>
      </c>
      <c r="AS209" s="88">
        <f>data3!AM209</f>
        <v>0.1130470768097922</v>
      </c>
      <c r="AT209" s="2"/>
    </row>
    <row r="210" spans="1:46">
      <c r="A210" s="14" t="str">
        <f>'data organization'!S211</f>
        <v>208:17:2.88:LO</v>
      </c>
      <c r="B210" s="45">
        <v>374.96566772460937</v>
      </c>
      <c r="C210" s="45">
        <v>374.96566772460937</v>
      </c>
      <c r="D210" s="45">
        <v>374.96566772460937</v>
      </c>
      <c r="E210" s="45">
        <v>374.97137451171875</v>
      </c>
      <c r="F210" s="45">
        <v>374.97137451171875</v>
      </c>
      <c r="G210" s="45">
        <v>374.96566772460937</v>
      </c>
      <c r="H210" s="45">
        <v>374.97137451171875</v>
      </c>
      <c r="I210" s="45">
        <v>374.96566772460937</v>
      </c>
      <c r="J210" s="45">
        <v>374.96566772460937</v>
      </c>
      <c r="K210" s="45">
        <v>374.96566772460937</v>
      </c>
      <c r="L210" s="45">
        <v>374.96566772460937</v>
      </c>
      <c r="M210" s="45">
        <v>374.95993041992187</v>
      </c>
      <c r="N210" s="45">
        <v>374.97711181640625</v>
      </c>
      <c r="O210" s="45">
        <v>374.95993041992187</v>
      </c>
      <c r="P210" s="45"/>
      <c r="Q210" s="45"/>
      <c r="R210" s="45">
        <v>374.97711181640625</v>
      </c>
      <c r="S210" s="45"/>
      <c r="T210" s="45"/>
      <c r="U210" s="45">
        <v>374.96566772460937</v>
      </c>
      <c r="V210" s="45">
        <v>374.95993041992187</v>
      </c>
      <c r="W210" s="45">
        <v>374.96566772460937</v>
      </c>
      <c r="X210" s="45"/>
      <c r="Y210" s="45"/>
      <c r="Z210" s="45">
        <v>374.95993041992187</v>
      </c>
      <c r="AA210" s="45">
        <v>374.97137451171875</v>
      </c>
      <c r="AB210" s="45">
        <v>374.95993041992187</v>
      </c>
      <c r="AC210" s="45">
        <v>374.9542236328125</v>
      </c>
      <c r="AD210" s="45">
        <v>374.95993041992187</v>
      </c>
      <c r="AE210" s="45"/>
      <c r="AF210" s="45">
        <v>374.95993041992187</v>
      </c>
      <c r="AG210" s="45"/>
      <c r="AH210" s="2">
        <f t="shared" si="99"/>
        <v>5.7185532972581048E-3</v>
      </c>
      <c r="AI210" s="2">
        <f t="shared" si="100"/>
        <v>374.9542236328125</v>
      </c>
      <c r="AJ210" s="2">
        <f t="shared" si="101"/>
        <v>374.95684448247277</v>
      </c>
      <c r="AK210" s="2">
        <f t="shared" si="102"/>
        <v>374.96542231241864</v>
      </c>
      <c r="AL210" s="2">
        <f t="shared" si="103"/>
        <v>374.9740001423645</v>
      </c>
      <c r="AM210" s="2">
        <f t="shared" si="104"/>
        <v>374.97711181640625</v>
      </c>
      <c r="AN210" s="89"/>
      <c r="AO210" s="64">
        <f t="shared" ref="AO210" ca="1" si="120">AN209</f>
        <v>492.96965487531304</v>
      </c>
      <c r="AP210" s="88"/>
      <c r="AQ210" s="88"/>
      <c r="AR210" s="88"/>
      <c r="AS210" s="88"/>
      <c r="AT210" s="2"/>
    </row>
    <row r="211" spans="1:46">
      <c r="A211" s="14" t="str">
        <f>'data organization'!S212</f>
        <v>209:17:2.88:HS</v>
      </c>
      <c r="B211" s="45">
        <v>154.99053955078125</v>
      </c>
      <c r="C211" s="45">
        <v>154.99053955078125</v>
      </c>
      <c r="D211" s="45">
        <v>154.98817443847656</v>
      </c>
      <c r="E211" s="45">
        <v>154.99053955078125</v>
      </c>
      <c r="F211" s="45">
        <v>154.98580932617187</v>
      </c>
      <c r="G211" s="45">
        <v>154.99290466308594</v>
      </c>
      <c r="H211" s="45">
        <v>154.99053955078125</v>
      </c>
      <c r="I211" s="45">
        <v>154.99053955078125</v>
      </c>
      <c r="J211" s="45">
        <v>154.98817443847656</v>
      </c>
      <c r="K211" s="45">
        <v>154.98817443847656</v>
      </c>
      <c r="L211" s="45">
        <v>154.98817443847656</v>
      </c>
      <c r="M211" s="45">
        <v>154.98580932617187</v>
      </c>
      <c r="N211" s="45">
        <v>154.98817443847656</v>
      </c>
      <c r="O211" s="45">
        <v>154.98817443847656</v>
      </c>
      <c r="P211" s="45"/>
      <c r="Q211" s="45"/>
      <c r="R211" s="45">
        <v>154.99290466308594</v>
      </c>
      <c r="S211" s="45"/>
      <c r="T211" s="45"/>
      <c r="U211" s="45">
        <v>154.98817443847656</v>
      </c>
      <c r="V211" s="45">
        <v>154.99053955078125</v>
      </c>
      <c r="W211" s="45">
        <v>154.98817443847656</v>
      </c>
      <c r="X211" s="45"/>
      <c r="Y211" s="45"/>
      <c r="Z211" s="45">
        <v>154.98580932617187</v>
      </c>
      <c r="AA211" s="45">
        <v>154.98817443847656</v>
      </c>
      <c r="AB211" s="45">
        <v>154.98580932617187</v>
      </c>
      <c r="AC211" s="45">
        <v>154.9810791015625</v>
      </c>
      <c r="AD211" s="45">
        <v>154.98580932617187</v>
      </c>
      <c r="AE211" s="45"/>
      <c r="AF211" s="45">
        <v>154.98817443847656</v>
      </c>
      <c r="AG211" s="45"/>
      <c r="AH211" s="2">
        <f t="shared" si="99"/>
        <v>2.6017793349908153E-3</v>
      </c>
      <c r="AI211" s="2">
        <f t="shared" si="100"/>
        <v>154.9810791015625</v>
      </c>
      <c r="AJ211" s="2">
        <f t="shared" si="101"/>
        <v>154.98446886216612</v>
      </c>
      <c r="AK211" s="2">
        <f t="shared" si="102"/>
        <v>154.98837153116861</v>
      </c>
      <c r="AL211" s="2">
        <f t="shared" si="103"/>
        <v>154.9922742001711</v>
      </c>
      <c r="AM211" s="2">
        <f t="shared" si="104"/>
        <v>154.99290466308594</v>
      </c>
      <c r="AN211" s="89"/>
      <c r="AO211" s="64">
        <f t="shared" ref="AO211" ca="1" si="121">AN209</f>
        <v>492.96965487531304</v>
      </c>
      <c r="AP211" s="88"/>
      <c r="AQ211" s="88"/>
      <c r="AR211" s="88"/>
      <c r="AS211" s="88"/>
      <c r="AT211" s="2"/>
    </row>
    <row r="212" spans="1:46">
      <c r="A212" s="14" t="str">
        <f>'data organization'!S213</f>
        <v>210:17:2.86:HI</v>
      </c>
      <c r="B212" s="45">
        <v>492.98846435546875</v>
      </c>
      <c r="C212" s="45">
        <v>500.96511840820313</v>
      </c>
      <c r="D212" s="45">
        <v>468.58929443359375</v>
      </c>
      <c r="E212" s="45">
        <v>530.52569580078125</v>
      </c>
      <c r="F212" s="45">
        <v>493.1448974609375</v>
      </c>
      <c r="G212" s="45">
        <v>492.51925659179687</v>
      </c>
      <c r="H212" s="45">
        <v>480.16326904296875</v>
      </c>
      <c r="I212" s="45">
        <v>453.7308349609375</v>
      </c>
      <c r="J212" s="45">
        <v>485.637451171875</v>
      </c>
      <c r="K212" s="45">
        <v>524.582275390625</v>
      </c>
      <c r="L212" s="45">
        <v>452.79238891601562</v>
      </c>
      <c r="M212" s="45">
        <v>438.40313720703125</v>
      </c>
      <c r="N212" s="45">
        <v>491.73724365234375</v>
      </c>
      <c r="O212" s="45">
        <v>436.9954833984375</v>
      </c>
      <c r="P212" s="45"/>
      <c r="Q212" s="45"/>
      <c r="R212" s="45">
        <v>425.8907470703125</v>
      </c>
      <c r="S212" s="45"/>
      <c r="T212" s="45"/>
      <c r="U212" s="45">
        <v>557.89654541015625</v>
      </c>
      <c r="V212" s="45">
        <v>451.07196044921875</v>
      </c>
      <c r="W212" s="45">
        <v>454.66925048828125</v>
      </c>
      <c r="X212" s="45"/>
      <c r="Y212" s="45"/>
      <c r="Z212" s="45">
        <v>446.53619384765625</v>
      </c>
      <c r="AA212" s="45">
        <v>510.34942626953125</v>
      </c>
      <c r="AB212" s="45">
        <v>436.369873046875</v>
      </c>
      <c r="AC212" s="45">
        <v>473.12506103515625</v>
      </c>
      <c r="AD212" s="45">
        <v>493.7705078125</v>
      </c>
      <c r="AE212" s="45"/>
      <c r="AF212" s="45">
        <v>398.36346435546875</v>
      </c>
      <c r="AG212" s="45"/>
      <c r="AH212" s="2">
        <f t="shared" si="99"/>
        <v>36.956326332740453</v>
      </c>
      <c r="AI212" s="2">
        <f t="shared" si="100"/>
        <v>398.36346435546875</v>
      </c>
      <c r="AJ212" s="2">
        <f t="shared" si="101"/>
        <v>419.18292052489647</v>
      </c>
      <c r="AK212" s="2">
        <f t="shared" si="102"/>
        <v>474.61741002400714</v>
      </c>
      <c r="AL212" s="2">
        <f t="shared" si="103"/>
        <v>530.05189952311787</v>
      </c>
      <c r="AM212" s="2">
        <f t="shared" si="104"/>
        <v>557.89654541015625</v>
      </c>
      <c r="AN212" s="89">
        <f ca="1">INDIRECT("'calcGREEN(1)'!R"&amp;ROW('calcGREEN(1)'!$V$17)+(ROW(AN212)-ROW($AN$116))/3&amp;"C"&amp;COLUMN('calcGREEN(1)'!$V$17),FALSE)</f>
        <v>489.13817287578297</v>
      </c>
      <c r="AO212" s="64">
        <f t="shared" ref="AO212" ca="1" si="122">AN212</f>
        <v>489.13817287578297</v>
      </c>
      <c r="AP212" s="88">
        <f>AK212-AK215</f>
        <v>3.7211329142252225</v>
      </c>
      <c r="AQ212" s="88">
        <f>AK213-AK216</f>
        <v>-4.730224609375E-4</v>
      </c>
      <c r="AR212" s="88">
        <f>AK214-AK217</f>
        <v>-2.956390380859375E-4</v>
      </c>
      <c r="AS212" s="88">
        <f>data3!AM212</f>
        <v>0.11229041314894062</v>
      </c>
      <c r="AT212" s="2"/>
    </row>
    <row r="213" spans="1:46">
      <c r="A213" s="14" t="str">
        <f>'data organization'!S214</f>
        <v>211:17:2.86:LO</v>
      </c>
      <c r="B213" s="45">
        <v>374.97137451171875</v>
      </c>
      <c r="C213" s="45">
        <v>374.97137451171875</v>
      </c>
      <c r="D213" s="45">
        <v>374.95993041992187</v>
      </c>
      <c r="E213" s="45">
        <v>374.96566772460937</v>
      </c>
      <c r="F213" s="45">
        <v>374.97137451171875</v>
      </c>
      <c r="G213" s="45">
        <v>374.96566772460937</v>
      </c>
      <c r="H213" s="45">
        <v>374.97137451171875</v>
      </c>
      <c r="I213" s="45">
        <v>374.96566772460937</v>
      </c>
      <c r="J213" s="45">
        <v>374.95993041992187</v>
      </c>
      <c r="K213" s="45">
        <v>374.96566772460937</v>
      </c>
      <c r="L213" s="45">
        <v>374.96566772460937</v>
      </c>
      <c r="M213" s="45">
        <v>374.96566772460937</v>
      </c>
      <c r="N213" s="45">
        <v>374.97137451171875</v>
      </c>
      <c r="O213" s="45">
        <v>374.96566772460937</v>
      </c>
      <c r="P213" s="45"/>
      <c r="Q213" s="45"/>
      <c r="R213" s="45">
        <v>374.97137451171875</v>
      </c>
      <c r="S213" s="45"/>
      <c r="T213" s="45"/>
      <c r="U213" s="45">
        <v>374.96566772460937</v>
      </c>
      <c r="V213" s="45">
        <v>374.96566772460937</v>
      </c>
      <c r="W213" s="45">
        <v>374.97137451171875</v>
      </c>
      <c r="X213" s="45"/>
      <c r="Y213" s="45"/>
      <c r="Z213" s="45">
        <v>374.9542236328125</v>
      </c>
      <c r="AA213" s="45">
        <v>374.96566772460937</v>
      </c>
      <c r="AB213" s="45">
        <v>374.96566772460937</v>
      </c>
      <c r="AC213" s="45">
        <v>374.95993041992187</v>
      </c>
      <c r="AD213" s="45">
        <v>374.9542236328125</v>
      </c>
      <c r="AE213" s="45"/>
      <c r="AF213" s="45">
        <v>374.9542236328125</v>
      </c>
      <c r="AG213" s="45"/>
      <c r="AH213" s="2">
        <f t="shared" si="99"/>
        <v>5.5717462046550818E-3</v>
      </c>
      <c r="AI213" s="2">
        <f t="shared" si="100"/>
        <v>374.9542236328125</v>
      </c>
      <c r="AJ213" s="2">
        <f t="shared" si="101"/>
        <v>374.95682691031539</v>
      </c>
      <c r="AK213" s="2">
        <f t="shared" si="102"/>
        <v>374.96518452962238</v>
      </c>
      <c r="AL213" s="2">
        <f t="shared" si="103"/>
        <v>374.97354214892937</v>
      </c>
      <c r="AM213" s="2">
        <f t="shared" si="104"/>
        <v>374.97137451171875</v>
      </c>
      <c r="AN213" s="89"/>
      <c r="AO213" s="64">
        <f t="shared" ref="AO213" ca="1" si="123">AN212</f>
        <v>489.13817287578297</v>
      </c>
      <c r="AP213" s="88"/>
      <c r="AQ213" s="88"/>
      <c r="AR213" s="88"/>
      <c r="AS213" s="88"/>
      <c r="AT213" s="2"/>
    </row>
    <row r="214" spans="1:46">
      <c r="A214" s="14" t="str">
        <f>'data organization'!S215</f>
        <v>212:17:2.86:HS</v>
      </c>
      <c r="B214" s="45">
        <v>154.99053955078125</v>
      </c>
      <c r="C214" s="45">
        <v>154.99053955078125</v>
      </c>
      <c r="D214" s="45">
        <v>154.98817443847656</v>
      </c>
      <c r="E214" s="45">
        <v>154.98817443847656</v>
      </c>
      <c r="F214" s="45">
        <v>154.99053955078125</v>
      </c>
      <c r="G214" s="45">
        <v>154.99053955078125</v>
      </c>
      <c r="H214" s="45">
        <v>154.98817443847656</v>
      </c>
      <c r="I214" s="45">
        <v>154.98344421386719</v>
      </c>
      <c r="J214" s="45">
        <v>154.98817443847656</v>
      </c>
      <c r="K214" s="45">
        <v>154.98817443847656</v>
      </c>
      <c r="L214" s="45">
        <v>154.99053955078125</v>
      </c>
      <c r="M214" s="45">
        <v>154.98580932617187</v>
      </c>
      <c r="N214" s="45">
        <v>154.99290466308594</v>
      </c>
      <c r="O214" s="45">
        <v>154.98580932617187</v>
      </c>
      <c r="P214" s="45"/>
      <c r="Q214" s="45"/>
      <c r="R214" s="45">
        <v>154.99053955078125</v>
      </c>
      <c r="S214" s="45"/>
      <c r="T214" s="45"/>
      <c r="U214" s="45">
        <v>154.98817443847656</v>
      </c>
      <c r="V214" s="45">
        <v>154.99053955078125</v>
      </c>
      <c r="W214" s="45">
        <v>154.98580932617187</v>
      </c>
      <c r="X214" s="45"/>
      <c r="Y214" s="45"/>
      <c r="Z214" s="45">
        <v>154.98344421386719</v>
      </c>
      <c r="AA214" s="45">
        <v>154.98580932617187</v>
      </c>
      <c r="AB214" s="45">
        <v>154.98580932617187</v>
      </c>
      <c r="AC214" s="45">
        <v>154.98344421386719</v>
      </c>
      <c r="AD214" s="45">
        <v>154.98344421386719</v>
      </c>
      <c r="AE214" s="45"/>
      <c r="AF214" s="45">
        <v>154.98817443847656</v>
      </c>
      <c r="AG214" s="45"/>
      <c r="AH214" s="2">
        <f t="shared" si="99"/>
        <v>2.7605215955771954E-3</v>
      </c>
      <c r="AI214" s="2">
        <f t="shared" si="100"/>
        <v>154.98344421386719</v>
      </c>
      <c r="AJ214" s="2">
        <f t="shared" si="101"/>
        <v>154.98363947069907</v>
      </c>
      <c r="AK214" s="2">
        <f t="shared" si="102"/>
        <v>154.98778025309244</v>
      </c>
      <c r="AL214" s="2">
        <f t="shared" si="103"/>
        <v>154.9919210354858</v>
      </c>
      <c r="AM214" s="2">
        <f t="shared" si="104"/>
        <v>154.99290466308594</v>
      </c>
      <c r="AN214" s="89"/>
      <c r="AO214" s="64">
        <f t="shared" ref="AO214" ca="1" si="124">AN212</f>
        <v>489.13817287578297</v>
      </c>
      <c r="AP214" s="88"/>
      <c r="AQ214" s="88"/>
      <c r="AR214" s="88"/>
      <c r="AS214" s="88"/>
      <c r="AT214" s="2"/>
    </row>
    <row r="215" spans="1:46">
      <c r="A215" s="14" t="str">
        <f>'data organization'!S216</f>
        <v>213:17:2.84:HI</v>
      </c>
      <c r="B215" s="45">
        <v>489.23477172851562</v>
      </c>
      <c r="C215" s="45">
        <v>496.89859008789062</v>
      </c>
      <c r="D215" s="45">
        <v>464.8355712890625</v>
      </c>
      <c r="E215" s="45">
        <v>526.302734375</v>
      </c>
      <c r="F215" s="45">
        <v>489.23477172851562</v>
      </c>
      <c r="G215" s="45">
        <v>488.609130859375</v>
      </c>
      <c r="H215" s="45">
        <v>476.4095458984375</v>
      </c>
      <c r="I215" s="45">
        <v>450.13351440429687</v>
      </c>
      <c r="J215" s="45">
        <v>481.88372802734375</v>
      </c>
      <c r="K215" s="45">
        <v>520.5157470703125</v>
      </c>
      <c r="L215" s="45">
        <v>449.19509887695312</v>
      </c>
      <c r="M215" s="45">
        <v>434.96221923828125</v>
      </c>
      <c r="N215" s="45">
        <v>487.9835205078125</v>
      </c>
      <c r="O215" s="45">
        <v>433.55459594726562</v>
      </c>
      <c r="P215" s="45"/>
      <c r="Q215" s="45"/>
      <c r="R215" s="45">
        <v>422.60623168945312</v>
      </c>
      <c r="S215" s="45"/>
      <c r="T215" s="45"/>
      <c r="U215" s="45">
        <v>553.5172119140625</v>
      </c>
      <c r="V215" s="45">
        <v>447.47463989257812</v>
      </c>
      <c r="W215" s="45">
        <v>451.07196044921875</v>
      </c>
      <c r="X215" s="45"/>
      <c r="Y215" s="45"/>
      <c r="Z215" s="45">
        <v>443.09530639648437</v>
      </c>
      <c r="AA215" s="45">
        <v>506.28289794921875</v>
      </c>
      <c r="AB215" s="45">
        <v>432.928955078125</v>
      </c>
      <c r="AC215" s="45">
        <v>469.52774047851562</v>
      </c>
      <c r="AD215" s="45">
        <v>490.01678466796875</v>
      </c>
      <c r="AE215" s="45"/>
      <c r="AF215" s="45">
        <v>395.23538208007813</v>
      </c>
      <c r="AG215" s="45"/>
      <c r="AH215" s="2">
        <f t="shared" si="99"/>
        <v>36.665548975536964</v>
      </c>
      <c r="AI215" s="2">
        <f t="shared" si="100"/>
        <v>395.23538208007813</v>
      </c>
      <c r="AJ215" s="2">
        <f t="shared" si="101"/>
        <v>415.89795364647648</v>
      </c>
      <c r="AK215" s="2">
        <f t="shared" si="102"/>
        <v>470.89627710978192</v>
      </c>
      <c r="AL215" s="2">
        <f t="shared" si="103"/>
        <v>525.89460057308736</v>
      </c>
      <c r="AM215" s="2">
        <f t="shared" si="104"/>
        <v>553.5172119140625</v>
      </c>
      <c r="AN215" s="89">
        <f ca="1">INDIRECT("'calcGREEN(1)'!R"&amp;ROW('calcGREEN(1)'!$V$17)+(ROW(AN215)-ROW($AN$116))/3&amp;"C"&amp;COLUMN('calcGREEN(1)'!$V$17),FALSE)</f>
        <v>485.33233632660921</v>
      </c>
      <c r="AO215" s="64">
        <f t="shared" ref="AO215" ca="1" si="125">AN215</f>
        <v>485.33233632660921</v>
      </c>
      <c r="AP215" s="88">
        <f>AK215-AK218</f>
        <v>3.68855031331384</v>
      </c>
      <c r="AQ215" s="88">
        <f>AK216-AK219</f>
        <v>1.1889139810818961E-3</v>
      </c>
      <c r="AR215" s="88">
        <f>AK217-AK220</f>
        <v>6.8982442218157303E-4</v>
      </c>
      <c r="AS215" s="88">
        <f>data3!AM215</f>
        <v>0.11364595351680684</v>
      </c>
      <c r="AT215" s="2"/>
    </row>
    <row r="216" spans="1:46">
      <c r="A216" s="14" t="str">
        <f>'data organization'!S217</f>
        <v>214:17:2.84:LO</v>
      </c>
      <c r="B216" s="45">
        <v>374.95993041992187</v>
      </c>
      <c r="C216" s="45">
        <v>374.97137451171875</v>
      </c>
      <c r="D216" s="45">
        <v>374.95993041992187</v>
      </c>
      <c r="E216" s="45">
        <v>374.97137451171875</v>
      </c>
      <c r="F216" s="45">
        <v>374.97137451171875</v>
      </c>
      <c r="G216" s="45">
        <v>374.96566772460937</v>
      </c>
      <c r="H216" s="45">
        <v>374.97137451171875</v>
      </c>
      <c r="I216" s="45">
        <v>374.96566772460937</v>
      </c>
      <c r="J216" s="45">
        <v>374.96566772460937</v>
      </c>
      <c r="K216" s="45">
        <v>374.96566772460937</v>
      </c>
      <c r="L216" s="45">
        <v>374.97137451171875</v>
      </c>
      <c r="M216" s="45">
        <v>374.95993041992187</v>
      </c>
      <c r="N216" s="45">
        <v>374.97711181640625</v>
      </c>
      <c r="O216" s="45">
        <v>374.97137451171875</v>
      </c>
      <c r="P216" s="45"/>
      <c r="Q216" s="45"/>
      <c r="R216" s="45">
        <v>374.97137451171875</v>
      </c>
      <c r="S216" s="45"/>
      <c r="T216" s="45"/>
      <c r="U216" s="45">
        <v>374.96566772460937</v>
      </c>
      <c r="V216" s="45">
        <v>374.95993041992187</v>
      </c>
      <c r="W216" s="45">
        <v>374.96566772460937</v>
      </c>
      <c r="X216" s="45"/>
      <c r="Y216" s="45"/>
      <c r="Z216" s="45">
        <v>374.96566772460937</v>
      </c>
      <c r="AA216" s="45">
        <v>374.95993041992187</v>
      </c>
      <c r="AB216" s="45">
        <v>374.95993041992187</v>
      </c>
      <c r="AC216" s="45">
        <v>374.95993041992187</v>
      </c>
      <c r="AD216" s="45">
        <v>374.95993041992187</v>
      </c>
      <c r="AE216" s="45"/>
      <c r="AF216" s="45">
        <v>374.95993041992187</v>
      </c>
      <c r="AG216" s="45"/>
      <c r="AH216" s="2">
        <f t="shared" si="99"/>
        <v>5.3372630708249944E-3</v>
      </c>
      <c r="AI216" s="2">
        <f t="shared" si="100"/>
        <v>374.95993041992187</v>
      </c>
      <c r="AJ216" s="2">
        <f t="shared" si="101"/>
        <v>374.95765165747707</v>
      </c>
      <c r="AK216" s="2">
        <f t="shared" si="102"/>
        <v>374.96565755208331</v>
      </c>
      <c r="AL216" s="2">
        <f t="shared" si="103"/>
        <v>374.97366344668956</v>
      </c>
      <c r="AM216" s="2">
        <f t="shared" si="104"/>
        <v>374.97711181640625</v>
      </c>
      <c r="AN216" s="89"/>
      <c r="AO216" s="64">
        <f t="shared" ref="AO216" ca="1" si="126">AN215</f>
        <v>485.33233632660921</v>
      </c>
      <c r="AP216" s="88"/>
      <c r="AQ216" s="88"/>
      <c r="AR216" s="88"/>
      <c r="AS216" s="88"/>
      <c r="AT216" s="2"/>
    </row>
    <row r="217" spans="1:46">
      <c r="A217" s="14" t="str">
        <f>'data organization'!S218</f>
        <v>215:17:2.84:HS</v>
      </c>
      <c r="B217" s="45">
        <v>154.98817443847656</v>
      </c>
      <c r="C217" s="45">
        <v>154.99053955078125</v>
      </c>
      <c r="D217" s="45">
        <v>154.98817443847656</v>
      </c>
      <c r="E217" s="45">
        <v>154.98580932617187</v>
      </c>
      <c r="F217" s="45">
        <v>154.98817443847656</v>
      </c>
      <c r="G217" s="45">
        <v>154.98817443847656</v>
      </c>
      <c r="H217" s="45">
        <v>154.99053955078125</v>
      </c>
      <c r="I217" s="45">
        <v>154.98580932617187</v>
      </c>
      <c r="J217" s="45">
        <v>154.98344421386719</v>
      </c>
      <c r="K217" s="45">
        <v>154.98817443847656</v>
      </c>
      <c r="L217" s="45">
        <v>154.99053955078125</v>
      </c>
      <c r="M217" s="45">
        <v>154.98580932617187</v>
      </c>
      <c r="N217" s="45">
        <v>154.99290466308594</v>
      </c>
      <c r="O217" s="45">
        <v>154.98817443847656</v>
      </c>
      <c r="P217" s="45"/>
      <c r="Q217" s="45"/>
      <c r="R217" s="45">
        <v>154.99053955078125</v>
      </c>
      <c r="S217" s="45"/>
      <c r="T217" s="45"/>
      <c r="U217" s="45">
        <v>154.98817443847656</v>
      </c>
      <c r="V217" s="45">
        <v>154.99053955078125</v>
      </c>
      <c r="W217" s="45">
        <v>154.98817443847656</v>
      </c>
      <c r="X217" s="45"/>
      <c r="Y217" s="45"/>
      <c r="Z217" s="45">
        <v>154.98817443847656</v>
      </c>
      <c r="AA217" s="45">
        <v>154.99290466308594</v>
      </c>
      <c r="AB217" s="45">
        <v>154.98344421386719</v>
      </c>
      <c r="AC217" s="45">
        <v>154.98344421386719</v>
      </c>
      <c r="AD217" s="45">
        <v>154.98580932617187</v>
      </c>
      <c r="AE217" s="45"/>
      <c r="AF217" s="45">
        <v>154.98817443847656</v>
      </c>
      <c r="AG217" s="45"/>
      <c r="AH217" s="2">
        <f t="shared" si="99"/>
        <v>2.6538393600361097E-3</v>
      </c>
      <c r="AI217" s="2">
        <f t="shared" si="100"/>
        <v>154.98344421386719</v>
      </c>
      <c r="AJ217" s="2">
        <f t="shared" si="101"/>
        <v>154.98409513309048</v>
      </c>
      <c r="AK217" s="2">
        <f t="shared" si="102"/>
        <v>154.98807589213052</v>
      </c>
      <c r="AL217" s="2">
        <f t="shared" si="103"/>
        <v>154.99205665117057</v>
      </c>
      <c r="AM217" s="2">
        <f t="shared" si="104"/>
        <v>154.99290466308594</v>
      </c>
      <c r="AN217" s="89"/>
      <c r="AO217" s="64">
        <f t="shared" ref="AO217" ca="1" si="127">AN215</f>
        <v>485.33233632660921</v>
      </c>
      <c r="AP217" s="88"/>
      <c r="AQ217" s="88"/>
      <c r="AR217" s="88"/>
      <c r="AS217" s="88"/>
      <c r="AT217" s="2"/>
    </row>
    <row r="218" spans="1:46">
      <c r="A218" s="14" t="str">
        <f>'data organization'!S219</f>
        <v>216:17:2.82:HI</v>
      </c>
      <c r="B218" s="45">
        <v>485.32464599609375</v>
      </c>
      <c r="C218" s="45">
        <v>492.98846435546875</v>
      </c>
      <c r="D218" s="45">
        <v>461.23828125</v>
      </c>
      <c r="E218" s="45">
        <v>522.2362060546875</v>
      </c>
      <c r="F218" s="45">
        <v>485.48104858398437</v>
      </c>
      <c r="G218" s="45">
        <v>484.85540771484375</v>
      </c>
      <c r="H218" s="45">
        <v>472.65582275390625</v>
      </c>
      <c r="I218" s="45">
        <v>446.69259643554687</v>
      </c>
      <c r="J218" s="45">
        <v>478.1300048828125</v>
      </c>
      <c r="K218" s="45">
        <v>516.44921875</v>
      </c>
      <c r="L218" s="45">
        <v>445.75418090820312</v>
      </c>
      <c r="M218" s="45">
        <v>431.677734375</v>
      </c>
      <c r="N218" s="45">
        <v>484.07339477539062</v>
      </c>
      <c r="O218" s="45">
        <v>430.11367797851562</v>
      </c>
      <c r="P218" s="45"/>
      <c r="Q218" s="45"/>
      <c r="R218" s="45">
        <v>419.32174682617187</v>
      </c>
      <c r="S218" s="45"/>
      <c r="T218" s="45"/>
      <c r="U218" s="45">
        <v>549.13787841796875</v>
      </c>
      <c r="V218" s="45">
        <v>444.03372192382812</v>
      </c>
      <c r="W218" s="45">
        <v>447.47463989257812</v>
      </c>
      <c r="X218" s="45"/>
      <c r="Y218" s="45"/>
      <c r="Z218" s="45">
        <v>439.65438842773437</v>
      </c>
      <c r="AA218" s="45">
        <v>502.37277221679687</v>
      </c>
      <c r="AB218" s="45">
        <v>429.48806762695312</v>
      </c>
      <c r="AC218" s="45">
        <v>465.77401733398437</v>
      </c>
      <c r="AD218" s="45">
        <v>486.10665893554687</v>
      </c>
      <c r="AE218" s="45"/>
      <c r="AF218" s="45">
        <v>391.95086669921875</v>
      </c>
      <c r="AG218" s="45"/>
      <c r="AH218" s="2">
        <f t="shared" si="99"/>
        <v>36.387423117142859</v>
      </c>
      <c r="AI218" s="2">
        <f t="shared" si="100"/>
        <v>391.95086669921875</v>
      </c>
      <c r="AJ218" s="2">
        <f t="shared" si="101"/>
        <v>412.6265921207538</v>
      </c>
      <c r="AK218" s="2">
        <f t="shared" si="102"/>
        <v>467.20772679646808</v>
      </c>
      <c r="AL218" s="2">
        <f t="shared" si="103"/>
        <v>521.78886147218236</v>
      </c>
      <c r="AM218" s="2">
        <f t="shared" si="104"/>
        <v>549.13787841796875</v>
      </c>
      <c r="AN218" s="89">
        <f ca="1">INDIRECT("'calcGREEN(1)'!R"&amp;ROW('calcGREEN(1)'!$V$17)+(ROW(AN218)-ROW($AN$116))/3&amp;"C"&amp;COLUMN('calcGREEN(1)'!$V$17),FALSE)</f>
        <v>481.48055671844014</v>
      </c>
      <c r="AO218" s="64">
        <f t="shared" ref="AO218" ca="1" si="128">AN218</f>
        <v>481.48055671844014</v>
      </c>
      <c r="AP218" s="88">
        <f>AK218-AK221</f>
        <v>3.7732683817545194</v>
      </c>
      <c r="AQ218" s="88">
        <f>AK219-AK222</f>
        <v>0</v>
      </c>
      <c r="AR218" s="88">
        <f>AK220-AK223</f>
        <v>0</v>
      </c>
      <c r="AS218" s="88">
        <f>data3!AM218</f>
        <v>0.1139352859989291</v>
      </c>
      <c r="AT218" s="2"/>
    </row>
    <row r="219" spans="1:46">
      <c r="A219" s="14" t="str">
        <f>'data organization'!S220</f>
        <v>217:17:2.82:LO</v>
      </c>
      <c r="B219" s="45">
        <v>374.96566772460937</v>
      </c>
      <c r="C219" s="45">
        <v>374.97137451171875</v>
      </c>
      <c r="D219" s="45">
        <v>374.96566772460937</v>
      </c>
      <c r="E219" s="45">
        <v>374.97137451171875</v>
      </c>
      <c r="F219" s="45">
        <v>374.96566772460937</v>
      </c>
      <c r="G219" s="45">
        <v>374.95993041992187</v>
      </c>
      <c r="H219" s="45">
        <v>374.96566772460937</v>
      </c>
      <c r="I219" s="45">
        <v>374.95993041992187</v>
      </c>
      <c r="J219" s="45">
        <v>374.95993041992187</v>
      </c>
      <c r="K219" s="45">
        <v>374.97137451171875</v>
      </c>
      <c r="L219" s="45">
        <v>374.96566772460937</v>
      </c>
      <c r="M219" s="45">
        <v>374.96566772460937</v>
      </c>
      <c r="N219" s="45">
        <v>374.97711181640625</v>
      </c>
      <c r="O219" s="45">
        <v>374.95993041992187</v>
      </c>
      <c r="P219" s="45"/>
      <c r="Q219" s="45"/>
      <c r="R219" s="45">
        <v>374.96566772460937</v>
      </c>
      <c r="S219" s="45"/>
      <c r="T219" s="45"/>
      <c r="U219" s="45">
        <v>374.96566772460937</v>
      </c>
      <c r="V219" s="45">
        <v>374.95993041992187</v>
      </c>
      <c r="W219" s="45">
        <v>374.96566772460937</v>
      </c>
      <c r="X219" s="45"/>
      <c r="Y219" s="45"/>
      <c r="Z219" s="45">
        <v>374.95993041992187</v>
      </c>
      <c r="AA219" s="45">
        <v>374.96566772460937</v>
      </c>
      <c r="AB219" s="45">
        <v>374.95993041992187</v>
      </c>
      <c r="AC219" s="45">
        <v>374.96566772460937</v>
      </c>
      <c r="AD219" s="45">
        <v>374.95993041992187</v>
      </c>
      <c r="AE219" s="45"/>
      <c r="AF219" s="45">
        <v>374.9542236328125</v>
      </c>
      <c r="AG219" s="45"/>
      <c r="AH219" s="2">
        <f t="shared" si="99"/>
        <v>5.0581945963894771E-3</v>
      </c>
      <c r="AI219" s="2">
        <f t="shared" si="100"/>
        <v>374.9542236328125</v>
      </c>
      <c r="AJ219" s="2">
        <f t="shared" si="101"/>
        <v>374.95688134620764</v>
      </c>
      <c r="AK219" s="2">
        <f t="shared" si="102"/>
        <v>374.96446863810223</v>
      </c>
      <c r="AL219" s="2">
        <f t="shared" si="103"/>
        <v>374.97205592999683</v>
      </c>
      <c r="AM219" s="2">
        <f t="shared" si="104"/>
        <v>374.97711181640625</v>
      </c>
      <c r="AN219" s="89"/>
      <c r="AO219" s="64">
        <f t="shared" ref="AO219" ca="1" si="129">AN218</f>
        <v>481.48055671844014</v>
      </c>
      <c r="AP219" s="88"/>
      <c r="AQ219" s="88"/>
      <c r="AR219" s="88"/>
      <c r="AS219" s="88"/>
      <c r="AT219" s="2"/>
    </row>
    <row r="220" spans="1:46">
      <c r="A220" s="14" t="str">
        <f>'data organization'!S221</f>
        <v>218:17:2.82:HS</v>
      </c>
      <c r="B220" s="45">
        <v>154.98580932617187</v>
      </c>
      <c r="C220" s="45">
        <v>154.98580932617187</v>
      </c>
      <c r="D220" s="45">
        <v>154.98580932617187</v>
      </c>
      <c r="E220" s="45">
        <v>154.98817443847656</v>
      </c>
      <c r="F220" s="45">
        <v>154.98817443847656</v>
      </c>
      <c r="G220" s="45">
        <v>154.98817443847656</v>
      </c>
      <c r="H220" s="45">
        <v>154.98817443847656</v>
      </c>
      <c r="I220" s="45">
        <v>154.98817443847656</v>
      </c>
      <c r="J220" s="45">
        <v>154.98344421386719</v>
      </c>
      <c r="K220" s="45">
        <v>154.98817443847656</v>
      </c>
      <c r="L220" s="45">
        <v>154.98817443847656</v>
      </c>
      <c r="M220" s="45">
        <v>154.99053955078125</v>
      </c>
      <c r="N220" s="45">
        <v>154.99053955078125</v>
      </c>
      <c r="O220" s="45">
        <v>154.98580932617187</v>
      </c>
      <c r="P220" s="45"/>
      <c r="Q220" s="45"/>
      <c r="R220" s="45">
        <v>154.99053955078125</v>
      </c>
      <c r="S220" s="45"/>
      <c r="T220" s="45"/>
      <c r="U220" s="45">
        <v>154.98580932617187</v>
      </c>
      <c r="V220" s="45">
        <v>154.99053955078125</v>
      </c>
      <c r="W220" s="45">
        <v>154.98817443847656</v>
      </c>
      <c r="X220" s="45"/>
      <c r="Y220" s="45"/>
      <c r="Z220" s="45">
        <v>154.98580932617187</v>
      </c>
      <c r="AA220" s="45">
        <v>154.99053955078125</v>
      </c>
      <c r="AB220" s="45">
        <v>154.98580932617187</v>
      </c>
      <c r="AC220" s="45">
        <v>154.98817443847656</v>
      </c>
      <c r="AD220" s="45">
        <v>154.98580932617187</v>
      </c>
      <c r="AE220" s="45"/>
      <c r="AF220" s="45">
        <v>154.9810791015625</v>
      </c>
      <c r="AG220" s="45"/>
      <c r="AH220" s="2">
        <f t="shared" si="99"/>
        <v>2.3821891495888342E-3</v>
      </c>
      <c r="AI220" s="2">
        <f t="shared" si="100"/>
        <v>154.9810791015625</v>
      </c>
      <c r="AJ220" s="2">
        <f t="shared" si="101"/>
        <v>154.98381278398395</v>
      </c>
      <c r="AK220" s="2">
        <f t="shared" si="102"/>
        <v>154.98738606770834</v>
      </c>
      <c r="AL220" s="2">
        <f t="shared" si="103"/>
        <v>154.99095935143274</v>
      </c>
      <c r="AM220" s="2">
        <f t="shared" si="104"/>
        <v>154.99053955078125</v>
      </c>
      <c r="AN220" s="89"/>
      <c r="AO220" s="64">
        <f t="shared" ref="AO220" ca="1" si="130">AN218</f>
        <v>481.48055671844014</v>
      </c>
      <c r="AP220" s="88"/>
      <c r="AQ220" s="88"/>
      <c r="AR220" s="88"/>
      <c r="AS220" s="88"/>
      <c r="AT220" s="2"/>
    </row>
    <row r="221" spans="1:46">
      <c r="A221" s="14" t="str">
        <f>'data organization'!S222</f>
        <v>219:17:2.8:HI</v>
      </c>
      <c r="B221" s="45">
        <v>481.41452026367188</v>
      </c>
      <c r="C221" s="45">
        <v>489.078369140625</v>
      </c>
      <c r="D221" s="45">
        <v>457.64096069335937</v>
      </c>
      <c r="E221" s="45">
        <v>518.0133056640625</v>
      </c>
      <c r="F221" s="45">
        <v>481.5709228515625</v>
      </c>
      <c r="G221" s="45">
        <v>480.94528198242187</v>
      </c>
      <c r="H221" s="45">
        <v>468.902099609375</v>
      </c>
      <c r="I221" s="45">
        <v>443.09530639648437</v>
      </c>
      <c r="J221" s="45">
        <v>474.21987915039063</v>
      </c>
      <c r="K221" s="45">
        <v>512.226318359375</v>
      </c>
      <c r="L221" s="45">
        <v>442.1568603515625</v>
      </c>
      <c r="M221" s="45">
        <v>428.08041381835937</v>
      </c>
      <c r="N221" s="45">
        <v>480.16326904296875</v>
      </c>
      <c r="O221" s="45">
        <v>426.67276000976563</v>
      </c>
      <c r="P221" s="45"/>
      <c r="Q221" s="45"/>
      <c r="R221" s="45">
        <v>415.88082885742187</v>
      </c>
      <c r="S221" s="45"/>
      <c r="T221" s="45"/>
      <c r="U221" s="45">
        <v>544.758544921875</v>
      </c>
      <c r="V221" s="45">
        <v>440.4364013671875</v>
      </c>
      <c r="W221" s="45">
        <v>443.8773193359375</v>
      </c>
      <c r="X221" s="45"/>
      <c r="Y221" s="45"/>
      <c r="Z221" s="45">
        <v>436.05706787109375</v>
      </c>
      <c r="AA221" s="45">
        <v>498.14984130859375</v>
      </c>
      <c r="AB221" s="45">
        <v>426.04714965820313</v>
      </c>
      <c r="AC221" s="45">
        <v>462.02029418945312</v>
      </c>
      <c r="AD221" s="45">
        <v>482.196533203125</v>
      </c>
      <c r="AE221" s="45"/>
      <c r="AF221" s="45">
        <v>388.82275390625</v>
      </c>
      <c r="AG221" s="45"/>
      <c r="AH221" s="2">
        <f t="shared" si="99"/>
        <v>36.093534625463654</v>
      </c>
      <c r="AI221" s="2">
        <f t="shared" si="100"/>
        <v>388.82275390625</v>
      </c>
      <c r="AJ221" s="2">
        <f t="shared" si="101"/>
        <v>409.29415647651808</v>
      </c>
      <c r="AK221" s="2">
        <f t="shared" si="102"/>
        <v>463.43445841471356</v>
      </c>
      <c r="AL221" s="2">
        <f t="shared" si="103"/>
        <v>517.57476035290904</v>
      </c>
      <c r="AM221" s="2">
        <f t="shared" si="104"/>
        <v>544.758544921875</v>
      </c>
      <c r="AN221" s="89">
        <f ca="1">INDIRECT("'calcGREEN(1)'!R"&amp;ROW('calcGREEN(1)'!$V$17)+(ROW(AN221)-ROW($AN$116))/3&amp;"C"&amp;COLUMN('calcGREEN(1)'!$V$17),FALSE)</f>
        <v>477.61897082223237</v>
      </c>
      <c r="AO221" s="64">
        <f t="shared" ref="AO221" ca="1" si="131">AN221</f>
        <v>477.61897082223237</v>
      </c>
      <c r="AP221" s="88">
        <f>AK221-AK224</f>
        <v>3.7993405659993869</v>
      </c>
      <c r="AQ221" s="88">
        <f>AK222-AK225</f>
        <v>9.5621744793561447E-4</v>
      </c>
      <c r="AR221" s="88">
        <f>AK223-AK226</f>
        <v>6.8982442220999474E-4</v>
      </c>
      <c r="AS221" s="88">
        <f>data3!AM221</f>
        <v>0.11383856496503242</v>
      </c>
      <c r="AT221" s="2"/>
    </row>
    <row r="222" spans="1:46">
      <c r="A222" s="14" t="str">
        <f>'data organization'!S223</f>
        <v>220:17:2.8:LO</v>
      </c>
      <c r="B222" s="45">
        <v>374.97137451171875</v>
      </c>
      <c r="C222" s="45">
        <v>374.97137451171875</v>
      </c>
      <c r="D222" s="45">
        <v>374.96566772460937</v>
      </c>
      <c r="E222" s="45">
        <v>374.96566772460937</v>
      </c>
      <c r="F222" s="45">
        <v>374.97137451171875</v>
      </c>
      <c r="G222" s="45">
        <v>374.96566772460937</v>
      </c>
      <c r="H222" s="45">
        <v>374.96566772460937</v>
      </c>
      <c r="I222" s="45">
        <v>374.96566772460937</v>
      </c>
      <c r="J222" s="45">
        <v>374.95993041992187</v>
      </c>
      <c r="K222" s="45">
        <v>374.96566772460937</v>
      </c>
      <c r="L222" s="45">
        <v>374.96566772460937</v>
      </c>
      <c r="M222" s="45">
        <v>374.95993041992187</v>
      </c>
      <c r="N222" s="45">
        <v>374.97137451171875</v>
      </c>
      <c r="O222" s="45">
        <v>374.95993041992187</v>
      </c>
      <c r="P222" s="45"/>
      <c r="Q222" s="45"/>
      <c r="R222" s="45">
        <v>374.96566772460937</v>
      </c>
      <c r="S222" s="45"/>
      <c r="T222" s="45"/>
      <c r="U222" s="45">
        <v>374.97137451171875</v>
      </c>
      <c r="V222" s="45">
        <v>374.96566772460937</v>
      </c>
      <c r="W222" s="45">
        <v>374.96566772460937</v>
      </c>
      <c r="X222" s="45"/>
      <c r="Y222" s="45"/>
      <c r="Z222" s="45">
        <v>374.9542236328125</v>
      </c>
      <c r="AA222" s="45">
        <v>374.95993041992187</v>
      </c>
      <c r="AB222" s="45">
        <v>374.96566772460937</v>
      </c>
      <c r="AC222" s="45">
        <v>374.95993041992187</v>
      </c>
      <c r="AD222" s="45">
        <v>374.95993041992187</v>
      </c>
      <c r="AE222" s="45"/>
      <c r="AF222" s="45">
        <v>374.9542236328125</v>
      </c>
      <c r="AG222" s="45"/>
      <c r="AH222" s="2">
        <f t="shared" si="99"/>
        <v>5.0551917234219782E-3</v>
      </c>
      <c r="AI222" s="2">
        <f t="shared" si="100"/>
        <v>374.9542236328125</v>
      </c>
      <c r="AJ222" s="2">
        <f t="shared" si="101"/>
        <v>374.9568858505171</v>
      </c>
      <c r="AK222" s="2">
        <f t="shared" si="102"/>
        <v>374.96446863810223</v>
      </c>
      <c r="AL222" s="2">
        <f t="shared" si="103"/>
        <v>374.97205142568737</v>
      </c>
      <c r="AM222" s="2">
        <f t="shared" si="104"/>
        <v>374.97137451171875</v>
      </c>
      <c r="AN222" s="89"/>
      <c r="AO222" s="64">
        <f t="shared" ref="AO222" ca="1" si="132">AN221</f>
        <v>477.61897082223237</v>
      </c>
      <c r="AP222" s="88"/>
      <c r="AQ222" s="88"/>
      <c r="AR222" s="88"/>
      <c r="AS222" s="88"/>
      <c r="AT222" s="2"/>
    </row>
    <row r="223" spans="1:46">
      <c r="A223" s="14" t="str">
        <f>'data organization'!S224</f>
        <v>221:17:2.8:HS</v>
      </c>
      <c r="B223" s="45">
        <v>154.98817443847656</v>
      </c>
      <c r="C223" s="45">
        <v>154.99053955078125</v>
      </c>
      <c r="D223" s="45">
        <v>154.98580932617187</v>
      </c>
      <c r="E223" s="45">
        <v>154.99290466308594</v>
      </c>
      <c r="F223" s="45">
        <v>154.99053955078125</v>
      </c>
      <c r="G223" s="45">
        <v>154.98817443847656</v>
      </c>
      <c r="H223" s="45">
        <v>154.98817443847656</v>
      </c>
      <c r="I223" s="45">
        <v>154.98817443847656</v>
      </c>
      <c r="J223" s="45">
        <v>154.98817443847656</v>
      </c>
      <c r="K223" s="45">
        <v>154.98817443847656</v>
      </c>
      <c r="L223" s="45">
        <v>154.98817443847656</v>
      </c>
      <c r="M223" s="45">
        <v>154.98817443847656</v>
      </c>
      <c r="N223" s="45">
        <v>154.98580932617187</v>
      </c>
      <c r="O223" s="45">
        <v>154.98817443847656</v>
      </c>
      <c r="P223" s="45"/>
      <c r="Q223" s="45"/>
      <c r="R223" s="45">
        <v>154.98580932617187</v>
      </c>
      <c r="S223" s="45"/>
      <c r="T223" s="45"/>
      <c r="U223" s="45">
        <v>154.98817443847656</v>
      </c>
      <c r="V223" s="45">
        <v>154.98344421386719</v>
      </c>
      <c r="W223" s="45">
        <v>154.98817443847656</v>
      </c>
      <c r="X223" s="45"/>
      <c r="Y223" s="45"/>
      <c r="Z223" s="45">
        <v>154.98580932617187</v>
      </c>
      <c r="AA223" s="45">
        <v>154.98580932617187</v>
      </c>
      <c r="AB223" s="45">
        <v>154.98817443847656</v>
      </c>
      <c r="AC223" s="45">
        <v>154.98817443847656</v>
      </c>
      <c r="AD223" s="45">
        <v>154.98344421386719</v>
      </c>
      <c r="AE223" s="45"/>
      <c r="AF223" s="45">
        <v>154.9810791015625</v>
      </c>
      <c r="AG223" s="45"/>
      <c r="AH223" s="2">
        <f t="shared" si="99"/>
        <v>2.4821842655665385E-3</v>
      </c>
      <c r="AI223" s="2">
        <f t="shared" si="100"/>
        <v>154.9810791015625</v>
      </c>
      <c r="AJ223" s="2">
        <f t="shared" si="101"/>
        <v>154.98366279131</v>
      </c>
      <c r="AK223" s="2">
        <f t="shared" si="102"/>
        <v>154.98738606770834</v>
      </c>
      <c r="AL223" s="2">
        <f t="shared" si="103"/>
        <v>154.99110934410669</v>
      </c>
      <c r="AM223" s="2">
        <f t="shared" si="104"/>
        <v>154.99290466308594</v>
      </c>
      <c r="AN223" s="89"/>
      <c r="AO223" s="64">
        <f t="shared" ref="AO223" ca="1" si="133">AN221</f>
        <v>477.61897082223237</v>
      </c>
      <c r="AP223" s="88"/>
      <c r="AQ223" s="88"/>
      <c r="AR223" s="88"/>
      <c r="AS223" s="88"/>
      <c r="AT223" s="2"/>
    </row>
    <row r="224" spans="1:46">
      <c r="A224" s="14" t="str">
        <f>'data organization'!S225</f>
        <v>222:17:2.78:HI</v>
      </c>
      <c r="B224" s="45">
        <v>477.34799194335937</v>
      </c>
      <c r="C224" s="45">
        <v>485.16824340820312</v>
      </c>
      <c r="D224" s="45">
        <v>453.7308349609375</v>
      </c>
      <c r="E224" s="45">
        <v>513.79034423828125</v>
      </c>
      <c r="F224" s="45">
        <v>477.50439453125</v>
      </c>
      <c r="G224" s="45">
        <v>477.03518676757812</v>
      </c>
      <c r="H224" s="45">
        <v>464.99197387695312</v>
      </c>
      <c r="I224" s="45">
        <v>439.34158325195312</v>
      </c>
      <c r="J224" s="45">
        <v>470.30975341796875</v>
      </c>
      <c r="K224" s="45">
        <v>508.15975952148438</v>
      </c>
      <c r="L224" s="45">
        <v>438.55953979492187</v>
      </c>
      <c r="M224" s="45">
        <v>424.63949584960937</v>
      </c>
      <c r="N224" s="45">
        <v>476.25314331054687</v>
      </c>
      <c r="O224" s="45">
        <v>423.23187255859375</v>
      </c>
      <c r="P224" s="45"/>
      <c r="Q224" s="45"/>
      <c r="R224" s="45">
        <v>412.43991088867187</v>
      </c>
      <c r="S224" s="45"/>
      <c r="T224" s="45"/>
      <c r="U224" s="45">
        <v>540.2227783203125</v>
      </c>
      <c r="V224" s="45">
        <v>436.83908081054687</v>
      </c>
      <c r="W224" s="45">
        <v>440.27999877929687</v>
      </c>
      <c r="X224" s="45"/>
      <c r="Y224" s="45"/>
      <c r="Z224" s="45">
        <v>432.45974731445312</v>
      </c>
      <c r="AA224" s="45">
        <v>494.08331298828125</v>
      </c>
      <c r="AB224" s="45">
        <v>422.60623168945312</v>
      </c>
      <c r="AC224" s="45">
        <v>458.26657104492187</v>
      </c>
      <c r="AD224" s="45">
        <v>478.28640747070312</v>
      </c>
      <c r="AE224" s="45"/>
      <c r="AF224" s="45">
        <v>385.69467163085937</v>
      </c>
      <c r="AG224" s="45"/>
      <c r="AH224" s="2">
        <f t="shared" si="99"/>
        <v>35.791691194067887</v>
      </c>
      <c r="AI224" s="2">
        <f t="shared" si="100"/>
        <v>385.69467163085937</v>
      </c>
      <c r="AJ224" s="2">
        <f t="shared" si="101"/>
        <v>405.94758105761235</v>
      </c>
      <c r="AK224" s="2">
        <f t="shared" si="102"/>
        <v>459.63511784871417</v>
      </c>
      <c r="AL224" s="2">
        <f t="shared" si="103"/>
        <v>513.32265463981605</v>
      </c>
      <c r="AM224" s="2">
        <f t="shared" si="104"/>
        <v>540.2227783203125</v>
      </c>
      <c r="AN224" s="89">
        <f ca="1">INDIRECT("'calcGREEN(1)'!R"&amp;ROW('calcGREEN(1)'!$V$17)+(ROW(AN224)-ROW($AN$116))/3&amp;"C"&amp;COLUMN('calcGREEN(1)'!$V$17),FALSE)</f>
        <v>473.76066307271191</v>
      </c>
      <c r="AO224" s="64">
        <f t="shared" ref="AO224" ca="1" si="134">AN224</f>
        <v>473.76066307271191</v>
      </c>
      <c r="AP224" s="88">
        <f>AK224-AK227</f>
        <v>3.8123690287271756</v>
      </c>
      <c r="AQ224" s="88">
        <f>AK225-AK228</f>
        <v>1.190185546875E-3</v>
      </c>
      <c r="AR224" s="88">
        <f>AK226-AK229</f>
        <v>2.956390380859375E-4</v>
      </c>
      <c r="AS224" s="88">
        <f>data3!AM224</f>
        <v>0.116999318522792</v>
      </c>
      <c r="AT224" s="2"/>
    </row>
    <row r="225" spans="1:46">
      <c r="A225" s="14" t="str">
        <f>'data organization'!S226</f>
        <v>223:17:2.78:LO</v>
      </c>
      <c r="B225" s="45">
        <v>374.97137451171875</v>
      </c>
      <c r="C225" s="45">
        <v>374.95993041992187</v>
      </c>
      <c r="D225" s="45">
        <v>374.97137451171875</v>
      </c>
      <c r="E225" s="45">
        <v>374.97137451171875</v>
      </c>
      <c r="F225" s="45">
        <v>374.95993041992187</v>
      </c>
      <c r="G225" s="45">
        <v>374.96566772460937</v>
      </c>
      <c r="H225" s="45">
        <v>374.97137451171875</v>
      </c>
      <c r="I225" s="45">
        <v>374.95993041992187</v>
      </c>
      <c r="J225" s="45">
        <v>374.95993041992187</v>
      </c>
      <c r="K225" s="45">
        <v>374.96566772460937</v>
      </c>
      <c r="L225" s="45">
        <v>374.96566772460937</v>
      </c>
      <c r="M225" s="45">
        <v>374.95993041992187</v>
      </c>
      <c r="N225" s="45">
        <v>374.97137451171875</v>
      </c>
      <c r="O225" s="45">
        <v>374.95993041992187</v>
      </c>
      <c r="P225" s="45"/>
      <c r="Q225" s="45"/>
      <c r="R225" s="45">
        <v>374.96566772460937</v>
      </c>
      <c r="S225" s="45"/>
      <c r="T225" s="45"/>
      <c r="U225" s="45">
        <v>374.96566772460937</v>
      </c>
      <c r="V225" s="45">
        <v>374.96566772460937</v>
      </c>
      <c r="W225" s="45">
        <v>374.95993041992187</v>
      </c>
      <c r="X225" s="45"/>
      <c r="Y225" s="45"/>
      <c r="Z225" s="45">
        <v>374.95993041992187</v>
      </c>
      <c r="AA225" s="45">
        <v>374.96566772460937</v>
      </c>
      <c r="AB225" s="45">
        <v>374.95993041992187</v>
      </c>
      <c r="AC225" s="45">
        <v>374.96566772460937</v>
      </c>
      <c r="AD225" s="45">
        <v>374.9542236328125</v>
      </c>
      <c r="AE225" s="45"/>
      <c r="AF225" s="45">
        <v>374.948486328125</v>
      </c>
      <c r="AG225" s="45"/>
      <c r="AH225" s="2">
        <f t="shared" si="99"/>
        <v>5.8001748854125236E-3</v>
      </c>
      <c r="AI225" s="2">
        <f t="shared" si="100"/>
        <v>374.948486328125</v>
      </c>
      <c r="AJ225" s="2">
        <f t="shared" si="101"/>
        <v>374.95481215832621</v>
      </c>
      <c r="AK225" s="2">
        <f t="shared" si="102"/>
        <v>374.9635124206543</v>
      </c>
      <c r="AL225" s="2">
        <f t="shared" si="103"/>
        <v>374.97221268298239</v>
      </c>
      <c r="AM225" s="2">
        <f t="shared" si="104"/>
        <v>374.97137451171875</v>
      </c>
      <c r="AN225" s="89"/>
      <c r="AO225" s="64">
        <f t="shared" ref="AO225" ca="1" si="135">AN224</f>
        <v>473.76066307271191</v>
      </c>
      <c r="AP225" s="88"/>
      <c r="AQ225" s="88"/>
      <c r="AR225" s="88"/>
      <c r="AS225" s="88"/>
      <c r="AT225" s="2"/>
    </row>
    <row r="226" spans="1:46">
      <c r="A226" s="14" t="str">
        <f>'data organization'!S227</f>
        <v>224:17:2.78:HS</v>
      </c>
      <c r="B226" s="45">
        <v>154.98817443847656</v>
      </c>
      <c r="C226" s="45">
        <v>154.98580932617187</v>
      </c>
      <c r="D226" s="45">
        <v>154.98580932617187</v>
      </c>
      <c r="E226" s="45">
        <v>154.99053955078125</v>
      </c>
      <c r="F226" s="45">
        <v>154.98580932617187</v>
      </c>
      <c r="G226" s="45">
        <v>154.98580932617187</v>
      </c>
      <c r="H226" s="45">
        <v>154.98817443847656</v>
      </c>
      <c r="I226" s="45">
        <v>154.98817443847656</v>
      </c>
      <c r="J226" s="45">
        <v>154.98344421386719</v>
      </c>
      <c r="K226" s="45">
        <v>154.98580932617187</v>
      </c>
      <c r="L226" s="45">
        <v>154.98580932617187</v>
      </c>
      <c r="M226" s="45">
        <v>154.98344421386719</v>
      </c>
      <c r="N226" s="45">
        <v>154.99053955078125</v>
      </c>
      <c r="O226" s="45">
        <v>154.98580932617187</v>
      </c>
      <c r="P226" s="45"/>
      <c r="Q226" s="45"/>
      <c r="R226" s="45">
        <v>154.99053955078125</v>
      </c>
      <c r="S226" s="45"/>
      <c r="T226" s="45"/>
      <c r="U226" s="45">
        <v>154.98580932617187</v>
      </c>
      <c r="V226" s="45">
        <v>154.99053955078125</v>
      </c>
      <c r="W226" s="45">
        <v>154.98817443847656</v>
      </c>
      <c r="X226" s="45"/>
      <c r="Y226" s="45"/>
      <c r="Z226" s="45">
        <v>154.98344421386719</v>
      </c>
      <c r="AA226" s="45">
        <v>154.98344421386719</v>
      </c>
      <c r="AB226" s="45">
        <v>154.98580932617187</v>
      </c>
      <c r="AC226" s="45">
        <v>154.98580932617187</v>
      </c>
      <c r="AD226" s="45">
        <v>154.98580932617187</v>
      </c>
      <c r="AE226" s="45"/>
      <c r="AF226" s="45">
        <v>154.98817443847656</v>
      </c>
      <c r="AG226" s="45"/>
      <c r="AH226" s="2">
        <f t="shared" si="99"/>
        <v>2.2933265957810465E-3</v>
      </c>
      <c r="AI226" s="2">
        <f t="shared" si="100"/>
        <v>154.98344421386719</v>
      </c>
      <c r="AJ226" s="2">
        <f t="shared" si="101"/>
        <v>154.98325625339245</v>
      </c>
      <c r="AK226" s="2">
        <f t="shared" si="102"/>
        <v>154.98669624328613</v>
      </c>
      <c r="AL226" s="2">
        <f t="shared" si="103"/>
        <v>154.99013623317981</v>
      </c>
      <c r="AM226" s="2">
        <f t="shared" si="104"/>
        <v>154.99053955078125</v>
      </c>
      <c r="AN226" s="89"/>
      <c r="AO226" s="64">
        <f t="shared" ref="AO226" ca="1" si="136">AN224</f>
        <v>473.76066307271191</v>
      </c>
      <c r="AP226" s="88"/>
      <c r="AQ226" s="88"/>
      <c r="AR226" s="88"/>
      <c r="AS226" s="88"/>
      <c r="AT226" s="2"/>
    </row>
    <row r="227" spans="1:46">
      <c r="A227" s="14" t="str">
        <f>'data organization'!S228</f>
        <v>225:17:2.76:HI</v>
      </c>
      <c r="B227" s="45">
        <v>473.4378662109375</v>
      </c>
      <c r="C227" s="45">
        <v>481.10171508789063</v>
      </c>
      <c r="D227" s="45">
        <v>449.97711181640625</v>
      </c>
      <c r="E227" s="45">
        <v>509.56741333007812</v>
      </c>
      <c r="F227" s="45">
        <v>473.59426879882813</v>
      </c>
      <c r="G227" s="45">
        <v>473.12506103515625</v>
      </c>
      <c r="H227" s="45">
        <v>461.23828125</v>
      </c>
      <c r="I227" s="45">
        <v>435.7442626953125</v>
      </c>
      <c r="J227" s="45">
        <v>466.39962768554687</v>
      </c>
      <c r="K227" s="45">
        <v>503.93682861328125</v>
      </c>
      <c r="L227" s="45">
        <v>434.80581665039062</v>
      </c>
      <c r="M227" s="45">
        <v>421.04220581054687</v>
      </c>
      <c r="N227" s="45">
        <v>472.343017578125</v>
      </c>
      <c r="O227" s="45">
        <v>419.79095458984375</v>
      </c>
      <c r="P227" s="45"/>
      <c r="Q227" s="45"/>
      <c r="R227" s="45">
        <v>408.99899291992187</v>
      </c>
      <c r="S227" s="45"/>
      <c r="T227" s="45"/>
      <c r="U227" s="45">
        <v>535.84344482421875</v>
      </c>
      <c r="V227" s="45">
        <v>433.24179077148437</v>
      </c>
      <c r="W227" s="45">
        <v>436.52627563476562</v>
      </c>
      <c r="X227" s="45"/>
      <c r="Y227" s="45"/>
      <c r="Z227" s="45">
        <v>428.8624267578125</v>
      </c>
      <c r="AA227" s="45">
        <v>490.01678466796875</v>
      </c>
      <c r="AB227" s="45">
        <v>419.00894165039062</v>
      </c>
      <c r="AC227" s="45">
        <v>454.3564453125</v>
      </c>
      <c r="AD227" s="45">
        <v>474.21987915039063</v>
      </c>
      <c r="AE227" s="45"/>
      <c r="AF227" s="45">
        <v>382.56655883789062</v>
      </c>
      <c r="AG227" s="45"/>
      <c r="AH227" s="2">
        <f t="shared" si="99"/>
        <v>35.512118143889452</v>
      </c>
      <c r="AI227" s="2">
        <f t="shared" si="100"/>
        <v>382.56655883789062</v>
      </c>
      <c r="AJ227" s="2">
        <f t="shared" si="101"/>
        <v>402.55457160415284</v>
      </c>
      <c r="AK227" s="2">
        <f t="shared" si="102"/>
        <v>455.822748819987</v>
      </c>
      <c r="AL227" s="2">
        <f t="shared" si="103"/>
        <v>509.09092603582116</v>
      </c>
      <c r="AM227" s="2">
        <f t="shared" si="104"/>
        <v>535.84344482421875</v>
      </c>
      <c r="AN227" s="89">
        <f ca="1">INDIRECT("'calcGREEN(1)'!R"&amp;ROW('calcGREEN(1)'!$V$17)+(ROW(AN227)-ROW($AN$116))/3&amp;"C"&amp;COLUMN('calcGREEN(1)'!$V$17),FALSE)</f>
        <v>469.79522853404075</v>
      </c>
      <c r="AO227" s="64">
        <f t="shared" ref="AO227" ca="1" si="137">AN227</f>
        <v>469.79522853404075</v>
      </c>
      <c r="AP227" s="88">
        <f>AK227-AK230</f>
        <v>3.8449541727702012</v>
      </c>
      <c r="AQ227" s="88">
        <f>AK228-AK231</f>
        <v>-7.1461995440813553E-4</v>
      </c>
      <c r="AR227" s="88">
        <f>AK229-AK232</f>
        <v>-6.8982442220999474E-4</v>
      </c>
      <c r="AS227" s="88">
        <f>data3!AM227</f>
        <v>0.11622650392593847</v>
      </c>
      <c r="AT227" s="2"/>
    </row>
    <row r="228" spans="1:46">
      <c r="A228" s="14" t="str">
        <f>'data organization'!S229</f>
        <v>226:17:2.76:LO</v>
      </c>
      <c r="B228" s="45">
        <v>374.97137451171875</v>
      </c>
      <c r="C228" s="45">
        <v>374.96566772460937</v>
      </c>
      <c r="D228" s="45">
        <v>374.96566772460937</v>
      </c>
      <c r="E228" s="45">
        <v>374.97137451171875</v>
      </c>
      <c r="F228" s="45">
        <v>374.96566772460937</v>
      </c>
      <c r="G228" s="45">
        <v>374.96566772460937</v>
      </c>
      <c r="H228" s="45">
        <v>374.96566772460937</v>
      </c>
      <c r="I228" s="45">
        <v>374.96566772460937</v>
      </c>
      <c r="J228" s="45">
        <v>374.95993041992187</v>
      </c>
      <c r="K228" s="45">
        <v>374.97137451171875</v>
      </c>
      <c r="L228" s="45">
        <v>374.95993041992187</v>
      </c>
      <c r="M228" s="45">
        <v>374.95993041992187</v>
      </c>
      <c r="N228" s="45">
        <v>374.96566772460937</v>
      </c>
      <c r="O228" s="45">
        <v>374.9542236328125</v>
      </c>
      <c r="P228" s="45"/>
      <c r="Q228" s="45"/>
      <c r="R228" s="45">
        <v>374.96566772460937</v>
      </c>
      <c r="S228" s="45"/>
      <c r="T228" s="45"/>
      <c r="U228" s="45">
        <v>374.96566772460937</v>
      </c>
      <c r="V228" s="45">
        <v>374.95993041992187</v>
      </c>
      <c r="W228" s="45">
        <v>374.95993041992187</v>
      </c>
      <c r="X228" s="45"/>
      <c r="Y228" s="45"/>
      <c r="Z228" s="45">
        <v>374.9542236328125</v>
      </c>
      <c r="AA228" s="45">
        <v>374.95993041992187</v>
      </c>
      <c r="AB228" s="45">
        <v>374.95993041992187</v>
      </c>
      <c r="AC228" s="45">
        <v>374.95993041992187</v>
      </c>
      <c r="AD228" s="45">
        <v>374.9542236328125</v>
      </c>
      <c r="AE228" s="45"/>
      <c r="AF228" s="45">
        <v>374.948486328125</v>
      </c>
      <c r="AG228" s="45"/>
      <c r="AH228" s="2">
        <f t="shared" si="99"/>
        <v>5.8254407337940302E-3</v>
      </c>
      <c r="AI228" s="2">
        <f t="shared" si="100"/>
        <v>374.948486328125</v>
      </c>
      <c r="AJ228" s="2">
        <f t="shared" si="101"/>
        <v>374.95358407400676</v>
      </c>
      <c r="AK228" s="2">
        <f t="shared" si="102"/>
        <v>374.96232223510742</v>
      </c>
      <c r="AL228" s="2">
        <f t="shared" si="103"/>
        <v>374.97106039620809</v>
      </c>
      <c r="AM228" s="2">
        <f t="shared" si="104"/>
        <v>374.97137451171875</v>
      </c>
      <c r="AN228" s="89"/>
      <c r="AO228" s="64">
        <f t="shared" ref="AO228" ca="1" si="138">AN227</f>
        <v>469.79522853404075</v>
      </c>
      <c r="AP228" s="88"/>
      <c r="AQ228" s="88"/>
      <c r="AR228" s="88"/>
      <c r="AS228" s="88"/>
      <c r="AT228" s="2"/>
    </row>
    <row r="229" spans="1:46">
      <c r="A229" s="14" t="str">
        <f>'data organization'!S230</f>
        <v>227:17:2.76:HS</v>
      </c>
      <c r="B229" s="45">
        <v>154.98817443847656</v>
      </c>
      <c r="C229" s="45">
        <v>154.98580932617187</v>
      </c>
      <c r="D229" s="45">
        <v>154.99053955078125</v>
      </c>
      <c r="E229" s="45">
        <v>154.99053955078125</v>
      </c>
      <c r="F229" s="45">
        <v>154.98580932617187</v>
      </c>
      <c r="G229" s="45">
        <v>154.98580932617187</v>
      </c>
      <c r="H229" s="45">
        <v>154.98817443847656</v>
      </c>
      <c r="I229" s="45">
        <v>154.98817443847656</v>
      </c>
      <c r="J229" s="45">
        <v>154.98344421386719</v>
      </c>
      <c r="K229" s="45">
        <v>154.98817443847656</v>
      </c>
      <c r="L229" s="45">
        <v>154.98817443847656</v>
      </c>
      <c r="M229" s="45">
        <v>154.98580932617187</v>
      </c>
      <c r="N229" s="45">
        <v>154.98580932617187</v>
      </c>
      <c r="O229" s="45">
        <v>154.98817443847656</v>
      </c>
      <c r="P229" s="45"/>
      <c r="Q229" s="45"/>
      <c r="R229" s="45">
        <v>154.98580932617187</v>
      </c>
      <c r="S229" s="45"/>
      <c r="T229" s="45"/>
      <c r="U229" s="45">
        <v>154.98817443847656</v>
      </c>
      <c r="V229" s="45">
        <v>154.98344421386719</v>
      </c>
      <c r="W229" s="45">
        <v>154.98580932617187</v>
      </c>
      <c r="X229" s="45"/>
      <c r="Y229" s="45"/>
      <c r="Z229" s="45">
        <v>154.98580932617187</v>
      </c>
      <c r="AA229" s="45">
        <v>154.98817443847656</v>
      </c>
      <c r="AB229" s="45">
        <v>154.98580932617187</v>
      </c>
      <c r="AC229" s="45">
        <v>154.9810791015625</v>
      </c>
      <c r="AD229" s="45">
        <v>154.98580932617187</v>
      </c>
      <c r="AE229" s="45"/>
      <c r="AF229" s="45">
        <v>154.9810791015625</v>
      </c>
      <c r="AG229" s="45"/>
      <c r="AH229" s="2">
        <f t="shared" si="99"/>
        <v>2.4410174931039945E-3</v>
      </c>
      <c r="AI229" s="2">
        <f t="shared" si="100"/>
        <v>154.9810791015625</v>
      </c>
      <c r="AJ229" s="2">
        <f t="shared" si="101"/>
        <v>154.98273907800839</v>
      </c>
      <c r="AK229" s="2">
        <f t="shared" si="102"/>
        <v>154.98640060424805</v>
      </c>
      <c r="AL229" s="2">
        <f t="shared" si="103"/>
        <v>154.9900621304877</v>
      </c>
      <c r="AM229" s="2">
        <f t="shared" si="104"/>
        <v>154.99053955078125</v>
      </c>
      <c r="AN229" s="89"/>
      <c r="AO229" s="64">
        <f t="shared" ref="AO229" ca="1" si="139">AN227</f>
        <v>469.79522853404075</v>
      </c>
      <c r="AP229" s="88"/>
      <c r="AQ229" s="88"/>
      <c r="AR229" s="88"/>
      <c r="AS229" s="88"/>
      <c r="AT229" s="2"/>
    </row>
    <row r="230" spans="1:46">
      <c r="A230" s="14" t="str">
        <f>'data organization'!S231</f>
        <v>228:17:2.74:HI</v>
      </c>
      <c r="B230" s="45">
        <v>469.52774047851562</v>
      </c>
      <c r="C230" s="45">
        <v>477.03518676757812</v>
      </c>
      <c r="D230" s="45">
        <v>446.223388671875</v>
      </c>
      <c r="E230" s="45">
        <v>505.344482421875</v>
      </c>
      <c r="F230" s="45">
        <v>469.52774047851562</v>
      </c>
      <c r="G230" s="45">
        <v>469.05853271484375</v>
      </c>
      <c r="H230" s="45">
        <v>457.32815551757812</v>
      </c>
      <c r="I230" s="45">
        <v>431.99053955078125</v>
      </c>
      <c r="J230" s="45">
        <v>462.489501953125</v>
      </c>
      <c r="K230" s="45">
        <v>499.5574951171875</v>
      </c>
      <c r="L230" s="45">
        <v>431.20852661132812</v>
      </c>
      <c r="M230" s="45">
        <v>417.60128784179687</v>
      </c>
      <c r="N230" s="45">
        <v>468.2764892578125</v>
      </c>
      <c r="O230" s="45">
        <v>416.19363403320312</v>
      </c>
      <c r="P230" s="45"/>
      <c r="Q230" s="45"/>
      <c r="R230" s="45">
        <v>405.55810546875</v>
      </c>
      <c r="S230" s="45"/>
      <c r="T230" s="45"/>
      <c r="U230" s="45">
        <v>531.30767822265625</v>
      </c>
      <c r="V230" s="45">
        <v>429.48806762695312</v>
      </c>
      <c r="W230" s="45">
        <v>432.928955078125</v>
      </c>
      <c r="X230" s="45"/>
      <c r="Y230" s="45"/>
      <c r="Z230" s="45">
        <v>425.26513671875</v>
      </c>
      <c r="AA230" s="45">
        <v>485.95025634765625</v>
      </c>
      <c r="AB230" s="45">
        <v>415.56802368164062</v>
      </c>
      <c r="AC230" s="45">
        <v>450.60272216796875</v>
      </c>
      <c r="AD230" s="45">
        <v>470.15335083007812</v>
      </c>
      <c r="AE230" s="45"/>
      <c r="AF230" s="45">
        <v>379.28207397460937</v>
      </c>
      <c r="AG230" s="45"/>
      <c r="AH230" s="2">
        <f t="shared" si="99"/>
        <v>35.204608400999099</v>
      </c>
      <c r="AI230" s="2">
        <f t="shared" si="100"/>
        <v>379.28207397460937</v>
      </c>
      <c r="AJ230" s="2">
        <f t="shared" si="101"/>
        <v>399.17088204571814</v>
      </c>
      <c r="AK230" s="2">
        <f t="shared" si="102"/>
        <v>451.9777946472168</v>
      </c>
      <c r="AL230" s="2">
        <f t="shared" si="103"/>
        <v>504.78470724871545</v>
      </c>
      <c r="AM230" s="2">
        <f t="shared" si="104"/>
        <v>531.30767822265625</v>
      </c>
      <c r="AN230" s="89">
        <f ca="1">INDIRECT("'calcGREEN(1)'!R"&amp;ROW('calcGREEN(1)'!$V$17)+(ROW(AN230)-ROW($AN$116))/3&amp;"C"&amp;COLUMN('calcGREEN(1)'!$V$17),FALSE)</f>
        <v>465.85598684617452</v>
      </c>
      <c r="AO230" s="64">
        <f t="shared" ref="AO230" ca="1" si="140">AN230</f>
        <v>465.85598684617452</v>
      </c>
      <c r="AP230" s="88">
        <f>AK230-AK233</f>
        <v>3.8319244384765625</v>
      </c>
      <c r="AQ230" s="88">
        <f>AK231-AK234</f>
        <v>-3.814697265625E-6</v>
      </c>
      <c r="AR230" s="88">
        <f>AK232-AK235</f>
        <v>-1.9709269204781776E-4</v>
      </c>
      <c r="AS230" s="88">
        <f>data3!AM230</f>
        <v>0.11685436002669825</v>
      </c>
      <c r="AT230" s="2"/>
    </row>
    <row r="231" spans="1:46">
      <c r="A231" s="14" t="str">
        <f>'data organization'!S232</f>
        <v>229:17:2.74:LO</v>
      </c>
      <c r="B231" s="45">
        <v>374.96566772460937</v>
      </c>
      <c r="C231" s="45">
        <v>374.95993041992187</v>
      </c>
      <c r="D231" s="45">
        <v>374.96566772460937</v>
      </c>
      <c r="E231" s="45">
        <v>374.96566772460937</v>
      </c>
      <c r="F231" s="45">
        <v>374.97137451171875</v>
      </c>
      <c r="G231" s="45">
        <v>374.96566772460937</v>
      </c>
      <c r="H231" s="45">
        <v>374.97137451171875</v>
      </c>
      <c r="I231" s="45">
        <v>374.95993041992187</v>
      </c>
      <c r="J231" s="45">
        <v>374.95993041992187</v>
      </c>
      <c r="K231" s="45">
        <v>374.96566772460937</v>
      </c>
      <c r="L231" s="45">
        <v>374.95993041992187</v>
      </c>
      <c r="M231" s="45">
        <v>374.95993041992187</v>
      </c>
      <c r="N231" s="45">
        <v>374.97137451171875</v>
      </c>
      <c r="O231" s="45">
        <v>374.9542236328125</v>
      </c>
      <c r="P231" s="45"/>
      <c r="Q231" s="45"/>
      <c r="R231" s="45">
        <v>374.96566772460937</v>
      </c>
      <c r="S231" s="45"/>
      <c r="T231" s="45"/>
      <c r="U231" s="45">
        <v>374.97137451171875</v>
      </c>
      <c r="V231" s="45">
        <v>374.95993041992187</v>
      </c>
      <c r="W231" s="45">
        <v>374.96566772460937</v>
      </c>
      <c r="X231" s="45"/>
      <c r="Y231" s="45"/>
      <c r="Z231" s="45">
        <v>374.9542236328125</v>
      </c>
      <c r="AA231" s="45">
        <v>374.95993041992187</v>
      </c>
      <c r="AB231" s="45">
        <v>374.95993041992187</v>
      </c>
      <c r="AC231" s="45">
        <v>374.96566772460937</v>
      </c>
      <c r="AD231" s="45">
        <v>374.95993041992187</v>
      </c>
      <c r="AE231" s="45"/>
      <c r="AF231" s="45">
        <v>374.9542236328125</v>
      </c>
      <c r="AG231" s="45"/>
      <c r="AH231" s="2">
        <f t="shared" si="99"/>
        <v>5.3295973560343341E-3</v>
      </c>
      <c r="AI231" s="2">
        <f t="shared" si="100"/>
        <v>374.9542236328125</v>
      </c>
      <c r="AJ231" s="2">
        <f t="shared" si="101"/>
        <v>374.95504245902777</v>
      </c>
      <c r="AK231" s="2">
        <f t="shared" si="102"/>
        <v>374.96303685506183</v>
      </c>
      <c r="AL231" s="2">
        <f t="shared" si="103"/>
        <v>374.97103125109589</v>
      </c>
      <c r="AM231" s="2">
        <f t="shared" si="104"/>
        <v>374.97137451171875</v>
      </c>
      <c r="AN231" s="89"/>
      <c r="AO231" s="64">
        <f t="shared" ref="AO231" ca="1" si="141">AN230</f>
        <v>465.85598684617452</v>
      </c>
      <c r="AP231" s="88"/>
      <c r="AQ231" s="88"/>
      <c r="AR231" s="88"/>
      <c r="AS231" s="88"/>
      <c r="AT231" s="2"/>
    </row>
    <row r="232" spans="1:46">
      <c r="A232" s="14" t="str">
        <f>'data organization'!S233</f>
        <v>230:17:2.74:HS</v>
      </c>
      <c r="B232" s="45">
        <v>154.98817443847656</v>
      </c>
      <c r="C232" s="45">
        <v>154.98580932617187</v>
      </c>
      <c r="D232" s="45">
        <v>154.98817443847656</v>
      </c>
      <c r="E232" s="45">
        <v>154.99053955078125</v>
      </c>
      <c r="F232" s="45">
        <v>154.98817443847656</v>
      </c>
      <c r="G232" s="45">
        <v>154.98817443847656</v>
      </c>
      <c r="H232" s="45">
        <v>154.99290466308594</v>
      </c>
      <c r="I232" s="45">
        <v>154.98817443847656</v>
      </c>
      <c r="J232" s="45">
        <v>154.98580932617187</v>
      </c>
      <c r="K232" s="45">
        <v>154.98817443847656</v>
      </c>
      <c r="L232" s="45">
        <v>154.98817443847656</v>
      </c>
      <c r="M232" s="45">
        <v>154.98817443847656</v>
      </c>
      <c r="N232" s="45">
        <v>154.98580932617187</v>
      </c>
      <c r="O232" s="45">
        <v>154.98344421386719</v>
      </c>
      <c r="P232" s="45"/>
      <c r="Q232" s="45"/>
      <c r="R232" s="45">
        <v>154.99053955078125</v>
      </c>
      <c r="S232" s="45"/>
      <c r="T232" s="45"/>
      <c r="U232" s="45">
        <v>154.98580932617187</v>
      </c>
      <c r="V232" s="45">
        <v>154.99053955078125</v>
      </c>
      <c r="W232" s="45">
        <v>154.98817443847656</v>
      </c>
      <c r="X232" s="45"/>
      <c r="Y232" s="45"/>
      <c r="Z232" s="45">
        <v>154.98580932617187</v>
      </c>
      <c r="AA232" s="45">
        <v>154.98580932617187</v>
      </c>
      <c r="AB232" s="45">
        <v>154.98817443847656</v>
      </c>
      <c r="AC232" s="45">
        <v>154.9810791015625</v>
      </c>
      <c r="AD232" s="45">
        <v>154.98344421386719</v>
      </c>
      <c r="AE232" s="45"/>
      <c r="AF232" s="45">
        <v>154.9810791015625</v>
      </c>
      <c r="AG232" s="45"/>
      <c r="AH232" s="2">
        <f t="shared" si="99"/>
        <v>2.8738297284973541E-3</v>
      </c>
      <c r="AI232" s="2">
        <f t="shared" si="100"/>
        <v>154.9810791015625</v>
      </c>
      <c r="AJ232" s="2">
        <f t="shared" si="101"/>
        <v>154.98277968407751</v>
      </c>
      <c r="AK232" s="2">
        <f t="shared" si="102"/>
        <v>154.98709042867026</v>
      </c>
      <c r="AL232" s="2">
        <f t="shared" si="103"/>
        <v>154.991401173263</v>
      </c>
      <c r="AM232" s="2">
        <f t="shared" si="104"/>
        <v>154.99290466308594</v>
      </c>
      <c r="AN232" s="89"/>
      <c r="AO232" s="64">
        <f t="shared" ref="AO232" ca="1" si="142">AN230</f>
        <v>465.85598684617452</v>
      </c>
      <c r="AP232" s="88"/>
      <c r="AQ232" s="88"/>
      <c r="AR232" s="88"/>
      <c r="AS232" s="88"/>
      <c r="AT232" s="2"/>
    </row>
    <row r="233" spans="1:46">
      <c r="A233" s="14" t="str">
        <f>'data organization'!S234</f>
        <v>231:17:2.72:HI</v>
      </c>
      <c r="B233" s="45">
        <v>465.61761474609375</v>
      </c>
      <c r="C233" s="45">
        <v>472.9686279296875</v>
      </c>
      <c r="D233" s="45">
        <v>442.46966552734375</v>
      </c>
      <c r="E233" s="45">
        <v>500.96511840820313</v>
      </c>
      <c r="F233" s="45">
        <v>465.61761474609375</v>
      </c>
      <c r="G233" s="45">
        <v>465.14840698242187</v>
      </c>
      <c r="H233" s="45">
        <v>453.41802978515625</v>
      </c>
      <c r="I233" s="45">
        <v>428.39321899414062</v>
      </c>
      <c r="J233" s="45">
        <v>458.57937622070312</v>
      </c>
      <c r="K233" s="45">
        <v>495.33456420898437</v>
      </c>
      <c r="L233" s="45">
        <v>427.6112060546875</v>
      </c>
      <c r="M233" s="45">
        <v>414.00396728515625</v>
      </c>
      <c r="N233" s="45">
        <v>464.36636352539062</v>
      </c>
      <c r="O233" s="45">
        <v>412.5963134765625</v>
      </c>
      <c r="P233" s="45"/>
      <c r="Q233" s="45"/>
      <c r="R233" s="45">
        <v>402.1171875</v>
      </c>
      <c r="S233" s="45"/>
      <c r="T233" s="45"/>
      <c r="U233" s="45">
        <v>526.77197265625</v>
      </c>
      <c r="V233" s="45">
        <v>425.8907470703125</v>
      </c>
      <c r="W233" s="45">
        <v>429.17526245117187</v>
      </c>
      <c r="X233" s="45"/>
      <c r="Y233" s="45"/>
      <c r="Z233" s="45">
        <v>421.66781616210937</v>
      </c>
      <c r="AA233" s="45">
        <v>481.72732543945313</v>
      </c>
      <c r="AB233" s="45">
        <v>411.970703125</v>
      </c>
      <c r="AC233" s="45">
        <v>446.69259643554687</v>
      </c>
      <c r="AD233" s="45">
        <v>466.24322509765625</v>
      </c>
      <c r="AE233" s="45"/>
      <c r="AF233" s="45">
        <v>376.15396118164062</v>
      </c>
      <c r="AG233" s="45"/>
      <c r="AH233" s="2">
        <f t="shared" si="99"/>
        <v>34.898278388925895</v>
      </c>
      <c r="AI233" s="2">
        <f t="shared" si="100"/>
        <v>376.15396118164062</v>
      </c>
      <c r="AJ233" s="2">
        <f t="shared" si="101"/>
        <v>395.79845262535139</v>
      </c>
      <c r="AK233" s="2">
        <f t="shared" si="102"/>
        <v>448.14587020874023</v>
      </c>
      <c r="AL233" s="2">
        <f t="shared" si="103"/>
        <v>500.49328779212908</v>
      </c>
      <c r="AM233" s="2">
        <f t="shared" si="104"/>
        <v>526.77197265625</v>
      </c>
      <c r="AN233" s="89">
        <f ca="1">INDIRECT("'calcGREEN(1)'!R"&amp;ROW('calcGREEN(1)'!$V$17)+(ROW(AN233)-ROW($AN$116))/3&amp;"C"&amp;COLUMN('calcGREEN(1)'!$V$17),FALSE)</f>
        <v>461.89546535686418</v>
      </c>
      <c r="AO233" s="64">
        <f t="shared" ref="AO233" ca="1" si="143">AN233</f>
        <v>461.89546535686418</v>
      </c>
      <c r="AP233" s="88">
        <f>AK233-AK236</f>
        <v>3.8775431315104356</v>
      </c>
      <c r="AQ233" s="88">
        <f>AK234-AK237</f>
        <v>1.9098917642850211E-3</v>
      </c>
      <c r="AR233" s="88">
        <f>AK235-AK238</f>
        <v>9.8546346029593224E-4</v>
      </c>
      <c r="AS233" s="88">
        <f>data3!AM233</f>
        <v>0.11769433175363808</v>
      </c>
      <c r="AT233" s="2"/>
    </row>
    <row r="234" spans="1:46">
      <c r="A234" s="14" t="str">
        <f>'data organization'!S235</f>
        <v>232:17:2.72:LO</v>
      </c>
      <c r="B234" s="45">
        <v>374.96566772460937</v>
      </c>
      <c r="C234" s="45">
        <v>374.95993041992187</v>
      </c>
      <c r="D234" s="45">
        <v>374.95993041992187</v>
      </c>
      <c r="E234" s="45">
        <v>374.97137451171875</v>
      </c>
      <c r="F234" s="45">
        <v>374.96566772460937</v>
      </c>
      <c r="G234" s="45">
        <v>374.96566772460937</v>
      </c>
      <c r="H234" s="45">
        <v>374.97711181640625</v>
      </c>
      <c r="I234" s="45">
        <v>374.95993041992187</v>
      </c>
      <c r="J234" s="45">
        <v>374.9542236328125</v>
      </c>
      <c r="K234" s="45">
        <v>374.96566772460937</v>
      </c>
      <c r="L234" s="45">
        <v>374.96566772460937</v>
      </c>
      <c r="M234" s="45">
        <v>374.95993041992187</v>
      </c>
      <c r="N234" s="45">
        <v>374.97711181640625</v>
      </c>
      <c r="O234" s="45">
        <v>374.96566772460937</v>
      </c>
      <c r="P234" s="45"/>
      <c r="Q234" s="45"/>
      <c r="R234" s="45">
        <v>374.95993041992187</v>
      </c>
      <c r="S234" s="45"/>
      <c r="T234" s="45"/>
      <c r="U234" s="45">
        <v>374.96566772460937</v>
      </c>
      <c r="V234" s="45">
        <v>374.96566772460937</v>
      </c>
      <c r="W234" s="45">
        <v>374.96566772460937</v>
      </c>
      <c r="X234" s="45"/>
      <c r="Y234" s="45"/>
      <c r="Z234" s="45">
        <v>374.9542236328125</v>
      </c>
      <c r="AA234" s="45">
        <v>374.96566772460937</v>
      </c>
      <c r="AB234" s="45">
        <v>374.9542236328125</v>
      </c>
      <c r="AC234" s="45">
        <v>374.95993041992187</v>
      </c>
      <c r="AD234" s="45">
        <v>374.9542236328125</v>
      </c>
      <c r="AE234" s="45"/>
      <c r="AF234" s="45">
        <v>374.9542236328125</v>
      </c>
      <c r="AG234" s="45"/>
      <c r="AH234" s="2">
        <f t="shared" si="99"/>
        <v>6.5315423855633855E-3</v>
      </c>
      <c r="AI234" s="2">
        <f t="shared" si="100"/>
        <v>374.9542236328125</v>
      </c>
      <c r="AJ234" s="2">
        <f t="shared" si="101"/>
        <v>374.95324335618074</v>
      </c>
      <c r="AK234" s="2">
        <f t="shared" si="102"/>
        <v>374.9630406697591</v>
      </c>
      <c r="AL234" s="2">
        <f t="shared" si="103"/>
        <v>374.97283798333746</v>
      </c>
      <c r="AM234" s="2">
        <f t="shared" si="104"/>
        <v>374.97711181640625</v>
      </c>
      <c r="AN234" s="89"/>
      <c r="AO234" s="64">
        <f t="shared" ref="AO234" ca="1" si="144">AN233</f>
        <v>461.89546535686418</v>
      </c>
      <c r="AP234" s="88"/>
      <c r="AQ234" s="88"/>
      <c r="AR234" s="88"/>
      <c r="AS234" s="88"/>
      <c r="AT234" s="2"/>
    </row>
    <row r="235" spans="1:46">
      <c r="A235" s="14" t="str">
        <f>'data organization'!S236</f>
        <v>233:17:2.72:HS</v>
      </c>
      <c r="B235" s="45">
        <v>154.98817443847656</v>
      </c>
      <c r="C235" s="45">
        <v>154.99053955078125</v>
      </c>
      <c r="D235" s="45">
        <v>154.98580932617187</v>
      </c>
      <c r="E235" s="45">
        <v>154.99053955078125</v>
      </c>
      <c r="F235" s="45">
        <v>154.98580932617187</v>
      </c>
      <c r="G235" s="45">
        <v>154.98580932617187</v>
      </c>
      <c r="H235" s="45">
        <v>154.98817443847656</v>
      </c>
      <c r="I235" s="45">
        <v>154.98817443847656</v>
      </c>
      <c r="J235" s="45">
        <v>154.98580932617187</v>
      </c>
      <c r="K235" s="45">
        <v>154.98817443847656</v>
      </c>
      <c r="L235" s="45">
        <v>154.98580932617187</v>
      </c>
      <c r="M235" s="45">
        <v>154.98817443847656</v>
      </c>
      <c r="N235" s="45">
        <v>154.98817443847656</v>
      </c>
      <c r="O235" s="45">
        <v>154.99053955078125</v>
      </c>
      <c r="P235" s="45"/>
      <c r="Q235" s="45"/>
      <c r="R235" s="45">
        <v>154.98580932617187</v>
      </c>
      <c r="S235" s="45"/>
      <c r="T235" s="45"/>
      <c r="U235" s="45">
        <v>154.99053955078125</v>
      </c>
      <c r="V235" s="45">
        <v>154.98817443847656</v>
      </c>
      <c r="W235" s="45">
        <v>154.98817443847656</v>
      </c>
      <c r="X235" s="45"/>
      <c r="Y235" s="45"/>
      <c r="Z235" s="45">
        <v>154.9810791015625</v>
      </c>
      <c r="AA235" s="45">
        <v>154.99053955078125</v>
      </c>
      <c r="AB235" s="45">
        <v>154.98817443847656</v>
      </c>
      <c r="AC235" s="45">
        <v>154.98580932617187</v>
      </c>
      <c r="AD235" s="45">
        <v>154.98580932617187</v>
      </c>
      <c r="AE235" s="45"/>
      <c r="AF235" s="45">
        <v>154.9810791015625</v>
      </c>
      <c r="AG235" s="45"/>
      <c r="AH235" s="2">
        <f t="shared" si="99"/>
        <v>2.592023847563647E-3</v>
      </c>
      <c r="AI235" s="2">
        <f t="shared" si="100"/>
        <v>154.9810791015625</v>
      </c>
      <c r="AJ235" s="2">
        <f t="shared" si="101"/>
        <v>154.98339948559095</v>
      </c>
      <c r="AK235" s="2">
        <f t="shared" si="102"/>
        <v>154.9872875213623</v>
      </c>
      <c r="AL235" s="2">
        <f t="shared" si="103"/>
        <v>154.99117555713366</v>
      </c>
      <c r="AM235" s="2">
        <f t="shared" si="104"/>
        <v>154.99053955078125</v>
      </c>
      <c r="AN235" s="89"/>
      <c r="AO235" s="64">
        <f t="shared" ref="AO235" ca="1" si="145">AN233</f>
        <v>461.89546535686418</v>
      </c>
      <c r="AP235" s="88"/>
      <c r="AQ235" s="88"/>
      <c r="AR235" s="88"/>
      <c r="AS235" s="88"/>
      <c r="AT235" s="2"/>
    </row>
    <row r="236" spans="1:46">
      <c r="A236" s="14" t="str">
        <f>'data organization'!S237</f>
        <v>234:17:2.7:HI</v>
      </c>
      <c r="B236" s="45">
        <v>461.55108642578125</v>
      </c>
      <c r="C236" s="45">
        <v>468.902099609375</v>
      </c>
      <c r="D236" s="45">
        <v>438.7159423828125</v>
      </c>
      <c r="E236" s="45">
        <v>496.58578491210937</v>
      </c>
      <c r="F236" s="45">
        <v>461.55108642578125</v>
      </c>
      <c r="G236" s="45">
        <v>461.08187866210937</v>
      </c>
      <c r="H236" s="45">
        <v>449.50790405273437</v>
      </c>
      <c r="I236" s="45">
        <v>424.63949584960937</v>
      </c>
      <c r="J236" s="45">
        <v>454.66925048828125</v>
      </c>
      <c r="K236" s="45">
        <v>491.11163330078125</v>
      </c>
      <c r="L236" s="45">
        <v>423.85748291015625</v>
      </c>
      <c r="M236" s="45">
        <v>410.40664672851562</v>
      </c>
      <c r="N236" s="45">
        <v>460.29983520507812</v>
      </c>
      <c r="O236" s="45">
        <v>408.99899291992187</v>
      </c>
      <c r="P236" s="45"/>
      <c r="Q236" s="45"/>
      <c r="R236" s="45">
        <v>398.67626953125</v>
      </c>
      <c r="S236" s="45"/>
      <c r="T236" s="45"/>
      <c r="U236" s="45">
        <v>522.2362060546875</v>
      </c>
      <c r="V236" s="45">
        <v>422.29342651367187</v>
      </c>
      <c r="W236" s="45">
        <v>425.42153930664062</v>
      </c>
      <c r="X236" s="45"/>
      <c r="Y236" s="45"/>
      <c r="Z236" s="45">
        <v>418.07049560546875</v>
      </c>
      <c r="AA236" s="45">
        <v>477.66079711914062</v>
      </c>
      <c r="AB236" s="45">
        <v>408.37338256835937</v>
      </c>
      <c r="AC236" s="45">
        <v>442.782470703125</v>
      </c>
      <c r="AD236" s="45">
        <v>462.17669677734375</v>
      </c>
      <c r="AE236" s="45"/>
      <c r="AF236" s="45">
        <v>372.86944580078125</v>
      </c>
      <c r="AG236" s="45"/>
      <c r="AH236" s="2">
        <f t="shared" si="99"/>
        <v>34.603651959923255</v>
      </c>
      <c r="AI236" s="2">
        <f t="shared" si="100"/>
        <v>372.86944580078125</v>
      </c>
      <c r="AJ236" s="2">
        <f t="shared" si="101"/>
        <v>392.36284913734494</v>
      </c>
      <c r="AK236" s="2">
        <f t="shared" si="102"/>
        <v>444.2683270772298</v>
      </c>
      <c r="AL236" s="2">
        <f t="shared" si="103"/>
        <v>496.17380501711466</v>
      </c>
      <c r="AM236" s="2">
        <f t="shared" si="104"/>
        <v>522.2362060546875</v>
      </c>
      <c r="AN236" s="89">
        <f ca="1">INDIRECT("'calcGREEN(1)'!R"&amp;ROW('calcGREEN(1)'!$V$17)+(ROW(AN236)-ROW($AN$116))/3&amp;"C"&amp;COLUMN('calcGREEN(1)'!$V$17),FALSE)</f>
        <v>457.90647487354966</v>
      </c>
      <c r="AO236" s="64">
        <f t="shared" ref="AO236" ca="1" si="146">AN236</f>
        <v>457.90647487354966</v>
      </c>
      <c r="AP236" s="88">
        <f>AK236-AK239</f>
        <v>3.8905728658040175</v>
      </c>
      <c r="AQ236" s="88">
        <f>AK237-AK240</f>
        <v>-7.1589152014439605E-4</v>
      </c>
      <c r="AR236" s="88">
        <f>AK238-AK241</f>
        <v>1.9709269204781776E-4</v>
      </c>
      <c r="AS236" s="88">
        <f>data3!AM236</f>
        <v>0.1183368928970836</v>
      </c>
      <c r="AT236" s="2"/>
    </row>
    <row r="237" spans="1:46">
      <c r="A237" s="14" t="str">
        <f>'data organization'!S238</f>
        <v>235:17:2.7:LO</v>
      </c>
      <c r="B237" s="45">
        <v>374.96566772460937</v>
      </c>
      <c r="C237" s="45">
        <v>374.96566772460937</v>
      </c>
      <c r="D237" s="45">
        <v>374.95993041992187</v>
      </c>
      <c r="E237" s="45">
        <v>374.96566772460937</v>
      </c>
      <c r="F237" s="45">
        <v>374.96566772460937</v>
      </c>
      <c r="G237" s="45">
        <v>374.97137451171875</v>
      </c>
      <c r="H237" s="45">
        <v>374.96566772460937</v>
      </c>
      <c r="I237" s="45">
        <v>374.95993041992187</v>
      </c>
      <c r="J237" s="45">
        <v>374.95993041992187</v>
      </c>
      <c r="K237" s="45">
        <v>374.95993041992187</v>
      </c>
      <c r="L237" s="45">
        <v>374.96566772460937</v>
      </c>
      <c r="M237" s="45">
        <v>374.9542236328125</v>
      </c>
      <c r="N237" s="45">
        <v>374.97711181640625</v>
      </c>
      <c r="O237" s="45">
        <v>374.9542236328125</v>
      </c>
      <c r="P237" s="45"/>
      <c r="Q237" s="45"/>
      <c r="R237" s="45">
        <v>374.95993041992187</v>
      </c>
      <c r="S237" s="45"/>
      <c r="T237" s="45"/>
      <c r="U237" s="45">
        <v>374.95993041992187</v>
      </c>
      <c r="V237" s="45">
        <v>374.95993041992187</v>
      </c>
      <c r="W237" s="45">
        <v>374.95993041992187</v>
      </c>
      <c r="X237" s="45"/>
      <c r="Y237" s="45"/>
      <c r="Z237" s="45">
        <v>374.9542236328125</v>
      </c>
      <c r="AA237" s="45">
        <v>374.95993041992187</v>
      </c>
      <c r="AB237" s="45">
        <v>374.9542236328125</v>
      </c>
      <c r="AC237" s="45">
        <v>374.95993041992187</v>
      </c>
      <c r="AD237" s="45">
        <v>374.9542236328125</v>
      </c>
      <c r="AE237" s="45"/>
      <c r="AF237" s="45">
        <v>374.9542236328125</v>
      </c>
      <c r="AG237" s="45"/>
      <c r="AH237" s="2">
        <f t="shared" si="99"/>
        <v>5.8402333904563697E-3</v>
      </c>
      <c r="AI237" s="2">
        <f t="shared" si="100"/>
        <v>374.9542236328125</v>
      </c>
      <c r="AJ237" s="2">
        <f t="shared" si="101"/>
        <v>374.9523704279091</v>
      </c>
      <c r="AK237" s="2">
        <f t="shared" si="102"/>
        <v>374.96113077799481</v>
      </c>
      <c r="AL237" s="2">
        <f t="shared" si="103"/>
        <v>374.96989112808052</v>
      </c>
      <c r="AM237" s="2">
        <f t="shared" si="104"/>
        <v>374.97711181640625</v>
      </c>
      <c r="AN237" s="89"/>
      <c r="AO237" s="64">
        <f t="shared" ref="AO237" ca="1" si="147">AN236</f>
        <v>457.90647487354966</v>
      </c>
      <c r="AP237" s="88"/>
      <c r="AQ237" s="88"/>
      <c r="AR237" s="88"/>
      <c r="AS237" s="88"/>
      <c r="AT237" s="2"/>
    </row>
    <row r="238" spans="1:46">
      <c r="A238" s="14" t="str">
        <f>'data organization'!S239</f>
        <v>236:17:2.7:HS</v>
      </c>
      <c r="B238" s="45">
        <v>154.98580932617187</v>
      </c>
      <c r="C238" s="45">
        <v>154.99053955078125</v>
      </c>
      <c r="D238" s="45">
        <v>154.98580932617187</v>
      </c>
      <c r="E238" s="45">
        <v>154.99053955078125</v>
      </c>
      <c r="F238" s="45">
        <v>154.98344421386719</v>
      </c>
      <c r="G238" s="45">
        <v>154.99053955078125</v>
      </c>
      <c r="H238" s="45">
        <v>154.98817443847656</v>
      </c>
      <c r="I238" s="45">
        <v>154.98580932617187</v>
      </c>
      <c r="J238" s="45">
        <v>154.9810791015625</v>
      </c>
      <c r="K238" s="45">
        <v>154.98817443847656</v>
      </c>
      <c r="L238" s="45">
        <v>154.98580932617187</v>
      </c>
      <c r="M238" s="45">
        <v>154.98580932617187</v>
      </c>
      <c r="N238" s="45">
        <v>154.99053955078125</v>
      </c>
      <c r="O238" s="45">
        <v>154.98580932617187</v>
      </c>
      <c r="P238" s="45"/>
      <c r="Q238" s="45"/>
      <c r="R238" s="45">
        <v>154.98580932617187</v>
      </c>
      <c r="S238" s="45"/>
      <c r="T238" s="45"/>
      <c r="U238" s="45">
        <v>154.98817443847656</v>
      </c>
      <c r="V238" s="45">
        <v>154.98344421386719</v>
      </c>
      <c r="W238" s="45">
        <v>154.98817443847656</v>
      </c>
      <c r="X238" s="45"/>
      <c r="Y238" s="45"/>
      <c r="Z238" s="45">
        <v>154.98344421386719</v>
      </c>
      <c r="AA238" s="45">
        <v>154.99053955078125</v>
      </c>
      <c r="AB238" s="45">
        <v>154.9810791015625</v>
      </c>
      <c r="AC238" s="45">
        <v>154.98344421386719</v>
      </c>
      <c r="AD238" s="45">
        <v>154.98344421386719</v>
      </c>
      <c r="AE238" s="45"/>
      <c r="AF238" s="45">
        <v>154.98580932617187</v>
      </c>
      <c r="AG238" s="45"/>
      <c r="AH238" s="2">
        <f t="shared" si="99"/>
        <v>2.9572471814514416E-3</v>
      </c>
      <c r="AI238" s="2">
        <f t="shared" si="100"/>
        <v>154.9810791015625</v>
      </c>
      <c r="AJ238" s="2">
        <f t="shared" si="101"/>
        <v>154.98186618712984</v>
      </c>
      <c r="AK238" s="2">
        <f t="shared" si="102"/>
        <v>154.98630205790201</v>
      </c>
      <c r="AL238" s="2">
        <f t="shared" si="103"/>
        <v>154.99073792867418</v>
      </c>
      <c r="AM238" s="2">
        <f t="shared" si="104"/>
        <v>154.99053955078125</v>
      </c>
      <c r="AN238" s="89"/>
      <c r="AO238" s="64">
        <f t="shared" ref="AO238" ca="1" si="148">AN236</f>
        <v>457.90647487354966</v>
      </c>
      <c r="AP238" s="88"/>
      <c r="AQ238" s="88"/>
      <c r="AR238" s="88"/>
      <c r="AS238" s="88"/>
      <c r="AT238" s="2"/>
    </row>
    <row r="239" spans="1:46">
      <c r="A239" s="14" t="str">
        <f>'data organization'!S240</f>
        <v>237:17:2.68:HI</v>
      </c>
      <c r="B239" s="45">
        <v>457.48455810546875</v>
      </c>
      <c r="C239" s="45">
        <v>464.8355712890625</v>
      </c>
      <c r="D239" s="45">
        <v>434.80581665039062</v>
      </c>
      <c r="E239" s="45">
        <v>492.36285400390625</v>
      </c>
      <c r="F239" s="45">
        <v>457.48455810546875</v>
      </c>
      <c r="G239" s="45">
        <v>457.01535034179687</v>
      </c>
      <c r="H239" s="45">
        <v>445.5977783203125</v>
      </c>
      <c r="I239" s="45">
        <v>420.88577270507812</v>
      </c>
      <c r="J239" s="45">
        <v>450.75912475585937</v>
      </c>
      <c r="K239" s="45">
        <v>486.73226928710937</v>
      </c>
      <c r="L239" s="45">
        <v>420.103759765625</v>
      </c>
      <c r="M239" s="45">
        <v>406.809326171875</v>
      </c>
      <c r="N239" s="45">
        <v>456.23330688476562</v>
      </c>
      <c r="O239" s="45">
        <v>405.55810546875</v>
      </c>
      <c r="P239" s="45"/>
      <c r="Q239" s="45"/>
      <c r="R239" s="45">
        <v>395.0789794921875</v>
      </c>
      <c r="S239" s="45"/>
      <c r="T239" s="45"/>
      <c r="U239" s="45">
        <v>517.700439453125</v>
      </c>
      <c r="V239" s="45">
        <v>418.53970336914063</v>
      </c>
      <c r="W239" s="45">
        <v>421.82421875</v>
      </c>
      <c r="X239" s="45"/>
      <c r="Y239" s="45"/>
      <c r="Z239" s="45">
        <v>414.3167724609375</v>
      </c>
      <c r="AA239" s="45">
        <v>473.4378662109375</v>
      </c>
      <c r="AB239" s="45">
        <v>404.77606201171875</v>
      </c>
      <c r="AC239" s="45">
        <v>439.02877807617187</v>
      </c>
      <c r="AD239" s="45">
        <v>458.11016845703125</v>
      </c>
      <c r="AE239" s="45"/>
      <c r="AF239" s="45">
        <v>369.5849609375</v>
      </c>
      <c r="AG239" s="45"/>
      <c r="AH239" s="2">
        <f t="shared" si="99"/>
        <v>34.312231617599146</v>
      </c>
      <c r="AI239" s="2">
        <f t="shared" si="100"/>
        <v>369.5849609375</v>
      </c>
      <c r="AJ239" s="2">
        <f t="shared" si="101"/>
        <v>388.90940678502704</v>
      </c>
      <c r="AK239" s="2">
        <f t="shared" si="102"/>
        <v>440.37775421142578</v>
      </c>
      <c r="AL239" s="2">
        <f t="shared" si="103"/>
        <v>491.84610163782452</v>
      </c>
      <c r="AM239" s="2">
        <f t="shared" si="104"/>
        <v>517.700439453125</v>
      </c>
      <c r="AN239" s="89">
        <f ca="1">INDIRECT("'calcGREEN(1)'!R"&amp;ROW('calcGREEN(1)'!$V$17)+(ROW(AN239)-ROW($AN$116))/3&amp;"C"&amp;COLUMN('calcGREEN(1)'!$V$17),FALSE)</f>
        <v>453.89570619371574</v>
      </c>
      <c r="AO239" s="64">
        <f t="shared" ref="AO239" ca="1" si="149">AN239</f>
        <v>453.89570619371574</v>
      </c>
      <c r="AP239" s="88">
        <f>AK239-AK242</f>
        <v>3.9166399637858262</v>
      </c>
      <c r="AQ239" s="88">
        <f>AK240-AK243</f>
        <v>4.7810872393938553E-4</v>
      </c>
      <c r="AR239" s="88">
        <f>AK241-AK244</f>
        <v>1.9709269204781776E-4</v>
      </c>
      <c r="AS239" s="88">
        <f>data3!AM239</f>
        <v>0.11926078796386719</v>
      </c>
      <c r="AT239" s="2"/>
    </row>
    <row r="240" spans="1:46">
      <c r="A240" s="14" t="str">
        <f>'data organization'!S241</f>
        <v>238:17:2.68:LO</v>
      </c>
      <c r="B240" s="45">
        <v>374.96566772460937</v>
      </c>
      <c r="C240" s="45">
        <v>374.96566772460937</v>
      </c>
      <c r="D240" s="45">
        <v>374.96566772460937</v>
      </c>
      <c r="E240" s="45">
        <v>374.96566772460937</v>
      </c>
      <c r="F240" s="45">
        <v>374.96566772460937</v>
      </c>
      <c r="G240" s="45">
        <v>374.97137451171875</v>
      </c>
      <c r="H240" s="45">
        <v>374.96566772460937</v>
      </c>
      <c r="I240" s="45">
        <v>374.95993041992187</v>
      </c>
      <c r="J240" s="45">
        <v>374.96566772460937</v>
      </c>
      <c r="K240" s="45">
        <v>374.96566772460937</v>
      </c>
      <c r="L240" s="45">
        <v>374.96566772460937</v>
      </c>
      <c r="M240" s="45">
        <v>374.95993041992187</v>
      </c>
      <c r="N240" s="45">
        <v>374.96566772460937</v>
      </c>
      <c r="O240" s="45">
        <v>374.9542236328125</v>
      </c>
      <c r="P240" s="45"/>
      <c r="Q240" s="45"/>
      <c r="R240" s="45">
        <v>374.96566772460937</v>
      </c>
      <c r="S240" s="45"/>
      <c r="T240" s="45"/>
      <c r="U240" s="45">
        <v>374.95993041992187</v>
      </c>
      <c r="V240" s="45">
        <v>374.95993041992187</v>
      </c>
      <c r="W240" s="45">
        <v>374.95993041992187</v>
      </c>
      <c r="X240" s="45"/>
      <c r="Y240" s="45"/>
      <c r="Z240" s="45">
        <v>374.95993041992187</v>
      </c>
      <c r="AA240" s="45">
        <v>374.95993041992187</v>
      </c>
      <c r="AB240" s="45">
        <v>374.9542236328125</v>
      </c>
      <c r="AC240" s="45">
        <v>374.9542236328125</v>
      </c>
      <c r="AD240" s="45">
        <v>374.95993041992187</v>
      </c>
      <c r="AE240" s="45"/>
      <c r="AF240" s="45">
        <v>374.948486328125</v>
      </c>
      <c r="AG240" s="45"/>
      <c r="AH240" s="2">
        <f t="shared" si="99"/>
        <v>5.2485681162118027E-3</v>
      </c>
      <c r="AI240" s="2">
        <f t="shared" si="100"/>
        <v>374.948486328125</v>
      </c>
      <c r="AJ240" s="2">
        <f t="shared" si="101"/>
        <v>374.95397381734062</v>
      </c>
      <c r="AK240" s="2">
        <f t="shared" si="102"/>
        <v>374.96184666951496</v>
      </c>
      <c r="AL240" s="2">
        <f t="shared" si="103"/>
        <v>374.96971952168929</v>
      </c>
      <c r="AM240" s="2">
        <f t="shared" si="104"/>
        <v>374.97137451171875</v>
      </c>
      <c r="AN240" s="89"/>
      <c r="AO240" s="64">
        <f t="shared" ref="AO240" ca="1" si="150">AN239</f>
        <v>453.89570619371574</v>
      </c>
      <c r="AP240" s="88"/>
      <c r="AQ240" s="88"/>
      <c r="AR240" s="88"/>
      <c r="AS240" s="88"/>
      <c r="AT240" s="2"/>
    </row>
    <row r="241" spans="1:46">
      <c r="A241" s="14" t="str">
        <f>'data organization'!S242</f>
        <v>239:17:2.68:HS</v>
      </c>
      <c r="B241" s="45">
        <v>154.98344421386719</v>
      </c>
      <c r="C241" s="45">
        <v>154.98344421386719</v>
      </c>
      <c r="D241" s="45">
        <v>154.98817443847656</v>
      </c>
      <c r="E241" s="45">
        <v>154.98580932617187</v>
      </c>
      <c r="F241" s="45">
        <v>154.98817443847656</v>
      </c>
      <c r="G241" s="45">
        <v>154.98580932617187</v>
      </c>
      <c r="H241" s="45">
        <v>154.98817443847656</v>
      </c>
      <c r="I241" s="45">
        <v>154.98817443847656</v>
      </c>
      <c r="J241" s="45">
        <v>154.98580932617187</v>
      </c>
      <c r="K241" s="45">
        <v>154.98817443847656</v>
      </c>
      <c r="L241" s="45">
        <v>154.98580932617187</v>
      </c>
      <c r="M241" s="45">
        <v>154.98817443847656</v>
      </c>
      <c r="N241" s="45">
        <v>154.98580932617187</v>
      </c>
      <c r="O241" s="45">
        <v>154.98817443847656</v>
      </c>
      <c r="P241" s="45"/>
      <c r="Q241" s="45"/>
      <c r="R241" s="45">
        <v>154.98580932617187</v>
      </c>
      <c r="S241" s="45"/>
      <c r="T241" s="45"/>
      <c r="U241" s="45">
        <v>154.98580932617187</v>
      </c>
      <c r="V241" s="45">
        <v>154.98580932617187</v>
      </c>
      <c r="W241" s="45">
        <v>154.98580932617187</v>
      </c>
      <c r="X241" s="45"/>
      <c r="Y241" s="45"/>
      <c r="Z241" s="45">
        <v>154.9810791015625</v>
      </c>
      <c r="AA241" s="45">
        <v>154.98344421386719</v>
      </c>
      <c r="AB241" s="45">
        <v>154.98817443847656</v>
      </c>
      <c r="AC241" s="45">
        <v>154.98580932617187</v>
      </c>
      <c r="AD241" s="45">
        <v>154.98344421386719</v>
      </c>
      <c r="AE241" s="45"/>
      <c r="AF241" s="45">
        <v>154.98817443847656</v>
      </c>
      <c r="AG241" s="45"/>
      <c r="AH241" s="2">
        <f t="shared" si="99"/>
        <v>2.010799073850586E-3</v>
      </c>
      <c r="AI241" s="2">
        <f t="shared" si="100"/>
        <v>154.9810791015625</v>
      </c>
      <c r="AJ241" s="2">
        <f t="shared" si="101"/>
        <v>154.9830887665992</v>
      </c>
      <c r="AK241" s="2">
        <f t="shared" si="102"/>
        <v>154.98610496520996</v>
      </c>
      <c r="AL241" s="2">
        <f t="shared" si="103"/>
        <v>154.98912116382073</v>
      </c>
      <c r="AM241" s="2">
        <f t="shared" si="104"/>
        <v>154.98817443847656</v>
      </c>
      <c r="AN241" s="89"/>
      <c r="AO241" s="64">
        <f t="shared" ref="AO241" ca="1" si="151">AN239</f>
        <v>453.89570619371574</v>
      </c>
      <c r="AP241" s="88"/>
      <c r="AQ241" s="88"/>
      <c r="AR241" s="88"/>
      <c r="AS241" s="88"/>
      <c r="AT241" s="2"/>
    </row>
    <row r="242" spans="1:46">
      <c r="A242" s="14" t="str">
        <f>'data organization'!S243</f>
        <v>240:17:2.66:HI</v>
      </c>
      <c r="B242" s="45">
        <v>453.41802978515625</v>
      </c>
      <c r="C242" s="45">
        <v>460.61264038085937</v>
      </c>
      <c r="D242" s="45">
        <v>430.89569091796875</v>
      </c>
      <c r="E242" s="45">
        <v>487.82711791992187</v>
      </c>
      <c r="F242" s="45">
        <v>453.41802978515625</v>
      </c>
      <c r="G242" s="45">
        <v>452.94879150390625</v>
      </c>
      <c r="H242" s="45">
        <v>441.68765258789062</v>
      </c>
      <c r="I242" s="45">
        <v>417.28848266601562</v>
      </c>
      <c r="J242" s="45">
        <v>446.69259643554687</v>
      </c>
      <c r="K242" s="45">
        <v>482.50933837890625</v>
      </c>
      <c r="L242" s="45">
        <v>416.35003662109375</v>
      </c>
      <c r="M242" s="45">
        <v>403.2120361328125</v>
      </c>
      <c r="N242" s="45">
        <v>452.32318115234375</v>
      </c>
      <c r="O242" s="45">
        <v>401.80438232421875</v>
      </c>
      <c r="P242" s="45"/>
      <c r="Q242" s="45"/>
      <c r="R242" s="45">
        <v>391.6380615234375</v>
      </c>
      <c r="S242" s="45"/>
      <c r="T242" s="45"/>
      <c r="U242" s="45">
        <v>513.00830078125</v>
      </c>
      <c r="V242" s="45">
        <v>414.78598022460937</v>
      </c>
      <c r="W242" s="45">
        <v>418.07049560546875</v>
      </c>
      <c r="X242" s="45"/>
      <c r="Y242" s="45"/>
      <c r="Z242" s="45">
        <v>410.71945190429687</v>
      </c>
      <c r="AA242" s="45">
        <v>469.21493530273437</v>
      </c>
      <c r="AB242" s="45">
        <v>401.17877197265625</v>
      </c>
      <c r="AC242" s="45">
        <v>435.11865234375</v>
      </c>
      <c r="AD242" s="45">
        <v>454.04364013671875</v>
      </c>
      <c r="AE242" s="45"/>
      <c r="AF242" s="45">
        <v>366.30044555664062</v>
      </c>
      <c r="AG242" s="45"/>
      <c r="AH242" s="2">
        <f t="shared" si="99"/>
        <v>33.990212222188823</v>
      </c>
      <c r="AI242" s="2">
        <f t="shared" si="100"/>
        <v>366.30044555664062</v>
      </c>
      <c r="AJ242" s="2">
        <f t="shared" si="101"/>
        <v>385.47579591435669</v>
      </c>
      <c r="AK242" s="2">
        <f t="shared" si="102"/>
        <v>436.46111424763996</v>
      </c>
      <c r="AL242" s="2">
        <f t="shared" si="103"/>
        <v>487.44643258092322</v>
      </c>
      <c r="AM242" s="2">
        <f t="shared" si="104"/>
        <v>513.00830078125</v>
      </c>
      <c r="AN242" s="89">
        <f ca="1">INDIRECT("'calcGREEN(1)'!R"&amp;ROW('calcGREEN(1)'!$V$17)+(ROW(AN242)-ROW($AN$116))/3&amp;"C"&amp;COLUMN('calcGREEN(1)'!$V$17),FALSE)</f>
        <v>449.8536241228793</v>
      </c>
      <c r="AO242" s="64">
        <f t="shared" ref="AO242" ca="1" si="152">AN242</f>
        <v>449.8536241228793</v>
      </c>
      <c r="AP242" s="88">
        <f>AK242-AK245</f>
        <v>3.9166412353515625</v>
      </c>
      <c r="AQ242" s="88">
        <f>AK243-AK246</f>
        <v>1.4292399088731145E-3</v>
      </c>
      <c r="AR242" s="88">
        <f>AK244-AK247</f>
        <v>-9.8546346009698027E-5</v>
      </c>
      <c r="AS242" s="88">
        <f>data3!AM242</f>
        <v>0.11865861954227519</v>
      </c>
      <c r="AT242" s="2"/>
    </row>
    <row r="243" spans="1:46">
      <c r="A243" s="14" t="str">
        <f>'data organization'!S244</f>
        <v>241:17:2.66:LO</v>
      </c>
      <c r="B243" s="45">
        <v>374.96566772460937</v>
      </c>
      <c r="C243" s="45">
        <v>374.96566772460937</v>
      </c>
      <c r="D243" s="45">
        <v>374.95993041992187</v>
      </c>
      <c r="E243" s="45">
        <v>374.96566772460937</v>
      </c>
      <c r="F243" s="45">
        <v>374.95993041992187</v>
      </c>
      <c r="G243" s="45">
        <v>374.97137451171875</v>
      </c>
      <c r="H243" s="45">
        <v>374.97137451171875</v>
      </c>
      <c r="I243" s="45">
        <v>374.95993041992187</v>
      </c>
      <c r="J243" s="45">
        <v>374.96566772460937</v>
      </c>
      <c r="K243" s="45">
        <v>374.95993041992187</v>
      </c>
      <c r="L243" s="45">
        <v>374.96566772460937</v>
      </c>
      <c r="M243" s="45">
        <v>374.95993041992187</v>
      </c>
      <c r="N243" s="45">
        <v>374.96566772460937</v>
      </c>
      <c r="O243" s="45">
        <v>374.95993041992187</v>
      </c>
      <c r="P243" s="45"/>
      <c r="Q243" s="45"/>
      <c r="R243" s="45">
        <v>374.96566772460937</v>
      </c>
      <c r="S243" s="45"/>
      <c r="T243" s="45"/>
      <c r="U243" s="45">
        <v>374.96566772460937</v>
      </c>
      <c r="V243" s="45">
        <v>374.95993041992187</v>
      </c>
      <c r="W243" s="45">
        <v>374.95993041992187</v>
      </c>
      <c r="X243" s="45"/>
      <c r="Y243" s="45"/>
      <c r="Z243" s="45">
        <v>374.9542236328125</v>
      </c>
      <c r="AA243" s="45">
        <v>374.9542236328125</v>
      </c>
      <c r="AB243" s="45">
        <v>374.95993041992187</v>
      </c>
      <c r="AC243" s="45">
        <v>374.9542236328125</v>
      </c>
      <c r="AD243" s="45">
        <v>374.9542236328125</v>
      </c>
      <c r="AE243" s="45"/>
      <c r="AF243" s="45">
        <v>374.948486328125</v>
      </c>
      <c r="AG243" s="45"/>
      <c r="AH243" s="2">
        <f t="shared" si="99"/>
        <v>5.6601840821297079E-3</v>
      </c>
      <c r="AI243" s="2">
        <f t="shared" si="100"/>
        <v>374.948486328125</v>
      </c>
      <c r="AJ243" s="2">
        <f t="shared" si="101"/>
        <v>374.9528782846678</v>
      </c>
      <c r="AK243" s="2">
        <f t="shared" si="102"/>
        <v>374.96136856079102</v>
      </c>
      <c r="AL243" s="2">
        <f t="shared" si="103"/>
        <v>374.96985883691423</v>
      </c>
      <c r="AM243" s="2">
        <f t="shared" si="104"/>
        <v>374.97137451171875</v>
      </c>
      <c r="AN243" s="89"/>
      <c r="AO243" s="64">
        <f t="shared" ref="AO243" ca="1" si="153">AN242</f>
        <v>449.8536241228793</v>
      </c>
      <c r="AP243" s="88"/>
      <c r="AQ243" s="88"/>
      <c r="AR243" s="88"/>
      <c r="AS243" s="88"/>
      <c r="AT243" s="2"/>
    </row>
    <row r="244" spans="1:46">
      <c r="A244" s="14" t="str">
        <f>'data organization'!S245</f>
        <v>242:17:2.66:HS</v>
      </c>
      <c r="B244" s="45">
        <v>154.98817443847656</v>
      </c>
      <c r="C244" s="45">
        <v>154.98817443847656</v>
      </c>
      <c r="D244" s="45">
        <v>154.98580932617187</v>
      </c>
      <c r="E244" s="45">
        <v>154.98817443847656</v>
      </c>
      <c r="F244" s="45">
        <v>154.99053955078125</v>
      </c>
      <c r="G244" s="45">
        <v>154.98580932617187</v>
      </c>
      <c r="H244" s="45">
        <v>154.98580932617187</v>
      </c>
      <c r="I244" s="45">
        <v>154.98580932617187</v>
      </c>
      <c r="J244" s="45">
        <v>154.98580932617187</v>
      </c>
      <c r="K244" s="45">
        <v>154.98580932617187</v>
      </c>
      <c r="L244" s="45">
        <v>154.98817443847656</v>
      </c>
      <c r="M244" s="45">
        <v>154.98580932617187</v>
      </c>
      <c r="N244" s="45">
        <v>154.99053955078125</v>
      </c>
      <c r="O244" s="45">
        <v>154.98580932617187</v>
      </c>
      <c r="P244" s="45"/>
      <c r="Q244" s="45"/>
      <c r="R244" s="45">
        <v>154.98580932617187</v>
      </c>
      <c r="S244" s="45"/>
      <c r="T244" s="45"/>
      <c r="U244" s="45">
        <v>154.98344421386719</v>
      </c>
      <c r="V244" s="45">
        <v>154.98344421386719</v>
      </c>
      <c r="W244" s="45">
        <v>154.98817443847656</v>
      </c>
      <c r="X244" s="45"/>
      <c r="Y244" s="45"/>
      <c r="Z244" s="45">
        <v>154.97871398925781</v>
      </c>
      <c r="AA244" s="45">
        <v>154.98580932617187</v>
      </c>
      <c r="AB244" s="45">
        <v>154.98344421386719</v>
      </c>
      <c r="AC244" s="45">
        <v>154.98580932617187</v>
      </c>
      <c r="AD244" s="45">
        <v>154.98580932617187</v>
      </c>
      <c r="AE244" s="45"/>
      <c r="AF244" s="45">
        <v>154.9810791015625</v>
      </c>
      <c r="AG244" s="45"/>
      <c r="AH244" s="2">
        <f t="shared" si="99"/>
        <v>2.6538393600361097E-3</v>
      </c>
      <c r="AI244" s="2">
        <f t="shared" si="100"/>
        <v>154.97871398925781</v>
      </c>
      <c r="AJ244" s="2">
        <f t="shared" si="101"/>
        <v>154.98192711347787</v>
      </c>
      <c r="AK244" s="2">
        <f t="shared" si="102"/>
        <v>154.98590787251791</v>
      </c>
      <c r="AL244" s="2">
        <f t="shared" si="103"/>
        <v>154.98988863155796</v>
      </c>
      <c r="AM244" s="2">
        <f t="shared" si="104"/>
        <v>154.99053955078125</v>
      </c>
      <c r="AN244" s="89"/>
      <c r="AO244" s="64">
        <f t="shared" ref="AO244" ca="1" si="154">AN242</f>
        <v>449.8536241228793</v>
      </c>
      <c r="AP244" s="88"/>
      <c r="AQ244" s="88"/>
      <c r="AR244" s="88"/>
      <c r="AS244" s="88"/>
      <c r="AT244" s="2"/>
    </row>
    <row r="245" spans="1:46">
      <c r="A245" s="14" t="str">
        <f>'data organization'!S246</f>
        <v>243:17:2.64:HI</v>
      </c>
      <c r="B245" s="45">
        <v>449.35150146484375</v>
      </c>
      <c r="C245" s="45">
        <v>456.54611206054687</v>
      </c>
      <c r="D245" s="45">
        <v>426.98556518554688</v>
      </c>
      <c r="E245" s="45">
        <v>483.60418701171875</v>
      </c>
      <c r="F245" s="45">
        <v>449.35150146484375</v>
      </c>
      <c r="G245" s="45">
        <v>448.88226318359375</v>
      </c>
      <c r="H245" s="45">
        <v>437.62112426757812</v>
      </c>
      <c r="I245" s="45">
        <v>413.37835693359375</v>
      </c>
      <c r="J245" s="45">
        <v>442.62606811523437</v>
      </c>
      <c r="K245" s="45">
        <v>478.1300048828125</v>
      </c>
      <c r="L245" s="45">
        <v>412.75271606445312</v>
      </c>
      <c r="M245" s="45">
        <v>399.61471557617187</v>
      </c>
      <c r="N245" s="45">
        <v>448.25665283203125</v>
      </c>
      <c r="O245" s="45">
        <v>398.20706176757812</v>
      </c>
      <c r="P245" s="45"/>
      <c r="Q245" s="45"/>
      <c r="R245" s="45">
        <v>388.1971435546875</v>
      </c>
      <c r="S245" s="45"/>
      <c r="T245" s="45"/>
      <c r="U245" s="45">
        <v>508.47256469726563</v>
      </c>
      <c r="V245" s="45">
        <v>411.03228759765625</v>
      </c>
      <c r="W245" s="45">
        <v>414.3167724609375</v>
      </c>
      <c r="X245" s="45"/>
      <c r="Y245" s="45"/>
      <c r="Z245" s="45">
        <v>406.96572875976562</v>
      </c>
      <c r="AA245" s="45">
        <v>464.99197387695312</v>
      </c>
      <c r="AB245" s="45">
        <v>397.58145141601562</v>
      </c>
      <c r="AC245" s="45">
        <v>431.20852661132812</v>
      </c>
      <c r="AD245" s="45">
        <v>449.97711181640625</v>
      </c>
      <c r="AE245" s="45"/>
      <c r="AF245" s="45">
        <v>363.01596069335937</v>
      </c>
      <c r="AG245" s="45"/>
      <c r="AH245" s="2">
        <f t="shared" si="99"/>
        <v>33.697477596649094</v>
      </c>
      <c r="AI245" s="2">
        <f t="shared" si="100"/>
        <v>363.01596069335937</v>
      </c>
      <c r="AJ245" s="2">
        <f t="shared" si="101"/>
        <v>381.99825661731472</v>
      </c>
      <c r="AK245" s="2">
        <f t="shared" si="102"/>
        <v>432.54447301228839</v>
      </c>
      <c r="AL245" s="2">
        <f t="shared" si="103"/>
        <v>483.09068940726206</v>
      </c>
      <c r="AM245" s="2">
        <f t="shared" si="104"/>
        <v>508.47256469726563</v>
      </c>
      <c r="AN245" s="89">
        <f ca="1">INDIRECT("'calcGREEN(1)'!R"&amp;ROW('calcGREEN(1)'!$V$17)+(ROW(AN245)-ROW($AN$116))/3&amp;"C"&amp;COLUMN('calcGREEN(1)'!$V$17),FALSE)</f>
        <v>445.83195122610664</v>
      </c>
      <c r="AO245" s="64">
        <f t="shared" ref="AO245" ca="1" si="155">AN245</f>
        <v>445.83195122610664</v>
      </c>
      <c r="AP245" s="88">
        <f>AK245-AK248</f>
        <v>3.9818077087402344</v>
      </c>
      <c r="AQ245" s="88">
        <f>AK246-AK249</f>
        <v>7.1461995440813553E-4</v>
      </c>
      <c r="AR245" s="88">
        <f>AK247-AK250</f>
        <v>-8.869171142578125E-4</v>
      </c>
      <c r="AS245" s="88">
        <f>data3!AM245</f>
        <v>0.1205984546292207</v>
      </c>
      <c r="AT245" s="2"/>
    </row>
    <row r="246" spans="1:46">
      <c r="A246" s="14" t="str">
        <f>'data organization'!S247</f>
        <v>244:17:2.64:LO</v>
      </c>
      <c r="B246" s="45">
        <v>374.96566772460937</v>
      </c>
      <c r="C246" s="45">
        <v>374.97137451171875</v>
      </c>
      <c r="D246" s="45">
        <v>374.95993041992187</v>
      </c>
      <c r="E246" s="45">
        <v>374.96566772460937</v>
      </c>
      <c r="F246" s="45">
        <v>374.96566772460937</v>
      </c>
      <c r="G246" s="45">
        <v>374.96566772460937</v>
      </c>
      <c r="H246" s="45">
        <v>374.95993041992187</v>
      </c>
      <c r="I246" s="45">
        <v>374.9542236328125</v>
      </c>
      <c r="J246" s="45">
        <v>374.95993041992187</v>
      </c>
      <c r="K246" s="45">
        <v>374.95993041992187</v>
      </c>
      <c r="L246" s="45">
        <v>374.96566772460937</v>
      </c>
      <c r="M246" s="45">
        <v>374.9542236328125</v>
      </c>
      <c r="N246" s="45">
        <v>374.96566772460937</v>
      </c>
      <c r="O246" s="45">
        <v>374.95993041992187</v>
      </c>
      <c r="P246" s="45"/>
      <c r="Q246" s="45"/>
      <c r="R246" s="45">
        <v>374.95993041992187</v>
      </c>
      <c r="S246" s="45"/>
      <c r="T246" s="45"/>
      <c r="U246" s="45">
        <v>374.95993041992187</v>
      </c>
      <c r="V246" s="45">
        <v>374.96566772460937</v>
      </c>
      <c r="W246" s="45">
        <v>374.9542236328125</v>
      </c>
      <c r="X246" s="45"/>
      <c r="Y246" s="45"/>
      <c r="Z246" s="45">
        <v>374.9542236328125</v>
      </c>
      <c r="AA246" s="45">
        <v>374.95993041992187</v>
      </c>
      <c r="AB246" s="45">
        <v>374.9542236328125</v>
      </c>
      <c r="AC246" s="45">
        <v>374.9542236328125</v>
      </c>
      <c r="AD246" s="45">
        <v>374.9542236328125</v>
      </c>
      <c r="AE246" s="45"/>
      <c r="AF246" s="45">
        <v>374.948486328125</v>
      </c>
      <c r="AG246" s="45"/>
      <c r="AH246" s="2">
        <f t="shared" si="99"/>
        <v>5.5962765648743156E-3</v>
      </c>
      <c r="AI246" s="2">
        <f t="shared" si="100"/>
        <v>374.948486328125</v>
      </c>
      <c r="AJ246" s="2">
        <f t="shared" si="101"/>
        <v>374.95154490603483</v>
      </c>
      <c r="AK246" s="2">
        <f t="shared" si="102"/>
        <v>374.95993932088214</v>
      </c>
      <c r="AL246" s="2">
        <f t="shared" si="103"/>
        <v>374.96833373572946</v>
      </c>
      <c r="AM246" s="2">
        <f t="shared" si="104"/>
        <v>374.97137451171875</v>
      </c>
      <c r="AN246" s="89"/>
      <c r="AO246" s="64">
        <f t="shared" ref="AO246" ca="1" si="156">AN245</f>
        <v>445.83195122610664</v>
      </c>
      <c r="AP246" s="88"/>
      <c r="AQ246" s="88"/>
      <c r="AR246" s="88"/>
      <c r="AS246" s="88"/>
      <c r="AT246" s="2"/>
    </row>
    <row r="247" spans="1:46">
      <c r="A247" s="14" t="str">
        <f>'data organization'!S248</f>
        <v>245:17:2.64:HS</v>
      </c>
      <c r="B247" s="45">
        <v>154.98580932617187</v>
      </c>
      <c r="C247" s="45">
        <v>154.98580932617187</v>
      </c>
      <c r="D247" s="45">
        <v>154.98344421386719</v>
      </c>
      <c r="E247" s="45">
        <v>154.99053955078125</v>
      </c>
      <c r="F247" s="45">
        <v>154.99053955078125</v>
      </c>
      <c r="G247" s="45">
        <v>154.98580932617187</v>
      </c>
      <c r="H247" s="45">
        <v>154.99053955078125</v>
      </c>
      <c r="I247" s="45">
        <v>154.98580932617187</v>
      </c>
      <c r="J247" s="45">
        <v>154.98817443847656</v>
      </c>
      <c r="K247" s="45">
        <v>154.98580932617187</v>
      </c>
      <c r="L247" s="45">
        <v>154.98817443847656</v>
      </c>
      <c r="M247" s="45">
        <v>154.98580932617187</v>
      </c>
      <c r="N247" s="45">
        <v>154.98817443847656</v>
      </c>
      <c r="O247" s="45">
        <v>154.98580932617187</v>
      </c>
      <c r="P247" s="45"/>
      <c r="Q247" s="45"/>
      <c r="R247" s="45">
        <v>154.98817443847656</v>
      </c>
      <c r="S247" s="45"/>
      <c r="T247" s="45"/>
      <c r="U247" s="45">
        <v>154.98344421386719</v>
      </c>
      <c r="V247" s="45">
        <v>154.98580932617187</v>
      </c>
      <c r="W247" s="45">
        <v>154.98580932617187</v>
      </c>
      <c r="X247" s="45"/>
      <c r="Y247" s="45"/>
      <c r="Z247" s="45">
        <v>154.98344421386719</v>
      </c>
      <c r="AA247" s="45">
        <v>154.98344421386719</v>
      </c>
      <c r="AB247" s="45">
        <v>154.9810791015625</v>
      </c>
      <c r="AC247" s="45">
        <v>154.98817443847656</v>
      </c>
      <c r="AD247" s="45">
        <v>154.98344421386719</v>
      </c>
      <c r="AE247" s="45"/>
      <c r="AF247" s="45">
        <v>154.9810791015625</v>
      </c>
      <c r="AG247" s="45"/>
      <c r="AH247" s="2">
        <f t="shared" si="99"/>
        <v>2.6936349588970983E-3</v>
      </c>
      <c r="AI247" s="2">
        <f t="shared" si="100"/>
        <v>154.9810791015625</v>
      </c>
      <c r="AJ247" s="2">
        <f t="shared" si="101"/>
        <v>154.98196596642558</v>
      </c>
      <c r="AK247" s="2">
        <f t="shared" si="102"/>
        <v>154.98600641886392</v>
      </c>
      <c r="AL247" s="2">
        <f t="shared" si="103"/>
        <v>154.99004687130227</v>
      </c>
      <c r="AM247" s="2">
        <f t="shared" si="104"/>
        <v>154.99053955078125</v>
      </c>
      <c r="AN247" s="89"/>
      <c r="AO247" s="64">
        <f t="shared" ref="AO247" ca="1" si="157">AN245</f>
        <v>445.83195122610664</v>
      </c>
      <c r="AP247" s="88"/>
      <c r="AQ247" s="88"/>
      <c r="AR247" s="88"/>
      <c r="AS247" s="88"/>
      <c r="AT247" s="2"/>
    </row>
    <row r="248" spans="1:46">
      <c r="A248" s="14" t="str">
        <f>'data organization'!S249</f>
        <v>246:17:2.62:HI</v>
      </c>
      <c r="B248" s="45">
        <v>445.28497314453125</v>
      </c>
      <c r="C248" s="45">
        <v>452.32318115234375</v>
      </c>
      <c r="D248" s="45">
        <v>423.07546997070312</v>
      </c>
      <c r="E248" s="45">
        <v>479.06845092773437</v>
      </c>
      <c r="F248" s="45">
        <v>445.12857055664062</v>
      </c>
      <c r="G248" s="45">
        <v>444.81573486328125</v>
      </c>
      <c r="H248" s="45">
        <v>433.71099853515625</v>
      </c>
      <c r="I248" s="45">
        <v>409.6246337890625</v>
      </c>
      <c r="J248" s="45">
        <v>438.55953979492187</v>
      </c>
      <c r="K248" s="45">
        <v>473.75067138671875</v>
      </c>
      <c r="L248" s="45">
        <v>408.84259033203125</v>
      </c>
      <c r="M248" s="45">
        <v>395.86099243164063</v>
      </c>
      <c r="N248" s="45">
        <v>444.19012451171875</v>
      </c>
      <c r="O248" s="45">
        <v>394.6097412109375</v>
      </c>
      <c r="P248" s="45"/>
      <c r="Q248" s="45"/>
      <c r="R248" s="45">
        <v>384.59982299804687</v>
      </c>
      <c r="S248" s="45"/>
      <c r="T248" s="45"/>
      <c r="U248" s="45">
        <v>503.78042602539062</v>
      </c>
      <c r="V248" s="45">
        <v>407.278564453125</v>
      </c>
      <c r="W248" s="45">
        <v>410.40664672851562</v>
      </c>
      <c r="X248" s="45"/>
      <c r="Y248" s="45"/>
      <c r="Z248" s="45">
        <v>403.2120361328125</v>
      </c>
      <c r="AA248" s="45">
        <v>460.76904296875</v>
      </c>
      <c r="AB248" s="45">
        <v>393.984130859375</v>
      </c>
      <c r="AC248" s="45">
        <v>427.29840087890625</v>
      </c>
      <c r="AD248" s="45">
        <v>445.75418090820312</v>
      </c>
      <c r="AE248" s="45"/>
      <c r="AF248" s="45">
        <v>359.57504272460937</v>
      </c>
      <c r="AG248" s="45"/>
      <c r="AH248" s="2">
        <f t="shared" si="99"/>
        <v>33.395649144395463</v>
      </c>
      <c r="AI248" s="2">
        <f t="shared" si="100"/>
        <v>359.57504272460937</v>
      </c>
      <c r="AJ248" s="2">
        <f t="shared" si="101"/>
        <v>378.46919158695493</v>
      </c>
      <c r="AK248" s="2">
        <f t="shared" si="102"/>
        <v>428.56266530354816</v>
      </c>
      <c r="AL248" s="2">
        <f t="shared" si="103"/>
        <v>478.65613902014138</v>
      </c>
      <c r="AM248" s="2">
        <f t="shared" si="104"/>
        <v>503.78042602539062</v>
      </c>
      <c r="AN248" s="89">
        <f ca="1">INDIRECT("'calcGREEN(1)'!R"&amp;ROW('calcGREEN(1)'!$V$17)+(ROW(AN248)-ROW($AN$116))/3&amp;"C"&amp;COLUMN('calcGREEN(1)'!$V$17),FALSE)</f>
        <v>441.74453188610494</v>
      </c>
      <c r="AO248" s="64">
        <f t="shared" ref="AO248" ca="1" si="158">AN248</f>
        <v>441.74453188610494</v>
      </c>
      <c r="AP248" s="88">
        <f>AK248-AK251</f>
        <v>3.96877415974933</v>
      </c>
      <c r="AQ248" s="88">
        <f>AK249-AK252</f>
        <v>1.434326171875E-3</v>
      </c>
      <c r="AR248" s="88">
        <f>AK250-AK253</f>
        <v>-2.956390380859375E-4</v>
      </c>
      <c r="AS248" s="88">
        <f>data3!AM248</f>
        <v>0.12136923882269102</v>
      </c>
      <c r="AT248" s="2"/>
    </row>
    <row r="249" spans="1:46">
      <c r="A249" s="14" t="str">
        <f>'data organization'!S250</f>
        <v>247:17:2.62:LO</v>
      </c>
      <c r="B249" s="45">
        <v>374.96566772460937</v>
      </c>
      <c r="C249" s="45">
        <v>374.95993041992187</v>
      </c>
      <c r="D249" s="45">
        <v>374.9542236328125</v>
      </c>
      <c r="E249" s="45">
        <v>374.97137451171875</v>
      </c>
      <c r="F249" s="45">
        <v>374.95993041992187</v>
      </c>
      <c r="G249" s="45">
        <v>374.96566772460937</v>
      </c>
      <c r="H249" s="45">
        <v>374.97137451171875</v>
      </c>
      <c r="I249" s="45">
        <v>374.95993041992187</v>
      </c>
      <c r="J249" s="45">
        <v>374.9542236328125</v>
      </c>
      <c r="K249" s="45">
        <v>374.95993041992187</v>
      </c>
      <c r="L249" s="45">
        <v>374.96566772460937</v>
      </c>
      <c r="M249" s="45">
        <v>374.9542236328125</v>
      </c>
      <c r="N249" s="45">
        <v>374.96566772460937</v>
      </c>
      <c r="O249" s="45">
        <v>374.9542236328125</v>
      </c>
      <c r="P249" s="45"/>
      <c r="Q249" s="45"/>
      <c r="R249" s="45">
        <v>374.95993041992187</v>
      </c>
      <c r="S249" s="45"/>
      <c r="T249" s="45"/>
      <c r="U249" s="45">
        <v>374.9542236328125</v>
      </c>
      <c r="V249" s="45">
        <v>374.9542236328125</v>
      </c>
      <c r="W249" s="45">
        <v>374.9542236328125</v>
      </c>
      <c r="X249" s="45"/>
      <c r="Y249" s="45"/>
      <c r="Z249" s="45">
        <v>374.9542236328125</v>
      </c>
      <c r="AA249" s="45">
        <v>374.95993041992187</v>
      </c>
      <c r="AB249" s="45">
        <v>374.9542236328125</v>
      </c>
      <c r="AC249" s="45">
        <v>374.95993041992187</v>
      </c>
      <c r="AD249" s="45">
        <v>374.9542236328125</v>
      </c>
      <c r="AE249" s="45"/>
      <c r="AF249" s="45">
        <v>374.9542236328125</v>
      </c>
      <c r="AG249" s="45"/>
      <c r="AH249" s="2">
        <f t="shared" si="99"/>
        <v>5.6717829474930426E-3</v>
      </c>
      <c r="AI249" s="2">
        <f t="shared" si="100"/>
        <v>374.9542236328125</v>
      </c>
      <c r="AJ249" s="2">
        <f t="shared" si="101"/>
        <v>374.95071702650648</v>
      </c>
      <c r="AK249" s="2">
        <f t="shared" si="102"/>
        <v>374.95922470092773</v>
      </c>
      <c r="AL249" s="2">
        <f t="shared" si="103"/>
        <v>374.96773237534899</v>
      </c>
      <c r="AM249" s="2">
        <f t="shared" si="104"/>
        <v>374.97137451171875</v>
      </c>
      <c r="AN249" s="89"/>
      <c r="AO249" s="64">
        <f t="shared" ref="AO249" ca="1" si="159">AN248</f>
        <v>441.74453188610494</v>
      </c>
      <c r="AP249" s="88"/>
      <c r="AQ249" s="88"/>
      <c r="AR249" s="88"/>
      <c r="AS249" s="88"/>
      <c r="AT249" s="2"/>
    </row>
    <row r="250" spans="1:46">
      <c r="A250" s="14" t="str">
        <f>'data organization'!S251</f>
        <v>248:17:2.62:HS</v>
      </c>
      <c r="B250" s="45">
        <v>154.98344421386719</v>
      </c>
      <c r="C250" s="45">
        <v>154.98817443847656</v>
      </c>
      <c r="D250" s="45">
        <v>154.98817443847656</v>
      </c>
      <c r="E250" s="45">
        <v>154.99053955078125</v>
      </c>
      <c r="F250" s="45">
        <v>154.98580932617187</v>
      </c>
      <c r="G250" s="45">
        <v>154.98580932617187</v>
      </c>
      <c r="H250" s="45">
        <v>154.98817443847656</v>
      </c>
      <c r="I250" s="45">
        <v>154.98344421386719</v>
      </c>
      <c r="J250" s="45">
        <v>154.98580932617187</v>
      </c>
      <c r="K250" s="45">
        <v>154.98817443847656</v>
      </c>
      <c r="L250" s="45">
        <v>154.98817443847656</v>
      </c>
      <c r="M250" s="45">
        <v>154.98817443847656</v>
      </c>
      <c r="N250" s="45">
        <v>154.98817443847656</v>
      </c>
      <c r="O250" s="45">
        <v>154.98580932617187</v>
      </c>
      <c r="P250" s="45"/>
      <c r="Q250" s="45"/>
      <c r="R250" s="45">
        <v>154.99053955078125</v>
      </c>
      <c r="S250" s="45"/>
      <c r="T250" s="45"/>
      <c r="U250" s="45">
        <v>154.98344421386719</v>
      </c>
      <c r="V250" s="45">
        <v>154.98817443847656</v>
      </c>
      <c r="W250" s="45">
        <v>154.98817443847656</v>
      </c>
      <c r="X250" s="45"/>
      <c r="Y250" s="45"/>
      <c r="Z250" s="45">
        <v>154.98580932617187</v>
      </c>
      <c r="AA250" s="45">
        <v>154.98580932617187</v>
      </c>
      <c r="AB250" s="45">
        <v>154.98817443847656</v>
      </c>
      <c r="AC250" s="45">
        <v>154.98817443847656</v>
      </c>
      <c r="AD250" s="45">
        <v>154.98344421386719</v>
      </c>
      <c r="AE250" s="45"/>
      <c r="AF250" s="45">
        <v>154.98580932617187</v>
      </c>
      <c r="AG250" s="45"/>
      <c r="AH250" s="2">
        <f t="shared" si="99"/>
        <v>2.0898776609975501E-3</v>
      </c>
      <c r="AI250" s="2">
        <f t="shared" si="100"/>
        <v>154.98344421386719</v>
      </c>
      <c r="AJ250" s="2">
        <f t="shared" si="101"/>
        <v>154.98375851948668</v>
      </c>
      <c r="AK250" s="2">
        <f t="shared" si="102"/>
        <v>154.98689333597818</v>
      </c>
      <c r="AL250" s="2">
        <f t="shared" si="103"/>
        <v>154.99002815246968</v>
      </c>
      <c r="AM250" s="2">
        <f t="shared" si="104"/>
        <v>154.99053955078125</v>
      </c>
      <c r="AN250" s="89"/>
      <c r="AO250" s="64">
        <f t="shared" ref="AO250" ca="1" si="160">AN248</f>
        <v>441.74453188610494</v>
      </c>
      <c r="AP250" s="88"/>
      <c r="AQ250" s="88"/>
      <c r="AR250" s="88"/>
      <c r="AS250" s="88"/>
      <c r="AT250" s="2"/>
    </row>
    <row r="251" spans="1:46">
      <c r="A251" s="14" t="str">
        <f>'data organization'!S252</f>
        <v>249:17:2.6:HI</v>
      </c>
      <c r="B251" s="45">
        <v>441.06204223632812</v>
      </c>
      <c r="C251" s="45">
        <v>448.10025024414062</v>
      </c>
      <c r="D251" s="45">
        <v>419.16534423828125</v>
      </c>
      <c r="E251" s="45">
        <v>474.6890869140625</v>
      </c>
      <c r="F251" s="45">
        <v>441.21844482421875</v>
      </c>
      <c r="G251" s="45">
        <v>440.74920654296875</v>
      </c>
      <c r="H251" s="45">
        <v>429.64447021484375</v>
      </c>
      <c r="I251" s="45">
        <v>405.71450805664062</v>
      </c>
      <c r="J251" s="45">
        <v>434.49301147460937</v>
      </c>
      <c r="K251" s="45">
        <v>469.371337890625</v>
      </c>
      <c r="L251" s="45">
        <v>405.08889770507812</v>
      </c>
      <c r="M251" s="45">
        <v>392.263671875</v>
      </c>
      <c r="N251" s="45">
        <v>439.96719360351562</v>
      </c>
      <c r="O251" s="45">
        <v>391.012451171875</v>
      </c>
      <c r="P251" s="45"/>
      <c r="Q251" s="45"/>
      <c r="R251" s="45">
        <v>381.00253295898437</v>
      </c>
      <c r="S251" s="45"/>
      <c r="T251" s="45"/>
      <c r="U251" s="45">
        <v>499.08828735351563</v>
      </c>
      <c r="V251" s="45">
        <v>403.52484130859375</v>
      </c>
      <c r="W251" s="45">
        <v>406.65292358398437</v>
      </c>
      <c r="X251" s="45"/>
      <c r="Y251" s="45"/>
      <c r="Z251" s="45">
        <v>399.45831298828125</v>
      </c>
      <c r="AA251" s="45">
        <v>456.38970947265625</v>
      </c>
      <c r="AB251" s="45">
        <v>390.38681030273437</v>
      </c>
      <c r="AC251" s="45">
        <v>423.23187255859375</v>
      </c>
      <c r="AD251" s="45">
        <v>441.68765258789062</v>
      </c>
      <c r="AE251" s="45"/>
      <c r="AF251" s="45">
        <v>356.29052734375</v>
      </c>
      <c r="AG251" s="45"/>
      <c r="AH251" s="2">
        <f t="shared" si="99"/>
        <v>33.076005757335672</v>
      </c>
      <c r="AI251" s="2">
        <f t="shared" si="100"/>
        <v>356.29052734375</v>
      </c>
      <c r="AJ251" s="2">
        <f t="shared" si="101"/>
        <v>374.97988250779531</v>
      </c>
      <c r="AK251" s="2">
        <f t="shared" si="102"/>
        <v>424.59389114379883</v>
      </c>
      <c r="AL251" s="2">
        <f t="shared" si="103"/>
        <v>474.20789977980235</v>
      </c>
      <c r="AM251" s="2">
        <f t="shared" si="104"/>
        <v>499.08828735351563</v>
      </c>
      <c r="AN251" s="89">
        <f ca="1">INDIRECT("'calcGREEN(1)'!R"&amp;ROW('calcGREEN(1)'!$V$17)+(ROW(AN251)-ROW($AN$116))/3&amp;"C"&amp;COLUMN('calcGREEN(1)'!$V$17),FALSE)</f>
        <v>437.63098851135464</v>
      </c>
      <c r="AO251" s="64">
        <f t="shared" ref="AO251" ca="1" si="161">AN251</f>
        <v>437.63098851135464</v>
      </c>
      <c r="AP251" s="88">
        <f>AK251-AK254</f>
        <v>4.0143992106119981</v>
      </c>
      <c r="AQ251" s="88">
        <f>AK252-AK255</f>
        <v>-2.3778279620501053E-4</v>
      </c>
      <c r="AR251" s="88">
        <f>AK253-AK256</f>
        <v>1.4781951904296875E-3</v>
      </c>
      <c r="AS251" s="88">
        <f>data3!AM251</f>
        <v>0.12200229398665918</v>
      </c>
      <c r="AT251" s="2"/>
    </row>
    <row r="252" spans="1:46">
      <c r="A252" s="14" t="str">
        <f>'data organization'!S253</f>
        <v>250:17:2.6:LO</v>
      </c>
      <c r="B252" s="45">
        <v>374.95993041992187</v>
      </c>
      <c r="C252" s="45">
        <v>374.96566772460937</v>
      </c>
      <c r="D252" s="45">
        <v>374.9542236328125</v>
      </c>
      <c r="E252" s="45">
        <v>374.96566772460937</v>
      </c>
      <c r="F252" s="45">
        <v>374.95993041992187</v>
      </c>
      <c r="G252" s="45">
        <v>374.97137451171875</v>
      </c>
      <c r="H252" s="45">
        <v>374.96566772460937</v>
      </c>
      <c r="I252" s="45">
        <v>374.95993041992187</v>
      </c>
      <c r="J252" s="45">
        <v>374.95993041992187</v>
      </c>
      <c r="K252" s="45">
        <v>374.95993041992187</v>
      </c>
      <c r="L252" s="45">
        <v>374.95993041992187</v>
      </c>
      <c r="M252" s="45">
        <v>374.95993041992187</v>
      </c>
      <c r="N252" s="45">
        <v>374.96566772460937</v>
      </c>
      <c r="O252" s="45">
        <v>374.948486328125</v>
      </c>
      <c r="P252" s="45"/>
      <c r="Q252" s="45"/>
      <c r="R252" s="45">
        <v>374.95993041992187</v>
      </c>
      <c r="S252" s="45"/>
      <c r="T252" s="45"/>
      <c r="U252" s="45">
        <v>374.9542236328125</v>
      </c>
      <c r="V252" s="45">
        <v>374.9542236328125</v>
      </c>
      <c r="W252" s="45">
        <v>374.95993041992187</v>
      </c>
      <c r="X252" s="45"/>
      <c r="Y252" s="45"/>
      <c r="Z252" s="45">
        <v>374.948486328125</v>
      </c>
      <c r="AA252" s="45">
        <v>374.9542236328125</v>
      </c>
      <c r="AB252" s="45">
        <v>374.948486328125</v>
      </c>
      <c r="AC252" s="45">
        <v>374.9542236328125</v>
      </c>
      <c r="AD252" s="45">
        <v>374.948486328125</v>
      </c>
      <c r="AE252" s="45"/>
      <c r="AF252" s="45">
        <v>374.948486328125</v>
      </c>
      <c r="AG252" s="45"/>
      <c r="AH252" s="2">
        <f t="shared" si="99"/>
        <v>6.495457070295552E-3</v>
      </c>
      <c r="AI252" s="2">
        <f t="shared" si="100"/>
        <v>374.948486328125</v>
      </c>
      <c r="AJ252" s="2">
        <f t="shared" si="101"/>
        <v>374.94804718915043</v>
      </c>
      <c r="AK252" s="2">
        <f t="shared" si="102"/>
        <v>374.95779037475586</v>
      </c>
      <c r="AL252" s="2">
        <f t="shared" si="103"/>
        <v>374.96753356036129</v>
      </c>
      <c r="AM252" s="2">
        <f t="shared" si="104"/>
        <v>374.97137451171875</v>
      </c>
      <c r="AN252" s="89"/>
      <c r="AO252" s="64">
        <f t="shared" ref="AO252" ca="1" si="162">AN251</f>
        <v>437.63098851135464</v>
      </c>
      <c r="AP252" s="88"/>
      <c r="AQ252" s="88"/>
      <c r="AR252" s="88"/>
      <c r="AS252" s="88"/>
      <c r="AT252" s="2"/>
    </row>
    <row r="253" spans="1:46">
      <c r="A253" s="14" t="str">
        <f>'data organization'!S254</f>
        <v>251:17:2.6:HS</v>
      </c>
      <c r="B253" s="45">
        <v>154.98817443847656</v>
      </c>
      <c r="C253" s="45">
        <v>154.98817443847656</v>
      </c>
      <c r="D253" s="45">
        <v>154.98817443847656</v>
      </c>
      <c r="E253" s="45">
        <v>154.99053955078125</v>
      </c>
      <c r="F253" s="45">
        <v>154.99053955078125</v>
      </c>
      <c r="G253" s="45">
        <v>154.98580932617187</v>
      </c>
      <c r="H253" s="45">
        <v>154.99053955078125</v>
      </c>
      <c r="I253" s="45">
        <v>154.98344421386719</v>
      </c>
      <c r="J253" s="45">
        <v>154.98580932617187</v>
      </c>
      <c r="K253" s="45">
        <v>154.98817443847656</v>
      </c>
      <c r="L253" s="45">
        <v>154.98817443847656</v>
      </c>
      <c r="M253" s="45">
        <v>154.98580932617187</v>
      </c>
      <c r="N253" s="45">
        <v>154.99053955078125</v>
      </c>
      <c r="O253" s="45">
        <v>154.98580932617187</v>
      </c>
      <c r="P253" s="45"/>
      <c r="Q253" s="45"/>
      <c r="R253" s="45">
        <v>154.98817443847656</v>
      </c>
      <c r="S253" s="45"/>
      <c r="T253" s="45"/>
      <c r="U253" s="45">
        <v>154.98344421386719</v>
      </c>
      <c r="V253" s="45">
        <v>154.98817443847656</v>
      </c>
      <c r="W253" s="45">
        <v>154.98817443847656</v>
      </c>
      <c r="X253" s="45"/>
      <c r="Y253" s="45"/>
      <c r="Z253" s="45">
        <v>154.98580932617187</v>
      </c>
      <c r="AA253" s="45">
        <v>154.98344421386719</v>
      </c>
      <c r="AB253" s="45">
        <v>154.98817443847656</v>
      </c>
      <c r="AC253" s="45">
        <v>154.98580932617187</v>
      </c>
      <c r="AD253" s="45">
        <v>154.98344421386719</v>
      </c>
      <c r="AE253" s="45"/>
      <c r="AF253" s="45">
        <v>154.98817443847656</v>
      </c>
      <c r="AG253" s="45"/>
      <c r="AH253" s="2">
        <f t="shared" si="99"/>
        <v>2.3043469696561064E-3</v>
      </c>
      <c r="AI253" s="2">
        <f t="shared" si="100"/>
        <v>154.98344421386719</v>
      </c>
      <c r="AJ253" s="2">
        <f t="shared" si="101"/>
        <v>154.98373245456179</v>
      </c>
      <c r="AK253" s="2">
        <f t="shared" si="102"/>
        <v>154.98718897501627</v>
      </c>
      <c r="AL253" s="2">
        <f t="shared" si="103"/>
        <v>154.99064549547074</v>
      </c>
      <c r="AM253" s="2">
        <f t="shared" si="104"/>
        <v>154.99053955078125</v>
      </c>
      <c r="AN253" s="89"/>
      <c r="AO253" s="64">
        <f t="shared" ref="AO253" ca="1" si="163">AN251</f>
        <v>437.63098851135464</v>
      </c>
      <c r="AP253" s="88"/>
      <c r="AQ253" s="88"/>
      <c r="AR253" s="88"/>
      <c r="AS253" s="88"/>
      <c r="AT253" s="2"/>
    </row>
    <row r="254" spans="1:46">
      <c r="A254" s="14" t="str">
        <f>'data organization'!S255</f>
        <v>252:17:2.58:HI</v>
      </c>
      <c r="B254" s="45">
        <v>436.9954833984375</v>
      </c>
      <c r="C254" s="45">
        <v>443.8773193359375</v>
      </c>
      <c r="D254" s="45">
        <v>415.25521850585937</v>
      </c>
      <c r="E254" s="45">
        <v>470.15335083007812</v>
      </c>
      <c r="F254" s="45">
        <v>436.9954833984375</v>
      </c>
      <c r="G254" s="45">
        <v>436.52627563476562</v>
      </c>
      <c r="H254" s="45">
        <v>425.57794189453125</v>
      </c>
      <c r="I254" s="45">
        <v>401.96078491210937</v>
      </c>
      <c r="J254" s="45">
        <v>430.42648315429687</v>
      </c>
      <c r="K254" s="45">
        <v>464.99197387695312</v>
      </c>
      <c r="L254" s="45">
        <v>401.33517456054687</v>
      </c>
      <c r="M254" s="45">
        <v>388.50994873046875</v>
      </c>
      <c r="N254" s="45">
        <v>435.90066528320312</v>
      </c>
      <c r="O254" s="45">
        <v>387.25872802734375</v>
      </c>
      <c r="P254" s="45"/>
      <c r="Q254" s="45"/>
      <c r="R254" s="45">
        <v>377.40521240234375</v>
      </c>
      <c r="S254" s="45"/>
      <c r="T254" s="45"/>
      <c r="U254" s="45">
        <v>494.3961181640625</v>
      </c>
      <c r="V254" s="45">
        <v>399.61471557617187</v>
      </c>
      <c r="W254" s="45">
        <v>402.7427978515625</v>
      </c>
      <c r="X254" s="45"/>
      <c r="Y254" s="45"/>
      <c r="Z254" s="45">
        <v>395.70458984375</v>
      </c>
      <c r="AA254" s="45">
        <v>452.0103759765625</v>
      </c>
      <c r="AB254" s="45">
        <v>386.63308715820312</v>
      </c>
      <c r="AC254" s="45">
        <v>419.32174682617187</v>
      </c>
      <c r="AD254" s="45">
        <v>437.4647216796875</v>
      </c>
      <c r="AE254" s="45"/>
      <c r="AF254" s="45">
        <v>352.849609375</v>
      </c>
      <c r="AG254" s="45"/>
      <c r="AH254" s="2">
        <f t="shared" si="99"/>
        <v>32.777569806988446</v>
      </c>
      <c r="AI254" s="2">
        <f t="shared" si="100"/>
        <v>352.849609375</v>
      </c>
      <c r="AJ254" s="2">
        <f t="shared" si="101"/>
        <v>371.41313722270417</v>
      </c>
      <c r="AK254" s="2">
        <f t="shared" si="102"/>
        <v>420.57949193318683</v>
      </c>
      <c r="AL254" s="2">
        <f t="shared" si="103"/>
        <v>469.74584664366949</v>
      </c>
      <c r="AM254" s="2">
        <f t="shared" si="104"/>
        <v>494.3961181640625</v>
      </c>
      <c r="AN254" s="89">
        <f ca="1">INDIRECT("'calcGREEN(1)'!R"&amp;ROW('calcGREEN(1)'!$V$17)+(ROW(AN254)-ROW($AN$116))/3&amp;"C"&amp;COLUMN('calcGREEN(1)'!$V$17),FALSE)</f>
        <v>433.49598912434908</v>
      </c>
      <c r="AO254" s="64">
        <f t="shared" ref="AO254" ca="1" si="164">AN254</f>
        <v>433.49598912434908</v>
      </c>
      <c r="AP254" s="88">
        <f>AK254-AK257</f>
        <v>4.0078760782877225</v>
      </c>
      <c r="AQ254" s="88">
        <f>AK255-AK258</f>
        <v>-3.814697265625E-6</v>
      </c>
      <c r="AR254" s="88">
        <f>AK256-AK259</f>
        <v>8.869171142578125E-4</v>
      </c>
      <c r="AS254" s="88">
        <f>data3!AM254</f>
        <v>0.1222563097553877</v>
      </c>
      <c r="AT254" s="2"/>
    </row>
    <row r="255" spans="1:46">
      <c r="A255" s="14" t="str">
        <f>'data organization'!S256</f>
        <v>253:17:2.58:LO</v>
      </c>
      <c r="B255" s="45">
        <v>374.97137451171875</v>
      </c>
      <c r="C255" s="45">
        <v>374.95993041992187</v>
      </c>
      <c r="D255" s="45">
        <v>374.95993041992187</v>
      </c>
      <c r="E255" s="45">
        <v>374.96566772460937</v>
      </c>
      <c r="F255" s="45">
        <v>374.95993041992187</v>
      </c>
      <c r="G255" s="45">
        <v>374.96566772460937</v>
      </c>
      <c r="H255" s="45">
        <v>374.97137451171875</v>
      </c>
      <c r="I255" s="45">
        <v>374.95993041992187</v>
      </c>
      <c r="J255" s="45">
        <v>374.9542236328125</v>
      </c>
      <c r="K255" s="45">
        <v>374.95993041992187</v>
      </c>
      <c r="L255" s="45">
        <v>374.95993041992187</v>
      </c>
      <c r="M255" s="45">
        <v>374.9542236328125</v>
      </c>
      <c r="N255" s="45">
        <v>374.95993041992187</v>
      </c>
      <c r="O255" s="45">
        <v>374.948486328125</v>
      </c>
      <c r="P255" s="45"/>
      <c r="Q255" s="45"/>
      <c r="R255" s="45">
        <v>374.95993041992187</v>
      </c>
      <c r="S255" s="45"/>
      <c r="T255" s="45"/>
      <c r="U255" s="45">
        <v>374.9542236328125</v>
      </c>
      <c r="V255" s="45">
        <v>374.9542236328125</v>
      </c>
      <c r="W255" s="45">
        <v>374.95993041992187</v>
      </c>
      <c r="X255" s="45"/>
      <c r="Y255" s="45"/>
      <c r="Z255" s="45">
        <v>374.948486328125</v>
      </c>
      <c r="AA255" s="45">
        <v>374.95993041992187</v>
      </c>
      <c r="AB255" s="45">
        <v>374.948486328125</v>
      </c>
      <c r="AC255" s="45">
        <v>374.95993041992187</v>
      </c>
      <c r="AD255" s="45">
        <v>374.9542236328125</v>
      </c>
      <c r="AE255" s="45"/>
      <c r="AF255" s="45">
        <v>374.94277954101562</v>
      </c>
      <c r="AG255" s="45"/>
      <c r="AH255" s="2">
        <f t="shared" si="99"/>
        <v>6.8867005013185639E-3</v>
      </c>
      <c r="AI255" s="2">
        <f t="shared" si="100"/>
        <v>374.94277954101562</v>
      </c>
      <c r="AJ255" s="2">
        <f t="shared" si="101"/>
        <v>374.94769810680009</v>
      </c>
      <c r="AK255" s="2">
        <f t="shared" si="102"/>
        <v>374.95802815755206</v>
      </c>
      <c r="AL255" s="2">
        <f t="shared" si="103"/>
        <v>374.96835820830404</v>
      </c>
      <c r="AM255" s="2">
        <f t="shared" si="104"/>
        <v>374.97137451171875</v>
      </c>
      <c r="AN255" s="89"/>
      <c r="AO255" s="64">
        <f t="shared" ref="AO255" ca="1" si="165">AN254</f>
        <v>433.49598912434908</v>
      </c>
      <c r="AP255" s="88"/>
      <c r="AQ255" s="88"/>
      <c r="AR255" s="88"/>
      <c r="AS255" s="88"/>
      <c r="AT255" s="2"/>
    </row>
    <row r="256" spans="1:46">
      <c r="A256" s="14" t="str">
        <f>'data organization'!S257</f>
        <v>254:17:2.58:HS</v>
      </c>
      <c r="B256" s="45">
        <v>154.98344421386719</v>
      </c>
      <c r="C256" s="45">
        <v>154.98580932617187</v>
      </c>
      <c r="D256" s="45">
        <v>154.98580932617187</v>
      </c>
      <c r="E256" s="45">
        <v>154.98817443847656</v>
      </c>
      <c r="F256" s="45">
        <v>154.99053955078125</v>
      </c>
      <c r="G256" s="45">
        <v>154.98580932617187</v>
      </c>
      <c r="H256" s="45">
        <v>154.98817443847656</v>
      </c>
      <c r="I256" s="45">
        <v>154.98344421386719</v>
      </c>
      <c r="J256" s="45">
        <v>154.98344421386719</v>
      </c>
      <c r="K256" s="45">
        <v>154.98580932617187</v>
      </c>
      <c r="L256" s="45">
        <v>154.98580932617187</v>
      </c>
      <c r="M256" s="45">
        <v>154.98817443847656</v>
      </c>
      <c r="N256" s="45">
        <v>154.98817443847656</v>
      </c>
      <c r="O256" s="45">
        <v>154.98580932617187</v>
      </c>
      <c r="P256" s="45"/>
      <c r="Q256" s="45"/>
      <c r="R256" s="45">
        <v>154.98817443847656</v>
      </c>
      <c r="S256" s="45"/>
      <c r="T256" s="45"/>
      <c r="U256" s="45">
        <v>154.98580932617187</v>
      </c>
      <c r="V256" s="45">
        <v>154.98344421386719</v>
      </c>
      <c r="W256" s="45">
        <v>154.98344421386719</v>
      </c>
      <c r="X256" s="45"/>
      <c r="Y256" s="45"/>
      <c r="Z256" s="45">
        <v>154.98580932617187</v>
      </c>
      <c r="AA256" s="45">
        <v>154.98580932617187</v>
      </c>
      <c r="AB256" s="45">
        <v>154.98580932617187</v>
      </c>
      <c r="AC256" s="45">
        <v>154.98344421386719</v>
      </c>
      <c r="AD256" s="45">
        <v>154.9810791015625</v>
      </c>
      <c r="AE256" s="45"/>
      <c r="AF256" s="45">
        <v>154.98580932617187</v>
      </c>
      <c r="AG256" s="45"/>
      <c r="AH256" s="2">
        <f t="shared" si="99"/>
        <v>2.1472762816741242E-3</v>
      </c>
      <c r="AI256" s="2">
        <f t="shared" si="100"/>
        <v>154.9810791015625</v>
      </c>
      <c r="AJ256" s="2">
        <f t="shared" si="101"/>
        <v>154.98248986540332</v>
      </c>
      <c r="AK256" s="2">
        <f t="shared" si="102"/>
        <v>154.98571077982584</v>
      </c>
      <c r="AL256" s="2">
        <f t="shared" si="103"/>
        <v>154.98893169424835</v>
      </c>
      <c r="AM256" s="2">
        <f t="shared" si="104"/>
        <v>154.99053955078125</v>
      </c>
      <c r="AN256" s="89"/>
      <c r="AO256" s="64">
        <f t="shared" ref="AO256" ca="1" si="166">AN254</f>
        <v>433.49598912434908</v>
      </c>
      <c r="AP256" s="88"/>
      <c r="AQ256" s="88"/>
      <c r="AR256" s="88"/>
      <c r="AS256" s="88"/>
      <c r="AT256" s="2"/>
    </row>
    <row r="257" spans="1:46">
      <c r="A257" s="14" t="str">
        <f>'data organization'!S258</f>
        <v>255:17:2.56:HI</v>
      </c>
      <c r="B257" s="45">
        <v>432.77255249023437</v>
      </c>
      <c r="C257" s="45">
        <v>439.65438842773437</v>
      </c>
      <c r="D257" s="45">
        <v>411.3450927734375</v>
      </c>
      <c r="E257" s="45">
        <v>465.77401733398437</v>
      </c>
      <c r="F257" s="45">
        <v>432.77255249023437</v>
      </c>
      <c r="G257" s="45">
        <v>432.3033447265625</v>
      </c>
      <c r="H257" s="45">
        <v>421.51141357421875</v>
      </c>
      <c r="I257" s="45">
        <v>398.0506591796875</v>
      </c>
      <c r="J257" s="45">
        <v>426.35995483398438</v>
      </c>
      <c r="K257" s="45">
        <v>460.61264038085937</v>
      </c>
      <c r="L257" s="45">
        <v>397.425048828125</v>
      </c>
      <c r="M257" s="45">
        <v>384.91262817382812</v>
      </c>
      <c r="N257" s="45">
        <v>431.677734375</v>
      </c>
      <c r="O257" s="45">
        <v>383.5050048828125</v>
      </c>
      <c r="P257" s="45"/>
      <c r="Q257" s="45"/>
      <c r="R257" s="45">
        <v>373.80789184570312</v>
      </c>
      <c r="S257" s="45"/>
      <c r="T257" s="45"/>
      <c r="U257" s="45">
        <v>489.7039794921875</v>
      </c>
      <c r="V257" s="45">
        <v>395.86099243164063</v>
      </c>
      <c r="W257" s="45">
        <v>398.98907470703125</v>
      </c>
      <c r="X257" s="45"/>
      <c r="Y257" s="45"/>
      <c r="Z257" s="45">
        <v>391.95086669921875</v>
      </c>
      <c r="AA257" s="45">
        <v>447.78744506835937</v>
      </c>
      <c r="AB257" s="45">
        <v>382.87936401367187</v>
      </c>
      <c r="AC257" s="45">
        <v>415.25521850585937</v>
      </c>
      <c r="AD257" s="45">
        <v>433.24179077148437</v>
      </c>
      <c r="AE257" s="45"/>
      <c r="AF257" s="45">
        <v>349.56512451171875</v>
      </c>
      <c r="AG257" s="45"/>
      <c r="AH257" s="2">
        <f t="shared" si="99"/>
        <v>32.468843400633979</v>
      </c>
      <c r="AI257" s="2">
        <f t="shared" si="100"/>
        <v>349.56512451171875</v>
      </c>
      <c r="AJ257" s="2">
        <f t="shared" si="101"/>
        <v>367.86835075394811</v>
      </c>
      <c r="AK257" s="2">
        <f t="shared" si="102"/>
        <v>416.57161585489911</v>
      </c>
      <c r="AL257" s="2">
        <f t="shared" si="103"/>
        <v>465.27488095585011</v>
      </c>
      <c r="AM257" s="2">
        <f t="shared" si="104"/>
        <v>489.7039794921875</v>
      </c>
      <c r="AN257" s="89">
        <f ca="1">INDIRECT("'calcGREEN(1)'!R"&amp;ROW('calcGREEN(1)'!$V$17)+(ROW(AN257)-ROW($AN$116))/3&amp;"C"&amp;COLUMN('calcGREEN(1)'!$V$17),FALSE)</f>
        <v>429.35238043161934</v>
      </c>
      <c r="AO257" s="64">
        <f t="shared" ref="AO257" ca="1" si="167">AN257</f>
        <v>429.35238043161934</v>
      </c>
      <c r="AP257" s="88">
        <f>AK257-AK260</f>
        <v>4.0600090026855469</v>
      </c>
      <c r="AQ257" s="88">
        <f>AK258-AK261</f>
        <v>1.1914571126112605E-3</v>
      </c>
      <c r="AR257" s="88">
        <f>AK259-AK262</f>
        <v>-5.91278076171875E-4</v>
      </c>
      <c r="AS257" s="88">
        <f>data3!AM257</f>
        <v>0.1209055992864787</v>
      </c>
      <c r="AT257" s="2"/>
    </row>
    <row r="258" spans="1:46">
      <c r="A258" s="14" t="str">
        <f>'data organization'!S259</f>
        <v>256:17:2.56:LO</v>
      </c>
      <c r="B258" s="45">
        <v>374.95993041992187</v>
      </c>
      <c r="C258" s="45">
        <v>374.95993041992187</v>
      </c>
      <c r="D258" s="45">
        <v>374.95993041992187</v>
      </c>
      <c r="E258" s="45">
        <v>374.96566772460937</v>
      </c>
      <c r="F258" s="45">
        <v>374.96566772460937</v>
      </c>
      <c r="G258" s="45">
        <v>374.96566772460937</v>
      </c>
      <c r="H258" s="45">
        <v>374.96566772460937</v>
      </c>
      <c r="I258" s="45">
        <v>374.9542236328125</v>
      </c>
      <c r="J258" s="45">
        <v>374.9542236328125</v>
      </c>
      <c r="K258" s="45">
        <v>374.95993041992187</v>
      </c>
      <c r="L258" s="45">
        <v>374.95993041992187</v>
      </c>
      <c r="M258" s="45">
        <v>374.9542236328125</v>
      </c>
      <c r="N258" s="45">
        <v>374.95993041992187</v>
      </c>
      <c r="O258" s="45">
        <v>374.9542236328125</v>
      </c>
      <c r="P258" s="45"/>
      <c r="Q258" s="45"/>
      <c r="R258" s="45">
        <v>374.95993041992187</v>
      </c>
      <c r="S258" s="45"/>
      <c r="T258" s="45"/>
      <c r="U258" s="45">
        <v>374.9542236328125</v>
      </c>
      <c r="V258" s="45">
        <v>374.9542236328125</v>
      </c>
      <c r="W258" s="45">
        <v>374.95993041992187</v>
      </c>
      <c r="X258" s="45"/>
      <c r="Y258" s="45"/>
      <c r="Z258" s="45">
        <v>374.9542236328125</v>
      </c>
      <c r="AA258" s="45">
        <v>374.95993041992187</v>
      </c>
      <c r="AB258" s="45">
        <v>374.9542236328125</v>
      </c>
      <c r="AC258" s="45">
        <v>374.95993041992187</v>
      </c>
      <c r="AD258" s="45">
        <v>374.9542236328125</v>
      </c>
      <c r="AE258" s="45"/>
      <c r="AF258" s="45">
        <v>374.94277954101562</v>
      </c>
      <c r="AG258" s="45"/>
      <c r="AH258" s="2">
        <f t="shared" si="99"/>
        <v>5.2437440739608043E-3</v>
      </c>
      <c r="AI258" s="2">
        <f t="shared" si="100"/>
        <v>374.94277954101562</v>
      </c>
      <c r="AJ258" s="2">
        <f t="shared" si="101"/>
        <v>374.95016635613837</v>
      </c>
      <c r="AK258" s="2">
        <f t="shared" si="102"/>
        <v>374.95803197224933</v>
      </c>
      <c r="AL258" s="2">
        <f t="shared" si="103"/>
        <v>374.96589758836029</v>
      </c>
      <c r="AM258" s="2">
        <f t="shared" si="104"/>
        <v>374.96566772460937</v>
      </c>
      <c r="AN258" s="89"/>
      <c r="AO258" s="64">
        <f t="shared" ref="AO258" ca="1" si="168">AN257</f>
        <v>429.35238043161934</v>
      </c>
      <c r="AP258" s="88"/>
      <c r="AQ258" s="88"/>
      <c r="AR258" s="88"/>
      <c r="AS258" s="88"/>
      <c r="AT258" s="2"/>
    </row>
    <row r="259" spans="1:46">
      <c r="A259" s="14" t="str">
        <f>'data organization'!S260</f>
        <v>257:17:2.56:HS</v>
      </c>
      <c r="B259" s="45">
        <v>154.98580932617187</v>
      </c>
      <c r="C259" s="45">
        <v>154.98817443847656</v>
      </c>
      <c r="D259" s="45">
        <v>154.98344421386719</v>
      </c>
      <c r="E259" s="45">
        <v>154.98817443847656</v>
      </c>
      <c r="F259" s="45">
        <v>154.98580932617187</v>
      </c>
      <c r="G259" s="45">
        <v>154.98580932617187</v>
      </c>
      <c r="H259" s="45">
        <v>154.98817443847656</v>
      </c>
      <c r="I259" s="45">
        <v>154.98580932617187</v>
      </c>
      <c r="J259" s="45">
        <v>154.98817443847656</v>
      </c>
      <c r="K259" s="45">
        <v>154.9810791015625</v>
      </c>
      <c r="L259" s="45">
        <v>154.98817443847656</v>
      </c>
      <c r="M259" s="45">
        <v>154.98580932617187</v>
      </c>
      <c r="N259" s="45">
        <v>154.98344421386719</v>
      </c>
      <c r="O259" s="45">
        <v>154.98344421386719</v>
      </c>
      <c r="P259" s="45"/>
      <c r="Q259" s="45"/>
      <c r="R259" s="45">
        <v>154.98817443847656</v>
      </c>
      <c r="S259" s="45"/>
      <c r="T259" s="45"/>
      <c r="U259" s="45">
        <v>154.98580932617187</v>
      </c>
      <c r="V259" s="45">
        <v>154.98344421386719</v>
      </c>
      <c r="W259" s="45">
        <v>154.98344421386719</v>
      </c>
      <c r="X259" s="45"/>
      <c r="Y259" s="45"/>
      <c r="Z259" s="45">
        <v>154.9810791015625</v>
      </c>
      <c r="AA259" s="45">
        <v>154.9810791015625</v>
      </c>
      <c r="AB259" s="45">
        <v>154.98580932617187</v>
      </c>
      <c r="AC259" s="45">
        <v>154.98344421386719</v>
      </c>
      <c r="AD259" s="45">
        <v>154.98344421386719</v>
      </c>
      <c r="AE259" s="45"/>
      <c r="AF259" s="45">
        <v>154.97871398925781</v>
      </c>
      <c r="AG259" s="45"/>
      <c r="AH259" s="2">
        <f t="shared" ref="AH259:AH322" si="169">STDEV(B259:AG259)</f>
        <v>2.6936349588970983E-3</v>
      </c>
      <c r="AI259" s="2">
        <f t="shared" ref="AI259:AI322" si="170">MIN(B259:AG259)</f>
        <v>154.97871398925781</v>
      </c>
      <c r="AJ259" s="2">
        <f t="shared" ref="AJ259:AJ322" si="171">AK259-1.5*AH259</f>
        <v>154.98078341027323</v>
      </c>
      <c r="AK259" s="2">
        <f t="shared" ref="AK259:AK322" si="172">AVERAGE(B259:AG259)</f>
        <v>154.98482386271158</v>
      </c>
      <c r="AL259" s="2">
        <f t="shared" ref="AL259:AL322" si="173">AK259+1.5*AH259</f>
        <v>154.98886431514993</v>
      </c>
      <c r="AM259" s="2">
        <f t="shared" ref="AM259:AM322" si="174">MAX(B259:AG259)</f>
        <v>154.98817443847656</v>
      </c>
      <c r="AN259" s="89"/>
      <c r="AO259" s="64">
        <f t="shared" ref="AO259" ca="1" si="175">AN257</f>
        <v>429.35238043161934</v>
      </c>
      <c r="AP259" s="88"/>
      <c r="AQ259" s="88"/>
      <c r="AR259" s="88"/>
      <c r="AS259" s="88"/>
      <c r="AT259" s="2"/>
    </row>
    <row r="260" spans="1:46">
      <c r="A260" s="14" t="str">
        <f>'data organization'!S261</f>
        <v>258:17:2.54:HI</v>
      </c>
      <c r="B260" s="45">
        <v>428.54962158203125</v>
      </c>
      <c r="C260" s="45">
        <v>435.43145751953125</v>
      </c>
      <c r="D260" s="45">
        <v>407.278564453125</v>
      </c>
      <c r="E260" s="45">
        <v>461.23828125</v>
      </c>
      <c r="F260" s="45">
        <v>428.54962158203125</v>
      </c>
      <c r="G260" s="45">
        <v>428.23681640625</v>
      </c>
      <c r="H260" s="45">
        <v>417.44488525390625</v>
      </c>
      <c r="I260" s="45">
        <v>394.29693603515625</v>
      </c>
      <c r="J260" s="45">
        <v>422.13702392578125</v>
      </c>
      <c r="K260" s="45">
        <v>456.076904296875</v>
      </c>
      <c r="L260" s="45">
        <v>393.51492309570312</v>
      </c>
      <c r="M260" s="45">
        <v>381.158935546875</v>
      </c>
      <c r="N260" s="45">
        <v>427.45480346679687</v>
      </c>
      <c r="O260" s="45">
        <v>379.90768432617187</v>
      </c>
      <c r="P260" s="45"/>
      <c r="Q260" s="45"/>
      <c r="R260" s="45">
        <v>370.2105712890625</v>
      </c>
      <c r="S260" s="45"/>
      <c r="T260" s="45"/>
      <c r="U260" s="45">
        <v>484.85540771484375</v>
      </c>
      <c r="V260" s="45">
        <v>391.95086669921875</v>
      </c>
      <c r="W260" s="45">
        <v>395.0789794921875</v>
      </c>
      <c r="X260" s="45"/>
      <c r="Y260" s="45"/>
      <c r="Z260" s="45">
        <v>388.04074096679687</v>
      </c>
      <c r="AA260" s="45">
        <v>443.40811157226562</v>
      </c>
      <c r="AB260" s="45">
        <v>379.12567138671875</v>
      </c>
      <c r="AC260" s="45">
        <v>411.18869018554687</v>
      </c>
      <c r="AD260" s="45">
        <v>429.01885986328125</v>
      </c>
      <c r="AE260" s="45"/>
      <c r="AF260" s="45">
        <v>346.12420654296875</v>
      </c>
      <c r="AG260" s="45"/>
      <c r="AH260" s="2">
        <f t="shared" si="169"/>
        <v>32.14423563320895</v>
      </c>
      <c r="AI260" s="2">
        <f t="shared" si="170"/>
        <v>346.12420654296875</v>
      </c>
      <c r="AJ260" s="2">
        <f t="shared" si="171"/>
        <v>364.29525340240014</v>
      </c>
      <c r="AK260" s="2">
        <f t="shared" si="172"/>
        <v>412.51160685221356</v>
      </c>
      <c r="AL260" s="2">
        <f t="shared" si="173"/>
        <v>460.72796030202699</v>
      </c>
      <c r="AM260" s="2">
        <f t="shared" si="174"/>
        <v>484.85540771484375</v>
      </c>
      <c r="AN260" s="89">
        <f ca="1">INDIRECT("'calcGREEN(1)'!R"&amp;ROW('calcGREEN(1)'!$V$17)+(ROW(AN260)-ROW($AN$116))/3&amp;"C"&amp;COLUMN('calcGREEN(1)'!$V$17),FALSE)</f>
        <v>425.25455109908398</v>
      </c>
      <c r="AO260" s="64">
        <f t="shared" ref="AO260" ca="1" si="176">AN260</f>
        <v>425.25455109908398</v>
      </c>
      <c r="AP260" s="88">
        <f>AK260-AK263</f>
        <v>4.053497314453125</v>
      </c>
      <c r="AQ260" s="88">
        <f>AK261-AK264</f>
        <v>-2.3523966473248947E-4</v>
      </c>
      <c r="AR260" s="88">
        <f>AK262-AK265</f>
        <v>-4.9273173016217697E-4</v>
      </c>
      <c r="AS260" s="88">
        <f>data3!AM260</f>
        <v>0.12572359269665156</v>
      </c>
      <c r="AT260" s="2"/>
    </row>
    <row r="261" spans="1:46">
      <c r="A261" s="14" t="str">
        <f>'data organization'!S262</f>
        <v>259:17:2.54:LO</v>
      </c>
      <c r="B261" s="45">
        <v>374.9542236328125</v>
      </c>
      <c r="C261" s="45">
        <v>374.9542236328125</v>
      </c>
      <c r="D261" s="45">
        <v>374.9542236328125</v>
      </c>
      <c r="E261" s="45">
        <v>374.96566772460937</v>
      </c>
      <c r="F261" s="45">
        <v>374.95993041992187</v>
      </c>
      <c r="G261" s="45">
        <v>374.96566772460937</v>
      </c>
      <c r="H261" s="45">
        <v>374.96566772460937</v>
      </c>
      <c r="I261" s="45">
        <v>374.9542236328125</v>
      </c>
      <c r="J261" s="45">
        <v>374.95993041992187</v>
      </c>
      <c r="K261" s="45">
        <v>374.9542236328125</v>
      </c>
      <c r="L261" s="45">
        <v>374.95993041992187</v>
      </c>
      <c r="M261" s="45">
        <v>374.9542236328125</v>
      </c>
      <c r="N261" s="45">
        <v>374.96566772460937</v>
      </c>
      <c r="O261" s="45">
        <v>374.9542236328125</v>
      </c>
      <c r="P261" s="45"/>
      <c r="Q261" s="45"/>
      <c r="R261" s="45">
        <v>374.95993041992187</v>
      </c>
      <c r="S261" s="45"/>
      <c r="T261" s="45"/>
      <c r="U261" s="45">
        <v>374.95993041992187</v>
      </c>
      <c r="V261" s="45">
        <v>374.9542236328125</v>
      </c>
      <c r="W261" s="45">
        <v>374.95993041992187</v>
      </c>
      <c r="X261" s="45"/>
      <c r="Y261" s="45"/>
      <c r="Z261" s="45">
        <v>374.9542236328125</v>
      </c>
      <c r="AA261" s="45">
        <v>374.95993041992187</v>
      </c>
      <c r="AB261" s="45">
        <v>374.948486328125</v>
      </c>
      <c r="AC261" s="45">
        <v>374.9542236328125</v>
      </c>
      <c r="AD261" s="45">
        <v>374.948486328125</v>
      </c>
      <c r="AE261" s="45"/>
      <c r="AF261" s="45">
        <v>374.94277954101562</v>
      </c>
      <c r="AG261" s="45"/>
      <c r="AH261" s="2">
        <f t="shared" si="169"/>
        <v>5.8394747189378302E-3</v>
      </c>
      <c r="AI261" s="2">
        <f t="shared" si="170"/>
        <v>374.94277954101562</v>
      </c>
      <c r="AJ261" s="2">
        <f t="shared" si="171"/>
        <v>374.9480813030583</v>
      </c>
      <c r="AK261" s="2">
        <f t="shared" si="172"/>
        <v>374.95684051513672</v>
      </c>
      <c r="AL261" s="2">
        <f t="shared" si="173"/>
        <v>374.96559972721514</v>
      </c>
      <c r="AM261" s="2">
        <f t="shared" si="174"/>
        <v>374.96566772460937</v>
      </c>
      <c r="AN261" s="89"/>
      <c r="AO261" s="64">
        <f t="shared" ref="AO261" ca="1" si="177">AN260</f>
        <v>425.25455109908398</v>
      </c>
      <c r="AP261" s="88"/>
      <c r="AQ261" s="88"/>
      <c r="AR261" s="88"/>
      <c r="AS261" s="88"/>
      <c r="AT261" s="2"/>
    </row>
    <row r="262" spans="1:46">
      <c r="A262" s="14" t="str">
        <f>'data organization'!S263</f>
        <v>260:17:2.54:HS</v>
      </c>
      <c r="B262" s="45">
        <v>154.98580932617187</v>
      </c>
      <c r="C262" s="45">
        <v>154.98817443847656</v>
      </c>
      <c r="D262" s="45">
        <v>154.98817443847656</v>
      </c>
      <c r="E262" s="45">
        <v>154.98817443847656</v>
      </c>
      <c r="F262" s="45">
        <v>154.99053955078125</v>
      </c>
      <c r="G262" s="45">
        <v>154.98817443847656</v>
      </c>
      <c r="H262" s="45">
        <v>154.98580932617187</v>
      </c>
      <c r="I262" s="45">
        <v>154.98344421386719</v>
      </c>
      <c r="J262" s="45">
        <v>154.98344421386719</v>
      </c>
      <c r="K262" s="45">
        <v>154.98580932617187</v>
      </c>
      <c r="L262" s="45">
        <v>154.98817443847656</v>
      </c>
      <c r="M262" s="45">
        <v>154.98344421386719</v>
      </c>
      <c r="N262" s="45">
        <v>154.98580932617187</v>
      </c>
      <c r="O262" s="45">
        <v>154.98817443847656</v>
      </c>
      <c r="P262" s="45"/>
      <c r="Q262" s="45"/>
      <c r="R262" s="45">
        <v>154.98580932617187</v>
      </c>
      <c r="S262" s="45"/>
      <c r="T262" s="45"/>
      <c r="U262" s="45">
        <v>154.98580932617187</v>
      </c>
      <c r="V262" s="45">
        <v>154.98344421386719</v>
      </c>
      <c r="W262" s="45">
        <v>154.98344421386719</v>
      </c>
      <c r="X262" s="45"/>
      <c r="Y262" s="45"/>
      <c r="Z262" s="45">
        <v>154.9810791015625</v>
      </c>
      <c r="AA262" s="45">
        <v>154.98344421386719</v>
      </c>
      <c r="AB262" s="45">
        <v>154.9810791015625</v>
      </c>
      <c r="AC262" s="45">
        <v>154.98580932617187</v>
      </c>
      <c r="AD262" s="45">
        <v>154.98344421386719</v>
      </c>
      <c r="AE262" s="45"/>
      <c r="AF262" s="45">
        <v>154.98344421386719</v>
      </c>
      <c r="AG262" s="45"/>
      <c r="AH262" s="2">
        <f t="shared" si="169"/>
        <v>2.4821842655665381E-3</v>
      </c>
      <c r="AI262" s="2">
        <f t="shared" si="170"/>
        <v>154.9810791015625</v>
      </c>
      <c r="AJ262" s="2">
        <f t="shared" si="171"/>
        <v>154.9816918643894</v>
      </c>
      <c r="AK262" s="2">
        <f t="shared" si="172"/>
        <v>154.98541514078775</v>
      </c>
      <c r="AL262" s="2">
        <f t="shared" si="173"/>
        <v>154.9891384171861</v>
      </c>
      <c r="AM262" s="2">
        <f t="shared" si="174"/>
        <v>154.99053955078125</v>
      </c>
      <c r="AN262" s="89"/>
      <c r="AO262" s="64">
        <f t="shared" ref="AO262" ca="1" si="178">AN260</f>
        <v>425.25455109908398</v>
      </c>
      <c r="AP262" s="88"/>
      <c r="AQ262" s="88"/>
      <c r="AR262" s="88"/>
      <c r="AS262" s="88"/>
      <c r="AT262" s="2"/>
    </row>
    <row r="263" spans="1:46">
      <c r="A263" s="14" t="str">
        <f>'data organization'!S264</f>
        <v>261:17:2.52:HI</v>
      </c>
      <c r="B263" s="45">
        <v>424.32669067382812</v>
      </c>
      <c r="C263" s="45">
        <v>431.20852661132812</v>
      </c>
      <c r="D263" s="45">
        <v>403.2120361328125</v>
      </c>
      <c r="E263" s="45">
        <v>456.7025146484375</v>
      </c>
      <c r="F263" s="45">
        <v>424.32669067382812</v>
      </c>
      <c r="G263" s="45">
        <v>424.01388549804687</v>
      </c>
      <c r="H263" s="45">
        <v>413.22195434570312</v>
      </c>
      <c r="I263" s="45">
        <v>390.38681030273437</v>
      </c>
      <c r="J263" s="45">
        <v>417.91409301757813</v>
      </c>
      <c r="K263" s="45">
        <v>451.54116821289062</v>
      </c>
      <c r="L263" s="45">
        <v>389.76119995117187</v>
      </c>
      <c r="M263" s="45">
        <v>377.40521240234375</v>
      </c>
      <c r="N263" s="45">
        <v>423.23187255859375</v>
      </c>
      <c r="O263" s="45">
        <v>376.15396118164062</v>
      </c>
      <c r="P263" s="45"/>
      <c r="Q263" s="45"/>
      <c r="R263" s="45">
        <v>366.45684814453125</v>
      </c>
      <c r="S263" s="45"/>
      <c r="T263" s="45"/>
      <c r="U263" s="45">
        <v>480.16326904296875</v>
      </c>
      <c r="V263" s="45">
        <v>388.1971435546875</v>
      </c>
      <c r="W263" s="45">
        <v>391.16885375976562</v>
      </c>
      <c r="X263" s="45"/>
      <c r="Y263" s="45"/>
      <c r="Z263" s="45">
        <v>384.28701782226562</v>
      </c>
      <c r="AA263" s="45">
        <v>439.02877807617187</v>
      </c>
      <c r="AB263" s="45">
        <v>375.52835083007812</v>
      </c>
      <c r="AC263" s="45">
        <v>407.278564453125</v>
      </c>
      <c r="AD263" s="45">
        <v>424.7958984375</v>
      </c>
      <c r="AE263" s="45"/>
      <c r="AF263" s="45">
        <v>342.68328857421875</v>
      </c>
      <c r="AG263" s="45"/>
      <c r="AH263" s="2">
        <f t="shared" si="169"/>
        <v>31.829519401778022</v>
      </c>
      <c r="AI263" s="2">
        <f t="shared" si="170"/>
        <v>342.68328857421875</v>
      </c>
      <c r="AJ263" s="2">
        <f t="shared" si="171"/>
        <v>360.71383043509343</v>
      </c>
      <c r="AK263" s="2">
        <f t="shared" si="172"/>
        <v>408.45810953776044</v>
      </c>
      <c r="AL263" s="2">
        <f t="shared" si="173"/>
        <v>456.20238864042744</v>
      </c>
      <c r="AM263" s="2">
        <f t="shared" si="174"/>
        <v>480.16326904296875</v>
      </c>
      <c r="AN263" s="89">
        <f ca="1">INDIRECT("'calcGREEN(1)'!R"&amp;ROW('calcGREEN(1)'!$V$17)+(ROW(AN263)-ROW($AN$116))/3&amp;"C"&amp;COLUMN('calcGREEN(1)'!$V$17),FALSE)</f>
        <v>420.99342647802041</v>
      </c>
      <c r="AO263" s="64">
        <f t="shared" ref="AO263" ca="1" si="179">AN263</f>
        <v>420.99342647802041</v>
      </c>
      <c r="AP263" s="88">
        <f>AK263-AK266</f>
        <v>4.092596689860045</v>
      </c>
      <c r="AQ263" s="88">
        <f>AK264-AK267</f>
        <v>2.620697021484375E-3</v>
      </c>
      <c r="AR263" s="88">
        <f>AK265-AK268</f>
        <v>8.869171142578125E-4</v>
      </c>
      <c r="AS263" s="88">
        <f>data3!AM263</f>
        <v>0.12325997506418496</v>
      </c>
      <c r="AT263" s="2"/>
    </row>
    <row r="264" spans="1:46">
      <c r="A264" s="14" t="str">
        <f>'data organization'!S265</f>
        <v>262:17:2.52:LO</v>
      </c>
      <c r="B264" s="45">
        <v>374.95993041992187</v>
      </c>
      <c r="C264" s="45">
        <v>374.95993041992187</v>
      </c>
      <c r="D264" s="45">
        <v>374.9542236328125</v>
      </c>
      <c r="E264" s="45">
        <v>374.97137451171875</v>
      </c>
      <c r="F264" s="45">
        <v>374.95993041992187</v>
      </c>
      <c r="G264" s="45">
        <v>374.95993041992187</v>
      </c>
      <c r="H264" s="45">
        <v>374.97137451171875</v>
      </c>
      <c r="I264" s="45">
        <v>374.9542236328125</v>
      </c>
      <c r="J264" s="45">
        <v>374.9542236328125</v>
      </c>
      <c r="K264" s="45">
        <v>374.95993041992187</v>
      </c>
      <c r="L264" s="45">
        <v>374.9542236328125</v>
      </c>
      <c r="M264" s="45">
        <v>374.95993041992187</v>
      </c>
      <c r="N264" s="45">
        <v>374.95993041992187</v>
      </c>
      <c r="O264" s="45">
        <v>374.948486328125</v>
      </c>
      <c r="P264" s="45"/>
      <c r="Q264" s="45"/>
      <c r="R264" s="45">
        <v>374.95993041992187</v>
      </c>
      <c r="S264" s="45"/>
      <c r="T264" s="45"/>
      <c r="U264" s="45">
        <v>374.95993041992187</v>
      </c>
      <c r="V264" s="45">
        <v>374.9542236328125</v>
      </c>
      <c r="W264" s="45">
        <v>374.9542236328125</v>
      </c>
      <c r="X264" s="45"/>
      <c r="Y264" s="45"/>
      <c r="Z264" s="45">
        <v>374.948486328125</v>
      </c>
      <c r="AA264" s="45">
        <v>374.95993041992187</v>
      </c>
      <c r="AB264" s="45">
        <v>374.9542236328125</v>
      </c>
      <c r="AC264" s="45">
        <v>374.9542236328125</v>
      </c>
      <c r="AD264" s="45">
        <v>374.9542236328125</v>
      </c>
      <c r="AE264" s="45"/>
      <c r="AF264" s="45">
        <v>374.94277954101562</v>
      </c>
      <c r="AG264" s="45"/>
      <c r="AH264" s="2">
        <f t="shared" si="169"/>
        <v>6.3092397967159626E-3</v>
      </c>
      <c r="AI264" s="2">
        <f t="shared" si="170"/>
        <v>374.94277954101562</v>
      </c>
      <c r="AJ264" s="2">
        <f t="shared" si="171"/>
        <v>374.94761189510638</v>
      </c>
      <c r="AK264" s="2">
        <f t="shared" si="172"/>
        <v>374.95707575480145</v>
      </c>
      <c r="AL264" s="2">
        <f t="shared" si="173"/>
        <v>374.96653961449653</v>
      </c>
      <c r="AM264" s="2">
        <f t="shared" si="174"/>
        <v>374.97137451171875</v>
      </c>
      <c r="AN264" s="89"/>
      <c r="AO264" s="64">
        <f t="shared" ref="AO264" ca="1" si="180">AN263</f>
        <v>420.99342647802041</v>
      </c>
      <c r="AP264" s="88"/>
      <c r="AQ264" s="88"/>
      <c r="AR264" s="88"/>
      <c r="AS264" s="88"/>
      <c r="AT264" s="2"/>
    </row>
    <row r="265" spans="1:46">
      <c r="A265" s="14" t="str">
        <f>'data organization'!S266</f>
        <v>263:17:2.52:HS</v>
      </c>
      <c r="B265" s="45">
        <v>154.98344421386719</v>
      </c>
      <c r="C265" s="45">
        <v>154.98817443847656</v>
      </c>
      <c r="D265" s="45">
        <v>154.98344421386719</v>
      </c>
      <c r="E265" s="45">
        <v>154.98580932617187</v>
      </c>
      <c r="F265" s="45">
        <v>154.98817443847656</v>
      </c>
      <c r="G265" s="45">
        <v>154.98580932617187</v>
      </c>
      <c r="H265" s="45">
        <v>154.99053955078125</v>
      </c>
      <c r="I265" s="45">
        <v>154.98344421386719</v>
      </c>
      <c r="J265" s="45">
        <v>154.98580932617187</v>
      </c>
      <c r="K265" s="45">
        <v>154.98344421386719</v>
      </c>
      <c r="L265" s="45">
        <v>154.98817443847656</v>
      </c>
      <c r="M265" s="45">
        <v>154.99053955078125</v>
      </c>
      <c r="N265" s="45">
        <v>154.98817443847656</v>
      </c>
      <c r="O265" s="45">
        <v>154.98580932617187</v>
      </c>
      <c r="P265" s="45"/>
      <c r="Q265" s="45"/>
      <c r="R265" s="45">
        <v>154.98817443847656</v>
      </c>
      <c r="S265" s="45"/>
      <c r="T265" s="45"/>
      <c r="U265" s="45">
        <v>154.98344421386719</v>
      </c>
      <c r="V265" s="45">
        <v>154.98580932617187</v>
      </c>
      <c r="W265" s="45">
        <v>154.98344421386719</v>
      </c>
      <c r="X265" s="45"/>
      <c r="Y265" s="45"/>
      <c r="Z265" s="45">
        <v>154.9810791015625</v>
      </c>
      <c r="AA265" s="45">
        <v>154.98817443847656</v>
      </c>
      <c r="AB265" s="45">
        <v>154.98344421386719</v>
      </c>
      <c r="AC265" s="45">
        <v>154.98580932617187</v>
      </c>
      <c r="AD265" s="45">
        <v>154.98580932617187</v>
      </c>
      <c r="AE265" s="45"/>
      <c r="AF265" s="45">
        <v>154.98580932617187</v>
      </c>
      <c r="AG265" s="45"/>
      <c r="AH265" s="2">
        <f t="shared" si="169"/>
        <v>2.4637443417007006E-3</v>
      </c>
      <c r="AI265" s="2">
        <f t="shared" si="170"/>
        <v>154.9810791015625</v>
      </c>
      <c r="AJ265" s="2">
        <f t="shared" si="171"/>
        <v>154.98221225600537</v>
      </c>
      <c r="AK265" s="2">
        <f t="shared" si="172"/>
        <v>154.98590787251791</v>
      </c>
      <c r="AL265" s="2">
        <f t="shared" si="173"/>
        <v>154.98960348903046</v>
      </c>
      <c r="AM265" s="2">
        <f t="shared" si="174"/>
        <v>154.99053955078125</v>
      </c>
      <c r="AN265" s="89"/>
      <c r="AO265" s="64">
        <f t="shared" ref="AO265" ca="1" si="181">AN263</f>
        <v>420.99342647802041</v>
      </c>
      <c r="AP265" s="88"/>
      <c r="AQ265" s="88"/>
      <c r="AR265" s="88"/>
      <c r="AS265" s="88"/>
      <c r="AT265" s="2"/>
    </row>
    <row r="266" spans="1:46">
      <c r="A266" s="14" t="str">
        <f>'data organization'!S267</f>
        <v>264:17:2.5:HI</v>
      </c>
      <c r="B266" s="45">
        <v>420.103759765625</v>
      </c>
      <c r="C266" s="45">
        <v>426.82916259765625</v>
      </c>
      <c r="D266" s="45">
        <v>399.30191040039062</v>
      </c>
      <c r="E266" s="45">
        <v>452.0103759765625</v>
      </c>
      <c r="F266" s="45">
        <v>420.103759765625</v>
      </c>
      <c r="G266" s="45">
        <v>419.63455200195312</v>
      </c>
      <c r="H266" s="45">
        <v>409.15542602539062</v>
      </c>
      <c r="I266" s="45">
        <v>386.4766845703125</v>
      </c>
      <c r="J266" s="45">
        <v>413.84756469726562</v>
      </c>
      <c r="K266" s="45">
        <v>447.00543212890625</v>
      </c>
      <c r="L266" s="45">
        <v>385.85107421875</v>
      </c>
      <c r="M266" s="45">
        <v>373.49508666992187</v>
      </c>
      <c r="N266" s="45">
        <v>419.00894165039062</v>
      </c>
      <c r="O266" s="45">
        <v>372.40023803710937</v>
      </c>
      <c r="P266" s="45"/>
      <c r="Q266" s="45"/>
      <c r="R266" s="45">
        <v>362.85952758789063</v>
      </c>
      <c r="S266" s="45"/>
      <c r="T266" s="45"/>
      <c r="U266" s="45">
        <v>475.31472778320312</v>
      </c>
      <c r="V266" s="45">
        <v>384.28701782226562</v>
      </c>
      <c r="W266" s="45">
        <v>387.25872802734375</v>
      </c>
      <c r="X266" s="45"/>
      <c r="Y266" s="45"/>
      <c r="Z266" s="45">
        <v>380.37689208984375</v>
      </c>
      <c r="AA266" s="45">
        <v>434.6494140625</v>
      </c>
      <c r="AB266" s="45">
        <v>371.77462768554687</v>
      </c>
      <c r="AC266" s="45">
        <v>403.2120361328125</v>
      </c>
      <c r="AD266" s="45">
        <v>420.57296752929687</v>
      </c>
      <c r="AE266" s="45"/>
      <c r="AF266" s="45">
        <v>339.24240112304688</v>
      </c>
      <c r="AG266" s="45"/>
      <c r="AH266" s="2">
        <f t="shared" si="169"/>
        <v>31.501491375080807</v>
      </c>
      <c r="AI266" s="2">
        <f t="shared" si="170"/>
        <v>339.24240112304688</v>
      </c>
      <c r="AJ266" s="2">
        <f t="shared" si="171"/>
        <v>357.1132757852792</v>
      </c>
      <c r="AK266" s="2">
        <f t="shared" si="172"/>
        <v>404.36551284790039</v>
      </c>
      <c r="AL266" s="2">
        <f t="shared" si="173"/>
        <v>451.61774991052158</v>
      </c>
      <c r="AM266" s="2">
        <f t="shared" si="174"/>
        <v>475.31472778320312</v>
      </c>
      <c r="AN266" s="89">
        <f ca="1">INDIRECT("'calcGREEN(1)'!R"&amp;ROW('calcGREEN(1)'!$V$17)+(ROW(AN266)-ROW($AN$116))/3&amp;"C"&amp;COLUMN('calcGREEN(1)'!$V$17),FALSE)</f>
        <v>416.81580075740521</v>
      </c>
      <c r="AO266" s="64">
        <f t="shared" ref="AO266" ca="1" si="182">AN266</f>
        <v>416.81580075740521</v>
      </c>
      <c r="AP266" s="88">
        <f>AK266-AK269</f>
        <v>4.1056340535481581</v>
      </c>
      <c r="AQ266" s="88">
        <f>AK267-AK270</f>
        <v>3.814697265625E-3</v>
      </c>
      <c r="AR266" s="88">
        <f>AK268-AK271</f>
        <v>-2.956390380859375E-4</v>
      </c>
      <c r="AS266" s="88">
        <f>data3!AM266</f>
        <v>0.12540149688720703</v>
      </c>
      <c r="AT266" s="2"/>
    </row>
    <row r="267" spans="1:46">
      <c r="A267" s="14" t="str">
        <f>'data organization'!S268</f>
        <v>265:17:2.5:LO</v>
      </c>
      <c r="B267" s="45">
        <v>374.9542236328125</v>
      </c>
      <c r="C267" s="45">
        <v>374.95993041992187</v>
      </c>
      <c r="D267" s="45">
        <v>374.9542236328125</v>
      </c>
      <c r="E267" s="45">
        <v>374.96566772460937</v>
      </c>
      <c r="F267" s="45">
        <v>374.95993041992187</v>
      </c>
      <c r="G267" s="45">
        <v>374.9542236328125</v>
      </c>
      <c r="H267" s="45">
        <v>374.95993041992187</v>
      </c>
      <c r="I267" s="45">
        <v>374.9542236328125</v>
      </c>
      <c r="J267" s="45">
        <v>374.9542236328125</v>
      </c>
      <c r="K267" s="45">
        <v>374.95993041992187</v>
      </c>
      <c r="L267" s="45">
        <v>374.9542236328125</v>
      </c>
      <c r="M267" s="45">
        <v>374.948486328125</v>
      </c>
      <c r="N267" s="45">
        <v>374.9542236328125</v>
      </c>
      <c r="O267" s="45">
        <v>374.948486328125</v>
      </c>
      <c r="P267" s="45"/>
      <c r="Q267" s="45"/>
      <c r="R267" s="45">
        <v>374.96566772460937</v>
      </c>
      <c r="S267" s="45"/>
      <c r="T267" s="45"/>
      <c r="U267" s="45">
        <v>374.95993041992187</v>
      </c>
      <c r="V267" s="45">
        <v>374.9542236328125</v>
      </c>
      <c r="W267" s="45">
        <v>374.95993041992187</v>
      </c>
      <c r="X267" s="45"/>
      <c r="Y267" s="45"/>
      <c r="Z267" s="45">
        <v>374.948486328125</v>
      </c>
      <c r="AA267" s="45">
        <v>374.9542236328125</v>
      </c>
      <c r="AB267" s="45">
        <v>374.948486328125</v>
      </c>
      <c r="AC267" s="45">
        <v>374.9542236328125</v>
      </c>
      <c r="AD267" s="45">
        <v>374.94277954101562</v>
      </c>
      <c r="AE267" s="45"/>
      <c r="AF267" s="45">
        <v>374.93704223632812</v>
      </c>
      <c r="AG267" s="45"/>
      <c r="AH267" s="2">
        <f t="shared" si="169"/>
        <v>6.6394338775328469E-3</v>
      </c>
      <c r="AI267" s="2">
        <f t="shared" si="170"/>
        <v>374.93704223632812</v>
      </c>
      <c r="AJ267" s="2">
        <f t="shared" si="171"/>
        <v>374.94449590696365</v>
      </c>
      <c r="AK267" s="2">
        <f t="shared" si="172"/>
        <v>374.95445505777997</v>
      </c>
      <c r="AL267" s="2">
        <f t="shared" si="173"/>
        <v>374.96441420859628</v>
      </c>
      <c r="AM267" s="2">
        <f t="shared" si="174"/>
        <v>374.96566772460937</v>
      </c>
      <c r="AN267" s="89"/>
      <c r="AO267" s="64">
        <f t="shared" ref="AO267" ca="1" si="183">AN266</f>
        <v>416.81580075740521</v>
      </c>
      <c r="AP267" s="88"/>
      <c r="AQ267" s="88"/>
      <c r="AR267" s="88"/>
      <c r="AS267" s="88"/>
      <c r="AT267" s="2"/>
    </row>
    <row r="268" spans="1:46">
      <c r="A268" s="14" t="str">
        <f>'data organization'!S269</f>
        <v>266:17:2.5:HS</v>
      </c>
      <c r="B268" s="45">
        <v>154.98580932617187</v>
      </c>
      <c r="C268" s="45">
        <v>154.98817443847656</v>
      </c>
      <c r="D268" s="45">
        <v>154.98344421386719</v>
      </c>
      <c r="E268" s="45">
        <v>154.98580932617187</v>
      </c>
      <c r="F268" s="45">
        <v>154.98344421386719</v>
      </c>
      <c r="G268" s="45">
        <v>154.98817443847656</v>
      </c>
      <c r="H268" s="45">
        <v>154.99053955078125</v>
      </c>
      <c r="I268" s="45">
        <v>154.98344421386719</v>
      </c>
      <c r="J268" s="45">
        <v>154.98344421386719</v>
      </c>
      <c r="K268" s="45">
        <v>154.98344421386719</v>
      </c>
      <c r="L268" s="45">
        <v>154.98580932617187</v>
      </c>
      <c r="M268" s="45">
        <v>154.98344421386719</v>
      </c>
      <c r="N268" s="45">
        <v>154.98344421386719</v>
      </c>
      <c r="O268" s="45">
        <v>154.98344421386719</v>
      </c>
      <c r="P268" s="45"/>
      <c r="Q268" s="45"/>
      <c r="R268" s="45">
        <v>154.98817443847656</v>
      </c>
      <c r="S268" s="45"/>
      <c r="T268" s="45"/>
      <c r="U268" s="45">
        <v>154.98817443847656</v>
      </c>
      <c r="V268" s="45">
        <v>154.98580932617187</v>
      </c>
      <c r="W268" s="45">
        <v>154.98344421386719</v>
      </c>
      <c r="X268" s="45"/>
      <c r="Y268" s="45"/>
      <c r="Z268" s="45">
        <v>154.98344421386719</v>
      </c>
      <c r="AA268" s="45">
        <v>154.98344421386719</v>
      </c>
      <c r="AB268" s="45">
        <v>154.97871398925781</v>
      </c>
      <c r="AC268" s="45">
        <v>154.9810791015625</v>
      </c>
      <c r="AD268" s="45">
        <v>154.98580932617187</v>
      </c>
      <c r="AE268" s="45"/>
      <c r="AF268" s="45">
        <v>154.99053955078125</v>
      </c>
      <c r="AG268" s="45"/>
      <c r="AH268" s="2">
        <f t="shared" si="169"/>
        <v>2.8472606244345439E-3</v>
      </c>
      <c r="AI268" s="2">
        <f t="shared" si="170"/>
        <v>154.97871398925781</v>
      </c>
      <c r="AJ268" s="2">
        <f t="shared" si="171"/>
        <v>154.980750064467</v>
      </c>
      <c r="AK268" s="2">
        <f t="shared" si="172"/>
        <v>154.98502095540366</v>
      </c>
      <c r="AL268" s="2">
        <f t="shared" si="173"/>
        <v>154.98929184634031</v>
      </c>
      <c r="AM268" s="2">
        <f t="shared" si="174"/>
        <v>154.99053955078125</v>
      </c>
      <c r="AN268" s="89"/>
      <c r="AO268" s="64">
        <f t="shared" ref="AO268" ca="1" si="184">AN266</f>
        <v>416.81580075740521</v>
      </c>
      <c r="AP268" s="88"/>
      <c r="AQ268" s="88"/>
      <c r="AR268" s="88"/>
      <c r="AS268" s="88"/>
      <c r="AT268" s="2"/>
    </row>
    <row r="269" spans="1:46">
      <c r="A269" s="14" t="str">
        <f>'data organization'!S270</f>
        <v>267:17:2.48:HI</v>
      </c>
      <c r="B269" s="45">
        <v>415.88082885742187</v>
      </c>
      <c r="C269" s="45">
        <v>422.60623168945312</v>
      </c>
      <c r="D269" s="45">
        <v>395.23538208007813</v>
      </c>
      <c r="E269" s="45">
        <v>447.47463989257812</v>
      </c>
      <c r="F269" s="45">
        <v>415.88082885742187</v>
      </c>
      <c r="G269" s="45">
        <v>415.41162109375</v>
      </c>
      <c r="H269" s="45">
        <v>404.93246459960937</v>
      </c>
      <c r="I269" s="45">
        <v>382.56655883789062</v>
      </c>
      <c r="J269" s="45">
        <v>409.6246337890625</v>
      </c>
      <c r="K269" s="45">
        <v>442.46966552734375</v>
      </c>
      <c r="L269" s="45">
        <v>381.7845458984375</v>
      </c>
      <c r="M269" s="45">
        <v>369.74136352539062</v>
      </c>
      <c r="N269" s="45">
        <v>414.78598022460937</v>
      </c>
      <c r="O269" s="45">
        <v>368.4901123046875</v>
      </c>
      <c r="P269" s="45"/>
      <c r="Q269" s="45"/>
      <c r="R269" s="45">
        <v>359.26223754882812</v>
      </c>
      <c r="S269" s="45"/>
      <c r="T269" s="45"/>
      <c r="U269" s="45">
        <v>470.46615600585937</v>
      </c>
      <c r="V269" s="45">
        <v>380.37689208984375</v>
      </c>
      <c r="W269" s="45">
        <v>383.34860229492187</v>
      </c>
      <c r="X269" s="45"/>
      <c r="Y269" s="45"/>
      <c r="Z269" s="45">
        <v>376.6231689453125</v>
      </c>
      <c r="AA269" s="45">
        <v>430.27008056640625</v>
      </c>
      <c r="AB269" s="45">
        <v>368.02090454101562</v>
      </c>
      <c r="AC269" s="45">
        <v>398.98907470703125</v>
      </c>
      <c r="AD269" s="45">
        <v>416.19363403320312</v>
      </c>
      <c r="AE269" s="45"/>
      <c r="AF269" s="45">
        <v>335.80148315429687</v>
      </c>
      <c r="AG269" s="45"/>
      <c r="AH269" s="2">
        <f t="shared" si="169"/>
        <v>31.185860296366435</v>
      </c>
      <c r="AI269" s="2">
        <f t="shared" si="170"/>
        <v>335.80148315429687</v>
      </c>
      <c r="AJ269" s="2">
        <f t="shared" si="171"/>
        <v>353.48108834980258</v>
      </c>
      <c r="AK269" s="2">
        <f t="shared" si="172"/>
        <v>400.25987879435223</v>
      </c>
      <c r="AL269" s="2">
        <f t="shared" si="173"/>
        <v>447.03866923890189</v>
      </c>
      <c r="AM269" s="2">
        <f t="shared" si="174"/>
        <v>470.46615600585937</v>
      </c>
      <c r="AN269" s="89">
        <f ca="1">INDIRECT("'calcGREEN(1)'!R"&amp;ROW('calcGREEN(1)'!$V$17)+(ROW(AN269)-ROW($AN$116))/3&amp;"C"&amp;COLUMN('calcGREEN(1)'!$V$17),FALSE)</f>
        <v>412.56559286529063</v>
      </c>
      <c r="AO269" s="64">
        <f t="shared" ref="AO269" ca="1" si="185">AN269</f>
        <v>412.56559286529063</v>
      </c>
      <c r="AP269" s="88">
        <f>AK269-AK272</f>
        <v>4.138214111328125</v>
      </c>
      <c r="AQ269" s="88">
        <f>AK270-AK273</f>
        <v>0.1456769307454806</v>
      </c>
      <c r="AR269" s="88">
        <f>AK271-AK274</f>
        <v>3.9418538412405724E-4</v>
      </c>
      <c r="AS269" s="88">
        <f>data3!AM269</f>
        <v>0.125743712148358</v>
      </c>
      <c r="AT269" s="2"/>
    </row>
    <row r="270" spans="1:46">
      <c r="A270" s="14" t="str">
        <f>'data organization'!S271</f>
        <v>268:17:2.48:LO</v>
      </c>
      <c r="B270" s="45">
        <v>374.95993041992187</v>
      </c>
      <c r="C270" s="45">
        <v>374.95993041992187</v>
      </c>
      <c r="D270" s="45">
        <v>374.95993041992187</v>
      </c>
      <c r="E270" s="45">
        <v>374.96566772460937</v>
      </c>
      <c r="F270" s="45">
        <v>374.95993041992187</v>
      </c>
      <c r="G270" s="45">
        <v>374.95993041992187</v>
      </c>
      <c r="H270" s="45">
        <v>374.96566772460937</v>
      </c>
      <c r="I270" s="45">
        <v>374.9542236328125</v>
      </c>
      <c r="J270" s="45">
        <v>374.9542236328125</v>
      </c>
      <c r="K270" s="45">
        <v>374.9542236328125</v>
      </c>
      <c r="L270" s="45">
        <v>374.9542236328125</v>
      </c>
      <c r="M270" s="45">
        <v>374.9542236328125</v>
      </c>
      <c r="N270" s="45">
        <v>374.97137451171875</v>
      </c>
      <c r="O270" s="45">
        <v>374.94277954101562</v>
      </c>
      <c r="P270" s="45"/>
      <c r="Q270" s="45"/>
      <c r="R270" s="45">
        <v>374.95993041992187</v>
      </c>
      <c r="S270" s="45"/>
      <c r="T270" s="45"/>
      <c r="U270" s="45">
        <v>374.95993041992187</v>
      </c>
      <c r="V270" s="45">
        <v>374.948486328125</v>
      </c>
      <c r="W270" s="45">
        <v>374.9542236328125</v>
      </c>
      <c r="X270" s="45"/>
      <c r="Y270" s="45"/>
      <c r="Z270" s="45">
        <v>374.94277954101562</v>
      </c>
      <c r="AA270" s="45">
        <v>374.95993041992187</v>
      </c>
      <c r="AB270" s="45">
        <v>374.9542236328125</v>
      </c>
      <c r="AC270" s="45">
        <v>374.948486328125</v>
      </c>
      <c r="AD270" s="45">
        <v>374.9542236328125</v>
      </c>
      <c r="AE270" s="45"/>
      <c r="AF270" s="45">
        <v>374.81689453125</v>
      </c>
      <c r="AG270" s="45"/>
      <c r="AH270" s="2">
        <f t="shared" si="169"/>
        <v>2.9263064897714488E-2</v>
      </c>
      <c r="AI270" s="2">
        <f t="shared" si="170"/>
        <v>374.81689453125</v>
      </c>
      <c r="AJ270" s="2">
        <f t="shared" si="171"/>
        <v>374.90674576316775</v>
      </c>
      <c r="AK270" s="2">
        <f t="shared" si="172"/>
        <v>374.95064036051434</v>
      </c>
      <c r="AL270" s="2">
        <f t="shared" si="173"/>
        <v>374.99453495786094</v>
      </c>
      <c r="AM270" s="2">
        <f t="shared" si="174"/>
        <v>374.97137451171875</v>
      </c>
      <c r="AN270" s="89"/>
      <c r="AO270" s="64">
        <f t="shared" ref="AO270" ca="1" si="186">AN269</f>
        <v>412.56559286529063</v>
      </c>
      <c r="AP270" s="88"/>
      <c r="AQ270" s="88"/>
      <c r="AR270" s="88"/>
      <c r="AS270" s="88"/>
      <c r="AT270" s="2"/>
    </row>
    <row r="271" spans="1:46">
      <c r="A271" s="14" t="str">
        <f>'data organization'!S272</f>
        <v>269:17:2.48:HS</v>
      </c>
      <c r="B271" s="45">
        <v>154.98580932617187</v>
      </c>
      <c r="C271" s="45">
        <v>154.99053955078125</v>
      </c>
      <c r="D271" s="45">
        <v>154.98580932617187</v>
      </c>
      <c r="E271" s="45">
        <v>154.98580932617187</v>
      </c>
      <c r="F271" s="45">
        <v>154.98344421386719</v>
      </c>
      <c r="G271" s="45">
        <v>154.98817443847656</v>
      </c>
      <c r="H271" s="45">
        <v>154.98817443847656</v>
      </c>
      <c r="I271" s="45">
        <v>154.98580932617187</v>
      </c>
      <c r="J271" s="45">
        <v>154.98344421386719</v>
      </c>
      <c r="K271" s="45">
        <v>154.98580932617187</v>
      </c>
      <c r="L271" s="45">
        <v>154.98817443847656</v>
      </c>
      <c r="M271" s="45">
        <v>154.9810791015625</v>
      </c>
      <c r="N271" s="45">
        <v>154.98580932617187</v>
      </c>
      <c r="O271" s="45">
        <v>154.9810791015625</v>
      </c>
      <c r="P271" s="45"/>
      <c r="Q271" s="45"/>
      <c r="R271" s="45">
        <v>154.99053955078125</v>
      </c>
      <c r="S271" s="45"/>
      <c r="T271" s="45"/>
      <c r="U271" s="45">
        <v>154.99053955078125</v>
      </c>
      <c r="V271" s="45">
        <v>154.9810791015625</v>
      </c>
      <c r="W271" s="45">
        <v>154.98580932617187</v>
      </c>
      <c r="X271" s="45"/>
      <c r="Y271" s="45"/>
      <c r="Z271" s="45">
        <v>154.98344421386719</v>
      </c>
      <c r="AA271" s="45">
        <v>154.98344421386719</v>
      </c>
      <c r="AB271" s="45">
        <v>154.9810791015625</v>
      </c>
      <c r="AC271" s="45">
        <v>154.98344421386719</v>
      </c>
      <c r="AD271" s="45">
        <v>154.9810791015625</v>
      </c>
      <c r="AE271" s="45"/>
      <c r="AF271" s="45">
        <v>154.98817443847656</v>
      </c>
      <c r="AG271" s="45"/>
      <c r="AH271" s="2">
        <f t="shared" si="169"/>
        <v>3.1173928305263587E-3</v>
      </c>
      <c r="AI271" s="2">
        <f t="shared" si="170"/>
        <v>154.9810791015625</v>
      </c>
      <c r="AJ271" s="2">
        <f t="shared" si="171"/>
        <v>154.98064050519596</v>
      </c>
      <c r="AK271" s="2">
        <f t="shared" si="172"/>
        <v>154.98531659444174</v>
      </c>
      <c r="AL271" s="2">
        <f t="shared" si="173"/>
        <v>154.98999268368752</v>
      </c>
      <c r="AM271" s="2">
        <f t="shared" si="174"/>
        <v>154.99053955078125</v>
      </c>
      <c r="AN271" s="89"/>
      <c r="AO271" s="64">
        <f t="shared" ref="AO271" ca="1" si="187">AN269</f>
        <v>412.56559286529063</v>
      </c>
      <c r="AP271" s="88"/>
      <c r="AQ271" s="88"/>
      <c r="AR271" s="88"/>
      <c r="AS271" s="88"/>
      <c r="AT271" s="2"/>
    </row>
    <row r="272" spans="1:46">
      <c r="A272" s="14" t="str">
        <f>'data organization'!S273</f>
        <v>270:17:2.46:HI</v>
      </c>
      <c r="B272" s="45">
        <v>411.50149536132812</v>
      </c>
      <c r="C272" s="45">
        <v>418.22689819335938</v>
      </c>
      <c r="D272" s="45">
        <v>391.012451171875</v>
      </c>
      <c r="E272" s="45">
        <v>442.93887329101562</v>
      </c>
      <c r="F272" s="45">
        <v>411.50149536132812</v>
      </c>
      <c r="G272" s="45">
        <v>411.18869018554687</v>
      </c>
      <c r="H272" s="45">
        <v>400.70953369140625</v>
      </c>
      <c r="I272" s="45">
        <v>378.50003051757813</v>
      </c>
      <c r="J272" s="45">
        <v>405.40170288085937</v>
      </c>
      <c r="K272" s="45">
        <v>437.93392944335937</v>
      </c>
      <c r="L272" s="45">
        <v>377.87442016601562</v>
      </c>
      <c r="M272" s="45">
        <v>365.98764038085937</v>
      </c>
      <c r="N272" s="45">
        <v>410.56304931640625</v>
      </c>
      <c r="O272" s="45">
        <v>364.73638916015625</v>
      </c>
      <c r="P272" s="45"/>
      <c r="Q272" s="45"/>
      <c r="R272" s="45">
        <v>355.50851440429687</v>
      </c>
      <c r="S272" s="45"/>
      <c r="T272" s="45"/>
      <c r="U272" s="45">
        <v>465.61761474609375</v>
      </c>
      <c r="V272" s="45">
        <v>376.46676635742187</v>
      </c>
      <c r="W272" s="45">
        <v>379.4384765625</v>
      </c>
      <c r="X272" s="45"/>
      <c r="Y272" s="45"/>
      <c r="Z272" s="45">
        <v>372.71304321289062</v>
      </c>
      <c r="AA272" s="45">
        <v>425.73434448242187</v>
      </c>
      <c r="AB272" s="45">
        <v>364.11077880859375</v>
      </c>
      <c r="AC272" s="45">
        <v>394.92254638671875</v>
      </c>
      <c r="AD272" s="45">
        <v>411.970703125</v>
      </c>
      <c r="AE272" s="45"/>
      <c r="AF272" s="45">
        <v>332.36056518554687</v>
      </c>
      <c r="AG272" s="45"/>
      <c r="AH272" s="2">
        <f t="shared" si="169"/>
        <v>30.870482172212665</v>
      </c>
      <c r="AI272" s="2">
        <f t="shared" si="170"/>
        <v>332.36056518554687</v>
      </c>
      <c r="AJ272" s="2">
        <f t="shared" si="171"/>
        <v>349.8159414247051</v>
      </c>
      <c r="AK272" s="2">
        <f t="shared" si="172"/>
        <v>396.12166468302411</v>
      </c>
      <c r="AL272" s="2">
        <f t="shared" si="173"/>
        <v>442.42738794134311</v>
      </c>
      <c r="AM272" s="2">
        <f t="shared" si="174"/>
        <v>465.61761474609375</v>
      </c>
      <c r="AN272" s="89">
        <f ca="1">INDIRECT("'calcGREEN(1)'!R"&amp;ROW('calcGREEN(1)'!$V$17)+(ROW(AN272)-ROW($AN$116))/3&amp;"C"&amp;COLUMN('calcGREEN(1)'!$V$17),FALSE)</f>
        <v>408.30378633966808</v>
      </c>
      <c r="AO272" s="64">
        <f t="shared" ref="AO272" ca="1" si="188">AN272</f>
        <v>408.30378633966808</v>
      </c>
      <c r="AP272" s="88">
        <f>AK272-AK275</f>
        <v>4.1773173014323106</v>
      </c>
      <c r="AQ272" s="88">
        <f>AK273-AK276</f>
        <v>0.22793324788409564</v>
      </c>
      <c r="AR272" s="88">
        <f>AK274-AK277</f>
        <v>2.956390380859375E-4</v>
      </c>
      <c r="AS272" s="88">
        <f>data3!AM272</f>
        <v>0.12594961350963985</v>
      </c>
      <c r="AT272" s="2"/>
    </row>
    <row r="273" spans="1:46">
      <c r="A273" s="14" t="str">
        <f>'data organization'!S274</f>
        <v>271:17:2.46:LO</v>
      </c>
      <c r="B273" s="45">
        <v>374.9542236328125</v>
      </c>
      <c r="C273" s="45">
        <v>374.95993041992187</v>
      </c>
      <c r="D273" s="45">
        <v>374.95993041992187</v>
      </c>
      <c r="E273" s="45">
        <v>374.95993041992187</v>
      </c>
      <c r="F273" s="45">
        <v>374.96566772460937</v>
      </c>
      <c r="G273" s="45">
        <v>374.9542236328125</v>
      </c>
      <c r="H273" s="45">
        <v>374.95993041992187</v>
      </c>
      <c r="I273" s="45">
        <v>374.9542236328125</v>
      </c>
      <c r="J273" s="45">
        <v>374.9542236328125</v>
      </c>
      <c r="K273" s="45">
        <v>374.95993041992187</v>
      </c>
      <c r="L273" s="45">
        <v>374.9542236328125</v>
      </c>
      <c r="M273" s="45">
        <v>374.9542236328125</v>
      </c>
      <c r="N273" s="45">
        <v>374.96566772460937</v>
      </c>
      <c r="O273" s="45">
        <v>374.948486328125</v>
      </c>
      <c r="P273" s="45"/>
      <c r="Q273" s="45"/>
      <c r="R273" s="45">
        <v>374.95993041992187</v>
      </c>
      <c r="S273" s="45"/>
      <c r="T273" s="45"/>
      <c r="U273" s="45">
        <v>374.95993041992187</v>
      </c>
      <c r="V273" s="45">
        <v>374.948486328125</v>
      </c>
      <c r="W273" s="45">
        <v>374.9542236328125</v>
      </c>
      <c r="X273" s="45"/>
      <c r="Y273" s="45"/>
      <c r="Z273" s="45">
        <v>374.94277954101562</v>
      </c>
      <c r="AA273" s="45">
        <v>374.9542236328125</v>
      </c>
      <c r="AB273" s="45">
        <v>374.948486328125</v>
      </c>
      <c r="AC273" s="45">
        <v>374.948486328125</v>
      </c>
      <c r="AD273" s="45">
        <v>374.948486328125</v>
      </c>
      <c r="AE273" s="45"/>
      <c r="AF273" s="45">
        <v>371.34927368164062</v>
      </c>
      <c r="AG273" s="45"/>
      <c r="AH273" s="2">
        <f t="shared" si="169"/>
        <v>0.73608136986283212</v>
      </c>
      <c r="AI273" s="2">
        <f t="shared" si="170"/>
        <v>371.34927368164062</v>
      </c>
      <c r="AJ273" s="2">
        <f t="shared" si="171"/>
        <v>373.70084137497463</v>
      </c>
      <c r="AK273" s="2">
        <f t="shared" si="172"/>
        <v>374.80496342976886</v>
      </c>
      <c r="AL273" s="2">
        <f t="shared" si="173"/>
        <v>375.90908548456309</v>
      </c>
      <c r="AM273" s="2">
        <f t="shared" si="174"/>
        <v>374.96566772460937</v>
      </c>
      <c r="AN273" s="89"/>
      <c r="AO273" s="64">
        <f t="shared" ref="AO273" ca="1" si="189">AN272</f>
        <v>408.30378633966808</v>
      </c>
      <c r="AP273" s="88"/>
      <c r="AQ273" s="88"/>
      <c r="AR273" s="88"/>
      <c r="AS273" s="88"/>
      <c r="AT273" s="2"/>
    </row>
    <row r="274" spans="1:46">
      <c r="A274" s="14" t="str">
        <f>'data organization'!S275</f>
        <v>272:17:2.46:HS</v>
      </c>
      <c r="B274" s="45">
        <v>154.98344421386719</v>
      </c>
      <c r="C274" s="45">
        <v>154.98817443847656</v>
      </c>
      <c r="D274" s="45">
        <v>154.98344421386719</v>
      </c>
      <c r="E274" s="45">
        <v>154.98580932617187</v>
      </c>
      <c r="F274" s="45">
        <v>154.98580932617187</v>
      </c>
      <c r="G274" s="45">
        <v>154.98817443847656</v>
      </c>
      <c r="H274" s="45">
        <v>154.98580932617187</v>
      </c>
      <c r="I274" s="45">
        <v>154.98344421386719</v>
      </c>
      <c r="J274" s="45">
        <v>154.98580932617187</v>
      </c>
      <c r="K274" s="45">
        <v>154.98344421386719</v>
      </c>
      <c r="L274" s="45">
        <v>154.98817443847656</v>
      </c>
      <c r="M274" s="45">
        <v>154.98344421386719</v>
      </c>
      <c r="N274" s="45">
        <v>154.98817443847656</v>
      </c>
      <c r="O274" s="45">
        <v>154.98344421386719</v>
      </c>
      <c r="P274" s="45"/>
      <c r="Q274" s="45"/>
      <c r="R274" s="45">
        <v>154.98344421386719</v>
      </c>
      <c r="S274" s="45"/>
      <c r="T274" s="45"/>
      <c r="U274" s="45">
        <v>154.98580932617187</v>
      </c>
      <c r="V274" s="45">
        <v>154.98344421386719</v>
      </c>
      <c r="W274" s="45">
        <v>154.98580932617187</v>
      </c>
      <c r="X274" s="45"/>
      <c r="Y274" s="45"/>
      <c r="Z274" s="45">
        <v>154.9810791015625</v>
      </c>
      <c r="AA274" s="45">
        <v>154.98817443847656</v>
      </c>
      <c r="AB274" s="45">
        <v>154.9810791015625</v>
      </c>
      <c r="AC274" s="45">
        <v>154.98580932617187</v>
      </c>
      <c r="AD274" s="45">
        <v>154.9810791015625</v>
      </c>
      <c r="AE274" s="45"/>
      <c r="AF274" s="45">
        <v>154.98580932617187</v>
      </c>
      <c r="AG274" s="45"/>
      <c r="AH274" s="2">
        <f t="shared" si="169"/>
        <v>2.2933265957810465E-3</v>
      </c>
      <c r="AI274" s="2">
        <f t="shared" si="170"/>
        <v>154.9810791015625</v>
      </c>
      <c r="AJ274" s="2">
        <f t="shared" si="171"/>
        <v>154.98148241916394</v>
      </c>
      <c r="AK274" s="2">
        <f t="shared" si="172"/>
        <v>154.98492240905762</v>
      </c>
      <c r="AL274" s="2">
        <f t="shared" si="173"/>
        <v>154.9883623989513</v>
      </c>
      <c r="AM274" s="2">
        <f t="shared" si="174"/>
        <v>154.98817443847656</v>
      </c>
      <c r="AN274" s="89"/>
      <c r="AO274" s="64">
        <f t="shared" ref="AO274" ca="1" si="190">AN272</f>
        <v>408.30378633966808</v>
      </c>
      <c r="AP274" s="88"/>
      <c r="AQ274" s="88"/>
      <c r="AR274" s="88"/>
      <c r="AS274" s="88"/>
      <c r="AT274" s="2"/>
    </row>
    <row r="275" spans="1:46">
      <c r="A275" s="14" t="str">
        <f>'data organization'!S276</f>
        <v>273:17:2.44:HI</v>
      </c>
      <c r="B275" s="45">
        <v>407.278564453125</v>
      </c>
      <c r="C275" s="45">
        <v>413.691162109375</v>
      </c>
      <c r="D275" s="45">
        <v>386.94589233398437</v>
      </c>
      <c r="E275" s="45">
        <v>438.24673461914062</v>
      </c>
      <c r="F275" s="45">
        <v>407.278564453125</v>
      </c>
      <c r="G275" s="45">
        <v>406.809326171875</v>
      </c>
      <c r="H275" s="45">
        <v>396.48660278320312</v>
      </c>
      <c r="I275" s="45">
        <v>374.58990478515625</v>
      </c>
      <c r="J275" s="45">
        <v>401.17877197265625</v>
      </c>
      <c r="K275" s="45">
        <v>433.398193359375</v>
      </c>
      <c r="L275" s="45">
        <v>373.96429443359375</v>
      </c>
      <c r="M275" s="45">
        <v>362.0775146484375</v>
      </c>
      <c r="N275" s="45">
        <v>406.1837158203125</v>
      </c>
      <c r="O275" s="45">
        <v>360.982666015625</v>
      </c>
      <c r="P275" s="45"/>
      <c r="Q275" s="45"/>
      <c r="R275" s="45">
        <v>351.75479125976562</v>
      </c>
      <c r="S275" s="45"/>
      <c r="T275" s="45"/>
      <c r="U275" s="45">
        <v>460.61264038085937</v>
      </c>
      <c r="V275" s="45">
        <v>372.40023803710937</v>
      </c>
      <c r="W275" s="45">
        <v>375.3719482421875</v>
      </c>
      <c r="X275" s="45"/>
      <c r="Y275" s="45"/>
      <c r="Z275" s="45">
        <v>368.80291748046875</v>
      </c>
      <c r="AA275" s="45">
        <v>421.1986083984375</v>
      </c>
      <c r="AB275" s="45">
        <v>360.3570556640625</v>
      </c>
      <c r="AC275" s="45">
        <v>390.69961547851562</v>
      </c>
      <c r="AD275" s="45">
        <v>407.59136962890625</v>
      </c>
      <c r="AE275" s="45"/>
      <c r="AF275" s="45">
        <v>328.76324462890625</v>
      </c>
      <c r="AG275" s="45"/>
      <c r="AH275" s="2">
        <f t="shared" si="169"/>
        <v>30.538457651346743</v>
      </c>
      <c r="AI275" s="2">
        <f t="shared" si="170"/>
        <v>328.76324462890625</v>
      </c>
      <c r="AJ275" s="2">
        <f t="shared" si="171"/>
        <v>346.13666090457167</v>
      </c>
      <c r="AK275" s="2">
        <f t="shared" si="172"/>
        <v>391.9443473815918</v>
      </c>
      <c r="AL275" s="2">
        <f t="shared" si="173"/>
        <v>437.75203385861192</v>
      </c>
      <c r="AM275" s="2">
        <f t="shared" si="174"/>
        <v>460.61264038085937</v>
      </c>
      <c r="AN275" s="89">
        <f ca="1">INDIRECT("'calcGREEN(1)'!R"&amp;ROW('calcGREEN(1)'!$V$17)+(ROW(AN275)-ROW($AN$116))/3&amp;"C"&amp;COLUMN('calcGREEN(1)'!$V$17),FALSE)</f>
        <v>404.03500124032479</v>
      </c>
      <c r="AO275" s="64">
        <f t="shared" ref="AO275" ca="1" si="191">AN275</f>
        <v>404.03500124032479</v>
      </c>
      <c r="AP275" s="88">
        <f>AK275-AK278</f>
        <v>4.1968676249186387</v>
      </c>
      <c r="AQ275" s="88">
        <f>AK276-AK279</f>
        <v>0.35787073771160749</v>
      </c>
      <c r="AR275" s="88">
        <f>AK277-AK280</f>
        <v>-6.8982442220999474E-4</v>
      </c>
      <c r="AS275" s="88">
        <f>data3!AM275</f>
        <v>0.12838945081157149</v>
      </c>
      <c r="AT275" s="2"/>
    </row>
    <row r="276" spans="1:46">
      <c r="A276" s="14" t="str">
        <f>'data organization'!S277</f>
        <v>274:17:2.44:LO</v>
      </c>
      <c r="B276" s="45">
        <v>374.96566772460937</v>
      </c>
      <c r="C276" s="45">
        <v>374.96566772460937</v>
      </c>
      <c r="D276" s="45">
        <v>374.9542236328125</v>
      </c>
      <c r="E276" s="45">
        <v>374.96566772460937</v>
      </c>
      <c r="F276" s="45">
        <v>374.95993041992187</v>
      </c>
      <c r="G276" s="45">
        <v>374.95993041992187</v>
      </c>
      <c r="H276" s="45">
        <v>374.95993041992187</v>
      </c>
      <c r="I276" s="45">
        <v>374.948486328125</v>
      </c>
      <c r="J276" s="45">
        <v>374.948486328125</v>
      </c>
      <c r="K276" s="45">
        <v>374.95993041992187</v>
      </c>
      <c r="L276" s="45">
        <v>374.9542236328125</v>
      </c>
      <c r="M276" s="45">
        <v>374.948486328125</v>
      </c>
      <c r="N276" s="45">
        <v>374.95993041992187</v>
      </c>
      <c r="O276" s="45">
        <v>374.948486328125</v>
      </c>
      <c r="P276" s="45"/>
      <c r="Q276" s="45"/>
      <c r="R276" s="45">
        <v>374.95993041992187</v>
      </c>
      <c r="S276" s="45"/>
      <c r="T276" s="45"/>
      <c r="U276" s="45">
        <v>374.9542236328125</v>
      </c>
      <c r="V276" s="45">
        <v>374.948486328125</v>
      </c>
      <c r="W276" s="45">
        <v>374.9542236328125</v>
      </c>
      <c r="X276" s="45"/>
      <c r="Y276" s="45"/>
      <c r="Z276" s="45">
        <v>374.94277954101562</v>
      </c>
      <c r="AA276" s="45">
        <v>374.9542236328125</v>
      </c>
      <c r="AB276" s="45">
        <v>374.948486328125</v>
      </c>
      <c r="AC276" s="45">
        <v>374.948486328125</v>
      </c>
      <c r="AD276" s="45">
        <v>374.948486328125</v>
      </c>
      <c r="AE276" s="45"/>
      <c r="AF276" s="45">
        <v>365.89035034179687</v>
      </c>
      <c r="AG276" s="45"/>
      <c r="AH276" s="2">
        <f t="shared" si="169"/>
        <v>1.8502665384503385</v>
      </c>
      <c r="AI276" s="2">
        <f t="shared" si="170"/>
        <v>365.89035034179687</v>
      </c>
      <c r="AJ276" s="2">
        <f t="shared" si="171"/>
        <v>371.80163037420925</v>
      </c>
      <c r="AK276" s="2">
        <f t="shared" si="172"/>
        <v>374.57703018188477</v>
      </c>
      <c r="AL276" s="2">
        <f t="shared" si="173"/>
        <v>377.35242998956028</v>
      </c>
      <c r="AM276" s="2">
        <f t="shared" si="174"/>
        <v>374.96566772460937</v>
      </c>
      <c r="AN276" s="89"/>
      <c r="AO276" s="64">
        <f t="shared" ref="AO276" ca="1" si="192">AN275</f>
        <v>404.03500124032479</v>
      </c>
      <c r="AP276" s="88"/>
      <c r="AQ276" s="88"/>
      <c r="AR276" s="88"/>
      <c r="AS276" s="88"/>
      <c r="AT276" s="2"/>
    </row>
    <row r="277" spans="1:46">
      <c r="A277" s="14" t="str">
        <f>'data organization'!S278</f>
        <v>275:17:2.44:HS</v>
      </c>
      <c r="B277" s="45">
        <v>154.98580932617187</v>
      </c>
      <c r="C277" s="45">
        <v>154.98344421386719</v>
      </c>
      <c r="D277" s="45">
        <v>154.98580932617187</v>
      </c>
      <c r="E277" s="45">
        <v>154.98817443847656</v>
      </c>
      <c r="F277" s="45">
        <v>154.98580932617187</v>
      </c>
      <c r="G277" s="45">
        <v>154.98344421386719</v>
      </c>
      <c r="H277" s="45">
        <v>154.98817443847656</v>
      </c>
      <c r="I277" s="45">
        <v>154.98344421386719</v>
      </c>
      <c r="J277" s="45">
        <v>154.98580932617187</v>
      </c>
      <c r="K277" s="45">
        <v>154.98580932617187</v>
      </c>
      <c r="L277" s="45">
        <v>154.98580932617187</v>
      </c>
      <c r="M277" s="45">
        <v>154.98344421386719</v>
      </c>
      <c r="N277" s="45">
        <v>154.98817443847656</v>
      </c>
      <c r="O277" s="45">
        <v>154.9810791015625</v>
      </c>
      <c r="P277" s="45"/>
      <c r="Q277" s="45"/>
      <c r="R277" s="45">
        <v>154.98344421386719</v>
      </c>
      <c r="S277" s="45"/>
      <c r="T277" s="45"/>
      <c r="U277" s="45">
        <v>154.98344421386719</v>
      </c>
      <c r="V277" s="45">
        <v>154.98344421386719</v>
      </c>
      <c r="W277" s="45">
        <v>154.98580932617187</v>
      </c>
      <c r="X277" s="45"/>
      <c r="Y277" s="45"/>
      <c r="Z277" s="45">
        <v>154.9810791015625</v>
      </c>
      <c r="AA277" s="45">
        <v>154.98817443847656</v>
      </c>
      <c r="AB277" s="45">
        <v>154.98344421386719</v>
      </c>
      <c r="AC277" s="45">
        <v>154.9810791015625</v>
      </c>
      <c r="AD277" s="45">
        <v>154.98344421386719</v>
      </c>
      <c r="AE277" s="45"/>
      <c r="AF277" s="45">
        <v>154.98344421386719</v>
      </c>
      <c r="AG277" s="45"/>
      <c r="AH277" s="2">
        <f t="shared" si="169"/>
        <v>2.205478596149424E-3</v>
      </c>
      <c r="AI277" s="2">
        <f t="shared" si="170"/>
        <v>154.9810791015625</v>
      </c>
      <c r="AJ277" s="2">
        <f t="shared" si="171"/>
        <v>154.98131855212532</v>
      </c>
      <c r="AK277" s="2">
        <f t="shared" si="172"/>
        <v>154.98462677001953</v>
      </c>
      <c r="AL277" s="2">
        <f t="shared" si="173"/>
        <v>154.98793498791375</v>
      </c>
      <c r="AM277" s="2">
        <f t="shared" si="174"/>
        <v>154.98817443847656</v>
      </c>
      <c r="AN277" s="89"/>
      <c r="AO277" s="64">
        <f t="shared" ref="AO277" ca="1" si="193">AN275</f>
        <v>404.03500124032479</v>
      </c>
      <c r="AP277" s="88"/>
      <c r="AQ277" s="88"/>
      <c r="AR277" s="88"/>
      <c r="AS277" s="88"/>
      <c r="AT277" s="2"/>
    </row>
    <row r="278" spans="1:46">
      <c r="A278" s="14" t="str">
        <f>'data organization'!S279</f>
        <v>276:17:2.42:HI</v>
      </c>
      <c r="B278" s="45">
        <v>402.89920043945312</v>
      </c>
      <c r="C278" s="45">
        <v>409.31182861328125</v>
      </c>
      <c r="D278" s="45">
        <v>382.87936401367187</v>
      </c>
      <c r="E278" s="45">
        <v>433.55459594726562</v>
      </c>
      <c r="F278" s="45">
        <v>402.7427978515625</v>
      </c>
      <c r="G278" s="45">
        <v>402.42999267578125</v>
      </c>
      <c r="H278" s="45">
        <v>392.263671875</v>
      </c>
      <c r="I278" s="45">
        <v>370.52337646484375</v>
      </c>
      <c r="J278" s="45">
        <v>396.79940795898437</v>
      </c>
      <c r="K278" s="45">
        <v>428.70602416992187</v>
      </c>
      <c r="L278" s="45">
        <v>369.89776611328125</v>
      </c>
      <c r="M278" s="45">
        <v>358.16738891601562</v>
      </c>
      <c r="N278" s="45">
        <v>401.96078491210937</v>
      </c>
      <c r="O278" s="45">
        <v>357.07257080078125</v>
      </c>
      <c r="P278" s="45"/>
      <c r="Q278" s="45"/>
      <c r="R278" s="45">
        <v>347.84466552734375</v>
      </c>
      <c r="S278" s="45"/>
      <c r="T278" s="45"/>
      <c r="U278" s="45">
        <v>455.76409912109375</v>
      </c>
      <c r="V278" s="45">
        <v>368.4901123046875</v>
      </c>
      <c r="W278" s="45">
        <v>371.46182250976562</v>
      </c>
      <c r="X278" s="45"/>
      <c r="Y278" s="45"/>
      <c r="Z278" s="45">
        <v>364.89279174804687</v>
      </c>
      <c r="AA278" s="45">
        <v>416.662841796875</v>
      </c>
      <c r="AB278" s="45">
        <v>356.44692993164062</v>
      </c>
      <c r="AC278" s="45">
        <v>386.63308715820312</v>
      </c>
      <c r="AD278" s="45">
        <v>403.2120361328125</v>
      </c>
      <c r="AE278" s="45"/>
      <c r="AF278" s="45">
        <v>325.32235717773437</v>
      </c>
      <c r="AG278" s="45"/>
      <c r="AH278" s="2">
        <f t="shared" si="169"/>
        <v>30.2167554842204</v>
      </c>
      <c r="AI278" s="2">
        <f t="shared" si="170"/>
        <v>325.32235717773437</v>
      </c>
      <c r="AJ278" s="2">
        <f t="shared" si="171"/>
        <v>342.42234653034257</v>
      </c>
      <c r="AK278" s="2">
        <f t="shared" si="172"/>
        <v>387.74747975667316</v>
      </c>
      <c r="AL278" s="2">
        <f t="shared" si="173"/>
        <v>433.07261298300375</v>
      </c>
      <c r="AM278" s="2">
        <f t="shared" si="174"/>
        <v>455.76409912109375</v>
      </c>
      <c r="AN278" s="89">
        <f ca="1">INDIRECT("'calcGREEN(1)'!R"&amp;ROW('calcGREEN(1)'!$V$17)+(ROW(AN278)-ROW($AN$116))/3&amp;"C"&amp;COLUMN('calcGREEN(1)'!$V$17),FALSE)</f>
        <v>399.68352322252719</v>
      </c>
      <c r="AO278" s="64">
        <f t="shared" ref="AO278" ca="1" si="194">AN278</f>
        <v>399.68352322252719</v>
      </c>
      <c r="AP278" s="88">
        <f>AK278-AK281</f>
        <v>4.2164192199707031</v>
      </c>
      <c r="AQ278" s="88">
        <f>AK279-AK282</f>
        <v>0.27060826619464251</v>
      </c>
      <c r="AR278" s="88">
        <f>AK280-AK283</f>
        <v>6.8982442220999474E-4</v>
      </c>
      <c r="AS278" s="88">
        <f>data3!AM278</f>
        <v>0.1261423172489291</v>
      </c>
      <c r="AT278" s="2"/>
    </row>
    <row r="279" spans="1:46">
      <c r="A279" s="14" t="str">
        <f>'data organization'!S280</f>
        <v>277:17:2.42:LO</v>
      </c>
      <c r="B279" s="45">
        <v>374.9542236328125</v>
      </c>
      <c r="C279" s="45">
        <v>374.9542236328125</v>
      </c>
      <c r="D279" s="45">
        <v>374.948486328125</v>
      </c>
      <c r="E279" s="45">
        <v>374.96566772460937</v>
      </c>
      <c r="F279" s="45">
        <v>374.95993041992187</v>
      </c>
      <c r="G279" s="45">
        <v>374.95993041992187</v>
      </c>
      <c r="H279" s="45">
        <v>374.95993041992187</v>
      </c>
      <c r="I279" s="45">
        <v>374.9542236328125</v>
      </c>
      <c r="J279" s="45">
        <v>374.948486328125</v>
      </c>
      <c r="K279" s="45">
        <v>374.95993041992187</v>
      </c>
      <c r="L279" s="45">
        <v>374.9542236328125</v>
      </c>
      <c r="M279" s="45">
        <v>374.948486328125</v>
      </c>
      <c r="N279" s="45">
        <v>374.95993041992187</v>
      </c>
      <c r="O279" s="45">
        <v>374.94277954101562</v>
      </c>
      <c r="P279" s="45"/>
      <c r="Q279" s="45"/>
      <c r="R279" s="45">
        <v>374.9542236328125</v>
      </c>
      <c r="S279" s="45"/>
      <c r="T279" s="45"/>
      <c r="U279" s="45">
        <v>374.948486328125</v>
      </c>
      <c r="V279" s="45">
        <v>374.948486328125</v>
      </c>
      <c r="W279" s="45">
        <v>374.948486328125</v>
      </c>
      <c r="X279" s="45"/>
      <c r="Y279" s="45"/>
      <c r="Z279" s="45">
        <v>374.94277954101562</v>
      </c>
      <c r="AA279" s="45">
        <v>374.9542236328125</v>
      </c>
      <c r="AB279" s="45">
        <v>374.948486328125</v>
      </c>
      <c r="AC279" s="45">
        <v>374.948486328125</v>
      </c>
      <c r="AD279" s="45">
        <v>374.94277954101562</v>
      </c>
      <c r="AE279" s="45"/>
      <c r="AF279" s="45">
        <v>357.35293579101563</v>
      </c>
      <c r="AG279" s="45"/>
      <c r="AH279" s="2">
        <f t="shared" si="169"/>
        <v>3.5924959172481503</v>
      </c>
      <c r="AI279" s="2">
        <f t="shared" si="170"/>
        <v>357.35293579101563</v>
      </c>
      <c r="AJ279" s="2">
        <f t="shared" si="171"/>
        <v>368.83041556830091</v>
      </c>
      <c r="AK279" s="2">
        <f t="shared" si="172"/>
        <v>374.21915944417316</v>
      </c>
      <c r="AL279" s="2">
        <f t="shared" si="173"/>
        <v>379.60790332004541</v>
      </c>
      <c r="AM279" s="2">
        <f t="shared" si="174"/>
        <v>374.96566772460937</v>
      </c>
      <c r="AN279" s="89"/>
      <c r="AO279" s="64">
        <f t="shared" ref="AO279" ca="1" si="195">AN278</f>
        <v>399.68352322252719</v>
      </c>
      <c r="AP279" s="88"/>
      <c r="AQ279" s="88"/>
      <c r="AR279" s="88"/>
      <c r="AS279" s="88"/>
      <c r="AT279" s="2"/>
    </row>
    <row r="280" spans="1:46">
      <c r="A280" s="14" t="str">
        <f>'data organization'!S281</f>
        <v>278:17:2.42:HS</v>
      </c>
      <c r="B280" s="45">
        <v>154.98580932617187</v>
      </c>
      <c r="C280" s="45">
        <v>154.98580932617187</v>
      </c>
      <c r="D280" s="45">
        <v>154.98817443847656</v>
      </c>
      <c r="E280" s="45">
        <v>154.98817443847656</v>
      </c>
      <c r="F280" s="45">
        <v>154.98580932617187</v>
      </c>
      <c r="G280" s="45">
        <v>154.99053955078125</v>
      </c>
      <c r="H280" s="45">
        <v>154.98817443847656</v>
      </c>
      <c r="I280" s="45">
        <v>154.98344421386719</v>
      </c>
      <c r="J280" s="45">
        <v>154.98580932617187</v>
      </c>
      <c r="K280" s="45">
        <v>154.98344421386719</v>
      </c>
      <c r="L280" s="45">
        <v>154.98344421386719</v>
      </c>
      <c r="M280" s="45">
        <v>154.9810791015625</v>
      </c>
      <c r="N280" s="45">
        <v>154.98817443847656</v>
      </c>
      <c r="O280" s="45">
        <v>154.98344421386719</v>
      </c>
      <c r="P280" s="45"/>
      <c r="Q280" s="45"/>
      <c r="R280" s="45">
        <v>154.98817443847656</v>
      </c>
      <c r="S280" s="45"/>
      <c r="T280" s="45"/>
      <c r="U280" s="45">
        <v>154.98580932617187</v>
      </c>
      <c r="V280" s="45">
        <v>154.98344421386719</v>
      </c>
      <c r="W280" s="45">
        <v>154.98580932617187</v>
      </c>
      <c r="X280" s="45"/>
      <c r="Y280" s="45"/>
      <c r="Z280" s="45">
        <v>154.9810791015625</v>
      </c>
      <c r="AA280" s="45">
        <v>154.98580932617187</v>
      </c>
      <c r="AB280" s="45">
        <v>154.98344421386719</v>
      </c>
      <c r="AC280" s="45">
        <v>154.98344421386719</v>
      </c>
      <c r="AD280" s="45">
        <v>154.98344421386719</v>
      </c>
      <c r="AE280" s="45"/>
      <c r="AF280" s="45">
        <v>154.98580932617187</v>
      </c>
      <c r="AG280" s="45"/>
      <c r="AH280" s="2">
        <f t="shared" si="169"/>
        <v>2.4138826378592971E-3</v>
      </c>
      <c r="AI280" s="2">
        <f t="shared" si="170"/>
        <v>154.9810791015625</v>
      </c>
      <c r="AJ280" s="2">
        <f t="shared" si="171"/>
        <v>154.98169577048495</v>
      </c>
      <c r="AK280" s="2">
        <f t="shared" si="172"/>
        <v>154.98531659444174</v>
      </c>
      <c r="AL280" s="2">
        <f t="shared" si="173"/>
        <v>154.98893741839854</v>
      </c>
      <c r="AM280" s="2">
        <f t="shared" si="174"/>
        <v>154.99053955078125</v>
      </c>
      <c r="AN280" s="89"/>
      <c r="AO280" s="64">
        <f t="shared" ref="AO280" ca="1" si="196">AN278</f>
        <v>399.68352322252719</v>
      </c>
      <c r="AP280" s="88"/>
      <c r="AQ280" s="88"/>
      <c r="AR280" s="88"/>
      <c r="AS280" s="88"/>
      <c r="AT280" s="2"/>
    </row>
    <row r="281" spans="1:46">
      <c r="A281" s="14" t="str">
        <f>'data organization'!S282</f>
        <v>279:17:2.4:HI</v>
      </c>
      <c r="B281" s="45">
        <v>398.36346435546875</v>
      </c>
      <c r="C281" s="45">
        <v>404.93246459960937</v>
      </c>
      <c r="D281" s="45">
        <v>378.65643310546875</v>
      </c>
      <c r="E281" s="45">
        <v>428.8624267578125</v>
      </c>
      <c r="F281" s="45">
        <v>398.36346435546875</v>
      </c>
      <c r="G281" s="45">
        <v>398.20706176757812</v>
      </c>
      <c r="H281" s="45">
        <v>388.04074096679687</v>
      </c>
      <c r="I281" s="45">
        <v>366.45684814453125</v>
      </c>
      <c r="J281" s="45">
        <v>392.57647705078125</v>
      </c>
      <c r="K281" s="45">
        <v>424.01388549804687</v>
      </c>
      <c r="L281" s="45">
        <v>365.98764038085937</v>
      </c>
      <c r="M281" s="45">
        <v>354.25726318359375</v>
      </c>
      <c r="N281" s="45">
        <v>397.58145141601562</v>
      </c>
      <c r="O281" s="45">
        <v>353.16244506835937</v>
      </c>
      <c r="P281" s="45"/>
      <c r="Q281" s="45"/>
      <c r="R281" s="45">
        <v>344.0909423828125</v>
      </c>
      <c r="S281" s="45"/>
      <c r="T281" s="45"/>
      <c r="U281" s="45">
        <v>450.75912475585937</v>
      </c>
      <c r="V281" s="45">
        <v>364.423583984375</v>
      </c>
      <c r="W281" s="45">
        <v>367.39529418945312</v>
      </c>
      <c r="X281" s="45"/>
      <c r="Y281" s="45"/>
      <c r="Z281" s="45">
        <v>360.82626342773437</v>
      </c>
      <c r="AA281" s="45">
        <v>412.28350830078125</v>
      </c>
      <c r="AB281" s="45">
        <v>352.53680419921875</v>
      </c>
      <c r="AC281" s="45">
        <v>382.41015625</v>
      </c>
      <c r="AD281" s="45">
        <v>398.83267211914062</v>
      </c>
      <c r="AE281" s="45"/>
      <c r="AF281" s="45">
        <v>321.72503662109375</v>
      </c>
      <c r="AG281" s="45"/>
      <c r="AH281" s="2">
        <f t="shared" si="169"/>
        <v>29.904098501359659</v>
      </c>
      <c r="AI281" s="2">
        <f t="shared" si="170"/>
        <v>321.72503662109375</v>
      </c>
      <c r="AJ281" s="2">
        <f t="shared" si="171"/>
        <v>338.67491278466298</v>
      </c>
      <c r="AK281" s="2">
        <f t="shared" si="172"/>
        <v>383.53106053670246</v>
      </c>
      <c r="AL281" s="2">
        <f t="shared" si="173"/>
        <v>428.38720828874193</v>
      </c>
      <c r="AM281" s="2">
        <f t="shared" si="174"/>
        <v>450.75912475585937</v>
      </c>
      <c r="AN281" s="89">
        <f ca="1">INDIRECT("'calcGREEN(1)'!R"&amp;ROW('calcGREEN(1)'!$V$17)+(ROW(AN281)-ROW($AN$116))/3&amp;"C"&amp;COLUMN('calcGREEN(1)'!$V$17),FALSE)</f>
        <v>395.40820685382994</v>
      </c>
      <c r="AO281" s="64">
        <f t="shared" ref="AO281" ca="1" si="197">AN281</f>
        <v>395.40820685382994</v>
      </c>
      <c r="AP281" s="88">
        <f>AK281-AK284</f>
        <v>4.2620315551757812</v>
      </c>
      <c r="AQ281" s="88">
        <f>AK282-AK285</f>
        <v>0.24390538533526751</v>
      </c>
      <c r="AR281" s="88">
        <f>AK283-AK286</f>
        <v>8.869171142578125E-4</v>
      </c>
      <c r="AS281" s="88">
        <f>data3!AM281</f>
        <v>0.13074425728090233</v>
      </c>
      <c r="AT281" s="2"/>
    </row>
    <row r="282" spans="1:46">
      <c r="A282" s="14" t="str">
        <f>'data organization'!S283</f>
        <v>280:17:2.4:LO</v>
      </c>
      <c r="B282" s="45">
        <v>374.9542236328125</v>
      </c>
      <c r="C282" s="45">
        <v>374.95993041992187</v>
      </c>
      <c r="D282" s="45">
        <v>374.9542236328125</v>
      </c>
      <c r="E282" s="45">
        <v>374.95993041992187</v>
      </c>
      <c r="F282" s="45">
        <v>374.9542236328125</v>
      </c>
      <c r="G282" s="45">
        <v>374.95993041992187</v>
      </c>
      <c r="H282" s="45">
        <v>374.9542236328125</v>
      </c>
      <c r="I282" s="45">
        <v>374.948486328125</v>
      </c>
      <c r="J282" s="45">
        <v>374.948486328125</v>
      </c>
      <c r="K282" s="45">
        <v>374.9542236328125</v>
      </c>
      <c r="L282" s="45">
        <v>374.9542236328125</v>
      </c>
      <c r="M282" s="45">
        <v>374.948486328125</v>
      </c>
      <c r="N282" s="45">
        <v>374.96566772460937</v>
      </c>
      <c r="O282" s="45">
        <v>374.94277954101562</v>
      </c>
      <c r="P282" s="45"/>
      <c r="Q282" s="45"/>
      <c r="R282" s="45">
        <v>374.9542236328125</v>
      </c>
      <c r="S282" s="45"/>
      <c r="T282" s="45"/>
      <c r="U282" s="45">
        <v>374.948486328125</v>
      </c>
      <c r="V282" s="45">
        <v>374.948486328125</v>
      </c>
      <c r="W282" s="45">
        <v>374.9542236328125</v>
      </c>
      <c r="X282" s="45"/>
      <c r="Y282" s="45"/>
      <c r="Z282" s="45">
        <v>374.94277954101562</v>
      </c>
      <c r="AA282" s="45">
        <v>374.95993041992187</v>
      </c>
      <c r="AB282" s="45">
        <v>374.948486328125</v>
      </c>
      <c r="AC282" s="45">
        <v>374.948486328125</v>
      </c>
      <c r="AD282" s="45">
        <v>374.94277954101562</v>
      </c>
      <c r="AE282" s="45"/>
      <c r="AF282" s="45">
        <v>350.85830688476562</v>
      </c>
      <c r="AG282" s="45"/>
      <c r="AH282" s="2">
        <f t="shared" si="169"/>
        <v>4.9182050384706955</v>
      </c>
      <c r="AI282" s="2">
        <f t="shared" si="170"/>
        <v>350.85830688476562</v>
      </c>
      <c r="AJ282" s="2">
        <f t="shared" si="171"/>
        <v>366.57124362027247</v>
      </c>
      <c r="AK282" s="2">
        <f t="shared" si="172"/>
        <v>373.94855117797852</v>
      </c>
      <c r="AL282" s="2">
        <f t="shared" si="173"/>
        <v>381.32585873568456</v>
      </c>
      <c r="AM282" s="2">
        <f t="shared" si="174"/>
        <v>374.96566772460937</v>
      </c>
      <c r="AN282" s="89"/>
      <c r="AO282" s="64">
        <f t="shared" ref="AO282" ca="1" si="198">AN281</f>
        <v>395.40820685382994</v>
      </c>
      <c r="AP282" s="88"/>
      <c r="AQ282" s="88"/>
      <c r="AR282" s="88"/>
      <c r="AS282" s="88"/>
      <c r="AT282" s="2"/>
    </row>
    <row r="283" spans="1:46">
      <c r="A283" s="14" t="str">
        <f>'data organization'!S284</f>
        <v>281:17:2.4:HS</v>
      </c>
      <c r="B283" s="45">
        <v>154.98344421386719</v>
      </c>
      <c r="C283" s="45">
        <v>154.98817443847656</v>
      </c>
      <c r="D283" s="45">
        <v>154.98580932617187</v>
      </c>
      <c r="E283" s="45">
        <v>154.98580932617187</v>
      </c>
      <c r="F283" s="45">
        <v>154.98580932617187</v>
      </c>
      <c r="G283" s="45">
        <v>154.98817443847656</v>
      </c>
      <c r="H283" s="45">
        <v>154.98580932617187</v>
      </c>
      <c r="I283" s="45">
        <v>154.98344421386719</v>
      </c>
      <c r="J283" s="45">
        <v>154.98580932617187</v>
      </c>
      <c r="K283" s="45">
        <v>154.98580932617187</v>
      </c>
      <c r="L283" s="45">
        <v>154.98817443847656</v>
      </c>
      <c r="M283" s="45">
        <v>154.98580932617187</v>
      </c>
      <c r="N283" s="45">
        <v>154.98580932617187</v>
      </c>
      <c r="O283" s="45">
        <v>154.98344421386719</v>
      </c>
      <c r="P283" s="45"/>
      <c r="Q283" s="45"/>
      <c r="R283" s="45">
        <v>154.9810791015625</v>
      </c>
      <c r="S283" s="45"/>
      <c r="T283" s="45"/>
      <c r="U283" s="45">
        <v>154.98580932617187</v>
      </c>
      <c r="V283" s="45">
        <v>154.98580932617187</v>
      </c>
      <c r="W283" s="45">
        <v>154.98580932617187</v>
      </c>
      <c r="X283" s="45"/>
      <c r="Y283" s="45"/>
      <c r="Z283" s="45">
        <v>154.9810791015625</v>
      </c>
      <c r="AA283" s="45">
        <v>154.9810791015625</v>
      </c>
      <c r="AB283" s="45">
        <v>154.98344421386719</v>
      </c>
      <c r="AC283" s="45">
        <v>154.98344421386719</v>
      </c>
      <c r="AD283" s="45">
        <v>154.9810791015625</v>
      </c>
      <c r="AE283" s="45"/>
      <c r="AF283" s="45">
        <v>154.9810791015625</v>
      </c>
      <c r="AG283" s="45"/>
      <c r="AH283" s="2">
        <f t="shared" si="169"/>
        <v>2.3131254660913999E-3</v>
      </c>
      <c r="AI283" s="2">
        <f t="shared" si="170"/>
        <v>154.9810791015625</v>
      </c>
      <c r="AJ283" s="2">
        <f t="shared" si="171"/>
        <v>154.98115708182038</v>
      </c>
      <c r="AK283" s="2">
        <f t="shared" si="172"/>
        <v>154.98462677001953</v>
      </c>
      <c r="AL283" s="2">
        <f t="shared" si="173"/>
        <v>154.98809645821868</v>
      </c>
      <c r="AM283" s="2">
        <f t="shared" si="174"/>
        <v>154.98817443847656</v>
      </c>
      <c r="AN283" s="89"/>
      <c r="AO283" s="64">
        <f t="shared" ref="AO283" ca="1" si="199">AN281</f>
        <v>395.40820685382994</v>
      </c>
      <c r="AP283" s="88"/>
      <c r="AQ283" s="88"/>
      <c r="AR283" s="88"/>
      <c r="AS283" s="88"/>
      <c r="AT283" s="2"/>
    </row>
    <row r="284" spans="1:46">
      <c r="A284" s="14" t="str">
        <f>'data organization'!S285</f>
        <v>282:17:2.38:HI</v>
      </c>
      <c r="B284" s="45">
        <v>393.984130859375</v>
      </c>
      <c r="C284" s="45">
        <v>400.24032592773437</v>
      </c>
      <c r="D284" s="45">
        <v>374.43350219726562</v>
      </c>
      <c r="E284" s="45">
        <v>424.01388549804687</v>
      </c>
      <c r="F284" s="45">
        <v>393.984130859375</v>
      </c>
      <c r="G284" s="45">
        <v>393.82772827148437</v>
      </c>
      <c r="H284" s="45">
        <v>383.81781005859375</v>
      </c>
      <c r="I284" s="45">
        <v>362.39031982421875</v>
      </c>
      <c r="J284" s="45">
        <v>388.1971435546875</v>
      </c>
      <c r="K284" s="45">
        <v>419.32174682617187</v>
      </c>
      <c r="L284" s="45">
        <v>361.76470947265625</v>
      </c>
      <c r="M284" s="45">
        <v>350.34713745117187</v>
      </c>
      <c r="N284" s="45">
        <v>393.20211791992187</v>
      </c>
      <c r="O284" s="45">
        <v>349.2523193359375</v>
      </c>
      <c r="P284" s="45"/>
      <c r="Q284" s="45"/>
      <c r="R284" s="45">
        <v>340.33721923828125</v>
      </c>
      <c r="S284" s="45"/>
      <c r="T284" s="45"/>
      <c r="U284" s="45">
        <v>445.75418090820312</v>
      </c>
      <c r="V284" s="45">
        <v>360.51345825195312</v>
      </c>
      <c r="W284" s="45">
        <v>363.32876586914062</v>
      </c>
      <c r="X284" s="45"/>
      <c r="Y284" s="45"/>
      <c r="Z284" s="45">
        <v>356.9161376953125</v>
      </c>
      <c r="AA284" s="45">
        <v>407.59136962890625</v>
      </c>
      <c r="AB284" s="45">
        <v>348.62667846679687</v>
      </c>
      <c r="AC284" s="45">
        <v>378.18722534179687</v>
      </c>
      <c r="AD284" s="45">
        <v>394.29693603515625</v>
      </c>
      <c r="AE284" s="45"/>
      <c r="AF284" s="45">
        <v>318.12771606445312</v>
      </c>
      <c r="AG284" s="45"/>
      <c r="AH284" s="2">
        <f t="shared" si="169"/>
        <v>29.551489289911455</v>
      </c>
      <c r="AI284" s="2">
        <f t="shared" si="170"/>
        <v>318.12771606445312</v>
      </c>
      <c r="AJ284" s="2">
        <f t="shared" si="171"/>
        <v>334.94179504665948</v>
      </c>
      <c r="AK284" s="2">
        <f t="shared" si="172"/>
        <v>379.26902898152667</v>
      </c>
      <c r="AL284" s="2">
        <f t="shared" si="173"/>
        <v>423.59626291639387</v>
      </c>
      <c r="AM284" s="2">
        <f t="shared" si="174"/>
        <v>445.75418090820312</v>
      </c>
      <c r="AN284" s="89">
        <f ca="1">INDIRECT("'calcGREEN(1)'!R"&amp;ROW('calcGREEN(1)'!$V$17)+(ROW(AN284)-ROW($AN$116))/3&amp;"C"&amp;COLUMN('calcGREEN(1)'!$V$17),FALSE)</f>
        <v>390.97691785060721</v>
      </c>
      <c r="AO284" s="64">
        <f t="shared" ref="AO284" ca="1" si="200">AN284</f>
        <v>390.97691785060721</v>
      </c>
      <c r="AP284" s="88">
        <f>AK284-AK287</f>
        <v>4.2685521443684706</v>
      </c>
      <c r="AQ284" s="88">
        <f>AK285-AK288</f>
        <v>0.2143414815267306</v>
      </c>
      <c r="AR284" s="88">
        <f>AK286-AK289</f>
        <v>-9.8546346038119736E-5</v>
      </c>
      <c r="AS284" s="88">
        <f>data3!AM284</f>
        <v>0.13023908676639806</v>
      </c>
      <c r="AT284" s="2"/>
    </row>
    <row r="285" spans="1:46">
      <c r="A285" s="14" t="str">
        <f>'data organization'!S286</f>
        <v>283:17:2.38:LO</v>
      </c>
      <c r="B285" s="45">
        <v>374.95993041992187</v>
      </c>
      <c r="C285" s="45">
        <v>374.96566772460937</v>
      </c>
      <c r="D285" s="45">
        <v>374.948486328125</v>
      </c>
      <c r="E285" s="45">
        <v>374.96566772460937</v>
      </c>
      <c r="F285" s="45">
        <v>374.9542236328125</v>
      </c>
      <c r="G285" s="45">
        <v>374.95993041992187</v>
      </c>
      <c r="H285" s="45">
        <v>374.9542236328125</v>
      </c>
      <c r="I285" s="45">
        <v>374.948486328125</v>
      </c>
      <c r="J285" s="45">
        <v>374.948486328125</v>
      </c>
      <c r="K285" s="45">
        <v>374.9542236328125</v>
      </c>
      <c r="L285" s="45">
        <v>374.948486328125</v>
      </c>
      <c r="M285" s="45">
        <v>374.948486328125</v>
      </c>
      <c r="N285" s="45">
        <v>374.9542236328125</v>
      </c>
      <c r="O285" s="45">
        <v>374.94277954101562</v>
      </c>
      <c r="P285" s="45"/>
      <c r="Q285" s="45"/>
      <c r="R285" s="45">
        <v>374.9542236328125</v>
      </c>
      <c r="S285" s="45"/>
      <c r="T285" s="45"/>
      <c r="U285" s="45">
        <v>374.9542236328125</v>
      </c>
      <c r="V285" s="45">
        <v>374.948486328125</v>
      </c>
      <c r="W285" s="45">
        <v>374.948486328125</v>
      </c>
      <c r="X285" s="45"/>
      <c r="Y285" s="45"/>
      <c r="Z285" s="45">
        <v>374.94277954101562</v>
      </c>
      <c r="AA285" s="45">
        <v>374.95993041992187</v>
      </c>
      <c r="AB285" s="45">
        <v>374.948486328125</v>
      </c>
      <c r="AC285" s="45">
        <v>374.948486328125</v>
      </c>
      <c r="AD285" s="45">
        <v>374.94277954101562</v>
      </c>
      <c r="AE285" s="45"/>
      <c r="AF285" s="45">
        <v>345.01031494140625</v>
      </c>
      <c r="AG285" s="45"/>
      <c r="AH285" s="2">
        <f t="shared" si="169"/>
        <v>6.1118702816747899</v>
      </c>
      <c r="AI285" s="2">
        <f t="shared" si="170"/>
        <v>345.01031494140625</v>
      </c>
      <c r="AJ285" s="2">
        <f t="shared" si="171"/>
        <v>364.53684037013107</v>
      </c>
      <c r="AK285" s="2">
        <f t="shared" si="172"/>
        <v>373.70464579264325</v>
      </c>
      <c r="AL285" s="2">
        <f t="shared" si="173"/>
        <v>382.87245121515542</v>
      </c>
      <c r="AM285" s="2">
        <f t="shared" si="174"/>
        <v>374.96566772460937</v>
      </c>
      <c r="AN285" s="89"/>
      <c r="AO285" s="64">
        <f t="shared" ref="AO285" ca="1" si="201">AN284</f>
        <v>390.97691785060721</v>
      </c>
      <c r="AP285" s="88"/>
      <c r="AQ285" s="88"/>
      <c r="AR285" s="88"/>
      <c r="AS285" s="88"/>
      <c r="AT285" s="2"/>
    </row>
    <row r="286" spans="1:46">
      <c r="A286" s="14" t="str">
        <f>'data organization'!S287</f>
        <v>284:17:2.38:HS</v>
      </c>
      <c r="B286" s="45">
        <v>154.98344421386719</v>
      </c>
      <c r="C286" s="45">
        <v>154.98580932617187</v>
      </c>
      <c r="D286" s="45">
        <v>154.98344421386719</v>
      </c>
      <c r="E286" s="45">
        <v>154.99053955078125</v>
      </c>
      <c r="F286" s="45">
        <v>154.98344421386719</v>
      </c>
      <c r="G286" s="45">
        <v>154.98344421386719</v>
      </c>
      <c r="H286" s="45">
        <v>154.98580932617187</v>
      </c>
      <c r="I286" s="45">
        <v>154.9810791015625</v>
      </c>
      <c r="J286" s="45">
        <v>154.98344421386719</v>
      </c>
      <c r="K286" s="45">
        <v>154.98344421386719</v>
      </c>
      <c r="L286" s="45">
        <v>154.98817443847656</v>
      </c>
      <c r="M286" s="45">
        <v>154.98344421386719</v>
      </c>
      <c r="N286" s="45">
        <v>154.98580932617187</v>
      </c>
      <c r="O286" s="45">
        <v>154.97871398925781</v>
      </c>
      <c r="P286" s="45"/>
      <c r="Q286" s="45"/>
      <c r="R286" s="45">
        <v>154.98344421386719</v>
      </c>
      <c r="S286" s="45"/>
      <c r="T286" s="45"/>
      <c r="U286" s="45">
        <v>154.9810791015625</v>
      </c>
      <c r="V286" s="45">
        <v>154.98817443847656</v>
      </c>
      <c r="W286" s="45">
        <v>154.98580932617187</v>
      </c>
      <c r="X286" s="45"/>
      <c r="Y286" s="45"/>
      <c r="Z286" s="45">
        <v>154.9810791015625</v>
      </c>
      <c r="AA286" s="45">
        <v>154.9810791015625</v>
      </c>
      <c r="AB286" s="45">
        <v>154.98344421386719</v>
      </c>
      <c r="AC286" s="45">
        <v>154.9810791015625</v>
      </c>
      <c r="AD286" s="45">
        <v>154.98344421386719</v>
      </c>
      <c r="AE286" s="45"/>
      <c r="AF286" s="45">
        <v>154.9810791015625</v>
      </c>
      <c r="AG286" s="45"/>
      <c r="AH286" s="2">
        <f t="shared" si="169"/>
        <v>2.7291405244233282E-3</v>
      </c>
      <c r="AI286" s="2">
        <f t="shared" si="170"/>
        <v>154.97871398925781</v>
      </c>
      <c r="AJ286" s="2">
        <f t="shared" si="171"/>
        <v>154.97964614211864</v>
      </c>
      <c r="AK286" s="2">
        <f t="shared" si="172"/>
        <v>154.98373985290527</v>
      </c>
      <c r="AL286" s="2">
        <f t="shared" si="173"/>
        <v>154.98783356369191</v>
      </c>
      <c r="AM286" s="2">
        <f t="shared" si="174"/>
        <v>154.99053955078125</v>
      </c>
      <c r="AN286" s="89"/>
      <c r="AO286" s="64">
        <f t="shared" ref="AO286" ca="1" si="202">AN284</f>
        <v>390.97691785060721</v>
      </c>
      <c r="AP286" s="88"/>
      <c r="AQ286" s="88"/>
      <c r="AR286" s="88"/>
      <c r="AS286" s="88"/>
      <c r="AT286" s="2"/>
    </row>
    <row r="287" spans="1:46">
      <c r="A287" s="14" t="str">
        <f>'data organization'!S288</f>
        <v>285:17:2.36:HI</v>
      </c>
      <c r="B287" s="45">
        <v>389.60479736328125</v>
      </c>
      <c r="C287" s="45">
        <v>395.86099243164063</v>
      </c>
      <c r="D287" s="45">
        <v>370.2105712890625</v>
      </c>
      <c r="E287" s="45">
        <v>419.32174682617187</v>
      </c>
      <c r="F287" s="45">
        <v>389.60479736328125</v>
      </c>
      <c r="G287" s="45">
        <v>389.2919921875</v>
      </c>
      <c r="H287" s="45">
        <v>379.4384765625</v>
      </c>
      <c r="I287" s="45">
        <v>358.32379150390625</v>
      </c>
      <c r="J287" s="45">
        <v>383.81781005859375</v>
      </c>
      <c r="K287" s="45">
        <v>414.62957763671875</v>
      </c>
      <c r="L287" s="45">
        <v>357.85458374023437</v>
      </c>
      <c r="M287" s="45">
        <v>346.43701171875</v>
      </c>
      <c r="N287" s="45">
        <v>388.66635131835937</v>
      </c>
      <c r="O287" s="45">
        <v>345.34219360351562</v>
      </c>
      <c r="P287" s="45"/>
      <c r="Q287" s="45"/>
      <c r="R287" s="45">
        <v>336.42709350585937</v>
      </c>
      <c r="S287" s="45"/>
      <c r="T287" s="45"/>
      <c r="U287" s="45">
        <v>440.74920654296875</v>
      </c>
      <c r="V287" s="45">
        <v>356.44692993164062</v>
      </c>
      <c r="W287" s="45">
        <v>359.1058349609375</v>
      </c>
      <c r="X287" s="45"/>
      <c r="Y287" s="45"/>
      <c r="Z287" s="45">
        <v>352.849609375</v>
      </c>
      <c r="AA287" s="45">
        <v>403.05563354492187</v>
      </c>
      <c r="AB287" s="45">
        <v>344.716552734375</v>
      </c>
      <c r="AC287" s="45">
        <v>373.80789184570312</v>
      </c>
      <c r="AD287" s="45">
        <v>389.9176025390625</v>
      </c>
      <c r="AE287" s="45"/>
      <c r="AF287" s="45">
        <v>314.5303955078125</v>
      </c>
      <c r="AG287" s="45"/>
      <c r="AH287" s="2">
        <f t="shared" si="169"/>
        <v>29.235667867102595</v>
      </c>
      <c r="AI287" s="2">
        <f t="shared" si="170"/>
        <v>314.5303955078125</v>
      </c>
      <c r="AJ287" s="2">
        <f t="shared" si="171"/>
        <v>331.14697503650433</v>
      </c>
      <c r="AK287" s="2">
        <f t="shared" si="172"/>
        <v>375.0004768371582</v>
      </c>
      <c r="AL287" s="2">
        <f t="shared" si="173"/>
        <v>418.85397863781208</v>
      </c>
      <c r="AM287" s="2">
        <f t="shared" si="174"/>
        <v>440.74920654296875</v>
      </c>
      <c r="AN287" s="89">
        <f ca="1">INDIRECT("'calcGREEN(1)'!R"&amp;ROW('calcGREEN(1)'!$V$17)+(ROW(AN287)-ROW($AN$116))/3&amp;"C"&amp;COLUMN('calcGREEN(1)'!$V$17),FALSE)</f>
        <v>386.56275049075322</v>
      </c>
      <c r="AO287" s="64">
        <f t="shared" ref="AO287" ca="1" si="203">AN287</f>
        <v>386.56275049075322</v>
      </c>
      <c r="AP287" s="88">
        <f>AK287-AK290</f>
        <v>4.3337211608886719</v>
      </c>
      <c r="AQ287" s="88">
        <f>AK288-AK291</f>
        <v>0.26488876342773438</v>
      </c>
      <c r="AR287" s="88">
        <f>AK289-AK292</f>
        <v>1.084009806334052E-3</v>
      </c>
      <c r="AS287" s="88">
        <f>data3!AM287</f>
        <v>0.13153365350538593</v>
      </c>
      <c r="AT287" s="2"/>
    </row>
    <row r="288" spans="1:46">
      <c r="A288" s="14" t="str">
        <f>'data organization'!S289</f>
        <v>286:17:2.36:LO</v>
      </c>
      <c r="B288" s="45">
        <v>374.9542236328125</v>
      </c>
      <c r="C288" s="45">
        <v>374.9542236328125</v>
      </c>
      <c r="D288" s="45">
        <v>374.948486328125</v>
      </c>
      <c r="E288" s="45">
        <v>374.95993041992187</v>
      </c>
      <c r="F288" s="45">
        <v>374.9542236328125</v>
      </c>
      <c r="G288" s="45">
        <v>374.95993041992187</v>
      </c>
      <c r="H288" s="45">
        <v>374.9542236328125</v>
      </c>
      <c r="I288" s="45">
        <v>374.948486328125</v>
      </c>
      <c r="J288" s="45">
        <v>374.948486328125</v>
      </c>
      <c r="K288" s="45">
        <v>374.95993041992187</v>
      </c>
      <c r="L288" s="45">
        <v>374.948486328125</v>
      </c>
      <c r="M288" s="45">
        <v>374.94277954101562</v>
      </c>
      <c r="N288" s="45">
        <v>374.9542236328125</v>
      </c>
      <c r="O288" s="45">
        <v>374.94277954101562</v>
      </c>
      <c r="P288" s="45"/>
      <c r="Q288" s="45"/>
      <c r="R288" s="45">
        <v>374.9542236328125</v>
      </c>
      <c r="S288" s="45"/>
      <c r="T288" s="45"/>
      <c r="U288" s="45">
        <v>374.9542236328125</v>
      </c>
      <c r="V288" s="45">
        <v>374.948486328125</v>
      </c>
      <c r="W288" s="45">
        <v>374.948486328125</v>
      </c>
      <c r="X288" s="45"/>
      <c r="Y288" s="45"/>
      <c r="Z288" s="45">
        <v>374.94277954101562</v>
      </c>
      <c r="AA288" s="45">
        <v>374.948486328125</v>
      </c>
      <c r="AB288" s="45">
        <v>374.94277954101562</v>
      </c>
      <c r="AC288" s="45">
        <v>374.94277954101562</v>
      </c>
      <c r="AD288" s="45">
        <v>374.94277954101562</v>
      </c>
      <c r="AE288" s="45"/>
      <c r="AF288" s="45">
        <v>339.911865234375</v>
      </c>
      <c r="AG288" s="45"/>
      <c r="AH288" s="2">
        <f t="shared" si="169"/>
        <v>7.1521798480587382</v>
      </c>
      <c r="AI288" s="2">
        <f t="shared" si="170"/>
        <v>339.911865234375</v>
      </c>
      <c r="AJ288" s="2">
        <f t="shared" si="171"/>
        <v>362.76203453902843</v>
      </c>
      <c r="AK288" s="2">
        <f t="shared" si="172"/>
        <v>373.49030431111652</v>
      </c>
      <c r="AL288" s="2">
        <f t="shared" si="173"/>
        <v>384.2185740832046</v>
      </c>
      <c r="AM288" s="2">
        <f t="shared" si="174"/>
        <v>374.95993041992187</v>
      </c>
      <c r="AN288" s="89"/>
      <c r="AO288" s="64">
        <f t="shared" ref="AO288" ca="1" si="204">AN287</f>
        <v>386.56275049075322</v>
      </c>
      <c r="AP288" s="88"/>
      <c r="AQ288" s="88"/>
      <c r="AR288" s="88"/>
      <c r="AS288" s="88"/>
      <c r="AT288" s="2"/>
    </row>
    <row r="289" spans="1:46">
      <c r="A289" s="14" t="str">
        <f>'data organization'!S290</f>
        <v>287:17:2.36:HS</v>
      </c>
      <c r="B289" s="45">
        <v>154.98580932617187</v>
      </c>
      <c r="C289" s="45">
        <v>154.98344421386719</v>
      </c>
      <c r="D289" s="45">
        <v>154.98580932617187</v>
      </c>
      <c r="E289" s="45">
        <v>154.98580932617187</v>
      </c>
      <c r="F289" s="45">
        <v>154.98344421386719</v>
      </c>
      <c r="G289" s="45">
        <v>154.98817443847656</v>
      </c>
      <c r="H289" s="45">
        <v>154.98580932617187</v>
      </c>
      <c r="I289" s="45">
        <v>154.98580932617187</v>
      </c>
      <c r="J289" s="45">
        <v>154.98344421386719</v>
      </c>
      <c r="K289" s="45">
        <v>154.98344421386719</v>
      </c>
      <c r="L289" s="45">
        <v>154.98817443847656</v>
      </c>
      <c r="M289" s="45">
        <v>154.97634887695312</v>
      </c>
      <c r="N289" s="45">
        <v>154.99053955078125</v>
      </c>
      <c r="O289" s="45">
        <v>154.98344421386719</v>
      </c>
      <c r="P289" s="45"/>
      <c r="Q289" s="45"/>
      <c r="R289" s="45">
        <v>154.98817443847656</v>
      </c>
      <c r="S289" s="45"/>
      <c r="T289" s="45"/>
      <c r="U289" s="45">
        <v>154.98580932617187</v>
      </c>
      <c r="V289" s="45">
        <v>154.98580932617187</v>
      </c>
      <c r="W289" s="45">
        <v>154.9810791015625</v>
      </c>
      <c r="X289" s="45"/>
      <c r="Y289" s="45"/>
      <c r="Z289" s="45">
        <v>154.97871398925781</v>
      </c>
      <c r="AA289" s="45">
        <v>154.98817443847656</v>
      </c>
      <c r="AB289" s="45">
        <v>154.97871398925781</v>
      </c>
      <c r="AC289" s="45">
        <v>154.97871398925781</v>
      </c>
      <c r="AD289" s="45">
        <v>154.9810791015625</v>
      </c>
      <c r="AE289" s="45"/>
      <c r="AF289" s="45">
        <v>154.97634887695312</v>
      </c>
      <c r="AG289" s="45"/>
      <c r="AH289" s="2">
        <f t="shared" si="169"/>
        <v>3.9246779257112591E-3</v>
      </c>
      <c r="AI289" s="2">
        <f t="shared" si="170"/>
        <v>154.97634887695312</v>
      </c>
      <c r="AJ289" s="2">
        <f t="shared" si="171"/>
        <v>154.97795138236273</v>
      </c>
      <c r="AK289" s="2">
        <f t="shared" si="172"/>
        <v>154.98383839925131</v>
      </c>
      <c r="AL289" s="2">
        <f t="shared" si="173"/>
        <v>154.98972541613989</v>
      </c>
      <c r="AM289" s="2">
        <f t="shared" si="174"/>
        <v>154.99053955078125</v>
      </c>
      <c r="AN289" s="89"/>
      <c r="AO289" s="64">
        <f t="shared" ref="AO289" ca="1" si="205">AN287</f>
        <v>386.56275049075322</v>
      </c>
      <c r="AP289" s="88"/>
      <c r="AQ289" s="88"/>
      <c r="AR289" s="88"/>
      <c r="AS289" s="88"/>
      <c r="AT289" s="2"/>
    </row>
    <row r="290" spans="1:46">
      <c r="A290" s="14" t="str">
        <f>'data organization'!S291</f>
        <v>288:17:2.34:HI</v>
      </c>
      <c r="B290" s="45">
        <v>384.91262817382812</v>
      </c>
      <c r="C290" s="45">
        <v>391.32525634765625</v>
      </c>
      <c r="D290" s="45">
        <v>365.98764038085937</v>
      </c>
      <c r="E290" s="45">
        <v>414.47317504882812</v>
      </c>
      <c r="F290" s="45">
        <v>385.06906127929687</v>
      </c>
      <c r="G290" s="45">
        <v>384.7562255859375</v>
      </c>
      <c r="H290" s="45">
        <v>375.05914306640625</v>
      </c>
      <c r="I290" s="45">
        <v>354.25726318359375</v>
      </c>
      <c r="J290" s="45">
        <v>379.4384765625</v>
      </c>
      <c r="K290" s="45">
        <v>409.93743896484375</v>
      </c>
      <c r="L290" s="45">
        <v>353.63165283203125</v>
      </c>
      <c r="M290" s="45">
        <v>342.3704833984375</v>
      </c>
      <c r="N290" s="45">
        <v>384.130615234375</v>
      </c>
      <c r="O290" s="45">
        <v>341.27566528320312</v>
      </c>
      <c r="P290" s="45"/>
      <c r="Q290" s="45"/>
      <c r="R290" s="45">
        <v>332.67337036132812</v>
      </c>
      <c r="S290" s="45"/>
      <c r="T290" s="45"/>
      <c r="U290" s="45">
        <v>435.58786010742187</v>
      </c>
      <c r="V290" s="45">
        <v>352.2239990234375</v>
      </c>
      <c r="W290" s="45">
        <v>355.039306640625</v>
      </c>
      <c r="X290" s="45"/>
      <c r="Y290" s="45"/>
      <c r="Z290" s="45">
        <v>348.7830810546875</v>
      </c>
      <c r="AA290" s="45">
        <v>398.36346435546875</v>
      </c>
      <c r="AB290" s="45">
        <v>340.80642700195313</v>
      </c>
      <c r="AC290" s="45">
        <v>369.5849609375</v>
      </c>
      <c r="AD290" s="45">
        <v>385.38186645507812</v>
      </c>
      <c r="AE290" s="45"/>
      <c r="AF290" s="45">
        <v>310.93307495117187</v>
      </c>
      <c r="AG290" s="45"/>
      <c r="AH290" s="2">
        <f t="shared" si="169"/>
        <v>28.882289807997157</v>
      </c>
      <c r="AI290" s="2">
        <f t="shared" si="170"/>
        <v>310.93307495117187</v>
      </c>
      <c r="AJ290" s="2">
        <f t="shared" si="171"/>
        <v>327.3433209642738</v>
      </c>
      <c r="AK290" s="2">
        <f t="shared" si="172"/>
        <v>370.66675567626953</v>
      </c>
      <c r="AL290" s="2">
        <f t="shared" si="173"/>
        <v>413.99019038826526</v>
      </c>
      <c r="AM290" s="2">
        <f t="shared" si="174"/>
        <v>435.58786010742187</v>
      </c>
      <c r="AN290" s="89">
        <f ca="1">INDIRECT("'calcGREEN(1)'!R"&amp;ROW('calcGREEN(1)'!$V$17)+(ROW(AN290)-ROW($AN$116))/3&amp;"C"&amp;COLUMN('calcGREEN(1)'!$V$17),FALSE)</f>
        <v>382.10470663893148</v>
      </c>
      <c r="AO290" s="64">
        <f t="shared" ref="AO290" ca="1" si="206">AN290</f>
        <v>382.10470663893148</v>
      </c>
      <c r="AP290" s="88">
        <f>AK290-AK293</f>
        <v>4.3532740275065294</v>
      </c>
      <c r="AQ290" s="88">
        <f>AK291-AK294</f>
        <v>0.66209538777667376</v>
      </c>
      <c r="AR290" s="88">
        <f>AK292-AK295</f>
        <v>-8.869171142578125E-4</v>
      </c>
      <c r="AS290" s="88">
        <f>data3!AM290</f>
        <v>0.13430586168843028</v>
      </c>
      <c r="AT290" s="2"/>
    </row>
    <row r="291" spans="1:46">
      <c r="A291" s="14" t="str">
        <f>'data organization'!S292</f>
        <v>289:17:2.34:LO</v>
      </c>
      <c r="B291" s="45">
        <v>374.948486328125</v>
      </c>
      <c r="C291" s="45">
        <v>374.95993041992187</v>
      </c>
      <c r="D291" s="45">
        <v>374.948486328125</v>
      </c>
      <c r="E291" s="45">
        <v>374.95993041992187</v>
      </c>
      <c r="F291" s="45">
        <v>374.9542236328125</v>
      </c>
      <c r="G291" s="45">
        <v>374.9542236328125</v>
      </c>
      <c r="H291" s="45">
        <v>374.9542236328125</v>
      </c>
      <c r="I291" s="45">
        <v>374.94277954101562</v>
      </c>
      <c r="J291" s="45">
        <v>374.94277954101562</v>
      </c>
      <c r="K291" s="45">
        <v>374.948486328125</v>
      </c>
      <c r="L291" s="45">
        <v>374.948486328125</v>
      </c>
      <c r="M291" s="45">
        <v>374.948486328125</v>
      </c>
      <c r="N291" s="45">
        <v>374.95993041992187</v>
      </c>
      <c r="O291" s="45">
        <v>374.725341796875</v>
      </c>
      <c r="P291" s="45"/>
      <c r="Q291" s="45"/>
      <c r="R291" s="45">
        <v>374.0787353515625</v>
      </c>
      <c r="S291" s="45"/>
      <c r="T291" s="45"/>
      <c r="U291" s="45">
        <v>374.948486328125</v>
      </c>
      <c r="V291" s="45">
        <v>374.948486328125</v>
      </c>
      <c r="W291" s="45">
        <v>374.948486328125</v>
      </c>
      <c r="X291" s="45"/>
      <c r="Y291" s="45"/>
      <c r="Z291" s="45">
        <v>374.93704223632812</v>
      </c>
      <c r="AA291" s="45">
        <v>374.948486328125</v>
      </c>
      <c r="AB291" s="45">
        <v>374.908447265625</v>
      </c>
      <c r="AC291" s="45">
        <v>374.948486328125</v>
      </c>
      <c r="AD291" s="45">
        <v>374.94277954101562</v>
      </c>
      <c r="AE291" s="45"/>
      <c r="AF291" s="45">
        <v>334.70474243164062</v>
      </c>
      <c r="AG291" s="45"/>
      <c r="AH291" s="2">
        <f t="shared" si="169"/>
        <v>8.2068692239339072</v>
      </c>
      <c r="AI291" s="2">
        <f t="shared" si="170"/>
        <v>334.70474243164062</v>
      </c>
      <c r="AJ291" s="2">
        <f t="shared" si="171"/>
        <v>360.91511171178792</v>
      </c>
      <c r="AK291" s="2">
        <f t="shared" si="172"/>
        <v>373.22541554768878</v>
      </c>
      <c r="AL291" s="2">
        <f t="shared" si="173"/>
        <v>385.53571938358965</v>
      </c>
      <c r="AM291" s="2">
        <f t="shared" si="174"/>
        <v>374.95993041992187</v>
      </c>
      <c r="AN291" s="89"/>
      <c r="AO291" s="64">
        <f t="shared" ref="AO291" ca="1" si="207">AN290</f>
        <v>382.10470663893148</v>
      </c>
      <c r="AP291" s="88"/>
      <c r="AQ291" s="88"/>
      <c r="AR291" s="88"/>
      <c r="AS291" s="88"/>
      <c r="AT291" s="2"/>
    </row>
    <row r="292" spans="1:46">
      <c r="A292" s="14" t="str">
        <f>'data organization'!S293</f>
        <v>290:17:2.34:HS</v>
      </c>
      <c r="B292" s="45">
        <v>154.98344421386719</v>
      </c>
      <c r="C292" s="45">
        <v>154.98580932617187</v>
      </c>
      <c r="D292" s="45">
        <v>154.9810791015625</v>
      </c>
      <c r="E292" s="45">
        <v>154.98817443847656</v>
      </c>
      <c r="F292" s="45">
        <v>154.98580932617187</v>
      </c>
      <c r="G292" s="45">
        <v>154.9810791015625</v>
      </c>
      <c r="H292" s="45">
        <v>154.98344421386719</v>
      </c>
      <c r="I292" s="45">
        <v>154.98344421386719</v>
      </c>
      <c r="J292" s="45">
        <v>154.98344421386719</v>
      </c>
      <c r="K292" s="45">
        <v>154.98817443847656</v>
      </c>
      <c r="L292" s="45">
        <v>154.98817443847656</v>
      </c>
      <c r="M292" s="45">
        <v>154.97871398925781</v>
      </c>
      <c r="N292" s="45">
        <v>154.98344421386719</v>
      </c>
      <c r="O292" s="45">
        <v>154.98344421386719</v>
      </c>
      <c r="P292" s="45"/>
      <c r="Q292" s="45"/>
      <c r="R292" s="45">
        <v>154.98580932617187</v>
      </c>
      <c r="S292" s="45"/>
      <c r="T292" s="45"/>
      <c r="U292" s="45">
        <v>154.98344421386719</v>
      </c>
      <c r="V292" s="45">
        <v>154.9810791015625</v>
      </c>
      <c r="W292" s="45">
        <v>154.9810791015625</v>
      </c>
      <c r="X292" s="45"/>
      <c r="Y292" s="45"/>
      <c r="Z292" s="45">
        <v>154.9810791015625</v>
      </c>
      <c r="AA292" s="45">
        <v>154.97871398925781</v>
      </c>
      <c r="AB292" s="45">
        <v>154.97871398925781</v>
      </c>
      <c r="AC292" s="45">
        <v>154.97871398925781</v>
      </c>
      <c r="AD292" s="45">
        <v>154.9810791015625</v>
      </c>
      <c r="AE292" s="45"/>
      <c r="AF292" s="45">
        <v>154.97871398925781</v>
      </c>
      <c r="AG292" s="45"/>
      <c r="AH292" s="2">
        <f t="shared" si="169"/>
        <v>3.0781376297874465E-3</v>
      </c>
      <c r="AI292" s="2">
        <f t="shared" si="170"/>
        <v>154.97871398925781</v>
      </c>
      <c r="AJ292" s="2">
        <f t="shared" si="171"/>
        <v>154.97813718300029</v>
      </c>
      <c r="AK292" s="2">
        <f t="shared" si="172"/>
        <v>154.98275438944498</v>
      </c>
      <c r="AL292" s="2">
        <f t="shared" si="173"/>
        <v>154.98737159588967</v>
      </c>
      <c r="AM292" s="2">
        <f t="shared" si="174"/>
        <v>154.98817443847656</v>
      </c>
      <c r="AN292" s="89"/>
      <c r="AO292" s="64">
        <f t="shared" ref="AO292" ca="1" si="208">AN290</f>
        <v>382.10470663893148</v>
      </c>
      <c r="AP292" s="88"/>
      <c r="AQ292" s="88"/>
      <c r="AR292" s="88"/>
      <c r="AS292" s="88"/>
      <c r="AT292" s="2"/>
    </row>
    <row r="293" spans="1:46">
      <c r="A293" s="14" t="str">
        <f>'data organization'!S294</f>
        <v>291:17:2.32:HI</v>
      </c>
      <c r="B293" s="45">
        <v>380.37689208984375</v>
      </c>
      <c r="C293" s="45">
        <v>386.63308715820312</v>
      </c>
      <c r="D293" s="45">
        <v>361.60830688476562</v>
      </c>
      <c r="E293" s="45">
        <v>409.6246337890625</v>
      </c>
      <c r="F293" s="45">
        <v>380.53329467773437</v>
      </c>
      <c r="G293" s="45">
        <v>380.37689208984375</v>
      </c>
      <c r="H293" s="45">
        <v>370.67977905273438</v>
      </c>
      <c r="I293" s="45">
        <v>350.03433227539062</v>
      </c>
      <c r="J293" s="45">
        <v>374.9027099609375</v>
      </c>
      <c r="K293" s="45">
        <v>405.08889770507812</v>
      </c>
      <c r="L293" s="45">
        <v>349.40872192382812</v>
      </c>
      <c r="M293" s="45">
        <v>338.46035766601562</v>
      </c>
      <c r="N293" s="45">
        <v>379.75128173828125</v>
      </c>
      <c r="O293" s="45">
        <v>337.36553955078125</v>
      </c>
      <c r="P293" s="45"/>
      <c r="Q293" s="45"/>
      <c r="R293" s="45">
        <v>328.76324462890625</v>
      </c>
      <c r="S293" s="45"/>
      <c r="T293" s="45"/>
      <c r="U293" s="45">
        <v>430.5828857421875</v>
      </c>
      <c r="V293" s="45">
        <v>348.157470703125</v>
      </c>
      <c r="W293" s="45">
        <v>350.81634521484375</v>
      </c>
      <c r="X293" s="45"/>
      <c r="Y293" s="45"/>
      <c r="Z293" s="45">
        <v>344.716552734375</v>
      </c>
      <c r="AA293" s="45">
        <v>393.67132568359375</v>
      </c>
      <c r="AB293" s="45">
        <v>336.73989868164062</v>
      </c>
      <c r="AC293" s="45">
        <v>365.20562744140625</v>
      </c>
      <c r="AD293" s="45">
        <v>380.84609985351562</v>
      </c>
      <c r="AE293" s="45"/>
      <c r="AF293" s="45">
        <v>307.17938232421875</v>
      </c>
      <c r="AG293" s="45"/>
      <c r="AH293" s="2">
        <f t="shared" si="169"/>
        <v>28.559070488537468</v>
      </c>
      <c r="AI293" s="2">
        <f t="shared" si="170"/>
        <v>307.17938232421875</v>
      </c>
      <c r="AJ293" s="2">
        <f t="shared" si="171"/>
        <v>323.47487591595677</v>
      </c>
      <c r="AK293" s="2">
        <f t="shared" si="172"/>
        <v>366.313481648763</v>
      </c>
      <c r="AL293" s="2">
        <f t="shared" si="173"/>
        <v>409.15208738156923</v>
      </c>
      <c r="AM293" s="2">
        <f t="shared" si="174"/>
        <v>430.5828857421875</v>
      </c>
      <c r="AN293" s="89">
        <f ca="1">INDIRECT("'calcGREEN(1)'!R"&amp;ROW('calcGREEN(1)'!$V$17)+(ROW(AN293)-ROW($AN$116))/3&amp;"C"&amp;COLUMN('calcGREEN(1)'!$V$17),FALSE)</f>
        <v>377.55270488875419</v>
      </c>
      <c r="AO293" s="64">
        <f t="shared" ref="AO293" ca="1" si="209">AN293</f>
        <v>377.55270488875419</v>
      </c>
      <c r="AP293" s="88">
        <f>AK293-AK296</f>
        <v>4.4510231018066406</v>
      </c>
      <c r="AQ293" s="88">
        <f>AK294-AK297</f>
        <v>0.72885767618816999</v>
      </c>
      <c r="AR293" s="88">
        <f>AK295-AK298</f>
        <v>-9.8546346038119736E-5</v>
      </c>
      <c r="AS293" s="88">
        <f>data3!AM293</f>
        <v>0.1336791438441125</v>
      </c>
      <c r="AT293" s="2"/>
    </row>
    <row r="294" spans="1:46">
      <c r="A294" s="14" t="str">
        <f>'data organization'!S295</f>
        <v>292:17:2.32:LO</v>
      </c>
      <c r="B294" s="45">
        <v>374.95993041992187</v>
      </c>
      <c r="C294" s="45">
        <v>374.95993041992187</v>
      </c>
      <c r="D294" s="45">
        <v>374.9542236328125</v>
      </c>
      <c r="E294" s="45">
        <v>374.9542236328125</v>
      </c>
      <c r="F294" s="45">
        <v>374.9542236328125</v>
      </c>
      <c r="G294" s="45">
        <v>374.9542236328125</v>
      </c>
      <c r="H294" s="45">
        <v>374.95993041992187</v>
      </c>
      <c r="I294" s="45">
        <v>374.94277954101562</v>
      </c>
      <c r="J294" s="45">
        <v>374.94277954101562</v>
      </c>
      <c r="K294" s="45">
        <v>374.948486328125</v>
      </c>
      <c r="L294" s="45">
        <v>374.948486328125</v>
      </c>
      <c r="M294" s="45">
        <v>374.94277954101562</v>
      </c>
      <c r="N294" s="45">
        <v>374.948486328125</v>
      </c>
      <c r="O294" s="45">
        <v>369.2950439453125</v>
      </c>
      <c r="P294" s="45"/>
      <c r="Q294" s="45"/>
      <c r="R294" s="45">
        <v>368.047607421875</v>
      </c>
      <c r="S294" s="45"/>
      <c r="T294" s="45"/>
      <c r="U294" s="45">
        <v>374.9542236328125</v>
      </c>
      <c r="V294" s="45">
        <v>374.94277954101562</v>
      </c>
      <c r="W294" s="45">
        <v>374.94277954101562</v>
      </c>
      <c r="X294" s="45"/>
      <c r="Y294" s="45"/>
      <c r="Z294" s="45">
        <v>374.93704223632812</v>
      </c>
      <c r="AA294" s="45">
        <v>374.948486328125</v>
      </c>
      <c r="AB294" s="45">
        <v>374.75393676757812</v>
      </c>
      <c r="AC294" s="45">
        <v>374.94277954101562</v>
      </c>
      <c r="AD294" s="45">
        <v>374.93704223632812</v>
      </c>
      <c r="AE294" s="45"/>
      <c r="AF294" s="45">
        <v>330.44747924804687</v>
      </c>
      <c r="AG294" s="45"/>
      <c r="AH294" s="2">
        <f t="shared" si="169"/>
        <v>9.1447908962981224</v>
      </c>
      <c r="AI294" s="2">
        <f t="shared" si="170"/>
        <v>330.44747924804687</v>
      </c>
      <c r="AJ294" s="2">
        <f t="shared" si="171"/>
        <v>358.84613381546495</v>
      </c>
      <c r="AK294" s="2">
        <f t="shared" si="172"/>
        <v>372.56332015991211</v>
      </c>
      <c r="AL294" s="2">
        <f t="shared" si="173"/>
        <v>386.28050650435927</v>
      </c>
      <c r="AM294" s="2">
        <f t="shared" si="174"/>
        <v>374.95993041992187</v>
      </c>
      <c r="AN294" s="89"/>
      <c r="AO294" s="64">
        <f t="shared" ref="AO294" ca="1" si="210">AN293</f>
        <v>377.55270488875419</v>
      </c>
      <c r="AP294" s="88"/>
      <c r="AQ294" s="88"/>
      <c r="AR294" s="88"/>
      <c r="AS294" s="88"/>
      <c r="AT294" s="2"/>
    </row>
    <row r="295" spans="1:46">
      <c r="A295" s="14" t="str">
        <f>'data organization'!S296</f>
        <v>293:17:2.32:HS</v>
      </c>
      <c r="B295" s="45">
        <v>154.98344421386719</v>
      </c>
      <c r="C295" s="45">
        <v>154.98344421386719</v>
      </c>
      <c r="D295" s="45">
        <v>154.98817443847656</v>
      </c>
      <c r="E295" s="45">
        <v>154.9810791015625</v>
      </c>
      <c r="F295" s="45">
        <v>154.98817443847656</v>
      </c>
      <c r="G295" s="45">
        <v>154.98344421386719</v>
      </c>
      <c r="H295" s="45">
        <v>154.98344421386719</v>
      </c>
      <c r="I295" s="45">
        <v>154.98344421386719</v>
      </c>
      <c r="J295" s="45">
        <v>154.9810791015625</v>
      </c>
      <c r="K295" s="45">
        <v>154.98580932617187</v>
      </c>
      <c r="L295" s="45">
        <v>154.98580932617187</v>
      </c>
      <c r="M295" s="45">
        <v>154.98344421386719</v>
      </c>
      <c r="N295" s="45">
        <v>154.99053955078125</v>
      </c>
      <c r="O295" s="45">
        <v>154.98344421386719</v>
      </c>
      <c r="P295" s="45"/>
      <c r="Q295" s="45"/>
      <c r="R295" s="45">
        <v>154.98817443847656</v>
      </c>
      <c r="S295" s="45"/>
      <c r="T295" s="45"/>
      <c r="U295" s="45">
        <v>154.98344421386719</v>
      </c>
      <c r="V295" s="45">
        <v>154.9810791015625</v>
      </c>
      <c r="W295" s="45">
        <v>154.98580932617187</v>
      </c>
      <c r="X295" s="45"/>
      <c r="Y295" s="45"/>
      <c r="Z295" s="45">
        <v>154.9810791015625</v>
      </c>
      <c r="AA295" s="45">
        <v>154.9810791015625</v>
      </c>
      <c r="AB295" s="45">
        <v>154.98580932617187</v>
      </c>
      <c r="AC295" s="45">
        <v>154.9810791015625</v>
      </c>
      <c r="AD295" s="45">
        <v>154.97871398925781</v>
      </c>
      <c r="AE295" s="45"/>
      <c r="AF295" s="45">
        <v>154.97634887695312</v>
      </c>
      <c r="AG295" s="45"/>
      <c r="AH295" s="2">
        <f t="shared" si="169"/>
        <v>3.2650519717829654E-3</v>
      </c>
      <c r="AI295" s="2">
        <f t="shared" si="170"/>
        <v>154.97634887695312</v>
      </c>
      <c r="AJ295" s="2">
        <f t="shared" si="171"/>
        <v>154.97874372860156</v>
      </c>
      <c r="AK295" s="2">
        <f t="shared" si="172"/>
        <v>154.98364130655924</v>
      </c>
      <c r="AL295" s="2">
        <f t="shared" si="173"/>
        <v>154.98853888451691</v>
      </c>
      <c r="AM295" s="2">
        <f t="shared" si="174"/>
        <v>154.99053955078125</v>
      </c>
      <c r="AN295" s="89"/>
      <c r="AO295" s="64">
        <f t="shared" ref="AO295" ca="1" si="211">AN293</f>
        <v>377.55270488875419</v>
      </c>
      <c r="AP295" s="88"/>
      <c r="AQ295" s="88"/>
      <c r="AR295" s="88"/>
      <c r="AS295" s="88"/>
      <c r="AT295" s="2"/>
    </row>
    <row r="296" spans="1:46">
      <c r="A296" s="14" t="str">
        <f>'data organization'!S297</f>
        <v>294:17:2.3:HI</v>
      </c>
      <c r="B296" s="45">
        <v>375.84115600585937</v>
      </c>
      <c r="C296" s="45">
        <v>381.94094848632812</v>
      </c>
      <c r="D296" s="45">
        <v>357.22897338867187</v>
      </c>
      <c r="E296" s="45">
        <v>404.61965942382812</v>
      </c>
      <c r="F296" s="45">
        <v>375.99755859375</v>
      </c>
      <c r="G296" s="45">
        <v>375.68475341796875</v>
      </c>
      <c r="H296" s="45">
        <v>366.14404296875</v>
      </c>
      <c r="I296" s="45">
        <v>345.8114013671875</v>
      </c>
      <c r="J296" s="45">
        <v>370.36697387695312</v>
      </c>
      <c r="K296" s="45">
        <v>400.24032592773437</v>
      </c>
      <c r="L296" s="45">
        <v>345.185791015625</v>
      </c>
      <c r="M296" s="45">
        <v>334.39382934570312</v>
      </c>
      <c r="N296" s="45">
        <v>375.21554565429687</v>
      </c>
      <c r="O296" s="45">
        <v>333.29901123046875</v>
      </c>
      <c r="P296" s="45"/>
      <c r="Q296" s="45"/>
      <c r="R296" s="45">
        <v>324.69671630859375</v>
      </c>
      <c r="S296" s="45"/>
      <c r="T296" s="45"/>
      <c r="U296" s="45">
        <v>425.26513671875</v>
      </c>
      <c r="V296" s="45">
        <v>343.77813720703125</v>
      </c>
      <c r="W296" s="45">
        <v>346.59341430664062</v>
      </c>
      <c r="X296" s="45"/>
      <c r="Y296" s="45"/>
      <c r="Z296" s="45">
        <v>340.49362182617188</v>
      </c>
      <c r="AA296" s="45">
        <v>388.82275390625</v>
      </c>
      <c r="AB296" s="45">
        <v>332.67337036132812</v>
      </c>
      <c r="AC296" s="45">
        <v>360.82626342773437</v>
      </c>
      <c r="AD296" s="45">
        <v>376.15396118164062</v>
      </c>
      <c r="AE296" s="45"/>
      <c r="AF296" s="45">
        <v>303.4256591796875</v>
      </c>
      <c r="AG296" s="45"/>
      <c r="AH296" s="2">
        <f t="shared" si="169"/>
        <v>28.210442445643775</v>
      </c>
      <c r="AI296" s="2">
        <f t="shared" si="170"/>
        <v>303.4256591796875</v>
      </c>
      <c r="AJ296" s="2">
        <f t="shared" si="171"/>
        <v>319.54679487849069</v>
      </c>
      <c r="AK296" s="2">
        <f t="shared" si="172"/>
        <v>361.86245854695636</v>
      </c>
      <c r="AL296" s="2">
        <f t="shared" si="173"/>
        <v>404.17812221542204</v>
      </c>
      <c r="AM296" s="2">
        <f t="shared" si="174"/>
        <v>425.26513671875</v>
      </c>
      <c r="AN296" s="89">
        <f ca="1">INDIRECT("'calcGREEN(1)'!R"&amp;ROW('calcGREEN(1)'!$V$17)+(ROW(AN296)-ROW($AN$116))/3&amp;"C"&amp;COLUMN('calcGREEN(1)'!$V$17),FALSE)</f>
        <v>373.02194436132282</v>
      </c>
      <c r="AO296" s="64">
        <f t="shared" ref="AO296" ca="1" si="212">AN296</f>
        <v>373.02194436132282</v>
      </c>
      <c r="AP296" s="88">
        <f>AK296-AK299</f>
        <v>4.4575411478678006</v>
      </c>
      <c r="AQ296" s="88">
        <f>AK297-AK300</f>
        <v>1.211181640625</v>
      </c>
      <c r="AR296" s="88">
        <f>AK298-AK301</f>
        <v>1.9709269204781776E-4</v>
      </c>
      <c r="AS296" s="88">
        <f>data3!AM296</f>
        <v>0.13754792367258339</v>
      </c>
      <c r="AT296" s="2"/>
    </row>
    <row r="297" spans="1:46">
      <c r="A297" s="14" t="str">
        <f>'data organization'!S298</f>
        <v>295:17:2.3:LO</v>
      </c>
      <c r="B297" s="45">
        <v>374.948486328125</v>
      </c>
      <c r="C297" s="45">
        <v>374.9542236328125</v>
      </c>
      <c r="D297" s="45">
        <v>374.948486328125</v>
      </c>
      <c r="E297" s="45">
        <v>374.95993041992187</v>
      </c>
      <c r="F297" s="45">
        <v>374.9542236328125</v>
      </c>
      <c r="G297" s="45">
        <v>374.948486328125</v>
      </c>
      <c r="H297" s="45">
        <v>374.9542236328125</v>
      </c>
      <c r="I297" s="45">
        <v>374.948486328125</v>
      </c>
      <c r="J297" s="45">
        <v>374.94277954101562</v>
      </c>
      <c r="K297" s="45">
        <v>374.948486328125</v>
      </c>
      <c r="L297" s="45">
        <v>374.94277954101562</v>
      </c>
      <c r="M297" s="45">
        <v>374.94277954101562</v>
      </c>
      <c r="N297" s="45">
        <v>374.9542236328125</v>
      </c>
      <c r="O297" s="45">
        <v>363.97915649414062</v>
      </c>
      <c r="P297" s="45"/>
      <c r="Q297" s="45"/>
      <c r="R297" s="45">
        <v>364.15655517578125</v>
      </c>
      <c r="S297" s="45"/>
      <c r="T297" s="45"/>
      <c r="U297" s="45">
        <v>374.9542236328125</v>
      </c>
      <c r="V297" s="45">
        <v>374.94277954101562</v>
      </c>
      <c r="W297" s="45">
        <v>374.94277954101562</v>
      </c>
      <c r="X297" s="45"/>
      <c r="Y297" s="45"/>
      <c r="Z297" s="45">
        <v>374.93704223632812</v>
      </c>
      <c r="AA297" s="45">
        <v>374.948486328125</v>
      </c>
      <c r="AB297" s="45">
        <v>370.81710815429687</v>
      </c>
      <c r="AC297" s="45">
        <v>374.94277954101562</v>
      </c>
      <c r="AD297" s="45">
        <v>374.93704223632812</v>
      </c>
      <c r="AE297" s="45"/>
      <c r="AF297" s="45">
        <v>326.12155151367187</v>
      </c>
      <c r="AG297" s="45"/>
      <c r="AH297" s="2">
        <f t="shared" si="169"/>
        <v>10.226136821675546</v>
      </c>
      <c r="AI297" s="2">
        <f t="shared" si="170"/>
        <v>326.12155151367187</v>
      </c>
      <c r="AJ297" s="2">
        <f t="shared" si="171"/>
        <v>356.4952572512106</v>
      </c>
      <c r="AK297" s="2">
        <f t="shared" si="172"/>
        <v>371.83446248372394</v>
      </c>
      <c r="AL297" s="2">
        <f t="shared" si="173"/>
        <v>387.17366771623728</v>
      </c>
      <c r="AM297" s="2">
        <f t="shared" si="174"/>
        <v>374.95993041992187</v>
      </c>
      <c r="AN297" s="89"/>
      <c r="AO297" s="64">
        <f t="shared" ref="AO297" ca="1" si="213">AN296</f>
        <v>373.02194436132282</v>
      </c>
      <c r="AP297" s="88"/>
      <c r="AQ297" s="88"/>
      <c r="AR297" s="88"/>
      <c r="AS297" s="88"/>
      <c r="AT297" s="2"/>
    </row>
    <row r="298" spans="1:46">
      <c r="A298" s="14" t="str">
        <f>'data organization'!S299</f>
        <v>296:17:2.3:HS</v>
      </c>
      <c r="B298" s="45">
        <v>154.98580932617187</v>
      </c>
      <c r="C298" s="45">
        <v>154.98817443847656</v>
      </c>
      <c r="D298" s="45">
        <v>154.9810791015625</v>
      </c>
      <c r="E298" s="45">
        <v>154.98344421386719</v>
      </c>
      <c r="F298" s="45">
        <v>154.98344421386719</v>
      </c>
      <c r="G298" s="45">
        <v>154.98580932617187</v>
      </c>
      <c r="H298" s="45">
        <v>154.99053955078125</v>
      </c>
      <c r="I298" s="45">
        <v>154.98580932617187</v>
      </c>
      <c r="J298" s="45">
        <v>154.98580932617187</v>
      </c>
      <c r="K298" s="45">
        <v>154.98817443847656</v>
      </c>
      <c r="L298" s="45">
        <v>154.98580932617187</v>
      </c>
      <c r="M298" s="45">
        <v>154.97871398925781</v>
      </c>
      <c r="N298" s="45">
        <v>154.98817443847656</v>
      </c>
      <c r="O298" s="45">
        <v>154.98344421386719</v>
      </c>
      <c r="P298" s="45"/>
      <c r="Q298" s="45"/>
      <c r="R298" s="45">
        <v>154.98580932617187</v>
      </c>
      <c r="S298" s="45"/>
      <c r="T298" s="45"/>
      <c r="U298" s="45">
        <v>154.9810791015625</v>
      </c>
      <c r="V298" s="45">
        <v>154.98344421386719</v>
      </c>
      <c r="W298" s="45">
        <v>154.97871398925781</v>
      </c>
      <c r="X298" s="45"/>
      <c r="Y298" s="45"/>
      <c r="Z298" s="45">
        <v>154.9810791015625</v>
      </c>
      <c r="AA298" s="45">
        <v>154.97871398925781</v>
      </c>
      <c r="AB298" s="45">
        <v>154.9810791015625</v>
      </c>
      <c r="AC298" s="45">
        <v>154.98344421386719</v>
      </c>
      <c r="AD298" s="45">
        <v>154.9810791015625</v>
      </c>
      <c r="AE298" s="45"/>
      <c r="AF298" s="45">
        <v>154.9810791015625</v>
      </c>
      <c r="AG298" s="45"/>
      <c r="AH298" s="2">
        <f t="shared" si="169"/>
        <v>3.2944048155472486E-3</v>
      </c>
      <c r="AI298" s="2">
        <f t="shared" si="170"/>
        <v>154.97871398925781</v>
      </c>
      <c r="AJ298" s="2">
        <f t="shared" si="171"/>
        <v>154.97879824568196</v>
      </c>
      <c r="AK298" s="2">
        <f t="shared" si="172"/>
        <v>154.98373985290527</v>
      </c>
      <c r="AL298" s="2">
        <f t="shared" si="173"/>
        <v>154.98868146012859</v>
      </c>
      <c r="AM298" s="2">
        <f t="shared" si="174"/>
        <v>154.99053955078125</v>
      </c>
      <c r="AN298" s="89"/>
      <c r="AO298" s="64">
        <f t="shared" ref="AO298" ca="1" si="214">AN296</f>
        <v>373.02194436132282</v>
      </c>
      <c r="AP298" s="88"/>
      <c r="AQ298" s="88"/>
      <c r="AR298" s="88"/>
      <c r="AS298" s="88"/>
      <c r="AT298" s="2"/>
    </row>
    <row r="299" spans="1:46">
      <c r="A299" s="14" t="str">
        <f>'data organization'!S300</f>
        <v>297:17:2.28:HI</v>
      </c>
      <c r="B299" s="45">
        <v>371.14901733398437</v>
      </c>
      <c r="C299" s="45">
        <v>377.24880981445312</v>
      </c>
      <c r="D299" s="45">
        <v>352.849609375</v>
      </c>
      <c r="E299" s="45">
        <v>399.61471557617187</v>
      </c>
      <c r="F299" s="45">
        <v>371.305419921875</v>
      </c>
      <c r="G299" s="45">
        <v>370.99258422851563</v>
      </c>
      <c r="H299" s="45">
        <v>361.76470947265625</v>
      </c>
      <c r="I299" s="45">
        <v>341.58847045898437</v>
      </c>
      <c r="J299" s="45">
        <v>365.83123779296875</v>
      </c>
      <c r="K299" s="45">
        <v>395.23538208007813</v>
      </c>
      <c r="L299" s="45">
        <v>340.96282958984375</v>
      </c>
      <c r="M299" s="45">
        <v>330.1708984375</v>
      </c>
      <c r="N299" s="45">
        <v>370.52337646484375</v>
      </c>
      <c r="O299" s="45">
        <v>329.07608032226562</v>
      </c>
      <c r="P299" s="45"/>
      <c r="Q299" s="45"/>
      <c r="R299" s="45">
        <v>320.78659057617187</v>
      </c>
      <c r="S299" s="45"/>
      <c r="T299" s="45"/>
      <c r="U299" s="45">
        <v>420.103759765625</v>
      </c>
      <c r="V299" s="45">
        <v>339.55520629882813</v>
      </c>
      <c r="W299" s="45">
        <v>342.3704833984375</v>
      </c>
      <c r="X299" s="45"/>
      <c r="Y299" s="45"/>
      <c r="Z299" s="45">
        <v>336.27069091796875</v>
      </c>
      <c r="AA299" s="45">
        <v>384.130615234375</v>
      </c>
      <c r="AB299" s="45">
        <v>328.60684204101562</v>
      </c>
      <c r="AC299" s="45">
        <v>356.44692993164062</v>
      </c>
      <c r="AD299" s="45">
        <v>371.46182250976562</v>
      </c>
      <c r="AE299" s="45"/>
      <c r="AF299" s="45">
        <v>299.67193603515625</v>
      </c>
      <c r="AG299" s="45"/>
      <c r="AH299" s="2">
        <f t="shared" si="169"/>
        <v>27.8657221078604</v>
      </c>
      <c r="AI299" s="2">
        <f t="shared" si="170"/>
        <v>299.67193603515625</v>
      </c>
      <c r="AJ299" s="2">
        <f t="shared" si="171"/>
        <v>315.60633423729797</v>
      </c>
      <c r="AK299" s="2">
        <f t="shared" si="172"/>
        <v>357.40491739908856</v>
      </c>
      <c r="AL299" s="2">
        <f t="shared" si="173"/>
        <v>399.20350056087915</v>
      </c>
      <c r="AM299" s="2">
        <f t="shared" si="174"/>
        <v>420.103759765625</v>
      </c>
      <c r="AN299" s="89">
        <f ca="1">INDIRECT("'calcGREEN(1)'!R"&amp;ROW('calcGREEN(1)'!$V$17)+(ROW(AN299)-ROW($AN$116))/3&amp;"C"&amp;COLUMN('calcGREEN(1)'!$V$17),FALSE)</f>
        <v>368.3600600517359</v>
      </c>
      <c r="AO299" s="64">
        <f t="shared" ref="AO299" ca="1" si="215">AN299</f>
        <v>368.3600600517359</v>
      </c>
      <c r="AP299" s="88">
        <f>AK299-AK302</f>
        <v>4.5422617594401231</v>
      </c>
      <c r="AQ299" s="88">
        <f>AK300-AK303</f>
        <v>1.6510785420735488</v>
      </c>
      <c r="AR299" s="88">
        <f>AK301-AK304</f>
        <v>5.91278076171875E-4</v>
      </c>
      <c r="AS299" s="88">
        <f>data3!AM299</f>
        <v>0.13630667040424882</v>
      </c>
      <c r="AT299" s="2"/>
    </row>
    <row r="300" spans="1:46">
      <c r="A300" s="14" t="str">
        <f>'data organization'!S301</f>
        <v>298:17:2.28:LO</v>
      </c>
      <c r="B300" s="45">
        <v>374.9542236328125</v>
      </c>
      <c r="C300" s="45">
        <v>374.9542236328125</v>
      </c>
      <c r="D300" s="45">
        <v>374.94277954101562</v>
      </c>
      <c r="E300" s="45">
        <v>374.9542236328125</v>
      </c>
      <c r="F300" s="45">
        <v>374.9542236328125</v>
      </c>
      <c r="G300" s="45">
        <v>374.948486328125</v>
      </c>
      <c r="H300" s="45">
        <v>374.9542236328125</v>
      </c>
      <c r="I300" s="45">
        <v>374.88555908203125</v>
      </c>
      <c r="J300" s="45">
        <v>374.94277954101562</v>
      </c>
      <c r="K300" s="45">
        <v>374.9542236328125</v>
      </c>
      <c r="L300" s="45">
        <v>374.94277954101562</v>
      </c>
      <c r="M300" s="45">
        <v>374.94277954101562</v>
      </c>
      <c r="N300" s="45">
        <v>374.948486328125</v>
      </c>
      <c r="O300" s="45">
        <v>354.89813232421875</v>
      </c>
      <c r="P300" s="45"/>
      <c r="Q300" s="45"/>
      <c r="R300" s="45">
        <v>359.41864013671875</v>
      </c>
      <c r="S300" s="45"/>
      <c r="T300" s="45"/>
      <c r="U300" s="45">
        <v>374.9542236328125</v>
      </c>
      <c r="V300" s="45">
        <v>374.94277954101562</v>
      </c>
      <c r="W300" s="45">
        <v>374.94277954101562</v>
      </c>
      <c r="X300" s="45"/>
      <c r="Y300" s="45"/>
      <c r="Z300" s="45">
        <v>374.85122680664062</v>
      </c>
      <c r="AA300" s="45">
        <v>374.948486328125</v>
      </c>
      <c r="AB300" s="45">
        <v>360.7232666015625</v>
      </c>
      <c r="AC300" s="45">
        <v>374.94277954101562</v>
      </c>
      <c r="AD300" s="45">
        <v>374.93704223632812</v>
      </c>
      <c r="AE300" s="45"/>
      <c r="AF300" s="45">
        <v>321.12039184570312</v>
      </c>
      <c r="AG300" s="45"/>
      <c r="AH300" s="2">
        <f t="shared" si="169"/>
        <v>11.96743733999133</v>
      </c>
      <c r="AI300" s="2">
        <f t="shared" si="170"/>
        <v>321.12039184570312</v>
      </c>
      <c r="AJ300" s="2">
        <f t="shared" si="171"/>
        <v>352.67212483311192</v>
      </c>
      <c r="AK300" s="2">
        <f t="shared" si="172"/>
        <v>370.62328084309894</v>
      </c>
      <c r="AL300" s="2">
        <f t="shared" si="173"/>
        <v>388.57443685308596</v>
      </c>
      <c r="AM300" s="2">
        <f t="shared" si="174"/>
        <v>374.9542236328125</v>
      </c>
      <c r="AN300" s="89"/>
      <c r="AO300" s="64">
        <f t="shared" ref="AO300" ca="1" si="216">AN299</f>
        <v>368.3600600517359</v>
      </c>
      <c r="AP300" s="88"/>
      <c r="AQ300" s="88"/>
      <c r="AR300" s="88"/>
      <c r="AS300" s="88"/>
      <c r="AT300" s="2"/>
    </row>
    <row r="301" spans="1:46">
      <c r="A301" s="14" t="str">
        <f>'data organization'!S302</f>
        <v>299:17:2.28:HS</v>
      </c>
      <c r="B301" s="45">
        <v>154.98580932617187</v>
      </c>
      <c r="C301" s="45">
        <v>154.98817443847656</v>
      </c>
      <c r="D301" s="45">
        <v>154.98344421386719</v>
      </c>
      <c r="E301" s="45">
        <v>154.98344421386719</v>
      </c>
      <c r="F301" s="45">
        <v>154.98580932617187</v>
      </c>
      <c r="G301" s="45">
        <v>154.9810791015625</v>
      </c>
      <c r="H301" s="45">
        <v>154.98344421386719</v>
      </c>
      <c r="I301" s="45">
        <v>154.9810791015625</v>
      </c>
      <c r="J301" s="45">
        <v>154.9810791015625</v>
      </c>
      <c r="K301" s="45">
        <v>154.98580932617187</v>
      </c>
      <c r="L301" s="45">
        <v>154.98344421386719</v>
      </c>
      <c r="M301" s="45">
        <v>154.98580932617187</v>
      </c>
      <c r="N301" s="45">
        <v>154.9810791015625</v>
      </c>
      <c r="O301" s="45">
        <v>154.98344421386719</v>
      </c>
      <c r="P301" s="45"/>
      <c r="Q301" s="45"/>
      <c r="R301" s="45">
        <v>154.98344421386719</v>
      </c>
      <c r="S301" s="45"/>
      <c r="T301" s="45"/>
      <c r="U301" s="45">
        <v>154.9810791015625</v>
      </c>
      <c r="V301" s="45">
        <v>154.98344421386719</v>
      </c>
      <c r="W301" s="45">
        <v>154.98344421386719</v>
      </c>
      <c r="X301" s="45"/>
      <c r="Y301" s="45"/>
      <c r="Z301" s="45">
        <v>154.9810791015625</v>
      </c>
      <c r="AA301" s="45">
        <v>154.98580932617187</v>
      </c>
      <c r="AB301" s="45">
        <v>154.98580932617187</v>
      </c>
      <c r="AC301" s="45">
        <v>154.9810791015625</v>
      </c>
      <c r="AD301" s="45">
        <v>154.9810791015625</v>
      </c>
      <c r="AE301" s="45"/>
      <c r="AF301" s="45">
        <v>154.98580932617187</v>
      </c>
      <c r="AG301" s="45"/>
      <c r="AH301" s="2">
        <f t="shared" si="169"/>
        <v>2.1472762816741242E-3</v>
      </c>
      <c r="AI301" s="2">
        <f t="shared" si="170"/>
        <v>154.9810791015625</v>
      </c>
      <c r="AJ301" s="2">
        <f t="shared" si="171"/>
        <v>154.98032184579071</v>
      </c>
      <c r="AK301" s="2">
        <f t="shared" si="172"/>
        <v>154.98354276021323</v>
      </c>
      <c r="AL301" s="2">
        <f t="shared" si="173"/>
        <v>154.98676367463574</v>
      </c>
      <c r="AM301" s="2">
        <f t="shared" si="174"/>
        <v>154.98817443847656</v>
      </c>
      <c r="AN301" s="89"/>
      <c r="AO301" s="64">
        <f t="shared" ref="AO301" ca="1" si="217">AN299</f>
        <v>368.3600600517359</v>
      </c>
      <c r="AP301" s="88"/>
      <c r="AQ301" s="88"/>
      <c r="AR301" s="88"/>
      <c r="AS301" s="88"/>
      <c r="AT301" s="2"/>
    </row>
    <row r="302" spans="1:46">
      <c r="A302" s="14" t="str">
        <f>'data organization'!S303</f>
        <v>300:17:2.26:HI</v>
      </c>
      <c r="B302" s="45">
        <v>366.30044555664062</v>
      </c>
      <c r="C302" s="45">
        <v>372.40023803710937</v>
      </c>
      <c r="D302" s="45">
        <v>348.31387329101562</v>
      </c>
      <c r="E302" s="45">
        <v>394.6097412109375</v>
      </c>
      <c r="F302" s="45">
        <v>366.61325073242187</v>
      </c>
      <c r="G302" s="45">
        <v>366.30044555664062</v>
      </c>
      <c r="H302" s="45">
        <v>357.07257080078125</v>
      </c>
      <c r="I302" s="45">
        <v>337.20913696289062</v>
      </c>
      <c r="J302" s="45">
        <v>361.13909912109375</v>
      </c>
      <c r="K302" s="45">
        <v>390.23040771484375</v>
      </c>
      <c r="L302" s="45">
        <v>336.73989868164062</v>
      </c>
      <c r="M302" s="45">
        <v>326.1043701171875</v>
      </c>
      <c r="N302" s="45">
        <v>365.83123779296875</v>
      </c>
      <c r="O302" s="45">
        <v>325.00955200195312</v>
      </c>
      <c r="P302" s="45"/>
      <c r="Q302" s="45"/>
      <c r="R302" s="45">
        <v>316.56365966796875</v>
      </c>
      <c r="S302" s="45"/>
      <c r="T302" s="45"/>
      <c r="U302" s="45">
        <v>414.78598022460937</v>
      </c>
      <c r="V302" s="45">
        <v>335.332275390625</v>
      </c>
      <c r="W302" s="45">
        <v>337.99114990234375</v>
      </c>
      <c r="X302" s="45"/>
      <c r="Y302" s="45"/>
      <c r="Z302" s="45">
        <v>332.04776000976562</v>
      </c>
      <c r="AA302" s="45">
        <v>379.28207397460937</v>
      </c>
      <c r="AB302" s="45">
        <v>324.3839111328125</v>
      </c>
      <c r="AC302" s="45">
        <v>351.91119384765625</v>
      </c>
      <c r="AD302" s="45">
        <v>366.7696533203125</v>
      </c>
      <c r="AE302" s="45"/>
      <c r="AF302" s="45">
        <v>295.76181030273437</v>
      </c>
      <c r="AG302" s="45"/>
      <c r="AH302" s="2">
        <f t="shared" si="169"/>
        <v>27.521280331026841</v>
      </c>
      <c r="AI302" s="2">
        <f t="shared" si="170"/>
        <v>295.76181030273437</v>
      </c>
      <c r="AJ302" s="2">
        <f t="shared" si="171"/>
        <v>311.5807351431082</v>
      </c>
      <c r="AK302" s="2">
        <f t="shared" si="172"/>
        <v>352.86265563964844</v>
      </c>
      <c r="AL302" s="2">
        <f t="shared" si="173"/>
        <v>394.14457613618868</v>
      </c>
      <c r="AM302" s="2">
        <f t="shared" si="174"/>
        <v>414.78598022460937</v>
      </c>
      <c r="AN302" s="89">
        <f ca="1">INDIRECT("'calcGREEN(1)'!R"&amp;ROW('calcGREEN(1)'!$V$17)+(ROW(AN302)-ROW($AN$116))/3&amp;"C"&amp;COLUMN('calcGREEN(1)'!$V$17),FALSE)</f>
        <v>363.74024529130219</v>
      </c>
      <c r="AO302" s="64">
        <f t="shared" ref="AO302" ca="1" si="218">AN302</f>
        <v>363.74024529130219</v>
      </c>
      <c r="AP302" s="88">
        <f>AK302-AK305</f>
        <v>4.5878779093424669</v>
      </c>
      <c r="AQ302" s="88">
        <f>AK303-AK306</f>
        <v>2.2058804829915175</v>
      </c>
      <c r="AR302" s="88">
        <f>AK304-AK307</f>
        <v>9.8546346038119736E-5</v>
      </c>
      <c r="AS302" s="88">
        <f>data3!AM302</f>
        <v>0.14062899927939121</v>
      </c>
      <c r="AT302" s="2"/>
    </row>
    <row r="303" spans="1:46">
      <c r="A303" s="14" t="str">
        <f>'data organization'!S304</f>
        <v>301:17:2.26:LO</v>
      </c>
      <c r="B303" s="45">
        <v>374.948486328125</v>
      </c>
      <c r="C303" s="45">
        <v>374.9542236328125</v>
      </c>
      <c r="D303" s="45">
        <v>374.94277954101562</v>
      </c>
      <c r="E303" s="45">
        <v>374.95993041992187</v>
      </c>
      <c r="F303" s="45">
        <v>374.948486328125</v>
      </c>
      <c r="G303" s="45">
        <v>374.948486328125</v>
      </c>
      <c r="H303" s="45">
        <v>374.9542236328125</v>
      </c>
      <c r="I303" s="45">
        <v>371.82992553710937</v>
      </c>
      <c r="J303" s="45">
        <v>374.93704223632812</v>
      </c>
      <c r="K303" s="45">
        <v>374.948486328125</v>
      </c>
      <c r="L303" s="45">
        <v>372.68252563476562</v>
      </c>
      <c r="M303" s="45">
        <v>374.94277954101562</v>
      </c>
      <c r="N303" s="45">
        <v>374.9542236328125</v>
      </c>
      <c r="O303" s="45">
        <v>347.56808471679687</v>
      </c>
      <c r="P303" s="45"/>
      <c r="Q303" s="45"/>
      <c r="R303" s="45">
        <v>350.77249145507812</v>
      </c>
      <c r="S303" s="45"/>
      <c r="T303" s="45"/>
      <c r="U303" s="45">
        <v>374.948486328125</v>
      </c>
      <c r="V303" s="45">
        <v>374.93704223632812</v>
      </c>
      <c r="W303" s="45">
        <v>374.93704223632812</v>
      </c>
      <c r="X303" s="45"/>
      <c r="Y303" s="45"/>
      <c r="Z303" s="45">
        <v>370.65118408203125</v>
      </c>
      <c r="AA303" s="45">
        <v>374.948486328125</v>
      </c>
      <c r="AB303" s="45">
        <v>352.47195434570312</v>
      </c>
      <c r="AC303" s="45">
        <v>374.94277954101562</v>
      </c>
      <c r="AD303" s="45">
        <v>374.93133544921875</v>
      </c>
      <c r="AE303" s="45"/>
      <c r="AF303" s="45">
        <v>315.27236938476562</v>
      </c>
      <c r="AG303" s="45"/>
      <c r="AH303" s="2">
        <f t="shared" si="169"/>
        <v>14.106340026494852</v>
      </c>
      <c r="AI303" s="2">
        <f t="shared" si="170"/>
        <v>315.27236938476562</v>
      </c>
      <c r="AJ303" s="2">
        <f t="shared" si="171"/>
        <v>347.81269226128313</v>
      </c>
      <c r="AK303" s="2">
        <f t="shared" si="172"/>
        <v>368.97220230102539</v>
      </c>
      <c r="AL303" s="2">
        <f t="shared" si="173"/>
        <v>390.13171234076765</v>
      </c>
      <c r="AM303" s="2">
        <f t="shared" si="174"/>
        <v>374.95993041992187</v>
      </c>
      <c r="AN303" s="89"/>
      <c r="AO303" s="64">
        <f t="shared" ref="AO303" ca="1" si="219">AN302</f>
        <v>363.74024529130219</v>
      </c>
      <c r="AP303" s="88"/>
      <c r="AQ303" s="88"/>
      <c r="AR303" s="88"/>
      <c r="AS303" s="88"/>
      <c r="AT303" s="2"/>
    </row>
    <row r="304" spans="1:46">
      <c r="A304" s="14" t="str">
        <f>'data organization'!S305</f>
        <v>302:17:2.26:HS</v>
      </c>
      <c r="B304" s="45">
        <v>154.98344421386719</v>
      </c>
      <c r="C304" s="45">
        <v>154.98580932617187</v>
      </c>
      <c r="D304" s="45">
        <v>154.98344421386719</v>
      </c>
      <c r="E304" s="45">
        <v>154.98580932617187</v>
      </c>
      <c r="F304" s="45">
        <v>154.98344421386719</v>
      </c>
      <c r="G304" s="45">
        <v>154.98344421386719</v>
      </c>
      <c r="H304" s="45">
        <v>154.98580932617187</v>
      </c>
      <c r="I304" s="45">
        <v>154.98344421386719</v>
      </c>
      <c r="J304" s="45">
        <v>154.98344421386719</v>
      </c>
      <c r="K304" s="45">
        <v>154.98344421386719</v>
      </c>
      <c r="L304" s="45">
        <v>154.98344421386719</v>
      </c>
      <c r="M304" s="45">
        <v>154.98344421386719</v>
      </c>
      <c r="N304" s="45">
        <v>154.9810791015625</v>
      </c>
      <c r="O304" s="45">
        <v>154.98580932617187</v>
      </c>
      <c r="P304" s="45"/>
      <c r="Q304" s="45"/>
      <c r="R304" s="45">
        <v>154.9810791015625</v>
      </c>
      <c r="S304" s="45"/>
      <c r="T304" s="45"/>
      <c r="U304" s="45">
        <v>154.9810791015625</v>
      </c>
      <c r="V304" s="45">
        <v>154.9810791015625</v>
      </c>
      <c r="W304" s="45">
        <v>154.98344421386719</v>
      </c>
      <c r="X304" s="45"/>
      <c r="Y304" s="45"/>
      <c r="Z304" s="45">
        <v>154.98580932617187</v>
      </c>
      <c r="AA304" s="45">
        <v>154.98344421386719</v>
      </c>
      <c r="AB304" s="45">
        <v>154.98344421386719</v>
      </c>
      <c r="AC304" s="45">
        <v>154.98580932617187</v>
      </c>
      <c r="AD304" s="45">
        <v>154.97634887695312</v>
      </c>
      <c r="AE304" s="45"/>
      <c r="AF304" s="45">
        <v>154.97398376464844</v>
      </c>
      <c r="AG304" s="45"/>
      <c r="AH304" s="2">
        <f t="shared" si="169"/>
        <v>2.8738297284973545E-3</v>
      </c>
      <c r="AI304" s="2">
        <f t="shared" si="170"/>
        <v>154.97398376464844</v>
      </c>
      <c r="AJ304" s="2">
        <f t="shared" si="171"/>
        <v>154.97864073754431</v>
      </c>
      <c r="AK304" s="2">
        <f t="shared" si="172"/>
        <v>154.98295148213705</v>
      </c>
      <c r="AL304" s="2">
        <f t="shared" si="173"/>
        <v>154.9872622267298</v>
      </c>
      <c r="AM304" s="2">
        <f t="shared" si="174"/>
        <v>154.98580932617187</v>
      </c>
      <c r="AN304" s="89"/>
      <c r="AO304" s="64">
        <f t="shared" ref="AO304" ca="1" si="220">AN302</f>
        <v>363.74024529130219</v>
      </c>
      <c r="AP304" s="88"/>
      <c r="AQ304" s="88"/>
      <c r="AR304" s="88"/>
      <c r="AS304" s="88"/>
      <c r="AT304" s="2"/>
    </row>
    <row r="305" spans="1:46">
      <c r="A305" s="14" t="str">
        <f>'data organization'!S306</f>
        <v>303:17:2.24:HI</v>
      </c>
      <c r="B305" s="45">
        <v>361.60830688476562</v>
      </c>
      <c r="C305" s="45">
        <v>367.55169677734375</v>
      </c>
      <c r="D305" s="45">
        <v>343.77813720703125</v>
      </c>
      <c r="E305" s="45">
        <v>389.44839477539062</v>
      </c>
      <c r="F305" s="45">
        <v>361.92111206054687</v>
      </c>
      <c r="G305" s="45">
        <v>361.60830688476562</v>
      </c>
      <c r="H305" s="45">
        <v>352.38040161132812</v>
      </c>
      <c r="I305" s="45">
        <v>332.82977294921875</v>
      </c>
      <c r="J305" s="45">
        <v>356.44692993164062</v>
      </c>
      <c r="K305" s="45">
        <v>385.2254638671875</v>
      </c>
      <c r="L305" s="45">
        <v>332.36056518554687</v>
      </c>
      <c r="M305" s="45">
        <v>321.72503662109375</v>
      </c>
      <c r="N305" s="45">
        <v>361.13909912109375</v>
      </c>
      <c r="O305" s="45">
        <v>320.78659057617187</v>
      </c>
      <c r="P305" s="45"/>
      <c r="Q305" s="45"/>
      <c r="R305" s="45">
        <v>312.49713134765625</v>
      </c>
      <c r="S305" s="45"/>
      <c r="T305" s="45"/>
      <c r="U305" s="45">
        <v>409.31182861328125</v>
      </c>
      <c r="V305" s="45">
        <v>330.95291137695312</v>
      </c>
      <c r="W305" s="45">
        <v>333.61181640625</v>
      </c>
      <c r="X305" s="45"/>
      <c r="Y305" s="45"/>
      <c r="Z305" s="45">
        <v>327.66842651367187</v>
      </c>
      <c r="AA305" s="45">
        <v>374.277099609375</v>
      </c>
      <c r="AB305" s="45">
        <v>320.16098022460937</v>
      </c>
      <c r="AC305" s="45">
        <v>347.21905517578125</v>
      </c>
      <c r="AD305" s="45">
        <v>362.0775146484375</v>
      </c>
      <c r="AE305" s="45"/>
      <c r="AF305" s="45">
        <v>292.00808715820313</v>
      </c>
      <c r="AG305" s="45"/>
      <c r="AH305" s="2">
        <f t="shared" si="169"/>
        <v>27.158926751094484</v>
      </c>
      <c r="AI305" s="2">
        <f t="shared" si="170"/>
        <v>292.00808715820313</v>
      </c>
      <c r="AJ305" s="2">
        <f t="shared" si="171"/>
        <v>307.53638760366425</v>
      </c>
      <c r="AK305" s="2">
        <f t="shared" si="172"/>
        <v>348.27477773030597</v>
      </c>
      <c r="AL305" s="2">
        <f t="shared" si="173"/>
        <v>389.01316785694769</v>
      </c>
      <c r="AM305" s="2">
        <f t="shared" si="174"/>
        <v>409.31182861328125</v>
      </c>
      <c r="AN305" s="89">
        <f ca="1">INDIRECT("'calcGREEN(1)'!R"&amp;ROW('calcGREEN(1)'!$V$17)+(ROW(AN305)-ROW($AN$116))/3&amp;"C"&amp;COLUMN('calcGREEN(1)'!$V$17),FALSE)</f>
        <v>358.97393470144499</v>
      </c>
      <c r="AO305" s="64">
        <f t="shared" ref="AO305" ca="1" si="221">AN305</f>
        <v>358.97393470144499</v>
      </c>
      <c r="AP305" s="88">
        <f>AK305-AK308</f>
        <v>4.7051836649576444</v>
      </c>
      <c r="AQ305" s="88">
        <f>AK306-AK309</f>
        <v>2.1329269409179687</v>
      </c>
      <c r="AR305" s="88">
        <f>AK307-AK310</f>
        <v>3.9418538412405724E-4</v>
      </c>
      <c r="AS305" s="88">
        <f>data3!AM305</f>
        <v>0.14387103049985939</v>
      </c>
      <c r="AT305" s="2"/>
    </row>
    <row r="306" spans="1:46">
      <c r="A306" s="14" t="str">
        <f>'data organization'!S307</f>
        <v>304:17:2.24:LO</v>
      </c>
      <c r="B306" s="45">
        <v>374.948486328125</v>
      </c>
      <c r="C306" s="45">
        <v>374.948486328125</v>
      </c>
      <c r="D306" s="45">
        <v>374.89126586914063</v>
      </c>
      <c r="E306" s="45">
        <v>374.9542236328125</v>
      </c>
      <c r="F306" s="45">
        <v>374.948486328125</v>
      </c>
      <c r="G306" s="45">
        <v>374.948486328125</v>
      </c>
      <c r="H306" s="45">
        <v>374.9542236328125</v>
      </c>
      <c r="I306" s="45">
        <v>361.71893310546875</v>
      </c>
      <c r="J306" s="45">
        <v>374.94277954101562</v>
      </c>
      <c r="K306" s="45">
        <v>374.948486328125</v>
      </c>
      <c r="L306" s="45">
        <v>366.27947998046875</v>
      </c>
      <c r="M306" s="45">
        <v>374.93704223632812</v>
      </c>
      <c r="N306" s="45">
        <v>374.948486328125</v>
      </c>
      <c r="O306" s="45">
        <v>341.59991455078125</v>
      </c>
      <c r="P306" s="45"/>
      <c r="Q306" s="45"/>
      <c r="R306" s="45">
        <v>344.0146484375</v>
      </c>
      <c r="S306" s="45"/>
      <c r="T306" s="45"/>
      <c r="U306" s="45">
        <v>374.94277954101562</v>
      </c>
      <c r="V306" s="45">
        <v>374.93704223632812</v>
      </c>
      <c r="W306" s="45">
        <v>374.673828125</v>
      </c>
      <c r="X306" s="45"/>
      <c r="Y306" s="45"/>
      <c r="Z306" s="45">
        <v>359.56741333007812</v>
      </c>
      <c r="AA306" s="45">
        <v>374.948486328125</v>
      </c>
      <c r="AB306" s="45">
        <v>345.98876953125</v>
      </c>
      <c r="AC306" s="45">
        <v>374.94277954101562</v>
      </c>
      <c r="AD306" s="45">
        <v>374.93133544921875</v>
      </c>
      <c r="AE306" s="45"/>
      <c r="AF306" s="45">
        <v>309.47586059570312</v>
      </c>
      <c r="AG306" s="45"/>
      <c r="AH306" s="2">
        <f t="shared" si="169"/>
        <v>16.251343068016961</v>
      </c>
      <c r="AI306" s="2">
        <f t="shared" si="170"/>
        <v>309.47586059570312</v>
      </c>
      <c r="AJ306" s="2">
        <f t="shared" si="171"/>
        <v>342.38930721600843</v>
      </c>
      <c r="AK306" s="2">
        <f t="shared" si="172"/>
        <v>366.76632181803387</v>
      </c>
      <c r="AL306" s="2">
        <f t="shared" si="173"/>
        <v>391.14333642005931</v>
      </c>
      <c r="AM306" s="2">
        <f t="shared" si="174"/>
        <v>374.9542236328125</v>
      </c>
      <c r="AN306" s="89"/>
      <c r="AO306" s="64">
        <f t="shared" ref="AO306" ca="1" si="222">AN305</f>
        <v>358.97393470144499</v>
      </c>
      <c r="AP306" s="88"/>
      <c r="AQ306" s="88"/>
      <c r="AR306" s="88"/>
      <c r="AS306" s="88"/>
      <c r="AT306" s="2"/>
    </row>
    <row r="307" spans="1:46">
      <c r="A307" s="14" t="str">
        <f>'data organization'!S308</f>
        <v>305:17:2.24:HS</v>
      </c>
      <c r="B307" s="45">
        <v>154.98344421386719</v>
      </c>
      <c r="C307" s="45">
        <v>154.98580932617187</v>
      </c>
      <c r="D307" s="45">
        <v>154.98344421386719</v>
      </c>
      <c r="E307" s="45">
        <v>154.98344421386719</v>
      </c>
      <c r="F307" s="45">
        <v>154.98580932617187</v>
      </c>
      <c r="G307" s="45">
        <v>154.98344421386719</v>
      </c>
      <c r="H307" s="45">
        <v>154.98344421386719</v>
      </c>
      <c r="I307" s="45">
        <v>154.9810791015625</v>
      </c>
      <c r="J307" s="45">
        <v>154.9810791015625</v>
      </c>
      <c r="K307" s="45">
        <v>154.98580932617187</v>
      </c>
      <c r="L307" s="45">
        <v>154.98580932617187</v>
      </c>
      <c r="M307" s="45">
        <v>154.9810791015625</v>
      </c>
      <c r="N307" s="45">
        <v>154.9810791015625</v>
      </c>
      <c r="O307" s="45">
        <v>154.9810791015625</v>
      </c>
      <c r="P307" s="45"/>
      <c r="Q307" s="45"/>
      <c r="R307" s="45">
        <v>154.98817443847656</v>
      </c>
      <c r="S307" s="45"/>
      <c r="T307" s="45"/>
      <c r="U307" s="45">
        <v>154.97871398925781</v>
      </c>
      <c r="V307" s="45">
        <v>154.98344421386719</v>
      </c>
      <c r="W307" s="45">
        <v>154.98580932617187</v>
      </c>
      <c r="X307" s="45"/>
      <c r="Y307" s="45"/>
      <c r="Z307" s="45">
        <v>154.9810791015625</v>
      </c>
      <c r="AA307" s="45">
        <v>154.98344421386719</v>
      </c>
      <c r="AB307" s="45">
        <v>154.9810791015625</v>
      </c>
      <c r="AC307" s="45">
        <v>154.97871398925781</v>
      </c>
      <c r="AD307" s="45">
        <v>154.98344421386719</v>
      </c>
      <c r="AE307" s="45"/>
      <c r="AF307" s="45">
        <v>154.97871398925781</v>
      </c>
      <c r="AG307" s="45"/>
      <c r="AH307" s="2">
        <f t="shared" si="169"/>
        <v>2.5386965130647331E-3</v>
      </c>
      <c r="AI307" s="2">
        <f t="shared" si="170"/>
        <v>154.97871398925781</v>
      </c>
      <c r="AJ307" s="2">
        <f t="shared" si="171"/>
        <v>154.97904489102143</v>
      </c>
      <c r="AK307" s="2">
        <f t="shared" si="172"/>
        <v>154.98285293579102</v>
      </c>
      <c r="AL307" s="2">
        <f t="shared" si="173"/>
        <v>154.9866609805606</v>
      </c>
      <c r="AM307" s="2">
        <f t="shared" si="174"/>
        <v>154.98817443847656</v>
      </c>
      <c r="AN307" s="89"/>
      <c r="AO307" s="64">
        <f t="shared" ref="AO307" ca="1" si="223">AN305</f>
        <v>358.97393470144499</v>
      </c>
      <c r="AP307" s="88"/>
      <c r="AQ307" s="88"/>
      <c r="AR307" s="88"/>
      <c r="AS307" s="88"/>
      <c r="AT307" s="2"/>
    </row>
    <row r="308" spans="1:46">
      <c r="A308" s="14" t="str">
        <f>'data organization'!S309</f>
        <v>306:17:2.22:HI</v>
      </c>
      <c r="B308" s="45">
        <v>356.60333251953125</v>
      </c>
      <c r="C308" s="45">
        <v>362.54672241210937</v>
      </c>
      <c r="D308" s="45">
        <v>339.08599853515625</v>
      </c>
      <c r="E308" s="45">
        <v>384.130615234375</v>
      </c>
      <c r="F308" s="45">
        <v>356.9161376953125</v>
      </c>
      <c r="G308" s="45">
        <v>356.75973510742187</v>
      </c>
      <c r="H308" s="45">
        <v>347.5318603515625</v>
      </c>
      <c r="I308" s="45">
        <v>328.29403686523437</v>
      </c>
      <c r="J308" s="45">
        <v>351.75479125976562</v>
      </c>
      <c r="K308" s="45">
        <v>380.0640869140625</v>
      </c>
      <c r="L308" s="45">
        <v>327.8248291015625</v>
      </c>
      <c r="M308" s="45">
        <v>317.50210571289062</v>
      </c>
      <c r="N308" s="45">
        <v>356.29052734375</v>
      </c>
      <c r="O308" s="45">
        <v>316.40725708007812</v>
      </c>
      <c r="P308" s="45"/>
      <c r="Q308" s="45"/>
      <c r="R308" s="45">
        <v>308.27420043945312</v>
      </c>
      <c r="S308" s="45"/>
      <c r="T308" s="45"/>
      <c r="U308" s="45">
        <v>403.837646484375</v>
      </c>
      <c r="V308" s="45">
        <v>326.57357788085937</v>
      </c>
      <c r="W308" s="45">
        <v>329.07608032226562</v>
      </c>
      <c r="X308" s="45"/>
      <c r="Y308" s="45"/>
      <c r="Z308" s="45">
        <v>323.28909301757812</v>
      </c>
      <c r="AA308" s="45">
        <v>369.27215576171875</v>
      </c>
      <c r="AB308" s="45">
        <v>315.93804931640625</v>
      </c>
      <c r="AC308" s="45">
        <v>342.68328857421875</v>
      </c>
      <c r="AD308" s="45">
        <v>357.07257080078125</v>
      </c>
      <c r="AE308" s="45"/>
      <c r="AF308" s="45">
        <v>287.94155883789062</v>
      </c>
      <c r="AG308" s="45"/>
      <c r="AH308" s="2">
        <f t="shared" si="169"/>
        <v>26.794125841171159</v>
      </c>
      <c r="AI308" s="2">
        <f t="shared" si="170"/>
        <v>287.94155883789062</v>
      </c>
      <c r="AJ308" s="2">
        <f t="shared" si="171"/>
        <v>303.37840530359159</v>
      </c>
      <c r="AK308" s="2">
        <f t="shared" si="172"/>
        <v>343.56959406534833</v>
      </c>
      <c r="AL308" s="2">
        <f t="shared" si="173"/>
        <v>383.76078282710506</v>
      </c>
      <c r="AM308" s="2">
        <f t="shared" si="174"/>
        <v>403.837646484375</v>
      </c>
      <c r="AN308" s="89">
        <f ca="1">INDIRECT("'calcGREEN(1)'!R"&amp;ROW('calcGREEN(1)'!$V$17)+(ROW(AN308)-ROW($AN$116))/3&amp;"C"&amp;COLUMN('calcGREEN(1)'!$V$17),FALSE)</f>
        <v>354.0977425948455</v>
      </c>
      <c r="AO308" s="64">
        <f t="shared" ref="AO308" ca="1" si="224">AN308</f>
        <v>354.0977425948455</v>
      </c>
      <c r="AP308" s="88">
        <f>AK308-AK311</f>
        <v>4.8029365539550781</v>
      </c>
      <c r="AQ308" s="88">
        <f>AK309-AK312</f>
        <v>3.0763600667318087</v>
      </c>
      <c r="AR308" s="88">
        <f>AK310-AK313</f>
        <v>4.9273173013375526E-4</v>
      </c>
      <c r="AS308" s="88">
        <f>data3!AM308</f>
        <v>0.14527376236454081</v>
      </c>
      <c r="AT308" s="2"/>
    </row>
    <row r="309" spans="1:46">
      <c r="A309" s="14" t="str">
        <f>'data organization'!S310</f>
        <v>307:17:2.22:LO</v>
      </c>
      <c r="B309" s="45">
        <v>374.94277954101562</v>
      </c>
      <c r="C309" s="45">
        <v>374.948486328125</v>
      </c>
      <c r="D309" s="45">
        <v>373.95285034179687</v>
      </c>
      <c r="E309" s="45">
        <v>374.9542236328125</v>
      </c>
      <c r="F309" s="45">
        <v>374.948486328125</v>
      </c>
      <c r="G309" s="45">
        <v>374.948486328125</v>
      </c>
      <c r="H309" s="45">
        <v>374.948486328125</v>
      </c>
      <c r="I309" s="45">
        <v>352.4833984375</v>
      </c>
      <c r="J309" s="45">
        <v>374.93704223632812</v>
      </c>
      <c r="K309" s="45">
        <v>374.948486328125</v>
      </c>
      <c r="L309" s="45">
        <v>362.296875</v>
      </c>
      <c r="M309" s="45">
        <v>373.889892578125</v>
      </c>
      <c r="N309" s="45">
        <v>374.9542236328125</v>
      </c>
      <c r="O309" s="45">
        <v>335.64315795898437</v>
      </c>
      <c r="P309" s="45"/>
      <c r="Q309" s="45"/>
      <c r="R309" s="45">
        <v>338.24102783203125</v>
      </c>
      <c r="S309" s="45"/>
      <c r="T309" s="45"/>
      <c r="U309" s="45">
        <v>374.948486328125</v>
      </c>
      <c r="V309" s="45">
        <v>374.7196044921875</v>
      </c>
      <c r="W309" s="45">
        <v>369.92446899414062</v>
      </c>
      <c r="X309" s="45"/>
      <c r="Y309" s="45"/>
      <c r="Z309" s="45">
        <v>351.7452392578125</v>
      </c>
      <c r="AA309" s="45">
        <v>374.93704223632812</v>
      </c>
      <c r="AB309" s="45">
        <v>339.4541015625</v>
      </c>
      <c r="AC309" s="45">
        <v>374.93704223632812</v>
      </c>
      <c r="AD309" s="45">
        <v>374.93133544921875</v>
      </c>
      <c r="AE309" s="45"/>
      <c r="AF309" s="45">
        <v>304.56625366210937</v>
      </c>
      <c r="AG309" s="45"/>
      <c r="AH309" s="2">
        <f t="shared" si="169"/>
        <v>18.395143079406132</v>
      </c>
      <c r="AI309" s="2">
        <f t="shared" si="170"/>
        <v>304.56625366210937</v>
      </c>
      <c r="AJ309" s="2">
        <f t="shared" si="171"/>
        <v>337.04068025800672</v>
      </c>
      <c r="AK309" s="2">
        <f t="shared" si="172"/>
        <v>364.6333948771159</v>
      </c>
      <c r="AL309" s="2">
        <f t="shared" si="173"/>
        <v>392.22610949622509</v>
      </c>
      <c r="AM309" s="2">
        <f t="shared" si="174"/>
        <v>374.9542236328125</v>
      </c>
      <c r="AN309" s="89"/>
      <c r="AO309" s="64">
        <f t="shared" ref="AO309" ca="1" si="225">AN308</f>
        <v>354.0977425948455</v>
      </c>
      <c r="AP309" s="88"/>
      <c r="AQ309" s="88"/>
      <c r="AR309" s="88"/>
      <c r="AS309" s="88"/>
      <c r="AT309" s="2"/>
    </row>
    <row r="310" spans="1:46">
      <c r="A310" s="14" t="str">
        <f>'data organization'!S311</f>
        <v>308:17:2.22:HS</v>
      </c>
      <c r="B310" s="45">
        <v>154.98344421386719</v>
      </c>
      <c r="C310" s="45">
        <v>154.98580932617187</v>
      </c>
      <c r="D310" s="45">
        <v>154.98344421386719</v>
      </c>
      <c r="E310" s="45">
        <v>154.98817443847656</v>
      </c>
      <c r="F310" s="45">
        <v>154.98344421386719</v>
      </c>
      <c r="G310" s="45">
        <v>154.98344421386719</v>
      </c>
      <c r="H310" s="45">
        <v>154.98580932617187</v>
      </c>
      <c r="I310" s="45">
        <v>154.97871398925781</v>
      </c>
      <c r="J310" s="45">
        <v>154.9810791015625</v>
      </c>
      <c r="K310" s="45">
        <v>154.97871398925781</v>
      </c>
      <c r="L310" s="45">
        <v>154.98344421386719</v>
      </c>
      <c r="M310" s="45">
        <v>154.97871398925781</v>
      </c>
      <c r="N310" s="45">
        <v>154.98580932617187</v>
      </c>
      <c r="O310" s="45">
        <v>154.9810791015625</v>
      </c>
      <c r="P310" s="45"/>
      <c r="Q310" s="45"/>
      <c r="R310" s="45">
        <v>154.98580932617187</v>
      </c>
      <c r="S310" s="45"/>
      <c r="T310" s="45"/>
      <c r="U310" s="45">
        <v>154.97871398925781</v>
      </c>
      <c r="V310" s="45">
        <v>154.9810791015625</v>
      </c>
      <c r="W310" s="45">
        <v>154.98344421386719</v>
      </c>
      <c r="X310" s="45"/>
      <c r="Y310" s="45"/>
      <c r="Z310" s="45">
        <v>154.97871398925781</v>
      </c>
      <c r="AA310" s="45">
        <v>154.9810791015625</v>
      </c>
      <c r="AB310" s="45">
        <v>154.97871398925781</v>
      </c>
      <c r="AC310" s="45">
        <v>154.98344421386719</v>
      </c>
      <c r="AD310" s="45">
        <v>154.9810791015625</v>
      </c>
      <c r="AE310" s="45"/>
      <c r="AF310" s="45">
        <v>154.98580932617187</v>
      </c>
      <c r="AG310" s="45"/>
      <c r="AH310" s="2">
        <f t="shared" si="169"/>
        <v>2.8685355949346725E-3</v>
      </c>
      <c r="AI310" s="2">
        <f t="shared" si="170"/>
        <v>154.97871398925781</v>
      </c>
      <c r="AJ310" s="2">
        <f t="shared" si="171"/>
        <v>154.9781559470145</v>
      </c>
      <c r="AK310" s="2">
        <f t="shared" si="172"/>
        <v>154.98245875040689</v>
      </c>
      <c r="AL310" s="2">
        <f t="shared" si="173"/>
        <v>154.98676155379928</v>
      </c>
      <c r="AM310" s="2">
        <f t="shared" si="174"/>
        <v>154.98817443847656</v>
      </c>
      <c r="AN310" s="89"/>
      <c r="AO310" s="64">
        <f t="shared" ref="AO310" ca="1" si="226">AN308</f>
        <v>354.0977425948455</v>
      </c>
      <c r="AP310" s="88"/>
      <c r="AQ310" s="88"/>
      <c r="AR310" s="88"/>
      <c r="AS310" s="88"/>
      <c r="AT310" s="2"/>
    </row>
    <row r="311" spans="1:46">
      <c r="A311" s="14" t="str">
        <f>'data organization'!S312</f>
        <v>309:17:2.2:HI</v>
      </c>
      <c r="B311" s="45">
        <v>351.44198608398437</v>
      </c>
      <c r="C311" s="45">
        <v>357.54177856445312</v>
      </c>
      <c r="D311" s="45">
        <v>334.39382934570312</v>
      </c>
      <c r="E311" s="45">
        <v>378.81283569335937</v>
      </c>
      <c r="F311" s="45">
        <v>351.91119384765625</v>
      </c>
      <c r="G311" s="45">
        <v>351.75479125976562</v>
      </c>
      <c r="H311" s="45">
        <v>342.83969116210937</v>
      </c>
      <c r="I311" s="45">
        <v>323.75830078125</v>
      </c>
      <c r="J311" s="45">
        <v>346.74981689453125</v>
      </c>
      <c r="K311" s="45">
        <v>374.74630737304687</v>
      </c>
      <c r="L311" s="45">
        <v>323.28909301757812</v>
      </c>
      <c r="M311" s="45">
        <v>313.12277221679687</v>
      </c>
      <c r="N311" s="45">
        <v>351.28558349609375</v>
      </c>
      <c r="O311" s="45">
        <v>312.02792358398437</v>
      </c>
      <c r="P311" s="45"/>
      <c r="Q311" s="45"/>
      <c r="R311" s="45">
        <v>304.05126953125</v>
      </c>
      <c r="S311" s="45"/>
      <c r="T311" s="45"/>
      <c r="U311" s="45">
        <v>398.0506591796875</v>
      </c>
      <c r="V311" s="45">
        <v>321.88143920898437</v>
      </c>
      <c r="W311" s="45">
        <v>324.54031372070312</v>
      </c>
      <c r="X311" s="45"/>
      <c r="Y311" s="45"/>
      <c r="Z311" s="45">
        <v>318.75332641601562</v>
      </c>
      <c r="AA311" s="45">
        <v>364.11077880859375</v>
      </c>
      <c r="AB311" s="45">
        <v>311.5587158203125</v>
      </c>
      <c r="AC311" s="45">
        <v>337.83474731445312</v>
      </c>
      <c r="AD311" s="45">
        <v>352.06759643554687</v>
      </c>
      <c r="AE311" s="45"/>
      <c r="AF311" s="45">
        <v>283.87503051757813</v>
      </c>
      <c r="AG311" s="45"/>
      <c r="AH311" s="2">
        <f t="shared" si="169"/>
        <v>26.398012009461539</v>
      </c>
      <c r="AI311" s="2">
        <f t="shared" si="170"/>
        <v>283.87503051757813</v>
      </c>
      <c r="AJ311" s="2">
        <f t="shared" si="171"/>
        <v>299.16963949720093</v>
      </c>
      <c r="AK311" s="2">
        <f t="shared" si="172"/>
        <v>338.76665751139325</v>
      </c>
      <c r="AL311" s="2">
        <f t="shared" si="173"/>
        <v>378.36367552558556</v>
      </c>
      <c r="AM311" s="2">
        <f t="shared" si="174"/>
        <v>398.0506591796875</v>
      </c>
      <c r="AN311" s="89">
        <f ca="1">INDIRECT("'calcGREEN(1)'!R"&amp;ROW('calcGREEN(1)'!$V$17)+(ROW(AN311)-ROW($AN$116))/3&amp;"C"&amp;COLUMN('calcGREEN(1)'!$V$17),FALSE)</f>
        <v>349.17400797727299</v>
      </c>
      <c r="AO311" s="64">
        <f t="shared" ref="AO311" ca="1" si="227">AN311</f>
        <v>349.17400797727299</v>
      </c>
      <c r="AP311" s="88">
        <f>AK311-AK314</f>
        <v>4.991925557454465</v>
      </c>
      <c r="AQ311" s="88">
        <f>AK312-AK315</f>
        <v>3.8328742980957031</v>
      </c>
      <c r="AR311" s="88">
        <f>AK313-AK316</f>
        <v>1.18255615234375E-3</v>
      </c>
      <c r="AS311" s="88">
        <f>data3!AM311</f>
        <v>0.15370818107358808</v>
      </c>
      <c r="AT311" s="2"/>
    </row>
    <row r="312" spans="1:46">
      <c r="A312" s="14" t="str">
        <f>'data organization'!S313</f>
        <v>310:17:2.2:LO</v>
      </c>
      <c r="B312" s="45">
        <v>374.94277954101562</v>
      </c>
      <c r="C312" s="45">
        <v>374.948486328125</v>
      </c>
      <c r="D312" s="45">
        <v>366.92034912109375</v>
      </c>
      <c r="E312" s="45">
        <v>374.948486328125</v>
      </c>
      <c r="F312" s="45">
        <v>374.948486328125</v>
      </c>
      <c r="G312" s="45">
        <v>374.948486328125</v>
      </c>
      <c r="H312" s="45">
        <v>374.948486328125</v>
      </c>
      <c r="I312" s="45">
        <v>345.40512084960937</v>
      </c>
      <c r="J312" s="45">
        <v>372.06454467773437</v>
      </c>
      <c r="K312" s="45">
        <v>374.94277954101562</v>
      </c>
      <c r="L312" s="45">
        <v>353.25588989257812</v>
      </c>
      <c r="M312" s="45">
        <v>367.5841064453125</v>
      </c>
      <c r="N312" s="45">
        <v>374.948486328125</v>
      </c>
      <c r="O312" s="45">
        <v>330.14419555664062</v>
      </c>
      <c r="P312" s="45"/>
      <c r="Q312" s="45"/>
      <c r="R312" s="45">
        <v>333.00527954101562</v>
      </c>
      <c r="S312" s="45"/>
      <c r="T312" s="45"/>
      <c r="U312" s="45">
        <v>374.94277954101562</v>
      </c>
      <c r="V312" s="45">
        <v>369.41519165039062</v>
      </c>
      <c r="W312" s="45">
        <v>362.571533203125</v>
      </c>
      <c r="X312" s="45"/>
      <c r="Y312" s="45"/>
      <c r="Z312" s="45">
        <v>344.798583984375</v>
      </c>
      <c r="AA312" s="45">
        <v>374.93704223632812</v>
      </c>
      <c r="AB312" s="45">
        <v>333.3829345703125</v>
      </c>
      <c r="AC312" s="45">
        <v>374.93704223632812</v>
      </c>
      <c r="AD312" s="45">
        <v>374.92559814453125</v>
      </c>
      <c r="AE312" s="45"/>
      <c r="AF312" s="45">
        <v>299.50216674804687</v>
      </c>
      <c r="AG312" s="45"/>
      <c r="AH312" s="2">
        <f t="shared" si="169"/>
        <v>20.265371109900627</v>
      </c>
      <c r="AI312" s="2">
        <f t="shared" si="170"/>
        <v>299.50216674804687</v>
      </c>
      <c r="AJ312" s="2">
        <f t="shared" si="171"/>
        <v>331.15897814553318</v>
      </c>
      <c r="AK312" s="2">
        <f t="shared" si="172"/>
        <v>361.5570348103841</v>
      </c>
      <c r="AL312" s="2">
        <f t="shared" si="173"/>
        <v>391.95509147523501</v>
      </c>
      <c r="AM312" s="2">
        <f t="shared" si="174"/>
        <v>374.948486328125</v>
      </c>
      <c r="AN312" s="89"/>
      <c r="AO312" s="64">
        <f t="shared" ref="AO312" ca="1" si="228">AN311</f>
        <v>349.17400797727299</v>
      </c>
      <c r="AP312" s="88"/>
      <c r="AQ312" s="88"/>
      <c r="AR312" s="88"/>
      <c r="AS312" s="88"/>
      <c r="AT312" s="2"/>
    </row>
    <row r="313" spans="1:46">
      <c r="A313" s="14" t="str">
        <f>'data organization'!S314</f>
        <v>311:17:2.2:HS</v>
      </c>
      <c r="B313" s="45">
        <v>154.98580932617187</v>
      </c>
      <c r="C313" s="45">
        <v>154.98344421386719</v>
      </c>
      <c r="D313" s="45">
        <v>154.9810791015625</v>
      </c>
      <c r="E313" s="45">
        <v>154.98344421386719</v>
      </c>
      <c r="F313" s="45">
        <v>154.98580932617187</v>
      </c>
      <c r="G313" s="45">
        <v>154.98580932617187</v>
      </c>
      <c r="H313" s="45">
        <v>154.98580932617187</v>
      </c>
      <c r="I313" s="45">
        <v>154.98344421386719</v>
      </c>
      <c r="J313" s="45">
        <v>154.9810791015625</v>
      </c>
      <c r="K313" s="45">
        <v>154.9810791015625</v>
      </c>
      <c r="L313" s="45">
        <v>154.98817443847656</v>
      </c>
      <c r="M313" s="45">
        <v>154.97871398925781</v>
      </c>
      <c r="N313" s="45">
        <v>154.98344421386719</v>
      </c>
      <c r="O313" s="45">
        <v>154.9810791015625</v>
      </c>
      <c r="P313" s="45"/>
      <c r="Q313" s="45"/>
      <c r="R313" s="45">
        <v>154.98344421386719</v>
      </c>
      <c r="S313" s="45"/>
      <c r="T313" s="45"/>
      <c r="U313" s="45">
        <v>154.9810791015625</v>
      </c>
      <c r="V313" s="45">
        <v>154.9810791015625</v>
      </c>
      <c r="W313" s="45">
        <v>154.98344421386719</v>
      </c>
      <c r="X313" s="45"/>
      <c r="Y313" s="45"/>
      <c r="Z313" s="45">
        <v>154.97634887695312</v>
      </c>
      <c r="AA313" s="45">
        <v>154.98344421386719</v>
      </c>
      <c r="AB313" s="45">
        <v>154.97871398925781</v>
      </c>
      <c r="AC313" s="45">
        <v>154.97634887695312</v>
      </c>
      <c r="AD313" s="45">
        <v>154.97871398925781</v>
      </c>
      <c r="AE313" s="45"/>
      <c r="AF313" s="45">
        <v>154.97634887695312</v>
      </c>
      <c r="AG313" s="45"/>
      <c r="AH313" s="2">
        <f t="shared" si="169"/>
        <v>3.2572835763558013E-3</v>
      </c>
      <c r="AI313" s="2">
        <f t="shared" si="170"/>
        <v>154.97634887695312</v>
      </c>
      <c r="AJ313" s="2">
        <f t="shared" si="171"/>
        <v>154.97708009331222</v>
      </c>
      <c r="AK313" s="2">
        <f t="shared" si="172"/>
        <v>154.98196601867676</v>
      </c>
      <c r="AL313" s="2">
        <f t="shared" si="173"/>
        <v>154.98685194404129</v>
      </c>
      <c r="AM313" s="2">
        <f t="shared" si="174"/>
        <v>154.98817443847656</v>
      </c>
      <c r="AN313" s="89"/>
      <c r="AO313" s="64">
        <f t="shared" ref="AO313" ca="1" si="229">AN311</f>
        <v>349.17400797727299</v>
      </c>
      <c r="AP313" s="88"/>
      <c r="AQ313" s="88"/>
      <c r="AR313" s="88"/>
      <c r="AS313" s="88"/>
      <c r="AT313" s="2"/>
    </row>
    <row r="314" spans="1:46">
      <c r="A314" s="14" t="str">
        <f>'data organization'!S315</f>
        <v>312:17:2.18:HI</v>
      </c>
      <c r="B314" s="45">
        <v>345.96780395507812</v>
      </c>
      <c r="C314" s="45">
        <v>352.2239990234375</v>
      </c>
      <c r="D314" s="45">
        <v>329.5452880859375</v>
      </c>
      <c r="E314" s="45">
        <v>373.18228149414062</v>
      </c>
      <c r="F314" s="45">
        <v>346.74981689453125</v>
      </c>
      <c r="G314" s="45">
        <v>346.59341430664062</v>
      </c>
      <c r="H314" s="45">
        <v>337.6783447265625</v>
      </c>
      <c r="I314" s="45">
        <v>318.90972900390625</v>
      </c>
      <c r="J314" s="45">
        <v>341.58847045898437</v>
      </c>
      <c r="K314" s="45">
        <v>369.27215576171875</v>
      </c>
      <c r="L314" s="45">
        <v>318.44052124023437</v>
      </c>
      <c r="M314" s="45">
        <v>308.43060302734375</v>
      </c>
      <c r="N314" s="45">
        <v>346.12420654296875</v>
      </c>
      <c r="O314" s="45">
        <v>307.4921875</v>
      </c>
      <c r="P314" s="45"/>
      <c r="Q314" s="45"/>
      <c r="R314" s="45">
        <v>299.51553344726562</v>
      </c>
      <c r="S314" s="45"/>
      <c r="T314" s="45"/>
      <c r="U314" s="45">
        <v>392.263671875</v>
      </c>
      <c r="V314" s="45">
        <v>317.18930053710937</v>
      </c>
      <c r="W314" s="45">
        <v>319.84817504882812</v>
      </c>
      <c r="X314" s="45"/>
      <c r="Y314" s="45"/>
      <c r="Z314" s="45">
        <v>314.21759033203125</v>
      </c>
      <c r="AA314" s="45">
        <v>358.79299926757812</v>
      </c>
      <c r="AB314" s="45">
        <v>307.02297973632812</v>
      </c>
      <c r="AC314" s="45">
        <v>332.98617553710937</v>
      </c>
      <c r="AD314" s="45">
        <v>346.90621948242187</v>
      </c>
      <c r="AE314" s="45"/>
      <c r="AF314" s="45">
        <v>279.652099609375</v>
      </c>
      <c r="AG314" s="45"/>
      <c r="AH314" s="2">
        <f t="shared" si="169"/>
        <v>26.010597238202077</v>
      </c>
      <c r="AI314" s="2">
        <f t="shared" si="170"/>
        <v>279.652099609375</v>
      </c>
      <c r="AJ314" s="2">
        <f t="shared" si="171"/>
        <v>294.75883609663566</v>
      </c>
      <c r="AK314" s="2">
        <f t="shared" si="172"/>
        <v>333.77473195393878</v>
      </c>
      <c r="AL314" s="2">
        <f t="shared" si="173"/>
        <v>372.7906278112419</v>
      </c>
      <c r="AM314" s="2">
        <f t="shared" si="174"/>
        <v>392.263671875</v>
      </c>
      <c r="AN314" s="89">
        <f ca="1">INDIRECT("'calcGREEN(1)'!R"&amp;ROW('calcGREEN(1)'!$V$17)+(ROW(AN314)-ROW($AN$116))/3&amp;"C"&amp;COLUMN('calcGREEN(1)'!$V$17),FALSE)</f>
        <v>343.96440729069474</v>
      </c>
      <c r="AO314" s="64">
        <f t="shared" ref="AO314" ca="1" si="230">AN314</f>
        <v>343.96440729069474</v>
      </c>
      <c r="AP314" s="88">
        <f>AK314-AK317</f>
        <v>5.1418139139810819</v>
      </c>
      <c r="AQ314" s="88">
        <f>AK315-AK318</f>
        <v>4.3473879496256131</v>
      </c>
      <c r="AR314" s="88">
        <f>AK316-AK319</f>
        <v>-7.8837076821969276E-4</v>
      </c>
      <c r="AS314" s="88">
        <f>data3!AM314</f>
        <v>0.15546900226223848</v>
      </c>
      <c r="AT314" s="2"/>
    </row>
    <row r="315" spans="1:46">
      <c r="A315" s="14" t="str">
        <f>'data organization'!S316</f>
        <v>313:17:2.18:LO</v>
      </c>
      <c r="B315" s="45">
        <v>374.94277954101562</v>
      </c>
      <c r="C315" s="45">
        <v>374.948486328125</v>
      </c>
      <c r="D315" s="45">
        <v>356.20278930664062</v>
      </c>
      <c r="E315" s="45">
        <v>374.948486328125</v>
      </c>
      <c r="F315" s="45">
        <v>374.94277954101562</v>
      </c>
      <c r="G315" s="45">
        <v>374.94277954101562</v>
      </c>
      <c r="H315" s="45">
        <v>374.94277954101562</v>
      </c>
      <c r="I315" s="45">
        <v>338.86471557617187</v>
      </c>
      <c r="J315" s="45">
        <v>360.860595703125</v>
      </c>
      <c r="K315" s="45">
        <v>374.94277954101562</v>
      </c>
      <c r="L315" s="45">
        <v>345.3021240234375</v>
      </c>
      <c r="M315" s="45">
        <v>359.72189331054687</v>
      </c>
      <c r="N315" s="45">
        <v>374.948486328125</v>
      </c>
      <c r="O315" s="45">
        <v>324.43923950195312</v>
      </c>
      <c r="P315" s="45"/>
      <c r="Q315" s="45"/>
      <c r="R315" s="45">
        <v>327.34036254882812</v>
      </c>
      <c r="S315" s="45"/>
      <c r="T315" s="45"/>
      <c r="U315" s="45">
        <v>374.93704223632812</v>
      </c>
      <c r="V315" s="45">
        <v>362.01077270507812</v>
      </c>
      <c r="W315" s="45">
        <v>352.54061889648437</v>
      </c>
      <c r="X315" s="45"/>
      <c r="Y315" s="45"/>
      <c r="Z315" s="45">
        <v>337.90911865234375</v>
      </c>
      <c r="AA315" s="45">
        <v>374.94277954101562</v>
      </c>
      <c r="AB315" s="45">
        <v>327.44906616210937</v>
      </c>
      <c r="AC315" s="45">
        <v>374.16458129882813</v>
      </c>
      <c r="AD315" s="45">
        <v>374.8111572265625</v>
      </c>
      <c r="AE315" s="45"/>
      <c r="AF315" s="45">
        <v>294.32363891601562</v>
      </c>
      <c r="AG315" s="45"/>
      <c r="AH315" s="2">
        <f t="shared" si="169"/>
        <v>22.320521339951604</v>
      </c>
      <c r="AI315" s="2">
        <f t="shared" si="170"/>
        <v>294.32363891601562</v>
      </c>
      <c r="AJ315" s="2">
        <f t="shared" si="171"/>
        <v>324.243378502361</v>
      </c>
      <c r="AK315" s="2">
        <f t="shared" si="172"/>
        <v>357.72416051228839</v>
      </c>
      <c r="AL315" s="2">
        <f t="shared" si="173"/>
        <v>391.20494252221579</v>
      </c>
      <c r="AM315" s="2">
        <f t="shared" si="174"/>
        <v>374.948486328125</v>
      </c>
      <c r="AN315" s="89"/>
      <c r="AO315" s="64">
        <f t="shared" ref="AO315" ca="1" si="231">AN314</f>
        <v>343.96440729069474</v>
      </c>
      <c r="AP315" s="88"/>
      <c r="AQ315" s="88"/>
      <c r="AR315" s="88"/>
      <c r="AS315" s="88"/>
      <c r="AT315" s="2"/>
    </row>
    <row r="316" spans="1:46">
      <c r="A316" s="14" t="str">
        <f>'data organization'!S317</f>
        <v>314:17:2.18:HS</v>
      </c>
      <c r="B316" s="45">
        <v>154.9810791015625</v>
      </c>
      <c r="C316" s="45">
        <v>154.97871398925781</v>
      </c>
      <c r="D316" s="45">
        <v>154.98344421386719</v>
      </c>
      <c r="E316" s="45">
        <v>154.98817443847656</v>
      </c>
      <c r="F316" s="45">
        <v>154.98344421386719</v>
      </c>
      <c r="G316" s="45">
        <v>154.9810791015625</v>
      </c>
      <c r="H316" s="45">
        <v>154.98344421386719</v>
      </c>
      <c r="I316" s="45">
        <v>154.9810791015625</v>
      </c>
      <c r="J316" s="45">
        <v>154.9810791015625</v>
      </c>
      <c r="K316" s="45">
        <v>154.98344421386719</v>
      </c>
      <c r="L316" s="45">
        <v>154.98344421386719</v>
      </c>
      <c r="M316" s="45">
        <v>154.9810791015625</v>
      </c>
      <c r="N316" s="45">
        <v>154.97871398925781</v>
      </c>
      <c r="O316" s="45">
        <v>154.97871398925781</v>
      </c>
      <c r="P316" s="45"/>
      <c r="Q316" s="45"/>
      <c r="R316" s="45">
        <v>154.98344421386719</v>
      </c>
      <c r="S316" s="45"/>
      <c r="T316" s="45"/>
      <c r="U316" s="45">
        <v>154.9810791015625</v>
      </c>
      <c r="V316" s="45">
        <v>154.9810791015625</v>
      </c>
      <c r="W316" s="45">
        <v>154.9810791015625</v>
      </c>
      <c r="X316" s="45"/>
      <c r="Y316" s="45"/>
      <c r="Z316" s="45">
        <v>154.97871398925781</v>
      </c>
      <c r="AA316" s="45">
        <v>154.97871398925781</v>
      </c>
      <c r="AB316" s="45">
        <v>154.97634887695312</v>
      </c>
      <c r="AC316" s="45">
        <v>154.9810791015625</v>
      </c>
      <c r="AD316" s="45">
        <v>154.97634887695312</v>
      </c>
      <c r="AE316" s="45"/>
      <c r="AF316" s="45">
        <v>154.97398376464844</v>
      </c>
      <c r="AG316" s="45"/>
      <c r="AH316" s="2">
        <f t="shared" si="169"/>
        <v>2.9845349308513054E-3</v>
      </c>
      <c r="AI316" s="2">
        <f t="shared" si="170"/>
        <v>154.97398376464844</v>
      </c>
      <c r="AJ316" s="2">
        <f t="shared" si="171"/>
        <v>154.97630666012813</v>
      </c>
      <c r="AK316" s="2">
        <f t="shared" si="172"/>
        <v>154.98078346252441</v>
      </c>
      <c r="AL316" s="2">
        <f t="shared" si="173"/>
        <v>154.9852602649207</v>
      </c>
      <c r="AM316" s="2">
        <f t="shared" si="174"/>
        <v>154.98817443847656</v>
      </c>
      <c r="AN316" s="89"/>
      <c r="AO316" s="64">
        <f t="shared" ref="AO316" ca="1" si="232">AN314</f>
        <v>343.96440729069474</v>
      </c>
      <c r="AP316" s="88"/>
      <c r="AQ316" s="88"/>
      <c r="AR316" s="88"/>
      <c r="AS316" s="88"/>
      <c r="AT316" s="2"/>
    </row>
    <row r="317" spans="1:46">
      <c r="A317" s="14" t="str">
        <f>'data organization'!S318</f>
        <v>315:17:2.16:HI</v>
      </c>
      <c r="B317" s="45">
        <v>340.6500244140625</v>
      </c>
      <c r="C317" s="45">
        <v>346.74981689453125</v>
      </c>
      <c r="D317" s="45">
        <v>324.3839111328125</v>
      </c>
      <c r="E317" s="45">
        <v>367.39529418945312</v>
      </c>
      <c r="F317" s="45">
        <v>341.43206787109375</v>
      </c>
      <c r="G317" s="45">
        <v>341.27566528320312</v>
      </c>
      <c r="H317" s="45">
        <v>332.5169677734375</v>
      </c>
      <c r="I317" s="45">
        <v>314.06118774414062</v>
      </c>
      <c r="J317" s="45">
        <v>336.42709350585937</v>
      </c>
      <c r="K317" s="45">
        <v>363.48516845703125</v>
      </c>
      <c r="L317" s="45">
        <v>313.59197998046875</v>
      </c>
      <c r="M317" s="45">
        <v>303.73846435546875</v>
      </c>
      <c r="N317" s="45">
        <v>340.80642700195313</v>
      </c>
      <c r="O317" s="45">
        <v>302.80001831054687</v>
      </c>
      <c r="P317" s="45"/>
      <c r="Q317" s="45"/>
      <c r="R317" s="45">
        <v>294.8233642578125</v>
      </c>
      <c r="S317" s="45"/>
      <c r="T317" s="45"/>
      <c r="U317" s="45">
        <v>386.16387939453125</v>
      </c>
      <c r="V317" s="45">
        <v>312.34072875976562</v>
      </c>
      <c r="W317" s="45">
        <v>314.84320068359375</v>
      </c>
      <c r="X317" s="45"/>
      <c r="Y317" s="45"/>
      <c r="Z317" s="45">
        <v>309.36904907226563</v>
      </c>
      <c r="AA317" s="45">
        <v>353.31884765625</v>
      </c>
      <c r="AB317" s="45">
        <v>302.330810546875</v>
      </c>
      <c r="AC317" s="45">
        <v>327.8248291015625</v>
      </c>
      <c r="AD317" s="45">
        <v>341.58847045898437</v>
      </c>
      <c r="AE317" s="45"/>
      <c r="AF317" s="45">
        <v>275.27276611328125</v>
      </c>
      <c r="AG317" s="45"/>
      <c r="AH317" s="2">
        <f t="shared" si="169"/>
        <v>25.603837484478209</v>
      </c>
      <c r="AI317" s="2">
        <f t="shared" si="170"/>
        <v>275.27276611328125</v>
      </c>
      <c r="AJ317" s="2">
        <f t="shared" si="171"/>
        <v>290.2271618132404</v>
      </c>
      <c r="AK317" s="2">
        <f t="shared" si="172"/>
        <v>328.6329180399577</v>
      </c>
      <c r="AL317" s="2">
        <f t="shared" si="173"/>
        <v>367.038674266675</v>
      </c>
      <c r="AM317" s="2">
        <f t="shared" si="174"/>
        <v>386.16387939453125</v>
      </c>
      <c r="AN317" s="89">
        <f ca="1">INDIRECT("'calcGREEN(1)'!R"&amp;ROW('calcGREEN(1)'!$V$17)+(ROW(AN317)-ROW($AN$116))/3&amp;"C"&amp;COLUMN('calcGREEN(1)'!$V$17),FALSE)</f>
        <v>338.69512744319434</v>
      </c>
      <c r="AO317" s="64">
        <f t="shared" ref="AO317" ca="1" si="233">AN317</f>
        <v>338.69512744319434</v>
      </c>
      <c r="AP317" s="88">
        <f>AK317-AK320</f>
        <v>5.1613604227702012</v>
      </c>
      <c r="AQ317" s="88">
        <f>AK318-AK321</f>
        <v>4.6921501159667969</v>
      </c>
      <c r="AR317" s="88">
        <f>AK319-AK322</f>
        <v>6.8982442218157303E-4</v>
      </c>
      <c r="AS317" s="88">
        <f>data3!AM317</f>
        <v>0.15485535898516289</v>
      </c>
      <c r="AT317" s="2"/>
    </row>
    <row r="318" spans="1:46">
      <c r="A318" s="14" t="str">
        <f>'data organization'!S319</f>
        <v>316:17:2.16:LO</v>
      </c>
      <c r="B318" s="45">
        <v>373.09454345703125</v>
      </c>
      <c r="C318" s="45">
        <v>374.94277954101562</v>
      </c>
      <c r="D318" s="45">
        <v>347.59671020507812</v>
      </c>
      <c r="E318" s="45">
        <v>374.948486328125</v>
      </c>
      <c r="F318" s="45">
        <v>374.87411499023437</v>
      </c>
      <c r="G318" s="45">
        <v>374.94277954101562</v>
      </c>
      <c r="H318" s="45">
        <v>374.91989135742187</v>
      </c>
      <c r="I318" s="45">
        <v>332.22705078125</v>
      </c>
      <c r="J318" s="45">
        <v>351.12155151367187</v>
      </c>
      <c r="K318" s="45">
        <v>374.94277954101562</v>
      </c>
      <c r="L318" s="45">
        <v>337.82330322265625</v>
      </c>
      <c r="M318" s="45">
        <v>350.21173095703125</v>
      </c>
      <c r="N318" s="45">
        <v>374.94277954101562</v>
      </c>
      <c r="O318" s="45">
        <v>318.97457885742187</v>
      </c>
      <c r="P318" s="45"/>
      <c r="Q318" s="45"/>
      <c r="R318" s="45">
        <v>321.99014282226562</v>
      </c>
      <c r="S318" s="45"/>
      <c r="T318" s="45"/>
      <c r="U318" s="45">
        <v>374.93704223632812</v>
      </c>
      <c r="V318" s="45">
        <v>351.61935424804687</v>
      </c>
      <c r="W318" s="45">
        <v>344.75851440429688</v>
      </c>
      <c r="X318" s="45"/>
      <c r="Y318" s="45"/>
      <c r="Z318" s="45">
        <v>331.32296752929687</v>
      </c>
      <c r="AA318" s="45">
        <v>374.93704223632812</v>
      </c>
      <c r="AB318" s="45">
        <v>321.34356689453125</v>
      </c>
      <c r="AC318" s="45">
        <v>367.1263427734375</v>
      </c>
      <c r="AD318" s="45">
        <v>368.52255249023437</v>
      </c>
      <c r="AE318" s="45"/>
      <c r="AF318" s="45">
        <v>288.92193603515625</v>
      </c>
      <c r="AG318" s="45"/>
      <c r="AH318" s="2">
        <f t="shared" si="169"/>
        <v>24.352062758628062</v>
      </c>
      <c r="AI318" s="2">
        <f t="shared" si="170"/>
        <v>288.92193603515625</v>
      </c>
      <c r="AJ318" s="2">
        <f t="shared" si="171"/>
        <v>316.84867842472067</v>
      </c>
      <c r="AK318" s="2">
        <f t="shared" si="172"/>
        <v>353.37677256266278</v>
      </c>
      <c r="AL318" s="2">
        <f t="shared" si="173"/>
        <v>389.90486670060488</v>
      </c>
      <c r="AM318" s="2">
        <f t="shared" si="174"/>
        <v>374.948486328125</v>
      </c>
      <c r="AN318" s="89"/>
      <c r="AO318" s="64">
        <f t="shared" ref="AO318" ca="1" si="234">AN317</f>
        <v>338.69512744319434</v>
      </c>
      <c r="AP318" s="88"/>
      <c r="AQ318" s="88"/>
      <c r="AR318" s="88"/>
      <c r="AS318" s="88"/>
      <c r="AT318" s="2"/>
    </row>
    <row r="319" spans="1:46">
      <c r="A319" s="14" t="str">
        <f>'data organization'!S320</f>
        <v>317:17:2.16:HS</v>
      </c>
      <c r="B319" s="45">
        <v>154.9810791015625</v>
      </c>
      <c r="C319" s="45">
        <v>154.97871398925781</v>
      </c>
      <c r="D319" s="45">
        <v>154.98344421386719</v>
      </c>
      <c r="E319" s="45">
        <v>154.98344421386719</v>
      </c>
      <c r="F319" s="45">
        <v>154.98344421386719</v>
      </c>
      <c r="G319" s="45">
        <v>154.9810791015625</v>
      </c>
      <c r="H319" s="45">
        <v>154.9810791015625</v>
      </c>
      <c r="I319" s="45">
        <v>154.98344421386719</v>
      </c>
      <c r="J319" s="45">
        <v>154.97871398925781</v>
      </c>
      <c r="K319" s="45">
        <v>154.98344421386719</v>
      </c>
      <c r="L319" s="45">
        <v>154.9810791015625</v>
      </c>
      <c r="M319" s="45">
        <v>154.98580932617187</v>
      </c>
      <c r="N319" s="45">
        <v>154.98344421386719</v>
      </c>
      <c r="O319" s="45">
        <v>154.98344421386719</v>
      </c>
      <c r="P319" s="45"/>
      <c r="Q319" s="45"/>
      <c r="R319" s="45">
        <v>154.9810791015625</v>
      </c>
      <c r="S319" s="45"/>
      <c r="T319" s="45"/>
      <c r="U319" s="45">
        <v>154.97871398925781</v>
      </c>
      <c r="V319" s="45">
        <v>154.9810791015625</v>
      </c>
      <c r="W319" s="45">
        <v>154.98344421386719</v>
      </c>
      <c r="X319" s="45"/>
      <c r="Y319" s="45"/>
      <c r="Z319" s="45">
        <v>154.97871398925781</v>
      </c>
      <c r="AA319" s="45">
        <v>154.9810791015625</v>
      </c>
      <c r="AB319" s="45">
        <v>154.98344421386719</v>
      </c>
      <c r="AC319" s="45">
        <v>154.9810791015625</v>
      </c>
      <c r="AD319" s="45">
        <v>154.97634887695312</v>
      </c>
      <c r="AE319" s="45"/>
      <c r="AF319" s="45">
        <v>154.9810791015625</v>
      </c>
      <c r="AG319" s="45"/>
      <c r="AH319" s="2">
        <f t="shared" si="169"/>
        <v>2.2031800248150206E-3</v>
      </c>
      <c r="AI319" s="2">
        <f t="shared" si="170"/>
        <v>154.97634887695312</v>
      </c>
      <c r="AJ319" s="2">
        <f t="shared" si="171"/>
        <v>154.9782670632554</v>
      </c>
      <c r="AK319" s="2">
        <f t="shared" si="172"/>
        <v>154.98157183329263</v>
      </c>
      <c r="AL319" s="2">
        <f t="shared" si="173"/>
        <v>154.98487660332987</v>
      </c>
      <c r="AM319" s="2">
        <f t="shared" si="174"/>
        <v>154.98580932617187</v>
      </c>
      <c r="AN319" s="89"/>
      <c r="AO319" s="64">
        <f t="shared" ref="AO319" ca="1" si="235">AN317</f>
        <v>338.69512744319434</v>
      </c>
      <c r="AP319" s="88"/>
      <c r="AQ319" s="88"/>
      <c r="AR319" s="88"/>
      <c r="AS319" s="88"/>
      <c r="AT319" s="2"/>
    </row>
    <row r="320" spans="1:46">
      <c r="A320" s="14" t="str">
        <f>'data organization'!S321</f>
        <v>318:17:2.14:HI</v>
      </c>
      <c r="B320" s="45">
        <v>335.64508056640625</v>
      </c>
      <c r="C320" s="45">
        <v>341.27566528320312</v>
      </c>
      <c r="D320" s="45">
        <v>319.37896728515625</v>
      </c>
      <c r="E320" s="45">
        <v>361.60830688476562</v>
      </c>
      <c r="F320" s="45">
        <v>336.11428833007812</v>
      </c>
      <c r="G320" s="45">
        <v>335.80148315429687</v>
      </c>
      <c r="H320" s="45">
        <v>327.35562133789062</v>
      </c>
      <c r="I320" s="45">
        <v>309.05624389648438</v>
      </c>
      <c r="J320" s="45">
        <v>331.10934448242187</v>
      </c>
      <c r="K320" s="45">
        <v>357.85458374023437</v>
      </c>
      <c r="L320" s="45">
        <v>308.743408203125</v>
      </c>
      <c r="M320" s="45">
        <v>298.889892578125</v>
      </c>
      <c r="N320" s="45">
        <v>335.48867797851562</v>
      </c>
      <c r="O320" s="45">
        <v>297.95147705078125</v>
      </c>
      <c r="P320" s="45"/>
      <c r="Q320" s="45"/>
      <c r="R320" s="45">
        <v>290.28762817382812</v>
      </c>
      <c r="S320" s="45"/>
      <c r="T320" s="45"/>
      <c r="U320" s="45">
        <v>380.0640869140625</v>
      </c>
      <c r="V320" s="45">
        <v>307.33578491210937</v>
      </c>
      <c r="W320" s="45">
        <v>309.8382568359375</v>
      </c>
      <c r="X320" s="45"/>
      <c r="Y320" s="45"/>
      <c r="Z320" s="45">
        <v>304.52047729492187</v>
      </c>
      <c r="AA320" s="45">
        <v>347.68826293945313</v>
      </c>
      <c r="AB320" s="45">
        <v>297.48226928710937</v>
      </c>
      <c r="AC320" s="45">
        <v>322.6634521484375</v>
      </c>
      <c r="AD320" s="45">
        <v>336.11428833007812</v>
      </c>
      <c r="AE320" s="45"/>
      <c r="AF320" s="45">
        <v>271.04983520507812</v>
      </c>
      <c r="AG320" s="45"/>
      <c r="AH320" s="2">
        <f t="shared" si="169"/>
        <v>25.201938336032001</v>
      </c>
      <c r="AI320" s="2">
        <f t="shared" si="170"/>
        <v>271.04983520507812</v>
      </c>
      <c r="AJ320" s="2">
        <f t="shared" si="171"/>
        <v>285.66865011313951</v>
      </c>
      <c r="AK320" s="2">
        <f t="shared" si="172"/>
        <v>323.4715576171875</v>
      </c>
      <c r="AL320" s="2">
        <f t="shared" si="173"/>
        <v>361.27446512123549</v>
      </c>
      <c r="AM320" s="2">
        <f t="shared" si="174"/>
        <v>380.0640869140625</v>
      </c>
      <c r="AN320" s="89">
        <f ca="1">INDIRECT("'calcGREEN(1)'!R"&amp;ROW('calcGREEN(1)'!$V$17)+(ROW(AN320)-ROW($AN$116))/3&amp;"C"&amp;COLUMN('calcGREEN(1)'!$V$17),FALSE)</f>
        <v>333.44664568474315</v>
      </c>
      <c r="AO320" s="64">
        <f t="shared" ref="AO320" ca="1" si="236">AN320</f>
        <v>333.44664568474315</v>
      </c>
      <c r="AP320" s="88">
        <f>AK320-AK323</f>
        <v>4.8550771077473769</v>
      </c>
      <c r="AQ320" s="88">
        <f>AK321-AK324</f>
        <v>5.4784660339355469</v>
      </c>
      <c r="AR320" s="88">
        <f>AK322-AK325</f>
        <v>-1.9709269204781776E-4</v>
      </c>
      <c r="AS320" s="88">
        <f>data3!AM320</f>
        <v>0.14711198499125899</v>
      </c>
      <c r="AT320" s="2"/>
    </row>
    <row r="321" spans="1:46">
      <c r="A321" s="14" t="str">
        <f>'data organization'!S322</f>
        <v>319:17:2.14:LO</v>
      </c>
      <c r="B321" s="45">
        <v>365.7415771484375</v>
      </c>
      <c r="C321" s="45">
        <v>374.93704223632812</v>
      </c>
      <c r="D321" s="45">
        <v>340.3753662109375</v>
      </c>
      <c r="E321" s="45">
        <v>374.948486328125</v>
      </c>
      <c r="F321" s="45">
        <v>370.82284545898437</v>
      </c>
      <c r="G321" s="45">
        <v>374.94277954101562</v>
      </c>
      <c r="H321" s="45">
        <v>371.16046142578125</v>
      </c>
      <c r="I321" s="45">
        <v>325.60653686523437</v>
      </c>
      <c r="J321" s="45">
        <v>343.15634155273438</v>
      </c>
      <c r="K321" s="45">
        <v>374.93704223632812</v>
      </c>
      <c r="L321" s="45">
        <v>330.893798828125</v>
      </c>
      <c r="M321" s="45">
        <v>342.6356201171875</v>
      </c>
      <c r="N321" s="45">
        <v>374.94277954101562</v>
      </c>
      <c r="O321" s="45">
        <v>312.78323364257812</v>
      </c>
      <c r="P321" s="45"/>
      <c r="Q321" s="45"/>
      <c r="R321" s="45">
        <v>316.5712890625</v>
      </c>
      <c r="S321" s="45"/>
      <c r="T321" s="45"/>
      <c r="U321" s="45">
        <v>374.93704223632812</v>
      </c>
      <c r="V321" s="45">
        <v>343.91165161132812</v>
      </c>
      <c r="W321" s="45">
        <v>337.90341186523437</v>
      </c>
      <c r="X321" s="45"/>
      <c r="Y321" s="45"/>
      <c r="Z321" s="45">
        <v>325.3719482421875</v>
      </c>
      <c r="AA321" s="45">
        <v>374.5880126953125</v>
      </c>
      <c r="AB321" s="45">
        <v>314.56854248046875</v>
      </c>
      <c r="AC321" s="45">
        <v>355.91668701171875</v>
      </c>
      <c r="AD321" s="45">
        <v>362.40557861328125</v>
      </c>
      <c r="AE321" s="45"/>
      <c r="AF321" s="45">
        <v>284.37286376953125</v>
      </c>
      <c r="AG321" s="45"/>
      <c r="AH321" s="2">
        <f t="shared" si="169"/>
        <v>26.061788565079322</v>
      </c>
      <c r="AI321" s="2">
        <f t="shared" si="170"/>
        <v>284.37286376953125</v>
      </c>
      <c r="AJ321" s="2">
        <f t="shared" si="171"/>
        <v>309.59193959907702</v>
      </c>
      <c r="AK321" s="2">
        <f t="shared" si="172"/>
        <v>348.68462244669598</v>
      </c>
      <c r="AL321" s="2">
        <f t="shared" si="173"/>
        <v>387.77730529431494</v>
      </c>
      <c r="AM321" s="2">
        <f t="shared" si="174"/>
        <v>374.948486328125</v>
      </c>
      <c r="AN321" s="89"/>
      <c r="AO321" s="64">
        <f t="shared" ref="AO321" ca="1" si="237">AN320</f>
        <v>333.44664568474315</v>
      </c>
      <c r="AP321" s="88"/>
      <c r="AQ321" s="88"/>
      <c r="AR321" s="88"/>
      <c r="AS321" s="88"/>
      <c r="AT321" s="2"/>
    </row>
    <row r="322" spans="1:46">
      <c r="A322" s="14" t="str">
        <f>'data organization'!S323</f>
        <v>320:17:2.14:HS</v>
      </c>
      <c r="B322" s="45">
        <v>154.98344421386719</v>
      </c>
      <c r="C322" s="45">
        <v>154.97871398925781</v>
      </c>
      <c r="D322" s="45">
        <v>154.9810791015625</v>
      </c>
      <c r="E322" s="45">
        <v>154.98344421386719</v>
      </c>
      <c r="F322" s="45">
        <v>154.98344421386719</v>
      </c>
      <c r="G322" s="45">
        <v>154.9810791015625</v>
      </c>
      <c r="H322" s="45">
        <v>154.98344421386719</v>
      </c>
      <c r="I322" s="45">
        <v>154.9810791015625</v>
      </c>
      <c r="J322" s="45">
        <v>154.9810791015625</v>
      </c>
      <c r="K322" s="45">
        <v>154.9810791015625</v>
      </c>
      <c r="L322" s="45">
        <v>154.9810791015625</v>
      </c>
      <c r="M322" s="45">
        <v>154.97871398925781</v>
      </c>
      <c r="N322" s="45">
        <v>154.98580932617187</v>
      </c>
      <c r="O322" s="45">
        <v>154.9810791015625</v>
      </c>
      <c r="P322" s="45"/>
      <c r="Q322" s="45"/>
      <c r="R322" s="45">
        <v>154.9810791015625</v>
      </c>
      <c r="S322" s="45"/>
      <c r="T322" s="45"/>
      <c r="U322" s="45">
        <v>154.9810791015625</v>
      </c>
      <c r="V322" s="45">
        <v>154.97634887695312</v>
      </c>
      <c r="W322" s="45">
        <v>154.9810791015625</v>
      </c>
      <c r="X322" s="45"/>
      <c r="Y322" s="45"/>
      <c r="Z322" s="45">
        <v>154.97871398925781</v>
      </c>
      <c r="AA322" s="45">
        <v>154.98344421386719</v>
      </c>
      <c r="AB322" s="45">
        <v>154.97871398925781</v>
      </c>
      <c r="AC322" s="45">
        <v>154.97871398925781</v>
      </c>
      <c r="AD322" s="45">
        <v>154.97871398925781</v>
      </c>
      <c r="AE322" s="45"/>
      <c r="AF322" s="45">
        <v>154.97871398925781</v>
      </c>
      <c r="AG322" s="45"/>
      <c r="AH322" s="2">
        <f t="shared" si="169"/>
        <v>2.1962698770314993E-3</v>
      </c>
      <c r="AI322" s="2">
        <f t="shared" si="170"/>
        <v>154.97634887695312</v>
      </c>
      <c r="AJ322" s="2">
        <f t="shared" si="171"/>
        <v>154.97758760405492</v>
      </c>
      <c r="AK322" s="2">
        <f t="shared" si="172"/>
        <v>154.98088200887045</v>
      </c>
      <c r="AL322" s="2">
        <f t="shared" si="173"/>
        <v>154.98417641368599</v>
      </c>
      <c r="AM322" s="2">
        <f t="shared" si="174"/>
        <v>154.98580932617187</v>
      </c>
      <c r="AN322" s="89"/>
      <c r="AO322" s="64">
        <f t="shared" ref="AO322" ca="1" si="238">AN320</f>
        <v>333.44664568474315</v>
      </c>
      <c r="AP322" s="88"/>
      <c r="AQ322" s="88"/>
      <c r="AR322" s="88"/>
      <c r="AS322" s="88"/>
      <c r="AT322" s="2"/>
    </row>
    <row r="323" spans="1:46">
      <c r="A323" s="14" t="str">
        <f>'data organization'!S324</f>
        <v>321:17:2.12:HI</v>
      </c>
      <c r="B323" s="45">
        <v>330.95291137695312</v>
      </c>
      <c r="C323" s="45">
        <v>336.42709350585937</v>
      </c>
      <c r="D323" s="45">
        <v>314.5303955078125</v>
      </c>
      <c r="E323" s="45">
        <v>356.29052734375</v>
      </c>
      <c r="F323" s="45">
        <v>330.95291137695312</v>
      </c>
      <c r="G323" s="45">
        <v>330.7965087890625</v>
      </c>
      <c r="H323" s="45">
        <v>322.35064697265625</v>
      </c>
      <c r="I323" s="45">
        <v>304.36407470703125</v>
      </c>
      <c r="J323" s="45">
        <v>326.1043701171875</v>
      </c>
      <c r="K323" s="45">
        <v>352.38040161132812</v>
      </c>
      <c r="L323" s="45">
        <v>304.05126953125</v>
      </c>
      <c r="M323" s="45">
        <v>294.35415649414062</v>
      </c>
      <c r="N323" s="45">
        <v>330.32730102539062</v>
      </c>
      <c r="O323" s="45">
        <v>293.41574096679687</v>
      </c>
      <c r="P323" s="45"/>
      <c r="Q323" s="45"/>
      <c r="R323" s="45">
        <v>285.90829467773437</v>
      </c>
      <c r="S323" s="45"/>
      <c r="T323" s="45"/>
      <c r="U323" s="45">
        <v>374.43350219726562</v>
      </c>
      <c r="V323" s="45">
        <v>302.80001831054687</v>
      </c>
      <c r="W323" s="45">
        <v>305.1461181640625</v>
      </c>
      <c r="X323" s="45"/>
      <c r="Y323" s="45"/>
      <c r="Z323" s="45">
        <v>299.82833862304687</v>
      </c>
      <c r="AA323" s="45">
        <v>342.3704833984375</v>
      </c>
      <c r="AB323" s="45">
        <v>292.94650268554687</v>
      </c>
      <c r="AC323" s="45">
        <v>317.81491088867187</v>
      </c>
      <c r="AD323" s="45">
        <v>331.10934448242187</v>
      </c>
      <c r="AE323" s="45"/>
      <c r="AF323" s="45">
        <v>267.13970947265625</v>
      </c>
      <c r="AG323" s="45"/>
      <c r="AH323" s="2">
        <f t="shared" ref="AH323:AH386" si="239">STDEV(B323:AG323)</f>
        <v>24.840264919882237</v>
      </c>
      <c r="AI323" s="2">
        <f t="shared" ref="AI323:AI386" si="240">MIN(B323:AG323)</f>
        <v>267.13970947265625</v>
      </c>
      <c r="AJ323" s="2">
        <f t="shared" ref="AJ323:AJ386" si="241">AK323-1.5*AH323</f>
        <v>281.35608312961676</v>
      </c>
      <c r="AK323" s="2">
        <f t="shared" ref="AK323:AK386" si="242">AVERAGE(B323:AG323)</f>
        <v>318.61648050944012</v>
      </c>
      <c r="AL323" s="2">
        <f t="shared" ref="AL323:AL386" si="243">AK323+1.5*AH323</f>
        <v>355.87687788926348</v>
      </c>
      <c r="AM323" s="2">
        <f t="shared" ref="AM323:AM386" si="244">MAX(B323:AG323)</f>
        <v>374.43350219726562</v>
      </c>
      <c r="AN323" s="89">
        <f ca="1">INDIRECT("'calcGREEN(1)'!R"&amp;ROW('calcGREEN(1)'!$V$17)+(ROW(AN323)-ROW($AN$116))/3&amp;"C"&amp;COLUMN('calcGREEN(1)'!$V$17),FALSE)</f>
        <v>328.46060855476475</v>
      </c>
      <c r="AO323" s="64">
        <f t="shared" ref="AO323" ca="1" si="245">AN323</f>
        <v>328.46060855476475</v>
      </c>
      <c r="AP323" s="88">
        <f>AK323-AK326</f>
        <v>4.5878740946452012</v>
      </c>
      <c r="AQ323" s="88">
        <f>AK324-AK327</f>
        <v>5.3475672403971544</v>
      </c>
      <c r="AR323" s="88">
        <f>AK325-AK328</f>
        <v>1.0840098063056303E-3</v>
      </c>
      <c r="AS323" s="88">
        <f>data3!AM323</f>
        <v>0.13816199764128534</v>
      </c>
      <c r="AT323" s="2"/>
    </row>
    <row r="324" spans="1:46">
      <c r="A324" s="14" t="str">
        <f>'data organization'!S325</f>
        <v>322:17:2.12:LO</v>
      </c>
      <c r="B324" s="45">
        <v>355.36163330078125</v>
      </c>
      <c r="C324" s="45">
        <v>374.91415405273438</v>
      </c>
      <c r="D324" s="45">
        <v>333.75485229492187</v>
      </c>
      <c r="E324" s="45">
        <v>374.948486328125</v>
      </c>
      <c r="F324" s="45">
        <v>358.75485229492187</v>
      </c>
      <c r="G324" s="45">
        <v>374.83404541015625</v>
      </c>
      <c r="H324" s="45">
        <v>360.03091430664062</v>
      </c>
      <c r="I324" s="45">
        <v>318.48822021484375</v>
      </c>
      <c r="J324" s="45">
        <v>335.9979248046875</v>
      </c>
      <c r="K324" s="45">
        <v>374.93704223632812</v>
      </c>
      <c r="L324" s="45">
        <v>324.65093994140625</v>
      </c>
      <c r="M324" s="45">
        <v>336.2840576171875</v>
      </c>
      <c r="N324" s="45">
        <v>374.94277954101562</v>
      </c>
      <c r="O324" s="45">
        <v>306.66055297851562</v>
      </c>
      <c r="P324" s="45"/>
      <c r="Q324" s="45"/>
      <c r="R324" s="45">
        <v>311.73037719726562</v>
      </c>
      <c r="S324" s="45"/>
      <c r="T324" s="45"/>
      <c r="U324" s="45">
        <v>374.93133544921875</v>
      </c>
      <c r="V324" s="45">
        <v>336.98785400390625</v>
      </c>
      <c r="W324" s="45">
        <v>331.68917846679687</v>
      </c>
      <c r="X324" s="45"/>
      <c r="Y324" s="45"/>
      <c r="Z324" s="45">
        <v>318.83154296875</v>
      </c>
      <c r="AA324" s="45">
        <v>368.40811157226562</v>
      </c>
      <c r="AB324" s="45">
        <v>308.7491455078125</v>
      </c>
      <c r="AC324" s="45">
        <v>347.45938110351562</v>
      </c>
      <c r="AD324" s="45">
        <v>353.39895629882812</v>
      </c>
      <c r="AE324" s="45"/>
      <c r="AF324" s="45">
        <v>280.201416015625</v>
      </c>
      <c r="AG324" s="45"/>
      <c r="AH324" s="2">
        <f t="shared" si="239"/>
        <v>27.072085098278126</v>
      </c>
      <c r="AI324" s="2">
        <f t="shared" si="240"/>
        <v>280.201416015625</v>
      </c>
      <c r="AJ324" s="2">
        <f t="shared" si="241"/>
        <v>302.59802876534326</v>
      </c>
      <c r="AK324" s="2">
        <f t="shared" si="242"/>
        <v>343.20615641276044</v>
      </c>
      <c r="AL324" s="2">
        <f t="shared" si="243"/>
        <v>383.81428406017761</v>
      </c>
      <c r="AM324" s="2">
        <f t="shared" si="244"/>
        <v>374.948486328125</v>
      </c>
      <c r="AN324" s="89"/>
      <c r="AO324" s="64">
        <f t="shared" ref="AO324" ca="1" si="246">AN323</f>
        <v>328.46060855476475</v>
      </c>
      <c r="AP324" s="88"/>
      <c r="AQ324" s="88"/>
      <c r="AR324" s="88"/>
      <c r="AS324" s="88"/>
      <c r="AT324" s="2"/>
    </row>
    <row r="325" spans="1:46">
      <c r="A325" s="14" t="str">
        <f>'data organization'!S326</f>
        <v>323:17:2.12:HS</v>
      </c>
      <c r="B325" s="45">
        <v>154.9810791015625</v>
      </c>
      <c r="C325" s="45">
        <v>154.97871398925781</v>
      </c>
      <c r="D325" s="45">
        <v>154.98344421386719</v>
      </c>
      <c r="E325" s="45">
        <v>154.98344421386719</v>
      </c>
      <c r="F325" s="45">
        <v>154.97871398925781</v>
      </c>
      <c r="G325" s="45">
        <v>154.9810791015625</v>
      </c>
      <c r="H325" s="45">
        <v>154.98344421386719</v>
      </c>
      <c r="I325" s="45">
        <v>154.9810791015625</v>
      </c>
      <c r="J325" s="45">
        <v>154.97871398925781</v>
      </c>
      <c r="K325" s="45">
        <v>154.9810791015625</v>
      </c>
      <c r="L325" s="45">
        <v>154.98344421386719</v>
      </c>
      <c r="M325" s="45">
        <v>154.97871398925781</v>
      </c>
      <c r="N325" s="45">
        <v>154.98580932617187</v>
      </c>
      <c r="O325" s="45">
        <v>154.9810791015625</v>
      </c>
      <c r="P325" s="45"/>
      <c r="Q325" s="45"/>
      <c r="R325" s="45">
        <v>154.98817443847656</v>
      </c>
      <c r="S325" s="45"/>
      <c r="T325" s="45"/>
      <c r="U325" s="45">
        <v>154.97871398925781</v>
      </c>
      <c r="V325" s="45">
        <v>154.9810791015625</v>
      </c>
      <c r="W325" s="45">
        <v>154.97871398925781</v>
      </c>
      <c r="X325" s="45"/>
      <c r="Y325" s="45"/>
      <c r="Z325" s="45">
        <v>154.98344421386719</v>
      </c>
      <c r="AA325" s="45">
        <v>154.9810791015625</v>
      </c>
      <c r="AB325" s="45">
        <v>154.9810791015625</v>
      </c>
      <c r="AC325" s="45">
        <v>154.97634887695312</v>
      </c>
      <c r="AD325" s="45">
        <v>154.97871398925781</v>
      </c>
      <c r="AE325" s="45"/>
      <c r="AF325" s="45">
        <v>154.97871398925781</v>
      </c>
      <c r="AG325" s="45"/>
      <c r="AH325" s="2">
        <f t="shared" si="239"/>
        <v>2.7011485995979286E-3</v>
      </c>
      <c r="AI325" s="2">
        <f t="shared" si="240"/>
        <v>154.97634887695312</v>
      </c>
      <c r="AJ325" s="2">
        <f t="shared" si="241"/>
        <v>154.97702737866311</v>
      </c>
      <c r="AK325" s="2">
        <f t="shared" si="242"/>
        <v>154.9810791015625</v>
      </c>
      <c r="AL325" s="2">
        <f t="shared" si="243"/>
        <v>154.98513082446189</v>
      </c>
      <c r="AM325" s="2">
        <f t="shared" si="244"/>
        <v>154.98817443847656</v>
      </c>
      <c r="AN325" s="89"/>
      <c r="AO325" s="64">
        <f t="shared" ref="AO325" ca="1" si="247">AN323</f>
        <v>328.46060855476475</v>
      </c>
      <c r="AP325" s="88"/>
      <c r="AQ325" s="88"/>
      <c r="AR325" s="88"/>
      <c r="AS325" s="88"/>
      <c r="AT325" s="2"/>
    </row>
    <row r="326" spans="1:46">
      <c r="A326" s="14" t="str">
        <f>'data organization'!S327</f>
        <v>324:17:2.1:HI</v>
      </c>
      <c r="B326" s="45">
        <v>326.26077270507812</v>
      </c>
      <c r="C326" s="45">
        <v>331.57855224609375</v>
      </c>
      <c r="D326" s="45">
        <v>309.99465942382813</v>
      </c>
      <c r="E326" s="45">
        <v>351.12918090820312</v>
      </c>
      <c r="F326" s="45">
        <v>326.26077270507812</v>
      </c>
      <c r="G326" s="45">
        <v>325.94796752929687</v>
      </c>
      <c r="H326" s="45">
        <v>317.81491088867187</v>
      </c>
      <c r="I326" s="45">
        <v>299.9847412109375</v>
      </c>
      <c r="J326" s="45">
        <v>321.4122314453125</v>
      </c>
      <c r="K326" s="45">
        <v>347.37545776367188</v>
      </c>
      <c r="L326" s="45">
        <v>299.67193603515625</v>
      </c>
      <c r="M326" s="45">
        <v>290.1312255859375</v>
      </c>
      <c r="N326" s="45">
        <v>325.63516235351562</v>
      </c>
      <c r="O326" s="45">
        <v>289.19281005859375</v>
      </c>
      <c r="P326" s="45"/>
      <c r="Q326" s="45"/>
      <c r="R326" s="45">
        <v>281.84176635742187</v>
      </c>
      <c r="S326" s="45"/>
      <c r="T326" s="45"/>
      <c r="U326" s="45">
        <v>368.95932006835937</v>
      </c>
      <c r="V326" s="45">
        <v>298.42068481445312</v>
      </c>
      <c r="W326" s="45">
        <v>300.76675415039062</v>
      </c>
      <c r="X326" s="45"/>
      <c r="Y326" s="45"/>
      <c r="Z326" s="45">
        <v>295.44900512695312</v>
      </c>
      <c r="AA326" s="45">
        <v>337.36553955078125</v>
      </c>
      <c r="AB326" s="45">
        <v>288.72357177734375</v>
      </c>
      <c r="AC326" s="45">
        <v>313.12277221679687</v>
      </c>
      <c r="AD326" s="45">
        <v>326.26077270507812</v>
      </c>
      <c r="AE326" s="45"/>
      <c r="AF326" s="45">
        <v>263.385986328125</v>
      </c>
      <c r="AG326" s="45"/>
      <c r="AH326" s="2">
        <f t="shared" si="239"/>
        <v>24.465604440192113</v>
      </c>
      <c r="AI326" s="2">
        <f t="shared" si="240"/>
        <v>263.385986328125</v>
      </c>
      <c r="AJ326" s="2">
        <f t="shared" si="241"/>
        <v>277.33019975450674</v>
      </c>
      <c r="AK326" s="2">
        <f t="shared" si="242"/>
        <v>314.02860641479492</v>
      </c>
      <c r="AL326" s="2">
        <f t="shared" si="243"/>
        <v>350.72701307508311</v>
      </c>
      <c r="AM326" s="2">
        <f t="shared" si="244"/>
        <v>368.95932006835937</v>
      </c>
      <c r="AN326" s="89">
        <f ca="1">INDIRECT("'calcGREEN(1)'!R"&amp;ROW('calcGREEN(1)'!$V$17)+(ROW(AN326)-ROW($AN$116))/3&amp;"C"&amp;COLUMN('calcGREEN(1)'!$V$17),FALSE)</f>
        <v>323.77791155878322</v>
      </c>
      <c r="AO326" s="64">
        <f t="shared" ref="AO326" ca="1" si="248">AN326</f>
        <v>323.77791155878322</v>
      </c>
      <c r="AP326" s="88">
        <f>AK326-AK329</f>
        <v>4.5031623840332031</v>
      </c>
      <c r="AQ326" s="88">
        <f>AK327-AK330</f>
        <v>5.8015327453613281</v>
      </c>
      <c r="AR326" s="88">
        <f>AK328-AK331</f>
        <v>3.9418538412405724E-4</v>
      </c>
      <c r="AS326" s="88">
        <f>data3!AM326</f>
        <v>0.13882190950455353</v>
      </c>
      <c r="AT326" s="2"/>
    </row>
    <row r="327" spans="1:46">
      <c r="A327" s="14" t="str">
        <f>'data organization'!S328</f>
        <v>325:17:2.1:LO</v>
      </c>
      <c r="B327" s="45">
        <v>347.59671020507812</v>
      </c>
      <c r="C327" s="45">
        <v>372.59097290039062</v>
      </c>
      <c r="D327" s="45">
        <v>328.1815185546875</v>
      </c>
      <c r="E327" s="45">
        <v>374.948486328125</v>
      </c>
      <c r="F327" s="45">
        <v>350.50927734375</v>
      </c>
      <c r="G327" s="45">
        <v>367.9102783203125</v>
      </c>
      <c r="H327" s="45">
        <v>351.04144287109375</v>
      </c>
      <c r="I327" s="45">
        <v>313.05792236328125</v>
      </c>
      <c r="J327" s="45">
        <v>329.9725341796875</v>
      </c>
      <c r="K327" s="45">
        <v>374.85122680664062</v>
      </c>
      <c r="L327" s="45">
        <v>319.03753662109375</v>
      </c>
      <c r="M327" s="45">
        <v>330.49325561523438</v>
      </c>
      <c r="N327" s="45">
        <v>374.91415405273438</v>
      </c>
      <c r="O327" s="45">
        <v>300.68093872070313</v>
      </c>
      <c r="P327" s="45"/>
      <c r="Q327" s="45"/>
      <c r="R327" s="45">
        <v>307.31289672851562</v>
      </c>
      <c r="S327" s="45"/>
      <c r="T327" s="45"/>
      <c r="U327" s="45">
        <v>374.93133544921875</v>
      </c>
      <c r="V327" s="45">
        <v>330.750732421875</v>
      </c>
      <c r="W327" s="45">
        <v>325.77249145507812</v>
      </c>
      <c r="X327" s="45"/>
      <c r="Y327" s="45"/>
      <c r="Z327" s="45">
        <v>312.14810180664062</v>
      </c>
      <c r="AA327" s="45">
        <v>356.9466552734375</v>
      </c>
      <c r="AB327" s="45">
        <v>304.25726318359375</v>
      </c>
      <c r="AC327" s="45">
        <v>340.57565307617187</v>
      </c>
      <c r="AD327" s="45">
        <v>344.51248168945312</v>
      </c>
      <c r="AE327" s="45"/>
      <c r="AF327" s="45">
        <v>275.61227416992187</v>
      </c>
      <c r="AG327" s="45"/>
      <c r="AH327" s="2">
        <f t="shared" si="239"/>
        <v>27.820554135537581</v>
      </c>
      <c r="AI327" s="2">
        <f t="shared" si="240"/>
        <v>275.61227416992187</v>
      </c>
      <c r="AJ327" s="2">
        <f t="shared" si="241"/>
        <v>296.12775796905692</v>
      </c>
      <c r="AK327" s="2">
        <f t="shared" si="242"/>
        <v>337.85858917236328</v>
      </c>
      <c r="AL327" s="2">
        <f t="shared" si="243"/>
        <v>379.58942037566965</v>
      </c>
      <c r="AM327" s="2">
        <f t="shared" si="244"/>
        <v>374.948486328125</v>
      </c>
      <c r="AN327" s="89"/>
      <c r="AO327" s="64">
        <f t="shared" ref="AO327" ca="1" si="249">AN326</f>
        <v>323.77791155878322</v>
      </c>
      <c r="AP327" s="88"/>
      <c r="AQ327" s="88"/>
      <c r="AR327" s="88"/>
      <c r="AS327" s="88"/>
      <c r="AT327" s="2"/>
    </row>
    <row r="328" spans="1:46">
      <c r="A328" s="14" t="str">
        <f>'data organization'!S329</f>
        <v>326:17:2.1:HS</v>
      </c>
      <c r="B328" s="45">
        <v>154.9810791015625</v>
      </c>
      <c r="C328" s="45">
        <v>154.97634887695312</v>
      </c>
      <c r="D328" s="45">
        <v>154.9810791015625</v>
      </c>
      <c r="E328" s="45">
        <v>154.98344421386719</v>
      </c>
      <c r="F328" s="45">
        <v>154.9810791015625</v>
      </c>
      <c r="G328" s="45">
        <v>154.97634887695312</v>
      </c>
      <c r="H328" s="45">
        <v>154.98344421386719</v>
      </c>
      <c r="I328" s="45">
        <v>154.98580932617187</v>
      </c>
      <c r="J328" s="45">
        <v>154.97871398925781</v>
      </c>
      <c r="K328" s="45">
        <v>154.97871398925781</v>
      </c>
      <c r="L328" s="45">
        <v>154.98344421386719</v>
      </c>
      <c r="M328" s="45">
        <v>154.97634887695312</v>
      </c>
      <c r="N328" s="45">
        <v>154.98580932617187</v>
      </c>
      <c r="O328" s="45">
        <v>154.97634887695312</v>
      </c>
      <c r="P328" s="45"/>
      <c r="Q328" s="45"/>
      <c r="R328" s="45">
        <v>154.98344421386719</v>
      </c>
      <c r="S328" s="45"/>
      <c r="T328" s="45"/>
      <c r="U328" s="45">
        <v>154.97871398925781</v>
      </c>
      <c r="V328" s="45">
        <v>154.97634887695312</v>
      </c>
      <c r="W328" s="45">
        <v>154.9810791015625</v>
      </c>
      <c r="X328" s="45"/>
      <c r="Y328" s="45"/>
      <c r="Z328" s="45">
        <v>154.97871398925781</v>
      </c>
      <c r="AA328" s="45">
        <v>154.97871398925781</v>
      </c>
      <c r="AB328" s="45">
        <v>154.97634887695312</v>
      </c>
      <c r="AC328" s="45">
        <v>154.9810791015625</v>
      </c>
      <c r="AD328" s="45">
        <v>154.97634887695312</v>
      </c>
      <c r="AE328" s="45"/>
      <c r="AF328" s="45">
        <v>154.9810791015625</v>
      </c>
      <c r="AG328" s="45"/>
      <c r="AH328" s="2">
        <f t="shared" si="239"/>
        <v>3.1173928305263587E-3</v>
      </c>
      <c r="AI328" s="2">
        <f t="shared" si="240"/>
        <v>154.97634887695312</v>
      </c>
      <c r="AJ328" s="2">
        <f t="shared" si="241"/>
        <v>154.97531900251042</v>
      </c>
      <c r="AK328" s="2">
        <f t="shared" si="242"/>
        <v>154.97999509175619</v>
      </c>
      <c r="AL328" s="2">
        <f t="shared" si="243"/>
        <v>154.98467118100197</v>
      </c>
      <c r="AM328" s="2">
        <f t="shared" si="244"/>
        <v>154.98580932617187</v>
      </c>
      <c r="AN328" s="89"/>
      <c r="AO328" s="64">
        <f t="shared" ref="AO328" ca="1" si="250">AN326</f>
        <v>323.77791155878322</v>
      </c>
      <c r="AP328" s="88"/>
      <c r="AQ328" s="88"/>
      <c r="AR328" s="88"/>
      <c r="AS328" s="88"/>
      <c r="AT328" s="2"/>
    </row>
    <row r="329" spans="1:46">
      <c r="A329" s="14" t="str">
        <f>'data organization'!S330</f>
        <v>327:17:2.08:HI</v>
      </c>
      <c r="B329" s="45">
        <v>321.72503662109375</v>
      </c>
      <c r="C329" s="45">
        <v>326.88638305664062</v>
      </c>
      <c r="D329" s="45">
        <v>305.61532592773437</v>
      </c>
      <c r="E329" s="45">
        <v>346.12420654296875</v>
      </c>
      <c r="F329" s="45">
        <v>321.56863403320312</v>
      </c>
      <c r="G329" s="45">
        <v>321.4122314453125</v>
      </c>
      <c r="H329" s="45">
        <v>313.12277221679687</v>
      </c>
      <c r="I329" s="45">
        <v>295.76181030273437</v>
      </c>
      <c r="J329" s="45">
        <v>316.72006225585937</v>
      </c>
      <c r="K329" s="45">
        <v>342.3704833984375</v>
      </c>
      <c r="L329" s="45">
        <v>295.2926025390625</v>
      </c>
      <c r="M329" s="45">
        <v>285.90829467773437</v>
      </c>
      <c r="N329" s="45">
        <v>320.9429931640625</v>
      </c>
      <c r="O329" s="45">
        <v>284.9698486328125</v>
      </c>
      <c r="P329" s="45"/>
      <c r="Q329" s="45"/>
      <c r="R329" s="45">
        <v>277.77523803710937</v>
      </c>
      <c r="S329" s="45"/>
      <c r="T329" s="45"/>
      <c r="U329" s="45">
        <v>363.7979736328125</v>
      </c>
      <c r="V329" s="45">
        <v>294.19775390625</v>
      </c>
      <c r="W329" s="45">
        <v>296.38742065429687</v>
      </c>
      <c r="X329" s="45"/>
      <c r="Y329" s="45"/>
      <c r="Z329" s="45">
        <v>291.22607421875</v>
      </c>
      <c r="AA329" s="45">
        <v>332.5169677734375</v>
      </c>
      <c r="AB329" s="45">
        <v>284.50064086914063</v>
      </c>
      <c r="AC329" s="45">
        <v>308.58700561523437</v>
      </c>
      <c r="AD329" s="45">
        <v>321.56863403320312</v>
      </c>
      <c r="AE329" s="45"/>
      <c r="AF329" s="45">
        <v>259.63226318359375</v>
      </c>
      <c r="AG329" s="45"/>
      <c r="AH329" s="2">
        <f t="shared" si="239"/>
        <v>24.140925775169027</v>
      </c>
      <c r="AI329" s="2">
        <f t="shared" si="240"/>
        <v>259.63226318359375</v>
      </c>
      <c r="AJ329" s="2">
        <f t="shared" si="241"/>
        <v>273.31405536800816</v>
      </c>
      <c r="AK329" s="2">
        <f t="shared" si="242"/>
        <v>309.52544403076172</v>
      </c>
      <c r="AL329" s="2">
        <f t="shared" si="243"/>
        <v>345.73683269351528</v>
      </c>
      <c r="AM329" s="2">
        <f t="shared" si="244"/>
        <v>363.7979736328125</v>
      </c>
      <c r="AN329" s="89">
        <f ca="1">INDIRECT("'calcGREEN(1)'!R"&amp;ROW('calcGREEN(1)'!$V$17)+(ROW(AN329)-ROW($AN$116))/3&amp;"C"&amp;COLUMN('calcGREEN(1)'!$V$17),FALSE)</f>
        <v>319.07284830180021</v>
      </c>
      <c r="AO329" s="64">
        <f t="shared" ref="AO329" ca="1" si="251">AN329</f>
        <v>319.07284830180021</v>
      </c>
      <c r="AP329" s="88">
        <f>AK329-AK332</f>
        <v>4.4770914713541856</v>
      </c>
      <c r="AQ329" s="88">
        <f>AK330-AK333</f>
        <v>6.0728480021159044</v>
      </c>
      <c r="AR329" s="88">
        <f>AK331-AK334</f>
        <v>-7.8837076821969276E-4</v>
      </c>
      <c r="AS329" s="88">
        <f>data3!AM329</f>
        <v>0.13591972474128866</v>
      </c>
      <c r="AT329" s="2"/>
    </row>
    <row r="330" spans="1:46">
      <c r="A330" s="14" t="str">
        <f>'data organization'!S331</f>
        <v>328:17:2.08:LO</v>
      </c>
      <c r="B330" s="45">
        <v>340.95901489257812</v>
      </c>
      <c r="C330" s="45">
        <v>361.07232666015625</v>
      </c>
      <c r="D330" s="45">
        <v>322.3277587890625</v>
      </c>
      <c r="E330" s="45">
        <v>374.94277954101562</v>
      </c>
      <c r="F330" s="45">
        <v>343.34515380859375</v>
      </c>
      <c r="G330" s="45">
        <v>356.14556884765625</v>
      </c>
      <c r="H330" s="45">
        <v>344.19775390625</v>
      </c>
      <c r="I330" s="45">
        <v>308.58892822265625</v>
      </c>
      <c r="J330" s="45">
        <v>324.02151489257812</v>
      </c>
      <c r="K330" s="45">
        <v>370.74844360351562</v>
      </c>
      <c r="L330" s="45">
        <v>313.36117553710937</v>
      </c>
      <c r="M330" s="45">
        <v>324.87982177734375</v>
      </c>
      <c r="N330" s="45">
        <v>370.13046264648437</v>
      </c>
      <c r="O330" s="45">
        <v>295.47952270507812</v>
      </c>
      <c r="P330" s="45"/>
      <c r="Q330" s="45"/>
      <c r="R330" s="45">
        <v>303.15289306640625</v>
      </c>
      <c r="S330" s="45"/>
      <c r="T330" s="45"/>
      <c r="U330" s="45">
        <v>374.91989135742187</v>
      </c>
      <c r="V330" s="45">
        <v>324.78826904296875</v>
      </c>
      <c r="W330" s="45">
        <v>320.27923583984375</v>
      </c>
      <c r="X330" s="45"/>
      <c r="Y330" s="45"/>
      <c r="Z330" s="45">
        <v>307.95376586914062</v>
      </c>
      <c r="AA330" s="45">
        <v>347.94573974609375</v>
      </c>
      <c r="AB330" s="45">
        <v>297.33920288085937</v>
      </c>
      <c r="AC330" s="45">
        <v>334.05813598632812</v>
      </c>
      <c r="AD330" s="45">
        <v>337.42276000976562</v>
      </c>
      <c r="AE330" s="45"/>
      <c r="AF330" s="45">
        <v>271.30923461914062</v>
      </c>
      <c r="AG330" s="45"/>
      <c r="AH330" s="2">
        <f t="shared" si="239"/>
        <v>27.691633838133136</v>
      </c>
      <c r="AI330" s="2">
        <f t="shared" si="240"/>
        <v>271.30923461914062</v>
      </c>
      <c r="AJ330" s="2">
        <f t="shared" si="241"/>
        <v>290.51960566980222</v>
      </c>
      <c r="AK330" s="2">
        <f t="shared" si="242"/>
        <v>332.05705642700195</v>
      </c>
      <c r="AL330" s="2">
        <f t="shared" si="243"/>
        <v>373.59450718420169</v>
      </c>
      <c r="AM330" s="2">
        <f t="shared" si="244"/>
        <v>374.94277954101562</v>
      </c>
      <c r="AN330" s="89"/>
      <c r="AO330" s="64">
        <f t="shared" ref="AO330" ca="1" si="252">AN329</f>
        <v>319.07284830180021</v>
      </c>
      <c r="AP330" s="88"/>
      <c r="AQ330" s="88"/>
      <c r="AR330" s="88"/>
      <c r="AS330" s="88"/>
      <c r="AT330" s="2"/>
    </row>
    <row r="331" spans="1:46">
      <c r="A331" s="14" t="str">
        <f>'data organization'!S332</f>
        <v>329:17:2.08:HS</v>
      </c>
      <c r="B331" s="45">
        <v>154.9810791015625</v>
      </c>
      <c r="C331" s="45">
        <v>154.97871398925781</v>
      </c>
      <c r="D331" s="45">
        <v>154.9810791015625</v>
      </c>
      <c r="E331" s="45">
        <v>154.9810791015625</v>
      </c>
      <c r="F331" s="45">
        <v>154.97871398925781</v>
      </c>
      <c r="G331" s="45">
        <v>154.9810791015625</v>
      </c>
      <c r="H331" s="45">
        <v>154.9810791015625</v>
      </c>
      <c r="I331" s="45">
        <v>154.97634887695312</v>
      </c>
      <c r="J331" s="45">
        <v>154.9810791015625</v>
      </c>
      <c r="K331" s="45">
        <v>154.97871398925781</v>
      </c>
      <c r="L331" s="45">
        <v>154.98580932617187</v>
      </c>
      <c r="M331" s="45">
        <v>154.97634887695312</v>
      </c>
      <c r="N331" s="45">
        <v>154.97871398925781</v>
      </c>
      <c r="O331" s="45">
        <v>154.9810791015625</v>
      </c>
      <c r="P331" s="45"/>
      <c r="Q331" s="45"/>
      <c r="R331" s="45">
        <v>154.98344421386719</v>
      </c>
      <c r="S331" s="45"/>
      <c r="T331" s="45"/>
      <c r="U331" s="45">
        <v>154.9810791015625</v>
      </c>
      <c r="V331" s="45">
        <v>154.97634887695312</v>
      </c>
      <c r="W331" s="45">
        <v>154.9810791015625</v>
      </c>
      <c r="X331" s="45"/>
      <c r="Y331" s="45"/>
      <c r="Z331" s="45">
        <v>154.97634887695312</v>
      </c>
      <c r="AA331" s="45">
        <v>154.97634887695312</v>
      </c>
      <c r="AB331" s="45">
        <v>154.97871398925781</v>
      </c>
      <c r="AC331" s="45">
        <v>154.97871398925781</v>
      </c>
      <c r="AD331" s="45">
        <v>154.97634887695312</v>
      </c>
      <c r="AE331" s="45"/>
      <c r="AF331" s="45">
        <v>154.9810791015625</v>
      </c>
      <c r="AG331" s="45"/>
      <c r="AH331" s="2">
        <f t="shared" si="239"/>
        <v>2.4964322627564579E-3</v>
      </c>
      <c r="AI331" s="2">
        <f t="shared" si="240"/>
        <v>154.97634887695312</v>
      </c>
      <c r="AJ331" s="2">
        <f t="shared" si="241"/>
        <v>154.97585625797794</v>
      </c>
      <c r="AK331" s="2">
        <f t="shared" si="242"/>
        <v>154.97960090637207</v>
      </c>
      <c r="AL331" s="2">
        <f t="shared" si="243"/>
        <v>154.9833455547662</v>
      </c>
      <c r="AM331" s="2">
        <f t="shared" si="244"/>
        <v>154.98580932617187</v>
      </c>
      <c r="AN331" s="89"/>
      <c r="AO331" s="64">
        <f t="shared" ref="AO331" ca="1" si="253">AN329</f>
        <v>319.07284830180021</v>
      </c>
      <c r="AP331" s="88"/>
      <c r="AQ331" s="88"/>
      <c r="AR331" s="88"/>
      <c r="AS331" s="88"/>
      <c r="AT331" s="2"/>
    </row>
    <row r="332" spans="1:46">
      <c r="A332" s="14" t="str">
        <f>'data organization'!S333</f>
        <v>330:17:2.06:HI</v>
      </c>
      <c r="B332" s="45">
        <v>317.18930053710937</v>
      </c>
      <c r="C332" s="45">
        <v>322.19424438476562</v>
      </c>
      <c r="D332" s="45">
        <v>301.23599243164062</v>
      </c>
      <c r="E332" s="45">
        <v>341.1192626953125</v>
      </c>
      <c r="F332" s="45">
        <v>316.87646484375</v>
      </c>
      <c r="G332" s="45">
        <v>316.72006225585937</v>
      </c>
      <c r="H332" s="45">
        <v>308.58700561523437</v>
      </c>
      <c r="I332" s="45">
        <v>291.38247680664062</v>
      </c>
      <c r="J332" s="45">
        <v>312.184326171875</v>
      </c>
      <c r="K332" s="45">
        <v>337.36553955078125</v>
      </c>
      <c r="L332" s="45">
        <v>291.06967163085937</v>
      </c>
      <c r="M332" s="45">
        <v>281.84176635742187</v>
      </c>
      <c r="N332" s="45">
        <v>316.2508544921875</v>
      </c>
      <c r="O332" s="45">
        <v>280.9033203125</v>
      </c>
      <c r="P332" s="45"/>
      <c r="Q332" s="45"/>
      <c r="R332" s="45">
        <v>273.70870971679687</v>
      </c>
      <c r="S332" s="45"/>
      <c r="T332" s="45"/>
      <c r="U332" s="45">
        <v>358.48019409179687</v>
      </c>
      <c r="V332" s="45">
        <v>289.81842041015625</v>
      </c>
      <c r="W332" s="45">
        <v>292.16448974609375</v>
      </c>
      <c r="X332" s="45"/>
      <c r="Y332" s="45"/>
      <c r="Z332" s="45">
        <v>287.00314331054687</v>
      </c>
      <c r="AA332" s="45">
        <v>327.66842651367187</v>
      </c>
      <c r="AB332" s="45">
        <v>280.43411254882812</v>
      </c>
      <c r="AC332" s="45">
        <v>304.20767211914062</v>
      </c>
      <c r="AD332" s="45">
        <v>316.87646484375</v>
      </c>
      <c r="AE332" s="45"/>
      <c r="AF332" s="45">
        <v>255.8785400390625</v>
      </c>
      <c r="AG332" s="45"/>
      <c r="AH332" s="2">
        <f t="shared" si="239"/>
        <v>23.780435759647453</v>
      </c>
      <c r="AI332" s="2">
        <f t="shared" si="240"/>
        <v>255.8785400390625</v>
      </c>
      <c r="AJ332" s="2">
        <f t="shared" si="241"/>
        <v>269.37769891993634</v>
      </c>
      <c r="AK332" s="2">
        <f t="shared" si="242"/>
        <v>305.04835255940753</v>
      </c>
      <c r="AL332" s="2">
        <f t="shared" si="243"/>
        <v>340.71900619887873</v>
      </c>
      <c r="AM332" s="2">
        <f t="shared" si="244"/>
        <v>358.48019409179687</v>
      </c>
      <c r="AN332" s="89">
        <f ca="1">INDIRECT("'calcGREEN(1)'!R"&amp;ROW('calcGREEN(1)'!$V$17)+(ROW(AN332)-ROW($AN$116))/3&amp;"C"&amp;COLUMN('calcGREEN(1)'!$V$17),FALSE)</f>
        <v>314.46614821345065</v>
      </c>
      <c r="AO332" s="64">
        <f t="shared" ref="AO332" ca="1" si="254">AN332</f>
        <v>314.46614821345065</v>
      </c>
      <c r="AP332" s="88">
        <f>AK332-AK335</f>
        <v>4.4705772399902344</v>
      </c>
      <c r="AQ332" s="88">
        <f>AK333-AK336</f>
        <v>5.8458747863769531</v>
      </c>
      <c r="AR332" s="88">
        <f>AK334-AK337</f>
        <v>1.281102498353448E-3</v>
      </c>
      <c r="AS332" s="88">
        <f>data3!AM332</f>
        <v>0.13614426889727227</v>
      </c>
      <c r="AT332" s="2"/>
    </row>
    <row r="333" spans="1:46">
      <c r="A333" s="14" t="str">
        <f>'data organization'!S334</f>
        <v>331:17:2.06:LO</v>
      </c>
      <c r="B333" s="45">
        <v>335.00228881835937</v>
      </c>
      <c r="C333" s="45">
        <v>351.81964111328125</v>
      </c>
      <c r="D333" s="45">
        <v>316.49691772460937</v>
      </c>
      <c r="E333" s="45">
        <v>374.94277954101562</v>
      </c>
      <c r="F333" s="45">
        <v>336.53009033203125</v>
      </c>
      <c r="G333" s="45">
        <v>348.04302978515625</v>
      </c>
      <c r="H333" s="45">
        <v>337.69741821289062</v>
      </c>
      <c r="I333" s="45">
        <v>303.8223876953125</v>
      </c>
      <c r="J333" s="45">
        <v>317.61273193359375</v>
      </c>
      <c r="K333" s="45">
        <v>357.00390625</v>
      </c>
      <c r="L333" s="45">
        <v>308.010986328125</v>
      </c>
      <c r="M333" s="45">
        <v>319.50103759765625</v>
      </c>
      <c r="N333" s="45">
        <v>361.07232666015625</v>
      </c>
      <c r="O333" s="45">
        <v>290.52987670898437</v>
      </c>
      <c r="P333" s="45"/>
      <c r="Q333" s="45"/>
      <c r="R333" s="45">
        <v>298.9814453125</v>
      </c>
      <c r="S333" s="45"/>
      <c r="T333" s="45"/>
      <c r="U333" s="45">
        <v>372.2877197265625</v>
      </c>
      <c r="V333" s="45">
        <v>318.44244384765625</v>
      </c>
      <c r="W333" s="45">
        <v>314.80886840820312</v>
      </c>
      <c r="X333" s="45"/>
      <c r="Y333" s="45"/>
      <c r="Z333" s="45">
        <v>303.43328857421875</v>
      </c>
      <c r="AA333" s="45">
        <v>340.86175537109375</v>
      </c>
      <c r="AB333" s="45">
        <v>291.54269409179687</v>
      </c>
      <c r="AC333" s="45">
        <v>328.267333984375</v>
      </c>
      <c r="AD333" s="45">
        <v>330.13275146484375</v>
      </c>
      <c r="AE333" s="45"/>
      <c r="AF333" s="45">
        <v>266.77728271484375</v>
      </c>
      <c r="AG333" s="45"/>
      <c r="AH333" s="2">
        <f t="shared" si="239"/>
        <v>27.063831901055757</v>
      </c>
      <c r="AI333" s="2">
        <f t="shared" si="240"/>
        <v>266.77728271484375</v>
      </c>
      <c r="AJ333" s="2">
        <f t="shared" si="241"/>
        <v>285.38846057330238</v>
      </c>
      <c r="AK333" s="2">
        <f t="shared" si="242"/>
        <v>325.98420842488605</v>
      </c>
      <c r="AL333" s="2">
        <f t="shared" si="243"/>
        <v>366.57995627646972</v>
      </c>
      <c r="AM333" s="2">
        <f t="shared" si="244"/>
        <v>374.94277954101562</v>
      </c>
      <c r="AN333" s="89"/>
      <c r="AO333" s="64">
        <f t="shared" ref="AO333" ca="1" si="255">AN332</f>
        <v>314.46614821345065</v>
      </c>
      <c r="AP333" s="88"/>
      <c r="AQ333" s="88"/>
      <c r="AR333" s="88"/>
      <c r="AS333" s="88"/>
      <c r="AT333" s="2"/>
    </row>
    <row r="334" spans="1:46">
      <c r="A334" s="14" t="str">
        <f>'data organization'!S335</f>
        <v>332:17:2.06:HS</v>
      </c>
      <c r="B334" s="45">
        <v>154.9810791015625</v>
      </c>
      <c r="C334" s="45">
        <v>154.98344421386719</v>
      </c>
      <c r="D334" s="45">
        <v>154.9810791015625</v>
      </c>
      <c r="E334" s="45">
        <v>154.98580932617187</v>
      </c>
      <c r="F334" s="45">
        <v>154.9810791015625</v>
      </c>
      <c r="G334" s="45">
        <v>154.98580932617187</v>
      </c>
      <c r="H334" s="45">
        <v>154.98580932617187</v>
      </c>
      <c r="I334" s="45">
        <v>154.97871398925781</v>
      </c>
      <c r="J334" s="45">
        <v>154.97871398925781</v>
      </c>
      <c r="K334" s="45">
        <v>154.97871398925781</v>
      </c>
      <c r="L334" s="45">
        <v>154.98344421386719</v>
      </c>
      <c r="M334" s="45">
        <v>154.97871398925781</v>
      </c>
      <c r="N334" s="45">
        <v>154.9810791015625</v>
      </c>
      <c r="O334" s="45">
        <v>154.97871398925781</v>
      </c>
      <c r="P334" s="45"/>
      <c r="Q334" s="45"/>
      <c r="R334" s="45">
        <v>154.98344421386719</v>
      </c>
      <c r="S334" s="45"/>
      <c r="T334" s="45"/>
      <c r="U334" s="45">
        <v>154.97871398925781</v>
      </c>
      <c r="V334" s="45">
        <v>154.9810791015625</v>
      </c>
      <c r="W334" s="45">
        <v>154.9810791015625</v>
      </c>
      <c r="X334" s="45"/>
      <c r="Y334" s="45"/>
      <c r="Z334" s="45">
        <v>154.97634887695312</v>
      </c>
      <c r="AA334" s="45">
        <v>154.97398376464844</v>
      </c>
      <c r="AB334" s="45">
        <v>154.97634887695312</v>
      </c>
      <c r="AC334" s="45">
        <v>154.97871398925781</v>
      </c>
      <c r="AD334" s="45">
        <v>154.97871398925781</v>
      </c>
      <c r="AE334" s="45"/>
      <c r="AF334" s="45">
        <v>154.97871398925781</v>
      </c>
      <c r="AG334" s="45"/>
      <c r="AH334" s="2">
        <f t="shared" si="239"/>
        <v>3.0781376297874469E-3</v>
      </c>
      <c r="AI334" s="2">
        <f t="shared" si="240"/>
        <v>154.97398376464844</v>
      </c>
      <c r="AJ334" s="2">
        <f t="shared" si="241"/>
        <v>154.9757720706956</v>
      </c>
      <c r="AK334" s="2">
        <f t="shared" si="242"/>
        <v>154.98038927714029</v>
      </c>
      <c r="AL334" s="2">
        <f t="shared" si="243"/>
        <v>154.98500648358498</v>
      </c>
      <c r="AM334" s="2">
        <f t="shared" si="244"/>
        <v>154.98580932617187</v>
      </c>
      <c r="AN334" s="89"/>
      <c r="AO334" s="64">
        <f t="shared" ref="AO334" ca="1" si="256">AN332</f>
        <v>314.46614821345065</v>
      </c>
      <c r="AP334" s="88"/>
      <c r="AQ334" s="88"/>
      <c r="AR334" s="88"/>
      <c r="AS334" s="88"/>
      <c r="AT334" s="2"/>
    </row>
    <row r="335" spans="1:46">
      <c r="A335" s="14" t="str">
        <f>'data organization'!S336</f>
        <v>333:17:2.04:HI</v>
      </c>
      <c r="B335" s="45">
        <v>312.49713134765625</v>
      </c>
      <c r="C335" s="45">
        <v>317.50210571289062</v>
      </c>
      <c r="D335" s="45">
        <v>296.70022583007812</v>
      </c>
      <c r="E335" s="45">
        <v>336.11428833007812</v>
      </c>
      <c r="F335" s="45">
        <v>312.34072875976562</v>
      </c>
      <c r="G335" s="45">
        <v>312.02792358398437</v>
      </c>
      <c r="H335" s="45">
        <v>304.05126953125</v>
      </c>
      <c r="I335" s="45">
        <v>287.1595458984375</v>
      </c>
      <c r="J335" s="45">
        <v>307.64859008789062</v>
      </c>
      <c r="K335" s="45">
        <v>332.5169677734375</v>
      </c>
      <c r="L335" s="45">
        <v>286.84671020507812</v>
      </c>
      <c r="M335" s="45">
        <v>277.61883544921875</v>
      </c>
      <c r="N335" s="45">
        <v>311.5587158203125</v>
      </c>
      <c r="O335" s="45">
        <v>276.8367919921875</v>
      </c>
      <c r="P335" s="45"/>
      <c r="Q335" s="45"/>
      <c r="R335" s="45">
        <v>269.64218139648437</v>
      </c>
      <c r="S335" s="45"/>
      <c r="T335" s="45"/>
      <c r="U335" s="45">
        <v>353.31884765625</v>
      </c>
      <c r="V335" s="45">
        <v>285.59548950195312</v>
      </c>
      <c r="W335" s="45">
        <v>287.94155883789062</v>
      </c>
      <c r="X335" s="45"/>
      <c r="Y335" s="45"/>
      <c r="Z335" s="45">
        <v>282.78018188476562</v>
      </c>
      <c r="AA335" s="45">
        <v>322.81985473632812</v>
      </c>
      <c r="AB335" s="45">
        <v>276.211181640625</v>
      </c>
      <c r="AC335" s="45">
        <v>299.67193603515625</v>
      </c>
      <c r="AD335" s="45">
        <v>312.34072875976562</v>
      </c>
      <c r="AE335" s="45"/>
      <c r="AF335" s="45">
        <v>252.12481689453125</v>
      </c>
      <c r="AG335" s="45"/>
      <c r="AH335" s="2">
        <f t="shared" si="239"/>
        <v>23.454670127197684</v>
      </c>
      <c r="AI335" s="2">
        <f t="shared" si="240"/>
        <v>252.12481689453125</v>
      </c>
      <c r="AJ335" s="2">
        <f t="shared" si="241"/>
        <v>265.39577012862077</v>
      </c>
      <c r="AK335" s="2">
        <f t="shared" si="242"/>
        <v>300.5777753194173</v>
      </c>
      <c r="AL335" s="2">
        <f t="shared" si="243"/>
        <v>335.75978051021383</v>
      </c>
      <c r="AM335" s="2">
        <f t="shared" si="244"/>
        <v>353.31884765625</v>
      </c>
      <c r="AN335" s="89">
        <f ca="1">INDIRECT("'calcGREEN(1)'!R"&amp;ROW('calcGREEN(1)'!$V$17)+(ROW(AN335)-ROW($AN$116))/3&amp;"C"&amp;COLUMN('calcGREEN(1)'!$V$17),FALSE)</f>
        <v>309.85183769486235</v>
      </c>
      <c r="AO335" s="64">
        <f t="shared" ref="AO335" ca="1" si="257">AN335</f>
        <v>309.85183769486235</v>
      </c>
      <c r="AP335" s="88">
        <f>AK335-AK338</f>
        <v>4.4510218302408475</v>
      </c>
      <c r="AQ335" s="88">
        <f>AK336-AK339</f>
        <v>5.4396031697590956</v>
      </c>
      <c r="AR335" s="88">
        <f>AK337-AK340</f>
        <v>-1.9709269204781776E-4</v>
      </c>
      <c r="AS335" s="88">
        <f>data3!AM335</f>
        <v>0.13448502940516249</v>
      </c>
      <c r="AT335" s="2"/>
    </row>
    <row r="336" spans="1:46">
      <c r="A336" s="14" t="str">
        <f>'data organization'!S337</f>
        <v>334:17:2.04:LO</v>
      </c>
      <c r="B336" s="45">
        <v>328.46762084960937</v>
      </c>
      <c r="C336" s="45">
        <v>344.55825805664062</v>
      </c>
      <c r="D336" s="45">
        <v>311.19821166992187</v>
      </c>
      <c r="E336" s="45">
        <v>374.93704223632812</v>
      </c>
      <c r="F336" s="45">
        <v>330.36163330078125</v>
      </c>
      <c r="G336" s="45">
        <v>341.23941040039062</v>
      </c>
      <c r="H336" s="45">
        <v>331.78073120117187</v>
      </c>
      <c r="I336" s="45">
        <v>298.05447387695312</v>
      </c>
      <c r="J336" s="45">
        <v>311.552978515625</v>
      </c>
      <c r="K336" s="45">
        <v>348.74111938476562</v>
      </c>
      <c r="L336" s="45">
        <v>302.62646484375</v>
      </c>
      <c r="M336" s="45">
        <v>313.303955078125</v>
      </c>
      <c r="N336" s="45">
        <v>351.56787109375</v>
      </c>
      <c r="O336" s="45">
        <v>285.99221801757812</v>
      </c>
      <c r="P336" s="45"/>
      <c r="Q336" s="45"/>
      <c r="R336" s="45">
        <v>295.4451904296875</v>
      </c>
      <c r="S336" s="45"/>
      <c r="T336" s="45"/>
      <c r="U336" s="45">
        <v>364.505615234375</v>
      </c>
      <c r="V336" s="45">
        <v>313.32113647460938</v>
      </c>
      <c r="W336" s="45">
        <v>309.60174560546875</v>
      </c>
      <c r="X336" s="45"/>
      <c r="Y336" s="45"/>
      <c r="Z336" s="45">
        <v>296.915771484375</v>
      </c>
      <c r="AA336" s="45">
        <v>334.853515625</v>
      </c>
      <c r="AB336" s="45">
        <v>286.53582763671875</v>
      </c>
      <c r="AC336" s="45">
        <v>322.150390625</v>
      </c>
      <c r="AD336" s="45">
        <v>323.44357299804687</v>
      </c>
      <c r="AE336" s="45"/>
      <c r="AF336" s="45">
        <v>262.16525268554688</v>
      </c>
      <c r="AG336" s="45"/>
      <c r="AH336" s="2">
        <f t="shared" si="239"/>
        <v>26.635238909386935</v>
      </c>
      <c r="AI336" s="2">
        <f t="shared" si="240"/>
        <v>262.16525268554688</v>
      </c>
      <c r="AJ336" s="2">
        <f t="shared" si="241"/>
        <v>280.18547527442871</v>
      </c>
      <c r="AK336" s="2">
        <f t="shared" si="242"/>
        <v>320.1383336385091</v>
      </c>
      <c r="AL336" s="2">
        <f t="shared" si="243"/>
        <v>360.09119200258948</v>
      </c>
      <c r="AM336" s="2">
        <f t="shared" si="244"/>
        <v>374.93704223632812</v>
      </c>
      <c r="AN336" s="89"/>
      <c r="AO336" s="64">
        <f t="shared" ref="AO336" ca="1" si="258">AN335</f>
        <v>309.85183769486235</v>
      </c>
      <c r="AP336" s="88"/>
      <c r="AQ336" s="88"/>
      <c r="AR336" s="88"/>
      <c r="AS336" s="88"/>
      <c r="AT336" s="2"/>
    </row>
    <row r="337" spans="1:46">
      <c r="A337" s="14" t="str">
        <f>'data organization'!S338</f>
        <v>335:17:2.04:HS</v>
      </c>
      <c r="B337" s="45">
        <v>154.97871398925781</v>
      </c>
      <c r="C337" s="45">
        <v>154.97871398925781</v>
      </c>
      <c r="D337" s="45">
        <v>154.98344421386719</v>
      </c>
      <c r="E337" s="45">
        <v>154.9810791015625</v>
      </c>
      <c r="F337" s="45">
        <v>154.97871398925781</v>
      </c>
      <c r="G337" s="45">
        <v>154.97634887695312</v>
      </c>
      <c r="H337" s="45">
        <v>154.98344421386719</v>
      </c>
      <c r="I337" s="45">
        <v>154.97871398925781</v>
      </c>
      <c r="J337" s="45">
        <v>154.97634887695312</v>
      </c>
      <c r="K337" s="45">
        <v>154.97871398925781</v>
      </c>
      <c r="L337" s="45">
        <v>154.9810791015625</v>
      </c>
      <c r="M337" s="45">
        <v>154.97871398925781</v>
      </c>
      <c r="N337" s="45">
        <v>154.97871398925781</v>
      </c>
      <c r="O337" s="45">
        <v>154.97634887695312</v>
      </c>
      <c r="P337" s="45"/>
      <c r="Q337" s="45"/>
      <c r="R337" s="45">
        <v>154.97871398925781</v>
      </c>
      <c r="S337" s="45"/>
      <c r="T337" s="45"/>
      <c r="U337" s="45">
        <v>154.9810791015625</v>
      </c>
      <c r="V337" s="45">
        <v>154.9810791015625</v>
      </c>
      <c r="W337" s="45">
        <v>154.97871398925781</v>
      </c>
      <c r="X337" s="45"/>
      <c r="Y337" s="45"/>
      <c r="Z337" s="45">
        <v>154.9810791015625</v>
      </c>
      <c r="AA337" s="45">
        <v>154.97871398925781</v>
      </c>
      <c r="AB337" s="45">
        <v>154.97634887695312</v>
      </c>
      <c r="AC337" s="45">
        <v>154.97871398925781</v>
      </c>
      <c r="AD337" s="45">
        <v>154.97634887695312</v>
      </c>
      <c r="AE337" s="45"/>
      <c r="AF337" s="45">
        <v>154.97871398925781</v>
      </c>
      <c r="AG337" s="45"/>
      <c r="AH337" s="2">
        <f t="shared" si="239"/>
        <v>2.0531888352016731E-3</v>
      </c>
      <c r="AI337" s="2">
        <f t="shared" si="240"/>
        <v>154.97634887695312</v>
      </c>
      <c r="AJ337" s="2">
        <f t="shared" si="241"/>
        <v>154.97602839138912</v>
      </c>
      <c r="AK337" s="2">
        <f t="shared" si="242"/>
        <v>154.97910817464194</v>
      </c>
      <c r="AL337" s="2">
        <f t="shared" si="243"/>
        <v>154.98218795789475</v>
      </c>
      <c r="AM337" s="2">
        <f t="shared" si="244"/>
        <v>154.98344421386719</v>
      </c>
      <c r="AN337" s="89"/>
      <c r="AO337" s="64">
        <f t="shared" ref="AO337" ca="1" si="259">AN335</f>
        <v>309.85183769486235</v>
      </c>
      <c r="AP337" s="88"/>
      <c r="AQ337" s="88"/>
      <c r="AR337" s="88"/>
      <c r="AS337" s="88"/>
      <c r="AT337" s="2"/>
    </row>
    <row r="338" spans="1:46">
      <c r="A338" s="14" t="str">
        <f>'data organization'!S339</f>
        <v>336:17:2.02:HI</v>
      </c>
      <c r="B338" s="45">
        <v>307.96139526367187</v>
      </c>
      <c r="C338" s="45">
        <v>312.65353393554687</v>
      </c>
      <c r="D338" s="45">
        <v>292.32089233398438</v>
      </c>
      <c r="E338" s="45">
        <v>331.10934448242187</v>
      </c>
      <c r="F338" s="45">
        <v>307.64859008789062</v>
      </c>
      <c r="G338" s="45">
        <v>307.4921875</v>
      </c>
      <c r="H338" s="45">
        <v>299.67193603515625</v>
      </c>
      <c r="I338" s="45">
        <v>282.93658447265625</v>
      </c>
      <c r="J338" s="45">
        <v>303.11285400390625</v>
      </c>
      <c r="K338" s="45">
        <v>327.51202392578125</v>
      </c>
      <c r="L338" s="45">
        <v>282.623779296875</v>
      </c>
      <c r="M338" s="45">
        <v>273.55230712890625</v>
      </c>
      <c r="N338" s="45">
        <v>307.02297973632812</v>
      </c>
      <c r="O338" s="45">
        <v>272.770263671875</v>
      </c>
      <c r="P338" s="45"/>
      <c r="Q338" s="45"/>
      <c r="R338" s="45">
        <v>265.7320556640625</v>
      </c>
      <c r="S338" s="45"/>
      <c r="T338" s="45"/>
      <c r="U338" s="45">
        <v>348.00106811523437</v>
      </c>
      <c r="V338" s="45">
        <v>281.37255859375</v>
      </c>
      <c r="W338" s="45">
        <v>283.56222534179687</v>
      </c>
      <c r="X338" s="45"/>
      <c r="Y338" s="45"/>
      <c r="Z338" s="45">
        <v>278.5572509765625</v>
      </c>
      <c r="AA338" s="45">
        <v>318.12771606445312</v>
      </c>
      <c r="AB338" s="45">
        <v>272.1446533203125</v>
      </c>
      <c r="AC338" s="45">
        <v>295.13619995117187</v>
      </c>
      <c r="AD338" s="45">
        <v>307.64859008789062</v>
      </c>
      <c r="AE338" s="45"/>
      <c r="AF338" s="45">
        <v>248.37109375</v>
      </c>
      <c r="AG338" s="45"/>
      <c r="AH338" s="2">
        <f t="shared" si="239"/>
        <v>23.090095676866042</v>
      </c>
      <c r="AI338" s="2">
        <f t="shared" si="240"/>
        <v>248.37109375</v>
      </c>
      <c r="AJ338" s="2">
        <f t="shared" si="241"/>
        <v>261.49160997387742</v>
      </c>
      <c r="AK338" s="2">
        <f t="shared" si="242"/>
        <v>296.12675348917645</v>
      </c>
      <c r="AL338" s="2">
        <f t="shared" si="243"/>
        <v>330.76189700447549</v>
      </c>
      <c r="AM338" s="2">
        <f t="shared" si="244"/>
        <v>348.00106811523437</v>
      </c>
      <c r="AN338" s="89">
        <f ca="1">INDIRECT("'calcGREEN(1)'!R"&amp;ROW('calcGREEN(1)'!$V$17)+(ROW(AN338)-ROW($AN$116))/3&amp;"C"&amp;COLUMN('calcGREEN(1)'!$V$17),FALSE)</f>
        <v>305.29376344904057</v>
      </c>
      <c r="AO338" s="64">
        <f t="shared" ref="AO338" ca="1" si="260">AN338</f>
        <v>305.29376344904057</v>
      </c>
      <c r="AP338" s="88">
        <f>AK338-AK341</f>
        <v>4.4379940032958984</v>
      </c>
      <c r="AQ338" s="88">
        <f>AK339-AK342</f>
        <v>5.7774492899577012</v>
      </c>
      <c r="AR338" s="88">
        <f>AK340-AK343</f>
        <v>9.8546346038119736E-5</v>
      </c>
      <c r="AS338" s="88">
        <f>data3!AM338</f>
        <v>0.13577347417031582</v>
      </c>
      <c r="AT338" s="2"/>
    </row>
    <row r="339" spans="1:46">
      <c r="A339" s="14" t="str">
        <f>'data organization'!S340</f>
        <v>337:17:2.02:LO</v>
      </c>
      <c r="B339" s="45">
        <v>322.11605834960937</v>
      </c>
      <c r="C339" s="45">
        <v>338.10369873046875</v>
      </c>
      <c r="D339" s="45">
        <v>305.77935791015625</v>
      </c>
      <c r="E339" s="45">
        <v>374.79971313476562</v>
      </c>
      <c r="F339" s="45">
        <v>324.81689453125</v>
      </c>
      <c r="G339" s="45">
        <v>335.10528564453125</v>
      </c>
      <c r="H339" s="45">
        <v>326.16732788085937</v>
      </c>
      <c r="I339" s="45">
        <v>292.46966552734375</v>
      </c>
      <c r="J339" s="45">
        <v>306.83221435546875</v>
      </c>
      <c r="K339" s="45">
        <v>341.53695678710937</v>
      </c>
      <c r="L339" s="45">
        <v>296.73837280273437</v>
      </c>
      <c r="M339" s="45">
        <v>307.53033447265625</v>
      </c>
      <c r="N339" s="45">
        <v>344.14627075195312</v>
      </c>
      <c r="O339" s="45">
        <v>280.54473876953125</v>
      </c>
      <c r="P339" s="45"/>
      <c r="Q339" s="45"/>
      <c r="R339" s="45">
        <v>290.54132080078125</v>
      </c>
      <c r="S339" s="45"/>
      <c r="T339" s="45"/>
      <c r="U339" s="45">
        <v>359.56741333007812</v>
      </c>
      <c r="V339" s="45">
        <v>307.867919921875</v>
      </c>
      <c r="W339" s="45">
        <v>304.44610595703125</v>
      </c>
      <c r="X339" s="45"/>
      <c r="Y339" s="45"/>
      <c r="Z339" s="45">
        <v>290.4268798828125</v>
      </c>
      <c r="AA339" s="45">
        <v>328.084228515625</v>
      </c>
      <c r="AB339" s="45">
        <v>282.62188720703125</v>
      </c>
      <c r="AC339" s="45">
        <v>315.94757080078125</v>
      </c>
      <c r="AD339" s="45">
        <v>316.55984497070312</v>
      </c>
      <c r="AE339" s="45"/>
      <c r="AF339" s="45">
        <v>260.01947021484375</v>
      </c>
      <c r="AG339" s="45"/>
      <c r="AH339" s="2">
        <f t="shared" si="239"/>
        <v>26.514443514943469</v>
      </c>
      <c r="AI339" s="2">
        <f t="shared" si="240"/>
        <v>260.01947021484375</v>
      </c>
      <c r="AJ339" s="2">
        <f t="shared" si="241"/>
        <v>274.92706519633481</v>
      </c>
      <c r="AK339" s="2">
        <f t="shared" si="242"/>
        <v>314.69873046875</v>
      </c>
      <c r="AL339" s="2">
        <f t="shared" si="243"/>
        <v>354.47039574116519</v>
      </c>
      <c r="AM339" s="2">
        <f t="shared" si="244"/>
        <v>374.79971313476562</v>
      </c>
      <c r="AN339" s="89"/>
      <c r="AO339" s="64">
        <f t="shared" ref="AO339" ca="1" si="261">AN338</f>
        <v>305.29376344904057</v>
      </c>
      <c r="AP339" s="88"/>
      <c r="AQ339" s="88"/>
      <c r="AR339" s="88"/>
      <c r="AS339" s="88"/>
      <c r="AT339" s="2"/>
    </row>
    <row r="340" spans="1:46">
      <c r="A340" s="14" t="str">
        <f>'data organization'!S341</f>
        <v>338:17:2.02:HS</v>
      </c>
      <c r="B340" s="45">
        <v>154.9810791015625</v>
      </c>
      <c r="C340" s="45">
        <v>154.98344421386719</v>
      </c>
      <c r="D340" s="45">
        <v>154.98344421386719</v>
      </c>
      <c r="E340" s="45">
        <v>154.97871398925781</v>
      </c>
      <c r="F340" s="45">
        <v>154.9810791015625</v>
      </c>
      <c r="G340" s="45">
        <v>154.98344421386719</v>
      </c>
      <c r="H340" s="45">
        <v>154.97871398925781</v>
      </c>
      <c r="I340" s="45">
        <v>154.97634887695312</v>
      </c>
      <c r="J340" s="45">
        <v>154.97634887695312</v>
      </c>
      <c r="K340" s="45">
        <v>154.9810791015625</v>
      </c>
      <c r="L340" s="45">
        <v>154.9810791015625</v>
      </c>
      <c r="M340" s="45">
        <v>154.97634887695312</v>
      </c>
      <c r="N340" s="45">
        <v>154.9810791015625</v>
      </c>
      <c r="O340" s="45">
        <v>154.9810791015625</v>
      </c>
      <c r="P340" s="45"/>
      <c r="Q340" s="45"/>
      <c r="R340" s="45">
        <v>154.97634887695312</v>
      </c>
      <c r="S340" s="45"/>
      <c r="T340" s="45"/>
      <c r="U340" s="45">
        <v>154.9810791015625</v>
      </c>
      <c r="V340" s="45">
        <v>154.97634887695312</v>
      </c>
      <c r="W340" s="45">
        <v>154.97871398925781</v>
      </c>
      <c r="X340" s="45"/>
      <c r="Y340" s="45"/>
      <c r="Z340" s="45">
        <v>154.97398376464844</v>
      </c>
      <c r="AA340" s="45">
        <v>154.98344421386719</v>
      </c>
      <c r="AB340" s="45">
        <v>154.97634887695312</v>
      </c>
      <c r="AC340" s="45">
        <v>154.97871398925781</v>
      </c>
      <c r="AD340" s="45">
        <v>154.97398376464844</v>
      </c>
      <c r="AE340" s="45"/>
      <c r="AF340" s="45">
        <v>154.9810791015625</v>
      </c>
      <c r="AG340" s="45"/>
      <c r="AH340" s="2">
        <f t="shared" si="239"/>
        <v>2.9794375147808774E-3</v>
      </c>
      <c r="AI340" s="2">
        <f t="shared" si="240"/>
        <v>154.97398376464844</v>
      </c>
      <c r="AJ340" s="2">
        <f t="shared" si="241"/>
        <v>154.97483611106182</v>
      </c>
      <c r="AK340" s="2">
        <f t="shared" si="242"/>
        <v>154.97930526733398</v>
      </c>
      <c r="AL340" s="2">
        <f t="shared" si="243"/>
        <v>154.98377442360615</v>
      </c>
      <c r="AM340" s="2">
        <f t="shared" si="244"/>
        <v>154.98344421386719</v>
      </c>
      <c r="AN340" s="89"/>
      <c r="AO340" s="64">
        <f t="shared" ref="AO340" ca="1" si="262">AN338</f>
        <v>305.29376344904057</v>
      </c>
      <c r="AP340" s="88"/>
      <c r="AQ340" s="88"/>
      <c r="AR340" s="88"/>
      <c r="AS340" s="88"/>
      <c r="AT340" s="2"/>
    </row>
    <row r="341" spans="1:46">
      <c r="A341" s="14" t="str">
        <f>'data organization'!S342</f>
        <v>339:17:2:HI</v>
      </c>
      <c r="B341" s="45">
        <v>303.26925659179687</v>
      </c>
      <c r="C341" s="45">
        <v>308.1177978515625</v>
      </c>
      <c r="D341" s="45">
        <v>287.94155883789062</v>
      </c>
      <c r="E341" s="45">
        <v>326.26077270507812</v>
      </c>
      <c r="F341" s="45">
        <v>303.11285400390625</v>
      </c>
      <c r="G341" s="45">
        <v>302.80001831054687</v>
      </c>
      <c r="H341" s="45">
        <v>295.13619995117187</v>
      </c>
      <c r="I341" s="45">
        <v>278.71365356445312</v>
      </c>
      <c r="J341" s="45">
        <v>298.57708740234375</v>
      </c>
      <c r="K341" s="45">
        <v>322.6634521484375</v>
      </c>
      <c r="L341" s="45">
        <v>278.24444580078125</v>
      </c>
      <c r="M341" s="45">
        <v>269.48577880859375</v>
      </c>
      <c r="N341" s="45">
        <v>302.330810546875</v>
      </c>
      <c r="O341" s="45">
        <v>268.7037353515625</v>
      </c>
      <c r="P341" s="45"/>
      <c r="Q341" s="45"/>
      <c r="R341" s="45">
        <v>261.66552734375</v>
      </c>
      <c r="S341" s="45"/>
      <c r="T341" s="45"/>
      <c r="U341" s="45">
        <v>342.83969116210937</v>
      </c>
      <c r="V341" s="45">
        <v>277.14962768554687</v>
      </c>
      <c r="W341" s="45">
        <v>279.33929443359375</v>
      </c>
      <c r="X341" s="45"/>
      <c r="Y341" s="45"/>
      <c r="Z341" s="45">
        <v>274.49072265625</v>
      </c>
      <c r="AA341" s="45">
        <v>313.2791748046875</v>
      </c>
      <c r="AB341" s="45">
        <v>268.078125</v>
      </c>
      <c r="AC341" s="45">
        <v>290.7568359375</v>
      </c>
      <c r="AD341" s="45">
        <v>302.9564208984375</v>
      </c>
      <c r="AE341" s="45"/>
      <c r="AF341" s="45">
        <v>244.61738586425781</v>
      </c>
      <c r="AG341" s="45"/>
      <c r="AH341" s="2">
        <f t="shared" si="239"/>
        <v>22.759893770472168</v>
      </c>
      <c r="AI341" s="2">
        <f t="shared" si="240"/>
        <v>244.61738586425781</v>
      </c>
      <c r="AJ341" s="2">
        <f t="shared" si="241"/>
        <v>257.54891883017228</v>
      </c>
      <c r="AK341" s="2">
        <f t="shared" si="242"/>
        <v>291.68875948588055</v>
      </c>
      <c r="AL341" s="2">
        <f t="shared" si="243"/>
        <v>325.82860014158882</v>
      </c>
      <c r="AM341" s="2">
        <f t="shared" si="244"/>
        <v>342.83969116210937</v>
      </c>
      <c r="AN341" s="89">
        <f ca="1">INDIRECT("'calcGREEN(1)'!R"&amp;ROW('calcGREEN(1)'!$V$17)+(ROW(AN341)-ROW($AN$116))/3&amp;"C"&amp;COLUMN('calcGREEN(1)'!$V$17),FALSE)</f>
        <v>300.69202020208763</v>
      </c>
      <c r="AO341" s="64">
        <f t="shared" ref="AO341" ca="1" si="263">AN341</f>
        <v>300.69202020208763</v>
      </c>
      <c r="AP341" s="88">
        <f>AK341-AK344</f>
        <v>4.4640579223632812</v>
      </c>
      <c r="AQ341" s="88">
        <f>AK342-AK345</f>
        <v>6.2809937795003066</v>
      </c>
      <c r="AR341" s="88">
        <f>AK343-AK346</f>
        <v>1.18255615234375E-3</v>
      </c>
      <c r="AS341" s="88">
        <f>data3!AM341</f>
        <v>0.13559722900390625</v>
      </c>
      <c r="AT341" s="2"/>
    </row>
    <row r="342" spans="1:46">
      <c r="A342" s="14" t="str">
        <f>'data organization'!S343</f>
        <v>340:17:2:LO</v>
      </c>
      <c r="B342" s="45">
        <v>316.68002319335937</v>
      </c>
      <c r="C342" s="45">
        <v>331.98672485351562</v>
      </c>
      <c r="D342" s="45">
        <v>300.274658203125</v>
      </c>
      <c r="E342" s="45">
        <v>369.86151123046875</v>
      </c>
      <c r="F342" s="45">
        <v>318.03045654296875</v>
      </c>
      <c r="G342" s="45">
        <v>328.65643310546875</v>
      </c>
      <c r="H342" s="45">
        <v>321.05172729492187</v>
      </c>
      <c r="I342" s="45">
        <v>287.977783203125</v>
      </c>
      <c r="J342" s="45">
        <v>301.17303466796875</v>
      </c>
      <c r="K342" s="45">
        <v>334.68185424804687</v>
      </c>
      <c r="L342" s="45">
        <v>290.91323852539062</v>
      </c>
      <c r="M342" s="45">
        <v>301.5220947265625</v>
      </c>
      <c r="N342" s="45">
        <v>337.78323364257812</v>
      </c>
      <c r="O342" s="45">
        <v>274.5364990234375</v>
      </c>
      <c r="P342" s="45"/>
      <c r="Q342" s="45"/>
      <c r="R342" s="45">
        <v>285.01373291015625</v>
      </c>
      <c r="S342" s="45"/>
      <c r="T342" s="45"/>
      <c r="U342" s="45">
        <v>349.98281860351562</v>
      </c>
      <c r="V342" s="45">
        <v>302.00848388671875</v>
      </c>
      <c r="W342" s="45">
        <v>298.86700439453125</v>
      </c>
      <c r="X342" s="45"/>
      <c r="Y342" s="45"/>
      <c r="Z342" s="45">
        <v>284.91644287109375</v>
      </c>
      <c r="AA342" s="45">
        <v>322.33349609375</v>
      </c>
      <c r="AB342" s="45">
        <v>278.14718627929687</v>
      </c>
      <c r="AC342" s="45">
        <v>309.92218017578125</v>
      </c>
      <c r="AD342" s="45">
        <v>310.09957885742187</v>
      </c>
      <c r="AE342" s="45"/>
      <c r="AF342" s="45">
        <v>257.6905517578125</v>
      </c>
      <c r="AG342" s="45"/>
      <c r="AH342" s="2">
        <f t="shared" si="239"/>
        <v>25.78638303891784</v>
      </c>
      <c r="AI342" s="2">
        <f t="shared" si="240"/>
        <v>257.6905517578125</v>
      </c>
      <c r="AJ342" s="2">
        <f t="shared" si="241"/>
        <v>270.24170662041553</v>
      </c>
      <c r="AK342" s="2">
        <f t="shared" si="242"/>
        <v>308.9212811787923</v>
      </c>
      <c r="AL342" s="2">
        <f t="shared" si="243"/>
        <v>347.60085573716907</v>
      </c>
      <c r="AM342" s="2">
        <f t="shared" si="244"/>
        <v>369.86151123046875</v>
      </c>
      <c r="AN342" s="89"/>
      <c r="AO342" s="64">
        <f t="shared" ref="AO342" ca="1" si="264">AN341</f>
        <v>300.69202020208763</v>
      </c>
      <c r="AP342" s="88"/>
      <c r="AQ342" s="88"/>
      <c r="AR342" s="88"/>
      <c r="AS342" s="88"/>
      <c r="AT342" s="2"/>
    </row>
    <row r="343" spans="1:46">
      <c r="A343" s="14" t="str">
        <f>'data organization'!S344</f>
        <v>341:17:2:HS</v>
      </c>
      <c r="B343" s="45">
        <v>154.9810791015625</v>
      </c>
      <c r="C343" s="45">
        <v>154.97634887695312</v>
      </c>
      <c r="D343" s="45">
        <v>154.9810791015625</v>
      </c>
      <c r="E343" s="45">
        <v>154.98344421386719</v>
      </c>
      <c r="F343" s="45">
        <v>154.97871398925781</v>
      </c>
      <c r="G343" s="45">
        <v>154.9810791015625</v>
      </c>
      <c r="H343" s="45">
        <v>154.9810791015625</v>
      </c>
      <c r="I343" s="45">
        <v>154.97871398925781</v>
      </c>
      <c r="J343" s="45">
        <v>154.97871398925781</v>
      </c>
      <c r="K343" s="45">
        <v>154.98344421386719</v>
      </c>
      <c r="L343" s="45">
        <v>154.9810791015625</v>
      </c>
      <c r="M343" s="45">
        <v>154.97871398925781</v>
      </c>
      <c r="N343" s="45">
        <v>154.98344421386719</v>
      </c>
      <c r="O343" s="45">
        <v>154.97871398925781</v>
      </c>
      <c r="P343" s="45"/>
      <c r="Q343" s="45"/>
      <c r="R343" s="45">
        <v>154.9810791015625</v>
      </c>
      <c r="S343" s="45"/>
      <c r="T343" s="45"/>
      <c r="U343" s="45">
        <v>154.97871398925781</v>
      </c>
      <c r="V343" s="45">
        <v>154.97871398925781</v>
      </c>
      <c r="W343" s="45">
        <v>154.97871398925781</v>
      </c>
      <c r="X343" s="45"/>
      <c r="Y343" s="45"/>
      <c r="Z343" s="45">
        <v>154.97634887695312</v>
      </c>
      <c r="AA343" s="45">
        <v>154.98344421386719</v>
      </c>
      <c r="AB343" s="45">
        <v>154.97161865234375</v>
      </c>
      <c r="AC343" s="45">
        <v>154.97871398925781</v>
      </c>
      <c r="AD343" s="45">
        <v>154.97634887695312</v>
      </c>
      <c r="AE343" s="45"/>
      <c r="AF343" s="45">
        <v>154.97161865234375</v>
      </c>
      <c r="AG343" s="45"/>
      <c r="AH343" s="2">
        <f t="shared" si="239"/>
        <v>3.1944563925063165E-3</v>
      </c>
      <c r="AI343" s="2">
        <f t="shared" si="240"/>
        <v>154.97161865234375</v>
      </c>
      <c r="AJ343" s="2">
        <f t="shared" si="241"/>
        <v>154.97441503639919</v>
      </c>
      <c r="AK343" s="2">
        <f t="shared" si="242"/>
        <v>154.97920672098795</v>
      </c>
      <c r="AL343" s="2">
        <f t="shared" si="243"/>
        <v>154.9839984055767</v>
      </c>
      <c r="AM343" s="2">
        <f t="shared" si="244"/>
        <v>154.98344421386719</v>
      </c>
      <c r="AN343" s="89"/>
      <c r="AO343" s="64">
        <f t="shared" ref="AO343" ca="1" si="265">AN341</f>
        <v>300.69202020208763</v>
      </c>
      <c r="AP343" s="88"/>
      <c r="AQ343" s="88"/>
      <c r="AR343" s="88"/>
      <c r="AS343" s="88"/>
      <c r="AT343" s="2"/>
    </row>
    <row r="344" spans="1:46">
      <c r="A344" s="14" t="str">
        <f>'data organization'!S345</f>
        <v>342:17:1.98:HI</v>
      </c>
      <c r="B344" s="45">
        <v>298.57708740234375</v>
      </c>
      <c r="C344" s="45">
        <v>303.26925659179687</v>
      </c>
      <c r="D344" s="45">
        <v>283.56222534179687</v>
      </c>
      <c r="E344" s="45">
        <v>321.25582885742187</v>
      </c>
      <c r="F344" s="45">
        <v>298.42068481445312</v>
      </c>
      <c r="G344" s="45">
        <v>298.2642822265625</v>
      </c>
      <c r="H344" s="45">
        <v>290.60043334960937</v>
      </c>
      <c r="I344" s="45">
        <v>274.49072265625</v>
      </c>
      <c r="J344" s="45">
        <v>294.04135131835937</v>
      </c>
      <c r="K344" s="45">
        <v>317.65850830078125</v>
      </c>
      <c r="L344" s="45">
        <v>274.02151489257812</v>
      </c>
      <c r="M344" s="45">
        <v>265.26284790039062</v>
      </c>
      <c r="N344" s="45">
        <v>297.79507446289062</v>
      </c>
      <c r="O344" s="45">
        <v>264.48080444335937</v>
      </c>
      <c r="P344" s="45"/>
      <c r="Q344" s="45"/>
      <c r="R344" s="45">
        <v>257.75540161132812</v>
      </c>
      <c r="S344" s="45"/>
      <c r="T344" s="45"/>
      <c r="U344" s="45">
        <v>337.52194213867187</v>
      </c>
      <c r="V344" s="45">
        <v>272.92666625976562</v>
      </c>
      <c r="W344" s="45">
        <v>275.11636352539062</v>
      </c>
      <c r="X344" s="45"/>
      <c r="Y344" s="45"/>
      <c r="Z344" s="45">
        <v>270.26779174804687</v>
      </c>
      <c r="AA344" s="45">
        <v>308.43060302734375</v>
      </c>
      <c r="AB344" s="45">
        <v>264.0115966796875</v>
      </c>
      <c r="AC344" s="45">
        <v>286.37750244140625</v>
      </c>
      <c r="AD344" s="45">
        <v>298.42068481445312</v>
      </c>
      <c r="AE344" s="45"/>
      <c r="AF344" s="45">
        <v>240.86366271972656</v>
      </c>
      <c r="AG344" s="45"/>
      <c r="AH344" s="2">
        <f t="shared" si="239"/>
        <v>22.397343342283722</v>
      </c>
      <c r="AI344" s="2">
        <f t="shared" si="240"/>
        <v>240.86366271972656</v>
      </c>
      <c r="AJ344" s="2">
        <f t="shared" si="241"/>
        <v>253.62868655009169</v>
      </c>
      <c r="AK344" s="2">
        <f t="shared" si="242"/>
        <v>287.22470156351727</v>
      </c>
      <c r="AL344" s="2">
        <f t="shared" si="243"/>
        <v>320.82071657694286</v>
      </c>
      <c r="AM344" s="2">
        <f t="shared" si="244"/>
        <v>337.52194213867187</v>
      </c>
      <c r="AN344" s="89">
        <f ca="1">INDIRECT("'calcGREEN(1)'!R"&amp;ROW('calcGREEN(1)'!$V$17)+(ROW(AN344)-ROW($AN$116))/3&amp;"C"&amp;COLUMN('calcGREEN(1)'!$V$17),FALSE)</f>
        <v>296.09625039736483</v>
      </c>
      <c r="AO344" s="64">
        <f t="shared" ref="AO344" ca="1" si="266">AN344</f>
        <v>296.09625039736483</v>
      </c>
      <c r="AP344" s="88">
        <f>AK344-AK347</f>
        <v>4.4640579223632812</v>
      </c>
      <c r="AQ344" s="88">
        <f>AK345-AK348</f>
        <v>6.0039482116699219</v>
      </c>
      <c r="AR344" s="88">
        <f>AK346-AK349</f>
        <v>0</v>
      </c>
      <c r="AS344" s="88">
        <f>data3!AM344</f>
        <v>0.13620951867872755</v>
      </c>
      <c r="AT344" s="2"/>
    </row>
    <row r="345" spans="1:46">
      <c r="A345" s="14" t="str">
        <f>'data organization'!S346</f>
        <v>343:17:1.98:LO</v>
      </c>
      <c r="B345" s="45">
        <v>311.696044921875</v>
      </c>
      <c r="C345" s="45">
        <v>325.13162231445312</v>
      </c>
      <c r="D345" s="45">
        <v>294.655517578125</v>
      </c>
      <c r="E345" s="45">
        <v>357.8221435546875</v>
      </c>
      <c r="F345" s="45">
        <v>311.38705444335937</v>
      </c>
      <c r="G345" s="45">
        <v>321.80133056640625</v>
      </c>
      <c r="H345" s="45">
        <v>315.12359619140625</v>
      </c>
      <c r="I345" s="45">
        <v>282.98809814453125</v>
      </c>
      <c r="J345" s="45">
        <v>293.84298706054687</v>
      </c>
      <c r="K345" s="45">
        <v>328.18722534179687</v>
      </c>
      <c r="L345" s="45">
        <v>284.93362426757812</v>
      </c>
      <c r="M345" s="45">
        <v>295.897216796875</v>
      </c>
      <c r="N345" s="45">
        <v>331.39163208007812</v>
      </c>
      <c r="O345" s="45">
        <v>268.6427001953125</v>
      </c>
      <c r="P345" s="45"/>
      <c r="Q345" s="45"/>
      <c r="R345" s="45">
        <v>279.86380004882812</v>
      </c>
      <c r="S345" s="45"/>
      <c r="T345" s="45"/>
      <c r="U345" s="45">
        <v>341.27947998046875</v>
      </c>
      <c r="V345" s="45">
        <v>295.8114013671875</v>
      </c>
      <c r="W345" s="45">
        <v>293.01327514648437</v>
      </c>
      <c r="X345" s="45"/>
      <c r="Y345" s="45"/>
      <c r="Z345" s="45">
        <v>279.97824096679687</v>
      </c>
      <c r="AA345" s="45">
        <v>315.89608764648437</v>
      </c>
      <c r="AB345" s="45">
        <v>272.67108154296875</v>
      </c>
      <c r="AC345" s="45">
        <v>304.44610595703125</v>
      </c>
      <c r="AD345" s="45">
        <v>303.37606811523437</v>
      </c>
      <c r="AE345" s="45"/>
      <c r="AF345" s="45">
        <v>253.53056335449219</v>
      </c>
      <c r="AG345" s="45"/>
      <c r="AH345" s="2">
        <f t="shared" si="239"/>
        <v>24.59050436528263</v>
      </c>
      <c r="AI345" s="2">
        <f t="shared" si="240"/>
        <v>253.53056335449219</v>
      </c>
      <c r="AJ345" s="2">
        <f t="shared" si="241"/>
        <v>265.75453085136803</v>
      </c>
      <c r="AK345" s="2">
        <f t="shared" si="242"/>
        <v>302.64028739929199</v>
      </c>
      <c r="AL345" s="2">
        <f t="shared" si="243"/>
        <v>339.52604394721595</v>
      </c>
      <c r="AM345" s="2">
        <f t="shared" si="244"/>
        <v>357.8221435546875</v>
      </c>
      <c r="AN345" s="89"/>
      <c r="AO345" s="64">
        <f t="shared" ref="AO345" ca="1" si="267">AN344</f>
        <v>296.09625039736483</v>
      </c>
      <c r="AP345" s="88"/>
      <c r="AQ345" s="88"/>
      <c r="AR345" s="88"/>
      <c r="AS345" s="88"/>
      <c r="AT345" s="2"/>
    </row>
    <row r="346" spans="1:46">
      <c r="A346" s="14" t="str">
        <f>'data organization'!S347</f>
        <v>344:17:1.98:HS</v>
      </c>
      <c r="B346" s="45">
        <v>154.97871398925781</v>
      </c>
      <c r="C346" s="45">
        <v>154.97871398925781</v>
      </c>
      <c r="D346" s="45">
        <v>154.97871398925781</v>
      </c>
      <c r="E346" s="45">
        <v>154.97871398925781</v>
      </c>
      <c r="F346" s="45">
        <v>154.9810791015625</v>
      </c>
      <c r="G346" s="45">
        <v>154.97871398925781</v>
      </c>
      <c r="H346" s="45">
        <v>154.97871398925781</v>
      </c>
      <c r="I346" s="45">
        <v>154.97634887695312</v>
      </c>
      <c r="J346" s="45">
        <v>154.97634887695312</v>
      </c>
      <c r="K346" s="45">
        <v>154.97871398925781</v>
      </c>
      <c r="L346" s="45">
        <v>154.97871398925781</v>
      </c>
      <c r="M346" s="45">
        <v>154.97871398925781</v>
      </c>
      <c r="N346" s="45">
        <v>154.9810791015625</v>
      </c>
      <c r="O346" s="45">
        <v>154.97634887695312</v>
      </c>
      <c r="P346" s="45"/>
      <c r="Q346" s="45"/>
      <c r="R346" s="45">
        <v>154.98344421386719</v>
      </c>
      <c r="S346" s="45"/>
      <c r="T346" s="45"/>
      <c r="U346" s="45">
        <v>154.97871398925781</v>
      </c>
      <c r="V346" s="45">
        <v>154.97871398925781</v>
      </c>
      <c r="W346" s="45">
        <v>154.9810791015625</v>
      </c>
      <c r="X346" s="45"/>
      <c r="Y346" s="45"/>
      <c r="Z346" s="45">
        <v>154.97634887695312</v>
      </c>
      <c r="AA346" s="45">
        <v>154.97634887695312</v>
      </c>
      <c r="AB346" s="45">
        <v>154.97634887695312</v>
      </c>
      <c r="AC346" s="45">
        <v>154.97871398925781</v>
      </c>
      <c r="AD346" s="45">
        <v>154.97398376464844</v>
      </c>
      <c r="AE346" s="45"/>
      <c r="AF346" s="45">
        <v>154.96925354003906</v>
      </c>
      <c r="AG346" s="45"/>
      <c r="AH346" s="2">
        <f t="shared" si="239"/>
        <v>2.7439527934503892E-3</v>
      </c>
      <c r="AI346" s="2">
        <f t="shared" si="240"/>
        <v>154.96925354003906</v>
      </c>
      <c r="AJ346" s="2">
        <f t="shared" si="241"/>
        <v>154.97390823564544</v>
      </c>
      <c r="AK346" s="2">
        <f t="shared" si="242"/>
        <v>154.9780241648356</v>
      </c>
      <c r="AL346" s="2">
        <f t="shared" si="243"/>
        <v>154.98214009402577</v>
      </c>
      <c r="AM346" s="2">
        <f t="shared" si="244"/>
        <v>154.98344421386719</v>
      </c>
      <c r="AN346" s="89"/>
      <c r="AO346" s="64">
        <f t="shared" ref="AO346" ca="1" si="268">AN344</f>
        <v>296.09625039736483</v>
      </c>
      <c r="AP346" s="88"/>
      <c r="AQ346" s="88"/>
      <c r="AR346" s="88"/>
      <c r="AS346" s="88"/>
      <c r="AT346" s="2"/>
    </row>
    <row r="347" spans="1:46">
      <c r="A347" s="14" t="str">
        <f>'data organization'!S348</f>
        <v>345:17:1.96:HI</v>
      </c>
      <c r="B347" s="45">
        <v>294.04135131835937</v>
      </c>
      <c r="C347" s="45">
        <v>298.57708740234375</v>
      </c>
      <c r="D347" s="45">
        <v>279.18289184570313</v>
      </c>
      <c r="E347" s="45">
        <v>316.2508544921875</v>
      </c>
      <c r="F347" s="45">
        <v>293.72854614257812</v>
      </c>
      <c r="G347" s="45">
        <v>293.5721435546875</v>
      </c>
      <c r="H347" s="45">
        <v>286.064697265625</v>
      </c>
      <c r="I347" s="45">
        <v>270.11138916015625</v>
      </c>
      <c r="J347" s="45">
        <v>289.34921264648437</v>
      </c>
      <c r="K347" s="45">
        <v>312.8099365234375</v>
      </c>
      <c r="L347" s="45">
        <v>269.798583984375</v>
      </c>
      <c r="M347" s="45">
        <v>261.19631958007813</v>
      </c>
      <c r="N347" s="45">
        <v>293.10293579101562</v>
      </c>
      <c r="O347" s="45">
        <v>260.41427612304687</v>
      </c>
      <c r="P347" s="45"/>
      <c r="Q347" s="45"/>
      <c r="R347" s="45">
        <v>253.68887329101563</v>
      </c>
      <c r="S347" s="45"/>
      <c r="T347" s="45"/>
      <c r="U347" s="45">
        <v>332.36056518554687</v>
      </c>
      <c r="V347" s="45">
        <v>268.7037353515625</v>
      </c>
      <c r="W347" s="45">
        <v>270.73699951171875</v>
      </c>
      <c r="X347" s="45"/>
      <c r="Y347" s="45"/>
      <c r="Z347" s="45">
        <v>266.04486083984375</v>
      </c>
      <c r="AA347" s="45">
        <v>303.73846435546875</v>
      </c>
      <c r="AB347" s="45">
        <v>259.945068359375</v>
      </c>
      <c r="AC347" s="45">
        <v>281.84176635742187</v>
      </c>
      <c r="AD347" s="45">
        <v>293.72854614257812</v>
      </c>
      <c r="AE347" s="45"/>
      <c r="AF347" s="45">
        <v>237.26634216308594</v>
      </c>
      <c r="AG347" s="45"/>
      <c r="AH347" s="2">
        <f t="shared" si="239"/>
        <v>22.05135540238151</v>
      </c>
      <c r="AI347" s="2">
        <f t="shared" si="240"/>
        <v>237.26634216308594</v>
      </c>
      <c r="AJ347" s="2">
        <f t="shared" si="241"/>
        <v>249.68361053758173</v>
      </c>
      <c r="AK347" s="2">
        <f t="shared" si="242"/>
        <v>282.76064364115399</v>
      </c>
      <c r="AL347" s="2">
        <f t="shared" si="243"/>
        <v>315.83767674472625</v>
      </c>
      <c r="AM347" s="2">
        <f t="shared" si="244"/>
        <v>332.36056518554687</v>
      </c>
      <c r="AN347" s="89">
        <f ca="1">INDIRECT("'calcGREEN(1)'!R"&amp;ROW('calcGREEN(1)'!$V$17)+(ROW(AN347)-ROW($AN$116))/3&amp;"C"&amp;COLUMN('calcGREEN(1)'!$V$17),FALSE)</f>
        <v>291.47972838096365</v>
      </c>
      <c r="AO347" s="64">
        <f t="shared" ref="AO347" ca="1" si="269">AN347</f>
        <v>291.47972838096365</v>
      </c>
      <c r="AP347" s="88">
        <f>AK347-AK350</f>
        <v>4.4836088816325059</v>
      </c>
      <c r="AQ347" s="88">
        <f>AK348-AK351</f>
        <v>5.9760526021321425</v>
      </c>
      <c r="AR347" s="88">
        <f>AK349-AK352</f>
        <v>8.869171142578125E-4</v>
      </c>
      <c r="AS347" s="88">
        <f>data3!AM347</f>
        <v>0.13558104730421405</v>
      </c>
      <c r="AT347" s="2"/>
    </row>
    <row r="348" spans="1:46">
      <c r="A348" s="14" t="str">
        <f>'data organization'!S349</f>
        <v>346:17:1.96:LO</v>
      </c>
      <c r="B348" s="45">
        <v>306.20278930664062</v>
      </c>
      <c r="C348" s="45">
        <v>319.4266357421875</v>
      </c>
      <c r="D348" s="45">
        <v>289.0020751953125</v>
      </c>
      <c r="E348" s="45">
        <v>349.05014038085937</v>
      </c>
      <c r="F348" s="45">
        <v>306.91806030273437</v>
      </c>
      <c r="G348" s="45">
        <v>316.113525390625</v>
      </c>
      <c r="H348" s="45">
        <v>309.13253784179687</v>
      </c>
      <c r="I348" s="45">
        <v>277.62646484375</v>
      </c>
      <c r="J348" s="45">
        <v>287.388427734375</v>
      </c>
      <c r="K348" s="45">
        <v>320.98876953125</v>
      </c>
      <c r="L348" s="45">
        <v>279.22866821289063</v>
      </c>
      <c r="M348" s="45">
        <v>290.30670166015625</v>
      </c>
      <c r="N348" s="45">
        <v>325.91552734375</v>
      </c>
      <c r="O348" s="45">
        <v>263.14373779296875</v>
      </c>
      <c r="P348" s="45"/>
      <c r="Q348" s="45"/>
      <c r="R348" s="45">
        <v>274.45639038085937</v>
      </c>
      <c r="S348" s="45"/>
      <c r="T348" s="45"/>
      <c r="U348" s="45">
        <v>333.66329956054687</v>
      </c>
      <c r="V348" s="45">
        <v>289.911865234375</v>
      </c>
      <c r="W348" s="45">
        <v>287.27969360351562</v>
      </c>
      <c r="X348" s="45"/>
      <c r="Y348" s="45"/>
      <c r="Z348" s="45">
        <v>272.8370361328125</v>
      </c>
      <c r="AA348" s="45">
        <v>309.32708740234375</v>
      </c>
      <c r="AB348" s="45">
        <v>267.89309692382813</v>
      </c>
      <c r="AC348" s="45">
        <v>298.00299072265625</v>
      </c>
      <c r="AD348" s="45">
        <v>296.66970825195312</v>
      </c>
      <c r="AE348" s="45"/>
      <c r="AF348" s="45">
        <v>248.78691101074219</v>
      </c>
      <c r="AG348" s="45"/>
      <c r="AH348" s="2">
        <f t="shared" si="239"/>
        <v>24.01129541075403</v>
      </c>
      <c r="AI348" s="2">
        <f t="shared" si="240"/>
        <v>248.78691101074219</v>
      </c>
      <c r="AJ348" s="2">
        <f t="shared" si="241"/>
        <v>260.619396071491</v>
      </c>
      <c r="AK348" s="2">
        <f t="shared" si="242"/>
        <v>296.63633918762207</v>
      </c>
      <c r="AL348" s="2">
        <f t="shared" si="243"/>
        <v>332.65328230375314</v>
      </c>
      <c r="AM348" s="2">
        <f t="shared" si="244"/>
        <v>349.05014038085937</v>
      </c>
      <c r="AN348" s="89"/>
      <c r="AO348" s="64">
        <f t="shared" ref="AO348" ca="1" si="270">AN347</f>
        <v>291.47972838096365</v>
      </c>
      <c r="AP348" s="88"/>
      <c r="AQ348" s="88"/>
      <c r="AR348" s="88"/>
      <c r="AS348" s="88"/>
      <c r="AT348" s="2"/>
    </row>
    <row r="349" spans="1:46">
      <c r="A349" s="14" t="str">
        <f>'data organization'!S350</f>
        <v>347:17:1.96:HS</v>
      </c>
      <c r="B349" s="45">
        <v>154.97871398925781</v>
      </c>
      <c r="C349" s="45">
        <v>154.97398376464844</v>
      </c>
      <c r="D349" s="45">
        <v>154.98344421386719</v>
      </c>
      <c r="E349" s="45">
        <v>154.97871398925781</v>
      </c>
      <c r="F349" s="45">
        <v>154.97871398925781</v>
      </c>
      <c r="G349" s="45">
        <v>154.98580932617187</v>
      </c>
      <c r="H349" s="45">
        <v>154.9810791015625</v>
      </c>
      <c r="I349" s="45">
        <v>154.97398376464844</v>
      </c>
      <c r="J349" s="45">
        <v>154.97634887695312</v>
      </c>
      <c r="K349" s="45">
        <v>154.97634887695312</v>
      </c>
      <c r="L349" s="45">
        <v>154.9810791015625</v>
      </c>
      <c r="M349" s="45">
        <v>154.97634887695312</v>
      </c>
      <c r="N349" s="45">
        <v>154.98344421386719</v>
      </c>
      <c r="O349" s="45">
        <v>154.97634887695312</v>
      </c>
      <c r="P349" s="45"/>
      <c r="Q349" s="45"/>
      <c r="R349" s="45">
        <v>154.97871398925781</v>
      </c>
      <c r="S349" s="45"/>
      <c r="T349" s="45"/>
      <c r="U349" s="45">
        <v>154.97871398925781</v>
      </c>
      <c r="V349" s="45">
        <v>154.97634887695312</v>
      </c>
      <c r="W349" s="45">
        <v>154.97634887695312</v>
      </c>
      <c r="X349" s="45"/>
      <c r="Y349" s="45"/>
      <c r="Z349" s="45">
        <v>154.97398376464844</v>
      </c>
      <c r="AA349" s="45">
        <v>154.97398376464844</v>
      </c>
      <c r="AB349" s="45">
        <v>154.97871398925781</v>
      </c>
      <c r="AC349" s="45">
        <v>154.97871398925781</v>
      </c>
      <c r="AD349" s="45">
        <v>154.97871398925781</v>
      </c>
      <c r="AE349" s="45"/>
      <c r="AF349" s="45">
        <v>154.97398376464844</v>
      </c>
      <c r="AG349" s="45"/>
      <c r="AH349" s="2">
        <f t="shared" si="239"/>
        <v>3.2322992490683971E-3</v>
      </c>
      <c r="AI349" s="2">
        <f t="shared" si="240"/>
        <v>154.97398376464844</v>
      </c>
      <c r="AJ349" s="2">
        <f t="shared" si="241"/>
        <v>154.97317571596199</v>
      </c>
      <c r="AK349" s="2">
        <f t="shared" si="242"/>
        <v>154.9780241648356</v>
      </c>
      <c r="AL349" s="2">
        <f t="shared" si="243"/>
        <v>154.98287261370922</v>
      </c>
      <c r="AM349" s="2">
        <f t="shared" si="244"/>
        <v>154.98580932617187</v>
      </c>
      <c r="AN349" s="89"/>
      <c r="AO349" s="64">
        <f t="shared" ref="AO349" ca="1" si="271">AN347</f>
        <v>291.47972838096365</v>
      </c>
      <c r="AP349" s="88"/>
      <c r="AQ349" s="88"/>
      <c r="AR349" s="88"/>
      <c r="AS349" s="88"/>
      <c r="AT349" s="2"/>
    </row>
    <row r="350" spans="1:46">
      <c r="A350" s="14" t="str">
        <f>'data organization'!S351</f>
        <v>348:17:1.94:HI</v>
      </c>
      <c r="B350" s="45">
        <v>289.34921264648437</v>
      </c>
      <c r="C350" s="45">
        <v>293.88494873046875</v>
      </c>
      <c r="D350" s="45">
        <v>274.64712524414062</v>
      </c>
      <c r="E350" s="45">
        <v>311.24591064453125</v>
      </c>
      <c r="F350" s="45">
        <v>289.03640747070312</v>
      </c>
      <c r="G350" s="45">
        <v>288.87997436523437</v>
      </c>
      <c r="H350" s="45">
        <v>281.52896118164062</v>
      </c>
      <c r="I350" s="45">
        <v>265.88845825195312</v>
      </c>
      <c r="J350" s="45">
        <v>284.81344604492188</v>
      </c>
      <c r="K350" s="45">
        <v>307.96139526367187</v>
      </c>
      <c r="L350" s="45">
        <v>265.57565307617187</v>
      </c>
      <c r="M350" s="45">
        <v>256.97335815429687</v>
      </c>
      <c r="N350" s="45">
        <v>288.4107666015625</v>
      </c>
      <c r="O350" s="45">
        <v>256.34774780273437</v>
      </c>
      <c r="P350" s="45"/>
      <c r="Q350" s="45"/>
      <c r="R350" s="45">
        <v>249.62234497070313</v>
      </c>
      <c r="S350" s="45"/>
      <c r="T350" s="45"/>
      <c r="U350" s="45">
        <v>327.04281616210937</v>
      </c>
      <c r="V350" s="45">
        <v>264.48080444335937</v>
      </c>
      <c r="W350" s="45">
        <v>266.51406860351562</v>
      </c>
      <c r="X350" s="45"/>
      <c r="Y350" s="45"/>
      <c r="Z350" s="45">
        <v>261.82192993164063</v>
      </c>
      <c r="AA350" s="45">
        <v>298.889892578125</v>
      </c>
      <c r="AB350" s="45">
        <v>255.72213745117187</v>
      </c>
      <c r="AC350" s="45">
        <v>277.46243286132812</v>
      </c>
      <c r="AD350" s="45">
        <v>289.03640747070312</v>
      </c>
      <c r="AE350" s="45"/>
      <c r="AF350" s="45">
        <v>233.51263427734375</v>
      </c>
      <c r="AG350" s="45"/>
      <c r="AH350" s="2">
        <f t="shared" si="239"/>
        <v>21.703299935435435</v>
      </c>
      <c r="AI350" s="2">
        <f t="shared" si="240"/>
        <v>233.51263427734375</v>
      </c>
      <c r="AJ350" s="2">
        <f t="shared" si="241"/>
        <v>245.72208485636833</v>
      </c>
      <c r="AK350" s="2">
        <f t="shared" si="242"/>
        <v>278.27703475952148</v>
      </c>
      <c r="AL350" s="2">
        <f t="shared" si="243"/>
        <v>310.83198466267464</v>
      </c>
      <c r="AM350" s="2">
        <f t="shared" si="244"/>
        <v>327.04281616210937</v>
      </c>
      <c r="AN350" s="89">
        <f ca="1">INDIRECT("'calcGREEN(1)'!R"&amp;ROW('calcGREEN(1)'!$V$17)+(ROW(AN350)-ROW($AN$116))/3&amp;"C"&amp;COLUMN('calcGREEN(1)'!$V$17),FALSE)</f>
        <v>286.8845070193571</v>
      </c>
      <c r="AO350" s="64">
        <f t="shared" ref="AO350" ca="1" si="272">AN350</f>
        <v>286.8845070193571</v>
      </c>
      <c r="AP350" s="88">
        <f>AK350-AK353</f>
        <v>4.4640611012776503</v>
      </c>
      <c r="AQ350" s="88">
        <f>AK351-AK354</f>
        <v>5.8341922760009766</v>
      </c>
      <c r="AR350" s="88">
        <f>AK352-AK355</f>
        <v>6.8982442218157303E-4</v>
      </c>
      <c r="AS350" s="88">
        <f>data3!AM350</f>
        <v>0.13596737769342226</v>
      </c>
      <c r="AT350" s="2"/>
    </row>
    <row r="351" spans="1:46">
      <c r="A351" s="14" t="str">
        <f>'data organization'!S352</f>
        <v>349:17:1.94:LO</v>
      </c>
      <c r="B351" s="45">
        <v>299.89126586914062</v>
      </c>
      <c r="C351" s="45">
        <v>313.78460693359375</v>
      </c>
      <c r="D351" s="45">
        <v>282.91943359375</v>
      </c>
      <c r="E351" s="45">
        <v>341.5712890625</v>
      </c>
      <c r="F351" s="45">
        <v>300.39483642578125</v>
      </c>
      <c r="G351" s="45">
        <v>310.66033935546875</v>
      </c>
      <c r="H351" s="45">
        <v>302.61502075195312</v>
      </c>
      <c r="I351" s="45">
        <v>271.65255737304687</v>
      </c>
      <c r="J351" s="45">
        <v>282.15267944335937</v>
      </c>
      <c r="K351" s="45">
        <v>314.84893798828125</v>
      </c>
      <c r="L351" s="45">
        <v>273.23757934570312</v>
      </c>
      <c r="M351" s="45">
        <v>285.01373291015625</v>
      </c>
      <c r="N351" s="45">
        <v>319.838623046875</v>
      </c>
      <c r="O351" s="45">
        <v>257.38726806640625</v>
      </c>
      <c r="P351" s="45"/>
      <c r="Q351" s="45"/>
      <c r="R351" s="45">
        <v>270.13619995117187</v>
      </c>
      <c r="S351" s="45"/>
      <c r="T351" s="45"/>
      <c r="U351" s="45">
        <v>327.17440795898437</v>
      </c>
      <c r="V351" s="45">
        <v>284.32708740234375</v>
      </c>
      <c r="W351" s="45">
        <v>281.1741943359375</v>
      </c>
      <c r="X351" s="45"/>
      <c r="Y351" s="45"/>
      <c r="Z351" s="45">
        <v>265.4669189453125</v>
      </c>
      <c r="AA351" s="45">
        <v>303.15289306640625</v>
      </c>
      <c r="AB351" s="45">
        <v>263.7159423828125</v>
      </c>
      <c r="AC351" s="45">
        <v>291.38818359375</v>
      </c>
      <c r="AD351" s="45">
        <v>289.03640747070312</v>
      </c>
      <c r="AE351" s="45"/>
      <c r="AF351" s="45">
        <v>244.30647277832031</v>
      </c>
      <c r="AG351" s="45"/>
      <c r="AH351" s="2">
        <f t="shared" si="239"/>
        <v>23.56800416425483</v>
      </c>
      <c r="AI351" s="2">
        <f t="shared" si="240"/>
        <v>244.30647277832031</v>
      </c>
      <c r="AJ351" s="2">
        <f t="shared" si="241"/>
        <v>255.30828033910768</v>
      </c>
      <c r="AK351" s="2">
        <f t="shared" si="242"/>
        <v>290.66028658548993</v>
      </c>
      <c r="AL351" s="2">
        <f t="shared" si="243"/>
        <v>326.01229283187217</v>
      </c>
      <c r="AM351" s="2">
        <f t="shared" si="244"/>
        <v>341.5712890625</v>
      </c>
      <c r="AN351" s="89"/>
      <c r="AO351" s="64">
        <f t="shared" ref="AO351" ca="1" si="273">AN350</f>
        <v>286.8845070193571</v>
      </c>
      <c r="AP351" s="88"/>
      <c r="AQ351" s="88"/>
      <c r="AR351" s="88"/>
      <c r="AS351" s="88"/>
      <c r="AT351" s="2"/>
    </row>
    <row r="352" spans="1:46">
      <c r="A352" s="14" t="str">
        <f>'data organization'!S353</f>
        <v>350:17:1.94:HS</v>
      </c>
      <c r="B352" s="45">
        <v>154.9810791015625</v>
      </c>
      <c r="C352" s="45">
        <v>154.98344421386719</v>
      </c>
      <c r="D352" s="45">
        <v>154.97871398925781</v>
      </c>
      <c r="E352" s="45">
        <v>154.9810791015625</v>
      </c>
      <c r="F352" s="45">
        <v>154.9810791015625</v>
      </c>
      <c r="G352" s="45">
        <v>154.97634887695312</v>
      </c>
      <c r="H352" s="45">
        <v>154.97871398925781</v>
      </c>
      <c r="I352" s="45">
        <v>154.97634887695312</v>
      </c>
      <c r="J352" s="45">
        <v>154.97634887695312</v>
      </c>
      <c r="K352" s="45">
        <v>154.97871398925781</v>
      </c>
      <c r="L352" s="45">
        <v>154.97871398925781</v>
      </c>
      <c r="M352" s="45">
        <v>154.97398376464844</v>
      </c>
      <c r="N352" s="45">
        <v>154.97398376464844</v>
      </c>
      <c r="O352" s="45">
        <v>154.97398376464844</v>
      </c>
      <c r="P352" s="45"/>
      <c r="Q352" s="45"/>
      <c r="R352" s="45">
        <v>154.97398376464844</v>
      </c>
      <c r="S352" s="45"/>
      <c r="T352" s="45"/>
      <c r="U352" s="45">
        <v>154.97634887695312</v>
      </c>
      <c r="V352" s="45">
        <v>154.97871398925781</v>
      </c>
      <c r="W352" s="45">
        <v>154.97634887695312</v>
      </c>
      <c r="X352" s="45"/>
      <c r="Y352" s="45"/>
      <c r="Z352" s="45">
        <v>154.97634887695312</v>
      </c>
      <c r="AA352" s="45">
        <v>154.97871398925781</v>
      </c>
      <c r="AB352" s="45">
        <v>154.97634887695312</v>
      </c>
      <c r="AC352" s="45">
        <v>154.97634887695312</v>
      </c>
      <c r="AD352" s="45">
        <v>154.97161865234375</v>
      </c>
      <c r="AE352" s="45"/>
      <c r="AF352" s="45">
        <v>154.97398376464844</v>
      </c>
      <c r="AG352" s="45"/>
      <c r="AH352" s="2">
        <f t="shared" si="239"/>
        <v>2.847260624434543E-3</v>
      </c>
      <c r="AI352" s="2">
        <f t="shared" si="240"/>
        <v>154.97161865234375</v>
      </c>
      <c r="AJ352" s="2">
        <f t="shared" si="241"/>
        <v>154.97286635678469</v>
      </c>
      <c r="AK352" s="2">
        <f t="shared" si="242"/>
        <v>154.97713724772134</v>
      </c>
      <c r="AL352" s="2">
        <f t="shared" si="243"/>
        <v>154.981408138658</v>
      </c>
      <c r="AM352" s="2">
        <f t="shared" si="244"/>
        <v>154.98344421386719</v>
      </c>
      <c r="AN352" s="89"/>
      <c r="AO352" s="64">
        <f t="shared" ref="AO352" ca="1" si="274">AN350</f>
        <v>286.8845070193571</v>
      </c>
      <c r="AP352" s="88"/>
      <c r="AQ352" s="88"/>
      <c r="AR352" s="88"/>
      <c r="AS352" s="88"/>
      <c r="AT352" s="2"/>
    </row>
    <row r="353" spans="1:46">
      <c r="A353" s="14" t="str">
        <f>'data organization'!S354</f>
        <v>351:17:1.92:HI</v>
      </c>
      <c r="B353" s="45">
        <v>284.65704345703125</v>
      </c>
      <c r="C353" s="45">
        <v>289.19281005859375</v>
      </c>
      <c r="D353" s="45">
        <v>270.26779174804687</v>
      </c>
      <c r="E353" s="45">
        <v>306.24093627929687</v>
      </c>
      <c r="F353" s="45">
        <v>284.50064086914063</v>
      </c>
      <c r="G353" s="45">
        <v>284.18783569335938</v>
      </c>
      <c r="H353" s="45">
        <v>276.99319458007812</v>
      </c>
      <c r="I353" s="45">
        <v>261.66552734375</v>
      </c>
      <c r="J353" s="45">
        <v>280.2777099609375</v>
      </c>
      <c r="K353" s="45">
        <v>302.9564208984375</v>
      </c>
      <c r="L353" s="45">
        <v>261.19631958007813</v>
      </c>
      <c r="M353" s="45">
        <v>252.90684509277344</v>
      </c>
      <c r="N353" s="45">
        <v>283.87503051757813</v>
      </c>
      <c r="O353" s="45">
        <v>252.12481689453125</v>
      </c>
      <c r="P353" s="45"/>
      <c r="Q353" s="45"/>
      <c r="R353" s="45">
        <v>245.71221923828125</v>
      </c>
      <c r="S353" s="45"/>
      <c r="T353" s="45"/>
      <c r="U353" s="45">
        <v>321.88143920898437</v>
      </c>
      <c r="V353" s="45">
        <v>260.25787353515625</v>
      </c>
      <c r="W353" s="45">
        <v>262.2911376953125</v>
      </c>
      <c r="X353" s="45"/>
      <c r="Y353" s="45"/>
      <c r="Z353" s="45">
        <v>257.5989990234375</v>
      </c>
      <c r="AA353" s="45">
        <v>294.04135131835937</v>
      </c>
      <c r="AB353" s="45">
        <v>251.65560913085937</v>
      </c>
      <c r="AC353" s="45">
        <v>272.92666625976562</v>
      </c>
      <c r="AD353" s="45">
        <v>284.34423828125</v>
      </c>
      <c r="AE353" s="45"/>
      <c r="AF353" s="45">
        <v>229.7589111328125</v>
      </c>
      <c r="AG353" s="45"/>
      <c r="AH353" s="2">
        <f t="shared" si="239"/>
        <v>21.355193788474864</v>
      </c>
      <c r="AI353" s="2">
        <f t="shared" si="240"/>
        <v>229.7589111328125</v>
      </c>
      <c r="AJ353" s="2">
        <f t="shared" si="241"/>
        <v>241.78018297553155</v>
      </c>
      <c r="AK353" s="2">
        <f t="shared" si="242"/>
        <v>273.81297365824383</v>
      </c>
      <c r="AL353" s="2">
        <f t="shared" si="243"/>
        <v>305.84576434095612</v>
      </c>
      <c r="AM353" s="2">
        <f t="shared" si="244"/>
        <v>321.88143920898437</v>
      </c>
      <c r="AN353" s="89">
        <f ca="1">INDIRECT("'calcGREEN(1)'!R"&amp;ROW('calcGREEN(1)'!$V$17)+(ROW(AN353)-ROW($AN$116))/3&amp;"C"&amp;COLUMN('calcGREEN(1)'!$V$17),FALSE)</f>
        <v>282.27619183901686</v>
      </c>
      <c r="AO353" s="64">
        <f t="shared" ref="AO353" ca="1" si="275">AN353</f>
        <v>282.27619183901686</v>
      </c>
      <c r="AP353" s="88">
        <f>AK353-AK356</f>
        <v>4.4966398874918809</v>
      </c>
      <c r="AQ353" s="88">
        <f>AK354-AK357</f>
        <v>5.8480205535888672</v>
      </c>
      <c r="AR353" s="88">
        <f>AK355-AK358</f>
        <v>-4.9273173013375526E-4</v>
      </c>
      <c r="AS353" s="88">
        <f>data3!AM353</f>
        <v>0.13659677197856368</v>
      </c>
      <c r="AT353" s="2"/>
    </row>
    <row r="354" spans="1:46">
      <c r="A354" s="14" t="str">
        <f>'data organization'!S355</f>
        <v>352:17:1.92:LO</v>
      </c>
      <c r="B354" s="45">
        <v>293.46533203125</v>
      </c>
      <c r="C354" s="45">
        <v>308.1082763671875</v>
      </c>
      <c r="D354" s="45">
        <v>276.86541748046875</v>
      </c>
      <c r="E354" s="45">
        <v>334.52163696289062</v>
      </c>
      <c r="F354" s="45">
        <v>293.09912109375</v>
      </c>
      <c r="G354" s="45">
        <v>304.93820190429688</v>
      </c>
      <c r="H354" s="45">
        <v>296.23483276367187</v>
      </c>
      <c r="I354" s="45">
        <v>265.29525756835937</v>
      </c>
      <c r="J354" s="45">
        <v>275.732421875</v>
      </c>
      <c r="K354" s="45">
        <v>310.15106201171875</v>
      </c>
      <c r="L354" s="45">
        <v>267.7672119140625</v>
      </c>
      <c r="M354" s="45">
        <v>280.39596557617187</v>
      </c>
      <c r="N354" s="45">
        <v>312.72601318359375</v>
      </c>
      <c r="O354" s="45">
        <v>251.68231201171875</v>
      </c>
      <c r="P354" s="45"/>
      <c r="Q354" s="45"/>
      <c r="R354" s="45">
        <v>265.94186401367187</v>
      </c>
      <c r="S354" s="45"/>
      <c r="T354" s="45"/>
      <c r="U354" s="45">
        <v>321.00595092773437</v>
      </c>
      <c r="V354" s="45">
        <v>278.633544921875</v>
      </c>
      <c r="W354" s="45">
        <v>274.93704223632812</v>
      </c>
      <c r="X354" s="45"/>
      <c r="Y354" s="45"/>
      <c r="Z354" s="45">
        <v>259.578857421875</v>
      </c>
      <c r="AA354" s="45">
        <v>297.150390625</v>
      </c>
      <c r="AB354" s="45">
        <v>257.94802856445312</v>
      </c>
      <c r="AC354" s="45">
        <v>285.78622436523437</v>
      </c>
      <c r="AD354" s="45">
        <v>283.02243041992187</v>
      </c>
      <c r="AE354" s="45"/>
      <c r="AF354" s="45">
        <v>240.8388671875</v>
      </c>
      <c r="AG354" s="45"/>
      <c r="AH354" s="2">
        <f t="shared" si="239"/>
        <v>23.123858119646329</v>
      </c>
      <c r="AI354" s="2">
        <f t="shared" si="240"/>
        <v>240.8388671875</v>
      </c>
      <c r="AJ354" s="2">
        <f t="shared" si="241"/>
        <v>250.14030713001947</v>
      </c>
      <c r="AK354" s="2">
        <f t="shared" si="242"/>
        <v>284.82609430948895</v>
      </c>
      <c r="AL354" s="2">
        <f t="shared" si="243"/>
        <v>319.51188148895847</v>
      </c>
      <c r="AM354" s="2">
        <f t="shared" si="244"/>
        <v>334.52163696289062</v>
      </c>
      <c r="AN354" s="89"/>
      <c r="AO354" s="64">
        <f t="shared" ref="AO354" ca="1" si="276">AN353</f>
        <v>282.27619183901686</v>
      </c>
      <c r="AP354" s="88"/>
      <c r="AQ354" s="88"/>
      <c r="AR354" s="88"/>
      <c r="AS354" s="88"/>
      <c r="AT354" s="2"/>
    </row>
    <row r="355" spans="1:46">
      <c r="A355" s="14" t="str">
        <f>'data organization'!S356</f>
        <v>353:17:1.92:HS</v>
      </c>
      <c r="B355" s="45">
        <v>154.97871398925781</v>
      </c>
      <c r="C355" s="45">
        <v>154.97871398925781</v>
      </c>
      <c r="D355" s="45">
        <v>154.97398376464844</v>
      </c>
      <c r="E355" s="45">
        <v>154.97871398925781</v>
      </c>
      <c r="F355" s="45">
        <v>154.97871398925781</v>
      </c>
      <c r="G355" s="45">
        <v>154.97634887695312</v>
      </c>
      <c r="H355" s="45">
        <v>154.9810791015625</v>
      </c>
      <c r="I355" s="45">
        <v>154.97871398925781</v>
      </c>
      <c r="J355" s="45">
        <v>154.97634887695312</v>
      </c>
      <c r="K355" s="45">
        <v>154.9810791015625</v>
      </c>
      <c r="L355" s="45">
        <v>154.98344421386719</v>
      </c>
      <c r="M355" s="45">
        <v>154.97161865234375</v>
      </c>
      <c r="N355" s="45">
        <v>154.97634887695312</v>
      </c>
      <c r="O355" s="45">
        <v>154.97634887695312</v>
      </c>
      <c r="P355" s="45"/>
      <c r="Q355" s="45"/>
      <c r="R355" s="45">
        <v>154.97634887695312</v>
      </c>
      <c r="S355" s="45"/>
      <c r="T355" s="45"/>
      <c r="U355" s="45">
        <v>154.97398376464844</v>
      </c>
      <c r="V355" s="45">
        <v>154.97634887695312</v>
      </c>
      <c r="W355" s="45">
        <v>154.97398376464844</v>
      </c>
      <c r="X355" s="45"/>
      <c r="Y355" s="45"/>
      <c r="Z355" s="45">
        <v>154.97398376464844</v>
      </c>
      <c r="AA355" s="45">
        <v>154.97634887695312</v>
      </c>
      <c r="AB355" s="45">
        <v>154.97161865234375</v>
      </c>
      <c r="AC355" s="45">
        <v>154.97634887695312</v>
      </c>
      <c r="AD355" s="45">
        <v>154.97398376464844</v>
      </c>
      <c r="AE355" s="45"/>
      <c r="AF355" s="45">
        <v>154.97161865234375</v>
      </c>
      <c r="AG355" s="45"/>
      <c r="AH355" s="2">
        <f t="shared" si="239"/>
        <v>3.0781376297874465E-3</v>
      </c>
      <c r="AI355" s="2">
        <f t="shared" si="240"/>
        <v>154.97161865234375</v>
      </c>
      <c r="AJ355" s="2">
        <f t="shared" si="241"/>
        <v>154.97183021685447</v>
      </c>
      <c r="AK355" s="2">
        <f t="shared" si="242"/>
        <v>154.97644742329916</v>
      </c>
      <c r="AL355" s="2">
        <f t="shared" si="243"/>
        <v>154.98106462974386</v>
      </c>
      <c r="AM355" s="2">
        <f t="shared" si="244"/>
        <v>154.98344421386719</v>
      </c>
      <c r="AN355" s="89"/>
      <c r="AO355" s="64">
        <f t="shared" ref="AO355" ca="1" si="277">AN353</f>
        <v>282.27619183901686</v>
      </c>
      <c r="AP355" s="88"/>
      <c r="AQ355" s="88"/>
      <c r="AR355" s="88"/>
      <c r="AS355" s="88"/>
      <c r="AT355" s="2"/>
    </row>
    <row r="356" spans="1:46">
      <c r="A356" s="14" t="str">
        <f>'data organization'!S357</f>
        <v>354:17:1.9:HI</v>
      </c>
      <c r="B356" s="45">
        <v>280.12130737304687</v>
      </c>
      <c r="C356" s="45">
        <v>284.50064086914063</v>
      </c>
      <c r="D356" s="45">
        <v>265.88845825195312</v>
      </c>
      <c r="E356" s="45">
        <v>301.07958984375</v>
      </c>
      <c r="F356" s="45">
        <v>279.80850219726562</v>
      </c>
      <c r="G356" s="45">
        <v>279.652099609375</v>
      </c>
      <c r="H356" s="45">
        <v>272.45745849609375</v>
      </c>
      <c r="I356" s="45">
        <v>257.28619384765625</v>
      </c>
      <c r="J356" s="45">
        <v>275.5855712890625</v>
      </c>
      <c r="K356" s="45">
        <v>297.95147705078125</v>
      </c>
      <c r="L356" s="45">
        <v>256.97335815429687</v>
      </c>
      <c r="M356" s="45">
        <v>248.84031677246094</v>
      </c>
      <c r="N356" s="45">
        <v>279.18289184570313</v>
      </c>
      <c r="O356" s="45">
        <v>248.05828857421875</v>
      </c>
      <c r="P356" s="45"/>
      <c r="Q356" s="45"/>
      <c r="R356" s="45">
        <v>241.64569091796875</v>
      </c>
      <c r="S356" s="45"/>
      <c r="T356" s="45"/>
      <c r="U356" s="45">
        <v>316.56365966796875</v>
      </c>
      <c r="V356" s="45">
        <v>255.8785400390625</v>
      </c>
      <c r="W356" s="45">
        <v>257.91180419921875</v>
      </c>
      <c r="X356" s="45"/>
      <c r="Y356" s="45"/>
      <c r="Z356" s="45">
        <v>253.37605285644531</v>
      </c>
      <c r="AA356" s="45">
        <v>289.19281005859375</v>
      </c>
      <c r="AB356" s="45">
        <v>247.58908081054687</v>
      </c>
      <c r="AC356" s="45">
        <v>268.54733276367187</v>
      </c>
      <c r="AD356" s="45">
        <v>279.652099609375</v>
      </c>
      <c r="AE356" s="45"/>
      <c r="AF356" s="45">
        <v>225.84878540039062</v>
      </c>
      <c r="AG356" s="45"/>
      <c r="AH356" s="2">
        <f t="shared" si="239"/>
        <v>21.003430333062855</v>
      </c>
      <c r="AI356" s="2">
        <f t="shared" si="240"/>
        <v>225.84878540039062</v>
      </c>
      <c r="AJ356" s="2">
        <f t="shared" si="241"/>
        <v>237.81118827115768</v>
      </c>
      <c r="AK356" s="2">
        <f t="shared" si="242"/>
        <v>269.31633377075195</v>
      </c>
      <c r="AL356" s="2">
        <f t="shared" si="243"/>
        <v>300.82147927034623</v>
      </c>
      <c r="AM356" s="2">
        <f t="shared" si="244"/>
        <v>316.56365966796875</v>
      </c>
      <c r="AN356" s="89">
        <f ca="1">INDIRECT("'calcGREEN(1)'!R"&amp;ROW('calcGREEN(1)'!$V$17)+(ROW(AN356)-ROW($AN$116))/3&amp;"C"&amp;COLUMN('calcGREEN(1)'!$V$17),FALSE)</f>
        <v>277.64654472385638</v>
      </c>
      <c r="AO356" s="64">
        <f t="shared" ref="AO356" ca="1" si="278">AN356</f>
        <v>277.64654472385638</v>
      </c>
      <c r="AP356" s="88">
        <f>AK356-AK359</f>
        <v>4.4966424306233534</v>
      </c>
      <c r="AQ356" s="88">
        <f>AK357-AK360</f>
        <v>5.8325233459472656</v>
      </c>
      <c r="AR356" s="88">
        <f>AK358-AK361</f>
        <v>-5.91278076171875E-4</v>
      </c>
      <c r="AS356" s="88">
        <f>data3!AM356</f>
        <v>0.13596793143979902</v>
      </c>
      <c r="AT356" s="2"/>
    </row>
    <row r="357" spans="1:46">
      <c r="A357" s="14" t="str">
        <f>'data organization'!S358</f>
        <v>355:17:1.9:LO</v>
      </c>
      <c r="B357" s="45">
        <v>286.89630126953125</v>
      </c>
      <c r="C357" s="45">
        <v>303.2215576171875</v>
      </c>
      <c r="D357" s="45">
        <v>270.75418090820312</v>
      </c>
      <c r="E357" s="45">
        <v>327.55206298828125</v>
      </c>
      <c r="F357" s="45">
        <v>286.40994262695312</v>
      </c>
      <c r="G357" s="45">
        <v>300.01144409179687</v>
      </c>
      <c r="H357" s="45">
        <v>289.98626708984375</v>
      </c>
      <c r="I357" s="45">
        <v>259.8077392578125</v>
      </c>
      <c r="J357" s="45">
        <v>267.39529418945312</v>
      </c>
      <c r="K357" s="45">
        <v>304.66925048828125</v>
      </c>
      <c r="L357" s="45">
        <v>261.94207763671875</v>
      </c>
      <c r="M357" s="45">
        <v>275.26321411132812</v>
      </c>
      <c r="N357" s="45">
        <v>306.19134521484375</v>
      </c>
      <c r="O357" s="45">
        <v>245.82856750488281</v>
      </c>
      <c r="P357" s="45"/>
      <c r="Q357" s="45"/>
      <c r="R357" s="45">
        <v>261.91348266601562</v>
      </c>
      <c r="S357" s="45"/>
      <c r="T357" s="45"/>
      <c r="U357" s="45">
        <v>313.630126953125</v>
      </c>
      <c r="V357" s="45">
        <v>272.68252563476562</v>
      </c>
      <c r="W357" s="45">
        <v>269.59829711914062</v>
      </c>
      <c r="X357" s="45"/>
      <c r="Y357" s="45"/>
      <c r="Z357" s="45">
        <v>253.53628540039063</v>
      </c>
      <c r="AA357" s="45">
        <v>291.17074584960937</v>
      </c>
      <c r="AB357" s="45">
        <v>253.65072631835938</v>
      </c>
      <c r="AC357" s="45">
        <v>280.18426513671875</v>
      </c>
      <c r="AD357" s="45">
        <v>275.88693237304687</v>
      </c>
      <c r="AE357" s="45"/>
      <c r="AF357" s="45">
        <v>237.2911376953125</v>
      </c>
      <c r="AG357" s="45"/>
      <c r="AH357" s="2">
        <f t="shared" si="239"/>
        <v>22.657479740954557</v>
      </c>
      <c r="AI357" s="2">
        <f t="shared" si="240"/>
        <v>237.2911376953125</v>
      </c>
      <c r="AJ357" s="2">
        <f t="shared" si="241"/>
        <v>244.99185414446825</v>
      </c>
      <c r="AK357" s="2">
        <f t="shared" si="242"/>
        <v>278.97807375590008</v>
      </c>
      <c r="AL357" s="2">
        <f t="shared" si="243"/>
        <v>312.96429336733195</v>
      </c>
      <c r="AM357" s="2">
        <f t="shared" si="244"/>
        <v>327.55206298828125</v>
      </c>
      <c r="AN357" s="89"/>
      <c r="AO357" s="64">
        <f t="shared" ref="AO357" ca="1" si="279">AN356</f>
        <v>277.64654472385638</v>
      </c>
      <c r="AP357" s="88"/>
      <c r="AQ357" s="88"/>
      <c r="AR357" s="88"/>
      <c r="AS357" s="88"/>
      <c r="AT357" s="2"/>
    </row>
    <row r="358" spans="1:46">
      <c r="A358" s="14" t="str">
        <f>'data organization'!S359</f>
        <v>356:17:1.9:HS</v>
      </c>
      <c r="B358" s="45">
        <v>154.97871398925781</v>
      </c>
      <c r="C358" s="45">
        <v>154.97871398925781</v>
      </c>
      <c r="D358" s="45">
        <v>154.97634887695312</v>
      </c>
      <c r="E358" s="45">
        <v>154.9810791015625</v>
      </c>
      <c r="F358" s="45">
        <v>154.97871398925781</v>
      </c>
      <c r="G358" s="45">
        <v>154.97398376464844</v>
      </c>
      <c r="H358" s="45">
        <v>154.97871398925781</v>
      </c>
      <c r="I358" s="45">
        <v>154.97634887695312</v>
      </c>
      <c r="J358" s="45">
        <v>154.97871398925781</v>
      </c>
      <c r="K358" s="45">
        <v>154.97634887695312</v>
      </c>
      <c r="L358" s="45">
        <v>154.98580932617187</v>
      </c>
      <c r="M358" s="45">
        <v>154.97398376464844</v>
      </c>
      <c r="N358" s="45">
        <v>154.98344421386719</v>
      </c>
      <c r="O358" s="45">
        <v>154.97398376464844</v>
      </c>
      <c r="P358" s="45"/>
      <c r="Q358" s="45"/>
      <c r="R358" s="45">
        <v>154.97634887695312</v>
      </c>
      <c r="S358" s="45"/>
      <c r="T358" s="45"/>
      <c r="U358" s="45">
        <v>154.97871398925781</v>
      </c>
      <c r="V358" s="45">
        <v>154.97398376464844</v>
      </c>
      <c r="W358" s="45">
        <v>154.97634887695312</v>
      </c>
      <c r="X358" s="45"/>
      <c r="Y358" s="45"/>
      <c r="Z358" s="45">
        <v>154.97634887695312</v>
      </c>
      <c r="AA358" s="45">
        <v>154.97871398925781</v>
      </c>
      <c r="AB358" s="45">
        <v>154.97398376464844</v>
      </c>
      <c r="AC358" s="45">
        <v>154.97634887695312</v>
      </c>
      <c r="AD358" s="45">
        <v>154.96925354003906</v>
      </c>
      <c r="AE358" s="45"/>
      <c r="AF358" s="45">
        <v>154.97161865234375</v>
      </c>
      <c r="AG358" s="45"/>
      <c r="AH358" s="2">
        <f t="shared" si="239"/>
        <v>3.5732837243832509E-3</v>
      </c>
      <c r="AI358" s="2">
        <f t="shared" si="240"/>
        <v>154.96925354003906</v>
      </c>
      <c r="AJ358" s="2">
        <f t="shared" si="241"/>
        <v>154.97158022944271</v>
      </c>
      <c r="AK358" s="2">
        <f t="shared" si="242"/>
        <v>154.9769401550293</v>
      </c>
      <c r="AL358" s="2">
        <f t="shared" si="243"/>
        <v>154.98230008061589</v>
      </c>
      <c r="AM358" s="2">
        <f t="shared" si="244"/>
        <v>154.98580932617187</v>
      </c>
      <c r="AN358" s="89"/>
      <c r="AO358" s="64">
        <f t="shared" ref="AO358" ca="1" si="280">AN356</f>
        <v>277.64654472385638</v>
      </c>
      <c r="AP358" s="88"/>
      <c r="AQ358" s="88"/>
      <c r="AR358" s="88"/>
      <c r="AS358" s="88"/>
      <c r="AT358" s="2"/>
    </row>
    <row r="359" spans="1:46">
      <c r="A359" s="14" t="str">
        <f>'data organization'!S360</f>
        <v>357:17:1.88:HI</v>
      </c>
      <c r="B359" s="45">
        <v>275.42916870117187</v>
      </c>
      <c r="C359" s="45">
        <v>279.652099609375</v>
      </c>
      <c r="D359" s="45">
        <v>261.50912475585938</v>
      </c>
      <c r="E359" s="45">
        <v>296.07461547851562</v>
      </c>
      <c r="F359" s="45">
        <v>275.11636352539062</v>
      </c>
      <c r="G359" s="45">
        <v>274.95993041992187</v>
      </c>
      <c r="H359" s="45">
        <v>267.92172241210937</v>
      </c>
      <c r="I359" s="45">
        <v>253.06324768066406</v>
      </c>
      <c r="J359" s="45">
        <v>271.04983520507812</v>
      </c>
      <c r="K359" s="45">
        <v>293.10293579101562</v>
      </c>
      <c r="L359" s="45">
        <v>252.59403991699219</v>
      </c>
      <c r="M359" s="45">
        <v>244.61738586425781</v>
      </c>
      <c r="N359" s="45">
        <v>274.64712524414062</v>
      </c>
      <c r="O359" s="45">
        <v>243.83535766601562</v>
      </c>
      <c r="P359" s="45"/>
      <c r="Q359" s="45"/>
      <c r="R359" s="45">
        <v>237.57916259765625</v>
      </c>
      <c r="S359" s="45"/>
      <c r="T359" s="45"/>
      <c r="U359" s="45">
        <v>311.24591064453125</v>
      </c>
      <c r="V359" s="45">
        <v>251.65560913085937</v>
      </c>
      <c r="W359" s="45">
        <v>253.68887329101563</v>
      </c>
      <c r="X359" s="45"/>
      <c r="Y359" s="45"/>
      <c r="Z359" s="45">
        <v>249.15312194824219</v>
      </c>
      <c r="AA359" s="45">
        <v>284.34423828125</v>
      </c>
      <c r="AB359" s="45">
        <v>243.36613464355469</v>
      </c>
      <c r="AC359" s="45">
        <v>264.0115966796875</v>
      </c>
      <c r="AD359" s="45">
        <v>274.95993041992187</v>
      </c>
      <c r="AE359" s="45"/>
      <c r="AF359" s="45">
        <v>222.09506225585937</v>
      </c>
      <c r="AG359" s="45"/>
      <c r="AH359" s="2">
        <f t="shared" si="239"/>
        <v>20.663720793680419</v>
      </c>
      <c r="AI359" s="2">
        <f t="shared" si="240"/>
        <v>222.09506225585937</v>
      </c>
      <c r="AJ359" s="2">
        <f t="shared" si="241"/>
        <v>233.82411014960798</v>
      </c>
      <c r="AK359" s="2">
        <f t="shared" si="242"/>
        <v>264.8196913401286</v>
      </c>
      <c r="AL359" s="2">
        <f t="shared" si="243"/>
        <v>295.81527253064922</v>
      </c>
      <c r="AM359" s="2">
        <f t="shared" si="244"/>
        <v>311.24591064453125</v>
      </c>
      <c r="AN359" s="89">
        <f ca="1">INDIRECT("'calcGREEN(1)'!R"&amp;ROW('calcGREEN(1)'!$V$17)+(ROW(AN359)-ROW($AN$116))/3&amp;"C"&amp;COLUMN('calcGREEN(1)'!$V$17),FALSE)</f>
        <v>273.03821077550077</v>
      </c>
      <c r="AO359" s="64">
        <f t="shared" ref="AO359" ca="1" si="281">AN359</f>
        <v>273.03821077550077</v>
      </c>
      <c r="AP359" s="88">
        <f>AK359-AK362</f>
        <v>4.4705791473388672</v>
      </c>
      <c r="AQ359" s="88">
        <f>AK360-AK363</f>
        <v>5.8508809407552462</v>
      </c>
      <c r="AR359" s="88">
        <f>AK361-AK364</f>
        <v>1.3796488443915678E-3</v>
      </c>
      <c r="AS359" s="88">
        <f>data3!AM359</f>
        <v>0.13708079245782745</v>
      </c>
      <c r="AT359" s="2"/>
    </row>
    <row r="360" spans="1:46">
      <c r="A360" s="14" t="str">
        <f>'data organization'!S361</f>
        <v>358:17:1.88:LO</v>
      </c>
      <c r="B360" s="45">
        <v>279.89242553710938</v>
      </c>
      <c r="C360" s="45">
        <v>297.88851928710937</v>
      </c>
      <c r="D360" s="45">
        <v>264.56283569335937</v>
      </c>
      <c r="E360" s="45">
        <v>320.97732543945312</v>
      </c>
      <c r="F360" s="45">
        <v>280.4818115234375</v>
      </c>
      <c r="G360" s="45">
        <v>294.04898071289062</v>
      </c>
      <c r="H360" s="45">
        <v>285.60882568359375</v>
      </c>
      <c r="I360" s="45">
        <v>254.38314819335938</v>
      </c>
      <c r="J360" s="45">
        <v>260.39712524414062</v>
      </c>
      <c r="K360" s="45">
        <v>296.74981689453125</v>
      </c>
      <c r="L360" s="45">
        <v>256.65484619140625</v>
      </c>
      <c r="M360" s="45">
        <v>270.8056640625</v>
      </c>
      <c r="N360" s="45">
        <v>300.457763671875</v>
      </c>
      <c r="O360" s="45">
        <v>239.57427978515625</v>
      </c>
      <c r="P360" s="45"/>
      <c r="Q360" s="45"/>
      <c r="R360" s="45">
        <v>257.9136962890625</v>
      </c>
      <c r="S360" s="45"/>
      <c r="T360" s="45"/>
      <c r="U360" s="45">
        <v>307.8736572265625</v>
      </c>
      <c r="V360" s="45">
        <v>266.51980590820312</v>
      </c>
      <c r="W360" s="45">
        <v>264.02496337890625</v>
      </c>
      <c r="X360" s="45"/>
      <c r="Y360" s="45"/>
      <c r="Z360" s="45">
        <v>246.06317138671875</v>
      </c>
      <c r="AA360" s="45">
        <v>284.72189331054687</v>
      </c>
      <c r="AB360" s="45">
        <v>249.40489196777344</v>
      </c>
      <c r="AC360" s="45">
        <v>274.14169311523438</v>
      </c>
      <c r="AD360" s="45">
        <v>269.49530029296875</v>
      </c>
      <c r="AE360" s="45"/>
      <c r="AF360" s="45">
        <v>232.85076904296875</v>
      </c>
      <c r="AG360" s="45"/>
      <c r="AH360" s="2">
        <f t="shared" si="239"/>
        <v>22.3817755867172</v>
      </c>
      <c r="AI360" s="2">
        <f t="shared" si="240"/>
        <v>232.85076904296875</v>
      </c>
      <c r="AJ360" s="2">
        <f t="shared" si="241"/>
        <v>239.57288702987702</v>
      </c>
      <c r="AK360" s="2">
        <f t="shared" si="242"/>
        <v>273.14555040995282</v>
      </c>
      <c r="AL360" s="2">
        <f t="shared" si="243"/>
        <v>306.71821379002864</v>
      </c>
      <c r="AM360" s="2">
        <f t="shared" si="244"/>
        <v>320.97732543945312</v>
      </c>
      <c r="AN360" s="89"/>
      <c r="AO360" s="64">
        <f t="shared" ref="AO360" ca="1" si="282">AN359</f>
        <v>273.03821077550077</v>
      </c>
      <c r="AP360" s="88"/>
      <c r="AQ360" s="88"/>
      <c r="AR360" s="88"/>
      <c r="AS360" s="88"/>
      <c r="AT360" s="2"/>
    </row>
    <row r="361" spans="1:46">
      <c r="A361" s="14" t="str">
        <f>'data organization'!S362</f>
        <v>359:17:1.88:HS</v>
      </c>
      <c r="B361" s="45">
        <v>154.9810791015625</v>
      </c>
      <c r="C361" s="45">
        <v>154.97634887695312</v>
      </c>
      <c r="D361" s="45">
        <v>154.97634887695312</v>
      </c>
      <c r="E361" s="45">
        <v>154.9810791015625</v>
      </c>
      <c r="F361" s="45">
        <v>154.98344421386719</v>
      </c>
      <c r="G361" s="45">
        <v>154.9810791015625</v>
      </c>
      <c r="H361" s="45">
        <v>154.97871398925781</v>
      </c>
      <c r="I361" s="45">
        <v>154.9810791015625</v>
      </c>
      <c r="J361" s="45">
        <v>154.97634887695312</v>
      </c>
      <c r="K361" s="45">
        <v>154.9810791015625</v>
      </c>
      <c r="L361" s="45">
        <v>154.97871398925781</v>
      </c>
      <c r="M361" s="45">
        <v>154.97398376464844</v>
      </c>
      <c r="N361" s="45">
        <v>154.97871398925781</v>
      </c>
      <c r="O361" s="45">
        <v>154.97398376464844</v>
      </c>
      <c r="P361" s="45"/>
      <c r="Q361" s="45"/>
      <c r="R361" s="45">
        <v>154.98580932617187</v>
      </c>
      <c r="S361" s="45"/>
      <c r="T361" s="45"/>
      <c r="U361" s="45">
        <v>154.97634887695312</v>
      </c>
      <c r="V361" s="45">
        <v>154.97871398925781</v>
      </c>
      <c r="W361" s="45">
        <v>154.97634887695312</v>
      </c>
      <c r="X361" s="45"/>
      <c r="Y361" s="45"/>
      <c r="Z361" s="45">
        <v>154.97161865234375</v>
      </c>
      <c r="AA361" s="45">
        <v>154.9810791015625</v>
      </c>
      <c r="AB361" s="45">
        <v>154.97161865234375</v>
      </c>
      <c r="AC361" s="45">
        <v>154.97398376464844</v>
      </c>
      <c r="AD361" s="45">
        <v>154.96925354003906</v>
      </c>
      <c r="AE361" s="45"/>
      <c r="AF361" s="45">
        <v>154.97398376464844</v>
      </c>
      <c r="AG361" s="45"/>
      <c r="AH361" s="2">
        <f t="shared" si="239"/>
        <v>4.066701593361503E-3</v>
      </c>
      <c r="AI361" s="2">
        <f t="shared" si="240"/>
        <v>154.96925354003906</v>
      </c>
      <c r="AJ361" s="2">
        <f t="shared" si="241"/>
        <v>154.97143138071542</v>
      </c>
      <c r="AK361" s="2">
        <f t="shared" si="242"/>
        <v>154.97753143310547</v>
      </c>
      <c r="AL361" s="2">
        <f t="shared" si="243"/>
        <v>154.98363148549552</v>
      </c>
      <c r="AM361" s="2">
        <f t="shared" si="244"/>
        <v>154.98580932617187</v>
      </c>
      <c r="AN361" s="89"/>
      <c r="AO361" s="64">
        <f t="shared" ref="AO361" ca="1" si="283">AN359</f>
        <v>273.03821077550077</v>
      </c>
      <c r="AP361" s="88"/>
      <c r="AQ361" s="88"/>
      <c r="AR361" s="88"/>
      <c r="AS361" s="88"/>
      <c r="AT361" s="2"/>
    </row>
    <row r="362" spans="1:46">
      <c r="A362" s="14" t="str">
        <f>'data organization'!S363</f>
        <v>360:17:1.86:HI</v>
      </c>
      <c r="B362" s="45">
        <v>270.73699951171875</v>
      </c>
      <c r="C362" s="45">
        <v>274.95993041992187</v>
      </c>
      <c r="D362" s="45">
        <v>256.97335815429687</v>
      </c>
      <c r="E362" s="45">
        <v>291.06967163085937</v>
      </c>
      <c r="F362" s="45">
        <v>270.58059692382812</v>
      </c>
      <c r="G362" s="45">
        <v>270.26779174804687</v>
      </c>
      <c r="H362" s="45">
        <v>263.54238891601562</v>
      </c>
      <c r="I362" s="45">
        <v>248.68391418457031</v>
      </c>
      <c r="J362" s="45">
        <v>266.51406860351562</v>
      </c>
      <c r="K362" s="45">
        <v>288.09796142578125</v>
      </c>
      <c r="L362" s="45">
        <v>248.37109375</v>
      </c>
      <c r="M362" s="45">
        <v>240.55085754394531</v>
      </c>
      <c r="N362" s="45">
        <v>269.95498657226562</v>
      </c>
      <c r="O362" s="45">
        <v>239.76882934570312</v>
      </c>
      <c r="P362" s="45"/>
      <c r="Q362" s="45"/>
      <c r="R362" s="45">
        <v>233.66903686523437</v>
      </c>
      <c r="S362" s="45"/>
      <c r="T362" s="45"/>
      <c r="U362" s="45">
        <v>305.92813110351562</v>
      </c>
      <c r="V362" s="45">
        <v>247.43266296386719</v>
      </c>
      <c r="W362" s="45">
        <v>249.30952453613281</v>
      </c>
      <c r="X362" s="45"/>
      <c r="Y362" s="45"/>
      <c r="Z362" s="45">
        <v>244.93019104003906</v>
      </c>
      <c r="AA362" s="45">
        <v>279.49569702148437</v>
      </c>
      <c r="AB362" s="45">
        <v>239.29960632324219</v>
      </c>
      <c r="AC362" s="45">
        <v>259.63226318359375</v>
      </c>
      <c r="AD362" s="45">
        <v>270.26779174804687</v>
      </c>
      <c r="AE362" s="45"/>
      <c r="AF362" s="45">
        <v>218.34133911132812</v>
      </c>
      <c r="AG362" s="45"/>
      <c r="AH362" s="2">
        <f t="shared" si="239"/>
        <v>20.295731182550764</v>
      </c>
      <c r="AI362" s="2">
        <f t="shared" si="240"/>
        <v>218.34133911132812</v>
      </c>
      <c r="AJ362" s="2">
        <f t="shared" si="241"/>
        <v>229.9055154189636</v>
      </c>
      <c r="AK362" s="2">
        <f t="shared" si="242"/>
        <v>260.34911219278973</v>
      </c>
      <c r="AL362" s="2">
        <f t="shared" si="243"/>
        <v>290.79270896661586</v>
      </c>
      <c r="AM362" s="2">
        <f t="shared" si="244"/>
        <v>305.92813110351562</v>
      </c>
      <c r="AN362" s="89">
        <f ca="1">INDIRECT("'calcGREEN(1)'!R"&amp;ROW('calcGREEN(1)'!$V$17)+(ROW(AN362)-ROW($AN$116))/3&amp;"C"&amp;COLUMN('calcGREEN(1)'!$V$17),FALSE)</f>
        <v>268.39215885089237</v>
      </c>
      <c r="AO362" s="64">
        <f t="shared" ref="AO362" ca="1" si="284">AN362</f>
        <v>268.39215885089237</v>
      </c>
      <c r="AP362" s="88">
        <f>AK362-AK365</f>
        <v>4.5096747080485216</v>
      </c>
      <c r="AQ362" s="88">
        <f>AK363-AK366</f>
        <v>5.6522725423176894</v>
      </c>
      <c r="AR362" s="88">
        <f>AK364-AK367</f>
        <v>8.869171142578125E-4</v>
      </c>
      <c r="AS362" s="88">
        <f>data3!AM362</f>
        <v>0.13517787379603163</v>
      </c>
      <c r="AT362" s="2"/>
    </row>
    <row r="363" spans="1:46">
      <c r="A363" s="14" t="str">
        <f>'data organization'!S364</f>
        <v>361:17:1.86:LO</v>
      </c>
      <c r="B363" s="45">
        <v>273.26620483398437</v>
      </c>
      <c r="C363" s="45">
        <v>291.70291137695312</v>
      </c>
      <c r="D363" s="45">
        <v>258.35430908203125</v>
      </c>
      <c r="E363" s="45">
        <v>313.66445922851563</v>
      </c>
      <c r="F363" s="45">
        <v>274.33050537109375</v>
      </c>
      <c r="G363" s="45">
        <v>287.65164184570312</v>
      </c>
      <c r="H363" s="45">
        <v>279.15426635742187</v>
      </c>
      <c r="I363" s="45">
        <v>250.61799621582031</v>
      </c>
      <c r="J363" s="45">
        <v>254.66354370117187</v>
      </c>
      <c r="K363" s="45">
        <v>290.32388305664062</v>
      </c>
      <c r="L363" s="45">
        <v>251.16159057617187</v>
      </c>
      <c r="M363" s="45">
        <v>264.74594116210937</v>
      </c>
      <c r="N363" s="45">
        <v>293.963134765625</v>
      </c>
      <c r="O363" s="45">
        <v>234.05813598632812</v>
      </c>
      <c r="P363" s="45"/>
      <c r="Q363" s="45"/>
      <c r="R363" s="45">
        <v>254.35453796386719</v>
      </c>
      <c r="S363" s="45"/>
      <c r="T363" s="45"/>
      <c r="U363" s="45">
        <v>301.50491333007812</v>
      </c>
      <c r="V363" s="45">
        <v>259.96795654296875</v>
      </c>
      <c r="W363" s="45">
        <v>258.25131225585938</v>
      </c>
      <c r="X363" s="45"/>
      <c r="Y363" s="45"/>
      <c r="Z363" s="45">
        <v>241.27946472167969</v>
      </c>
      <c r="AA363" s="45">
        <v>278.73654174804687</v>
      </c>
      <c r="AB363" s="45">
        <v>245.01029968261719</v>
      </c>
      <c r="AC363" s="45">
        <v>267.84732055664062</v>
      </c>
      <c r="AD363" s="45">
        <v>262.17669677734375</v>
      </c>
      <c r="AE363" s="45"/>
      <c r="AF363" s="45">
        <v>228.28450012207031</v>
      </c>
      <c r="AG363" s="45"/>
      <c r="AH363" s="2">
        <f t="shared" si="239"/>
        <v>21.712108280071682</v>
      </c>
      <c r="AI363" s="2">
        <f t="shared" si="240"/>
        <v>228.28450012207031</v>
      </c>
      <c r="AJ363" s="2">
        <f t="shared" si="241"/>
        <v>234.72650704909006</v>
      </c>
      <c r="AK363" s="2">
        <f t="shared" si="242"/>
        <v>267.29466946919757</v>
      </c>
      <c r="AL363" s="2">
        <f t="shared" si="243"/>
        <v>299.86283188930508</v>
      </c>
      <c r="AM363" s="2">
        <f t="shared" si="244"/>
        <v>313.66445922851563</v>
      </c>
      <c r="AN363" s="89"/>
      <c r="AO363" s="64">
        <f t="shared" ref="AO363" ca="1" si="285">AN362</f>
        <v>268.39215885089237</v>
      </c>
      <c r="AP363" s="88"/>
      <c r="AQ363" s="88"/>
      <c r="AR363" s="88"/>
      <c r="AS363" s="88"/>
      <c r="AT363" s="2"/>
    </row>
    <row r="364" spans="1:46">
      <c r="A364" s="14" t="str">
        <f>'data organization'!S365</f>
        <v>362:17:1.86:HS</v>
      </c>
      <c r="B364" s="45">
        <v>154.9810791015625</v>
      </c>
      <c r="C364" s="45">
        <v>154.9810791015625</v>
      </c>
      <c r="D364" s="45">
        <v>154.97634887695312</v>
      </c>
      <c r="E364" s="45">
        <v>154.97634887695312</v>
      </c>
      <c r="F364" s="45">
        <v>154.97871398925781</v>
      </c>
      <c r="G364" s="45">
        <v>154.97871398925781</v>
      </c>
      <c r="H364" s="45">
        <v>154.97871398925781</v>
      </c>
      <c r="I364" s="45">
        <v>154.97634887695312</v>
      </c>
      <c r="J364" s="45">
        <v>154.97398376464844</v>
      </c>
      <c r="K364" s="45">
        <v>154.97871398925781</v>
      </c>
      <c r="L364" s="45">
        <v>154.97634887695312</v>
      </c>
      <c r="M364" s="45">
        <v>154.97634887695312</v>
      </c>
      <c r="N364" s="45">
        <v>154.97871398925781</v>
      </c>
      <c r="O364" s="45">
        <v>154.97634887695312</v>
      </c>
      <c r="P364" s="45"/>
      <c r="Q364" s="45"/>
      <c r="R364" s="45">
        <v>154.98344421386719</v>
      </c>
      <c r="S364" s="45"/>
      <c r="T364" s="45"/>
      <c r="U364" s="45">
        <v>154.97398376464844</v>
      </c>
      <c r="V364" s="45">
        <v>154.97161865234375</v>
      </c>
      <c r="W364" s="45">
        <v>154.97634887695312</v>
      </c>
      <c r="X364" s="45"/>
      <c r="Y364" s="45"/>
      <c r="Z364" s="45">
        <v>154.97161865234375</v>
      </c>
      <c r="AA364" s="45">
        <v>154.97398376464844</v>
      </c>
      <c r="AB364" s="45">
        <v>154.97634887695312</v>
      </c>
      <c r="AC364" s="45">
        <v>154.97398376464844</v>
      </c>
      <c r="AD364" s="45">
        <v>154.96925354003906</v>
      </c>
      <c r="AE364" s="45"/>
      <c r="AF364" s="45">
        <v>154.96925354003906</v>
      </c>
      <c r="AG364" s="45"/>
      <c r="AH364" s="2">
        <f t="shared" si="239"/>
        <v>3.5505237238572462E-3</v>
      </c>
      <c r="AI364" s="2">
        <f t="shared" si="240"/>
        <v>154.96925354003906</v>
      </c>
      <c r="AJ364" s="2">
        <f t="shared" si="241"/>
        <v>154.97082599867528</v>
      </c>
      <c r="AK364" s="2">
        <f t="shared" si="242"/>
        <v>154.97615178426108</v>
      </c>
      <c r="AL364" s="2">
        <f t="shared" si="243"/>
        <v>154.98147756984687</v>
      </c>
      <c r="AM364" s="2">
        <f t="shared" si="244"/>
        <v>154.98344421386719</v>
      </c>
      <c r="AN364" s="89"/>
      <c r="AO364" s="64">
        <f t="shared" ref="AO364" ca="1" si="286">AN362</f>
        <v>268.39215885089237</v>
      </c>
      <c r="AP364" s="88"/>
      <c r="AQ364" s="88"/>
      <c r="AR364" s="88"/>
      <c r="AS364" s="88"/>
      <c r="AT364" s="2"/>
    </row>
    <row r="365" spans="1:46">
      <c r="A365" s="14" t="str">
        <f>'data organization'!S366</f>
        <v>363:17:1.84:HI</v>
      </c>
      <c r="B365" s="45">
        <v>266.04486083984375</v>
      </c>
      <c r="C365" s="45">
        <v>270.11138916015625</v>
      </c>
      <c r="D365" s="45">
        <v>252.59403991699219</v>
      </c>
      <c r="E365" s="45">
        <v>286.064697265625</v>
      </c>
      <c r="F365" s="45">
        <v>265.88845825195312</v>
      </c>
      <c r="G365" s="45">
        <v>265.57565307617187</v>
      </c>
      <c r="H365" s="45">
        <v>258.8502197265625</v>
      </c>
      <c r="I365" s="45">
        <v>244.46096801757812</v>
      </c>
      <c r="J365" s="45">
        <v>261.82192993164063</v>
      </c>
      <c r="K365" s="45">
        <v>283.093017578125</v>
      </c>
      <c r="L365" s="45">
        <v>244.14816284179687</v>
      </c>
      <c r="M365" s="45">
        <v>236.32791137695312</v>
      </c>
      <c r="N365" s="45">
        <v>265.26284790039062</v>
      </c>
      <c r="O365" s="45">
        <v>235.70230102539062</v>
      </c>
      <c r="P365" s="45"/>
      <c r="Q365" s="45"/>
      <c r="R365" s="45">
        <v>229.60250854492187</v>
      </c>
      <c r="S365" s="45"/>
      <c r="T365" s="45"/>
      <c r="U365" s="45">
        <v>300.76675415039062</v>
      </c>
      <c r="V365" s="45">
        <v>243.05332946777344</v>
      </c>
      <c r="W365" s="45">
        <v>244.93019104003906</v>
      </c>
      <c r="X365" s="45"/>
      <c r="Y365" s="45"/>
      <c r="Z365" s="45">
        <v>240.70726013183594</v>
      </c>
      <c r="AA365" s="45">
        <v>274.80352783203125</v>
      </c>
      <c r="AB365" s="45">
        <v>235.07667541503906</v>
      </c>
      <c r="AC365" s="45">
        <v>255.09651184082031</v>
      </c>
      <c r="AD365" s="45">
        <v>265.57565307617187</v>
      </c>
      <c r="AE365" s="45"/>
      <c r="AF365" s="45">
        <v>214.58763122558594</v>
      </c>
      <c r="AG365" s="45"/>
      <c r="AH365" s="2">
        <f t="shared" si="239"/>
        <v>19.959299036620724</v>
      </c>
      <c r="AI365" s="2">
        <f t="shared" si="240"/>
        <v>214.58763122558594</v>
      </c>
      <c r="AJ365" s="2">
        <f t="shared" si="241"/>
        <v>225.90048892981014</v>
      </c>
      <c r="AK365" s="2">
        <f t="shared" si="242"/>
        <v>255.83943748474121</v>
      </c>
      <c r="AL365" s="2">
        <f t="shared" si="243"/>
        <v>285.77838603967228</v>
      </c>
      <c r="AM365" s="2">
        <f t="shared" si="244"/>
        <v>300.76675415039062</v>
      </c>
      <c r="AN365" s="89">
        <f ca="1">INDIRECT("'calcGREEN(1)'!R"&amp;ROW('calcGREEN(1)'!$V$17)+(ROW(AN365)-ROW($AN$116))/3&amp;"C"&amp;COLUMN('calcGREEN(1)'!$V$17),FALSE)</f>
        <v>263.81060216848749</v>
      </c>
      <c r="AO365" s="64">
        <f t="shared" ref="AO365" ca="1" si="287">AN365</f>
        <v>263.81060216848749</v>
      </c>
      <c r="AP365" s="88">
        <f>AK365-AK368</f>
        <v>4.4966411590576172</v>
      </c>
      <c r="AQ365" s="88">
        <f>AK366-AK369</f>
        <v>5.6043529510498047</v>
      </c>
      <c r="AR365" s="88">
        <f>AK367-AK370</f>
        <v>1.18255615234375E-3</v>
      </c>
      <c r="AS365" s="88">
        <f>data3!AM365</f>
        <v>0.13756462835496475</v>
      </c>
      <c r="AT365" s="2"/>
    </row>
    <row r="366" spans="1:46">
      <c r="A366" s="14" t="str">
        <f>'data organization'!S367</f>
        <v>364:17:1.84:LO</v>
      </c>
      <c r="B366" s="45">
        <v>267.55551147460937</v>
      </c>
      <c r="C366" s="45">
        <v>285.72900390625</v>
      </c>
      <c r="D366" s="45">
        <v>251.93408203125</v>
      </c>
      <c r="E366" s="45">
        <v>307.91943359375</v>
      </c>
      <c r="F366" s="45">
        <v>267.6356201171875</v>
      </c>
      <c r="G366" s="45">
        <v>282.79354858398437</v>
      </c>
      <c r="H366" s="45">
        <v>272.07028198242187</v>
      </c>
      <c r="I366" s="45">
        <v>246.67544555664062</v>
      </c>
      <c r="J366" s="45">
        <v>247.974365234375</v>
      </c>
      <c r="K366" s="45">
        <v>285.71182250976562</v>
      </c>
      <c r="L366" s="45">
        <v>245.83428955078125</v>
      </c>
      <c r="M366" s="45">
        <v>260.5916748046875</v>
      </c>
      <c r="N366" s="45">
        <v>288.42984008789063</v>
      </c>
      <c r="O366" s="45">
        <v>228.71939086914062</v>
      </c>
      <c r="P366" s="45"/>
      <c r="Q366" s="45"/>
      <c r="R366" s="45">
        <v>249.73106384277344</v>
      </c>
      <c r="S366" s="45"/>
      <c r="T366" s="45"/>
      <c r="U366" s="45">
        <v>294.86151123046875</v>
      </c>
      <c r="V366" s="45">
        <v>254.24009704589844</v>
      </c>
      <c r="W366" s="45">
        <v>252.84962463378906</v>
      </c>
      <c r="X366" s="45"/>
      <c r="Y366" s="45"/>
      <c r="Z366" s="45">
        <v>236.36415100097656</v>
      </c>
      <c r="AA366" s="45">
        <v>272.48226928710937</v>
      </c>
      <c r="AB366" s="45">
        <v>240.29525756835937</v>
      </c>
      <c r="AC366" s="45">
        <v>261.4671630859375</v>
      </c>
      <c r="AD366" s="45">
        <v>254.85237121582031</v>
      </c>
      <c r="AE366" s="45"/>
      <c r="AF366" s="45">
        <v>222.69970703125</v>
      </c>
      <c r="AG366" s="45"/>
      <c r="AH366" s="2">
        <f t="shared" si="239"/>
        <v>21.506305378756377</v>
      </c>
      <c r="AI366" s="2">
        <f t="shared" si="240"/>
        <v>222.69970703125</v>
      </c>
      <c r="AJ366" s="2">
        <f t="shared" si="241"/>
        <v>229.38293885874532</v>
      </c>
      <c r="AK366" s="2">
        <f t="shared" si="242"/>
        <v>261.64239692687988</v>
      </c>
      <c r="AL366" s="2">
        <f t="shared" si="243"/>
        <v>293.90185499501445</v>
      </c>
      <c r="AM366" s="2">
        <f t="shared" si="244"/>
        <v>307.91943359375</v>
      </c>
      <c r="AN366" s="89"/>
      <c r="AO366" s="64">
        <f t="shared" ref="AO366" ca="1" si="288">AN365</f>
        <v>263.81060216848749</v>
      </c>
      <c r="AP366" s="88"/>
      <c r="AQ366" s="88"/>
      <c r="AR366" s="88"/>
      <c r="AS366" s="88"/>
      <c r="AT366" s="2"/>
    </row>
    <row r="367" spans="1:46">
      <c r="A367" s="14" t="str">
        <f>'data organization'!S368</f>
        <v>365:17:1.84:HS</v>
      </c>
      <c r="B367" s="45">
        <v>154.97871398925781</v>
      </c>
      <c r="C367" s="45">
        <v>154.97398376464844</v>
      </c>
      <c r="D367" s="45">
        <v>154.97634887695312</v>
      </c>
      <c r="E367" s="45">
        <v>154.9810791015625</v>
      </c>
      <c r="F367" s="45">
        <v>154.97871398925781</v>
      </c>
      <c r="G367" s="45">
        <v>154.97398376464844</v>
      </c>
      <c r="H367" s="45">
        <v>154.97871398925781</v>
      </c>
      <c r="I367" s="45">
        <v>154.97161865234375</v>
      </c>
      <c r="J367" s="45">
        <v>154.97871398925781</v>
      </c>
      <c r="K367" s="45">
        <v>154.97634887695312</v>
      </c>
      <c r="L367" s="45">
        <v>154.97871398925781</v>
      </c>
      <c r="M367" s="45">
        <v>154.97634887695312</v>
      </c>
      <c r="N367" s="45">
        <v>154.97634887695312</v>
      </c>
      <c r="O367" s="45">
        <v>154.97634887695312</v>
      </c>
      <c r="P367" s="45"/>
      <c r="Q367" s="45"/>
      <c r="R367" s="45">
        <v>154.97634887695312</v>
      </c>
      <c r="S367" s="45"/>
      <c r="T367" s="45"/>
      <c r="U367" s="45">
        <v>154.97634887695312</v>
      </c>
      <c r="V367" s="45">
        <v>154.97161865234375</v>
      </c>
      <c r="W367" s="45">
        <v>154.97398376464844</v>
      </c>
      <c r="X367" s="45"/>
      <c r="Y367" s="45"/>
      <c r="Z367" s="45">
        <v>154.97161865234375</v>
      </c>
      <c r="AA367" s="45">
        <v>154.97398376464844</v>
      </c>
      <c r="AB367" s="45">
        <v>154.97634887695312</v>
      </c>
      <c r="AC367" s="45">
        <v>154.97161865234375</v>
      </c>
      <c r="AD367" s="45">
        <v>154.97161865234375</v>
      </c>
      <c r="AE367" s="45"/>
      <c r="AF367" s="45">
        <v>154.96688842773437</v>
      </c>
      <c r="AG367" s="45"/>
      <c r="AH367" s="2">
        <f t="shared" si="239"/>
        <v>3.2697041498324876E-3</v>
      </c>
      <c r="AI367" s="2">
        <f t="shared" si="240"/>
        <v>154.96688842773437</v>
      </c>
      <c r="AJ367" s="2">
        <f t="shared" si="241"/>
        <v>154.97036031092208</v>
      </c>
      <c r="AK367" s="2">
        <f t="shared" si="242"/>
        <v>154.97526486714682</v>
      </c>
      <c r="AL367" s="2">
        <f t="shared" si="243"/>
        <v>154.98016942337156</v>
      </c>
      <c r="AM367" s="2">
        <f t="shared" si="244"/>
        <v>154.9810791015625</v>
      </c>
      <c r="AN367" s="89"/>
      <c r="AO367" s="64">
        <f t="shared" ref="AO367" ca="1" si="289">AN365</f>
        <v>263.81060216848749</v>
      </c>
      <c r="AP367" s="88"/>
      <c r="AQ367" s="88"/>
      <c r="AR367" s="88"/>
      <c r="AS367" s="88"/>
      <c r="AT367" s="2"/>
    </row>
    <row r="368" spans="1:46">
      <c r="A368" s="14" t="str">
        <f>'data organization'!S369</f>
        <v>366:17:1.82:HI</v>
      </c>
      <c r="B368" s="45">
        <v>261.35272216796875</v>
      </c>
      <c r="C368" s="45">
        <v>265.41925048828125</v>
      </c>
      <c r="D368" s="45">
        <v>248.21469116210937</v>
      </c>
      <c r="E368" s="45">
        <v>281.21615600585937</v>
      </c>
      <c r="F368" s="45">
        <v>261.19631958007813</v>
      </c>
      <c r="G368" s="45">
        <v>260.88348388671875</v>
      </c>
      <c r="H368" s="45">
        <v>254.31448364257813</v>
      </c>
      <c r="I368" s="45">
        <v>240.08163452148437</v>
      </c>
      <c r="J368" s="45">
        <v>257.28619384765625</v>
      </c>
      <c r="K368" s="45">
        <v>278.08804321289062</v>
      </c>
      <c r="L368" s="45">
        <v>239.76882934570312</v>
      </c>
      <c r="M368" s="45">
        <v>232.10498046875</v>
      </c>
      <c r="N368" s="45">
        <v>260.5706787109375</v>
      </c>
      <c r="O368" s="45">
        <v>231.47935485839844</v>
      </c>
      <c r="P368" s="45"/>
      <c r="Q368" s="45"/>
      <c r="R368" s="45">
        <v>225.53598022460938</v>
      </c>
      <c r="S368" s="45"/>
      <c r="T368" s="45"/>
      <c r="U368" s="45">
        <v>295.44900512695312</v>
      </c>
      <c r="V368" s="45">
        <v>238.83039855957031</v>
      </c>
      <c r="W368" s="45">
        <v>240.70726013183594</v>
      </c>
      <c r="X368" s="45"/>
      <c r="Y368" s="45"/>
      <c r="Z368" s="45">
        <v>236.48431396484375</v>
      </c>
      <c r="AA368" s="45">
        <v>269.798583984375</v>
      </c>
      <c r="AB368" s="45">
        <v>231.01014709472656</v>
      </c>
      <c r="AC368" s="45">
        <v>250.56077575683594</v>
      </c>
      <c r="AD368" s="45">
        <v>261.0399169921875</v>
      </c>
      <c r="AE368" s="45"/>
      <c r="AF368" s="45">
        <v>210.83390808105469</v>
      </c>
      <c r="AG368" s="45"/>
      <c r="AH368" s="2">
        <f t="shared" si="239"/>
        <v>19.616041413818134</v>
      </c>
      <c r="AI368" s="2">
        <f t="shared" si="240"/>
        <v>210.83390808105469</v>
      </c>
      <c r="AJ368" s="2">
        <f t="shared" si="241"/>
        <v>221.91873420495639</v>
      </c>
      <c r="AK368" s="2">
        <f t="shared" si="242"/>
        <v>251.34279632568359</v>
      </c>
      <c r="AL368" s="2">
        <f t="shared" si="243"/>
        <v>280.76685844641077</v>
      </c>
      <c r="AM368" s="2">
        <f t="shared" si="244"/>
        <v>295.44900512695312</v>
      </c>
      <c r="AN368" s="89">
        <f ca="1">INDIRECT("'calcGREEN(1)'!R"&amp;ROW('calcGREEN(1)'!$V$17)+(ROW(AN368)-ROW($AN$116))/3&amp;"C"&amp;COLUMN('calcGREEN(1)'!$V$17),FALSE)</f>
        <v>259.14815169043641</v>
      </c>
      <c r="AO368" s="64">
        <f t="shared" ref="AO368" ca="1" si="290">AN368</f>
        <v>259.14815169043641</v>
      </c>
      <c r="AP368" s="88">
        <f>AK368-AK371</f>
        <v>4.5031623840332031</v>
      </c>
      <c r="AQ368" s="88">
        <f>AK369-AK372</f>
        <v>5.6360632578531806</v>
      </c>
      <c r="AR368" s="88">
        <f>AK370-AK373</f>
        <v>-3.9418538409563553E-4</v>
      </c>
      <c r="AS368" s="88">
        <f>data3!AM368</f>
        <v>0.13791867225400889</v>
      </c>
      <c r="AT368" s="2"/>
    </row>
    <row r="369" spans="1:46">
      <c r="A369" s="14" t="str">
        <f>'data organization'!S370</f>
        <v>367:17:1.82:LO</v>
      </c>
      <c r="B369" s="45">
        <v>261.54727172851563</v>
      </c>
      <c r="C369" s="45">
        <v>280.24148559570312</v>
      </c>
      <c r="D369" s="45">
        <v>245.49095153808594</v>
      </c>
      <c r="E369" s="45">
        <v>300.84115600585937</v>
      </c>
      <c r="F369" s="45">
        <v>261.62164306640625</v>
      </c>
      <c r="G369" s="45">
        <v>277.4833984375</v>
      </c>
      <c r="H369" s="45">
        <v>265.08355712890625</v>
      </c>
      <c r="I369" s="45">
        <v>242.36094665527344</v>
      </c>
      <c r="J369" s="45">
        <v>242.73289489746094</v>
      </c>
      <c r="K369" s="45">
        <v>279.49188232421875</v>
      </c>
      <c r="L369" s="45">
        <v>240.69581604003906</v>
      </c>
      <c r="M369" s="45">
        <v>256.47174072265625</v>
      </c>
      <c r="N369" s="45">
        <v>283.02816772460937</v>
      </c>
      <c r="O369" s="45">
        <v>224.29045104980469</v>
      </c>
      <c r="P369" s="45"/>
      <c r="Q369" s="45"/>
      <c r="R369" s="45">
        <v>244.91874694824219</v>
      </c>
      <c r="S369" s="45"/>
      <c r="T369" s="45"/>
      <c r="U369" s="45">
        <v>289.00778198242187</v>
      </c>
      <c r="V369" s="45">
        <v>248.73541259765625</v>
      </c>
      <c r="W369" s="45">
        <v>247.51087951660156</v>
      </c>
      <c r="X369" s="45"/>
      <c r="Y369" s="45"/>
      <c r="Z369" s="45">
        <v>232.44448852539062</v>
      </c>
      <c r="AA369" s="45">
        <v>267.18356323242187</v>
      </c>
      <c r="AB369" s="45">
        <v>235.41427612304687</v>
      </c>
      <c r="AC369" s="45">
        <v>255.06980895996094</v>
      </c>
      <c r="AD369" s="45">
        <v>247.31059265136719</v>
      </c>
      <c r="AE369" s="45"/>
      <c r="AF369" s="45">
        <v>215.93614196777344</v>
      </c>
      <c r="AG369" s="45"/>
      <c r="AH369" s="2">
        <f t="shared" si="239"/>
        <v>21.1843978072</v>
      </c>
      <c r="AI369" s="2">
        <f t="shared" si="240"/>
        <v>215.93614196777344</v>
      </c>
      <c r="AJ369" s="2">
        <f t="shared" si="241"/>
        <v>224.26144726503009</v>
      </c>
      <c r="AK369" s="2">
        <f t="shared" si="242"/>
        <v>256.03804397583008</v>
      </c>
      <c r="AL369" s="2">
        <f t="shared" si="243"/>
        <v>287.81464068663007</v>
      </c>
      <c r="AM369" s="2">
        <f t="shared" si="244"/>
        <v>300.84115600585937</v>
      </c>
      <c r="AN369" s="89"/>
      <c r="AO369" s="64">
        <f t="shared" ref="AO369" ca="1" si="291">AN368</f>
        <v>259.14815169043641</v>
      </c>
      <c r="AP369" s="88"/>
      <c r="AQ369" s="88"/>
      <c r="AR369" s="88"/>
      <c r="AS369" s="88"/>
      <c r="AT369" s="2"/>
    </row>
    <row r="370" spans="1:46">
      <c r="A370" s="14" t="str">
        <f>'data organization'!S371</f>
        <v>368:17:1.82:HS</v>
      </c>
      <c r="B370" s="45">
        <v>154.97161865234375</v>
      </c>
      <c r="C370" s="45">
        <v>154.97398376464844</v>
      </c>
      <c r="D370" s="45">
        <v>154.97161865234375</v>
      </c>
      <c r="E370" s="45">
        <v>154.9810791015625</v>
      </c>
      <c r="F370" s="45">
        <v>154.97634887695312</v>
      </c>
      <c r="G370" s="45">
        <v>154.97634887695312</v>
      </c>
      <c r="H370" s="45">
        <v>154.97871398925781</v>
      </c>
      <c r="I370" s="45">
        <v>154.97398376464844</v>
      </c>
      <c r="J370" s="45">
        <v>154.97398376464844</v>
      </c>
      <c r="K370" s="45">
        <v>154.97871398925781</v>
      </c>
      <c r="L370" s="45">
        <v>154.97871398925781</v>
      </c>
      <c r="M370" s="45">
        <v>154.97161865234375</v>
      </c>
      <c r="N370" s="45">
        <v>154.9810791015625</v>
      </c>
      <c r="O370" s="45">
        <v>154.97161865234375</v>
      </c>
      <c r="P370" s="45"/>
      <c r="Q370" s="45"/>
      <c r="R370" s="45">
        <v>154.97398376464844</v>
      </c>
      <c r="S370" s="45"/>
      <c r="T370" s="45"/>
      <c r="U370" s="45">
        <v>154.97398376464844</v>
      </c>
      <c r="V370" s="45">
        <v>154.97398376464844</v>
      </c>
      <c r="W370" s="45">
        <v>154.97398376464844</v>
      </c>
      <c r="X370" s="45"/>
      <c r="Y370" s="45"/>
      <c r="Z370" s="45">
        <v>154.96925354003906</v>
      </c>
      <c r="AA370" s="45">
        <v>154.96925354003906</v>
      </c>
      <c r="AB370" s="45">
        <v>154.96925354003906</v>
      </c>
      <c r="AC370" s="45">
        <v>154.97398376464844</v>
      </c>
      <c r="AD370" s="45">
        <v>154.97398376464844</v>
      </c>
      <c r="AE370" s="45"/>
      <c r="AF370" s="45">
        <v>154.96688842773437</v>
      </c>
      <c r="AG370" s="45"/>
      <c r="AH370" s="2">
        <f t="shared" si="239"/>
        <v>3.7219153029293115E-3</v>
      </c>
      <c r="AI370" s="2">
        <f t="shared" si="240"/>
        <v>154.96688842773437</v>
      </c>
      <c r="AJ370" s="2">
        <f t="shared" si="241"/>
        <v>154.96849943804008</v>
      </c>
      <c r="AK370" s="2">
        <f t="shared" si="242"/>
        <v>154.97408231099448</v>
      </c>
      <c r="AL370" s="2">
        <f t="shared" si="243"/>
        <v>154.97966518394887</v>
      </c>
      <c r="AM370" s="2">
        <f t="shared" si="244"/>
        <v>154.9810791015625</v>
      </c>
      <c r="AN370" s="89"/>
      <c r="AO370" s="64">
        <f t="shared" ref="AO370" ca="1" si="292">AN368</f>
        <v>259.14815169043641</v>
      </c>
      <c r="AP370" s="88"/>
      <c r="AQ370" s="88"/>
      <c r="AR370" s="88"/>
      <c r="AS370" s="88"/>
      <c r="AT370" s="2"/>
    </row>
    <row r="371" spans="1:46">
      <c r="A371" s="14" t="str">
        <f>'data organization'!S372</f>
        <v>369:17:1.8:HI</v>
      </c>
      <c r="B371" s="45">
        <v>256.66055297851562</v>
      </c>
      <c r="C371" s="45">
        <v>260.72708129882812</v>
      </c>
      <c r="D371" s="45">
        <v>243.678955078125</v>
      </c>
      <c r="E371" s="45">
        <v>276.05477905273437</v>
      </c>
      <c r="F371" s="45">
        <v>256.504150390625</v>
      </c>
      <c r="G371" s="45">
        <v>256.34774780273437</v>
      </c>
      <c r="H371" s="45">
        <v>249.77874755859375</v>
      </c>
      <c r="I371" s="45">
        <v>235.85870361328125</v>
      </c>
      <c r="J371" s="45">
        <v>252.59403991699219</v>
      </c>
      <c r="K371" s="45">
        <v>273.08309936523437</v>
      </c>
      <c r="L371" s="45">
        <v>235.5458984375</v>
      </c>
      <c r="M371" s="45">
        <v>228.0384521484375</v>
      </c>
      <c r="N371" s="45">
        <v>255.8785400390625</v>
      </c>
      <c r="O371" s="45">
        <v>227.41282653808594</v>
      </c>
      <c r="P371" s="45"/>
      <c r="Q371" s="45"/>
      <c r="R371" s="45">
        <v>221.46943664550781</v>
      </c>
      <c r="S371" s="45"/>
      <c r="T371" s="45"/>
      <c r="U371" s="45">
        <v>290.1312255859375</v>
      </c>
      <c r="V371" s="45">
        <v>234.60746765136719</v>
      </c>
      <c r="W371" s="45">
        <v>236.32791137695312</v>
      </c>
      <c r="X371" s="45"/>
      <c r="Y371" s="45"/>
      <c r="Z371" s="45">
        <v>232.26138305664062</v>
      </c>
      <c r="AA371" s="45">
        <v>265.1064453125</v>
      </c>
      <c r="AB371" s="45">
        <v>226.78721618652344</v>
      </c>
      <c r="AC371" s="45">
        <v>246.0250244140625</v>
      </c>
      <c r="AD371" s="45">
        <v>256.19134521484375</v>
      </c>
      <c r="AE371" s="45"/>
      <c r="AF371" s="45">
        <v>207.08018493652344</v>
      </c>
      <c r="AG371" s="45"/>
      <c r="AH371" s="2">
        <f t="shared" si="239"/>
        <v>19.250053589284672</v>
      </c>
      <c r="AI371" s="2">
        <f t="shared" si="240"/>
        <v>207.08018493652344</v>
      </c>
      <c r="AJ371" s="2">
        <f t="shared" si="241"/>
        <v>217.96455355772338</v>
      </c>
      <c r="AK371" s="2">
        <f t="shared" si="242"/>
        <v>246.83963394165039</v>
      </c>
      <c r="AL371" s="2">
        <f t="shared" si="243"/>
        <v>275.7147143255774</v>
      </c>
      <c r="AM371" s="2">
        <f t="shared" si="244"/>
        <v>290.1312255859375</v>
      </c>
      <c r="AN371" s="89">
        <f ca="1">INDIRECT("'calcGREEN(1)'!R"&amp;ROW('calcGREEN(1)'!$V$17)+(ROW(AN371)-ROW($AN$116))/3&amp;"C"&amp;COLUMN('calcGREEN(1)'!$V$17),FALSE)</f>
        <v>254.47370167321534</v>
      </c>
      <c r="AO371" s="64">
        <f t="shared" ref="AO371" ca="1" si="293">AN371</f>
        <v>254.47370167321534</v>
      </c>
      <c r="AP371" s="88">
        <f>AK371-AK374</f>
        <v>4.4836101531982422</v>
      </c>
      <c r="AQ371" s="88">
        <f>AK372-AK375</f>
        <v>5.5712134043375841</v>
      </c>
      <c r="AR371" s="88">
        <f>AK373-AK376</f>
        <v>6.8982442218157303E-4</v>
      </c>
      <c r="AS371" s="88">
        <f>data3!AM371</f>
        <v>0.13670890561995996</v>
      </c>
      <c r="AT371" s="2"/>
    </row>
    <row r="372" spans="1:46">
      <c r="A372" s="14" t="str">
        <f>'data organization'!S373</f>
        <v>370:17:1.8:LO</v>
      </c>
      <c r="B372" s="45">
        <v>255.48751831054687</v>
      </c>
      <c r="C372" s="45">
        <v>276.1558837890625</v>
      </c>
      <c r="D372" s="45">
        <v>239.47698974609375</v>
      </c>
      <c r="E372" s="45">
        <v>293.59121704101562</v>
      </c>
      <c r="F372" s="45">
        <v>255.5733642578125</v>
      </c>
      <c r="G372" s="45">
        <v>271.23483276367188</v>
      </c>
      <c r="H372" s="45">
        <v>258.11972045898437</v>
      </c>
      <c r="I372" s="45">
        <v>237.85763549804687</v>
      </c>
      <c r="J372" s="45">
        <v>238.23529052734375</v>
      </c>
      <c r="K372" s="45">
        <v>271.1375732421875</v>
      </c>
      <c r="L372" s="45">
        <v>235.55734252929687</v>
      </c>
      <c r="M372" s="45">
        <v>251.72236633300781</v>
      </c>
      <c r="N372" s="45">
        <v>277.98123168945312</v>
      </c>
      <c r="O372" s="45">
        <v>219.51820373535156</v>
      </c>
      <c r="P372" s="45"/>
      <c r="Q372" s="45"/>
      <c r="R372" s="45">
        <v>239.26527404785156</v>
      </c>
      <c r="S372" s="45"/>
      <c r="T372" s="45"/>
      <c r="U372" s="45">
        <v>281.90087890625</v>
      </c>
      <c r="V372" s="45">
        <v>243.53399658203125</v>
      </c>
      <c r="W372" s="45">
        <v>241.97184753417969</v>
      </c>
      <c r="X372" s="45"/>
      <c r="Y372" s="45"/>
      <c r="Z372" s="45">
        <v>228.11856079101562</v>
      </c>
      <c r="AA372" s="45">
        <v>261.736083984375</v>
      </c>
      <c r="AB372" s="45">
        <v>230.23002624511719</v>
      </c>
      <c r="AC372" s="45">
        <v>249.37628173828125</v>
      </c>
      <c r="AD372" s="45">
        <v>239.91188049316406</v>
      </c>
      <c r="AE372" s="45"/>
      <c r="AF372" s="45">
        <v>211.95353698730469</v>
      </c>
      <c r="AG372" s="45"/>
      <c r="AH372" s="2">
        <f t="shared" si="239"/>
        <v>20.559278171538516</v>
      </c>
      <c r="AI372" s="2">
        <f t="shared" si="240"/>
        <v>211.95353698730469</v>
      </c>
      <c r="AJ372" s="2">
        <f t="shared" si="241"/>
        <v>219.56306346066913</v>
      </c>
      <c r="AK372" s="2">
        <f t="shared" si="242"/>
        <v>250.4019807179769</v>
      </c>
      <c r="AL372" s="2">
        <f t="shared" si="243"/>
        <v>281.24089797528467</v>
      </c>
      <c r="AM372" s="2">
        <f t="shared" si="244"/>
        <v>293.59121704101562</v>
      </c>
      <c r="AN372" s="89"/>
      <c r="AO372" s="64">
        <f t="shared" ref="AO372" ca="1" si="294">AN371</f>
        <v>254.47370167321534</v>
      </c>
      <c r="AP372" s="88"/>
      <c r="AQ372" s="88"/>
      <c r="AR372" s="88"/>
      <c r="AS372" s="88"/>
      <c r="AT372" s="2"/>
    </row>
    <row r="373" spans="1:46">
      <c r="A373" s="14" t="str">
        <f>'data organization'!S374</f>
        <v>371:17:1.8:HS</v>
      </c>
      <c r="B373" s="45">
        <v>154.97634887695312</v>
      </c>
      <c r="C373" s="45">
        <v>154.97161865234375</v>
      </c>
      <c r="D373" s="45">
        <v>154.97398376464844</v>
      </c>
      <c r="E373" s="45">
        <v>154.97871398925781</v>
      </c>
      <c r="F373" s="45">
        <v>154.9810791015625</v>
      </c>
      <c r="G373" s="45">
        <v>154.97634887695312</v>
      </c>
      <c r="H373" s="45">
        <v>154.97871398925781</v>
      </c>
      <c r="I373" s="45">
        <v>154.97398376464844</v>
      </c>
      <c r="J373" s="45">
        <v>154.97398376464844</v>
      </c>
      <c r="K373" s="45">
        <v>154.97634887695312</v>
      </c>
      <c r="L373" s="45">
        <v>154.97634887695312</v>
      </c>
      <c r="M373" s="45">
        <v>154.96925354003906</v>
      </c>
      <c r="N373" s="45">
        <v>154.97634887695312</v>
      </c>
      <c r="O373" s="45">
        <v>154.97161865234375</v>
      </c>
      <c r="P373" s="45"/>
      <c r="Q373" s="45"/>
      <c r="R373" s="45">
        <v>154.97871398925781</v>
      </c>
      <c r="S373" s="45"/>
      <c r="T373" s="45"/>
      <c r="U373" s="45">
        <v>154.96925354003906</v>
      </c>
      <c r="V373" s="45">
        <v>154.97634887695312</v>
      </c>
      <c r="W373" s="45">
        <v>154.97398376464844</v>
      </c>
      <c r="X373" s="45"/>
      <c r="Y373" s="45"/>
      <c r="Z373" s="45">
        <v>154.97161865234375</v>
      </c>
      <c r="AA373" s="45">
        <v>154.97161865234375</v>
      </c>
      <c r="AB373" s="45">
        <v>154.97161865234375</v>
      </c>
      <c r="AC373" s="45">
        <v>154.97634887695312</v>
      </c>
      <c r="AD373" s="45">
        <v>154.97398376464844</v>
      </c>
      <c r="AE373" s="45"/>
      <c r="AF373" s="45">
        <v>154.96925354003906</v>
      </c>
      <c r="AG373" s="45"/>
      <c r="AH373" s="2">
        <f t="shared" si="239"/>
        <v>3.2697041498324871E-3</v>
      </c>
      <c r="AI373" s="2">
        <f t="shared" si="240"/>
        <v>154.96925354003906</v>
      </c>
      <c r="AJ373" s="2">
        <f t="shared" si="241"/>
        <v>154.96957194015383</v>
      </c>
      <c r="AK373" s="2">
        <f t="shared" si="242"/>
        <v>154.97447649637857</v>
      </c>
      <c r="AL373" s="2">
        <f t="shared" si="243"/>
        <v>154.97938105260332</v>
      </c>
      <c r="AM373" s="2">
        <f t="shared" si="244"/>
        <v>154.9810791015625</v>
      </c>
      <c r="AN373" s="89"/>
      <c r="AO373" s="64">
        <f t="shared" ref="AO373" ca="1" si="295">AN371</f>
        <v>254.47370167321534</v>
      </c>
      <c r="AP373" s="88"/>
      <c r="AQ373" s="88"/>
      <c r="AR373" s="88"/>
      <c r="AS373" s="88"/>
      <c r="AT373" s="2"/>
    </row>
    <row r="374" spans="1:46">
      <c r="A374" s="14" t="str">
        <f>'data organization'!S375</f>
        <v>372:17:1.78:HI</v>
      </c>
      <c r="B374" s="45">
        <v>251.96841430664062</v>
      </c>
      <c r="C374" s="45">
        <v>255.8785400390625</v>
      </c>
      <c r="D374" s="45">
        <v>239.29960632324219</v>
      </c>
      <c r="E374" s="45">
        <v>271.04983520507812</v>
      </c>
      <c r="F374" s="45">
        <v>251.81201171875</v>
      </c>
      <c r="G374" s="45">
        <v>251.65560913085937</v>
      </c>
      <c r="H374" s="45">
        <v>245.24299621582031</v>
      </c>
      <c r="I374" s="45">
        <v>231.47935485839844</v>
      </c>
      <c r="J374" s="45">
        <v>248.05828857421875</v>
      </c>
      <c r="K374" s="45">
        <v>268.23452758789062</v>
      </c>
      <c r="L374" s="45">
        <v>231.32295227050781</v>
      </c>
      <c r="M374" s="45">
        <v>223.81552124023437</v>
      </c>
      <c r="N374" s="45">
        <v>251.18638610839844</v>
      </c>
      <c r="O374" s="45">
        <v>223.18989562988281</v>
      </c>
      <c r="P374" s="45"/>
      <c r="Q374" s="45"/>
      <c r="R374" s="45">
        <v>217.40290832519531</v>
      </c>
      <c r="S374" s="45"/>
      <c r="T374" s="45"/>
      <c r="U374" s="45">
        <v>284.81344604492188</v>
      </c>
      <c r="V374" s="45">
        <v>230.384521484375</v>
      </c>
      <c r="W374" s="45">
        <v>232.10498046875</v>
      </c>
      <c r="X374" s="45"/>
      <c r="Y374" s="45"/>
      <c r="Z374" s="45">
        <v>228.0384521484375</v>
      </c>
      <c r="AA374" s="45">
        <v>260.25787353515625</v>
      </c>
      <c r="AB374" s="45">
        <v>222.72068786621094</v>
      </c>
      <c r="AC374" s="45">
        <v>241.64569091796875</v>
      </c>
      <c r="AD374" s="45">
        <v>251.65560913085937</v>
      </c>
      <c r="AE374" s="45"/>
      <c r="AF374" s="45">
        <v>203.32646179199219</v>
      </c>
      <c r="AG374" s="45"/>
      <c r="AH374" s="2">
        <f t="shared" si="239"/>
        <v>18.903042639481811</v>
      </c>
      <c r="AI374" s="2">
        <f t="shared" si="240"/>
        <v>203.32646179199219</v>
      </c>
      <c r="AJ374" s="2">
        <f t="shared" si="241"/>
        <v>214.00145982922942</v>
      </c>
      <c r="AK374" s="2">
        <f t="shared" si="242"/>
        <v>242.35602378845215</v>
      </c>
      <c r="AL374" s="2">
        <f t="shared" si="243"/>
        <v>270.71058774767488</v>
      </c>
      <c r="AM374" s="2">
        <f t="shared" si="244"/>
        <v>284.81344604492188</v>
      </c>
      <c r="AN374" s="89">
        <f ca="1">INDIRECT("'calcGREEN(1)'!R"&amp;ROW('calcGREEN(1)'!$V$17)+(ROW(AN374)-ROW($AN$116))/3&amp;"C"&amp;COLUMN('calcGREEN(1)'!$V$17),FALSE)</f>
        <v>249.84025403493936</v>
      </c>
      <c r="AO374" s="64">
        <f t="shared" ref="AO374" ca="1" si="296">AN374</f>
        <v>249.84025403493936</v>
      </c>
      <c r="AP374" s="88">
        <f>AK374-AK377</f>
        <v>4.5031585693359375</v>
      </c>
      <c r="AQ374" s="88">
        <f>AK375-AK378</f>
        <v>5.6653881072998047</v>
      </c>
      <c r="AR374" s="88">
        <f>AK376-AK379</f>
        <v>4.9273173016217697E-4</v>
      </c>
      <c r="AS374" s="88">
        <f>data3!AM374</f>
        <v>0.13561396444997431</v>
      </c>
      <c r="AT374" s="2"/>
    </row>
    <row r="375" spans="1:46">
      <c r="A375" s="14" t="str">
        <f>'data organization'!S376</f>
        <v>373:17:1.78:LO</v>
      </c>
      <c r="B375" s="45">
        <v>249.82261657714844</v>
      </c>
      <c r="C375" s="45">
        <v>269.58114624023437</v>
      </c>
      <c r="D375" s="45">
        <v>233.81781005859375</v>
      </c>
      <c r="E375" s="45">
        <v>286.47286987304687</v>
      </c>
      <c r="F375" s="45">
        <v>250.04005432128906</v>
      </c>
      <c r="G375" s="45">
        <v>264.29962158203125</v>
      </c>
      <c r="H375" s="45">
        <v>252.49484252929687</v>
      </c>
      <c r="I375" s="45">
        <v>232.86221313476562</v>
      </c>
      <c r="J375" s="45">
        <v>233.97802734375</v>
      </c>
      <c r="K375" s="45">
        <v>264.41976928710937</v>
      </c>
      <c r="L375" s="45">
        <v>230.92813110351562</v>
      </c>
      <c r="M375" s="45">
        <v>246.08033752441406</v>
      </c>
      <c r="N375" s="45">
        <v>272.94003295898437</v>
      </c>
      <c r="O375" s="45">
        <v>214.43121337890625</v>
      </c>
      <c r="P375" s="45"/>
      <c r="Q375" s="45"/>
      <c r="R375" s="45">
        <v>233.26275634765625</v>
      </c>
      <c r="S375" s="45"/>
      <c r="T375" s="45"/>
      <c r="U375" s="45">
        <v>275.43487548828125</v>
      </c>
      <c r="V375" s="45">
        <v>237.81758117675781</v>
      </c>
      <c r="W375" s="45">
        <v>236.35842895507812</v>
      </c>
      <c r="X375" s="45"/>
      <c r="Y375" s="45"/>
      <c r="Z375" s="45">
        <v>223.67247009277344</v>
      </c>
      <c r="AA375" s="45">
        <v>256.50607299804687</v>
      </c>
      <c r="AB375" s="45">
        <v>225.29182434082031</v>
      </c>
      <c r="AC375" s="45">
        <v>243.322265625</v>
      </c>
      <c r="AD375" s="45">
        <v>233.38291931152344</v>
      </c>
      <c r="AE375" s="45"/>
      <c r="AF375" s="45">
        <v>208.72053527832031</v>
      </c>
      <c r="AG375" s="45"/>
      <c r="AH375" s="2">
        <f t="shared" si="239"/>
        <v>19.897625256243249</v>
      </c>
      <c r="AI375" s="2">
        <f t="shared" si="240"/>
        <v>208.72053527832031</v>
      </c>
      <c r="AJ375" s="2">
        <f t="shared" si="241"/>
        <v>214.98432942927445</v>
      </c>
      <c r="AK375" s="2">
        <f t="shared" si="242"/>
        <v>244.83076731363931</v>
      </c>
      <c r="AL375" s="2">
        <f t="shared" si="243"/>
        <v>274.67720519800417</v>
      </c>
      <c r="AM375" s="2">
        <f t="shared" si="244"/>
        <v>286.47286987304687</v>
      </c>
      <c r="AN375" s="89"/>
      <c r="AO375" s="64">
        <f t="shared" ref="AO375" ca="1" si="297">AN374</f>
        <v>249.84025403493936</v>
      </c>
      <c r="AP375" s="88"/>
      <c r="AQ375" s="88"/>
      <c r="AR375" s="88"/>
      <c r="AS375" s="88"/>
      <c r="AT375" s="2"/>
    </row>
    <row r="376" spans="1:46">
      <c r="A376" s="14" t="str">
        <f>'data organization'!S377</f>
        <v>374:17:1.78:HS</v>
      </c>
      <c r="B376" s="45">
        <v>154.97398376464844</v>
      </c>
      <c r="C376" s="45">
        <v>154.9810791015625</v>
      </c>
      <c r="D376" s="45">
        <v>154.97634887695312</v>
      </c>
      <c r="E376" s="45">
        <v>154.97398376464844</v>
      </c>
      <c r="F376" s="45">
        <v>154.97634887695312</v>
      </c>
      <c r="G376" s="45">
        <v>154.97161865234375</v>
      </c>
      <c r="H376" s="45">
        <v>154.98344421386719</v>
      </c>
      <c r="I376" s="45">
        <v>154.97634887695312</v>
      </c>
      <c r="J376" s="45">
        <v>154.96925354003906</v>
      </c>
      <c r="K376" s="45">
        <v>154.97634887695312</v>
      </c>
      <c r="L376" s="45">
        <v>154.97634887695312</v>
      </c>
      <c r="M376" s="45">
        <v>154.97161865234375</v>
      </c>
      <c r="N376" s="45">
        <v>154.97634887695312</v>
      </c>
      <c r="O376" s="45">
        <v>154.97398376464844</v>
      </c>
      <c r="P376" s="45"/>
      <c r="Q376" s="45"/>
      <c r="R376" s="45">
        <v>154.97398376464844</v>
      </c>
      <c r="S376" s="45"/>
      <c r="T376" s="45"/>
      <c r="U376" s="45">
        <v>154.97398376464844</v>
      </c>
      <c r="V376" s="45">
        <v>154.97398376464844</v>
      </c>
      <c r="W376" s="45">
        <v>154.97161865234375</v>
      </c>
      <c r="X376" s="45"/>
      <c r="Y376" s="45"/>
      <c r="Z376" s="45">
        <v>154.96925354003906</v>
      </c>
      <c r="AA376" s="45">
        <v>154.97161865234375</v>
      </c>
      <c r="AB376" s="45">
        <v>154.97161865234375</v>
      </c>
      <c r="AC376" s="45">
        <v>154.96925354003906</v>
      </c>
      <c r="AD376" s="45">
        <v>154.96925354003906</v>
      </c>
      <c r="AE376" s="45"/>
      <c r="AF376" s="45">
        <v>154.96925354003906</v>
      </c>
      <c r="AG376" s="45"/>
      <c r="AH376" s="2">
        <f t="shared" si="239"/>
        <v>3.6849756961597137E-3</v>
      </c>
      <c r="AI376" s="2">
        <f t="shared" si="240"/>
        <v>154.96925354003906</v>
      </c>
      <c r="AJ376" s="2">
        <f t="shared" si="241"/>
        <v>154.96825920841215</v>
      </c>
      <c r="AK376" s="2">
        <f t="shared" si="242"/>
        <v>154.97378667195639</v>
      </c>
      <c r="AL376" s="2">
        <f t="shared" si="243"/>
        <v>154.97931413550063</v>
      </c>
      <c r="AM376" s="2">
        <f t="shared" si="244"/>
        <v>154.98344421386719</v>
      </c>
      <c r="AN376" s="89"/>
      <c r="AO376" s="64">
        <f t="shared" ref="AO376" ca="1" si="298">AN374</f>
        <v>249.84025403493936</v>
      </c>
      <c r="AP376" s="88"/>
      <c r="AQ376" s="88"/>
      <c r="AR376" s="88"/>
      <c r="AS376" s="88"/>
      <c r="AT376" s="2"/>
    </row>
    <row r="377" spans="1:46">
      <c r="A377" s="14" t="str">
        <f>'data organization'!S378</f>
        <v>375:17:1.76:HI</v>
      </c>
      <c r="B377" s="45">
        <v>247.27626037597656</v>
      </c>
      <c r="C377" s="45">
        <v>251.18638610839844</v>
      </c>
      <c r="D377" s="45">
        <v>234.76387023925781</v>
      </c>
      <c r="E377" s="45">
        <v>266.04486083984375</v>
      </c>
      <c r="F377" s="45">
        <v>247.11985778808594</v>
      </c>
      <c r="G377" s="45">
        <v>246.96345520019531</v>
      </c>
      <c r="H377" s="45">
        <v>240.70726013183594</v>
      </c>
      <c r="I377" s="45">
        <v>227.25642395019531</v>
      </c>
      <c r="J377" s="45">
        <v>243.36613464355469</v>
      </c>
      <c r="K377" s="45">
        <v>263.22958374023437</v>
      </c>
      <c r="L377" s="45">
        <v>226.94361877441406</v>
      </c>
      <c r="M377" s="45">
        <v>219.74899291992187</v>
      </c>
      <c r="N377" s="45">
        <v>246.65065002441406</v>
      </c>
      <c r="O377" s="45">
        <v>219.12336730957031</v>
      </c>
      <c r="P377" s="45"/>
      <c r="Q377" s="45"/>
      <c r="R377" s="45">
        <v>213.49278259277344</v>
      </c>
      <c r="S377" s="45"/>
      <c r="T377" s="45"/>
      <c r="U377" s="45">
        <v>279.49569702148437</v>
      </c>
      <c r="V377" s="45">
        <v>226.00518798828125</v>
      </c>
      <c r="W377" s="45">
        <v>227.72564697265625</v>
      </c>
      <c r="X377" s="45"/>
      <c r="Y377" s="45"/>
      <c r="Z377" s="45">
        <v>223.81552124023437</v>
      </c>
      <c r="AA377" s="45">
        <v>255.40931701660156</v>
      </c>
      <c r="AB377" s="45">
        <v>218.65415954589844</v>
      </c>
      <c r="AC377" s="45">
        <v>237.10993957519531</v>
      </c>
      <c r="AD377" s="45">
        <v>246.96345520019531</v>
      </c>
      <c r="AE377" s="45"/>
      <c r="AF377" s="45">
        <v>199.41633605957031</v>
      </c>
      <c r="AG377" s="45"/>
      <c r="AH377" s="2">
        <f t="shared" si="239"/>
        <v>18.550532281749884</v>
      </c>
      <c r="AI377" s="2">
        <f t="shared" si="240"/>
        <v>199.41633605957031</v>
      </c>
      <c r="AJ377" s="2">
        <f t="shared" si="241"/>
        <v>210.0270667964914</v>
      </c>
      <c r="AK377" s="2">
        <f t="shared" si="242"/>
        <v>237.85286521911621</v>
      </c>
      <c r="AL377" s="2">
        <f t="shared" si="243"/>
        <v>265.67866364174103</v>
      </c>
      <c r="AM377" s="2">
        <f t="shared" si="244"/>
        <v>279.49569702148437</v>
      </c>
      <c r="AN377" s="89">
        <f ca="1">INDIRECT("'calcGREEN(1)'!R"&amp;ROW('calcGREEN(1)'!$V$17)+(ROW(AN377)-ROW($AN$116))/3&amp;"C"&amp;COLUMN('calcGREEN(1)'!$V$17),FALSE)</f>
        <v>245.24391701908493</v>
      </c>
      <c r="AO377" s="64">
        <f t="shared" ref="AO377" ca="1" si="299">AN377</f>
        <v>245.24391701908493</v>
      </c>
      <c r="AP377" s="88">
        <f>AK377-AK380</f>
        <v>4.5227101643880303</v>
      </c>
      <c r="AQ377" s="88">
        <f>AK378-AK381</f>
        <v>5.7705332438150947</v>
      </c>
      <c r="AR377" s="88">
        <f>AK379-AK382</f>
        <v>9.8546346026751053E-4</v>
      </c>
      <c r="AS377" s="88">
        <f>data3!AM377</f>
        <v>0.13870916058940264</v>
      </c>
      <c r="AT377" s="2"/>
    </row>
    <row r="378" spans="1:46">
      <c r="A378" s="14" t="str">
        <f>'data organization'!S379</f>
        <v>376:17:1.76:LO</v>
      </c>
      <c r="B378" s="45">
        <v>244.0146484375</v>
      </c>
      <c r="C378" s="45">
        <v>262.27398681640625</v>
      </c>
      <c r="D378" s="45">
        <v>228.03273010253906</v>
      </c>
      <c r="E378" s="45">
        <v>280.22430419921875</v>
      </c>
      <c r="F378" s="45">
        <v>244.56398010253906</v>
      </c>
      <c r="G378" s="45">
        <v>256.68917846679687</v>
      </c>
      <c r="H378" s="45">
        <v>245.55390930175781</v>
      </c>
      <c r="I378" s="45">
        <v>227.00274658203125</v>
      </c>
      <c r="J378" s="45">
        <v>229.4632568359375</v>
      </c>
      <c r="K378" s="45">
        <v>258.44586181640625</v>
      </c>
      <c r="L378" s="45">
        <v>226.13870239257812</v>
      </c>
      <c r="M378" s="45">
        <v>240.930419921875</v>
      </c>
      <c r="N378" s="45">
        <v>266.49691772460937</v>
      </c>
      <c r="O378" s="45">
        <v>206.74067687988281</v>
      </c>
      <c r="P378" s="45"/>
      <c r="Q378" s="45"/>
      <c r="R378" s="45">
        <v>227.46051025390625</v>
      </c>
      <c r="S378" s="45"/>
      <c r="T378" s="45"/>
      <c r="U378" s="45">
        <v>268.19638061523437</v>
      </c>
      <c r="V378" s="45">
        <v>233.010986328125</v>
      </c>
      <c r="W378" s="45">
        <v>231.21995544433594</v>
      </c>
      <c r="X378" s="45"/>
      <c r="Y378" s="45"/>
      <c r="Z378" s="45">
        <v>220.45661926269531</v>
      </c>
      <c r="AA378" s="45">
        <v>252.10574340820312</v>
      </c>
      <c r="AB378" s="45">
        <v>221.00022888183594</v>
      </c>
      <c r="AC378" s="45">
        <v>237.84046936035156</v>
      </c>
      <c r="AD378" s="45">
        <v>226.95124816894531</v>
      </c>
      <c r="AE378" s="45"/>
      <c r="AF378" s="45">
        <v>205.1556396484375</v>
      </c>
      <c r="AG378" s="45"/>
      <c r="AH378" s="2">
        <f t="shared" si="239"/>
        <v>19.297638298945618</v>
      </c>
      <c r="AI378" s="2">
        <f t="shared" si="240"/>
        <v>205.1556396484375</v>
      </c>
      <c r="AJ378" s="2">
        <f t="shared" si="241"/>
        <v>210.21892175792107</v>
      </c>
      <c r="AK378" s="2">
        <f t="shared" si="242"/>
        <v>239.16537920633951</v>
      </c>
      <c r="AL378" s="2">
        <f t="shared" si="243"/>
        <v>268.11183665475795</v>
      </c>
      <c r="AM378" s="2">
        <f t="shared" si="244"/>
        <v>280.22430419921875</v>
      </c>
      <c r="AN378" s="89"/>
      <c r="AO378" s="64">
        <f t="shared" ref="AO378" ca="1" si="300">AN377</f>
        <v>245.24391701908493</v>
      </c>
      <c r="AP378" s="88"/>
      <c r="AQ378" s="88"/>
      <c r="AR378" s="88"/>
      <c r="AS378" s="88"/>
      <c r="AT378" s="2"/>
    </row>
    <row r="379" spans="1:46">
      <c r="A379" s="14" t="str">
        <f>'data organization'!S380</f>
        <v>377:17:1.76:HS</v>
      </c>
      <c r="B379" s="45">
        <v>154.97634887695312</v>
      </c>
      <c r="C379" s="45">
        <v>154.97161865234375</v>
      </c>
      <c r="D379" s="45">
        <v>154.96925354003906</v>
      </c>
      <c r="E379" s="45">
        <v>154.97871398925781</v>
      </c>
      <c r="F379" s="45">
        <v>154.97871398925781</v>
      </c>
      <c r="G379" s="45">
        <v>154.97398376464844</v>
      </c>
      <c r="H379" s="45">
        <v>154.97871398925781</v>
      </c>
      <c r="I379" s="45">
        <v>154.97634887695312</v>
      </c>
      <c r="J379" s="45">
        <v>154.97161865234375</v>
      </c>
      <c r="K379" s="45">
        <v>154.97398376464844</v>
      </c>
      <c r="L379" s="45">
        <v>154.97398376464844</v>
      </c>
      <c r="M379" s="45">
        <v>154.97398376464844</v>
      </c>
      <c r="N379" s="45">
        <v>154.96925354003906</v>
      </c>
      <c r="O379" s="45">
        <v>154.97161865234375</v>
      </c>
      <c r="P379" s="45"/>
      <c r="Q379" s="45"/>
      <c r="R379" s="45">
        <v>154.97634887695312</v>
      </c>
      <c r="S379" s="45"/>
      <c r="T379" s="45"/>
      <c r="U379" s="45">
        <v>154.97398376464844</v>
      </c>
      <c r="V379" s="45">
        <v>154.97398376464844</v>
      </c>
      <c r="W379" s="45">
        <v>154.97161865234375</v>
      </c>
      <c r="X379" s="45"/>
      <c r="Y379" s="45"/>
      <c r="Z379" s="45">
        <v>154.96925354003906</v>
      </c>
      <c r="AA379" s="45">
        <v>154.97161865234375</v>
      </c>
      <c r="AB379" s="45">
        <v>154.97398376464844</v>
      </c>
      <c r="AC379" s="45">
        <v>154.97398376464844</v>
      </c>
      <c r="AD379" s="45">
        <v>154.96452331542969</v>
      </c>
      <c r="AE379" s="45"/>
      <c r="AF379" s="45">
        <v>154.97161865234375</v>
      </c>
      <c r="AG379" s="45"/>
      <c r="AH379" s="2">
        <f t="shared" si="239"/>
        <v>3.3794356930030153E-3</v>
      </c>
      <c r="AI379" s="2">
        <f t="shared" si="240"/>
        <v>154.96452331542969</v>
      </c>
      <c r="AJ379" s="2">
        <f t="shared" si="241"/>
        <v>154.96822478668673</v>
      </c>
      <c r="AK379" s="2">
        <f t="shared" si="242"/>
        <v>154.97329394022623</v>
      </c>
      <c r="AL379" s="2">
        <f t="shared" si="243"/>
        <v>154.97836309376572</v>
      </c>
      <c r="AM379" s="2">
        <f t="shared" si="244"/>
        <v>154.97871398925781</v>
      </c>
      <c r="AN379" s="89"/>
      <c r="AO379" s="64">
        <f t="shared" ref="AO379" ca="1" si="301">AN377</f>
        <v>245.24391701908493</v>
      </c>
      <c r="AP379" s="88"/>
      <c r="AQ379" s="88"/>
      <c r="AR379" s="88"/>
      <c r="AS379" s="88"/>
      <c r="AT379" s="2"/>
    </row>
    <row r="380" spans="1:46">
      <c r="A380" s="14" t="str">
        <f>'data organization'!S381</f>
        <v>378:17:1.74:HI</v>
      </c>
      <c r="B380" s="45">
        <v>242.74052429199219</v>
      </c>
      <c r="C380" s="45">
        <v>246.33782958984375</v>
      </c>
      <c r="D380" s="45">
        <v>230.384521484375</v>
      </c>
      <c r="E380" s="45">
        <v>261.0399169921875</v>
      </c>
      <c r="F380" s="45">
        <v>242.42770385742187</v>
      </c>
      <c r="G380" s="45">
        <v>242.27130126953125</v>
      </c>
      <c r="H380" s="45">
        <v>236.01510620117187</v>
      </c>
      <c r="I380" s="45">
        <v>222.87709045410156</v>
      </c>
      <c r="J380" s="45">
        <v>238.83039855957031</v>
      </c>
      <c r="K380" s="45">
        <v>258.224609375</v>
      </c>
      <c r="L380" s="45">
        <v>222.56428527832031</v>
      </c>
      <c r="M380" s="45">
        <v>215.52606201171875</v>
      </c>
      <c r="N380" s="45">
        <v>241.95849609375</v>
      </c>
      <c r="O380" s="45">
        <v>214.90043640136719</v>
      </c>
      <c r="P380" s="45"/>
      <c r="Q380" s="45"/>
      <c r="R380" s="45">
        <v>209.42625427246094</v>
      </c>
      <c r="S380" s="45"/>
      <c r="T380" s="45"/>
      <c r="U380" s="45">
        <v>274.17791748046875</v>
      </c>
      <c r="V380" s="45">
        <v>221.78225708007812</v>
      </c>
      <c r="W380" s="45">
        <v>223.50271606445312</v>
      </c>
      <c r="X380" s="45"/>
      <c r="Y380" s="45"/>
      <c r="Z380" s="45">
        <v>219.43617248535156</v>
      </c>
      <c r="AA380" s="45">
        <v>250.56077575683594</v>
      </c>
      <c r="AB380" s="45">
        <v>214.43121337890625</v>
      </c>
      <c r="AC380" s="45">
        <v>232.57420349121094</v>
      </c>
      <c r="AD380" s="45">
        <v>242.27130126953125</v>
      </c>
      <c r="AE380" s="45"/>
      <c r="AF380" s="45">
        <v>195.66262817382812</v>
      </c>
      <c r="AG380" s="45"/>
      <c r="AH380" s="2">
        <f t="shared" si="239"/>
        <v>18.20983989415603</v>
      </c>
      <c r="AI380" s="2">
        <f t="shared" si="240"/>
        <v>195.66262817382812</v>
      </c>
      <c r="AJ380" s="2">
        <f t="shared" si="241"/>
        <v>206.01539521349414</v>
      </c>
      <c r="AK380" s="2">
        <f t="shared" si="242"/>
        <v>233.33015505472818</v>
      </c>
      <c r="AL380" s="2">
        <f t="shared" si="243"/>
        <v>260.64491489596224</v>
      </c>
      <c r="AM380" s="2">
        <f t="shared" si="244"/>
        <v>274.17791748046875</v>
      </c>
      <c r="AN380" s="89">
        <f ca="1">INDIRECT("'calcGREEN(1)'!R"&amp;ROW('calcGREEN(1)'!$V$17)+(ROW(AN380)-ROW($AN$116))/3&amp;"C"&amp;COLUMN('calcGREEN(1)'!$V$17),FALSE)</f>
        <v>240.54267513856786</v>
      </c>
      <c r="AO380" s="64">
        <f t="shared" ref="AO380" ca="1" si="302">AN380</f>
        <v>240.54267513856786</v>
      </c>
      <c r="AP380" s="88">
        <f>AK380-AK383</f>
        <v>4.5227120717366347</v>
      </c>
      <c r="AQ380" s="88">
        <f>AK381-AK384</f>
        <v>4.6919097900390625</v>
      </c>
      <c r="AR380" s="88">
        <f>AK382-AK385</f>
        <v>8.869171142578125E-4</v>
      </c>
      <c r="AS380" s="88">
        <f>data3!AM380</f>
        <v>0.13759699175434736</v>
      </c>
      <c r="AT380" s="2"/>
    </row>
    <row r="381" spans="1:46">
      <c r="A381" s="14" t="str">
        <f>'data organization'!S382</f>
        <v>379:17:1.74:LO</v>
      </c>
      <c r="B381" s="45">
        <v>237.64019775390625</v>
      </c>
      <c r="C381" s="45">
        <v>255.10414123535156</v>
      </c>
      <c r="D381" s="45">
        <v>222.90570068359375</v>
      </c>
      <c r="E381" s="45">
        <v>272.33920288085937</v>
      </c>
      <c r="F381" s="45">
        <v>239.29960632324219</v>
      </c>
      <c r="G381" s="45">
        <v>252.30029296875</v>
      </c>
      <c r="H381" s="45">
        <v>239.62005615234375</v>
      </c>
      <c r="I381" s="45">
        <v>220.11329650878906</v>
      </c>
      <c r="J381" s="45">
        <v>224.43922424316406</v>
      </c>
      <c r="K381" s="45">
        <v>251.85397338867187</v>
      </c>
      <c r="L381" s="45">
        <v>220.93728637695312</v>
      </c>
      <c r="M381" s="45">
        <v>235.69467163085937</v>
      </c>
      <c r="N381" s="45">
        <v>261.17532348632812</v>
      </c>
      <c r="O381" s="45">
        <v>198.5294189453125</v>
      </c>
      <c r="P381" s="45"/>
      <c r="Q381" s="45"/>
      <c r="R381" s="45">
        <v>221.21766662597656</v>
      </c>
      <c r="S381" s="45"/>
      <c r="T381" s="45"/>
      <c r="U381" s="45">
        <v>261.34698486328125</v>
      </c>
      <c r="V381" s="45">
        <v>228.37033081054687</v>
      </c>
      <c r="W381" s="45">
        <v>226.61936950683594</v>
      </c>
      <c r="X381" s="45"/>
      <c r="Y381" s="45"/>
      <c r="Z381" s="45">
        <v>215.08354187011719</v>
      </c>
      <c r="AA381" s="45">
        <v>245.7198486328125</v>
      </c>
      <c r="AB381" s="45">
        <v>215.34675598144531</v>
      </c>
      <c r="AC381" s="45">
        <v>232.63333129882812</v>
      </c>
      <c r="AD381" s="45">
        <v>221.93865966796875</v>
      </c>
      <c r="AE381" s="45"/>
      <c r="AF381" s="45">
        <v>201.24742126464844</v>
      </c>
      <c r="AG381" s="45"/>
      <c r="AH381" s="2">
        <f t="shared" si="239"/>
        <v>18.963574611946651</v>
      </c>
      <c r="AI381" s="2">
        <f t="shared" si="240"/>
        <v>198.5294189453125</v>
      </c>
      <c r="AJ381" s="2">
        <f t="shared" si="241"/>
        <v>204.94948404460445</v>
      </c>
      <c r="AK381" s="2">
        <f t="shared" si="242"/>
        <v>233.39484596252441</v>
      </c>
      <c r="AL381" s="2">
        <f t="shared" si="243"/>
        <v>261.84020788044438</v>
      </c>
      <c r="AM381" s="2">
        <f t="shared" si="244"/>
        <v>272.33920288085937</v>
      </c>
      <c r="AN381" s="89"/>
      <c r="AO381" s="64">
        <f t="shared" ref="AO381" ca="1" si="303">AN380</f>
        <v>240.54267513856786</v>
      </c>
      <c r="AP381" s="88"/>
      <c r="AQ381" s="88"/>
      <c r="AR381" s="88"/>
      <c r="AS381" s="88"/>
      <c r="AT381" s="2"/>
    </row>
    <row r="382" spans="1:46">
      <c r="A382" s="14" t="str">
        <f>'data organization'!S383</f>
        <v>380:17:1.74:HS</v>
      </c>
      <c r="B382" s="45">
        <v>154.97634887695312</v>
      </c>
      <c r="C382" s="45">
        <v>154.97398376464844</v>
      </c>
      <c r="D382" s="45">
        <v>154.97161865234375</v>
      </c>
      <c r="E382" s="45">
        <v>154.97398376464844</v>
      </c>
      <c r="F382" s="45">
        <v>154.97398376464844</v>
      </c>
      <c r="G382" s="45">
        <v>154.97161865234375</v>
      </c>
      <c r="H382" s="45">
        <v>154.9810791015625</v>
      </c>
      <c r="I382" s="45">
        <v>154.96925354003906</v>
      </c>
      <c r="J382" s="45">
        <v>154.97161865234375</v>
      </c>
      <c r="K382" s="45">
        <v>154.97161865234375</v>
      </c>
      <c r="L382" s="45">
        <v>154.97161865234375</v>
      </c>
      <c r="M382" s="45">
        <v>154.97161865234375</v>
      </c>
      <c r="N382" s="45">
        <v>154.96925354003906</v>
      </c>
      <c r="O382" s="45">
        <v>154.97398376464844</v>
      </c>
      <c r="P382" s="45"/>
      <c r="Q382" s="45"/>
      <c r="R382" s="45">
        <v>154.97871398925781</v>
      </c>
      <c r="S382" s="45"/>
      <c r="T382" s="45"/>
      <c r="U382" s="45">
        <v>154.97161865234375</v>
      </c>
      <c r="V382" s="45">
        <v>154.97634887695312</v>
      </c>
      <c r="W382" s="45">
        <v>154.97634887695312</v>
      </c>
      <c r="X382" s="45"/>
      <c r="Y382" s="45"/>
      <c r="Z382" s="45">
        <v>154.96452331542969</v>
      </c>
      <c r="AA382" s="45">
        <v>154.97398376464844</v>
      </c>
      <c r="AB382" s="45">
        <v>154.97161865234375</v>
      </c>
      <c r="AC382" s="45">
        <v>154.97161865234375</v>
      </c>
      <c r="AD382" s="45">
        <v>154.96688842773437</v>
      </c>
      <c r="AE382" s="45"/>
      <c r="AF382" s="45">
        <v>154.962158203125</v>
      </c>
      <c r="AG382" s="45"/>
      <c r="AH382" s="2">
        <f t="shared" si="239"/>
        <v>4.1542205777775759E-3</v>
      </c>
      <c r="AI382" s="2">
        <f t="shared" si="240"/>
        <v>154.962158203125</v>
      </c>
      <c r="AJ382" s="2">
        <f t="shared" si="241"/>
        <v>154.96607714589931</v>
      </c>
      <c r="AK382" s="2">
        <f t="shared" si="242"/>
        <v>154.97230847676596</v>
      </c>
      <c r="AL382" s="2">
        <f t="shared" si="243"/>
        <v>154.97853980763261</v>
      </c>
      <c r="AM382" s="2">
        <f t="shared" si="244"/>
        <v>154.9810791015625</v>
      </c>
      <c r="AN382" s="89"/>
      <c r="AO382" s="64">
        <f t="shared" ref="AO382" ca="1" si="304">AN380</f>
        <v>240.54267513856786</v>
      </c>
      <c r="AP382" s="88"/>
      <c r="AQ382" s="88"/>
      <c r="AR382" s="88"/>
      <c r="AS382" s="88"/>
      <c r="AT382" s="2"/>
    </row>
    <row r="383" spans="1:46">
      <c r="A383" s="14" t="str">
        <f>'data organization'!S384</f>
        <v>381:17:1.72:HI</v>
      </c>
      <c r="B383" s="45">
        <v>237.8919677734375</v>
      </c>
      <c r="C383" s="45">
        <v>241.64569091796875</v>
      </c>
      <c r="D383" s="45">
        <v>225.84878540039062</v>
      </c>
      <c r="E383" s="45">
        <v>255.8785400390625</v>
      </c>
      <c r="F383" s="45">
        <v>237.73556518554687</v>
      </c>
      <c r="G383" s="45">
        <v>237.57916259765625</v>
      </c>
      <c r="H383" s="45">
        <v>231.47935485839844</v>
      </c>
      <c r="I383" s="45">
        <v>218.65415954589844</v>
      </c>
      <c r="J383" s="45">
        <v>234.13824462890625</v>
      </c>
      <c r="K383" s="45">
        <v>253.21965026855469</v>
      </c>
      <c r="L383" s="45">
        <v>218.34133911132812</v>
      </c>
      <c r="M383" s="45">
        <v>211.30311584472656</v>
      </c>
      <c r="N383" s="45">
        <v>237.26634216308594</v>
      </c>
      <c r="O383" s="45">
        <v>210.83390808105469</v>
      </c>
      <c r="P383" s="45"/>
      <c r="Q383" s="45"/>
      <c r="R383" s="45">
        <v>205.35972595214844</v>
      </c>
      <c r="S383" s="45"/>
      <c r="T383" s="45"/>
      <c r="U383" s="45">
        <v>268.86013793945312</v>
      </c>
      <c r="V383" s="45">
        <v>217.40290832519531</v>
      </c>
      <c r="W383" s="45">
        <v>219.12336730957031</v>
      </c>
      <c r="X383" s="45"/>
      <c r="Y383" s="45"/>
      <c r="Z383" s="45">
        <v>215.21324157714844</v>
      </c>
      <c r="AA383" s="45">
        <v>245.71221923828125</v>
      </c>
      <c r="AB383" s="45">
        <v>210.20828247070312</v>
      </c>
      <c r="AC383" s="45">
        <v>228.19485473632812</v>
      </c>
      <c r="AD383" s="45">
        <v>237.57916259765625</v>
      </c>
      <c r="AE383" s="45"/>
      <c r="AF383" s="45">
        <v>191.90890502929687</v>
      </c>
      <c r="AG383" s="45"/>
      <c r="AH383" s="2">
        <f t="shared" si="239"/>
        <v>17.844651394087251</v>
      </c>
      <c r="AI383" s="2">
        <f t="shared" si="240"/>
        <v>191.90890502929687</v>
      </c>
      <c r="AJ383" s="2">
        <f t="shared" si="241"/>
        <v>202.04046589186066</v>
      </c>
      <c r="AK383" s="2">
        <f t="shared" si="242"/>
        <v>228.80744298299155</v>
      </c>
      <c r="AL383" s="2">
        <f t="shared" si="243"/>
        <v>255.57442007412243</v>
      </c>
      <c r="AM383" s="2">
        <f t="shared" si="244"/>
        <v>268.86013793945312</v>
      </c>
      <c r="AN383" s="89">
        <f ca="1">INDIRECT("'calcGREEN(1)'!R"&amp;ROW('calcGREEN(1)'!$V$17)+(ROW(AN383)-ROW($AN$116))/3&amp;"C"&amp;COLUMN('calcGREEN(1)'!$V$17),FALSE)</f>
        <v>235.87912777428429</v>
      </c>
      <c r="AO383" s="64">
        <f t="shared" ref="AO383" ca="1" si="305">AN383</f>
        <v>235.87912777428429</v>
      </c>
      <c r="AP383" s="88">
        <f>AK383-AK386</f>
        <v>4.4966417948405137</v>
      </c>
      <c r="AQ383" s="88">
        <f>AK384-AK387</f>
        <v>4.8850326538085938</v>
      </c>
      <c r="AR383" s="88">
        <f>AK385-AK388</f>
        <v>2.956390380859375E-4</v>
      </c>
      <c r="AS383" s="88">
        <f>data3!AM383</f>
        <v>0.13558110883159014</v>
      </c>
      <c r="AT383" s="2"/>
    </row>
    <row r="384" spans="1:46">
      <c r="A384" s="14" t="str">
        <f>'data organization'!S385</f>
        <v>382:17:1.72:LO</v>
      </c>
      <c r="B384" s="45">
        <v>231.99244689941406</v>
      </c>
      <c r="C384" s="45">
        <v>253.91966247558594</v>
      </c>
      <c r="D384" s="45">
        <v>218.59693908691406</v>
      </c>
      <c r="E384" s="45">
        <v>264.61431884765625</v>
      </c>
      <c r="F384" s="45">
        <v>235.41999816894531</v>
      </c>
      <c r="G384" s="45">
        <v>250.18882751464844</v>
      </c>
      <c r="H384" s="45">
        <v>234.09819030761719</v>
      </c>
      <c r="I384" s="45">
        <v>214.77455139160156</v>
      </c>
      <c r="J384" s="45">
        <v>220.49667358398437</v>
      </c>
      <c r="K384" s="45">
        <v>247.24192810058594</v>
      </c>
      <c r="L384" s="45">
        <v>214.77455139160156</v>
      </c>
      <c r="M384" s="45">
        <v>231.3057861328125</v>
      </c>
      <c r="N384" s="45">
        <v>258.24560546875</v>
      </c>
      <c r="O384" s="45">
        <v>193.83726501464844</v>
      </c>
      <c r="P384" s="45"/>
      <c r="Q384" s="45"/>
      <c r="R384" s="45">
        <v>216.92034912109375</v>
      </c>
      <c r="S384" s="45"/>
      <c r="T384" s="45"/>
      <c r="U384" s="45">
        <v>255.53903198242187</v>
      </c>
      <c r="V384" s="45">
        <v>225.01716613769531</v>
      </c>
      <c r="W384" s="45">
        <v>222.00160217285156</v>
      </c>
      <c r="X384" s="45"/>
      <c r="Y384" s="45"/>
      <c r="Z384" s="45">
        <v>209.72763061523437</v>
      </c>
      <c r="AA384" s="45">
        <v>239.52850341796875</v>
      </c>
      <c r="AB384" s="45">
        <v>210.00801086425781</v>
      </c>
      <c r="AC384" s="45">
        <v>227.55207824707031</v>
      </c>
      <c r="AD384" s="45">
        <v>216.35385131835937</v>
      </c>
      <c r="AE384" s="45"/>
      <c r="AF384" s="45">
        <v>196.71549987792969</v>
      </c>
      <c r="AG384" s="45"/>
      <c r="AH384" s="2">
        <f t="shared" si="239"/>
        <v>19.099059713575073</v>
      </c>
      <c r="AI384" s="2">
        <f t="shared" si="240"/>
        <v>193.83726501464844</v>
      </c>
      <c r="AJ384" s="2">
        <f t="shared" si="241"/>
        <v>200.05434660212273</v>
      </c>
      <c r="AK384" s="2">
        <f t="shared" si="242"/>
        <v>228.70293617248535</v>
      </c>
      <c r="AL384" s="2">
        <f t="shared" si="243"/>
        <v>257.35152574284797</v>
      </c>
      <c r="AM384" s="2">
        <f t="shared" si="244"/>
        <v>264.61431884765625</v>
      </c>
      <c r="AN384" s="89"/>
      <c r="AO384" s="64">
        <f t="shared" ref="AO384" ca="1" si="306">AN383</f>
        <v>235.87912777428429</v>
      </c>
      <c r="AP384" s="88"/>
      <c r="AQ384" s="88"/>
      <c r="AR384" s="88"/>
      <c r="AS384" s="88"/>
      <c r="AT384" s="2"/>
    </row>
    <row r="385" spans="1:46">
      <c r="A385" s="14" t="str">
        <f>'data organization'!S386</f>
        <v>383:17:1.72:HS</v>
      </c>
      <c r="B385" s="45">
        <v>154.97634887695312</v>
      </c>
      <c r="C385" s="45">
        <v>154.97634887695312</v>
      </c>
      <c r="D385" s="45">
        <v>154.96925354003906</v>
      </c>
      <c r="E385" s="45">
        <v>154.97398376464844</v>
      </c>
      <c r="F385" s="45">
        <v>154.97161865234375</v>
      </c>
      <c r="G385" s="45">
        <v>154.97634887695312</v>
      </c>
      <c r="H385" s="45">
        <v>154.97398376464844</v>
      </c>
      <c r="I385" s="45">
        <v>154.97161865234375</v>
      </c>
      <c r="J385" s="45">
        <v>154.97161865234375</v>
      </c>
      <c r="K385" s="45">
        <v>154.97398376464844</v>
      </c>
      <c r="L385" s="45">
        <v>154.97161865234375</v>
      </c>
      <c r="M385" s="45">
        <v>154.96925354003906</v>
      </c>
      <c r="N385" s="45">
        <v>154.97398376464844</v>
      </c>
      <c r="O385" s="45">
        <v>154.97161865234375</v>
      </c>
      <c r="P385" s="45"/>
      <c r="Q385" s="45"/>
      <c r="R385" s="45">
        <v>154.97398376464844</v>
      </c>
      <c r="S385" s="45"/>
      <c r="T385" s="45"/>
      <c r="U385" s="45">
        <v>154.97161865234375</v>
      </c>
      <c r="V385" s="45">
        <v>154.97398376464844</v>
      </c>
      <c r="W385" s="45">
        <v>154.97161865234375</v>
      </c>
      <c r="X385" s="45"/>
      <c r="Y385" s="45"/>
      <c r="Z385" s="45">
        <v>154.96452331542969</v>
      </c>
      <c r="AA385" s="45">
        <v>154.97161865234375</v>
      </c>
      <c r="AB385" s="45">
        <v>154.96688842773437</v>
      </c>
      <c r="AC385" s="45">
        <v>154.97161865234375</v>
      </c>
      <c r="AD385" s="45">
        <v>154.96452331542969</v>
      </c>
      <c r="AE385" s="45"/>
      <c r="AF385" s="45">
        <v>154.962158203125</v>
      </c>
      <c r="AG385" s="45"/>
      <c r="AH385" s="2">
        <f t="shared" si="239"/>
        <v>3.7503945745874655E-3</v>
      </c>
      <c r="AI385" s="2">
        <f t="shared" si="240"/>
        <v>154.962158203125</v>
      </c>
      <c r="AJ385" s="2">
        <f t="shared" si="241"/>
        <v>154.96579596778983</v>
      </c>
      <c r="AK385" s="2">
        <f t="shared" si="242"/>
        <v>154.9714215596517</v>
      </c>
      <c r="AL385" s="2">
        <f t="shared" si="243"/>
        <v>154.97704715151357</v>
      </c>
      <c r="AM385" s="2">
        <f t="shared" si="244"/>
        <v>154.97634887695312</v>
      </c>
      <c r="AN385" s="89"/>
      <c r="AO385" s="64">
        <f t="shared" ref="AO385" ca="1" si="307">AN383</f>
        <v>235.87912777428429</v>
      </c>
      <c r="AP385" s="88"/>
      <c r="AQ385" s="88"/>
      <c r="AR385" s="88"/>
      <c r="AS385" s="88"/>
      <c r="AT385" s="2"/>
    </row>
    <row r="386" spans="1:46">
      <c r="A386" s="14" t="str">
        <f>'data organization'!S387</f>
        <v>384:17:1.7:HI</v>
      </c>
      <c r="B386" s="45">
        <v>233.19981384277344</v>
      </c>
      <c r="C386" s="45">
        <v>236.95353698730469</v>
      </c>
      <c r="D386" s="45">
        <v>221.46943664550781</v>
      </c>
      <c r="E386" s="45">
        <v>250.87358093261719</v>
      </c>
      <c r="F386" s="45">
        <v>233.04341125488281</v>
      </c>
      <c r="G386" s="45">
        <v>232.88700866699219</v>
      </c>
      <c r="H386" s="45">
        <v>226.94361877441406</v>
      </c>
      <c r="I386" s="45">
        <v>214.27481079101562</v>
      </c>
      <c r="J386" s="45">
        <v>229.60250854492187</v>
      </c>
      <c r="K386" s="45">
        <v>248.21469116210937</v>
      </c>
      <c r="L386" s="45">
        <v>213.96200561523437</v>
      </c>
      <c r="M386" s="45">
        <v>207.23658752441406</v>
      </c>
      <c r="N386" s="45">
        <v>232.57420349121094</v>
      </c>
      <c r="O386" s="45">
        <v>206.61097717285156</v>
      </c>
      <c r="P386" s="45"/>
      <c r="Q386" s="45"/>
      <c r="R386" s="45">
        <v>201.29319763183594</v>
      </c>
      <c r="S386" s="45"/>
      <c r="T386" s="45"/>
      <c r="U386" s="45">
        <v>263.69879150390625</v>
      </c>
      <c r="V386" s="45">
        <v>213.17997741699219</v>
      </c>
      <c r="W386" s="45">
        <v>214.74403381347656</v>
      </c>
      <c r="X386" s="45"/>
      <c r="Y386" s="45"/>
      <c r="Z386" s="45">
        <v>210.99031066894531</v>
      </c>
      <c r="AA386" s="45">
        <v>240.86366271972656</v>
      </c>
      <c r="AB386" s="45">
        <v>206.14175415039062</v>
      </c>
      <c r="AC386" s="45">
        <v>223.65911865234375</v>
      </c>
      <c r="AD386" s="45">
        <v>232.88700866699219</v>
      </c>
      <c r="AE386" s="45"/>
      <c r="AF386" s="45">
        <v>188.15518188476562</v>
      </c>
      <c r="AG386" s="45"/>
      <c r="AH386" s="2">
        <f t="shared" si="239"/>
        <v>17.506466578452709</v>
      </c>
      <c r="AI386" s="2">
        <f t="shared" si="240"/>
        <v>188.15518188476562</v>
      </c>
      <c r="AJ386" s="2">
        <f t="shared" si="241"/>
        <v>198.05110132047196</v>
      </c>
      <c r="AK386" s="2">
        <f t="shared" si="242"/>
        <v>224.31080118815103</v>
      </c>
      <c r="AL386" s="2">
        <f t="shared" si="243"/>
        <v>250.57050105583011</v>
      </c>
      <c r="AM386" s="2">
        <f t="shared" si="244"/>
        <v>263.69879150390625</v>
      </c>
      <c r="AN386" s="89">
        <f ca="1">INDIRECT("'calcGREEN(1)'!R"&amp;ROW('calcGREEN(1)'!$V$17)+(ROW(AN386)-ROW($AN$116))/3&amp;"C"&amp;COLUMN('calcGREEN(1)'!$V$17),FALSE)</f>
        <v>231.28390432734267</v>
      </c>
      <c r="AO386" s="64">
        <f t="shared" ref="AO386" ca="1" si="308">AN386</f>
        <v>231.28390432734267</v>
      </c>
      <c r="AP386" s="88">
        <f>AK386-AK389</f>
        <v>4.4836101531982422</v>
      </c>
      <c r="AQ386" s="88">
        <f>AK387-AK390</f>
        <v>5.1072444915771484</v>
      </c>
      <c r="AR386" s="88">
        <f>AK388-AK391</f>
        <v>1.2811024983818697E-3</v>
      </c>
      <c r="AS386" s="88">
        <f>data3!AM386</f>
        <v>0.13695080049576358</v>
      </c>
      <c r="AT386" s="2"/>
    </row>
    <row r="387" spans="1:46">
      <c r="A387" s="14" t="str">
        <f>'data organization'!S388</f>
        <v>385:17:1.7:LO</v>
      </c>
      <c r="B387" s="45">
        <v>227.06568908691406</v>
      </c>
      <c r="C387" s="45">
        <v>249.30189514160156</v>
      </c>
      <c r="D387" s="45">
        <v>214.15083312988281</v>
      </c>
      <c r="E387" s="45">
        <v>256.52322387695312</v>
      </c>
      <c r="F387" s="45">
        <v>230.56192016601562</v>
      </c>
      <c r="G387" s="45">
        <v>246.52667236328125</v>
      </c>
      <c r="H387" s="45">
        <v>227.90684509277344</v>
      </c>
      <c r="I387" s="45">
        <v>208.91508483886719</v>
      </c>
      <c r="J387" s="45">
        <v>214.9176025390625</v>
      </c>
      <c r="K387" s="45">
        <v>241.56558227539062</v>
      </c>
      <c r="L387" s="45">
        <v>209.00663757324219</v>
      </c>
      <c r="M387" s="45">
        <v>226.88258361816406</v>
      </c>
      <c r="N387" s="45">
        <v>254.234375</v>
      </c>
      <c r="O387" s="45">
        <v>192.70428466796875</v>
      </c>
      <c r="P387" s="45"/>
      <c r="Q387" s="45"/>
      <c r="R387" s="45">
        <v>209.8992919921875</v>
      </c>
      <c r="S387" s="45"/>
      <c r="T387" s="45"/>
      <c r="U387" s="45">
        <v>249.9542236328125</v>
      </c>
      <c r="V387" s="45">
        <v>221.91004943847656</v>
      </c>
      <c r="W387" s="45">
        <v>216.50263977050781</v>
      </c>
      <c r="X387" s="45"/>
      <c r="Y387" s="45"/>
      <c r="Z387" s="45">
        <v>205.40168762207031</v>
      </c>
      <c r="AA387" s="45">
        <v>234.01235961914062</v>
      </c>
      <c r="AB387" s="45">
        <v>204.09132385253906</v>
      </c>
      <c r="AC387" s="45">
        <v>224.1702880859375</v>
      </c>
      <c r="AD387" s="45">
        <v>211.51866149902344</v>
      </c>
      <c r="AE387" s="45"/>
      <c r="AF387" s="45">
        <v>193.90592956542969</v>
      </c>
      <c r="AG387" s="45"/>
      <c r="AH387" s="2">
        <f t="shared" ref="AH387:AH450" si="309">STDEV(B387:AG387)</f>
        <v>18.59355599911418</v>
      </c>
      <c r="AI387" s="2">
        <f t="shared" ref="AI387:AI450" si="310">MIN(B387:AG387)</f>
        <v>192.70428466796875</v>
      </c>
      <c r="AJ387" s="2">
        <f t="shared" ref="AJ387:AJ450" si="311">AK387-1.5*AH387</f>
        <v>195.92756952000548</v>
      </c>
      <c r="AK387" s="2">
        <f t="shared" ref="AK387:AK450" si="312">AVERAGE(B387:AG387)</f>
        <v>223.81790351867676</v>
      </c>
      <c r="AL387" s="2">
        <f t="shared" ref="AL387:AL450" si="313">AK387+1.5*AH387</f>
        <v>251.70823751734804</v>
      </c>
      <c r="AM387" s="2">
        <f t="shared" ref="AM387:AM450" si="314">MAX(B387:AG387)</f>
        <v>256.52322387695312</v>
      </c>
      <c r="AN387" s="89"/>
      <c r="AO387" s="64">
        <f t="shared" ref="AO387" ca="1" si="315">AN386</f>
        <v>231.28390432734267</v>
      </c>
      <c r="AP387" s="88"/>
      <c r="AQ387" s="88"/>
      <c r="AR387" s="88"/>
      <c r="AS387" s="88"/>
      <c r="AT387" s="2"/>
    </row>
    <row r="388" spans="1:46">
      <c r="A388" s="14" t="str">
        <f>'data organization'!S389</f>
        <v>386:17:1.7:HS</v>
      </c>
      <c r="B388" s="45">
        <v>154.97161865234375</v>
      </c>
      <c r="C388" s="45">
        <v>154.96925354003906</v>
      </c>
      <c r="D388" s="45">
        <v>154.97398376464844</v>
      </c>
      <c r="E388" s="45">
        <v>154.97398376464844</v>
      </c>
      <c r="F388" s="45">
        <v>154.97398376464844</v>
      </c>
      <c r="G388" s="45">
        <v>154.97398376464844</v>
      </c>
      <c r="H388" s="45">
        <v>154.97398376464844</v>
      </c>
      <c r="I388" s="45">
        <v>154.96925354003906</v>
      </c>
      <c r="J388" s="45">
        <v>154.96688842773437</v>
      </c>
      <c r="K388" s="45">
        <v>154.96925354003906</v>
      </c>
      <c r="L388" s="45">
        <v>154.97398376464844</v>
      </c>
      <c r="M388" s="45">
        <v>154.96925354003906</v>
      </c>
      <c r="N388" s="45">
        <v>154.98344421386719</v>
      </c>
      <c r="O388" s="45">
        <v>154.96688842773437</v>
      </c>
      <c r="P388" s="45"/>
      <c r="Q388" s="45"/>
      <c r="R388" s="45">
        <v>154.97161865234375</v>
      </c>
      <c r="S388" s="45"/>
      <c r="T388" s="45"/>
      <c r="U388" s="45">
        <v>154.97634887695312</v>
      </c>
      <c r="V388" s="45">
        <v>154.97161865234375</v>
      </c>
      <c r="W388" s="45">
        <v>154.96925354003906</v>
      </c>
      <c r="X388" s="45"/>
      <c r="Y388" s="45"/>
      <c r="Z388" s="45">
        <v>154.962158203125</v>
      </c>
      <c r="AA388" s="45">
        <v>154.97634887695312</v>
      </c>
      <c r="AB388" s="45">
        <v>154.96925354003906</v>
      </c>
      <c r="AC388" s="45">
        <v>154.97161865234375</v>
      </c>
      <c r="AD388" s="45">
        <v>154.96688842773437</v>
      </c>
      <c r="AE388" s="45"/>
      <c r="AF388" s="45">
        <v>154.962158203125</v>
      </c>
      <c r="AG388" s="45"/>
      <c r="AH388" s="2">
        <f t="shared" si="309"/>
        <v>4.6251555726475732E-3</v>
      </c>
      <c r="AI388" s="2">
        <f t="shared" si="310"/>
        <v>154.962158203125</v>
      </c>
      <c r="AJ388" s="2">
        <f t="shared" si="311"/>
        <v>154.96418818725465</v>
      </c>
      <c r="AK388" s="2">
        <f t="shared" si="312"/>
        <v>154.97112592061362</v>
      </c>
      <c r="AL388" s="2">
        <f t="shared" si="313"/>
        <v>154.97806365397258</v>
      </c>
      <c r="AM388" s="2">
        <f t="shared" si="314"/>
        <v>154.98344421386719</v>
      </c>
      <c r="AN388" s="89"/>
      <c r="AO388" s="64">
        <f t="shared" ref="AO388" ca="1" si="316">AN386</f>
        <v>231.28390432734267</v>
      </c>
      <c r="AP388" s="88"/>
      <c r="AQ388" s="88"/>
      <c r="AR388" s="88"/>
      <c r="AS388" s="88"/>
      <c r="AT388" s="2"/>
    </row>
    <row r="389" spans="1:46">
      <c r="A389" s="14" t="str">
        <f>'data organization'!S390</f>
        <v>387:17:1.68:HI</v>
      </c>
      <c r="B389" s="45">
        <v>228.66407775878906</v>
      </c>
      <c r="C389" s="45">
        <v>232.10498046875</v>
      </c>
      <c r="D389" s="45">
        <v>217.09010314941406</v>
      </c>
      <c r="E389" s="45">
        <v>245.86862182617187</v>
      </c>
      <c r="F389" s="45">
        <v>228.35125732421875</v>
      </c>
      <c r="G389" s="45">
        <v>228.35125732421875</v>
      </c>
      <c r="H389" s="45">
        <v>222.40786743164062</v>
      </c>
      <c r="I389" s="45">
        <v>210.0518798828125</v>
      </c>
      <c r="J389" s="45">
        <v>224.91035461425781</v>
      </c>
      <c r="K389" s="45">
        <v>243.20973205566406</v>
      </c>
      <c r="L389" s="45">
        <v>209.73907470703125</v>
      </c>
      <c r="M389" s="45">
        <v>203.01365661621094</v>
      </c>
      <c r="N389" s="45">
        <v>227.88204956054687</v>
      </c>
      <c r="O389" s="45">
        <v>202.54444885253906</v>
      </c>
      <c r="P389" s="45"/>
      <c r="Q389" s="45"/>
      <c r="R389" s="45">
        <v>197.22666931152344</v>
      </c>
      <c r="S389" s="45"/>
      <c r="T389" s="45"/>
      <c r="U389" s="45">
        <v>258.38101196289062</v>
      </c>
      <c r="V389" s="45">
        <v>208.95704650878906</v>
      </c>
      <c r="W389" s="45">
        <v>210.52110290527344</v>
      </c>
      <c r="X389" s="45"/>
      <c r="Y389" s="45"/>
      <c r="Z389" s="45">
        <v>206.76737976074219</v>
      </c>
      <c r="AA389" s="45">
        <v>236.01510620117187</v>
      </c>
      <c r="AB389" s="45">
        <v>202.07522583007812</v>
      </c>
      <c r="AC389" s="45">
        <v>219.12336730957031</v>
      </c>
      <c r="AD389" s="45">
        <v>228.19485473632812</v>
      </c>
      <c r="AE389" s="45"/>
      <c r="AF389" s="45">
        <v>184.40145874023437</v>
      </c>
      <c r="AG389" s="45"/>
      <c r="AH389" s="2">
        <f t="shared" si="309"/>
        <v>17.141125739277154</v>
      </c>
      <c r="AI389" s="2">
        <f t="shared" si="310"/>
        <v>184.40145874023437</v>
      </c>
      <c r="AJ389" s="2">
        <f t="shared" si="311"/>
        <v>194.11550242603707</v>
      </c>
      <c r="AK389" s="2">
        <f t="shared" si="312"/>
        <v>219.82719103495279</v>
      </c>
      <c r="AL389" s="2">
        <f t="shared" si="313"/>
        <v>245.53887964386851</v>
      </c>
      <c r="AM389" s="2">
        <f t="shared" si="314"/>
        <v>258.38101196289062</v>
      </c>
      <c r="AN389" s="89">
        <f ca="1">INDIRECT("'calcGREEN(1)'!R"&amp;ROW('calcGREEN(1)'!$V$17)+(ROW(AN389)-ROW($AN$116))/3&amp;"C"&amp;COLUMN('calcGREEN(1)'!$V$17),FALSE)</f>
        <v>226.64225819434597</v>
      </c>
      <c r="AO389" s="64">
        <f t="shared" ref="AO389" ca="1" si="317">AN389</f>
        <v>226.64225819434597</v>
      </c>
      <c r="AP389" s="88">
        <f>AK389-AK392</f>
        <v>4.490124384562165</v>
      </c>
      <c r="AQ389" s="88">
        <f>AK390-AK393</f>
        <v>4.9792092641194756</v>
      </c>
      <c r="AR389" s="88">
        <f>AK391-AK394</f>
        <v>-3.9418538412405724E-4</v>
      </c>
      <c r="AS389" s="88">
        <f>data3!AM389</f>
        <v>0.13570927035423974</v>
      </c>
      <c r="AT389" s="2"/>
    </row>
    <row r="390" spans="1:46">
      <c r="A390" s="14" t="str">
        <f>'data organization'!S391</f>
        <v>388:17:1.68:LO</v>
      </c>
      <c r="B390" s="45">
        <v>222.35636901855469</v>
      </c>
      <c r="C390" s="45">
        <v>243.44815063476562</v>
      </c>
      <c r="D390" s="45">
        <v>208.2398681640625</v>
      </c>
      <c r="E390" s="45">
        <v>248.99290466308594</v>
      </c>
      <c r="F390" s="45">
        <v>225.06294250488281</v>
      </c>
      <c r="G390" s="45">
        <v>240.7015380859375</v>
      </c>
      <c r="H390" s="45">
        <v>221.24055480957031</v>
      </c>
      <c r="I390" s="45">
        <v>203.94255065917969</v>
      </c>
      <c r="J390" s="45">
        <v>209.34423828125</v>
      </c>
      <c r="K390" s="45">
        <v>236.45570373535156</v>
      </c>
      <c r="L390" s="45">
        <v>200.94987487792969</v>
      </c>
      <c r="M390" s="45">
        <v>222.21331787109375</v>
      </c>
      <c r="N390" s="45">
        <v>248.25474548339844</v>
      </c>
      <c r="O390" s="45">
        <v>190.20370483398437</v>
      </c>
      <c r="P390" s="45"/>
      <c r="Q390" s="45"/>
      <c r="R390" s="45">
        <v>207.71343994140625</v>
      </c>
      <c r="S390" s="45"/>
      <c r="T390" s="45"/>
      <c r="U390" s="45">
        <v>245.03318786621094</v>
      </c>
      <c r="V390" s="45">
        <v>218.03616333007812</v>
      </c>
      <c r="W390" s="45">
        <v>211.3240966796875</v>
      </c>
      <c r="X390" s="45"/>
      <c r="Y390" s="45"/>
      <c r="Z390" s="45">
        <v>199.08445739746094</v>
      </c>
      <c r="AA390" s="45">
        <v>228.77088928222656</v>
      </c>
      <c r="AB390" s="45">
        <v>199.5880126953125</v>
      </c>
      <c r="AC390" s="45">
        <v>220.50813293457031</v>
      </c>
      <c r="AD390" s="45">
        <v>206.46600341796875</v>
      </c>
      <c r="AE390" s="45"/>
      <c r="AF390" s="45">
        <v>191.12496948242187</v>
      </c>
      <c r="AG390" s="45"/>
      <c r="AH390" s="2">
        <f t="shared" si="309"/>
        <v>17.999032848020246</v>
      </c>
      <c r="AI390" s="2">
        <f t="shared" si="310"/>
        <v>190.20370483398437</v>
      </c>
      <c r="AJ390" s="2">
        <f t="shared" si="311"/>
        <v>191.71210975506924</v>
      </c>
      <c r="AK390" s="2">
        <f t="shared" si="312"/>
        <v>218.71065902709961</v>
      </c>
      <c r="AL390" s="2">
        <f t="shared" si="313"/>
        <v>245.70920829912998</v>
      </c>
      <c r="AM390" s="2">
        <f t="shared" si="314"/>
        <v>248.99290466308594</v>
      </c>
      <c r="AN390" s="89"/>
      <c r="AO390" s="64">
        <f t="shared" ref="AO390" ca="1" si="318">AN389</f>
        <v>226.64225819434597</v>
      </c>
      <c r="AP390" s="88"/>
      <c r="AQ390" s="88"/>
      <c r="AR390" s="88"/>
      <c r="AS390" s="88"/>
      <c r="AT390" s="2"/>
    </row>
    <row r="391" spans="1:46">
      <c r="A391" s="14" t="str">
        <f>'data organization'!S392</f>
        <v>389:17:1.68:HS</v>
      </c>
      <c r="B391" s="45">
        <v>154.96925354003906</v>
      </c>
      <c r="C391" s="45">
        <v>154.97634887695312</v>
      </c>
      <c r="D391" s="45">
        <v>154.96688842773437</v>
      </c>
      <c r="E391" s="45">
        <v>154.97398376464844</v>
      </c>
      <c r="F391" s="45">
        <v>154.97161865234375</v>
      </c>
      <c r="G391" s="45">
        <v>154.96688842773437</v>
      </c>
      <c r="H391" s="45">
        <v>154.97634887695312</v>
      </c>
      <c r="I391" s="45">
        <v>154.96925354003906</v>
      </c>
      <c r="J391" s="45">
        <v>154.96688842773437</v>
      </c>
      <c r="K391" s="45">
        <v>154.96925354003906</v>
      </c>
      <c r="L391" s="45">
        <v>154.97398376464844</v>
      </c>
      <c r="M391" s="45">
        <v>154.96925354003906</v>
      </c>
      <c r="N391" s="45">
        <v>154.97161865234375</v>
      </c>
      <c r="O391" s="45">
        <v>154.96925354003906</v>
      </c>
      <c r="P391" s="45"/>
      <c r="Q391" s="45"/>
      <c r="R391" s="45">
        <v>154.97871398925781</v>
      </c>
      <c r="S391" s="45"/>
      <c r="T391" s="45"/>
      <c r="U391" s="45">
        <v>154.96688842773437</v>
      </c>
      <c r="V391" s="45">
        <v>154.96688842773437</v>
      </c>
      <c r="W391" s="45">
        <v>154.96925354003906</v>
      </c>
      <c r="X391" s="45"/>
      <c r="Y391" s="45"/>
      <c r="Z391" s="45">
        <v>154.96688842773437</v>
      </c>
      <c r="AA391" s="45">
        <v>154.97398376464844</v>
      </c>
      <c r="AB391" s="45">
        <v>154.96925354003906</v>
      </c>
      <c r="AC391" s="45">
        <v>154.96925354003906</v>
      </c>
      <c r="AD391" s="45">
        <v>154.95979309082031</v>
      </c>
      <c r="AE391" s="45"/>
      <c r="AF391" s="45">
        <v>154.96452331542969</v>
      </c>
      <c r="AG391" s="45"/>
      <c r="AH391" s="2">
        <f t="shared" si="309"/>
        <v>4.1991061445283175E-3</v>
      </c>
      <c r="AI391" s="2">
        <f t="shared" si="310"/>
        <v>154.95979309082031</v>
      </c>
      <c r="AJ391" s="2">
        <f t="shared" si="311"/>
        <v>154.96354615889845</v>
      </c>
      <c r="AK391" s="2">
        <f t="shared" si="312"/>
        <v>154.96984481811523</v>
      </c>
      <c r="AL391" s="2">
        <f t="shared" si="313"/>
        <v>154.97614347733202</v>
      </c>
      <c r="AM391" s="2">
        <f t="shared" si="314"/>
        <v>154.97871398925781</v>
      </c>
      <c r="AN391" s="89"/>
      <c r="AO391" s="64">
        <f t="shared" ref="AO391" ca="1" si="319">AN389</f>
        <v>226.64225819434597</v>
      </c>
      <c r="AP391" s="88"/>
      <c r="AQ391" s="88"/>
      <c r="AR391" s="88"/>
      <c r="AS391" s="88"/>
      <c r="AT391" s="2"/>
    </row>
    <row r="392" spans="1:46">
      <c r="A392" s="14" t="str">
        <f>'data organization'!S393</f>
        <v>390:17:1.66:HI</v>
      </c>
      <c r="B392" s="45">
        <v>223.971923828125</v>
      </c>
      <c r="C392" s="45">
        <v>227.41282653808594</v>
      </c>
      <c r="D392" s="45">
        <v>212.55436706542969</v>
      </c>
      <c r="E392" s="45">
        <v>240.86366271972656</v>
      </c>
      <c r="F392" s="45">
        <v>223.81552124023437</v>
      </c>
      <c r="G392" s="45">
        <v>223.65911865234375</v>
      </c>
      <c r="H392" s="45">
        <v>217.87213134765625</v>
      </c>
      <c r="I392" s="45">
        <v>205.67254638671875</v>
      </c>
      <c r="J392" s="45">
        <v>220.37460327148437</v>
      </c>
      <c r="K392" s="45">
        <v>238.36117553710937</v>
      </c>
      <c r="L392" s="45">
        <v>205.51614379882812</v>
      </c>
      <c r="M392" s="45">
        <v>198.94712829589844</v>
      </c>
      <c r="N392" s="45">
        <v>223.18989562988281</v>
      </c>
      <c r="O392" s="45">
        <v>198.32150268554687</v>
      </c>
      <c r="P392" s="45"/>
      <c r="Q392" s="45"/>
      <c r="R392" s="45">
        <v>193.16014099121094</v>
      </c>
      <c r="S392" s="45"/>
      <c r="T392" s="45"/>
      <c r="U392" s="45">
        <v>253.06324768066406</v>
      </c>
      <c r="V392" s="45">
        <v>204.57771301269531</v>
      </c>
      <c r="W392" s="45">
        <v>206.29815673828125</v>
      </c>
      <c r="X392" s="45"/>
      <c r="Y392" s="45"/>
      <c r="Z392" s="45">
        <v>202.54444885253906</v>
      </c>
      <c r="AA392" s="45">
        <v>231.16654968261719</v>
      </c>
      <c r="AB392" s="45">
        <v>197.852294921875</v>
      </c>
      <c r="AC392" s="45">
        <v>214.74403381347656</v>
      </c>
      <c r="AD392" s="45">
        <v>223.50271606445312</v>
      </c>
      <c r="AE392" s="45"/>
      <c r="AF392" s="45">
        <v>180.64775085449219</v>
      </c>
      <c r="AG392" s="45"/>
      <c r="AH392" s="2">
        <f t="shared" si="309"/>
        <v>16.804934782856943</v>
      </c>
      <c r="AI392" s="2">
        <f t="shared" si="310"/>
        <v>180.64775085449219</v>
      </c>
      <c r="AJ392" s="2">
        <f t="shared" si="311"/>
        <v>190.12966447610521</v>
      </c>
      <c r="AK392" s="2">
        <f t="shared" si="312"/>
        <v>215.33706665039062</v>
      </c>
      <c r="AL392" s="2">
        <f t="shared" si="313"/>
        <v>240.54446882467604</v>
      </c>
      <c r="AM392" s="2">
        <f t="shared" si="314"/>
        <v>253.06324768066406</v>
      </c>
      <c r="AN392" s="89">
        <f ca="1">INDIRECT("'calcGREEN(1)'!R"&amp;ROW('calcGREEN(1)'!$V$17)+(ROW(AN392)-ROW($AN$116))/3&amp;"C"&amp;COLUMN('calcGREEN(1)'!$V$17),FALSE)</f>
        <v>222.04269099451022</v>
      </c>
      <c r="AO392" s="64">
        <f t="shared" ref="AO392" ca="1" si="320">AN392</f>
        <v>222.04269099451022</v>
      </c>
      <c r="AP392" s="88">
        <f>AK392-AK395</f>
        <v>4.3988920847574775</v>
      </c>
      <c r="AQ392" s="88">
        <f>AK393-AK396</f>
        <v>4.4048506418863838</v>
      </c>
      <c r="AR392" s="88">
        <f>AK394-AK397</f>
        <v>1.2811024983818697E-3</v>
      </c>
      <c r="AS392" s="88">
        <f>data3!AM392</f>
        <v>0.13509738060735899</v>
      </c>
      <c r="AT392" s="2"/>
    </row>
    <row r="393" spans="1:46">
      <c r="A393" s="14" t="str">
        <f>'data organization'!S394</f>
        <v>391:17:1.66:LO</v>
      </c>
      <c r="B393" s="45">
        <v>216.32524108886719</v>
      </c>
      <c r="C393" s="45">
        <v>235.48866271972656</v>
      </c>
      <c r="D393" s="45">
        <v>200.63516235351562</v>
      </c>
      <c r="E393" s="45">
        <v>241.38246154785156</v>
      </c>
      <c r="F393" s="45">
        <v>221.223388671875</v>
      </c>
      <c r="G393" s="45">
        <v>233.95513916015625</v>
      </c>
      <c r="H393" s="45">
        <v>215.87892150878906</v>
      </c>
      <c r="I393" s="45">
        <v>200.88121032714844</v>
      </c>
      <c r="J393" s="45">
        <v>204.03410339355469</v>
      </c>
      <c r="K393" s="45">
        <v>231.97528076171875</v>
      </c>
      <c r="L393" s="45">
        <v>197.39642333984375</v>
      </c>
      <c r="M393" s="45">
        <v>217.18928527832031</v>
      </c>
      <c r="N393" s="45">
        <v>242.53834533691406</v>
      </c>
      <c r="O393" s="45">
        <v>187.92630004882812</v>
      </c>
      <c r="P393" s="45"/>
      <c r="Q393" s="45"/>
      <c r="R393" s="45">
        <v>201.45913696289062</v>
      </c>
      <c r="S393" s="45"/>
      <c r="T393" s="45"/>
      <c r="U393" s="45">
        <v>239.63722229003906</v>
      </c>
      <c r="V393" s="45">
        <v>212.65736389160156</v>
      </c>
      <c r="W393" s="45">
        <v>206.22567749023437</v>
      </c>
      <c r="X393" s="45"/>
      <c r="Y393" s="45"/>
      <c r="Z393" s="45">
        <v>196.41793823242187</v>
      </c>
      <c r="AA393" s="45">
        <v>224.45639038085937</v>
      </c>
      <c r="AB393" s="45">
        <v>198.05447387695312</v>
      </c>
      <c r="AC393" s="45">
        <v>215.49552917480469</v>
      </c>
      <c r="AD393" s="45">
        <v>200.63516235351562</v>
      </c>
      <c r="AE393" s="45"/>
      <c r="AF393" s="45">
        <v>187.68597412109375</v>
      </c>
      <c r="AG393" s="45"/>
      <c r="AH393" s="2">
        <f t="shared" si="309"/>
        <v>16.997724946977403</v>
      </c>
      <c r="AI393" s="2">
        <f t="shared" si="310"/>
        <v>187.68597412109375</v>
      </c>
      <c r="AJ393" s="2">
        <f t="shared" si="311"/>
        <v>188.23486234251402</v>
      </c>
      <c r="AK393" s="2">
        <f t="shared" si="312"/>
        <v>213.73144976298013</v>
      </c>
      <c r="AL393" s="2">
        <f t="shared" si="313"/>
        <v>239.22803718344625</v>
      </c>
      <c r="AM393" s="2">
        <f t="shared" si="314"/>
        <v>242.53834533691406</v>
      </c>
      <c r="AN393" s="89"/>
      <c r="AO393" s="64">
        <f t="shared" ref="AO393" ca="1" si="321">AN392</f>
        <v>222.04269099451022</v>
      </c>
      <c r="AP393" s="88"/>
      <c r="AQ393" s="88"/>
      <c r="AR393" s="88"/>
      <c r="AS393" s="88"/>
      <c r="AT393" s="2"/>
    </row>
    <row r="394" spans="1:46">
      <c r="A394" s="14" t="str">
        <f>'data organization'!S395</f>
        <v>392:17:1.66:HS</v>
      </c>
      <c r="B394" s="45">
        <v>154.96925354003906</v>
      </c>
      <c r="C394" s="45">
        <v>154.97398376464844</v>
      </c>
      <c r="D394" s="45">
        <v>154.96925354003906</v>
      </c>
      <c r="E394" s="45">
        <v>154.97398376464844</v>
      </c>
      <c r="F394" s="45">
        <v>154.97634887695312</v>
      </c>
      <c r="G394" s="45">
        <v>154.96688842773437</v>
      </c>
      <c r="H394" s="45">
        <v>154.97398376464844</v>
      </c>
      <c r="I394" s="45">
        <v>154.96925354003906</v>
      </c>
      <c r="J394" s="45">
        <v>154.96688842773437</v>
      </c>
      <c r="K394" s="45">
        <v>154.96925354003906</v>
      </c>
      <c r="L394" s="45">
        <v>154.97161865234375</v>
      </c>
      <c r="M394" s="45">
        <v>154.97398376464844</v>
      </c>
      <c r="N394" s="45">
        <v>154.96925354003906</v>
      </c>
      <c r="O394" s="45">
        <v>154.97161865234375</v>
      </c>
      <c r="P394" s="45"/>
      <c r="Q394" s="45"/>
      <c r="R394" s="45">
        <v>154.9810791015625</v>
      </c>
      <c r="S394" s="45"/>
      <c r="T394" s="45"/>
      <c r="U394" s="45">
        <v>154.97398376464844</v>
      </c>
      <c r="V394" s="45">
        <v>154.97161865234375</v>
      </c>
      <c r="W394" s="45">
        <v>154.96688842773437</v>
      </c>
      <c r="X394" s="45"/>
      <c r="Y394" s="45"/>
      <c r="Z394" s="45">
        <v>154.96688842773437</v>
      </c>
      <c r="AA394" s="45">
        <v>154.97161865234375</v>
      </c>
      <c r="AB394" s="45">
        <v>154.96688842773437</v>
      </c>
      <c r="AC394" s="45">
        <v>154.96688842773437</v>
      </c>
      <c r="AD394" s="45">
        <v>154.96452331542969</v>
      </c>
      <c r="AE394" s="45"/>
      <c r="AF394" s="45">
        <v>154.95979309082031</v>
      </c>
      <c r="AG394" s="45"/>
      <c r="AH394" s="2">
        <f t="shared" si="309"/>
        <v>4.4063600496300403E-3</v>
      </c>
      <c r="AI394" s="2">
        <f t="shared" si="310"/>
        <v>154.95979309082031</v>
      </c>
      <c r="AJ394" s="2">
        <f t="shared" si="311"/>
        <v>154.96362946342492</v>
      </c>
      <c r="AK394" s="2">
        <f t="shared" si="312"/>
        <v>154.97023900349936</v>
      </c>
      <c r="AL394" s="2">
        <f t="shared" si="313"/>
        <v>154.97684854357379</v>
      </c>
      <c r="AM394" s="2">
        <f t="shared" si="314"/>
        <v>154.9810791015625</v>
      </c>
      <c r="AN394" s="89"/>
      <c r="AO394" s="64">
        <f t="shared" ref="AO394" ca="1" si="322">AN392</f>
        <v>222.04269099451022</v>
      </c>
      <c r="AP394" s="88"/>
      <c r="AQ394" s="88"/>
      <c r="AR394" s="88"/>
      <c r="AS394" s="88"/>
      <c r="AT394" s="2"/>
    </row>
    <row r="395" spans="1:46">
      <c r="A395" s="14" t="str">
        <f>'data organization'!S396</f>
        <v>393:17:1.64:HI</v>
      </c>
      <c r="B395" s="45">
        <v>219.43617248535156</v>
      </c>
      <c r="C395" s="45">
        <v>222.72068786621094</v>
      </c>
      <c r="D395" s="45">
        <v>208.17501831054687</v>
      </c>
      <c r="E395" s="45">
        <v>236.01510620117187</v>
      </c>
      <c r="F395" s="45">
        <v>219.12336730957031</v>
      </c>
      <c r="G395" s="45">
        <v>218.96696472167969</v>
      </c>
      <c r="H395" s="45">
        <v>213.49278259277344</v>
      </c>
      <c r="I395" s="45">
        <v>201.44960021972656</v>
      </c>
      <c r="J395" s="45">
        <v>215.8388671875</v>
      </c>
      <c r="K395" s="45">
        <v>233.51263427734375</v>
      </c>
      <c r="L395" s="45">
        <v>201.29319763183594</v>
      </c>
      <c r="M395" s="45">
        <v>194.88059997558594</v>
      </c>
      <c r="N395" s="45">
        <v>218.65415954589844</v>
      </c>
      <c r="O395" s="45">
        <v>194.25497436523437</v>
      </c>
      <c r="P395" s="45"/>
      <c r="Q395" s="45"/>
      <c r="R395" s="45">
        <v>189.25001525878906</v>
      </c>
      <c r="S395" s="45"/>
      <c r="T395" s="45"/>
      <c r="U395" s="45">
        <v>247.90188598632812</v>
      </c>
      <c r="V395" s="45">
        <v>200.51118469238281</v>
      </c>
      <c r="W395" s="45">
        <v>202.07522583007812</v>
      </c>
      <c r="X395" s="45"/>
      <c r="Y395" s="45"/>
      <c r="Z395" s="45">
        <v>198.4779052734375</v>
      </c>
      <c r="AA395" s="45">
        <v>226.47439575195312</v>
      </c>
      <c r="AB395" s="45">
        <v>193.7857666015625</v>
      </c>
      <c r="AC395" s="45">
        <v>210.36468505859375</v>
      </c>
      <c r="AD395" s="45">
        <v>218.96696472167969</v>
      </c>
      <c r="AE395" s="45"/>
      <c r="AF395" s="45">
        <v>176.89402770996094</v>
      </c>
      <c r="AG395" s="45"/>
      <c r="AH395" s="2">
        <f t="shared" si="309"/>
        <v>16.466708181666512</v>
      </c>
      <c r="AI395" s="2">
        <f t="shared" si="310"/>
        <v>176.89402770996094</v>
      </c>
      <c r="AJ395" s="2">
        <f t="shared" si="311"/>
        <v>186.23811229313338</v>
      </c>
      <c r="AK395" s="2">
        <f t="shared" si="312"/>
        <v>210.93817456563315</v>
      </c>
      <c r="AL395" s="2">
        <f t="shared" si="313"/>
        <v>235.63823683813291</v>
      </c>
      <c r="AM395" s="2">
        <f t="shared" si="314"/>
        <v>247.90188598632812</v>
      </c>
      <c r="AN395" s="89">
        <f ca="1">INDIRECT("'calcGREEN(1)'!R"&amp;ROW('calcGREEN(1)'!$V$17)+(ROW(AN395)-ROW($AN$116))/3&amp;"C"&amp;COLUMN('calcGREEN(1)'!$V$17),FALSE)</f>
        <v>217.46386245167503</v>
      </c>
      <c r="AO395" s="64">
        <f t="shared" ref="AO395" ca="1" si="323">AN395</f>
        <v>217.46386245167503</v>
      </c>
      <c r="AP395" s="88">
        <f>AK395-AK398</f>
        <v>4.3206876118977959</v>
      </c>
      <c r="AQ395" s="88">
        <f>AK396-AK399</f>
        <v>4.7443631490071709</v>
      </c>
      <c r="AR395" s="88">
        <f>AK397-AK400</f>
        <v>2.0694732666015625E-3</v>
      </c>
      <c r="AS395" s="88">
        <f>data3!AM395</f>
        <v>0.13043617433117305</v>
      </c>
      <c r="AT395" s="2"/>
    </row>
    <row r="396" spans="1:46">
      <c r="A396" s="14" t="str">
        <f>'data organization'!S397</f>
        <v>394:17:1.64:LO</v>
      </c>
      <c r="B396" s="45">
        <v>210.80911254882813</v>
      </c>
      <c r="C396" s="45">
        <v>230.36163330078125</v>
      </c>
      <c r="D396" s="45">
        <v>193.92881774902344</v>
      </c>
      <c r="E396" s="45">
        <v>236.36415100097656</v>
      </c>
      <c r="F396" s="45">
        <v>216.69718933105469</v>
      </c>
      <c r="G396" s="45">
        <v>228.4962158203125</v>
      </c>
      <c r="H396" s="45">
        <v>212.70314025878906</v>
      </c>
      <c r="I396" s="45">
        <v>197.52232360839844</v>
      </c>
      <c r="J396" s="45">
        <v>200.14877319335938</v>
      </c>
      <c r="K396" s="45">
        <v>227.35751342773437</v>
      </c>
      <c r="L396" s="45">
        <v>192.98466491699219</v>
      </c>
      <c r="M396" s="45">
        <v>211.17532348632812</v>
      </c>
      <c r="N396" s="45">
        <v>238.14373779296875</v>
      </c>
      <c r="O396" s="45">
        <v>189.01922607421875</v>
      </c>
      <c r="P396" s="45"/>
      <c r="Q396" s="45"/>
      <c r="R396" s="45">
        <v>199.43350219726562</v>
      </c>
      <c r="S396" s="45"/>
      <c r="T396" s="45"/>
      <c r="U396" s="45">
        <v>234.49873352050781</v>
      </c>
      <c r="V396" s="45">
        <v>205.65347290039062</v>
      </c>
      <c r="W396" s="45">
        <v>198.67819213867187</v>
      </c>
      <c r="X396" s="45"/>
      <c r="Y396" s="45"/>
      <c r="Z396" s="45">
        <v>195.49095153808594</v>
      </c>
      <c r="AA396" s="45">
        <v>218.20210266113281</v>
      </c>
      <c r="AB396" s="45">
        <v>194.4266357421875</v>
      </c>
      <c r="AC396" s="45">
        <v>208.69764709472656</v>
      </c>
      <c r="AD396" s="45">
        <v>197.80842590332031</v>
      </c>
      <c r="AE396" s="45"/>
      <c r="AF396" s="45">
        <v>185.23689270019531</v>
      </c>
      <c r="AG396" s="45"/>
      <c r="AH396" s="2">
        <f t="shared" si="309"/>
        <v>16.113658253947296</v>
      </c>
      <c r="AI396" s="2">
        <f t="shared" si="310"/>
        <v>185.23689270019531</v>
      </c>
      <c r="AJ396" s="2">
        <f t="shared" si="311"/>
        <v>185.1561117401728</v>
      </c>
      <c r="AK396" s="2">
        <f t="shared" si="312"/>
        <v>209.32659912109375</v>
      </c>
      <c r="AL396" s="2">
        <f t="shared" si="313"/>
        <v>233.4970865020147</v>
      </c>
      <c r="AM396" s="2">
        <f t="shared" si="314"/>
        <v>238.14373779296875</v>
      </c>
      <c r="AN396" s="89"/>
      <c r="AO396" s="64">
        <f t="shared" ref="AO396" ca="1" si="324">AN395</f>
        <v>217.46386245167503</v>
      </c>
      <c r="AP396" s="88"/>
      <c r="AQ396" s="88"/>
      <c r="AR396" s="88"/>
      <c r="AS396" s="88"/>
      <c r="AT396" s="2"/>
    </row>
    <row r="397" spans="1:46">
      <c r="A397" s="14" t="str">
        <f>'data organization'!S398</f>
        <v>395:17:1.64:HS</v>
      </c>
      <c r="B397" s="45">
        <v>154.97161865234375</v>
      </c>
      <c r="C397" s="45">
        <v>154.97398376464844</v>
      </c>
      <c r="D397" s="45">
        <v>154.97398376464844</v>
      </c>
      <c r="E397" s="45">
        <v>154.97398376464844</v>
      </c>
      <c r="F397" s="45">
        <v>154.97634887695312</v>
      </c>
      <c r="G397" s="45">
        <v>154.97398376464844</v>
      </c>
      <c r="H397" s="45">
        <v>154.97161865234375</v>
      </c>
      <c r="I397" s="45">
        <v>154.96688842773437</v>
      </c>
      <c r="J397" s="45">
        <v>154.97161865234375</v>
      </c>
      <c r="K397" s="45">
        <v>154.97161865234375</v>
      </c>
      <c r="L397" s="45">
        <v>154.96688842773437</v>
      </c>
      <c r="M397" s="45">
        <v>154.96688842773437</v>
      </c>
      <c r="N397" s="45">
        <v>154.97871398925781</v>
      </c>
      <c r="O397" s="45">
        <v>154.962158203125</v>
      </c>
      <c r="P397" s="45"/>
      <c r="Q397" s="45"/>
      <c r="R397" s="45">
        <v>154.97398376464844</v>
      </c>
      <c r="S397" s="45"/>
      <c r="T397" s="45"/>
      <c r="U397" s="45">
        <v>154.962158203125</v>
      </c>
      <c r="V397" s="45">
        <v>154.97161865234375</v>
      </c>
      <c r="W397" s="45">
        <v>154.96925354003906</v>
      </c>
      <c r="X397" s="45"/>
      <c r="Y397" s="45"/>
      <c r="Z397" s="45">
        <v>154.95979309082031</v>
      </c>
      <c r="AA397" s="45">
        <v>154.96688842773437</v>
      </c>
      <c r="AB397" s="45">
        <v>154.95979309082031</v>
      </c>
      <c r="AC397" s="45">
        <v>154.96452331542969</v>
      </c>
      <c r="AD397" s="45">
        <v>154.962158203125</v>
      </c>
      <c r="AE397" s="45"/>
      <c r="AF397" s="45">
        <v>154.96452331542969</v>
      </c>
      <c r="AG397" s="45"/>
      <c r="AH397" s="2">
        <f t="shared" si="309"/>
        <v>5.416347410698393E-3</v>
      </c>
      <c r="AI397" s="2">
        <f t="shared" si="310"/>
        <v>154.95979309082031</v>
      </c>
      <c r="AJ397" s="2">
        <f t="shared" si="311"/>
        <v>154.96083337988492</v>
      </c>
      <c r="AK397" s="2">
        <f t="shared" si="312"/>
        <v>154.96895790100098</v>
      </c>
      <c r="AL397" s="2">
        <f t="shared" si="313"/>
        <v>154.97708242211704</v>
      </c>
      <c r="AM397" s="2">
        <f t="shared" si="314"/>
        <v>154.97871398925781</v>
      </c>
      <c r="AN397" s="89"/>
      <c r="AO397" s="64">
        <f t="shared" ref="AO397" ca="1" si="325">AN395</f>
        <v>217.46386245167503</v>
      </c>
      <c r="AP397" s="88"/>
      <c r="AQ397" s="88"/>
      <c r="AR397" s="88"/>
      <c r="AS397" s="88"/>
      <c r="AT397" s="2"/>
    </row>
    <row r="398" spans="1:46">
      <c r="A398" s="14" t="str">
        <f>'data organization'!S399</f>
        <v>396:17:1.62:HI</v>
      </c>
      <c r="B398" s="45">
        <v>214.90043640136719</v>
      </c>
      <c r="C398" s="45">
        <v>218.1849365234375</v>
      </c>
      <c r="D398" s="45">
        <v>203.95208740234375</v>
      </c>
      <c r="E398" s="45">
        <v>231.16654968261719</v>
      </c>
      <c r="F398" s="45">
        <v>214.58763122558594</v>
      </c>
      <c r="G398" s="45">
        <v>214.58763122558594</v>
      </c>
      <c r="H398" s="45">
        <v>209.11344909667969</v>
      </c>
      <c r="I398" s="45">
        <v>197.38307189941406</v>
      </c>
      <c r="J398" s="45">
        <v>211.45951843261719</v>
      </c>
      <c r="K398" s="45">
        <v>228.66407775878906</v>
      </c>
      <c r="L398" s="45">
        <v>197.07026672363281</v>
      </c>
      <c r="M398" s="45">
        <v>190.81407165527344</v>
      </c>
      <c r="N398" s="45">
        <v>214.27481079101562</v>
      </c>
      <c r="O398" s="45">
        <v>190.3448486328125</v>
      </c>
      <c r="P398" s="45"/>
      <c r="Q398" s="45"/>
      <c r="R398" s="45">
        <v>185.33988952636719</v>
      </c>
      <c r="S398" s="45"/>
      <c r="T398" s="45"/>
      <c r="U398" s="45">
        <v>242.89692687988281</v>
      </c>
      <c r="V398" s="45">
        <v>196.44464111328125</v>
      </c>
      <c r="W398" s="45">
        <v>197.852294921875</v>
      </c>
      <c r="X398" s="45"/>
      <c r="Y398" s="45"/>
      <c r="Z398" s="45">
        <v>194.411376953125</v>
      </c>
      <c r="AA398" s="45">
        <v>221.78225708007812</v>
      </c>
      <c r="AB398" s="45">
        <v>189.87564086914062</v>
      </c>
      <c r="AC398" s="45">
        <v>205.9853515625</v>
      </c>
      <c r="AD398" s="45">
        <v>214.43121337890625</v>
      </c>
      <c r="AE398" s="45"/>
      <c r="AF398" s="45">
        <v>173.29670715332031</v>
      </c>
      <c r="AG398" s="45"/>
      <c r="AH398" s="2">
        <f t="shared" si="309"/>
        <v>16.130957462998989</v>
      </c>
      <c r="AI398" s="2">
        <f t="shared" si="310"/>
        <v>173.29670715332031</v>
      </c>
      <c r="AJ398" s="2">
        <f t="shared" si="311"/>
        <v>182.42105075923686</v>
      </c>
      <c r="AK398" s="2">
        <f t="shared" si="312"/>
        <v>206.61748695373535</v>
      </c>
      <c r="AL398" s="2">
        <f t="shared" si="313"/>
        <v>230.81392314823384</v>
      </c>
      <c r="AM398" s="2">
        <f t="shared" si="314"/>
        <v>242.89692687988281</v>
      </c>
      <c r="AN398" s="89">
        <f ca="1">INDIRECT("'calcGREEN(1)'!R"&amp;ROW('calcGREEN(1)'!$V$17)+(ROW(AN398)-ROW($AN$116))/3&amp;"C"&amp;COLUMN('calcGREEN(1)'!$V$17),FALSE)</f>
        <v>213.04301524234526</v>
      </c>
      <c r="AO398" s="64">
        <f t="shared" ref="AO398" ca="1" si="326">AN398</f>
        <v>213.04301524234526</v>
      </c>
      <c r="AP398" s="88">
        <f>AK398-AK401</f>
        <v>4.1903489430745537</v>
      </c>
      <c r="AQ398" s="88">
        <f>AK399-AK402</f>
        <v>4.4601624806721816</v>
      </c>
      <c r="AR398" s="88">
        <f>AK400-AK403</f>
        <v>-3.9418538412405724E-4</v>
      </c>
      <c r="AS398" s="88">
        <f>data3!AM398</f>
        <v>0.12853108682940029</v>
      </c>
      <c r="AT398" s="2"/>
    </row>
    <row r="399" spans="1:46">
      <c r="A399" s="14" t="str">
        <f>'data organization'!S400</f>
        <v>397:17:1.62:LO</v>
      </c>
      <c r="B399" s="45">
        <v>204.06271362304687</v>
      </c>
      <c r="C399" s="45">
        <v>225.93270874023437</v>
      </c>
      <c r="D399" s="45">
        <v>190.61570739746094</v>
      </c>
      <c r="E399" s="45">
        <v>233.2398681640625</v>
      </c>
      <c r="F399" s="45">
        <v>208.94369506835937</v>
      </c>
      <c r="G399" s="45">
        <v>223.51797485351562</v>
      </c>
      <c r="H399" s="45">
        <v>202.391845703125</v>
      </c>
      <c r="I399" s="45">
        <v>193.230712890625</v>
      </c>
      <c r="J399" s="45">
        <v>197.48225402832031</v>
      </c>
      <c r="K399" s="45">
        <v>221.00022888183594</v>
      </c>
      <c r="L399" s="45">
        <v>191.31951904296875</v>
      </c>
      <c r="M399" s="45">
        <v>205.36163330078125</v>
      </c>
      <c r="N399" s="45">
        <v>233.83497619628906</v>
      </c>
      <c r="O399" s="45">
        <v>188.13801574707031</v>
      </c>
      <c r="P399" s="45"/>
      <c r="Q399" s="45"/>
      <c r="R399" s="45">
        <v>194.69558715820312</v>
      </c>
      <c r="S399" s="45"/>
      <c r="T399" s="45"/>
      <c r="U399" s="45">
        <v>227.96978759765625</v>
      </c>
      <c r="V399" s="45">
        <v>200.33187866210937</v>
      </c>
      <c r="W399" s="45">
        <v>194.29502868652344</v>
      </c>
      <c r="X399" s="45"/>
      <c r="Y399" s="45"/>
      <c r="Z399" s="45">
        <v>192.87594604492187</v>
      </c>
      <c r="AA399" s="45">
        <v>211.01510620117187</v>
      </c>
      <c r="AB399" s="45">
        <v>191.69146728515625</v>
      </c>
      <c r="AC399" s="45">
        <v>202.14579772949219</v>
      </c>
      <c r="AD399" s="45">
        <v>193.03044128417969</v>
      </c>
      <c r="AE399" s="45"/>
      <c r="AF399" s="45">
        <v>182.85076904296875</v>
      </c>
      <c r="AG399" s="45"/>
      <c r="AH399" s="2">
        <f t="shared" si="309"/>
        <v>15.224582140713315</v>
      </c>
      <c r="AI399" s="2">
        <f t="shared" si="310"/>
        <v>182.85076904296875</v>
      </c>
      <c r="AJ399" s="2">
        <f t="shared" si="311"/>
        <v>181.74536276101662</v>
      </c>
      <c r="AK399" s="2">
        <f t="shared" si="312"/>
        <v>204.58223597208658</v>
      </c>
      <c r="AL399" s="2">
        <f t="shared" si="313"/>
        <v>227.41910918315654</v>
      </c>
      <c r="AM399" s="2">
        <f t="shared" si="314"/>
        <v>233.83497619628906</v>
      </c>
      <c r="AN399" s="89"/>
      <c r="AO399" s="64">
        <f t="shared" ref="AO399" ca="1" si="327">AN398</f>
        <v>213.04301524234526</v>
      </c>
      <c r="AP399" s="88"/>
      <c r="AQ399" s="88"/>
      <c r="AR399" s="88"/>
      <c r="AS399" s="88"/>
      <c r="AT399" s="2"/>
    </row>
    <row r="400" spans="1:46">
      <c r="A400" s="14" t="str">
        <f>'data organization'!S401</f>
        <v>398:17:1.62:HS</v>
      </c>
      <c r="B400" s="45">
        <v>154.96925354003906</v>
      </c>
      <c r="C400" s="45">
        <v>154.96925354003906</v>
      </c>
      <c r="D400" s="45">
        <v>154.96688842773437</v>
      </c>
      <c r="E400" s="45">
        <v>154.97161865234375</v>
      </c>
      <c r="F400" s="45">
        <v>154.97398376464844</v>
      </c>
      <c r="G400" s="45">
        <v>154.97161865234375</v>
      </c>
      <c r="H400" s="45">
        <v>154.96925354003906</v>
      </c>
      <c r="I400" s="45">
        <v>154.96688842773437</v>
      </c>
      <c r="J400" s="45">
        <v>154.962158203125</v>
      </c>
      <c r="K400" s="45">
        <v>154.96688842773437</v>
      </c>
      <c r="L400" s="45">
        <v>154.96688842773437</v>
      </c>
      <c r="M400" s="45">
        <v>154.96452331542969</v>
      </c>
      <c r="N400" s="45">
        <v>154.97161865234375</v>
      </c>
      <c r="O400" s="45">
        <v>154.96452331542969</v>
      </c>
      <c r="P400" s="45"/>
      <c r="Q400" s="45"/>
      <c r="R400" s="45">
        <v>154.97398376464844</v>
      </c>
      <c r="S400" s="45"/>
      <c r="T400" s="45"/>
      <c r="U400" s="45">
        <v>154.96452331542969</v>
      </c>
      <c r="V400" s="45">
        <v>154.962158203125</v>
      </c>
      <c r="W400" s="45">
        <v>154.96925354003906</v>
      </c>
      <c r="X400" s="45"/>
      <c r="Y400" s="45"/>
      <c r="Z400" s="45">
        <v>154.962158203125</v>
      </c>
      <c r="AA400" s="45">
        <v>154.96688842773437</v>
      </c>
      <c r="AB400" s="45">
        <v>154.96452331542969</v>
      </c>
      <c r="AC400" s="45">
        <v>154.96688842773437</v>
      </c>
      <c r="AD400" s="45">
        <v>154.95742797851562</v>
      </c>
      <c r="AE400" s="45"/>
      <c r="AF400" s="45">
        <v>154.962158203125</v>
      </c>
      <c r="AG400" s="45"/>
      <c r="AH400" s="2">
        <f t="shared" si="309"/>
        <v>4.1260726403271573E-3</v>
      </c>
      <c r="AI400" s="2">
        <f t="shared" si="310"/>
        <v>154.95742797851562</v>
      </c>
      <c r="AJ400" s="2">
        <f t="shared" si="311"/>
        <v>154.96069931877389</v>
      </c>
      <c r="AK400" s="2">
        <f t="shared" si="312"/>
        <v>154.96688842773437</v>
      </c>
      <c r="AL400" s="2">
        <f t="shared" si="313"/>
        <v>154.97307753669486</v>
      </c>
      <c r="AM400" s="2">
        <f t="shared" si="314"/>
        <v>154.97398376464844</v>
      </c>
      <c r="AN400" s="89"/>
      <c r="AO400" s="64">
        <f t="shared" ref="AO400" ca="1" si="328">AN398</f>
        <v>213.04301524234526</v>
      </c>
      <c r="AP400" s="88"/>
      <c r="AQ400" s="88"/>
      <c r="AR400" s="88"/>
      <c r="AS400" s="88"/>
      <c r="AT400" s="2"/>
    </row>
    <row r="401" spans="1:46">
      <c r="A401" s="14" t="str">
        <f>'data organization'!S402</f>
        <v>399:17:1.6:HI</v>
      </c>
      <c r="B401" s="45">
        <v>210.52110290527344</v>
      </c>
      <c r="C401" s="45">
        <v>213.80560302734375</v>
      </c>
      <c r="D401" s="45">
        <v>199.88555908203125</v>
      </c>
      <c r="E401" s="45">
        <v>226.47439575195312</v>
      </c>
      <c r="F401" s="45">
        <v>210.36468505859375</v>
      </c>
      <c r="G401" s="45">
        <v>210.20828247070312</v>
      </c>
      <c r="H401" s="45">
        <v>204.89051818847656</v>
      </c>
      <c r="I401" s="45">
        <v>193.31654357910156</v>
      </c>
      <c r="J401" s="45">
        <v>207.23658752441406</v>
      </c>
      <c r="K401" s="45">
        <v>224.12832641601562</v>
      </c>
      <c r="L401" s="45">
        <v>193.16014099121094</v>
      </c>
      <c r="M401" s="45">
        <v>186.90394592285156</v>
      </c>
      <c r="N401" s="45">
        <v>209.89547729492187</v>
      </c>
      <c r="O401" s="45">
        <v>186.43472290039062</v>
      </c>
      <c r="P401" s="45"/>
      <c r="Q401" s="45"/>
      <c r="R401" s="45">
        <v>181.586181640625</v>
      </c>
      <c r="S401" s="45"/>
      <c r="T401" s="45"/>
      <c r="U401" s="45">
        <v>237.8919677734375</v>
      </c>
      <c r="V401" s="45">
        <v>192.37811279296875</v>
      </c>
      <c r="W401" s="45">
        <v>193.94216918945312</v>
      </c>
      <c r="X401" s="45"/>
      <c r="Y401" s="45"/>
      <c r="Z401" s="45">
        <v>190.50126647949219</v>
      </c>
      <c r="AA401" s="45">
        <v>217.24650573730469</v>
      </c>
      <c r="AB401" s="45">
        <v>185.96551513671875</v>
      </c>
      <c r="AC401" s="45">
        <v>201.76242065429687</v>
      </c>
      <c r="AD401" s="45">
        <v>210.0518798828125</v>
      </c>
      <c r="AE401" s="45"/>
      <c r="AF401" s="45">
        <v>169.69940185546875</v>
      </c>
      <c r="AG401" s="45"/>
      <c r="AH401" s="2">
        <f t="shared" si="309"/>
        <v>15.814649381308341</v>
      </c>
      <c r="AI401" s="2">
        <f t="shared" si="310"/>
        <v>169.69940185546875</v>
      </c>
      <c r="AJ401" s="2">
        <f t="shared" si="311"/>
        <v>178.70516393869829</v>
      </c>
      <c r="AK401" s="2">
        <f t="shared" si="312"/>
        <v>202.4271380106608</v>
      </c>
      <c r="AL401" s="2">
        <f t="shared" si="313"/>
        <v>226.1491120826233</v>
      </c>
      <c r="AM401" s="2">
        <f t="shared" si="314"/>
        <v>237.8919677734375</v>
      </c>
      <c r="AN401" s="89">
        <f ca="1">INDIRECT("'calcGREEN(1)'!R"&amp;ROW('calcGREEN(1)'!$V$17)+(ROW(AN401)-ROW($AN$116))/3&amp;"C"&amp;COLUMN('calcGREEN(1)'!$V$17),FALSE)</f>
        <v>208.6867367832792</v>
      </c>
      <c r="AO401" s="64">
        <f t="shared" ref="AO401" ca="1" si="329">AN401</f>
        <v>208.6867367832792</v>
      </c>
      <c r="AP401" s="88">
        <f>AK401-AK404</f>
        <v>4.0860799153645644</v>
      </c>
      <c r="AQ401" s="88">
        <f>AK402-AK405</f>
        <v>4.0114549001058037</v>
      </c>
      <c r="AR401" s="88">
        <f>AK403-AK406</f>
        <v>2.0694732666015625E-3</v>
      </c>
      <c r="AS401" s="88">
        <f>data3!AM401</f>
        <v>0.12292057468045137</v>
      </c>
      <c r="AT401" s="2"/>
    </row>
    <row r="402" spans="1:46">
      <c r="A402" s="14" t="str">
        <f>'data organization'!S403</f>
        <v>400:17:1.6:LO</v>
      </c>
      <c r="B402" s="45">
        <v>197.08743286132812</v>
      </c>
      <c r="C402" s="45">
        <v>221.69261169433594</v>
      </c>
      <c r="D402" s="45">
        <v>190.27236938476562</v>
      </c>
      <c r="E402" s="45">
        <v>228.97688293457031</v>
      </c>
      <c r="F402" s="45">
        <v>202.00846862792969</v>
      </c>
      <c r="G402" s="45">
        <v>217.16067504882812</v>
      </c>
      <c r="H402" s="45">
        <v>193.19638061523437</v>
      </c>
      <c r="I402" s="45">
        <v>188.55001831054687</v>
      </c>
      <c r="J402" s="45">
        <v>195.54246520996094</v>
      </c>
      <c r="K402" s="45">
        <v>213.65301513671875</v>
      </c>
      <c r="L402" s="45">
        <v>188.8590087890625</v>
      </c>
      <c r="M402" s="45">
        <v>201.04714965820312</v>
      </c>
      <c r="N402" s="45">
        <v>228.44471740722656</v>
      </c>
      <c r="O402" s="45">
        <v>183.86358642578125</v>
      </c>
      <c r="P402" s="45"/>
      <c r="Q402" s="45"/>
      <c r="R402" s="45">
        <v>192.263671875</v>
      </c>
      <c r="S402" s="45"/>
      <c r="T402" s="45"/>
      <c r="U402" s="45">
        <v>221.56672668457031</v>
      </c>
      <c r="V402" s="45">
        <v>197.66537475585937</v>
      </c>
      <c r="W402" s="45">
        <v>193.83726501464844</v>
      </c>
      <c r="X402" s="45"/>
      <c r="Y402" s="45"/>
      <c r="Z402" s="45">
        <v>187.97207641601562</v>
      </c>
      <c r="AA402" s="45">
        <v>204.53765869140625</v>
      </c>
      <c r="AB402" s="45">
        <v>188.4412841796875</v>
      </c>
      <c r="AC402" s="45">
        <v>198.64385986328125</v>
      </c>
      <c r="AD402" s="45">
        <v>190.12931823730469</v>
      </c>
      <c r="AE402" s="45"/>
      <c r="AF402" s="45">
        <v>177.51774597167969</v>
      </c>
      <c r="AG402" s="45"/>
      <c r="AH402" s="2">
        <f t="shared" si="309"/>
        <v>14.388800731069647</v>
      </c>
      <c r="AI402" s="2">
        <f t="shared" si="310"/>
        <v>177.51774597167969</v>
      </c>
      <c r="AJ402" s="2">
        <f t="shared" si="311"/>
        <v>178.53887239480991</v>
      </c>
      <c r="AK402" s="2">
        <f t="shared" si="312"/>
        <v>200.1220734914144</v>
      </c>
      <c r="AL402" s="2">
        <f t="shared" si="313"/>
        <v>221.70527458801888</v>
      </c>
      <c r="AM402" s="2">
        <f t="shared" si="314"/>
        <v>228.97688293457031</v>
      </c>
      <c r="AN402" s="89"/>
      <c r="AO402" s="64">
        <f t="shared" ref="AO402" ca="1" si="330">AN401</f>
        <v>208.6867367832792</v>
      </c>
      <c r="AP402" s="88"/>
      <c r="AQ402" s="88"/>
      <c r="AR402" s="88"/>
      <c r="AS402" s="88"/>
      <c r="AT402" s="2"/>
    </row>
    <row r="403" spans="1:46">
      <c r="A403" s="14" t="str">
        <f>'data organization'!S404</f>
        <v>401:17:1.6:HS</v>
      </c>
      <c r="B403" s="45">
        <v>154.97161865234375</v>
      </c>
      <c r="C403" s="45">
        <v>154.96688842773437</v>
      </c>
      <c r="D403" s="45">
        <v>154.962158203125</v>
      </c>
      <c r="E403" s="45">
        <v>154.97161865234375</v>
      </c>
      <c r="F403" s="45">
        <v>154.96688842773437</v>
      </c>
      <c r="G403" s="45">
        <v>154.97161865234375</v>
      </c>
      <c r="H403" s="45">
        <v>154.96925354003906</v>
      </c>
      <c r="I403" s="45">
        <v>154.96925354003906</v>
      </c>
      <c r="J403" s="45">
        <v>154.96688842773437</v>
      </c>
      <c r="K403" s="45">
        <v>154.97161865234375</v>
      </c>
      <c r="L403" s="45">
        <v>154.96925354003906</v>
      </c>
      <c r="M403" s="45">
        <v>154.96925354003906</v>
      </c>
      <c r="N403" s="45">
        <v>154.96688842773437</v>
      </c>
      <c r="O403" s="45">
        <v>154.96452331542969</v>
      </c>
      <c r="P403" s="45"/>
      <c r="Q403" s="45"/>
      <c r="R403" s="45">
        <v>154.96452331542969</v>
      </c>
      <c r="S403" s="45"/>
      <c r="T403" s="45"/>
      <c r="U403" s="45">
        <v>154.96688842773437</v>
      </c>
      <c r="V403" s="45">
        <v>154.96925354003906</v>
      </c>
      <c r="W403" s="45">
        <v>154.96452331542969</v>
      </c>
      <c r="X403" s="45"/>
      <c r="Y403" s="45"/>
      <c r="Z403" s="45">
        <v>154.962158203125</v>
      </c>
      <c r="AA403" s="45">
        <v>154.97161865234375</v>
      </c>
      <c r="AB403" s="45">
        <v>154.96688842773437</v>
      </c>
      <c r="AC403" s="45">
        <v>154.96925354003906</v>
      </c>
      <c r="AD403" s="45">
        <v>154.95979309082031</v>
      </c>
      <c r="AE403" s="45"/>
      <c r="AF403" s="45">
        <v>154.962158203125</v>
      </c>
      <c r="AG403" s="45"/>
      <c r="AH403" s="2">
        <f t="shared" si="309"/>
        <v>3.4638420480607906E-3</v>
      </c>
      <c r="AI403" s="2">
        <f t="shared" si="310"/>
        <v>154.95979309082031</v>
      </c>
      <c r="AJ403" s="2">
        <f t="shared" si="311"/>
        <v>154.9620868500464</v>
      </c>
      <c r="AK403" s="2">
        <f t="shared" si="312"/>
        <v>154.9672826131185</v>
      </c>
      <c r="AL403" s="2">
        <f t="shared" si="313"/>
        <v>154.97247837619059</v>
      </c>
      <c r="AM403" s="2">
        <f t="shared" si="314"/>
        <v>154.97161865234375</v>
      </c>
      <c r="AN403" s="89"/>
      <c r="AO403" s="64">
        <f t="shared" ref="AO403" ca="1" si="331">AN401</f>
        <v>208.6867367832792</v>
      </c>
      <c r="AP403" s="88"/>
      <c r="AQ403" s="88"/>
      <c r="AR403" s="88"/>
      <c r="AS403" s="88"/>
      <c r="AT403" s="2"/>
    </row>
    <row r="404" spans="1:46">
      <c r="A404" s="14" t="str">
        <f>'data organization'!S405</f>
        <v>402:17:1.58:HI</v>
      </c>
      <c r="B404" s="45">
        <v>206.29815673828125</v>
      </c>
      <c r="C404" s="45">
        <v>209.42625427246094</v>
      </c>
      <c r="D404" s="45">
        <v>195.81903076171875</v>
      </c>
      <c r="E404" s="45">
        <v>221.93865966796875</v>
      </c>
      <c r="F404" s="45">
        <v>205.9853515625</v>
      </c>
      <c r="G404" s="45">
        <v>205.9853515625</v>
      </c>
      <c r="H404" s="45">
        <v>200.82398986816406</v>
      </c>
      <c r="I404" s="45">
        <v>189.40641784667969</v>
      </c>
      <c r="J404" s="45">
        <v>203.01365661621094</v>
      </c>
      <c r="K404" s="45">
        <v>219.59259033203125</v>
      </c>
      <c r="L404" s="45">
        <v>189.25001525878906</v>
      </c>
      <c r="M404" s="45">
        <v>183.15022277832031</v>
      </c>
      <c r="N404" s="45">
        <v>205.67254638671875</v>
      </c>
      <c r="O404" s="45">
        <v>182.68101501464844</v>
      </c>
      <c r="P404" s="45"/>
      <c r="Q404" s="45"/>
      <c r="R404" s="45">
        <v>177.98886108398437</v>
      </c>
      <c r="S404" s="45"/>
      <c r="T404" s="45"/>
      <c r="U404" s="45">
        <v>233.19981384277344</v>
      </c>
      <c r="V404" s="45">
        <v>188.46798706054687</v>
      </c>
      <c r="W404" s="45">
        <v>190.03204345703125</v>
      </c>
      <c r="X404" s="45"/>
      <c r="Y404" s="45"/>
      <c r="Z404" s="45">
        <v>186.59114074707031</v>
      </c>
      <c r="AA404" s="45">
        <v>212.86717224121094</v>
      </c>
      <c r="AB404" s="45">
        <v>182.2117919921875</v>
      </c>
      <c r="AC404" s="45">
        <v>197.69589233398438</v>
      </c>
      <c r="AD404" s="45">
        <v>205.82894897460937</v>
      </c>
      <c r="AE404" s="45"/>
      <c r="AF404" s="45">
        <v>166.25848388671875</v>
      </c>
      <c r="AG404" s="45"/>
      <c r="AH404" s="2">
        <f t="shared" si="309"/>
        <v>15.504536133177083</v>
      </c>
      <c r="AI404" s="2">
        <f t="shared" si="310"/>
        <v>166.25848388671875</v>
      </c>
      <c r="AJ404" s="2">
        <f t="shared" si="311"/>
        <v>175.08425389553059</v>
      </c>
      <c r="AK404" s="2">
        <f t="shared" si="312"/>
        <v>198.34105809529623</v>
      </c>
      <c r="AL404" s="2">
        <f t="shared" si="313"/>
        <v>221.59786229506187</v>
      </c>
      <c r="AM404" s="2">
        <f t="shared" si="314"/>
        <v>233.19981384277344</v>
      </c>
      <c r="AN404" s="89">
        <f ca="1">INDIRECT("'calcGREEN(1)'!R"&amp;ROW('calcGREEN(1)'!$V$17)+(ROW(AN404)-ROW($AN$116))/3&amp;"C"&amp;COLUMN('calcGREEN(1)'!$V$17),FALSE)</f>
        <v>204.52061429209377</v>
      </c>
      <c r="AO404" s="64">
        <f t="shared" ref="AO404" ca="1" si="332">AN404</f>
        <v>204.52061429209377</v>
      </c>
      <c r="AP404" s="88">
        <f>AK404-AK407</f>
        <v>3.9296735127767022</v>
      </c>
      <c r="AQ404" s="88">
        <f>AK405-AK408</f>
        <v>3.3851172129313056</v>
      </c>
      <c r="AR404" s="88">
        <f>AK406-AK409</f>
        <v>3.9418538412405724E-4</v>
      </c>
      <c r="AS404" s="88">
        <f>data3!AM404</f>
        <v>0.1188699353125795</v>
      </c>
      <c r="AT404" s="2"/>
    </row>
    <row r="405" spans="1:46">
      <c r="A405" s="14" t="str">
        <f>'data organization'!S406</f>
        <v>403:17:1.58:LO</v>
      </c>
      <c r="B405" s="45">
        <v>193.65415954589844</v>
      </c>
      <c r="C405" s="45">
        <v>214.72877502441406</v>
      </c>
      <c r="D405" s="45">
        <v>190.19798278808594</v>
      </c>
      <c r="E405" s="45">
        <v>224.27328491210937</v>
      </c>
      <c r="F405" s="45">
        <v>199.18173217773437</v>
      </c>
      <c r="G405" s="45">
        <v>210.62600708007813</v>
      </c>
      <c r="H405" s="45">
        <v>191.10780334472656</v>
      </c>
      <c r="I405" s="45">
        <v>184.10391235351562</v>
      </c>
      <c r="J405" s="45">
        <v>192.62417602539062</v>
      </c>
      <c r="K405" s="45">
        <v>202.79812622070312</v>
      </c>
      <c r="L405" s="45">
        <v>185.52873229980469</v>
      </c>
      <c r="M405" s="45">
        <v>198.71824645996094</v>
      </c>
      <c r="N405" s="45">
        <v>220.62257385253906</v>
      </c>
      <c r="O405" s="45">
        <v>179.68643188476562</v>
      </c>
      <c r="P405" s="45"/>
      <c r="Q405" s="45"/>
      <c r="R405" s="45">
        <v>188.40695190429687</v>
      </c>
      <c r="S405" s="45"/>
      <c r="T405" s="45"/>
      <c r="U405" s="45">
        <v>213.97917175292969</v>
      </c>
      <c r="V405" s="45">
        <v>195.765625</v>
      </c>
      <c r="W405" s="45">
        <v>191.19935607910156</v>
      </c>
      <c r="X405" s="45"/>
      <c r="Y405" s="45"/>
      <c r="Z405" s="45">
        <v>186.369873046875</v>
      </c>
      <c r="AA405" s="45">
        <v>201.87113952636719</v>
      </c>
      <c r="AB405" s="45">
        <v>185.32844543457031</v>
      </c>
      <c r="AC405" s="45">
        <v>197.4193115234375</v>
      </c>
      <c r="AD405" s="45">
        <v>187.08514404296875</v>
      </c>
      <c r="AE405" s="45"/>
      <c r="AF405" s="45">
        <v>171.37788391113281</v>
      </c>
      <c r="AG405" s="45"/>
      <c r="AH405" s="2">
        <f t="shared" si="309"/>
        <v>13.118852219847664</v>
      </c>
      <c r="AI405" s="2">
        <f t="shared" si="310"/>
        <v>171.37788391113281</v>
      </c>
      <c r="AJ405" s="2">
        <f t="shared" si="311"/>
        <v>176.43234026153709</v>
      </c>
      <c r="AK405" s="2">
        <f t="shared" si="312"/>
        <v>196.11061859130859</v>
      </c>
      <c r="AL405" s="2">
        <f t="shared" si="313"/>
        <v>215.7888969210801</v>
      </c>
      <c r="AM405" s="2">
        <f t="shared" si="314"/>
        <v>224.27328491210937</v>
      </c>
      <c r="AN405" s="89"/>
      <c r="AO405" s="64">
        <f t="shared" ref="AO405" ca="1" si="333">AN404</f>
        <v>204.52061429209377</v>
      </c>
      <c r="AP405" s="88"/>
      <c r="AQ405" s="88"/>
      <c r="AR405" s="88"/>
      <c r="AS405" s="88"/>
      <c r="AT405" s="2"/>
    </row>
    <row r="406" spans="1:46">
      <c r="A406" s="14" t="str">
        <f>'data organization'!S407</f>
        <v>404:17:1.58:HS</v>
      </c>
      <c r="B406" s="45">
        <v>154.96925354003906</v>
      </c>
      <c r="C406" s="45">
        <v>154.96688842773437</v>
      </c>
      <c r="D406" s="45">
        <v>154.962158203125</v>
      </c>
      <c r="E406" s="45">
        <v>154.97161865234375</v>
      </c>
      <c r="F406" s="45">
        <v>154.97161865234375</v>
      </c>
      <c r="G406" s="45">
        <v>154.97161865234375</v>
      </c>
      <c r="H406" s="45">
        <v>154.97161865234375</v>
      </c>
      <c r="I406" s="45">
        <v>154.96452331542969</v>
      </c>
      <c r="J406" s="45">
        <v>154.96452331542969</v>
      </c>
      <c r="K406" s="45">
        <v>154.96688842773437</v>
      </c>
      <c r="L406" s="45">
        <v>154.96688842773437</v>
      </c>
      <c r="M406" s="45">
        <v>154.96688842773437</v>
      </c>
      <c r="N406" s="45">
        <v>154.96452331542969</v>
      </c>
      <c r="O406" s="45">
        <v>154.96452331542969</v>
      </c>
      <c r="P406" s="45"/>
      <c r="Q406" s="45"/>
      <c r="R406" s="45">
        <v>154.96688842773437</v>
      </c>
      <c r="S406" s="45"/>
      <c r="T406" s="45"/>
      <c r="U406" s="45">
        <v>154.96452331542969</v>
      </c>
      <c r="V406" s="45">
        <v>154.96452331542969</v>
      </c>
      <c r="W406" s="45">
        <v>154.96925354003906</v>
      </c>
      <c r="X406" s="45"/>
      <c r="Y406" s="45"/>
      <c r="Z406" s="45">
        <v>154.95979309082031</v>
      </c>
      <c r="AA406" s="45">
        <v>154.962158203125</v>
      </c>
      <c r="AB406" s="45">
        <v>154.96688842773437</v>
      </c>
      <c r="AC406" s="45">
        <v>154.95742797851562</v>
      </c>
      <c r="AD406" s="45">
        <v>154.95742797851562</v>
      </c>
      <c r="AE406" s="45"/>
      <c r="AF406" s="45">
        <v>154.95269775390625</v>
      </c>
      <c r="AG406" s="45"/>
      <c r="AH406" s="2">
        <f t="shared" si="309"/>
        <v>4.8560194808429102E-3</v>
      </c>
      <c r="AI406" s="2">
        <f t="shared" si="310"/>
        <v>154.95269775390625</v>
      </c>
      <c r="AJ406" s="2">
        <f t="shared" si="311"/>
        <v>154.95792911063063</v>
      </c>
      <c r="AK406" s="2">
        <f t="shared" si="312"/>
        <v>154.9652131398519</v>
      </c>
      <c r="AL406" s="2">
        <f t="shared" si="313"/>
        <v>154.97249716907316</v>
      </c>
      <c r="AM406" s="2">
        <f t="shared" si="314"/>
        <v>154.97161865234375</v>
      </c>
      <c r="AN406" s="89"/>
      <c r="AO406" s="64">
        <f t="shared" ref="AO406" ca="1" si="334">AN404</f>
        <v>204.52061429209377</v>
      </c>
      <c r="AP406" s="88"/>
      <c r="AQ406" s="88"/>
      <c r="AR406" s="88"/>
      <c r="AS406" s="88"/>
      <c r="AT406" s="2"/>
    </row>
    <row r="407" spans="1:46">
      <c r="A407" s="14" t="str">
        <f>'data organization'!S408</f>
        <v>405:17:1.56:HI</v>
      </c>
      <c r="B407" s="45">
        <v>202.23162841796875</v>
      </c>
      <c r="C407" s="45">
        <v>205.35972595214844</v>
      </c>
      <c r="D407" s="45">
        <v>191.90890502929687</v>
      </c>
      <c r="E407" s="45">
        <v>217.559326171875</v>
      </c>
      <c r="F407" s="45">
        <v>201.9188232421875</v>
      </c>
      <c r="G407" s="45">
        <v>201.76242065429687</v>
      </c>
      <c r="H407" s="45">
        <v>196.75746154785156</v>
      </c>
      <c r="I407" s="45">
        <v>185.6527099609375</v>
      </c>
      <c r="J407" s="45">
        <v>198.94712829589844</v>
      </c>
      <c r="K407" s="45">
        <v>215.21324157714844</v>
      </c>
      <c r="L407" s="45">
        <v>185.49629211425781</v>
      </c>
      <c r="M407" s="45">
        <v>179.55291748046875</v>
      </c>
      <c r="N407" s="45">
        <v>201.60601806640625</v>
      </c>
      <c r="O407" s="45">
        <v>179.08369445800781</v>
      </c>
      <c r="P407" s="45"/>
      <c r="Q407" s="45"/>
      <c r="R407" s="45">
        <v>174.39154052734375</v>
      </c>
      <c r="S407" s="45"/>
      <c r="T407" s="45"/>
      <c r="U407" s="45">
        <v>228.50767517089844</v>
      </c>
      <c r="V407" s="45">
        <v>184.87068176269531</v>
      </c>
      <c r="W407" s="45">
        <v>186.2783203125</v>
      </c>
      <c r="X407" s="45"/>
      <c r="Y407" s="45"/>
      <c r="Z407" s="45">
        <v>182.83741760253906</v>
      </c>
      <c r="AA407" s="45">
        <v>208.80064392089844</v>
      </c>
      <c r="AB407" s="45">
        <v>178.61448669433594</v>
      </c>
      <c r="AC407" s="45">
        <v>193.7857666015625</v>
      </c>
      <c r="AD407" s="45">
        <v>201.76242065429687</v>
      </c>
      <c r="AE407" s="45"/>
      <c r="AF407" s="45">
        <v>162.97398376464844</v>
      </c>
      <c r="AG407" s="45"/>
      <c r="AH407" s="2">
        <f t="shared" si="309"/>
        <v>15.194085678714623</v>
      </c>
      <c r="AI407" s="2">
        <f t="shared" si="310"/>
        <v>162.97398376464844</v>
      </c>
      <c r="AJ407" s="2">
        <f t="shared" si="311"/>
        <v>171.6202560644476</v>
      </c>
      <c r="AK407" s="2">
        <f t="shared" si="312"/>
        <v>194.41138458251953</v>
      </c>
      <c r="AL407" s="2">
        <f t="shared" si="313"/>
        <v>217.20251310059146</v>
      </c>
      <c r="AM407" s="2">
        <f t="shared" si="314"/>
        <v>228.50767517089844</v>
      </c>
      <c r="AN407" s="89">
        <f ca="1">INDIRECT("'calcGREEN(1)'!R"&amp;ROW('calcGREEN(1)'!$V$17)+(ROW(AN407)-ROW($AN$116))/3&amp;"C"&amp;COLUMN('calcGREEN(1)'!$V$17),FALSE)</f>
        <v>200.49177931211662</v>
      </c>
      <c r="AO407" s="64">
        <f t="shared" ref="AO407" ca="1" si="335">AN407</f>
        <v>200.49177931211662</v>
      </c>
      <c r="AP407" s="88">
        <f>AK407-AK410</f>
        <v>3.7602380116780694</v>
      </c>
      <c r="AQ407" s="88">
        <f>AK408-AK411</f>
        <v>3.5024229685465684</v>
      </c>
      <c r="AR407" s="88">
        <f>AK409-AK412</f>
        <v>8.869171142578125E-4</v>
      </c>
      <c r="AS407" s="88">
        <f>data3!AM407</f>
        <v>0.1154190032712874</v>
      </c>
      <c r="AT407" s="2"/>
    </row>
    <row r="408" spans="1:46">
      <c r="A408" s="14" t="str">
        <f>'data organization'!S409</f>
        <v>406:17:1.56:LO</v>
      </c>
      <c r="B408" s="45">
        <v>193.72282409667969</v>
      </c>
      <c r="C408" s="45">
        <v>206.6319580078125</v>
      </c>
      <c r="D408" s="45">
        <v>187.72602844238281</v>
      </c>
      <c r="E408" s="45">
        <v>219.55825805664062</v>
      </c>
      <c r="F408" s="45">
        <v>198.7125244140625</v>
      </c>
      <c r="G408" s="45">
        <v>203.55917358398437</v>
      </c>
      <c r="H408" s="45">
        <v>194.76997375488281</v>
      </c>
      <c r="I408" s="45">
        <v>179.44036865234375</v>
      </c>
      <c r="J408" s="45">
        <v>189.86610412597656</v>
      </c>
      <c r="K408" s="45">
        <v>197.04737854003906</v>
      </c>
      <c r="L408" s="45">
        <v>181.80934143066406</v>
      </c>
      <c r="M408" s="45">
        <v>196.35499572753906</v>
      </c>
      <c r="N408" s="45">
        <v>215.564208984375</v>
      </c>
      <c r="O408" s="45">
        <v>177.40901184082031</v>
      </c>
      <c r="P408" s="45"/>
      <c r="Q408" s="45"/>
      <c r="R408" s="45">
        <v>186.44425964355469</v>
      </c>
      <c r="S408" s="45"/>
      <c r="T408" s="45"/>
      <c r="U408" s="45">
        <v>208.88075256347656</v>
      </c>
      <c r="V408" s="45">
        <v>192.83589172363281</v>
      </c>
      <c r="W408" s="45">
        <v>187.56581115722656</v>
      </c>
      <c r="X408" s="45"/>
      <c r="Y408" s="45"/>
      <c r="Z408" s="45">
        <v>181.1226806640625</v>
      </c>
      <c r="AA408" s="45">
        <v>199.6337890625</v>
      </c>
      <c r="AB408" s="45">
        <v>181.38017272949219</v>
      </c>
      <c r="AC408" s="45">
        <v>195.50813293457031</v>
      </c>
      <c r="AD408" s="45">
        <v>183.520263671875</v>
      </c>
      <c r="AE408" s="45"/>
      <c r="AF408" s="45">
        <v>166.34812927246094</v>
      </c>
      <c r="AG408" s="45"/>
      <c r="AH408" s="2">
        <f t="shared" si="309"/>
        <v>12.536984470807889</v>
      </c>
      <c r="AI408" s="2">
        <f t="shared" si="310"/>
        <v>166.34812927246094</v>
      </c>
      <c r="AJ408" s="2">
        <f t="shared" si="311"/>
        <v>173.92002467216545</v>
      </c>
      <c r="AK408" s="2">
        <f t="shared" si="312"/>
        <v>192.72550137837729</v>
      </c>
      <c r="AL408" s="2">
        <f t="shared" si="313"/>
        <v>211.53097808458912</v>
      </c>
      <c r="AM408" s="2">
        <f t="shared" si="314"/>
        <v>219.55825805664062</v>
      </c>
      <c r="AN408" s="89"/>
      <c r="AO408" s="64">
        <f t="shared" ref="AO408" ca="1" si="336">AN407</f>
        <v>200.49177931211662</v>
      </c>
      <c r="AP408" s="88"/>
      <c r="AQ408" s="88"/>
      <c r="AR408" s="88"/>
      <c r="AS408" s="88"/>
      <c r="AT408" s="2"/>
    </row>
    <row r="409" spans="1:46">
      <c r="A409" s="14" t="str">
        <f>'data organization'!S410</f>
        <v>407:17:1.56:HS</v>
      </c>
      <c r="B409" s="45">
        <v>154.96452331542969</v>
      </c>
      <c r="C409" s="45">
        <v>154.96688842773437</v>
      </c>
      <c r="D409" s="45">
        <v>154.95979309082031</v>
      </c>
      <c r="E409" s="45">
        <v>154.97161865234375</v>
      </c>
      <c r="F409" s="45">
        <v>154.96688842773437</v>
      </c>
      <c r="G409" s="45">
        <v>154.97161865234375</v>
      </c>
      <c r="H409" s="45">
        <v>154.96688842773437</v>
      </c>
      <c r="I409" s="45">
        <v>154.962158203125</v>
      </c>
      <c r="J409" s="45">
        <v>154.96925354003906</v>
      </c>
      <c r="K409" s="45">
        <v>154.96452331542969</v>
      </c>
      <c r="L409" s="45">
        <v>154.962158203125</v>
      </c>
      <c r="M409" s="45">
        <v>154.96452331542969</v>
      </c>
      <c r="N409" s="45">
        <v>154.96925354003906</v>
      </c>
      <c r="O409" s="45">
        <v>154.96452331542969</v>
      </c>
      <c r="P409" s="45"/>
      <c r="Q409" s="45"/>
      <c r="R409" s="45">
        <v>154.96925354003906</v>
      </c>
      <c r="S409" s="45"/>
      <c r="T409" s="45"/>
      <c r="U409" s="45">
        <v>154.95979309082031</v>
      </c>
      <c r="V409" s="45">
        <v>154.96688842773437</v>
      </c>
      <c r="W409" s="45">
        <v>154.96688842773437</v>
      </c>
      <c r="X409" s="45"/>
      <c r="Y409" s="45"/>
      <c r="Z409" s="45">
        <v>154.96452331542969</v>
      </c>
      <c r="AA409" s="45">
        <v>154.96688842773437</v>
      </c>
      <c r="AB409" s="45">
        <v>154.95979309082031</v>
      </c>
      <c r="AC409" s="45">
        <v>154.95979309082031</v>
      </c>
      <c r="AD409" s="45">
        <v>154.95742797851562</v>
      </c>
      <c r="AE409" s="45"/>
      <c r="AF409" s="45">
        <v>154.95979309082031</v>
      </c>
      <c r="AG409" s="45"/>
      <c r="AH409" s="2">
        <f t="shared" si="309"/>
        <v>4.025376070702147E-3</v>
      </c>
      <c r="AI409" s="2">
        <f t="shared" si="310"/>
        <v>154.95742797851562</v>
      </c>
      <c r="AJ409" s="2">
        <f t="shared" si="311"/>
        <v>154.95878089036171</v>
      </c>
      <c r="AK409" s="2">
        <f t="shared" si="312"/>
        <v>154.96481895446777</v>
      </c>
      <c r="AL409" s="2">
        <f t="shared" si="313"/>
        <v>154.97085701857384</v>
      </c>
      <c r="AM409" s="2">
        <f t="shared" si="314"/>
        <v>154.97161865234375</v>
      </c>
      <c r="AN409" s="89"/>
      <c r="AO409" s="64">
        <f t="shared" ref="AO409" ca="1" si="337">AN407</f>
        <v>200.49177931211662</v>
      </c>
      <c r="AP409" s="88"/>
      <c r="AQ409" s="88"/>
      <c r="AR409" s="88"/>
      <c r="AS409" s="88"/>
      <c r="AT409" s="2"/>
    </row>
    <row r="410" spans="1:46">
      <c r="A410" s="14" t="str">
        <f>'data organization'!S411</f>
        <v>408:17:1.54:HI</v>
      </c>
      <c r="B410" s="45">
        <v>198.32150268554687</v>
      </c>
      <c r="C410" s="45">
        <v>201.44960021972656</v>
      </c>
      <c r="D410" s="45">
        <v>188.15518188476562</v>
      </c>
      <c r="E410" s="45">
        <v>213.33638000488281</v>
      </c>
      <c r="F410" s="45">
        <v>198.00869750976563</v>
      </c>
      <c r="G410" s="45">
        <v>198.00869750976563</v>
      </c>
      <c r="H410" s="45">
        <v>192.84733581542969</v>
      </c>
      <c r="I410" s="45">
        <v>182.05538940429687</v>
      </c>
      <c r="J410" s="45">
        <v>195.03700256347656</v>
      </c>
      <c r="K410" s="45">
        <v>210.99031066894531</v>
      </c>
      <c r="L410" s="45">
        <v>181.89898681640625</v>
      </c>
      <c r="M410" s="45">
        <v>176.11199951171875</v>
      </c>
      <c r="N410" s="45">
        <v>197.69589233398438</v>
      </c>
      <c r="O410" s="45">
        <v>175.64279174804687</v>
      </c>
      <c r="P410" s="45"/>
      <c r="Q410" s="45"/>
      <c r="R410" s="45">
        <v>171.10704040527344</v>
      </c>
      <c r="S410" s="45"/>
      <c r="T410" s="45"/>
      <c r="U410" s="45">
        <v>224.12832641601562</v>
      </c>
      <c r="V410" s="45">
        <v>181.11695861816406</v>
      </c>
      <c r="W410" s="45">
        <v>182.68101501464844</v>
      </c>
      <c r="X410" s="45"/>
      <c r="Y410" s="45"/>
      <c r="Z410" s="45">
        <v>179.39649963378906</v>
      </c>
      <c r="AA410" s="45">
        <v>204.73411560058594</v>
      </c>
      <c r="AB410" s="45">
        <v>175.17356872558594</v>
      </c>
      <c r="AC410" s="45">
        <v>190.03204345703125</v>
      </c>
      <c r="AD410" s="45">
        <v>197.852294921875</v>
      </c>
      <c r="AE410" s="45"/>
      <c r="AF410" s="45">
        <v>159.84588623046875</v>
      </c>
      <c r="AG410" s="45"/>
      <c r="AH410" s="2">
        <f t="shared" si="309"/>
        <v>14.893718252969371</v>
      </c>
      <c r="AI410" s="2">
        <f t="shared" si="310"/>
        <v>159.84588623046875</v>
      </c>
      <c r="AJ410" s="2">
        <f t="shared" si="311"/>
        <v>168.3105691913874</v>
      </c>
      <c r="AK410" s="2">
        <f t="shared" si="312"/>
        <v>190.65114657084146</v>
      </c>
      <c r="AL410" s="2">
        <f t="shared" si="313"/>
        <v>212.99172395029552</v>
      </c>
      <c r="AM410" s="2">
        <f t="shared" si="314"/>
        <v>224.12832641601562</v>
      </c>
      <c r="AN410" s="89">
        <f ca="1">INDIRECT("'calcGREEN(1)'!R"&amp;ROW('calcGREEN(1)'!$V$17)+(ROW(AN410)-ROW($AN$116))/3&amp;"C"&amp;COLUMN('calcGREEN(1)'!$V$17),FALSE)</f>
        <v>196.57990608268577</v>
      </c>
      <c r="AO410" s="64">
        <f t="shared" ref="AO410" ca="1" si="338">AN410</f>
        <v>196.57990608268577</v>
      </c>
      <c r="AP410" s="88">
        <f>AK410-AK413</f>
        <v>3.9818089803059706</v>
      </c>
      <c r="AQ410" s="88">
        <f>AK411-AK414</f>
        <v>3.5691814422607422</v>
      </c>
      <c r="AR410" s="88">
        <f>AK412-AK415</f>
        <v>2.0694732666015625E-3</v>
      </c>
      <c r="AS410" s="88">
        <f>data3!AM410</f>
        <v>0.12279170559298613</v>
      </c>
      <c r="AT410" s="2"/>
    </row>
    <row r="411" spans="1:46">
      <c r="A411" s="14" t="str">
        <f>'data organization'!S412</f>
        <v>409:17:1.54:LO</v>
      </c>
      <c r="B411" s="45">
        <v>191.622802734375</v>
      </c>
      <c r="C411" s="45">
        <v>204.70932006835937</v>
      </c>
      <c r="D411" s="45">
        <v>184.74479675292969</v>
      </c>
      <c r="E411" s="45">
        <v>214.60289001464844</v>
      </c>
      <c r="F411" s="45">
        <v>196.0860595703125</v>
      </c>
      <c r="G411" s="45">
        <v>198.35202026367188</v>
      </c>
      <c r="H411" s="45">
        <v>188.98489379882812</v>
      </c>
      <c r="I411" s="45">
        <v>174.908447265625</v>
      </c>
      <c r="J411" s="45">
        <v>185.57450866699219</v>
      </c>
      <c r="K411" s="45">
        <v>198.83268737792969</v>
      </c>
      <c r="L411" s="45">
        <v>178.267333984375</v>
      </c>
      <c r="M411" s="45">
        <v>193.47103881835937</v>
      </c>
      <c r="N411" s="45">
        <v>210.59739685058594</v>
      </c>
      <c r="O411" s="45">
        <v>174.51362609863281</v>
      </c>
      <c r="P411" s="45"/>
      <c r="Q411" s="45"/>
      <c r="R411" s="45">
        <v>182.59327697753906</v>
      </c>
      <c r="S411" s="45"/>
      <c r="T411" s="45"/>
      <c r="U411" s="45">
        <v>203.44471740722656</v>
      </c>
      <c r="V411" s="45">
        <v>189.21949768066406</v>
      </c>
      <c r="W411" s="45">
        <v>184.65324401855469</v>
      </c>
      <c r="X411" s="45"/>
      <c r="Y411" s="45"/>
      <c r="Z411" s="45">
        <v>177.69512939453125</v>
      </c>
      <c r="AA411" s="45">
        <v>196.31494140625</v>
      </c>
      <c r="AB411" s="45">
        <v>177.2545166015625</v>
      </c>
      <c r="AC411" s="45">
        <v>191.989013671875</v>
      </c>
      <c r="AD411" s="45">
        <v>180.75074768066406</v>
      </c>
      <c r="AE411" s="45"/>
      <c r="AF411" s="45">
        <v>162.17097473144531</v>
      </c>
      <c r="AG411" s="45"/>
      <c r="AH411" s="2">
        <f t="shared" si="309"/>
        <v>12.453233725925445</v>
      </c>
      <c r="AI411" s="2">
        <f t="shared" si="310"/>
        <v>162.17097473144531</v>
      </c>
      <c r="AJ411" s="2">
        <f t="shared" si="311"/>
        <v>170.54322782094255</v>
      </c>
      <c r="AK411" s="2">
        <f t="shared" si="312"/>
        <v>189.22307840983072</v>
      </c>
      <c r="AL411" s="2">
        <f t="shared" si="313"/>
        <v>207.90292899871889</v>
      </c>
      <c r="AM411" s="2">
        <f t="shared" si="314"/>
        <v>214.60289001464844</v>
      </c>
      <c r="AN411" s="89"/>
      <c r="AO411" s="64">
        <f t="shared" ref="AO411" ca="1" si="339">AN410</f>
        <v>196.57990608268577</v>
      </c>
      <c r="AP411" s="88"/>
      <c r="AQ411" s="88"/>
      <c r="AR411" s="88"/>
      <c r="AS411" s="88"/>
      <c r="AT411" s="2"/>
    </row>
    <row r="412" spans="1:46">
      <c r="A412" s="14" t="str">
        <f>'data organization'!S413</f>
        <v>410:17:1.54:HS</v>
      </c>
      <c r="B412" s="45">
        <v>154.96925354003906</v>
      </c>
      <c r="C412" s="45">
        <v>154.962158203125</v>
      </c>
      <c r="D412" s="45">
        <v>154.96688842773437</v>
      </c>
      <c r="E412" s="45">
        <v>154.97161865234375</v>
      </c>
      <c r="F412" s="45">
        <v>154.96688842773437</v>
      </c>
      <c r="G412" s="45">
        <v>154.97161865234375</v>
      </c>
      <c r="H412" s="45">
        <v>154.97398376464844</v>
      </c>
      <c r="I412" s="45">
        <v>154.95979309082031</v>
      </c>
      <c r="J412" s="45">
        <v>154.95742797851562</v>
      </c>
      <c r="K412" s="45">
        <v>154.96925354003906</v>
      </c>
      <c r="L412" s="45">
        <v>154.962158203125</v>
      </c>
      <c r="M412" s="45">
        <v>154.96688842773437</v>
      </c>
      <c r="N412" s="45">
        <v>154.96452331542969</v>
      </c>
      <c r="O412" s="45">
        <v>154.95979309082031</v>
      </c>
      <c r="P412" s="45"/>
      <c r="Q412" s="45"/>
      <c r="R412" s="45">
        <v>154.96925354003906</v>
      </c>
      <c r="S412" s="45"/>
      <c r="T412" s="45"/>
      <c r="U412" s="45">
        <v>154.95979309082031</v>
      </c>
      <c r="V412" s="45">
        <v>154.96452331542969</v>
      </c>
      <c r="W412" s="45">
        <v>154.96452331542969</v>
      </c>
      <c r="X412" s="45"/>
      <c r="Y412" s="45"/>
      <c r="Z412" s="45">
        <v>154.962158203125</v>
      </c>
      <c r="AA412" s="45">
        <v>154.95979309082031</v>
      </c>
      <c r="AB412" s="45">
        <v>154.95979309082031</v>
      </c>
      <c r="AC412" s="45">
        <v>154.95979309082031</v>
      </c>
      <c r="AD412" s="45">
        <v>154.95269775390625</v>
      </c>
      <c r="AE412" s="45"/>
      <c r="AF412" s="45">
        <v>154.95979309082031</v>
      </c>
      <c r="AG412" s="45"/>
      <c r="AH412" s="2">
        <f t="shared" si="309"/>
        <v>5.2307517709371315E-3</v>
      </c>
      <c r="AI412" s="2">
        <f t="shared" si="310"/>
        <v>154.95269775390625</v>
      </c>
      <c r="AJ412" s="2">
        <f t="shared" si="311"/>
        <v>154.95608590969712</v>
      </c>
      <c r="AK412" s="2">
        <f t="shared" si="312"/>
        <v>154.96393203735352</v>
      </c>
      <c r="AL412" s="2">
        <f t="shared" si="313"/>
        <v>154.97177816500991</v>
      </c>
      <c r="AM412" s="2">
        <f t="shared" si="314"/>
        <v>154.97398376464844</v>
      </c>
      <c r="AN412" s="89"/>
      <c r="AO412" s="64">
        <f t="shared" ref="AO412" ca="1" si="340">AN410</f>
        <v>196.57990608268577</v>
      </c>
      <c r="AP412" s="88"/>
      <c r="AQ412" s="88"/>
      <c r="AR412" s="88"/>
      <c r="AS412" s="88"/>
      <c r="AT412" s="2"/>
    </row>
    <row r="413" spans="1:46">
      <c r="A413" s="14" t="str">
        <f>'data organization'!S414</f>
        <v>411:17:1.52:HI</v>
      </c>
      <c r="B413" s="45">
        <v>194.09857177734375</v>
      </c>
      <c r="C413" s="45">
        <v>197.22666931152344</v>
      </c>
      <c r="D413" s="45">
        <v>184.24505615234375</v>
      </c>
      <c r="E413" s="45">
        <v>208.80064392089844</v>
      </c>
      <c r="F413" s="45">
        <v>193.94216918945312</v>
      </c>
      <c r="G413" s="45">
        <v>193.7857666015625</v>
      </c>
      <c r="H413" s="45">
        <v>188.93721008300781</v>
      </c>
      <c r="I413" s="45">
        <v>178.30166625976562</v>
      </c>
      <c r="J413" s="45">
        <v>190.97047424316406</v>
      </c>
      <c r="K413" s="45">
        <v>206.61097717285156</v>
      </c>
      <c r="L413" s="45">
        <v>178.145263671875</v>
      </c>
      <c r="M413" s="45">
        <v>172.3582763671875</v>
      </c>
      <c r="N413" s="45">
        <v>193.62936401367187</v>
      </c>
      <c r="O413" s="45">
        <v>172.04547119140625</v>
      </c>
      <c r="P413" s="45"/>
      <c r="Q413" s="45"/>
      <c r="R413" s="45">
        <v>167.50973510742187</v>
      </c>
      <c r="S413" s="45"/>
      <c r="T413" s="45"/>
      <c r="U413" s="45">
        <v>219.43617248535156</v>
      </c>
      <c r="V413" s="45">
        <v>177.36323547363281</v>
      </c>
      <c r="W413" s="45">
        <v>178.77088928222656</v>
      </c>
      <c r="X413" s="45"/>
      <c r="Y413" s="45"/>
      <c r="Z413" s="45">
        <v>175.64279174804687</v>
      </c>
      <c r="AA413" s="45">
        <v>200.35476684570312</v>
      </c>
      <c r="AB413" s="45">
        <v>171.57626342773437</v>
      </c>
      <c r="AC413" s="45">
        <v>186.12191772460937</v>
      </c>
      <c r="AD413" s="45">
        <v>193.62936401367187</v>
      </c>
      <c r="AE413" s="45"/>
      <c r="AF413" s="45">
        <v>156.56138610839844</v>
      </c>
      <c r="AG413" s="45"/>
      <c r="AH413" s="2">
        <f t="shared" si="309"/>
        <v>14.564112785461058</v>
      </c>
      <c r="AI413" s="2">
        <f t="shared" si="310"/>
        <v>156.56138610839844</v>
      </c>
      <c r="AJ413" s="2">
        <f t="shared" si="311"/>
        <v>164.8231684123439</v>
      </c>
      <c r="AK413" s="2">
        <f t="shared" si="312"/>
        <v>186.66933759053549</v>
      </c>
      <c r="AL413" s="2">
        <f t="shared" si="313"/>
        <v>208.51550676872708</v>
      </c>
      <c r="AM413" s="2">
        <f t="shared" si="314"/>
        <v>219.43617248535156</v>
      </c>
      <c r="AN413" s="89">
        <f ca="1">INDIRECT("'calcGREEN(1)'!R"&amp;ROW('calcGREEN(1)'!$V$17)+(ROW(AN413)-ROW($AN$116))/3&amp;"C"&amp;COLUMN('calcGREEN(1)'!$V$17),FALSE)</f>
        <v>192.41815132574743</v>
      </c>
      <c r="AO413" s="64">
        <f t="shared" ref="AO413" ca="1" si="341">AN413</f>
        <v>192.41815132574743</v>
      </c>
      <c r="AP413" s="88">
        <f>AK413-AK416</f>
        <v>4.7312520345052178</v>
      </c>
      <c r="AQ413" s="88">
        <f>AK414-AK417</f>
        <v>4.2703819274902344</v>
      </c>
      <c r="AR413" s="88">
        <f>AK415-AK418</f>
        <v>4.9273173013375526E-4</v>
      </c>
      <c r="AS413" s="88">
        <f>data3!AM413</f>
        <v>0.14337042839296377</v>
      </c>
      <c r="AT413" s="2"/>
    </row>
    <row r="414" spans="1:46">
      <c r="A414" s="14" t="str">
        <f>'data organization'!S415</f>
        <v>412:17:1.52:LO</v>
      </c>
      <c r="B414" s="45">
        <v>187.64019775390625</v>
      </c>
      <c r="C414" s="45">
        <v>200.98992919921875</v>
      </c>
      <c r="D414" s="45">
        <v>181.3515625</v>
      </c>
      <c r="E414" s="45">
        <v>209.27557373046875</v>
      </c>
      <c r="F414" s="45">
        <v>192.20645141601562</v>
      </c>
      <c r="G414" s="45">
        <v>194.39230346679687</v>
      </c>
      <c r="H414" s="45">
        <v>188.1666259765625</v>
      </c>
      <c r="I414" s="45">
        <v>172.98008728027344</v>
      </c>
      <c r="J414" s="45">
        <v>181.18562316894531</v>
      </c>
      <c r="K414" s="45">
        <v>193.33370971679687</v>
      </c>
      <c r="L414" s="45">
        <v>174.83978271484375</v>
      </c>
      <c r="M414" s="45">
        <v>189.86610412597656</v>
      </c>
      <c r="N414" s="45">
        <v>205.60769653320312</v>
      </c>
      <c r="O414" s="45">
        <v>170.88006591796875</v>
      </c>
      <c r="P414" s="45"/>
      <c r="Q414" s="45"/>
      <c r="R414" s="45">
        <v>178.67361450195312</v>
      </c>
      <c r="S414" s="45"/>
      <c r="T414" s="45"/>
      <c r="U414" s="45">
        <v>199.86839294433594</v>
      </c>
      <c r="V414" s="45">
        <v>186.80476379394531</v>
      </c>
      <c r="W414" s="45">
        <v>180.97962951660156</v>
      </c>
      <c r="X414" s="45"/>
      <c r="Y414" s="45"/>
      <c r="Z414" s="45">
        <v>174.399169921875</v>
      </c>
      <c r="AA414" s="45">
        <v>193.0933837890625</v>
      </c>
      <c r="AB414" s="45">
        <v>172.55093383789062</v>
      </c>
      <c r="AC414" s="45">
        <v>188.71595764160156</v>
      </c>
      <c r="AD414" s="45">
        <v>177.59213256835937</v>
      </c>
      <c r="AE414" s="45"/>
      <c r="AF414" s="45">
        <v>160.29983520507812</v>
      </c>
      <c r="AG414" s="45"/>
      <c r="AH414" s="2">
        <f t="shared" si="309"/>
        <v>11.936006187896963</v>
      </c>
      <c r="AI414" s="2">
        <f t="shared" si="310"/>
        <v>160.29983520507812</v>
      </c>
      <c r="AJ414" s="2">
        <f t="shared" si="311"/>
        <v>167.74988768572453</v>
      </c>
      <c r="AK414" s="2">
        <f t="shared" si="312"/>
        <v>185.65389696756998</v>
      </c>
      <c r="AL414" s="2">
        <f t="shared" si="313"/>
        <v>203.55790624941542</v>
      </c>
      <c r="AM414" s="2">
        <f t="shared" si="314"/>
        <v>209.27557373046875</v>
      </c>
      <c r="AN414" s="89"/>
      <c r="AO414" s="64">
        <f t="shared" ref="AO414" ca="1" si="342">AN413</f>
        <v>192.41815132574743</v>
      </c>
      <c r="AP414" s="88"/>
      <c r="AQ414" s="88"/>
      <c r="AR414" s="88"/>
      <c r="AS414" s="88"/>
      <c r="AT414" s="2"/>
    </row>
    <row r="415" spans="1:46">
      <c r="A415" s="14" t="str">
        <f>'data organization'!S416</f>
        <v>413:17:1.52:HS</v>
      </c>
      <c r="B415" s="45">
        <v>154.96452331542969</v>
      </c>
      <c r="C415" s="45">
        <v>154.96688842773437</v>
      </c>
      <c r="D415" s="45">
        <v>154.96452331542969</v>
      </c>
      <c r="E415" s="45">
        <v>154.97161865234375</v>
      </c>
      <c r="F415" s="45">
        <v>154.96452331542969</v>
      </c>
      <c r="G415" s="45">
        <v>154.96925354003906</v>
      </c>
      <c r="H415" s="45">
        <v>154.96452331542969</v>
      </c>
      <c r="I415" s="45">
        <v>154.95979309082031</v>
      </c>
      <c r="J415" s="45">
        <v>154.96688842773437</v>
      </c>
      <c r="K415" s="45">
        <v>154.96452331542969</v>
      </c>
      <c r="L415" s="45">
        <v>154.962158203125</v>
      </c>
      <c r="M415" s="45">
        <v>154.96452331542969</v>
      </c>
      <c r="N415" s="45">
        <v>154.95979309082031</v>
      </c>
      <c r="O415" s="45">
        <v>154.95742797851562</v>
      </c>
      <c r="P415" s="45"/>
      <c r="Q415" s="45"/>
      <c r="R415" s="45">
        <v>154.962158203125</v>
      </c>
      <c r="S415" s="45"/>
      <c r="T415" s="45"/>
      <c r="U415" s="45">
        <v>154.95979309082031</v>
      </c>
      <c r="V415" s="45">
        <v>154.95979309082031</v>
      </c>
      <c r="W415" s="45">
        <v>154.96452331542969</v>
      </c>
      <c r="X415" s="45"/>
      <c r="Y415" s="45"/>
      <c r="Z415" s="45">
        <v>154.95269775390625</v>
      </c>
      <c r="AA415" s="45">
        <v>154.95979309082031</v>
      </c>
      <c r="AB415" s="45">
        <v>154.962158203125</v>
      </c>
      <c r="AC415" s="45">
        <v>154.96452331542969</v>
      </c>
      <c r="AD415" s="45">
        <v>154.94796752929687</v>
      </c>
      <c r="AE415" s="45"/>
      <c r="AF415" s="45">
        <v>154.95033264160156</v>
      </c>
      <c r="AG415" s="45"/>
      <c r="AH415" s="2">
        <f t="shared" si="309"/>
        <v>5.5494197917260821E-3</v>
      </c>
      <c r="AI415" s="2">
        <f t="shared" si="310"/>
        <v>154.94796752929687</v>
      </c>
      <c r="AJ415" s="2">
        <f t="shared" si="311"/>
        <v>154.95353843439932</v>
      </c>
      <c r="AK415" s="2">
        <f t="shared" si="312"/>
        <v>154.96186256408691</v>
      </c>
      <c r="AL415" s="2">
        <f t="shared" si="313"/>
        <v>154.97018669377451</v>
      </c>
      <c r="AM415" s="2">
        <f t="shared" si="314"/>
        <v>154.97161865234375</v>
      </c>
      <c r="AN415" s="89"/>
      <c r="AO415" s="64">
        <f t="shared" ref="AO415" ca="1" si="343">AN413</f>
        <v>192.41815132574743</v>
      </c>
      <c r="AP415" s="88"/>
      <c r="AQ415" s="88"/>
      <c r="AR415" s="88"/>
      <c r="AS415" s="88"/>
      <c r="AT415" s="2"/>
    </row>
    <row r="416" spans="1:46">
      <c r="A416" s="14" t="str">
        <f>'data organization'!S417</f>
        <v>414:17:1.5:HI</v>
      </c>
      <c r="B416" s="45">
        <v>189.09361267089844</v>
      </c>
      <c r="C416" s="45">
        <v>192.22171020507812</v>
      </c>
      <c r="D416" s="45">
        <v>179.55291748046875</v>
      </c>
      <c r="E416" s="45">
        <v>203.48286437988281</v>
      </c>
      <c r="F416" s="45">
        <v>188.93721008300781</v>
      </c>
      <c r="G416" s="45">
        <v>188.93721008300781</v>
      </c>
      <c r="H416" s="45">
        <v>184.08865356445312</v>
      </c>
      <c r="I416" s="45">
        <v>173.76593017578125</v>
      </c>
      <c r="J416" s="45">
        <v>186.2783203125</v>
      </c>
      <c r="K416" s="45">
        <v>201.44960021972656</v>
      </c>
      <c r="L416" s="45">
        <v>173.60952758789063</v>
      </c>
      <c r="M416" s="45">
        <v>168.13534545898437</v>
      </c>
      <c r="N416" s="45">
        <v>188.62440490722656</v>
      </c>
      <c r="O416" s="45">
        <v>167.6661376953125</v>
      </c>
      <c r="P416" s="45"/>
      <c r="Q416" s="45"/>
      <c r="R416" s="45">
        <v>163.28678894042969</v>
      </c>
      <c r="S416" s="45"/>
      <c r="T416" s="45"/>
      <c r="U416" s="45">
        <v>213.80560302734375</v>
      </c>
      <c r="V416" s="45">
        <v>172.98390197753906</v>
      </c>
      <c r="W416" s="45">
        <v>174.23513793945312</v>
      </c>
      <c r="X416" s="45"/>
      <c r="Y416" s="45"/>
      <c r="Z416" s="45">
        <v>171.10704040527344</v>
      </c>
      <c r="AA416" s="45">
        <v>195.34980773925781</v>
      </c>
      <c r="AB416" s="45">
        <v>167.19691467285156</v>
      </c>
      <c r="AC416" s="45">
        <v>181.42976379394531</v>
      </c>
      <c r="AD416" s="45">
        <v>188.78080749511719</v>
      </c>
      <c r="AE416" s="45"/>
      <c r="AF416" s="45">
        <v>152.49484252929687</v>
      </c>
      <c r="AG416" s="45"/>
      <c r="AH416" s="2">
        <f t="shared" si="309"/>
        <v>14.196469833400906</v>
      </c>
      <c r="AI416" s="2">
        <f t="shared" si="310"/>
        <v>152.49484252929687</v>
      </c>
      <c r="AJ416" s="2">
        <f t="shared" si="311"/>
        <v>160.64338080592893</v>
      </c>
      <c r="AK416" s="2">
        <f t="shared" si="312"/>
        <v>181.93808555603027</v>
      </c>
      <c r="AL416" s="2">
        <f t="shared" si="313"/>
        <v>203.23279030613162</v>
      </c>
      <c r="AM416" s="2">
        <f t="shared" si="314"/>
        <v>213.80560302734375</v>
      </c>
      <c r="AN416" s="89">
        <f ca="1">INDIRECT("'calcGREEN(1)'!R"&amp;ROW('calcGREEN(1)'!$V$17)+(ROW(AN416)-ROW($AN$116))/3&amp;"C"&amp;COLUMN('calcGREEN(1)'!$V$17),FALSE)</f>
        <v>187.55892602638991</v>
      </c>
      <c r="AO416" s="64">
        <f t="shared" ref="AO416" ca="1" si="344">AN416</f>
        <v>187.55892602638991</v>
      </c>
      <c r="AP416" s="88">
        <f>AK416-AK419</f>
        <v>5.0766436258951728</v>
      </c>
      <c r="AQ416" s="88">
        <f>AK417-AK420</f>
        <v>5.0669479370117188</v>
      </c>
      <c r="AR416" s="88">
        <f>AK418-AK421</f>
        <v>9.8546346029593224E-4</v>
      </c>
      <c r="AS416" s="88">
        <f>data3!AM416</f>
        <v>0.15490190444454033</v>
      </c>
      <c r="AT416" s="2"/>
    </row>
    <row r="417" spans="1:46">
      <c r="A417" s="14" t="str">
        <f>'data organization'!S418</f>
        <v>415:17:1.5:LO</v>
      </c>
      <c r="B417" s="45">
        <v>183.42869567871094</v>
      </c>
      <c r="C417" s="45">
        <v>195.81712341308594</v>
      </c>
      <c r="D417" s="45">
        <v>177.01419067382812</v>
      </c>
      <c r="E417" s="45">
        <v>200.72099304199219</v>
      </c>
      <c r="F417" s="45">
        <v>188.66445922851562</v>
      </c>
      <c r="G417" s="45">
        <v>190.92469787597656</v>
      </c>
      <c r="H417" s="45">
        <v>188.28106689453125</v>
      </c>
      <c r="I417" s="45">
        <v>169.12336730957031</v>
      </c>
      <c r="J417" s="45">
        <v>175.86404418945312</v>
      </c>
      <c r="K417" s="45">
        <v>189.4083251953125</v>
      </c>
      <c r="L417" s="45">
        <v>171.29205322265625</v>
      </c>
      <c r="M417" s="45">
        <v>184.75051879882813</v>
      </c>
      <c r="N417" s="45">
        <v>202.11146545410156</v>
      </c>
      <c r="O417" s="45">
        <v>165.39825439453125</v>
      </c>
      <c r="P417" s="45"/>
      <c r="Q417" s="45"/>
      <c r="R417" s="45">
        <v>172.30487060546875</v>
      </c>
      <c r="S417" s="45"/>
      <c r="T417" s="45"/>
      <c r="U417" s="45">
        <v>194.91302490234375</v>
      </c>
      <c r="V417" s="45">
        <v>182.06683349609375</v>
      </c>
      <c r="W417" s="45">
        <v>176.21308898925781</v>
      </c>
      <c r="X417" s="45"/>
      <c r="Y417" s="45"/>
      <c r="Z417" s="45">
        <v>170.93156433105469</v>
      </c>
      <c r="AA417" s="45">
        <v>190.43830871582031</v>
      </c>
      <c r="AB417" s="45">
        <v>168.59121704101562</v>
      </c>
      <c r="AC417" s="45">
        <v>184.24696350097656</v>
      </c>
      <c r="AD417" s="45">
        <v>174.37628173828125</v>
      </c>
      <c r="AE417" s="45"/>
      <c r="AF417" s="45">
        <v>156.32295227050781</v>
      </c>
      <c r="AG417" s="45"/>
      <c r="AH417" s="2">
        <f t="shared" si="309"/>
        <v>11.746535344839</v>
      </c>
      <c r="AI417" s="2">
        <f t="shared" si="310"/>
        <v>156.32295227050781</v>
      </c>
      <c r="AJ417" s="2">
        <f t="shared" si="311"/>
        <v>163.76371202282124</v>
      </c>
      <c r="AK417" s="2">
        <f t="shared" si="312"/>
        <v>181.38351504007974</v>
      </c>
      <c r="AL417" s="2">
        <f t="shared" si="313"/>
        <v>199.00331805733825</v>
      </c>
      <c r="AM417" s="2">
        <f t="shared" si="314"/>
        <v>202.11146545410156</v>
      </c>
      <c r="AN417" s="89"/>
      <c r="AO417" s="64">
        <f t="shared" ref="AO417" ca="1" si="345">AN416</f>
        <v>187.55892602638991</v>
      </c>
      <c r="AP417" s="88"/>
      <c r="AQ417" s="88"/>
      <c r="AR417" s="88"/>
      <c r="AS417" s="88"/>
      <c r="AT417" s="2"/>
    </row>
    <row r="418" spans="1:46">
      <c r="A418" s="14" t="str">
        <f>'data organization'!S419</f>
        <v>416:17:1.5:HS</v>
      </c>
      <c r="B418" s="45">
        <v>154.962158203125</v>
      </c>
      <c r="C418" s="45">
        <v>154.96452331542969</v>
      </c>
      <c r="D418" s="45">
        <v>154.962158203125</v>
      </c>
      <c r="E418" s="45">
        <v>154.96925354003906</v>
      </c>
      <c r="F418" s="45">
        <v>154.962158203125</v>
      </c>
      <c r="G418" s="45">
        <v>154.96688842773437</v>
      </c>
      <c r="H418" s="45">
        <v>154.97161865234375</v>
      </c>
      <c r="I418" s="45">
        <v>154.962158203125</v>
      </c>
      <c r="J418" s="45">
        <v>154.95269775390625</v>
      </c>
      <c r="K418" s="45">
        <v>154.96452331542969</v>
      </c>
      <c r="L418" s="45">
        <v>154.962158203125</v>
      </c>
      <c r="M418" s="45">
        <v>154.95979309082031</v>
      </c>
      <c r="N418" s="45">
        <v>154.96688842773437</v>
      </c>
      <c r="O418" s="45">
        <v>154.95742797851562</v>
      </c>
      <c r="P418" s="45"/>
      <c r="Q418" s="45"/>
      <c r="R418" s="45">
        <v>154.97161865234375</v>
      </c>
      <c r="S418" s="45"/>
      <c r="T418" s="45"/>
      <c r="U418" s="45">
        <v>154.962158203125</v>
      </c>
      <c r="V418" s="45">
        <v>154.95742797851562</v>
      </c>
      <c r="W418" s="45">
        <v>154.962158203125</v>
      </c>
      <c r="X418" s="45"/>
      <c r="Y418" s="45"/>
      <c r="Z418" s="45">
        <v>154.95269775390625</v>
      </c>
      <c r="AA418" s="45">
        <v>154.96452331542969</v>
      </c>
      <c r="AB418" s="45">
        <v>154.95506286621094</v>
      </c>
      <c r="AC418" s="45">
        <v>154.962158203125</v>
      </c>
      <c r="AD418" s="45">
        <v>154.95033264160156</v>
      </c>
      <c r="AE418" s="45"/>
      <c r="AF418" s="45">
        <v>154.95033264160156</v>
      </c>
      <c r="AG418" s="45"/>
      <c r="AH418" s="2">
        <f t="shared" si="309"/>
        <v>6.0265148240322228E-3</v>
      </c>
      <c r="AI418" s="2">
        <f t="shared" si="310"/>
        <v>154.95033264160156</v>
      </c>
      <c r="AJ418" s="2">
        <f t="shared" si="311"/>
        <v>154.95233006012074</v>
      </c>
      <c r="AK418" s="2">
        <f t="shared" si="312"/>
        <v>154.96136983235678</v>
      </c>
      <c r="AL418" s="2">
        <f t="shared" si="313"/>
        <v>154.97040960459282</v>
      </c>
      <c r="AM418" s="2">
        <f t="shared" si="314"/>
        <v>154.97161865234375</v>
      </c>
      <c r="AN418" s="89"/>
      <c r="AO418" s="64">
        <f t="shared" ref="AO418" ca="1" si="346">AN416</f>
        <v>187.55892602638991</v>
      </c>
      <c r="AP418" s="88"/>
      <c r="AQ418" s="88"/>
      <c r="AR418" s="88"/>
      <c r="AS418" s="88"/>
      <c r="AT418" s="2"/>
    </row>
    <row r="419" spans="1:46">
      <c r="A419" s="14" t="str">
        <f>'data organization'!S420</f>
        <v>417:17:1.48:HI</v>
      </c>
      <c r="B419" s="45">
        <v>183.77584838867187</v>
      </c>
      <c r="C419" s="45">
        <v>186.74754333496094</v>
      </c>
      <c r="D419" s="45">
        <v>174.54795837402344</v>
      </c>
      <c r="E419" s="45">
        <v>197.852294921875</v>
      </c>
      <c r="F419" s="45">
        <v>183.77584838867187</v>
      </c>
      <c r="G419" s="45">
        <v>183.61944580078125</v>
      </c>
      <c r="H419" s="45">
        <v>178.92729187011719</v>
      </c>
      <c r="I419" s="45">
        <v>168.91737365722656</v>
      </c>
      <c r="J419" s="45">
        <v>180.96055603027344</v>
      </c>
      <c r="K419" s="45">
        <v>195.81903076171875</v>
      </c>
      <c r="L419" s="45">
        <v>168.76097106933594</v>
      </c>
      <c r="M419" s="45">
        <v>163.44319152832031</v>
      </c>
      <c r="N419" s="45">
        <v>183.46302795410156</v>
      </c>
      <c r="O419" s="45">
        <v>162.97398376464844</v>
      </c>
      <c r="P419" s="45"/>
      <c r="Q419" s="45"/>
      <c r="R419" s="45">
        <v>158.75105285644531</v>
      </c>
      <c r="S419" s="45"/>
      <c r="T419" s="45"/>
      <c r="U419" s="45">
        <v>207.86221313476562</v>
      </c>
      <c r="V419" s="45">
        <v>168.13534545898437</v>
      </c>
      <c r="W419" s="45">
        <v>169.38658142089844</v>
      </c>
      <c r="X419" s="45"/>
      <c r="Y419" s="45"/>
      <c r="Z419" s="45">
        <v>166.41488647460937</v>
      </c>
      <c r="AA419" s="45">
        <v>189.87564086914062</v>
      </c>
      <c r="AB419" s="45">
        <v>162.50477600097656</v>
      </c>
      <c r="AC419" s="45">
        <v>176.4248046875</v>
      </c>
      <c r="AD419" s="45">
        <v>183.46302795410156</v>
      </c>
      <c r="AE419" s="45"/>
      <c r="AF419" s="45">
        <v>148.27191162109375</v>
      </c>
      <c r="AG419" s="45"/>
      <c r="AH419" s="2">
        <f t="shared" si="309"/>
        <v>13.795823296334079</v>
      </c>
      <c r="AI419" s="2">
        <f t="shared" si="310"/>
        <v>148.27191162109375</v>
      </c>
      <c r="AJ419" s="2">
        <f t="shared" si="311"/>
        <v>156.16770698563397</v>
      </c>
      <c r="AK419" s="2">
        <f t="shared" si="312"/>
        <v>176.8614419301351</v>
      </c>
      <c r="AL419" s="2">
        <f t="shared" si="313"/>
        <v>197.55517687463623</v>
      </c>
      <c r="AM419" s="2">
        <f t="shared" si="314"/>
        <v>207.86221313476562</v>
      </c>
      <c r="AN419" s="89">
        <f ca="1">INDIRECT("'calcGREEN(1)'!R"&amp;ROW('calcGREEN(1)'!$V$17)+(ROW(AN419)-ROW($AN$116))/3&amp;"C"&amp;COLUMN('calcGREEN(1)'!$V$17),FALSE)</f>
        <v>182.30886671197891</v>
      </c>
      <c r="AO419" s="64">
        <f t="shared" ref="AO419" ca="1" si="347">AN419</f>
        <v>182.30886671197891</v>
      </c>
      <c r="AP419" s="88">
        <f>AK419-AK422</f>
        <v>4.9006894429524834</v>
      </c>
      <c r="AQ419" s="88">
        <f>AK420-AK423</f>
        <v>5.3008410135904853</v>
      </c>
      <c r="AR419" s="88">
        <f>AK421-AK424</f>
        <v>2.4636586507256197E-3</v>
      </c>
      <c r="AS419" s="88">
        <f>data3!AM419</f>
        <v>0.14877534681750948</v>
      </c>
      <c r="AT419" s="2"/>
    </row>
    <row r="420" spans="1:46">
      <c r="A420" s="14" t="str">
        <f>'data organization'!S421</f>
        <v>418:17:1.48:LO</v>
      </c>
      <c r="B420" s="45">
        <v>178.01556396484375</v>
      </c>
      <c r="C420" s="45">
        <v>187.90341186523437</v>
      </c>
      <c r="D420" s="45">
        <v>172.69398498535156</v>
      </c>
      <c r="E420" s="45">
        <v>196.98443603515625</v>
      </c>
      <c r="F420" s="45">
        <v>182.47882080078125</v>
      </c>
      <c r="G420" s="45">
        <v>184.77912902832031</v>
      </c>
      <c r="H420" s="45">
        <v>184.91073608398438</v>
      </c>
      <c r="I420" s="45">
        <v>165.14076232910156</v>
      </c>
      <c r="J420" s="45">
        <v>170.53102111816406</v>
      </c>
      <c r="K420" s="45">
        <v>184.64179992675781</v>
      </c>
      <c r="L420" s="45">
        <v>167.21217346191406</v>
      </c>
      <c r="M420" s="45">
        <v>179.49186706542969</v>
      </c>
      <c r="N420" s="45">
        <v>197.02449035644531</v>
      </c>
      <c r="O420" s="45">
        <v>161.64454650878906</v>
      </c>
      <c r="P420" s="45"/>
      <c r="Q420" s="45"/>
      <c r="R420" s="45">
        <v>165.91325378417969</v>
      </c>
      <c r="S420" s="45"/>
      <c r="T420" s="45"/>
      <c r="U420" s="45">
        <v>189.09933471679687</v>
      </c>
      <c r="V420" s="45">
        <v>175.98420715332031</v>
      </c>
      <c r="W420" s="45">
        <v>171.28060913085937</v>
      </c>
      <c r="X420" s="45"/>
      <c r="Y420" s="45"/>
      <c r="Z420" s="45">
        <v>167.59556579589844</v>
      </c>
      <c r="AA420" s="45">
        <v>184.15541076660156</v>
      </c>
      <c r="AB420" s="45">
        <v>165.01487731933594</v>
      </c>
      <c r="AC420" s="45">
        <v>178.28450012207031</v>
      </c>
      <c r="AD420" s="45">
        <v>169.472412109375</v>
      </c>
      <c r="AE420" s="45"/>
      <c r="AF420" s="45">
        <v>151.34469604492187</v>
      </c>
      <c r="AG420" s="45"/>
      <c r="AH420" s="2">
        <f t="shared" si="309"/>
        <v>11.348728099079404</v>
      </c>
      <c r="AI420" s="2">
        <f t="shared" si="310"/>
        <v>151.34469604492187</v>
      </c>
      <c r="AJ420" s="2">
        <f t="shared" si="311"/>
        <v>159.29347495444893</v>
      </c>
      <c r="AK420" s="2">
        <f t="shared" si="312"/>
        <v>176.31656710306802</v>
      </c>
      <c r="AL420" s="2">
        <f t="shared" si="313"/>
        <v>193.33965925168712</v>
      </c>
      <c r="AM420" s="2">
        <f t="shared" si="314"/>
        <v>197.02449035644531</v>
      </c>
      <c r="AN420" s="89"/>
      <c r="AO420" s="64">
        <f t="shared" ref="AO420" ca="1" si="348">AN419</f>
        <v>182.30886671197891</v>
      </c>
      <c r="AP420" s="88"/>
      <c r="AQ420" s="88"/>
      <c r="AR420" s="88"/>
      <c r="AS420" s="88"/>
      <c r="AT420" s="2"/>
    </row>
    <row r="421" spans="1:46">
      <c r="A421" s="14" t="str">
        <f>'data organization'!S422</f>
        <v>419:17:1.48:HS</v>
      </c>
      <c r="B421" s="45">
        <v>154.962158203125</v>
      </c>
      <c r="C421" s="45">
        <v>154.96688842773437</v>
      </c>
      <c r="D421" s="45">
        <v>154.95506286621094</v>
      </c>
      <c r="E421" s="45">
        <v>154.96452331542969</v>
      </c>
      <c r="F421" s="45">
        <v>154.96452331542969</v>
      </c>
      <c r="G421" s="45">
        <v>154.96688842773437</v>
      </c>
      <c r="H421" s="45">
        <v>154.96688842773437</v>
      </c>
      <c r="I421" s="45">
        <v>154.95979309082031</v>
      </c>
      <c r="J421" s="45">
        <v>154.95742797851562</v>
      </c>
      <c r="K421" s="45">
        <v>154.96452331542969</v>
      </c>
      <c r="L421" s="45">
        <v>154.95979309082031</v>
      </c>
      <c r="M421" s="45">
        <v>154.96688842773437</v>
      </c>
      <c r="N421" s="45">
        <v>154.962158203125</v>
      </c>
      <c r="O421" s="45">
        <v>154.95742797851562</v>
      </c>
      <c r="P421" s="45"/>
      <c r="Q421" s="45"/>
      <c r="R421" s="45">
        <v>154.97161865234375</v>
      </c>
      <c r="S421" s="45"/>
      <c r="T421" s="45"/>
      <c r="U421" s="45">
        <v>154.95742797851562</v>
      </c>
      <c r="V421" s="45">
        <v>154.95979309082031</v>
      </c>
      <c r="W421" s="45">
        <v>154.95742797851562</v>
      </c>
      <c r="X421" s="45"/>
      <c r="Y421" s="45"/>
      <c r="Z421" s="45">
        <v>154.95033264160156</v>
      </c>
      <c r="AA421" s="45">
        <v>154.95979309082031</v>
      </c>
      <c r="AB421" s="45">
        <v>154.95979309082031</v>
      </c>
      <c r="AC421" s="45">
        <v>154.95979309082031</v>
      </c>
      <c r="AD421" s="45">
        <v>154.95033264160156</v>
      </c>
      <c r="AE421" s="45"/>
      <c r="AF421" s="45">
        <v>154.94796752929687</v>
      </c>
      <c r="AG421" s="45"/>
      <c r="AH421" s="2">
        <f t="shared" si="309"/>
        <v>5.8038039834798988E-3</v>
      </c>
      <c r="AI421" s="2">
        <f t="shared" si="310"/>
        <v>154.94796752929687</v>
      </c>
      <c r="AJ421" s="2">
        <f t="shared" si="311"/>
        <v>154.95167866292127</v>
      </c>
      <c r="AK421" s="2">
        <f t="shared" si="312"/>
        <v>154.96038436889648</v>
      </c>
      <c r="AL421" s="2">
        <f t="shared" si="313"/>
        <v>154.9690900748717</v>
      </c>
      <c r="AM421" s="2">
        <f t="shared" si="314"/>
        <v>154.97161865234375</v>
      </c>
      <c r="AN421" s="89"/>
      <c r="AO421" s="64">
        <f t="shared" ref="AO421" ca="1" si="349">AN419</f>
        <v>182.30886671197891</v>
      </c>
      <c r="AP421" s="88"/>
      <c r="AQ421" s="88"/>
      <c r="AR421" s="88"/>
      <c r="AS421" s="88"/>
      <c r="AT421" s="2"/>
    </row>
    <row r="422" spans="1:46">
      <c r="A422" s="14" t="str">
        <f>'data organization'!S423</f>
        <v>420:17:1.46:HI</v>
      </c>
      <c r="B422" s="45">
        <v>178.77088928222656</v>
      </c>
      <c r="C422" s="45">
        <v>181.586181640625</v>
      </c>
      <c r="D422" s="45">
        <v>169.69940185546875</v>
      </c>
      <c r="E422" s="45">
        <v>192.37811279296875</v>
      </c>
      <c r="F422" s="45">
        <v>178.61448669433594</v>
      </c>
      <c r="G422" s="45">
        <v>178.61448669433594</v>
      </c>
      <c r="H422" s="45">
        <v>174.0787353515625</v>
      </c>
      <c r="I422" s="45">
        <v>164.2252197265625</v>
      </c>
      <c r="J422" s="45">
        <v>175.95559692382812</v>
      </c>
      <c r="K422" s="45">
        <v>190.3448486328125</v>
      </c>
      <c r="L422" s="45">
        <v>164.06881713867187</v>
      </c>
      <c r="M422" s="45">
        <v>158.90745544433594</v>
      </c>
      <c r="N422" s="45">
        <v>178.30166625976562</v>
      </c>
      <c r="O422" s="45">
        <v>158.438232421875</v>
      </c>
      <c r="P422" s="45"/>
      <c r="Q422" s="45"/>
      <c r="R422" s="45">
        <v>154.3717041015625</v>
      </c>
      <c r="S422" s="45"/>
      <c r="T422" s="45"/>
      <c r="U422" s="45">
        <v>202.07522583007812</v>
      </c>
      <c r="V422" s="45">
        <v>163.44319152832031</v>
      </c>
      <c r="W422" s="45">
        <v>164.69444274902344</v>
      </c>
      <c r="X422" s="45"/>
      <c r="Y422" s="45"/>
      <c r="Z422" s="45">
        <v>161.72274780273437</v>
      </c>
      <c r="AA422" s="45">
        <v>184.55787658691406</v>
      </c>
      <c r="AB422" s="45">
        <v>158.12542724609375</v>
      </c>
      <c r="AC422" s="45">
        <v>171.57626342773437</v>
      </c>
      <c r="AD422" s="45">
        <v>178.45806884765625</v>
      </c>
      <c r="AE422" s="45"/>
      <c r="AF422" s="45">
        <v>144.04898071289062</v>
      </c>
      <c r="AG422" s="45"/>
      <c r="AH422" s="2">
        <f t="shared" si="309"/>
        <v>13.418843396420193</v>
      </c>
      <c r="AI422" s="2">
        <f t="shared" si="310"/>
        <v>144.04898071289062</v>
      </c>
      <c r="AJ422" s="2">
        <f t="shared" si="311"/>
        <v>151.83248739255234</v>
      </c>
      <c r="AK422" s="2">
        <f t="shared" si="312"/>
        <v>171.96075248718262</v>
      </c>
      <c r="AL422" s="2">
        <f t="shared" si="313"/>
        <v>192.0890175818129</v>
      </c>
      <c r="AM422" s="2">
        <f t="shared" si="314"/>
        <v>202.07522583007812</v>
      </c>
      <c r="AN422" s="89">
        <f ca="1">INDIRECT("'calcGREEN(1)'!R"&amp;ROW('calcGREEN(1)'!$V$17)+(ROW(AN422)-ROW($AN$116))/3&amp;"C"&amp;COLUMN('calcGREEN(1)'!$V$17),FALSE)</f>
        <v>177.26645359178616</v>
      </c>
      <c r="AO422" s="64">
        <f t="shared" ref="AO422" ca="1" si="350">AN422</f>
        <v>177.26645359178616</v>
      </c>
      <c r="AP422" s="88">
        <f>AK422-AK425</f>
        <v>4.7638339996337891</v>
      </c>
      <c r="AQ422" s="88">
        <f>AK423-AK426</f>
        <v>4.4568271636962891</v>
      </c>
      <c r="AR422" s="88">
        <f>AK424-AK427</f>
        <v>2.463658650697198E-3</v>
      </c>
      <c r="AS422" s="88">
        <f>data3!AM422</f>
        <v>0.14619333513321386</v>
      </c>
      <c r="AT422" s="2"/>
    </row>
    <row r="423" spans="1:46">
      <c r="A423" s="14" t="str">
        <f>'data organization'!S424</f>
        <v>421:17:1.46:LO</v>
      </c>
      <c r="B423" s="45">
        <v>172.16181945800781</v>
      </c>
      <c r="C423" s="45">
        <v>178.78233337402344</v>
      </c>
      <c r="D423" s="45">
        <v>167.99610900878906</v>
      </c>
      <c r="E423" s="45">
        <v>194.472412109375</v>
      </c>
      <c r="F423" s="45">
        <v>176.23025512695312</v>
      </c>
      <c r="G423" s="45">
        <v>177.66651916503906</v>
      </c>
      <c r="H423" s="45">
        <v>178.62783813476562</v>
      </c>
      <c r="I423" s="45">
        <v>161.35270690917969</v>
      </c>
      <c r="J423" s="45">
        <v>166.46829223632812</v>
      </c>
      <c r="K423" s="45">
        <v>178.33599853515625</v>
      </c>
      <c r="L423" s="45">
        <v>162.14236450195312</v>
      </c>
      <c r="M423" s="45">
        <v>174.52507019042969</v>
      </c>
      <c r="N423" s="45">
        <v>192.28083801269531</v>
      </c>
      <c r="O423" s="45">
        <v>157.82215881347656</v>
      </c>
      <c r="P423" s="45"/>
      <c r="Q423" s="45"/>
      <c r="R423" s="45">
        <v>161.40992736816406</v>
      </c>
      <c r="S423" s="45"/>
      <c r="T423" s="45"/>
      <c r="U423" s="45">
        <v>183.07965087890625</v>
      </c>
      <c r="V423" s="45">
        <v>171.19477844238281</v>
      </c>
      <c r="W423" s="45">
        <v>166.93179321289062</v>
      </c>
      <c r="X423" s="45"/>
      <c r="Y423" s="45"/>
      <c r="Z423" s="45">
        <v>160.95216369628906</v>
      </c>
      <c r="AA423" s="45">
        <v>178.13572692871094</v>
      </c>
      <c r="AB423" s="45">
        <v>159.578857421875</v>
      </c>
      <c r="AC423" s="45">
        <v>172.67681884765625</v>
      </c>
      <c r="AD423" s="45">
        <v>164.96337890625</v>
      </c>
      <c r="AE423" s="45"/>
      <c r="AF423" s="45">
        <v>146.58961486816406</v>
      </c>
      <c r="AG423" s="45"/>
      <c r="AH423" s="2">
        <f t="shared" si="309"/>
        <v>11.050516792382794</v>
      </c>
      <c r="AI423" s="2">
        <f t="shared" si="310"/>
        <v>146.58961486816406</v>
      </c>
      <c r="AJ423" s="2">
        <f t="shared" si="311"/>
        <v>154.43995090090334</v>
      </c>
      <c r="AK423" s="2">
        <f t="shared" si="312"/>
        <v>171.01572608947754</v>
      </c>
      <c r="AL423" s="2">
        <f t="shared" si="313"/>
        <v>187.59150127805174</v>
      </c>
      <c r="AM423" s="2">
        <f t="shared" si="314"/>
        <v>194.472412109375</v>
      </c>
      <c r="AN423" s="89"/>
      <c r="AO423" s="64">
        <f t="shared" ref="AO423" ca="1" si="351">AN422</f>
        <v>177.26645359178616</v>
      </c>
      <c r="AP423" s="88"/>
      <c r="AQ423" s="88"/>
      <c r="AR423" s="88"/>
      <c r="AS423" s="88"/>
      <c r="AT423" s="2"/>
    </row>
    <row r="424" spans="1:46">
      <c r="A424" s="14" t="str">
        <f>'data organization'!S425</f>
        <v>422:17:1.46:HS</v>
      </c>
      <c r="B424" s="45">
        <v>154.962158203125</v>
      </c>
      <c r="C424" s="45">
        <v>154.962158203125</v>
      </c>
      <c r="D424" s="45">
        <v>154.95506286621094</v>
      </c>
      <c r="E424" s="45">
        <v>154.96452331542969</v>
      </c>
      <c r="F424" s="45">
        <v>154.96688842773437</v>
      </c>
      <c r="G424" s="45">
        <v>154.962158203125</v>
      </c>
      <c r="H424" s="45">
        <v>154.96688842773437</v>
      </c>
      <c r="I424" s="45">
        <v>154.95742797851562</v>
      </c>
      <c r="J424" s="45">
        <v>154.95742797851562</v>
      </c>
      <c r="K424" s="45">
        <v>154.95979309082031</v>
      </c>
      <c r="L424" s="45">
        <v>154.95742797851562</v>
      </c>
      <c r="M424" s="45">
        <v>154.962158203125</v>
      </c>
      <c r="N424" s="45">
        <v>154.95506286621094</v>
      </c>
      <c r="O424" s="45">
        <v>154.95506286621094</v>
      </c>
      <c r="P424" s="45"/>
      <c r="Q424" s="45"/>
      <c r="R424" s="45">
        <v>154.95979309082031</v>
      </c>
      <c r="S424" s="45"/>
      <c r="T424" s="45"/>
      <c r="U424" s="45">
        <v>154.95742797851562</v>
      </c>
      <c r="V424" s="45">
        <v>154.95742797851562</v>
      </c>
      <c r="W424" s="45">
        <v>154.95979309082031</v>
      </c>
      <c r="X424" s="45"/>
      <c r="Y424" s="45"/>
      <c r="Z424" s="45">
        <v>154.94560241699219</v>
      </c>
      <c r="AA424" s="45">
        <v>154.95506286621094</v>
      </c>
      <c r="AB424" s="45">
        <v>154.95979309082031</v>
      </c>
      <c r="AC424" s="45">
        <v>154.95742797851562</v>
      </c>
      <c r="AD424" s="45">
        <v>154.94796752929687</v>
      </c>
      <c r="AE424" s="45"/>
      <c r="AF424" s="45">
        <v>154.94560241699219</v>
      </c>
      <c r="AG424" s="45"/>
      <c r="AH424" s="2">
        <f t="shared" si="309"/>
        <v>5.6219880230347951E-3</v>
      </c>
      <c r="AI424" s="2">
        <f t="shared" si="310"/>
        <v>154.94560241699219</v>
      </c>
      <c r="AJ424" s="2">
        <f t="shared" si="311"/>
        <v>154.94948772821121</v>
      </c>
      <c r="AK424" s="2">
        <f t="shared" si="312"/>
        <v>154.95792071024576</v>
      </c>
      <c r="AL424" s="2">
        <f t="shared" si="313"/>
        <v>154.96635369228031</v>
      </c>
      <c r="AM424" s="2">
        <f t="shared" si="314"/>
        <v>154.96688842773437</v>
      </c>
      <c r="AN424" s="89"/>
      <c r="AO424" s="64">
        <f t="shared" ref="AO424" ca="1" si="352">AN422</f>
        <v>177.26645359178616</v>
      </c>
      <c r="AP424" s="88"/>
      <c r="AQ424" s="88"/>
      <c r="AR424" s="88"/>
      <c r="AS424" s="88"/>
      <c r="AT424" s="2"/>
    </row>
    <row r="425" spans="1:46">
      <c r="A425" s="14" t="str">
        <f>'data organization'!S426</f>
        <v>423:17:1.44:HI</v>
      </c>
      <c r="B425" s="45">
        <v>173.76593017578125</v>
      </c>
      <c r="C425" s="45">
        <v>176.58122253417969</v>
      </c>
      <c r="D425" s="45">
        <v>165.00724792480469</v>
      </c>
      <c r="E425" s="45">
        <v>186.90394592285156</v>
      </c>
      <c r="F425" s="45">
        <v>173.60952758789063</v>
      </c>
      <c r="G425" s="45">
        <v>173.60952758789063</v>
      </c>
      <c r="H425" s="45">
        <v>169.23017883300781</v>
      </c>
      <c r="I425" s="45">
        <v>159.68948364257812</v>
      </c>
      <c r="J425" s="45">
        <v>171.10704040527344</v>
      </c>
      <c r="K425" s="45">
        <v>185.18348693847656</v>
      </c>
      <c r="L425" s="45">
        <v>159.5330810546875</v>
      </c>
      <c r="M425" s="45">
        <v>154.3717041015625</v>
      </c>
      <c r="N425" s="45">
        <v>173.45310974121094</v>
      </c>
      <c r="O425" s="45">
        <v>154.05889892578125</v>
      </c>
      <c r="P425" s="45"/>
      <c r="Q425" s="45"/>
      <c r="R425" s="45">
        <v>149.99237060546875</v>
      </c>
      <c r="S425" s="45"/>
      <c r="T425" s="45"/>
      <c r="U425" s="45">
        <v>196.60105895996094</v>
      </c>
      <c r="V425" s="45">
        <v>158.90745544433594</v>
      </c>
      <c r="W425" s="45">
        <v>160.15869140625</v>
      </c>
      <c r="X425" s="45"/>
      <c r="Y425" s="45"/>
      <c r="Z425" s="45">
        <v>157.34339904785156</v>
      </c>
      <c r="AA425" s="45">
        <v>179.55291748046875</v>
      </c>
      <c r="AB425" s="45">
        <v>153.74609375</v>
      </c>
      <c r="AC425" s="45">
        <v>166.72770690917969</v>
      </c>
      <c r="AD425" s="45">
        <v>173.45310974121094</v>
      </c>
      <c r="AE425" s="45"/>
      <c r="AF425" s="45">
        <v>140.13885498046875</v>
      </c>
      <c r="AG425" s="45"/>
      <c r="AH425" s="2">
        <f t="shared" si="309"/>
        <v>13.058279280955334</v>
      </c>
      <c r="AI425" s="2">
        <f t="shared" si="310"/>
        <v>140.13885498046875</v>
      </c>
      <c r="AJ425" s="2">
        <f t="shared" si="311"/>
        <v>147.60949956611583</v>
      </c>
      <c r="AK425" s="2">
        <f t="shared" si="312"/>
        <v>167.19691848754883</v>
      </c>
      <c r="AL425" s="2">
        <f t="shared" si="313"/>
        <v>186.78433740898183</v>
      </c>
      <c r="AM425" s="2">
        <f t="shared" si="314"/>
        <v>196.60105895996094</v>
      </c>
      <c r="AN425" s="89">
        <f ca="1">INDIRECT("'calcGREEN(1)'!R"&amp;ROW('calcGREEN(1)'!$V$17)+(ROW(AN425)-ROW($AN$116))/3&amp;"C"&amp;COLUMN('calcGREEN(1)'!$V$17),FALSE)</f>
        <v>172.3115520779979</v>
      </c>
      <c r="AO425" s="64">
        <f t="shared" ref="AO425" ca="1" si="353">AN425</f>
        <v>172.3115520779979</v>
      </c>
      <c r="AP425" s="88">
        <f>AK425-AK428</f>
        <v>4.7964210510253906</v>
      </c>
      <c r="AQ425" s="88">
        <f>AK426-AK429</f>
        <v>4.3290309906005859</v>
      </c>
      <c r="AR425" s="88">
        <f>AK427-AK430</f>
        <v>4.9273173016217697E-4</v>
      </c>
      <c r="AS425" s="88">
        <f>data3!AM425</f>
        <v>0.14453228058353584</v>
      </c>
      <c r="AT425" s="2"/>
    </row>
    <row r="426" spans="1:46">
      <c r="A426" s="14" t="str">
        <f>'data organization'!S427</f>
        <v>424:17:1.44:LO</v>
      </c>
      <c r="B426" s="45">
        <v>167.53834533691406</v>
      </c>
      <c r="C426" s="45">
        <v>174.69673156738281</v>
      </c>
      <c r="D426" s="45">
        <v>162.4742431640625</v>
      </c>
      <c r="E426" s="45">
        <v>190.7930908203125</v>
      </c>
      <c r="F426" s="45">
        <v>170.46234130859375</v>
      </c>
      <c r="G426" s="45">
        <v>173.82696533203125</v>
      </c>
      <c r="H426" s="45">
        <v>176.4705810546875</v>
      </c>
      <c r="I426" s="45">
        <v>157.3643798828125</v>
      </c>
      <c r="J426" s="45">
        <v>162.50859069824219</v>
      </c>
      <c r="K426" s="45">
        <v>174.87411499023437</v>
      </c>
      <c r="L426" s="45">
        <v>156.42022705078125</v>
      </c>
      <c r="M426" s="45">
        <v>169.23780822753906</v>
      </c>
      <c r="N426" s="45">
        <v>187.84619140625</v>
      </c>
      <c r="O426" s="45">
        <v>152.2545166015625</v>
      </c>
      <c r="P426" s="45"/>
      <c r="Q426" s="45"/>
      <c r="R426" s="45">
        <v>156.12840270996094</v>
      </c>
      <c r="S426" s="45"/>
      <c r="T426" s="45"/>
      <c r="U426" s="45">
        <v>178.28450012207031</v>
      </c>
      <c r="V426" s="45">
        <v>167.44105529785156</v>
      </c>
      <c r="W426" s="45">
        <v>163.06362915039062</v>
      </c>
      <c r="X426" s="45"/>
      <c r="Y426" s="45"/>
      <c r="Z426" s="45">
        <v>156.91806030273438</v>
      </c>
      <c r="AA426" s="45">
        <v>173.87274169921875</v>
      </c>
      <c r="AB426" s="45">
        <v>154.7894287109375</v>
      </c>
      <c r="AC426" s="45">
        <v>167.93316650390625</v>
      </c>
      <c r="AD426" s="45">
        <v>160.32844543457031</v>
      </c>
      <c r="AE426" s="45"/>
      <c r="AF426" s="45">
        <v>141.88601684570312</v>
      </c>
      <c r="AG426" s="45"/>
      <c r="AH426" s="2">
        <f t="shared" si="309"/>
        <v>11.361614329652639</v>
      </c>
      <c r="AI426" s="2">
        <f t="shared" si="310"/>
        <v>141.88601684570312</v>
      </c>
      <c r="AJ426" s="2">
        <f t="shared" si="311"/>
        <v>149.51647743130229</v>
      </c>
      <c r="AK426" s="2">
        <f t="shared" si="312"/>
        <v>166.55889892578125</v>
      </c>
      <c r="AL426" s="2">
        <f t="shared" si="313"/>
        <v>183.60132042026021</v>
      </c>
      <c r="AM426" s="2">
        <f t="shared" si="314"/>
        <v>190.7930908203125</v>
      </c>
      <c r="AN426" s="89"/>
      <c r="AO426" s="64">
        <f t="shared" ref="AO426" ca="1" si="354">AN425</f>
        <v>172.3115520779979</v>
      </c>
      <c r="AP426" s="88"/>
      <c r="AQ426" s="88"/>
      <c r="AR426" s="88"/>
      <c r="AS426" s="88"/>
      <c r="AT426" s="2"/>
    </row>
    <row r="427" spans="1:46">
      <c r="A427" s="14" t="str">
        <f>'data organization'!S428</f>
        <v>425:17:1.44:HS</v>
      </c>
      <c r="B427" s="45">
        <v>154.95742797851562</v>
      </c>
      <c r="C427" s="45">
        <v>154.962158203125</v>
      </c>
      <c r="D427" s="45">
        <v>154.95506286621094</v>
      </c>
      <c r="E427" s="45">
        <v>154.962158203125</v>
      </c>
      <c r="F427" s="45">
        <v>154.95979309082031</v>
      </c>
      <c r="G427" s="45">
        <v>154.95979309082031</v>
      </c>
      <c r="H427" s="45">
        <v>154.96452331542969</v>
      </c>
      <c r="I427" s="45">
        <v>154.95506286621094</v>
      </c>
      <c r="J427" s="45">
        <v>154.95033264160156</v>
      </c>
      <c r="K427" s="45">
        <v>154.962158203125</v>
      </c>
      <c r="L427" s="45">
        <v>154.95742797851562</v>
      </c>
      <c r="M427" s="45">
        <v>154.95269775390625</v>
      </c>
      <c r="N427" s="45">
        <v>154.95979309082031</v>
      </c>
      <c r="O427" s="45">
        <v>154.95269775390625</v>
      </c>
      <c r="P427" s="45"/>
      <c r="Q427" s="45"/>
      <c r="R427" s="45">
        <v>154.95742797851562</v>
      </c>
      <c r="S427" s="45"/>
      <c r="T427" s="45"/>
      <c r="U427" s="45">
        <v>154.95742797851562</v>
      </c>
      <c r="V427" s="45">
        <v>154.95742797851562</v>
      </c>
      <c r="W427" s="45">
        <v>154.95506286621094</v>
      </c>
      <c r="X427" s="45"/>
      <c r="Y427" s="45"/>
      <c r="Z427" s="45">
        <v>154.94796752929687</v>
      </c>
      <c r="AA427" s="45">
        <v>154.95506286621094</v>
      </c>
      <c r="AB427" s="45">
        <v>154.94796752929687</v>
      </c>
      <c r="AC427" s="45">
        <v>154.95742797851562</v>
      </c>
      <c r="AD427" s="45">
        <v>154.94087219238281</v>
      </c>
      <c r="AE427" s="45"/>
      <c r="AF427" s="45">
        <v>154.9432373046875</v>
      </c>
      <c r="AG427" s="45"/>
      <c r="AH427" s="2">
        <f>STDEV(B427:AG427)</f>
        <v>5.9452547259697362E-3</v>
      </c>
      <c r="AI427" s="2">
        <f t="shared" si="310"/>
        <v>154.94087219238281</v>
      </c>
      <c r="AJ427" s="2">
        <f t="shared" si="311"/>
        <v>154.94653916950611</v>
      </c>
      <c r="AK427" s="2">
        <f t="shared" si="312"/>
        <v>154.95545705159506</v>
      </c>
      <c r="AL427" s="2">
        <f t="shared" si="313"/>
        <v>154.96437493368401</v>
      </c>
      <c r="AM427" s="2">
        <f t="shared" si="314"/>
        <v>154.96452331542969</v>
      </c>
      <c r="AN427" s="89"/>
      <c r="AO427" s="64">
        <f t="shared" ref="AO427" ca="1" si="355">AN425</f>
        <v>172.3115520779979</v>
      </c>
      <c r="AP427" s="88"/>
      <c r="AQ427" s="88"/>
      <c r="AR427" s="88"/>
      <c r="AS427" s="88"/>
      <c r="AT427" s="2"/>
    </row>
    <row r="428" spans="1:46">
      <c r="A428" s="14" t="str">
        <f>'data organization'!S429</f>
        <v>426:17:1.42:HI</v>
      </c>
      <c r="B428" s="45">
        <v>168.76097106933594</v>
      </c>
      <c r="C428" s="45">
        <v>171.41984558105469</v>
      </c>
      <c r="D428" s="45">
        <v>160.31509399414062</v>
      </c>
      <c r="E428" s="45">
        <v>181.586181640625</v>
      </c>
      <c r="F428" s="45">
        <v>168.76097106933594</v>
      </c>
      <c r="G428" s="45">
        <v>168.60456848144531</v>
      </c>
      <c r="H428" s="45">
        <v>164.38162231445312</v>
      </c>
      <c r="I428" s="45">
        <v>155.15373229980469</v>
      </c>
      <c r="J428" s="45">
        <v>166.25848388671875</v>
      </c>
      <c r="K428" s="45">
        <v>179.86572265625</v>
      </c>
      <c r="L428" s="45">
        <v>154.99732971191406</v>
      </c>
      <c r="M428" s="45">
        <v>149.99237060546875</v>
      </c>
      <c r="N428" s="45">
        <v>168.44815063476562</v>
      </c>
      <c r="O428" s="45">
        <v>149.6795654296875</v>
      </c>
      <c r="P428" s="45"/>
      <c r="Q428" s="45"/>
      <c r="R428" s="45">
        <v>145.76943969726562</v>
      </c>
      <c r="S428" s="45"/>
      <c r="T428" s="45"/>
      <c r="U428" s="45">
        <v>190.81407165527344</v>
      </c>
      <c r="V428" s="45">
        <v>154.3717041015625</v>
      </c>
      <c r="W428" s="45">
        <v>155.46653747558594</v>
      </c>
      <c r="X428" s="45"/>
      <c r="Y428" s="45"/>
      <c r="Z428" s="45">
        <v>152.80766296386719</v>
      </c>
      <c r="AA428" s="45">
        <v>174.39154052734375</v>
      </c>
      <c r="AB428" s="45">
        <v>149.21034240722656</v>
      </c>
      <c r="AC428" s="45">
        <v>162.03555297851562</v>
      </c>
      <c r="AD428" s="45">
        <v>168.44815063476562</v>
      </c>
      <c r="AE428" s="45"/>
      <c r="AF428" s="45">
        <v>136.07232666015625</v>
      </c>
      <c r="AG428" s="45"/>
      <c r="AH428" s="2">
        <f t="shared" si="309"/>
        <v>12.671167823614358</v>
      </c>
      <c r="AI428" s="2">
        <f t="shared" si="310"/>
        <v>136.07232666015625</v>
      </c>
      <c r="AJ428" s="2">
        <f t="shared" si="311"/>
        <v>143.39374570110189</v>
      </c>
      <c r="AK428" s="2">
        <f t="shared" si="312"/>
        <v>162.40049743652344</v>
      </c>
      <c r="AL428" s="2">
        <f t="shared" si="313"/>
        <v>181.40724917194498</v>
      </c>
      <c r="AM428" s="2">
        <f t="shared" si="314"/>
        <v>190.81407165527344</v>
      </c>
      <c r="AN428" s="89">
        <f ca="1">INDIRECT("'calcGREEN(1)'!R"&amp;ROW('calcGREEN(1)'!$V$17)+(ROW(AN428)-ROW($AN$116))/3&amp;"C"&amp;COLUMN('calcGREEN(1)'!$V$17),FALSE)</f>
        <v>167.41294835435983</v>
      </c>
      <c r="AO428" s="64">
        <f t="shared" ref="AO428" ca="1" si="356">AN428</f>
        <v>167.41294835435983</v>
      </c>
      <c r="AP428" s="88">
        <f>AK428-AK431</f>
        <v>4.855072021484375</v>
      </c>
      <c r="AQ428" s="88">
        <f>AK429-AK432</f>
        <v>5.0319023132324219</v>
      </c>
      <c r="AR428" s="88">
        <f>AK430-AK433</f>
        <v>1.281102498353448E-3</v>
      </c>
      <c r="AS428" s="88">
        <f>data3!AM428</f>
        <v>0.14853237521263818</v>
      </c>
      <c r="AT428" s="2"/>
    </row>
    <row r="429" spans="1:46">
      <c r="A429" s="14" t="str">
        <f>'data organization'!S430</f>
        <v>427:17:1.42:LO</v>
      </c>
      <c r="B429" s="45">
        <v>164.7344970703125</v>
      </c>
      <c r="C429" s="45">
        <v>173.06019592285156</v>
      </c>
      <c r="D429" s="45">
        <v>156.86656188964844</v>
      </c>
      <c r="E429" s="45">
        <v>185.36849975585937</v>
      </c>
      <c r="F429" s="45">
        <v>167.21217346191406</v>
      </c>
      <c r="G429" s="45">
        <v>171.16044616699219</v>
      </c>
      <c r="H429" s="45">
        <v>169.52392578125</v>
      </c>
      <c r="I429" s="45">
        <v>151.58503723144531</v>
      </c>
      <c r="J429" s="45">
        <v>157.736328125</v>
      </c>
      <c r="K429" s="45">
        <v>169.51248168945313</v>
      </c>
      <c r="L429" s="45">
        <v>151.333251953125</v>
      </c>
      <c r="M429" s="45">
        <v>164.4083251953125</v>
      </c>
      <c r="N429" s="45">
        <v>184.72763061523437</v>
      </c>
      <c r="O429" s="45">
        <v>148.12313842773437</v>
      </c>
      <c r="P429" s="45"/>
      <c r="Q429" s="45"/>
      <c r="R429" s="45">
        <v>152.49484252929687</v>
      </c>
      <c r="S429" s="45"/>
      <c r="T429" s="45"/>
      <c r="U429" s="45">
        <v>173.60380554199219</v>
      </c>
      <c r="V429" s="45">
        <v>162.78324890136719</v>
      </c>
      <c r="W429" s="45">
        <v>157.48454284667969</v>
      </c>
      <c r="X429" s="45"/>
      <c r="Y429" s="45"/>
      <c r="Z429" s="45">
        <v>154.18287658691406</v>
      </c>
      <c r="AA429" s="45">
        <v>169.47813415527344</v>
      </c>
      <c r="AB429" s="45">
        <v>150.64088439941406</v>
      </c>
      <c r="AC429" s="45">
        <v>163.97344970703125</v>
      </c>
      <c r="AD429" s="45">
        <v>156.62623596191406</v>
      </c>
      <c r="AE429" s="45"/>
      <c r="AF429" s="45">
        <v>136.89631652832031</v>
      </c>
      <c r="AG429" s="45"/>
      <c r="AH429" s="2">
        <f t="shared" si="309"/>
        <v>11.488124887956412</v>
      </c>
      <c r="AI429" s="2">
        <f t="shared" si="310"/>
        <v>136.89631652832031</v>
      </c>
      <c r="AJ429" s="2">
        <f t="shared" si="311"/>
        <v>144.99768060324604</v>
      </c>
      <c r="AK429" s="2">
        <f t="shared" si="312"/>
        <v>162.22986793518066</v>
      </c>
      <c r="AL429" s="2">
        <f t="shared" si="313"/>
        <v>179.46205526711529</v>
      </c>
      <c r="AM429" s="2">
        <f t="shared" si="314"/>
        <v>185.36849975585937</v>
      </c>
      <c r="AN429" s="89"/>
      <c r="AO429" s="64">
        <f t="shared" ref="AO429" ca="1" si="357">AN428</f>
        <v>167.41294835435983</v>
      </c>
      <c r="AP429" s="88"/>
      <c r="AQ429" s="88"/>
      <c r="AR429" s="88"/>
      <c r="AS429" s="88"/>
      <c r="AT429" s="2"/>
    </row>
    <row r="430" spans="1:46">
      <c r="A430" s="14" t="str">
        <f>'data organization'!S431</f>
        <v>428:17:1.42:HS</v>
      </c>
      <c r="B430" s="45">
        <v>154.95979309082031</v>
      </c>
      <c r="C430" s="45">
        <v>154.95742797851562</v>
      </c>
      <c r="D430" s="45">
        <v>154.95742797851562</v>
      </c>
      <c r="E430" s="45">
        <v>154.962158203125</v>
      </c>
      <c r="F430" s="45">
        <v>154.96688842773437</v>
      </c>
      <c r="G430" s="45">
        <v>154.95742797851562</v>
      </c>
      <c r="H430" s="45">
        <v>154.962158203125</v>
      </c>
      <c r="I430" s="45">
        <v>154.95269775390625</v>
      </c>
      <c r="J430" s="45">
        <v>154.95506286621094</v>
      </c>
      <c r="K430" s="45">
        <v>154.95742797851562</v>
      </c>
      <c r="L430" s="45">
        <v>154.95506286621094</v>
      </c>
      <c r="M430" s="45">
        <v>154.95506286621094</v>
      </c>
      <c r="N430" s="45">
        <v>154.96452331542969</v>
      </c>
      <c r="O430" s="45">
        <v>154.94796752929687</v>
      </c>
      <c r="P430" s="45"/>
      <c r="Q430" s="45"/>
      <c r="R430" s="45">
        <v>154.96452331542969</v>
      </c>
      <c r="S430" s="45"/>
      <c r="T430" s="45"/>
      <c r="U430" s="45">
        <v>154.95269775390625</v>
      </c>
      <c r="V430" s="45">
        <v>154.94796752929687</v>
      </c>
      <c r="W430" s="45">
        <v>154.95742797851562</v>
      </c>
      <c r="X430" s="45"/>
      <c r="Y430" s="45"/>
      <c r="Z430" s="45">
        <v>154.94560241699219</v>
      </c>
      <c r="AA430" s="45">
        <v>154.95033264160156</v>
      </c>
      <c r="AB430" s="45">
        <v>154.94796752929687</v>
      </c>
      <c r="AC430" s="45">
        <v>154.95742797851562</v>
      </c>
      <c r="AD430" s="45">
        <v>154.94087219238281</v>
      </c>
      <c r="AE430" s="45"/>
      <c r="AF430" s="45">
        <v>154.9432373046875</v>
      </c>
      <c r="AG430" s="45"/>
      <c r="AH430" s="2">
        <f t="shared" si="309"/>
        <v>6.8858689215584613E-3</v>
      </c>
      <c r="AI430" s="2">
        <f t="shared" si="310"/>
        <v>154.94087219238281</v>
      </c>
      <c r="AJ430" s="2">
        <f t="shared" si="311"/>
        <v>154.94463551648255</v>
      </c>
      <c r="AK430" s="2">
        <f t="shared" si="312"/>
        <v>154.9549643198649</v>
      </c>
      <c r="AL430" s="2">
        <f t="shared" si="313"/>
        <v>154.96529312324725</v>
      </c>
      <c r="AM430" s="2">
        <f t="shared" si="314"/>
        <v>154.96688842773437</v>
      </c>
      <c r="AN430" s="89"/>
      <c r="AO430" s="64">
        <f t="shared" ref="AO430" ca="1" si="358">AN428</f>
        <v>167.41294835435983</v>
      </c>
      <c r="AP430" s="88"/>
      <c r="AQ430" s="88"/>
      <c r="AR430" s="88"/>
      <c r="AS430" s="88"/>
      <c r="AT430" s="2"/>
    </row>
    <row r="431" spans="1:46">
      <c r="A431" s="14" t="str">
        <f>'data organization'!S432</f>
        <v>429:17:1.4:HI</v>
      </c>
      <c r="B431" s="45">
        <v>163.75601196289062</v>
      </c>
      <c r="C431" s="45">
        <v>166.41488647460937</v>
      </c>
      <c r="D431" s="45">
        <v>155.46653747558594</v>
      </c>
      <c r="E431" s="45">
        <v>176.11199951171875</v>
      </c>
      <c r="F431" s="45">
        <v>163.75601196289062</v>
      </c>
      <c r="G431" s="45">
        <v>163.599609375</v>
      </c>
      <c r="H431" s="45">
        <v>159.37666320800781</v>
      </c>
      <c r="I431" s="45">
        <v>150.46157836914062</v>
      </c>
      <c r="J431" s="45">
        <v>161.25352478027344</v>
      </c>
      <c r="K431" s="45">
        <v>174.39154052734375</v>
      </c>
      <c r="L431" s="45">
        <v>150.30517578125</v>
      </c>
      <c r="M431" s="45">
        <v>145.613037109375</v>
      </c>
      <c r="N431" s="45">
        <v>163.44319152832031</v>
      </c>
      <c r="O431" s="45">
        <v>145.14381408691406</v>
      </c>
      <c r="P431" s="45"/>
      <c r="Q431" s="45"/>
      <c r="R431" s="45">
        <v>141.39009094238281</v>
      </c>
      <c r="S431" s="45"/>
      <c r="T431" s="45"/>
      <c r="U431" s="45">
        <v>185.18348693847656</v>
      </c>
      <c r="V431" s="45">
        <v>149.6795654296875</v>
      </c>
      <c r="W431" s="45">
        <v>150.93080139160156</v>
      </c>
      <c r="X431" s="45"/>
      <c r="Y431" s="45"/>
      <c r="Z431" s="45">
        <v>148.27191162109375</v>
      </c>
      <c r="AA431" s="45">
        <v>169.07377624511719</v>
      </c>
      <c r="AB431" s="45">
        <v>144.83100891113281</v>
      </c>
      <c r="AC431" s="45">
        <v>157.18699645996094</v>
      </c>
      <c r="AD431" s="45">
        <v>163.44319152832031</v>
      </c>
      <c r="AE431" s="45"/>
      <c r="AF431" s="45">
        <v>132.00579833984375</v>
      </c>
      <c r="AG431" s="45"/>
      <c r="AH431" s="2">
        <f t="shared" si="309"/>
        <v>12.290310073106275</v>
      </c>
      <c r="AI431" s="2">
        <f t="shared" si="310"/>
        <v>132.00579833984375</v>
      </c>
      <c r="AJ431" s="2">
        <f t="shared" si="311"/>
        <v>139.10996030537964</v>
      </c>
      <c r="AK431" s="2">
        <f t="shared" si="312"/>
        <v>157.54542541503906</v>
      </c>
      <c r="AL431" s="2">
        <f t="shared" si="313"/>
        <v>175.98089052469848</v>
      </c>
      <c r="AM431" s="2">
        <f t="shared" si="314"/>
        <v>185.18348693847656</v>
      </c>
      <c r="AN431" s="89">
        <f ca="1">INDIRECT("'calcGREEN(1)'!R"&amp;ROW('calcGREEN(1)'!$V$17)+(ROW(AN431)-ROW($AN$116))/3&amp;"C"&amp;COLUMN('calcGREEN(1)'!$V$17),FALSE)</f>
        <v>162.37877022225109</v>
      </c>
      <c r="AO431" s="64">
        <f t="shared" ref="AO431" ca="1" si="359">AN431</f>
        <v>162.37877022225109</v>
      </c>
      <c r="AP431" s="88">
        <f>AK431-AK434</f>
        <v>4.9463049570719306</v>
      </c>
      <c r="AQ431" s="88">
        <f>AK432-AK435</f>
        <v>5.3437550862630303</v>
      </c>
      <c r="AR431" s="88">
        <f>AK433-AK436</f>
        <v>2.266565958677802E-3</v>
      </c>
      <c r="AS431" s="88">
        <f>data3!AM431</f>
        <v>0.14945214794528106</v>
      </c>
      <c r="AT431" s="2"/>
    </row>
    <row r="432" spans="1:46">
      <c r="A432" s="14" t="str">
        <f>'data organization'!S433</f>
        <v>430:17:1.4:LO</v>
      </c>
      <c r="B432" s="45">
        <v>158.74342346191406</v>
      </c>
      <c r="C432" s="45">
        <v>167.94461059570312</v>
      </c>
      <c r="D432" s="45">
        <v>151.99130249023437</v>
      </c>
      <c r="E432" s="45">
        <v>179.07987976074219</v>
      </c>
      <c r="F432" s="45">
        <v>161.90776062011719</v>
      </c>
      <c r="G432" s="45">
        <v>166.36529541015625</v>
      </c>
      <c r="H432" s="45">
        <v>163.60723876953125</v>
      </c>
      <c r="I432" s="45">
        <v>143.98031616210937</v>
      </c>
      <c r="J432" s="45">
        <v>154.30876159667969</v>
      </c>
      <c r="K432" s="45">
        <v>166.2508544921875</v>
      </c>
      <c r="L432" s="45">
        <v>146.1318359375</v>
      </c>
      <c r="M432" s="45">
        <v>159.74479675292969</v>
      </c>
      <c r="N432" s="45">
        <v>176.48774719238281</v>
      </c>
      <c r="O432" s="45">
        <v>144.60975646972656</v>
      </c>
      <c r="P432" s="45"/>
      <c r="Q432" s="45"/>
      <c r="R432" s="45">
        <v>146.72122192382812</v>
      </c>
      <c r="S432" s="45"/>
      <c r="T432" s="45"/>
      <c r="U432" s="45">
        <v>170.28495788574219</v>
      </c>
      <c r="V432" s="45">
        <v>157.31288146972656</v>
      </c>
      <c r="W432" s="45">
        <v>151.98558044433594</v>
      </c>
      <c r="X432" s="45"/>
      <c r="Y432" s="45"/>
      <c r="Z432" s="45">
        <v>148.79263305664062</v>
      </c>
      <c r="AA432" s="45">
        <v>165.44403076171875</v>
      </c>
      <c r="AB432" s="45">
        <v>146.09750366210937</v>
      </c>
      <c r="AC432" s="45">
        <v>159.30418395996094</v>
      </c>
      <c r="AD432" s="45">
        <v>152.28312683105469</v>
      </c>
      <c r="AE432" s="45"/>
      <c r="AF432" s="45">
        <v>133.37147521972656</v>
      </c>
      <c r="AG432" s="45"/>
      <c r="AH432" s="2">
        <f t="shared" si="309"/>
        <v>11.155023466232171</v>
      </c>
      <c r="AI432" s="2">
        <f t="shared" si="310"/>
        <v>133.37147521972656</v>
      </c>
      <c r="AJ432" s="2">
        <f t="shared" si="311"/>
        <v>140.46543042259998</v>
      </c>
      <c r="AK432" s="2">
        <f t="shared" si="312"/>
        <v>157.19796562194824</v>
      </c>
      <c r="AL432" s="2">
        <f t="shared" si="313"/>
        <v>173.9305008212965</v>
      </c>
      <c r="AM432" s="2">
        <f t="shared" si="314"/>
        <v>179.07987976074219</v>
      </c>
      <c r="AN432" s="89"/>
      <c r="AO432" s="64">
        <f t="shared" ref="AO432" ca="1" si="360">AN431</f>
        <v>162.37877022225109</v>
      </c>
      <c r="AP432" s="88"/>
      <c r="AQ432" s="88"/>
      <c r="AR432" s="88"/>
      <c r="AS432" s="88"/>
      <c r="AT432" s="2"/>
    </row>
    <row r="433" spans="1:46">
      <c r="A433" s="14" t="str">
        <f>'data organization'!S434</f>
        <v>431:17:1.4:HS</v>
      </c>
      <c r="B433" s="45">
        <v>154.95506286621094</v>
      </c>
      <c r="C433" s="45">
        <v>154.962158203125</v>
      </c>
      <c r="D433" s="45">
        <v>154.95979309082031</v>
      </c>
      <c r="E433" s="45">
        <v>154.96688842773437</v>
      </c>
      <c r="F433" s="45">
        <v>154.95742797851562</v>
      </c>
      <c r="G433" s="45">
        <v>154.95979309082031</v>
      </c>
      <c r="H433" s="45">
        <v>154.96452331542969</v>
      </c>
      <c r="I433" s="45">
        <v>154.95269775390625</v>
      </c>
      <c r="J433" s="45">
        <v>154.94560241699219</v>
      </c>
      <c r="K433" s="45">
        <v>154.95269775390625</v>
      </c>
      <c r="L433" s="45">
        <v>154.95269775390625</v>
      </c>
      <c r="M433" s="45">
        <v>154.95506286621094</v>
      </c>
      <c r="N433" s="45">
        <v>154.95742797851562</v>
      </c>
      <c r="O433" s="45">
        <v>154.94796752929687</v>
      </c>
      <c r="P433" s="45"/>
      <c r="Q433" s="45"/>
      <c r="R433" s="45">
        <v>154.95742797851562</v>
      </c>
      <c r="S433" s="45"/>
      <c r="T433" s="45"/>
      <c r="U433" s="45">
        <v>154.95033264160156</v>
      </c>
      <c r="V433" s="45">
        <v>154.95269775390625</v>
      </c>
      <c r="W433" s="45">
        <v>154.95269775390625</v>
      </c>
      <c r="X433" s="45"/>
      <c r="Y433" s="45"/>
      <c r="Z433" s="45">
        <v>154.94796752929687</v>
      </c>
      <c r="AA433" s="45">
        <v>154.95506286621094</v>
      </c>
      <c r="AB433" s="45">
        <v>154.94796752929687</v>
      </c>
      <c r="AC433" s="45">
        <v>154.95033264160156</v>
      </c>
      <c r="AD433" s="45">
        <v>154.94087219238281</v>
      </c>
      <c r="AE433" s="45"/>
      <c r="AF433" s="45">
        <v>154.9432373046875</v>
      </c>
      <c r="AG433" s="45"/>
      <c r="AH433" s="2">
        <f t="shared" si="309"/>
        <v>6.4268670562183869E-3</v>
      </c>
      <c r="AI433" s="2">
        <f t="shared" si="310"/>
        <v>154.94087219238281</v>
      </c>
      <c r="AJ433" s="2">
        <f t="shared" si="311"/>
        <v>154.94404291678222</v>
      </c>
      <c r="AK433" s="2">
        <f t="shared" si="312"/>
        <v>154.95368321736655</v>
      </c>
      <c r="AL433" s="2">
        <f t="shared" si="313"/>
        <v>154.96332351795087</v>
      </c>
      <c r="AM433" s="2">
        <f t="shared" si="314"/>
        <v>154.96688842773437</v>
      </c>
      <c r="AN433" s="89"/>
      <c r="AO433" s="64">
        <f t="shared" ref="AO433" ca="1" si="361">AN431</f>
        <v>162.37877022225109</v>
      </c>
      <c r="AP433" s="88"/>
      <c r="AQ433" s="88"/>
      <c r="AR433" s="88"/>
      <c r="AS433" s="88"/>
      <c r="AT433" s="2"/>
    </row>
    <row r="434" spans="1:46">
      <c r="A434" s="14" t="str">
        <f>'data organization'!S435</f>
        <v>432:17:1.38:HI</v>
      </c>
      <c r="B434" s="45">
        <v>158.59465026855469</v>
      </c>
      <c r="C434" s="45">
        <v>161.09712219238281</v>
      </c>
      <c r="D434" s="45">
        <v>150.77439880371094</v>
      </c>
      <c r="E434" s="45">
        <v>170.63783264160156</v>
      </c>
      <c r="F434" s="45">
        <v>158.59465026855469</v>
      </c>
      <c r="G434" s="45">
        <v>158.438232421875</v>
      </c>
      <c r="H434" s="45">
        <v>154.3717041015625</v>
      </c>
      <c r="I434" s="45">
        <v>145.76943969726562</v>
      </c>
      <c r="J434" s="45">
        <v>156.24856567382812</v>
      </c>
      <c r="K434" s="45">
        <v>169.07377624511719</v>
      </c>
      <c r="L434" s="45">
        <v>145.613037109375</v>
      </c>
      <c r="M434" s="45">
        <v>140.92088317871094</v>
      </c>
      <c r="N434" s="45">
        <v>158.28182983398437</v>
      </c>
      <c r="O434" s="45">
        <v>140.60807800292969</v>
      </c>
      <c r="P434" s="45"/>
      <c r="Q434" s="45"/>
      <c r="R434" s="45">
        <v>136.85435485839844</v>
      </c>
      <c r="S434" s="45"/>
      <c r="T434" s="45"/>
      <c r="U434" s="45">
        <v>179.39649963378906</v>
      </c>
      <c r="V434" s="45">
        <v>145.14381408691406</v>
      </c>
      <c r="W434" s="45">
        <v>146.08224487304688</v>
      </c>
      <c r="X434" s="45"/>
      <c r="Y434" s="45"/>
      <c r="Z434" s="45">
        <v>143.57977294921875</v>
      </c>
      <c r="AA434" s="45">
        <v>163.75601196289062</v>
      </c>
      <c r="AB434" s="45">
        <v>140.29525756835937</v>
      </c>
      <c r="AC434" s="45">
        <v>152.18203735351562</v>
      </c>
      <c r="AD434" s="45">
        <v>158.28182983398437</v>
      </c>
      <c r="AE434" s="45"/>
      <c r="AF434" s="45">
        <v>127.78286743164062</v>
      </c>
      <c r="AG434" s="45"/>
      <c r="AH434" s="2">
        <f t="shared" si="309"/>
        <v>11.927835282275657</v>
      </c>
      <c r="AI434" s="2">
        <f t="shared" si="310"/>
        <v>127.78286743164062</v>
      </c>
      <c r="AJ434" s="2">
        <f t="shared" si="311"/>
        <v>134.70736753455364</v>
      </c>
      <c r="AK434" s="2">
        <f t="shared" si="312"/>
        <v>152.59912045796713</v>
      </c>
      <c r="AL434" s="2">
        <f t="shared" si="313"/>
        <v>170.49087338138062</v>
      </c>
      <c r="AM434" s="2">
        <f t="shared" si="314"/>
        <v>179.39649963378906</v>
      </c>
      <c r="AN434" s="89">
        <f ca="1">INDIRECT("'calcGREEN(1)'!R"&amp;ROW('calcGREEN(1)'!$V$17)+(ROW(AN434)-ROW($AN$116))/3&amp;"C"&amp;COLUMN('calcGREEN(1)'!$V$17),FALSE)</f>
        <v>157.31341841658769</v>
      </c>
      <c r="AO434" s="64">
        <f t="shared" ref="AO434" ca="1" si="362">AN434</f>
        <v>157.31341841658769</v>
      </c>
      <c r="AP434" s="88">
        <f>AK434-AK437</f>
        <v>5.031029065450042</v>
      </c>
      <c r="AQ434" s="88">
        <f>AK435-AK438</f>
        <v>5.0736262003580634</v>
      </c>
      <c r="AR434" s="88">
        <f>AK436-AK439</f>
        <v>4.828770955384698E-3</v>
      </c>
      <c r="AS434" s="88">
        <f>data3!AM434</f>
        <v>0.15416133019231992</v>
      </c>
      <c r="AT434" s="2"/>
    </row>
    <row r="435" spans="1:46">
      <c r="A435" s="14" t="str">
        <f>'data organization'!S436</f>
        <v>433:17:1.38:LO</v>
      </c>
      <c r="B435" s="45">
        <v>152.72946166992187</v>
      </c>
      <c r="C435" s="45">
        <v>162.84619140625</v>
      </c>
      <c r="D435" s="45">
        <v>147.01876831054687</v>
      </c>
      <c r="E435" s="45">
        <v>173.35202026367187</v>
      </c>
      <c r="F435" s="45">
        <v>156.86656188964844</v>
      </c>
      <c r="G435" s="45">
        <v>161.53010559082031</v>
      </c>
      <c r="H435" s="45">
        <v>160.56878662109375</v>
      </c>
      <c r="I435" s="45">
        <v>135.09956359863281</v>
      </c>
      <c r="J435" s="45">
        <v>149.50218200683594</v>
      </c>
      <c r="K435" s="45">
        <v>161.12954711914062</v>
      </c>
      <c r="L435" s="45">
        <v>141.29090881347656</v>
      </c>
      <c r="M435" s="45">
        <v>154.21720886230469</v>
      </c>
      <c r="N435" s="45">
        <v>169.20347595214844</v>
      </c>
      <c r="O435" s="45">
        <v>138.24673461914062</v>
      </c>
      <c r="P435" s="45"/>
      <c r="Q435" s="45"/>
      <c r="R435" s="45">
        <v>140.83314514160156</v>
      </c>
      <c r="S435" s="45"/>
      <c r="T435" s="45"/>
      <c r="U435" s="45">
        <v>165.18081665039062</v>
      </c>
      <c r="V435" s="45">
        <v>152.55780029296875</v>
      </c>
      <c r="W435" s="45">
        <v>145.54818725585937</v>
      </c>
      <c r="X435" s="45"/>
      <c r="Y435" s="45"/>
      <c r="Z435" s="45">
        <v>143.65988159179687</v>
      </c>
      <c r="AA435" s="45">
        <v>160.494384765625</v>
      </c>
      <c r="AB435" s="45">
        <v>141.28518676757812</v>
      </c>
      <c r="AC435" s="45">
        <v>154.55482482910156</v>
      </c>
      <c r="AD435" s="45">
        <v>148.23185729980469</v>
      </c>
      <c r="AE435" s="45"/>
      <c r="AF435" s="45">
        <v>128.55345153808594</v>
      </c>
      <c r="AG435" s="45"/>
      <c r="AH435" s="2">
        <f t="shared" si="309"/>
        <v>11.293696605237862</v>
      </c>
      <c r="AI435" s="2">
        <f t="shared" si="310"/>
        <v>128.55345153808594</v>
      </c>
      <c r="AJ435" s="2">
        <f t="shared" si="311"/>
        <v>134.91366562782841</v>
      </c>
      <c r="AK435" s="2">
        <f t="shared" si="312"/>
        <v>151.85421053568521</v>
      </c>
      <c r="AL435" s="2">
        <f t="shared" si="313"/>
        <v>168.79475544354202</v>
      </c>
      <c r="AM435" s="2">
        <f t="shared" si="314"/>
        <v>173.35202026367187</v>
      </c>
      <c r="AN435" s="89"/>
      <c r="AO435" s="64">
        <f t="shared" ref="AO435" ca="1" si="363">AN434</f>
        <v>157.31341841658769</v>
      </c>
      <c r="AP435" s="88"/>
      <c r="AQ435" s="88"/>
      <c r="AR435" s="88"/>
      <c r="AS435" s="88"/>
      <c r="AT435" s="2"/>
    </row>
    <row r="436" spans="1:46">
      <c r="A436" s="14" t="str">
        <f>'data organization'!S437</f>
        <v>434:17:1.38:HS</v>
      </c>
      <c r="B436" s="45">
        <v>154.95033264160156</v>
      </c>
      <c r="C436" s="45">
        <v>154.96452331542969</v>
      </c>
      <c r="D436" s="45">
        <v>154.95269775390625</v>
      </c>
      <c r="E436" s="45">
        <v>154.96452331542969</v>
      </c>
      <c r="F436" s="45">
        <v>154.95979309082031</v>
      </c>
      <c r="G436" s="45">
        <v>154.95742797851562</v>
      </c>
      <c r="H436" s="45">
        <v>154.95979309082031</v>
      </c>
      <c r="I436" s="45">
        <v>154.94560241699219</v>
      </c>
      <c r="J436" s="45">
        <v>154.94796752929687</v>
      </c>
      <c r="K436" s="45">
        <v>154.94796752929687</v>
      </c>
      <c r="L436" s="45">
        <v>154.95033264160156</v>
      </c>
      <c r="M436" s="45">
        <v>154.94560241699219</v>
      </c>
      <c r="N436" s="45">
        <v>154.96688842773437</v>
      </c>
      <c r="O436" s="45">
        <v>154.95269775390625</v>
      </c>
      <c r="P436" s="45"/>
      <c r="Q436" s="45"/>
      <c r="R436" s="45">
        <v>154.95742797851562</v>
      </c>
      <c r="S436" s="45"/>
      <c r="T436" s="45"/>
      <c r="U436" s="45">
        <v>154.94560241699219</v>
      </c>
      <c r="V436" s="45">
        <v>154.95506286621094</v>
      </c>
      <c r="W436" s="45">
        <v>154.95033264160156</v>
      </c>
      <c r="X436" s="45"/>
      <c r="Y436" s="45"/>
      <c r="Z436" s="45">
        <v>154.94560241699219</v>
      </c>
      <c r="AA436" s="45">
        <v>154.94796752929687</v>
      </c>
      <c r="AB436" s="45">
        <v>154.94796752929687</v>
      </c>
      <c r="AC436" s="45">
        <v>154.95269775390625</v>
      </c>
      <c r="AD436" s="45">
        <v>154.93141174316406</v>
      </c>
      <c r="AE436" s="45"/>
      <c r="AF436" s="45">
        <v>154.93377685546875</v>
      </c>
      <c r="AG436" s="45"/>
      <c r="AH436" s="2">
        <f t="shared" si="309"/>
        <v>8.6261894661658779E-3</v>
      </c>
      <c r="AI436" s="2">
        <f t="shared" si="310"/>
        <v>154.93141174316406</v>
      </c>
      <c r="AJ436" s="2">
        <f t="shared" si="311"/>
        <v>154.93847736720861</v>
      </c>
      <c r="AK436" s="2">
        <f t="shared" si="312"/>
        <v>154.95141665140787</v>
      </c>
      <c r="AL436" s="2">
        <f t="shared" si="313"/>
        <v>154.96435593560713</v>
      </c>
      <c r="AM436" s="2">
        <f t="shared" si="314"/>
        <v>154.96688842773437</v>
      </c>
      <c r="AN436" s="89"/>
      <c r="AO436" s="64">
        <f t="shared" ref="AO436" ca="1" si="364">AN434</f>
        <v>157.31341841658769</v>
      </c>
      <c r="AP436" s="88"/>
      <c r="AQ436" s="88"/>
      <c r="AR436" s="88"/>
      <c r="AS436" s="88"/>
      <c r="AT436" s="2"/>
    </row>
    <row r="437" spans="1:46">
      <c r="A437" s="14" t="str">
        <f>'data organization'!S438</f>
        <v>435:17:1.36:HI</v>
      </c>
      <c r="B437" s="45">
        <v>153.27687072753906</v>
      </c>
      <c r="C437" s="45">
        <v>155.77935791015625</v>
      </c>
      <c r="D437" s="45">
        <v>145.76943969726562</v>
      </c>
      <c r="E437" s="45">
        <v>165.00724792480469</v>
      </c>
      <c r="F437" s="45">
        <v>153.43327331542969</v>
      </c>
      <c r="G437" s="45">
        <v>153.27687072753906</v>
      </c>
      <c r="H437" s="45">
        <v>149.36674499511719</v>
      </c>
      <c r="I437" s="45">
        <v>140.92088317871094</v>
      </c>
      <c r="J437" s="45">
        <v>150.93080139160156</v>
      </c>
      <c r="K437" s="45">
        <v>163.44319152832031</v>
      </c>
      <c r="L437" s="45">
        <v>140.76448059082031</v>
      </c>
      <c r="M437" s="45">
        <v>136.3851318359375</v>
      </c>
      <c r="N437" s="45">
        <v>153.12046813964844</v>
      </c>
      <c r="O437" s="45">
        <v>136.07232666015625</v>
      </c>
      <c r="P437" s="45"/>
      <c r="Q437" s="45"/>
      <c r="R437" s="45">
        <v>132.47500610351562</v>
      </c>
      <c r="S437" s="45"/>
      <c r="T437" s="45"/>
      <c r="U437" s="45">
        <v>173.45310974121094</v>
      </c>
      <c r="V437" s="45">
        <v>140.29525756835937</v>
      </c>
      <c r="W437" s="45">
        <v>141.23368835449219</v>
      </c>
      <c r="X437" s="45"/>
      <c r="Y437" s="45"/>
      <c r="Z437" s="45">
        <v>138.88761901855469</v>
      </c>
      <c r="AA437" s="45">
        <v>158.438232421875</v>
      </c>
      <c r="AB437" s="45">
        <v>135.60311889648437</v>
      </c>
      <c r="AC437" s="45">
        <v>147.17707824707031</v>
      </c>
      <c r="AD437" s="45">
        <v>152.96406555175781</v>
      </c>
      <c r="AE437" s="45"/>
      <c r="AF437" s="45">
        <v>123.55992889404297</v>
      </c>
      <c r="AG437" s="45"/>
      <c r="AH437" s="2">
        <f t="shared" si="309"/>
        <v>11.520544715063593</v>
      </c>
      <c r="AI437" s="2">
        <f t="shared" si="310"/>
        <v>123.55992889404297</v>
      </c>
      <c r="AJ437" s="2">
        <f t="shared" si="311"/>
        <v>130.28727431992169</v>
      </c>
      <c r="AK437" s="2">
        <f t="shared" si="312"/>
        <v>147.56809139251709</v>
      </c>
      <c r="AL437" s="2">
        <f t="shared" si="313"/>
        <v>164.84890846511249</v>
      </c>
      <c r="AM437" s="2">
        <f t="shared" si="314"/>
        <v>173.45310974121094</v>
      </c>
      <c r="AN437" s="89">
        <f ca="1">INDIRECT("'calcGREEN(1)'!R"&amp;ROW('calcGREEN(1)'!$V$17)+(ROW(AN437)-ROW($AN$116))/3&amp;"C"&amp;COLUMN('calcGREEN(1)'!$V$17),FALSE)</f>
        <v>152.08845923741922</v>
      </c>
      <c r="AO437" s="64">
        <f t="shared" ref="AO437" ca="1" si="365">AN437</f>
        <v>152.08845923741922</v>
      </c>
      <c r="AP437" s="88">
        <f>AK437-AK440</f>
        <v>5.1939458847045898</v>
      </c>
      <c r="AQ437" s="88">
        <f>AK438-AK441</f>
        <v>5.2953573862711494</v>
      </c>
      <c r="AR437" s="88">
        <f>AK439-AK442</f>
        <v>1.9709269205918645E-3</v>
      </c>
      <c r="AS437" s="88">
        <f>data3!AM437</f>
        <v>0.15872510786979444</v>
      </c>
      <c r="AT437" s="2"/>
    </row>
    <row r="438" spans="1:46">
      <c r="A438" s="14" t="str">
        <f>'data organization'!S439</f>
        <v>436:17:1.36:LO</v>
      </c>
      <c r="B438" s="45">
        <v>146.62394714355469</v>
      </c>
      <c r="C438" s="45">
        <v>157.61044311523437</v>
      </c>
      <c r="D438" s="45">
        <v>141.97184753417969</v>
      </c>
      <c r="E438" s="45">
        <v>167.99610900878906</v>
      </c>
      <c r="F438" s="45">
        <v>152.15724182128906</v>
      </c>
      <c r="G438" s="45">
        <v>156.19706726074219</v>
      </c>
      <c r="H438" s="45">
        <v>154.81231689453125</v>
      </c>
      <c r="I438" s="45">
        <v>134.53880310058594</v>
      </c>
      <c r="J438" s="45">
        <v>144.22636413574219</v>
      </c>
      <c r="K438" s="45">
        <v>155.77935791015625</v>
      </c>
      <c r="L438" s="45">
        <v>137.68025207519531</v>
      </c>
      <c r="M438" s="45">
        <v>147.38497924804687</v>
      </c>
      <c r="N438" s="45">
        <v>163.02357482910156</v>
      </c>
      <c r="O438" s="45">
        <v>133.03387451171875</v>
      </c>
      <c r="P438" s="45"/>
      <c r="Q438" s="45"/>
      <c r="R438" s="45">
        <v>135.44288635253906</v>
      </c>
      <c r="S438" s="45"/>
      <c r="T438" s="45"/>
      <c r="U438" s="45">
        <v>160.00228881835937</v>
      </c>
      <c r="V438" s="45">
        <v>147.85420227050781</v>
      </c>
      <c r="W438" s="45">
        <v>139.94049072265625</v>
      </c>
      <c r="X438" s="45"/>
      <c r="Y438" s="45"/>
      <c r="Z438" s="45">
        <v>140.07781982421875</v>
      </c>
      <c r="AA438" s="45">
        <v>153.18722534179687</v>
      </c>
      <c r="AB438" s="45">
        <v>135.4486083984375</v>
      </c>
      <c r="AC438" s="45">
        <v>149.47355651855469</v>
      </c>
      <c r="AD438" s="45">
        <v>144.24925231933594</v>
      </c>
      <c r="AE438" s="45"/>
      <c r="AF438" s="45">
        <v>124.02151489257812</v>
      </c>
      <c r="AG438" s="45"/>
      <c r="AH438" s="2">
        <f t="shared" si="309"/>
        <v>10.720335384203576</v>
      </c>
      <c r="AI438" s="2">
        <f t="shared" si="310"/>
        <v>124.02151489257812</v>
      </c>
      <c r="AJ438" s="2">
        <f t="shared" si="311"/>
        <v>130.70008125902177</v>
      </c>
      <c r="AK438" s="2">
        <f t="shared" si="312"/>
        <v>146.78058433532715</v>
      </c>
      <c r="AL438" s="2">
        <f t="shared" si="313"/>
        <v>162.86108741163252</v>
      </c>
      <c r="AM438" s="2">
        <f t="shared" si="314"/>
        <v>167.99610900878906</v>
      </c>
      <c r="AN438" s="89"/>
      <c r="AO438" s="64">
        <f t="shared" ref="AO438" ca="1" si="366">AN437</f>
        <v>152.08845923741922</v>
      </c>
      <c r="AP438" s="88"/>
      <c r="AQ438" s="88"/>
      <c r="AR438" s="88"/>
      <c r="AS438" s="88"/>
      <c r="AT438" s="2"/>
    </row>
    <row r="439" spans="1:46">
      <c r="A439" s="14" t="str">
        <f>'data organization'!S440</f>
        <v>437:17:1.36:HS</v>
      </c>
      <c r="B439" s="45">
        <v>154.94796752929687</v>
      </c>
      <c r="C439" s="45">
        <v>154.95506286621094</v>
      </c>
      <c r="D439" s="45">
        <v>154.94796752929687</v>
      </c>
      <c r="E439" s="45">
        <v>154.95979309082031</v>
      </c>
      <c r="F439" s="45">
        <v>154.95506286621094</v>
      </c>
      <c r="G439" s="45">
        <v>154.95979309082031</v>
      </c>
      <c r="H439" s="45">
        <v>154.95506286621094</v>
      </c>
      <c r="I439" s="45">
        <v>154.9432373046875</v>
      </c>
      <c r="J439" s="45">
        <v>154.94087219238281</v>
      </c>
      <c r="K439" s="45">
        <v>154.94796752929687</v>
      </c>
      <c r="L439" s="45">
        <v>154.94560241699219</v>
      </c>
      <c r="M439" s="45">
        <v>154.9432373046875</v>
      </c>
      <c r="N439" s="45">
        <v>154.95979309082031</v>
      </c>
      <c r="O439" s="45">
        <v>154.94560241699219</v>
      </c>
      <c r="P439" s="45"/>
      <c r="Q439" s="45"/>
      <c r="R439" s="45">
        <v>154.95269775390625</v>
      </c>
      <c r="S439" s="45"/>
      <c r="T439" s="45"/>
      <c r="U439" s="45">
        <v>154.94560241699219</v>
      </c>
      <c r="V439" s="45">
        <v>154.94560241699219</v>
      </c>
      <c r="W439" s="45">
        <v>154.95033264160156</v>
      </c>
      <c r="X439" s="45"/>
      <c r="Y439" s="45"/>
      <c r="Z439" s="45">
        <v>154.93377685546875</v>
      </c>
      <c r="AA439" s="45">
        <v>154.94560241699219</v>
      </c>
      <c r="AB439" s="45">
        <v>154.93850708007812</v>
      </c>
      <c r="AC439" s="45">
        <v>154.9432373046875</v>
      </c>
      <c r="AD439" s="45">
        <v>154.92431640625</v>
      </c>
      <c r="AE439" s="45"/>
      <c r="AF439" s="45">
        <v>154.93141174316406</v>
      </c>
      <c r="AG439" s="45"/>
      <c r="AH439" s="2">
        <f t="shared" si="309"/>
        <v>8.9019593177724881E-3</v>
      </c>
      <c r="AI439" s="2">
        <f t="shared" si="310"/>
        <v>154.92431640625</v>
      </c>
      <c r="AJ439" s="2">
        <f t="shared" si="311"/>
        <v>154.93323494147583</v>
      </c>
      <c r="AK439" s="2">
        <f t="shared" si="312"/>
        <v>154.94658788045248</v>
      </c>
      <c r="AL439" s="2">
        <f t="shared" si="313"/>
        <v>154.95994081942914</v>
      </c>
      <c r="AM439" s="2">
        <f t="shared" si="314"/>
        <v>154.95979309082031</v>
      </c>
      <c r="AN439" s="89"/>
      <c r="AO439" s="64">
        <f t="shared" ref="AO439" ca="1" si="367">AN437</f>
        <v>152.08845923741922</v>
      </c>
      <c r="AP439" s="88"/>
      <c r="AQ439" s="88"/>
      <c r="AR439" s="88"/>
      <c r="AS439" s="88"/>
      <c r="AT439" s="2"/>
    </row>
    <row r="440" spans="1:46">
      <c r="A440" s="14" t="str">
        <f>'data organization'!S441</f>
        <v>438:17:1.34:HI</v>
      </c>
      <c r="B440" s="45">
        <v>147.80270385742187</v>
      </c>
      <c r="C440" s="45">
        <v>150.30517578125</v>
      </c>
      <c r="D440" s="45">
        <v>140.60807800292969</v>
      </c>
      <c r="E440" s="45">
        <v>159.22026062011719</v>
      </c>
      <c r="F440" s="45">
        <v>147.9591064453125</v>
      </c>
      <c r="G440" s="45">
        <v>147.80270385742187</v>
      </c>
      <c r="H440" s="45">
        <v>144.20538330078125</v>
      </c>
      <c r="I440" s="45">
        <v>135.91592407226562</v>
      </c>
      <c r="J440" s="45">
        <v>145.76943969726562</v>
      </c>
      <c r="K440" s="45">
        <v>157.65621948242187</v>
      </c>
      <c r="L440" s="45">
        <v>135.91592407226562</v>
      </c>
      <c r="M440" s="45">
        <v>131.53659057617187</v>
      </c>
      <c r="N440" s="45">
        <v>147.64630126953125</v>
      </c>
      <c r="O440" s="45">
        <v>131.22377014160156</v>
      </c>
      <c r="P440" s="45"/>
      <c r="Q440" s="45"/>
      <c r="R440" s="45">
        <v>127.78286743164062</v>
      </c>
      <c r="S440" s="45"/>
      <c r="T440" s="45"/>
      <c r="U440" s="45">
        <v>167.35331726074219</v>
      </c>
      <c r="V440" s="45">
        <v>135.29029846191406</v>
      </c>
      <c r="W440" s="45">
        <v>136.3851318359375</v>
      </c>
      <c r="X440" s="45"/>
      <c r="Y440" s="45"/>
      <c r="Z440" s="45">
        <v>134.0390625</v>
      </c>
      <c r="AA440" s="45">
        <v>152.80766296386719</v>
      </c>
      <c r="AB440" s="45">
        <v>130.91096496582031</v>
      </c>
      <c r="AC440" s="45">
        <v>142.01571655273438</v>
      </c>
      <c r="AD440" s="45">
        <v>147.64630126953125</v>
      </c>
      <c r="AE440" s="45"/>
      <c r="AF440" s="45">
        <v>119.18058776855469</v>
      </c>
      <c r="AG440" s="45"/>
      <c r="AH440" s="2">
        <f t="shared" si="309"/>
        <v>11.111836432423274</v>
      </c>
      <c r="AI440" s="2">
        <f t="shared" si="310"/>
        <v>119.18058776855469</v>
      </c>
      <c r="AJ440" s="2">
        <f t="shared" si="311"/>
        <v>125.70639085917759</v>
      </c>
      <c r="AK440" s="2">
        <f t="shared" si="312"/>
        <v>142.3741455078125</v>
      </c>
      <c r="AL440" s="2">
        <f t="shared" si="313"/>
        <v>159.04190015644741</v>
      </c>
      <c r="AM440" s="2">
        <f t="shared" si="314"/>
        <v>167.35331726074219</v>
      </c>
      <c r="AN440" s="89">
        <f ca="1">INDIRECT("'calcGREEN(1)'!R"&amp;ROW('calcGREEN(1)'!$V$17)+(ROW(AN440)-ROW($AN$116))/3&amp;"C"&amp;COLUMN('calcGREEN(1)'!$V$17),FALSE)</f>
        <v>146.70882085278555</v>
      </c>
      <c r="AO440" s="64">
        <f t="shared" ref="AO440" ca="1" si="368">AN440</f>
        <v>146.70882085278555</v>
      </c>
      <c r="AP440" s="88">
        <f>AK440-AK443</f>
        <v>5.3894557952880859</v>
      </c>
      <c r="AQ440" s="88">
        <f>AK441-AK444</f>
        <v>6.1381800969441827</v>
      </c>
      <c r="AR440" s="88">
        <f>AK442-AK445</f>
        <v>5.1244099934706355E-3</v>
      </c>
      <c r="AS440" s="88">
        <f>data3!AM440</f>
        <v>0.16153255585701221</v>
      </c>
      <c r="AT440" s="2"/>
    </row>
    <row r="441" spans="1:46">
      <c r="A441" s="14" t="str">
        <f>'data organization'!S442</f>
        <v>439:17:1.34:LO</v>
      </c>
      <c r="B441" s="45">
        <v>140.238037109375</v>
      </c>
      <c r="C441" s="45">
        <v>150.65805053710937</v>
      </c>
      <c r="D441" s="45">
        <v>138.89906311035156</v>
      </c>
      <c r="E441" s="45">
        <v>162.62303161621094</v>
      </c>
      <c r="F441" s="45">
        <v>146.45799255371094</v>
      </c>
      <c r="G441" s="45">
        <v>149.93705749511719</v>
      </c>
      <c r="H441" s="45">
        <v>148.43212890625</v>
      </c>
      <c r="I441" s="45">
        <v>131.17990112304688</v>
      </c>
      <c r="J441" s="45">
        <v>138.79034423828125</v>
      </c>
      <c r="K441" s="45">
        <v>148.67247009277344</v>
      </c>
      <c r="L441" s="45">
        <v>134.16685485839844</v>
      </c>
      <c r="M441" s="45">
        <v>141.72007751464844</v>
      </c>
      <c r="N441" s="45">
        <v>157.94232177734375</v>
      </c>
      <c r="O441" s="45">
        <v>128.7308349609375</v>
      </c>
      <c r="P441" s="45"/>
      <c r="Q441" s="45"/>
      <c r="R441" s="45">
        <v>131.10551452636719</v>
      </c>
      <c r="S441" s="45"/>
      <c r="T441" s="45"/>
      <c r="U441" s="45">
        <v>153.07278442382812</v>
      </c>
      <c r="V441" s="45">
        <v>142.37811279296875</v>
      </c>
      <c r="W441" s="45">
        <v>137.86907958984375</v>
      </c>
      <c r="X441" s="45"/>
      <c r="Y441" s="45"/>
      <c r="Z441" s="45">
        <v>135.1739501953125</v>
      </c>
      <c r="AA441" s="45">
        <v>145.23345947265625</v>
      </c>
      <c r="AB441" s="45">
        <v>130.32157897949219</v>
      </c>
      <c r="AC441" s="45">
        <v>144.03753662109375</v>
      </c>
      <c r="AD441" s="45">
        <v>139.09361267089844</v>
      </c>
      <c r="AE441" s="45"/>
      <c r="AF441" s="45">
        <v>118.91165161132812</v>
      </c>
      <c r="AG441" s="45"/>
      <c r="AH441" s="2">
        <f t="shared" si="309"/>
        <v>9.9826978260939683</v>
      </c>
      <c r="AI441" s="2">
        <f t="shared" si="310"/>
        <v>118.91165161132812</v>
      </c>
      <c r="AJ441" s="2">
        <f t="shared" si="311"/>
        <v>126.51118020991504</v>
      </c>
      <c r="AK441" s="2">
        <f t="shared" si="312"/>
        <v>141.485226949056</v>
      </c>
      <c r="AL441" s="2">
        <f t="shared" si="313"/>
        <v>156.45927368819696</v>
      </c>
      <c r="AM441" s="2">
        <f t="shared" si="314"/>
        <v>162.62303161621094</v>
      </c>
      <c r="AN441" s="89"/>
      <c r="AO441" s="64">
        <f t="shared" ref="AO441" ca="1" si="369">AN440</f>
        <v>146.70882085278555</v>
      </c>
      <c r="AP441" s="88"/>
      <c r="AQ441" s="88"/>
      <c r="AR441" s="88"/>
      <c r="AS441" s="88"/>
      <c r="AT441" s="2"/>
    </row>
    <row r="442" spans="1:46">
      <c r="A442" s="14" t="str">
        <f>'data organization'!S443</f>
        <v>440:17:1.34:HS</v>
      </c>
      <c r="B442" s="45">
        <v>154.94796752929687</v>
      </c>
      <c r="C442" s="45">
        <v>154.95979309082031</v>
      </c>
      <c r="D442" s="45">
        <v>154.94560241699219</v>
      </c>
      <c r="E442" s="45">
        <v>154.95979309082031</v>
      </c>
      <c r="F442" s="45">
        <v>154.95506286621094</v>
      </c>
      <c r="G442" s="45">
        <v>154.94796752929687</v>
      </c>
      <c r="H442" s="45">
        <v>154.95506286621094</v>
      </c>
      <c r="I442" s="45">
        <v>154.94087219238281</v>
      </c>
      <c r="J442" s="45">
        <v>154.93850708007812</v>
      </c>
      <c r="K442" s="45">
        <v>154.94796752929687</v>
      </c>
      <c r="L442" s="45">
        <v>154.93850708007812</v>
      </c>
      <c r="M442" s="45">
        <v>154.95033264160156</v>
      </c>
      <c r="N442" s="45">
        <v>154.95506286621094</v>
      </c>
      <c r="O442" s="45">
        <v>154.93850708007812</v>
      </c>
      <c r="P442" s="45"/>
      <c r="Q442" s="45"/>
      <c r="R442" s="45">
        <v>154.94796752929687</v>
      </c>
      <c r="S442" s="45"/>
      <c r="T442" s="45"/>
      <c r="U442" s="45">
        <v>154.94796752929687</v>
      </c>
      <c r="V442" s="45">
        <v>154.93850708007812</v>
      </c>
      <c r="W442" s="45">
        <v>154.94796752929687</v>
      </c>
      <c r="X442" s="45"/>
      <c r="Y442" s="45"/>
      <c r="Z442" s="45">
        <v>154.93377685546875</v>
      </c>
      <c r="AA442" s="45">
        <v>154.93850708007812</v>
      </c>
      <c r="AB442" s="45">
        <v>154.93850708007812</v>
      </c>
      <c r="AC442" s="45">
        <v>154.9432373046875</v>
      </c>
      <c r="AD442" s="45">
        <v>154.92195129394531</v>
      </c>
      <c r="AE442" s="45"/>
      <c r="AF442" s="45">
        <v>154.93141174316406</v>
      </c>
      <c r="AG442" s="45"/>
      <c r="AH442" s="2">
        <f t="shared" si="309"/>
        <v>9.1710967464829242E-3</v>
      </c>
      <c r="AI442" s="2">
        <f t="shared" si="310"/>
        <v>154.92195129394531</v>
      </c>
      <c r="AJ442" s="2">
        <f t="shared" si="311"/>
        <v>154.93086030841218</v>
      </c>
      <c r="AK442" s="2">
        <f t="shared" si="312"/>
        <v>154.94461695353189</v>
      </c>
      <c r="AL442" s="2">
        <f t="shared" si="313"/>
        <v>154.9583735986516</v>
      </c>
      <c r="AM442" s="2">
        <f t="shared" si="314"/>
        <v>154.95979309082031</v>
      </c>
      <c r="AN442" s="89"/>
      <c r="AO442" s="64">
        <f t="shared" ref="AO442" ca="1" si="370">AN440</f>
        <v>146.70882085278555</v>
      </c>
      <c r="AP442" s="88"/>
      <c r="AQ442" s="88"/>
      <c r="AR442" s="88"/>
      <c r="AS442" s="88"/>
      <c r="AT442" s="2"/>
    </row>
    <row r="443" spans="1:46">
      <c r="A443" s="14" t="str">
        <f>'data organization'!S444</f>
        <v>441:17:1.32:HI</v>
      </c>
      <c r="B443" s="45">
        <v>142.32852172851563</v>
      </c>
      <c r="C443" s="45">
        <v>144.67460632324219</v>
      </c>
      <c r="D443" s="45">
        <v>135.29029846191406</v>
      </c>
      <c r="E443" s="45">
        <v>153.27687072753906</v>
      </c>
      <c r="F443" s="45">
        <v>142.32852172851563</v>
      </c>
      <c r="G443" s="45">
        <v>142.32852172851563</v>
      </c>
      <c r="H443" s="45">
        <v>138.57481384277344</v>
      </c>
      <c r="I443" s="45">
        <v>130.75456237792969</v>
      </c>
      <c r="J443" s="45">
        <v>140.13885498046875</v>
      </c>
      <c r="K443" s="45">
        <v>151.71282958984375</v>
      </c>
      <c r="L443" s="45">
        <v>130.75456237792969</v>
      </c>
      <c r="M443" s="45">
        <v>126.53162384033203</v>
      </c>
      <c r="N443" s="45">
        <v>142.172119140625</v>
      </c>
      <c r="O443" s="45">
        <v>126.21881103515625</v>
      </c>
      <c r="P443" s="45"/>
      <c r="Q443" s="45"/>
      <c r="R443" s="45">
        <v>122.93431091308594</v>
      </c>
      <c r="S443" s="45"/>
      <c r="T443" s="45"/>
      <c r="U443" s="45">
        <v>160.94071960449219</v>
      </c>
      <c r="V443" s="45">
        <v>130.28533935546875</v>
      </c>
      <c r="W443" s="45">
        <v>131.22377014160156</v>
      </c>
      <c r="X443" s="45"/>
      <c r="Y443" s="45"/>
      <c r="Z443" s="45">
        <v>128.87770080566406</v>
      </c>
      <c r="AA443" s="45">
        <v>147.02067565917969</v>
      </c>
      <c r="AB443" s="45">
        <v>125.906005859375</v>
      </c>
      <c r="AC443" s="45">
        <v>136.69795227050781</v>
      </c>
      <c r="AD443" s="45">
        <v>142.01571655273438</v>
      </c>
      <c r="AE443" s="45"/>
      <c r="AF443" s="45">
        <v>114.64484405517578</v>
      </c>
      <c r="AG443" s="45"/>
      <c r="AH443" s="2">
        <f t="shared" si="309"/>
        <v>10.703986909395187</v>
      </c>
      <c r="AI443" s="2">
        <f t="shared" si="310"/>
        <v>114.64484405517578</v>
      </c>
      <c r="AJ443" s="2">
        <f t="shared" si="311"/>
        <v>120.92870934843162</v>
      </c>
      <c r="AK443" s="2">
        <f t="shared" si="312"/>
        <v>136.98468971252441</v>
      </c>
      <c r="AL443" s="2">
        <f t="shared" si="313"/>
        <v>153.0406700766172</v>
      </c>
      <c r="AM443" s="2">
        <f t="shared" si="314"/>
        <v>160.94071960449219</v>
      </c>
      <c r="AN443" s="89">
        <f ca="1">INDIRECT("'calcGREEN(1)'!R"&amp;ROW('calcGREEN(1)'!$V$17)+(ROW(AN443)-ROW($AN$116))/3&amp;"C"&amp;COLUMN('calcGREEN(1)'!$V$17),FALSE)</f>
        <v>141.23403019415068</v>
      </c>
      <c r="AO443" s="64">
        <f t="shared" ref="AO443" ca="1" si="371">AN443</f>
        <v>141.23403019415068</v>
      </c>
      <c r="AP443" s="88">
        <f>AK443-AK446</f>
        <v>5.5393409729003906</v>
      </c>
      <c r="AQ443" s="88">
        <f>AK444-AK447</f>
        <v>5.7989047368367608</v>
      </c>
      <c r="AR443" s="88">
        <f>AK445-AK448</f>
        <v>5.6171417236328125E-3</v>
      </c>
      <c r="AS443" s="88">
        <f>data3!AM443</f>
        <v>0.17143593295927939</v>
      </c>
      <c r="AT443" s="2"/>
    </row>
    <row r="444" spans="1:46">
      <c r="A444" s="14" t="str">
        <f>'data organization'!S445</f>
        <v>442:17:1.32:LO</v>
      </c>
      <c r="B444" s="45">
        <v>138.68734741210937</v>
      </c>
      <c r="C444" s="45">
        <v>141.40534973144531</v>
      </c>
      <c r="D444" s="45">
        <v>133.19981384277344</v>
      </c>
      <c r="E444" s="45">
        <v>157.30715942382812</v>
      </c>
      <c r="F444" s="45">
        <v>140.55848693847656</v>
      </c>
      <c r="G444" s="45">
        <v>135.16250610351562</v>
      </c>
      <c r="H444" s="45">
        <v>143.28793334960937</v>
      </c>
      <c r="I444" s="45">
        <v>127.36896514892578</v>
      </c>
      <c r="J444" s="45">
        <v>133.62326049804687</v>
      </c>
      <c r="K444" s="45">
        <v>138.22384643554687</v>
      </c>
      <c r="L444" s="45">
        <v>128.46760559082031</v>
      </c>
      <c r="M444" s="45">
        <v>136.22682189941406</v>
      </c>
      <c r="N444" s="45">
        <v>150.96131896972656</v>
      </c>
      <c r="O444" s="45">
        <v>124.29618072509766</v>
      </c>
      <c r="P444" s="45"/>
      <c r="Q444" s="45"/>
      <c r="R444" s="45">
        <v>125.74959564208984</v>
      </c>
      <c r="S444" s="45"/>
      <c r="T444" s="45"/>
      <c r="U444" s="45">
        <v>143.739990234375</v>
      </c>
      <c r="V444" s="45">
        <v>136.40420532226562</v>
      </c>
      <c r="W444" s="45">
        <v>132.76493835449219</v>
      </c>
      <c r="X444" s="45"/>
      <c r="Y444" s="45"/>
      <c r="Z444" s="45">
        <v>129.53193664550781</v>
      </c>
      <c r="AA444" s="45">
        <v>140.24375915527344</v>
      </c>
      <c r="AB444" s="45">
        <v>125.43488311767578</v>
      </c>
      <c r="AC444" s="45">
        <v>138.6759033203125</v>
      </c>
      <c r="AD444" s="45">
        <v>133.45730590820313</v>
      </c>
      <c r="AE444" s="45"/>
      <c r="AF444" s="45">
        <v>113.55001068115234</v>
      </c>
      <c r="AG444" s="45"/>
      <c r="AH444" s="2">
        <f t="shared" si="309"/>
        <v>9.1604979182613899</v>
      </c>
      <c r="AI444" s="2">
        <f t="shared" si="310"/>
        <v>113.55001068115234</v>
      </c>
      <c r="AJ444" s="2">
        <f t="shared" si="311"/>
        <v>121.60629997471973</v>
      </c>
      <c r="AK444" s="2">
        <f t="shared" si="312"/>
        <v>135.34704685211182</v>
      </c>
      <c r="AL444" s="2">
        <f t="shared" si="313"/>
        <v>149.08779372950391</v>
      </c>
      <c r="AM444" s="2">
        <f t="shared" si="314"/>
        <v>157.30715942382812</v>
      </c>
      <c r="AN444" s="89"/>
      <c r="AO444" s="64">
        <f t="shared" ref="AO444" ca="1" si="372">AN443</f>
        <v>141.23403019415068</v>
      </c>
      <c r="AP444" s="88"/>
      <c r="AQ444" s="88"/>
      <c r="AR444" s="88"/>
      <c r="AS444" s="88"/>
      <c r="AT444" s="2"/>
    </row>
    <row r="445" spans="1:46">
      <c r="A445" s="14" t="str">
        <f>'data organization'!S446</f>
        <v>443:17:1.32:HS</v>
      </c>
      <c r="B445" s="45">
        <v>154.94796752929687</v>
      </c>
      <c r="C445" s="45">
        <v>154.94560241699219</v>
      </c>
      <c r="D445" s="45">
        <v>154.94087219238281</v>
      </c>
      <c r="E445" s="45">
        <v>154.95033264160156</v>
      </c>
      <c r="F445" s="45">
        <v>154.95269775390625</v>
      </c>
      <c r="G445" s="45">
        <v>154.94796752929687</v>
      </c>
      <c r="H445" s="45">
        <v>154.95742797851562</v>
      </c>
      <c r="I445" s="45">
        <v>154.93614196777344</v>
      </c>
      <c r="J445" s="45">
        <v>154.93377685546875</v>
      </c>
      <c r="K445" s="45">
        <v>154.94560241699219</v>
      </c>
      <c r="L445" s="45">
        <v>154.93377685546875</v>
      </c>
      <c r="M445" s="45">
        <v>154.94087219238281</v>
      </c>
      <c r="N445" s="45">
        <v>154.94796752929687</v>
      </c>
      <c r="O445" s="45">
        <v>154.93614196777344</v>
      </c>
      <c r="P445" s="45"/>
      <c r="Q445" s="45"/>
      <c r="R445" s="45">
        <v>154.95269775390625</v>
      </c>
      <c r="S445" s="45"/>
      <c r="T445" s="45"/>
      <c r="U445" s="45">
        <v>154.93377685546875</v>
      </c>
      <c r="V445" s="45">
        <v>154.93850708007812</v>
      </c>
      <c r="W445" s="45">
        <v>154.94087219238281</v>
      </c>
      <c r="X445" s="45"/>
      <c r="Y445" s="45"/>
      <c r="Z445" s="45">
        <v>154.93141174316406</v>
      </c>
      <c r="AA445" s="45">
        <v>154.93850708007812</v>
      </c>
      <c r="AB445" s="45">
        <v>154.92904663085937</v>
      </c>
      <c r="AC445" s="45">
        <v>154.93614196777344</v>
      </c>
      <c r="AD445" s="45">
        <v>154.90776062011719</v>
      </c>
      <c r="AE445" s="45"/>
      <c r="AF445" s="45">
        <v>154.92195129394531</v>
      </c>
      <c r="AG445" s="45"/>
      <c r="AH445" s="2">
        <f t="shared" si="309"/>
        <v>1.0847651949433802E-2</v>
      </c>
      <c r="AI445" s="2">
        <f t="shared" si="310"/>
        <v>154.90776062011719</v>
      </c>
      <c r="AJ445" s="2">
        <f t="shared" si="311"/>
        <v>154.92322106561426</v>
      </c>
      <c r="AK445" s="2">
        <f t="shared" si="312"/>
        <v>154.93949254353842</v>
      </c>
      <c r="AL445" s="2">
        <f t="shared" si="313"/>
        <v>154.95576402146258</v>
      </c>
      <c r="AM445" s="2">
        <f t="shared" si="314"/>
        <v>154.95742797851562</v>
      </c>
      <c r="AN445" s="89"/>
      <c r="AO445" s="64">
        <f t="shared" ref="AO445" ca="1" si="373">AN443</f>
        <v>141.23403019415068</v>
      </c>
      <c r="AP445" s="88"/>
      <c r="AQ445" s="88"/>
      <c r="AR445" s="88"/>
      <c r="AS445" s="88"/>
      <c r="AT445" s="2"/>
    </row>
    <row r="446" spans="1:46">
      <c r="A446" s="14" t="str">
        <f>'data organization'!S447</f>
        <v>444:17:1.3:HI</v>
      </c>
      <c r="B446" s="45">
        <v>136.54154968261719</v>
      </c>
      <c r="C446" s="45">
        <v>138.88761901855469</v>
      </c>
      <c r="D446" s="45">
        <v>129.81613159179687</v>
      </c>
      <c r="E446" s="45">
        <v>147.02067565917969</v>
      </c>
      <c r="F446" s="45">
        <v>136.54154968261719</v>
      </c>
      <c r="G446" s="45">
        <v>136.54154968261719</v>
      </c>
      <c r="H446" s="45">
        <v>132.94422912597656</v>
      </c>
      <c r="I446" s="45">
        <v>125.43679046630859</v>
      </c>
      <c r="J446" s="45">
        <v>134.50828552246094</v>
      </c>
      <c r="K446" s="45">
        <v>145.613037109375</v>
      </c>
      <c r="L446" s="45">
        <v>125.43679046630859</v>
      </c>
      <c r="M446" s="45">
        <v>121.37026214599609</v>
      </c>
      <c r="N446" s="45">
        <v>136.3851318359375</v>
      </c>
      <c r="O446" s="45">
        <v>121.21385192871094</v>
      </c>
      <c r="P446" s="45"/>
      <c r="Q446" s="45"/>
      <c r="R446" s="45">
        <v>117.92935180664062</v>
      </c>
      <c r="S446" s="45"/>
      <c r="T446" s="45"/>
      <c r="U446" s="45">
        <v>154.52812194824219</v>
      </c>
      <c r="V446" s="45">
        <v>124.96757507324219</v>
      </c>
      <c r="W446" s="45">
        <v>125.906005859375</v>
      </c>
      <c r="X446" s="45"/>
      <c r="Y446" s="45"/>
      <c r="Z446" s="45">
        <v>123.71633148193359</v>
      </c>
      <c r="AA446" s="45">
        <v>141.07728576660156</v>
      </c>
      <c r="AB446" s="45">
        <v>120.90104675292969</v>
      </c>
      <c r="AC446" s="45">
        <v>131.22377014160156</v>
      </c>
      <c r="AD446" s="45">
        <v>136.22872924804687</v>
      </c>
      <c r="AE446" s="45"/>
      <c r="AF446" s="45">
        <v>109.95269775390625</v>
      </c>
      <c r="AG446" s="45"/>
      <c r="AH446" s="2">
        <f t="shared" si="309"/>
        <v>10.279562695778937</v>
      </c>
      <c r="AI446" s="2">
        <f t="shared" si="310"/>
        <v>109.95269775390625</v>
      </c>
      <c r="AJ446" s="2">
        <f t="shared" si="311"/>
        <v>116.02600469595562</v>
      </c>
      <c r="AK446" s="2">
        <f t="shared" si="312"/>
        <v>131.44534873962402</v>
      </c>
      <c r="AL446" s="2">
        <f t="shared" si="313"/>
        <v>146.86469278329244</v>
      </c>
      <c r="AM446" s="2">
        <f t="shared" si="314"/>
        <v>154.52812194824219</v>
      </c>
      <c r="AN446" s="89">
        <f ca="1">INDIRECT("'calcGREEN(1)'!R"&amp;ROW('calcGREEN(1)'!$V$17)+(ROW(AN446)-ROW($AN$116))/3&amp;"C"&amp;COLUMN('calcGREEN(1)'!$V$17),FALSE)</f>
        <v>135.42358635303026</v>
      </c>
      <c r="AO446" s="64">
        <f t="shared" ref="AO446" ca="1" si="374">AN446</f>
        <v>135.42358635303026</v>
      </c>
      <c r="AP446" s="88">
        <f>AK446-AK449</f>
        <v>5.8065363566080777</v>
      </c>
      <c r="AQ446" s="88">
        <f>AK447-AK450</f>
        <v>5.483710924784333</v>
      </c>
      <c r="AR446" s="88">
        <f>AK448-AK451</f>
        <v>0.22370338439941406</v>
      </c>
      <c r="AS446" s="88">
        <f>data3!AM446</f>
        <v>0.17548373437696885</v>
      </c>
      <c r="AT446" s="2"/>
    </row>
    <row r="447" spans="1:46">
      <c r="A447" s="14" t="str">
        <f>'data organization'!S448</f>
        <v>445:17:1.3:LO</v>
      </c>
      <c r="B447" s="45">
        <v>132.17555236816406</v>
      </c>
      <c r="C447" s="45">
        <v>135.58595275878906</v>
      </c>
      <c r="D447" s="45">
        <v>127.01419067382813</v>
      </c>
      <c r="E447" s="45">
        <v>150.93270874023437</v>
      </c>
      <c r="F447" s="45">
        <v>134.22979736328125</v>
      </c>
      <c r="G447" s="45">
        <v>135.37994384765625</v>
      </c>
      <c r="H447" s="45">
        <v>133.5660400390625</v>
      </c>
      <c r="I447" s="45">
        <v>119.86152648925781</v>
      </c>
      <c r="J447" s="45">
        <v>127.93545532226562</v>
      </c>
      <c r="K447" s="45">
        <v>136.12954711914062</v>
      </c>
      <c r="L447" s="45">
        <v>122.78553771972656</v>
      </c>
      <c r="M447" s="45">
        <v>130.36163330078125</v>
      </c>
      <c r="N447" s="45">
        <v>143.6026611328125</v>
      </c>
      <c r="O447" s="45">
        <v>119.04325866699219</v>
      </c>
      <c r="P447" s="45"/>
      <c r="Q447" s="45"/>
      <c r="R447" s="45">
        <v>119.86152648925781</v>
      </c>
      <c r="S447" s="45"/>
      <c r="T447" s="45"/>
      <c r="U447" s="45">
        <v>138.05790710449219</v>
      </c>
      <c r="V447" s="45">
        <v>130.32730102539062</v>
      </c>
      <c r="W447" s="45">
        <v>126.95124816894531</v>
      </c>
      <c r="X447" s="45"/>
      <c r="Y447" s="45"/>
      <c r="Z447" s="45">
        <v>122.72830963134766</v>
      </c>
      <c r="AA447" s="45">
        <v>135.5001220703125</v>
      </c>
      <c r="AB447" s="45">
        <v>119.43236541748047</v>
      </c>
      <c r="AC447" s="45">
        <v>132.37582397460937</v>
      </c>
      <c r="AD447" s="45">
        <v>127.08285522460938</v>
      </c>
      <c r="AE447" s="45"/>
      <c r="AF447" s="45">
        <v>108.23414611816406</v>
      </c>
      <c r="AG447" s="45"/>
      <c r="AH447" s="2">
        <f t="shared" si="309"/>
        <v>9.0874871691176793</v>
      </c>
      <c r="AI447" s="2">
        <f t="shared" si="310"/>
        <v>108.23414611816406</v>
      </c>
      <c r="AJ447" s="2">
        <f t="shared" si="311"/>
        <v>115.91691136159854</v>
      </c>
      <c r="AK447" s="2">
        <f t="shared" si="312"/>
        <v>129.54814211527506</v>
      </c>
      <c r="AL447" s="2">
        <f t="shared" si="313"/>
        <v>143.17937286895159</v>
      </c>
      <c r="AM447" s="2">
        <f t="shared" si="314"/>
        <v>150.93270874023437</v>
      </c>
      <c r="AN447" s="89"/>
      <c r="AO447" s="64">
        <f t="shared" ref="AO447" ca="1" si="375">AN446</f>
        <v>135.42358635303026</v>
      </c>
      <c r="AP447" s="88"/>
      <c r="AQ447" s="88"/>
      <c r="AR447" s="88"/>
      <c r="AS447" s="88"/>
      <c r="AT447" s="2"/>
    </row>
    <row r="448" spans="1:46">
      <c r="A448" s="14" t="str">
        <f>'data organization'!S449</f>
        <v>446:17:1.3:HS</v>
      </c>
      <c r="B448" s="45">
        <v>154.94087219238281</v>
      </c>
      <c r="C448" s="45">
        <v>154.95033264160156</v>
      </c>
      <c r="D448" s="45">
        <v>154.93850708007812</v>
      </c>
      <c r="E448" s="45">
        <v>154.95033264160156</v>
      </c>
      <c r="F448" s="45">
        <v>154.93850708007812</v>
      </c>
      <c r="G448" s="45">
        <v>154.94560241699219</v>
      </c>
      <c r="H448" s="45">
        <v>154.95033264160156</v>
      </c>
      <c r="I448" s="45">
        <v>154.92195129394531</v>
      </c>
      <c r="J448" s="45">
        <v>154.92904663085937</v>
      </c>
      <c r="K448" s="45">
        <v>154.93850708007812</v>
      </c>
      <c r="L448" s="45">
        <v>154.92668151855469</v>
      </c>
      <c r="M448" s="45">
        <v>154.93850708007812</v>
      </c>
      <c r="N448" s="45">
        <v>154.94087219238281</v>
      </c>
      <c r="O448" s="45">
        <v>154.92668151855469</v>
      </c>
      <c r="P448" s="45"/>
      <c r="Q448" s="45"/>
      <c r="R448" s="45">
        <v>154.9432373046875</v>
      </c>
      <c r="S448" s="45"/>
      <c r="T448" s="45"/>
      <c r="U448" s="45">
        <v>154.92904663085937</v>
      </c>
      <c r="V448" s="45">
        <v>154.93614196777344</v>
      </c>
      <c r="W448" s="45">
        <v>154.93614196777344</v>
      </c>
      <c r="X448" s="45"/>
      <c r="Y448" s="45"/>
      <c r="Z448" s="45">
        <v>154.92431640625</v>
      </c>
      <c r="AA448" s="45">
        <v>154.93377685546875</v>
      </c>
      <c r="AB448" s="45">
        <v>154.93614196777344</v>
      </c>
      <c r="AC448" s="45">
        <v>154.93377685546875</v>
      </c>
      <c r="AD448" s="45">
        <v>154.89356994628906</v>
      </c>
      <c r="AE448" s="45"/>
      <c r="AF448" s="45">
        <v>154.91012573242187</v>
      </c>
      <c r="AG448" s="45"/>
      <c r="AH448" s="2">
        <f t="shared" si="309"/>
        <v>1.28690983238945E-2</v>
      </c>
      <c r="AI448" s="2">
        <f t="shared" si="310"/>
        <v>154.89356994628906</v>
      </c>
      <c r="AJ448" s="2">
        <f t="shared" si="311"/>
        <v>154.91457175432893</v>
      </c>
      <c r="AK448" s="2">
        <f t="shared" si="312"/>
        <v>154.93387540181479</v>
      </c>
      <c r="AL448" s="2">
        <f t="shared" si="313"/>
        <v>154.95317904930064</v>
      </c>
      <c r="AM448" s="2">
        <f t="shared" si="314"/>
        <v>154.95033264160156</v>
      </c>
      <c r="AN448" s="89"/>
      <c r="AO448" s="64">
        <f t="shared" ref="AO448" ca="1" si="376">AN446</f>
        <v>135.42358635303026</v>
      </c>
      <c r="AP448" s="88"/>
      <c r="AQ448" s="88"/>
      <c r="AR448" s="88"/>
      <c r="AS448" s="88"/>
      <c r="AT448" s="2"/>
    </row>
    <row r="449" spans="1:46">
      <c r="A449" s="14" t="str">
        <f>'data organization'!S450</f>
        <v>447:17:1.28:HI</v>
      </c>
      <c r="B449" s="45">
        <v>130.44174194335937</v>
      </c>
      <c r="C449" s="45">
        <v>132.63142395019531</v>
      </c>
      <c r="D449" s="45">
        <v>124.02914428710937</v>
      </c>
      <c r="E449" s="45">
        <v>140.45166015625</v>
      </c>
      <c r="F449" s="45">
        <v>130.59815979003906</v>
      </c>
      <c r="G449" s="45">
        <v>130.44174194335937</v>
      </c>
      <c r="H449" s="45">
        <v>127.15724182128906</v>
      </c>
      <c r="I449" s="45">
        <v>119.96261596679687</v>
      </c>
      <c r="J449" s="45">
        <v>128.56489562988281</v>
      </c>
      <c r="K449" s="45">
        <v>139.20042419433594</v>
      </c>
      <c r="L449" s="45">
        <v>119.96261596679687</v>
      </c>
      <c r="M449" s="45">
        <v>116.052490234375</v>
      </c>
      <c r="N449" s="45">
        <v>130.28533935546875</v>
      </c>
      <c r="O449" s="45">
        <v>115.89608764648437</v>
      </c>
      <c r="P449" s="45"/>
      <c r="Q449" s="45"/>
      <c r="R449" s="45">
        <v>112.76799011230469</v>
      </c>
      <c r="S449" s="45"/>
      <c r="T449" s="45"/>
      <c r="U449" s="45">
        <v>147.64630126953125</v>
      </c>
      <c r="V449" s="45">
        <v>119.33699798583984</v>
      </c>
      <c r="W449" s="45">
        <v>120.43183135986328</v>
      </c>
      <c r="X449" s="45"/>
      <c r="Y449" s="45"/>
      <c r="Z449" s="45">
        <v>118.24215698242187</v>
      </c>
      <c r="AA449" s="45">
        <v>134.82109069824219</v>
      </c>
      <c r="AB449" s="45">
        <v>115.58327484130859</v>
      </c>
      <c r="AC449" s="45">
        <v>125.43679046630859</v>
      </c>
      <c r="AD449" s="45">
        <v>130.28533935546875</v>
      </c>
      <c r="AE449" s="45"/>
      <c r="AF449" s="45">
        <v>105.10414123535156</v>
      </c>
      <c r="AG449" s="45"/>
      <c r="AH449" s="2">
        <f t="shared" si="309"/>
        <v>9.8013458747466231</v>
      </c>
      <c r="AI449" s="2">
        <f t="shared" si="310"/>
        <v>105.10414123535156</v>
      </c>
      <c r="AJ449" s="2">
        <f t="shared" si="311"/>
        <v>110.93679357089601</v>
      </c>
      <c r="AK449" s="2">
        <f t="shared" si="312"/>
        <v>125.63881238301595</v>
      </c>
      <c r="AL449" s="2">
        <f t="shared" si="313"/>
        <v>140.34083119513588</v>
      </c>
      <c r="AM449" s="2">
        <f t="shared" si="314"/>
        <v>147.64630126953125</v>
      </c>
      <c r="AN449" s="89">
        <f ca="1">INDIRECT("'calcGREEN(1)'!R"&amp;ROW('calcGREEN(1)'!$V$17)+(ROW(AN449)-ROW($AN$116))/3&amp;"C"&amp;COLUMN('calcGREEN(1)'!$V$17),FALSE)</f>
        <v>129.47595118678035</v>
      </c>
      <c r="AO449" s="64">
        <f t="shared" ref="AO449" ca="1" si="377">AN449</f>
        <v>129.47595118678035</v>
      </c>
      <c r="AP449" s="88">
        <f>AK449-AK452</f>
        <v>6.0281092325846259</v>
      </c>
      <c r="AQ449" s="88">
        <f>AK450-AK453</f>
        <v>6.0726140340169223</v>
      </c>
      <c r="AR449" s="88">
        <f>AK451-AK454</f>
        <v>0.62686284383138968</v>
      </c>
      <c r="AS449" s="88">
        <f>data3!AM449</f>
        <v>0.18485503811990078</v>
      </c>
      <c r="AT449" s="2"/>
    </row>
    <row r="450" spans="1:46">
      <c r="A450" s="14" t="str">
        <f>'data organization'!S451</f>
        <v>448:17:1.28:LO</v>
      </c>
      <c r="B450" s="45">
        <v>125.65804290771484</v>
      </c>
      <c r="C450" s="45">
        <v>132.08399963378906</v>
      </c>
      <c r="D450" s="45">
        <v>121.00022888183594</v>
      </c>
      <c r="E450" s="45">
        <v>143.62554931640625</v>
      </c>
      <c r="F450" s="45">
        <v>127.42046356201172</v>
      </c>
      <c r="G450" s="45">
        <v>131.31150817871094</v>
      </c>
      <c r="H450" s="45">
        <v>130.03547668457031</v>
      </c>
      <c r="I450" s="45">
        <v>116.57701873779297</v>
      </c>
      <c r="J450" s="45">
        <v>121.1776123046875</v>
      </c>
      <c r="K450" s="45">
        <v>130.79080200195312</v>
      </c>
      <c r="L450" s="45">
        <v>118.35088348388672</v>
      </c>
      <c r="M450" s="45">
        <v>124.97138977050781</v>
      </c>
      <c r="N450" s="45">
        <v>136.7418212890625</v>
      </c>
      <c r="O450" s="45">
        <v>113.31540679931641</v>
      </c>
      <c r="P450" s="45"/>
      <c r="Q450" s="45"/>
      <c r="R450" s="45">
        <v>114.17372131347656</v>
      </c>
      <c r="S450" s="45"/>
      <c r="T450" s="45"/>
      <c r="U450" s="45">
        <v>134.18974304199219</v>
      </c>
      <c r="V450" s="45">
        <v>124.50789642333984</v>
      </c>
      <c r="W450" s="45">
        <v>120.96017456054687</v>
      </c>
      <c r="X450" s="45"/>
      <c r="Y450" s="45"/>
      <c r="Z450" s="45">
        <v>117.04623413085937</v>
      </c>
      <c r="AA450" s="45">
        <v>129.01693725585937</v>
      </c>
      <c r="AB450" s="45">
        <v>114.06500244140625</v>
      </c>
      <c r="AC450" s="45">
        <v>126.21308898925781</v>
      </c>
      <c r="AD450" s="45">
        <v>121.41794586181641</v>
      </c>
      <c r="AE450" s="45"/>
      <c r="AF450" s="45">
        <v>102.89540100097656</v>
      </c>
      <c r="AG450" s="45"/>
      <c r="AH450" s="2">
        <f t="shared" si="309"/>
        <v>8.8989029229372729</v>
      </c>
      <c r="AI450" s="2">
        <f t="shared" si="310"/>
        <v>102.89540100097656</v>
      </c>
      <c r="AJ450" s="2">
        <f t="shared" si="311"/>
        <v>110.71607680608481</v>
      </c>
      <c r="AK450" s="2">
        <f t="shared" si="312"/>
        <v>124.06443119049072</v>
      </c>
      <c r="AL450" s="2">
        <f t="shared" si="313"/>
        <v>137.41278557489665</v>
      </c>
      <c r="AM450" s="2">
        <f t="shared" si="314"/>
        <v>143.62554931640625</v>
      </c>
      <c r="AN450" s="89"/>
      <c r="AO450" s="64">
        <f t="shared" ref="AO450" ca="1" si="378">AN449</f>
        <v>129.47595118678035</v>
      </c>
      <c r="AP450" s="88"/>
      <c r="AQ450" s="88"/>
      <c r="AR450" s="88"/>
      <c r="AS450" s="88"/>
      <c r="AT450" s="2"/>
    </row>
    <row r="451" spans="1:46">
      <c r="A451" s="14" t="str">
        <f>'data organization'!S452</f>
        <v>449:17:1.28:HS</v>
      </c>
      <c r="B451" s="45">
        <v>154.92904663085937</v>
      </c>
      <c r="C451" s="45">
        <v>154.9432373046875</v>
      </c>
      <c r="D451" s="45">
        <v>154.93377685546875</v>
      </c>
      <c r="E451" s="45">
        <v>154.94560241699219</v>
      </c>
      <c r="F451" s="45">
        <v>154.93377685546875</v>
      </c>
      <c r="G451" s="45">
        <v>154.95033264160156</v>
      </c>
      <c r="H451" s="45">
        <v>154.94087219238281</v>
      </c>
      <c r="I451" s="45">
        <v>154.91485595703125</v>
      </c>
      <c r="J451" s="45">
        <v>154.92195129394531</v>
      </c>
      <c r="K451" s="45">
        <v>154.93377685546875</v>
      </c>
      <c r="L451" s="45">
        <v>154.91722106933594</v>
      </c>
      <c r="M451" s="45">
        <v>154.93377685546875</v>
      </c>
      <c r="N451" s="45">
        <v>154.95033264160156</v>
      </c>
      <c r="O451" s="45">
        <v>154.92195129394531</v>
      </c>
      <c r="P451" s="45"/>
      <c r="Q451" s="45"/>
      <c r="R451" s="45">
        <v>154.94796752929687</v>
      </c>
      <c r="S451" s="45"/>
      <c r="T451" s="45"/>
      <c r="U451" s="45">
        <v>154.91722106933594</v>
      </c>
      <c r="V451" s="45">
        <v>154.92668151855469</v>
      </c>
      <c r="W451" s="45">
        <v>154.92904663085937</v>
      </c>
      <c r="X451" s="45"/>
      <c r="Y451" s="45"/>
      <c r="Z451" s="45">
        <v>154.91722106933594</v>
      </c>
      <c r="AA451" s="45">
        <v>154.91958618164062</v>
      </c>
      <c r="AB451" s="45">
        <v>154.92431640625</v>
      </c>
      <c r="AC451" s="45">
        <v>154.92668151855469</v>
      </c>
      <c r="AD451" s="45">
        <v>154.85099792480469</v>
      </c>
      <c r="AE451" s="45"/>
      <c r="AF451" s="45">
        <v>149.71389770507812</v>
      </c>
      <c r="AG451" s="45"/>
      <c r="AH451" s="2">
        <f t="shared" ref="AH451:AH514" si="379">STDEV(B451:AG451)</f>
        <v>1.0643825984264941</v>
      </c>
      <c r="AI451" s="2">
        <f t="shared" ref="AI451:AI514" si="380">MIN(B451:AG451)</f>
        <v>149.71389770507812</v>
      </c>
      <c r="AJ451" s="2">
        <f t="shared" ref="AJ451:AJ514" si="381">AK451-1.5*AH451</f>
        <v>153.11359811977565</v>
      </c>
      <c r="AK451" s="2">
        <f t="shared" ref="AK451:AK514" si="382">AVERAGE(B451:AG451)</f>
        <v>154.71017201741537</v>
      </c>
      <c r="AL451" s="2">
        <f t="shared" ref="AL451:AL514" si="383">AK451+1.5*AH451</f>
        <v>156.3067459150551</v>
      </c>
      <c r="AM451" s="2">
        <f t="shared" ref="AM451:AM514" si="384">MAX(B451:AG451)</f>
        <v>154.95033264160156</v>
      </c>
      <c r="AN451" s="89"/>
      <c r="AO451" s="64">
        <f t="shared" ref="AO451" ca="1" si="385">AN449</f>
        <v>129.47595118678035</v>
      </c>
      <c r="AP451" s="88"/>
      <c r="AQ451" s="88"/>
      <c r="AR451" s="88"/>
      <c r="AS451" s="88"/>
      <c r="AT451" s="2"/>
    </row>
    <row r="452" spans="1:46">
      <c r="A452" s="14" t="str">
        <f>'data organization'!S453</f>
        <v>450:17:1.26:HI</v>
      </c>
      <c r="B452" s="45">
        <v>124.185546875</v>
      </c>
      <c r="C452" s="45">
        <v>126.21881103515625</v>
      </c>
      <c r="D452" s="45">
        <v>118.08575439453125</v>
      </c>
      <c r="E452" s="45">
        <v>133.72625732421875</v>
      </c>
      <c r="F452" s="45">
        <v>124.185546875</v>
      </c>
      <c r="G452" s="45">
        <v>124.185546875</v>
      </c>
      <c r="H452" s="45">
        <v>121.05744934082031</v>
      </c>
      <c r="I452" s="45">
        <v>114.17562866210937</v>
      </c>
      <c r="J452" s="45">
        <v>122.46509552001953</v>
      </c>
      <c r="K452" s="45">
        <v>132.47500610351562</v>
      </c>
      <c r="L452" s="45">
        <v>114.17562866210937</v>
      </c>
      <c r="M452" s="45">
        <v>110.57831573486328</v>
      </c>
      <c r="N452" s="45">
        <v>124.02914428710937</v>
      </c>
      <c r="O452" s="45">
        <v>110.26551055908203</v>
      </c>
      <c r="P452" s="45"/>
      <c r="Q452" s="45"/>
      <c r="R452" s="45">
        <v>107.29381561279297</v>
      </c>
      <c r="S452" s="45"/>
      <c r="T452" s="45"/>
      <c r="U452" s="45">
        <v>140.60807800292969</v>
      </c>
      <c r="V452" s="45">
        <v>113.70641326904297</v>
      </c>
      <c r="W452" s="45">
        <v>114.64484405517578</v>
      </c>
      <c r="X452" s="45"/>
      <c r="Y452" s="45"/>
      <c r="Z452" s="45">
        <v>112.61157989501953</v>
      </c>
      <c r="AA452" s="45">
        <v>128.40847778320312</v>
      </c>
      <c r="AB452" s="45">
        <v>110.10910034179687</v>
      </c>
      <c r="AC452" s="45">
        <v>119.33699798583984</v>
      </c>
      <c r="AD452" s="45">
        <v>124.02914428710937</v>
      </c>
      <c r="AE452" s="45"/>
      <c r="AF452" s="45">
        <v>100.09918212890625</v>
      </c>
      <c r="AG452" s="45"/>
      <c r="AH452" s="2">
        <f t="shared" si="379"/>
        <v>9.3258899739464258</v>
      </c>
      <c r="AI452" s="2">
        <f t="shared" si="380"/>
        <v>100.09918212890625</v>
      </c>
      <c r="AJ452" s="2">
        <f t="shared" si="381"/>
        <v>105.62186818951167</v>
      </c>
      <c r="AK452" s="2">
        <f t="shared" si="382"/>
        <v>119.61070315043132</v>
      </c>
      <c r="AL452" s="2">
        <f t="shared" si="383"/>
        <v>133.59953811135097</v>
      </c>
      <c r="AM452" s="2">
        <f t="shared" si="384"/>
        <v>140.60807800292969</v>
      </c>
      <c r="AN452" s="89">
        <f ca="1">INDIRECT("'calcGREEN(1)'!R"&amp;ROW('calcGREEN(1)'!$V$17)+(ROW(AN452)-ROW($AN$116))/3&amp;"C"&amp;COLUMN('calcGREEN(1)'!$V$17),FALSE)</f>
        <v>123.21069629416118</v>
      </c>
      <c r="AO452" s="64">
        <f t="shared" ref="AO452" ca="1" si="386">AN452</f>
        <v>123.21069629416118</v>
      </c>
      <c r="AP452" s="88">
        <f>AK452-AK455</f>
        <v>6.2757492065429687</v>
      </c>
      <c r="AQ452" s="88">
        <f>AK453-AK456</f>
        <v>6.701094309488937</v>
      </c>
      <c r="AR452" s="88">
        <f>AK454-AK457</f>
        <v>6.7474727630615234</v>
      </c>
      <c r="AS452" s="88">
        <f>data3!AM452</f>
        <v>0.18964435977320537</v>
      </c>
      <c r="AT452" s="2"/>
    </row>
    <row r="453" spans="1:46">
      <c r="A453" s="14" t="str">
        <f>'data organization'!S454</f>
        <v>451:17:1.26:LO</v>
      </c>
      <c r="B453" s="45">
        <v>120.17623901367187</v>
      </c>
      <c r="C453" s="45">
        <v>125.44632720947266</v>
      </c>
      <c r="D453" s="45">
        <v>116.77729797363281</v>
      </c>
      <c r="E453" s="45">
        <v>137.3826904296875</v>
      </c>
      <c r="F453" s="45">
        <v>120.55390167236328</v>
      </c>
      <c r="G453" s="45">
        <v>125.03433227539063</v>
      </c>
      <c r="H453" s="45">
        <v>124.34195709228516</v>
      </c>
      <c r="I453" s="45">
        <v>110.13961791992187</v>
      </c>
      <c r="J453" s="45">
        <v>115.04348754882812</v>
      </c>
      <c r="K453" s="45">
        <v>123.43785858154297</v>
      </c>
      <c r="L453" s="45">
        <v>112.61157989501953</v>
      </c>
      <c r="M453" s="45">
        <v>118.05905151367187</v>
      </c>
      <c r="N453" s="45">
        <v>129.42320251464844</v>
      </c>
      <c r="O453" s="45">
        <v>107.34722137451172</v>
      </c>
      <c r="P453" s="45"/>
      <c r="Q453" s="45"/>
      <c r="R453" s="45">
        <v>108.50881195068359</v>
      </c>
      <c r="S453" s="45"/>
      <c r="T453" s="45"/>
      <c r="U453" s="45">
        <v>126.39048004150391</v>
      </c>
      <c r="V453" s="45">
        <v>118.22499084472656</v>
      </c>
      <c r="W453" s="45">
        <v>116.9432373046875</v>
      </c>
      <c r="X453" s="45"/>
      <c r="Y453" s="45"/>
      <c r="Z453" s="45">
        <v>111.91920471191406</v>
      </c>
      <c r="AA453" s="45">
        <v>122.45365142822266</v>
      </c>
      <c r="AB453" s="45">
        <v>107.86793518066406</v>
      </c>
      <c r="AC453" s="45">
        <v>119.7528076171875</v>
      </c>
      <c r="AD453" s="45">
        <v>116.61707305908203</v>
      </c>
      <c r="AE453" s="45"/>
      <c r="AF453" s="45">
        <v>97.350654602050781</v>
      </c>
      <c r="AG453" s="45"/>
      <c r="AH453" s="2">
        <f t="shared" si="379"/>
        <v>8.4934694001246402</v>
      </c>
      <c r="AI453" s="2">
        <f t="shared" si="380"/>
        <v>97.350654602050781</v>
      </c>
      <c r="AJ453" s="2">
        <f t="shared" si="381"/>
        <v>105.25161305628684</v>
      </c>
      <c r="AK453" s="2">
        <f t="shared" si="382"/>
        <v>117.9918171564738</v>
      </c>
      <c r="AL453" s="2">
        <f t="shared" si="383"/>
        <v>130.73202125666077</v>
      </c>
      <c r="AM453" s="2">
        <f t="shared" si="384"/>
        <v>137.3826904296875</v>
      </c>
      <c r="AN453" s="89"/>
      <c r="AO453" s="64">
        <f t="shared" ref="AO453" ca="1" si="387">AN452</f>
        <v>123.21069629416118</v>
      </c>
      <c r="AP453" s="88"/>
      <c r="AQ453" s="88"/>
      <c r="AR453" s="88"/>
      <c r="AS453" s="88"/>
      <c r="AT453" s="2"/>
    </row>
    <row r="454" spans="1:46">
      <c r="A454" s="14" t="str">
        <f>'data organization'!S455</f>
        <v>452:17:1.26:HS</v>
      </c>
      <c r="B454" s="45">
        <v>154.92195129394531</v>
      </c>
      <c r="C454" s="45">
        <v>154.93614196777344</v>
      </c>
      <c r="D454" s="45">
        <v>154.92431640625</v>
      </c>
      <c r="E454" s="45">
        <v>154.93850708007812</v>
      </c>
      <c r="F454" s="45">
        <v>154.92904663085937</v>
      </c>
      <c r="G454" s="45">
        <v>154.94087219238281</v>
      </c>
      <c r="H454" s="45">
        <v>154.93614196777344</v>
      </c>
      <c r="I454" s="45">
        <v>154.90776062011719</v>
      </c>
      <c r="J454" s="45">
        <v>154.9053955078125</v>
      </c>
      <c r="K454" s="45">
        <v>154.92195129394531</v>
      </c>
      <c r="L454" s="45">
        <v>154.73983764648437</v>
      </c>
      <c r="M454" s="45">
        <v>154.92904663085937</v>
      </c>
      <c r="N454" s="45">
        <v>154.93850708007812</v>
      </c>
      <c r="O454" s="45">
        <v>154.90776062011719</v>
      </c>
      <c r="P454" s="45"/>
      <c r="Q454" s="45"/>
      <c r="R454" s="45">
        <v>154.93850708007812</v>
      </c>
      <c r="S454" s="45"/>
      <c r="T454" s="45"/>
      <c r="U454" s="45">
        <v>154.68307495117187</v>
      </c>
      <c r="V454" s="45">
        <v>154.92195129394531</v>
      </c>
      <c r="W454" s="45">
        <v>154.92195129394531</v>
      </c>
      <c r="X454" s="45"/>
      <c r="Y454" s="45"/>
      <c r="Z454" s="45">
        <v>154.89830017089844</v>
      </c>
      <c r="AA454" s="45">
        <v>154.90066528320312</v>
      </c>
      <c r="AB454" s="45">
        <v>154.91249084472656</v>
      </c>
      <c r="AC454" s="45">
        <v>154.92431640625</v>
      </c>
      <c r="AD454" s="45">
        <v>144.71397399902344</v>
      </c>
      <c r="AE454" s="45"/>
      <c r="AF454" s="45">
        <v>145.40695190429688</v>
      </c>
      <c r="AG454" s="45"/>
      <c r="AH454" s="2">
        <f t="shared" si="379"/>
        <v>2.7815543066854476</v>
      </c>
      <c r="AI454" s="2">
        <f t="shared" si="380"/>
        <v>144.71397399902344</v>
      </c>
      <c r="AJ454" s="2">
        <f t="shared" si="381"/>
        <v>149.91097771355581</v>
      </c>
      <c r="AK454" s="2">
        <f t="shared" si="382"/>
        <v>154.08330917358398</v>
      </c>
      <c r="AL454" s="2">
        <f t="shared" si="383"/>
        <v>158.25564063361216</v>
      </c>
      <c r="AM454" s="2">
        <f t="shared" si="384"/>
        <v>154.94087219238281</v>
      </c>
      <c r="AN454" s="89"/>
      <c r="AO454" s="64">
        <f t="shared" ref="AO454" ca="1" si="388">AN452</f>
        <v>123.21069629416118</v>
      </c>
      <c r="AP454" s="88"/>
      <c r="AQ454" s="88"/>
      <c r="AR454" s="88"/>
      <c r="AS454" s="88"/>
      <c r="AT454" s="2"/>
    </row>
    <row r="455" spans="1:46">
      <c r="A455" s="14" t="str">
        <f>'data organization'!S456</f>
        <v>453:17:1.24:HI</v>
      </c>
      <c r="B455" s="45">
        <v>117.61653900146484</v>
      </c>
      <c r="C455" s="45">
        <v>119.64980316162109</v>
      </c>
      <c r="D455" s="45">
        <v>111.82955932617187</v>
      </c>
      <c r="E455" s="45">
        <v>126.68802642822266</v>
      </c>
      <c r="F455" s="45">
        <v>117.77294921875</v>
      </c>
      <c r="G455" s="45">
        <v>117.61653900146484</v>
      </c>
      <c r="H455" s="45">
        <v>114.64484405517578</v>
      </c>
      <c r="I455" s="45">
        <v>108.23223876953125</v>
      </c>
      <c r="J455" s="45">
        <v>115.89608764648437</v>
      </c>
      <c r="K455" s="45">
        <v>125.59319305419922</v>
      </c>
      <c r="L455" s="45">
        <v>108.23223876953125</v>
      </c>
      <c r="M455" s="45">
        <v>104.79133605957031</v>
      </c>
      <c r="N455" s="45">
        <v>117.61653900146484</v>
      </c>
      <c r="O455" s="45">
        <v>104.47852325439453</v>
      </c>
      <c r="P455" s="45"/>
      <c r="Q455" s="45"/>
      <c r="R455" s="45">
        <v>101.66323089599609</v>
      </c>
      <c r="S455" s="45"/>
      <c r="T455" s="45"/>
      <c r="U455" s="45">
        <v>133.25703430175781</v>
      </c>
      <c r="V455" s="45">
        <v>107.76303100585937</v>
      </c>
      <c r="W455" s="45">
        <v>108.70145416259766</v>
      </c>
      <c r="X455" s="45"/>
      <c r="Y455" s="45"/>
      <c r="Z455" s="45">
        <v>106.66819000244141</v>
      </c>
      <c r="AA455" s="45">
        <v>121.68306732177734</v>
      </c>
      <c r="AB455" s="45">
        <v>104.32212066650391</v>
      </c>
      <c r="AC455" s="45">
        <v>113.08079528808594</v>
      </c>
      <c r="AD455" s="45">
        <v>117.46013641357422</v>
      </c>
      <c r="AE455" s="45"/>
      <c r="AF455" s="45">
        <v>94.781417846679688</v>
      </c>
      <c r="AG455" s="45"/>
      <c r="AH455" s="2">
        <f t="shared" si="379"/>
        <v>8.845293498411122</v>
      </c>
      <c r="AI455" s="2">
        <f t="shared" si="380"/>
        <v>94.781417846679688</v>
      </c>
      <c r="AJ455" s="2">
        <f t="shared" si="381"/>
        <v>100.06701369627167</v>
      </c>
      <c r="AK455" s="2">
        <f t="shared" si="382"/>
        <v>113.33495394388835</v>
      </c>
      <c r="AL455" s="2">
        <f t="shared" si="383"/>
        <v>126.60289419150503</v>
      </c>
      <c r="AM455" s="2">
        <f t="shared" si="384"/>
        <v>133.25703430175781</v>
      </c>
      <c r="AN455" s="89">
        <f ca="1">INDIRECT("'calcGREEN(1)'!R"&amp;ROW('calcGREEN(1)'!$V$17)+(ROW(AN455)-ROW($AN$116))/3&amp;"C"&amp;COLUMN('calcGREEN(1)'!$V$17),FALSE)</f>
        <v>116.7831178791437</v>
      </c>
      <c r="AO455" s="66">
        <f t="shared" ref="AO455" ca="1" si="389">AN455</f>
        <v>116.7831178791437</v>
      </c>
      <c r="AP455" s="89"/>
      <c r="AQ455" s="89"/>
      <c r="AR455" s="89"/>
      <c r="AS455" s="89">
        <f>data3!AM455</f>
        <v>0</v>
      </c>
      <c r="AT455" s="2"/>
    </row>
    <row r="456" spans="1:46">
      <c r="A456" s="14" t="str">
        <f>'data organization'!S457</f>
        <v>454:17:1.24:LO</v>
      </c>
      <c r="B456" s="45">
        <v>114.27672576904297</v>
      </c>
      <c r="C456" s="45">
        <v>119.86724853515625</v>
      </c>
      <c r="D456" s="45">
        <v>109.32707977294922</v>
      </c>
      <c r="E456" s="45">
        <v>129.11993408203125</v>
      </c>
      <c r="F456" s="45">
        <v>113.09796142578125</v>
      </c>
      <c r="G456" s="45">
        <v>119.09475708007812</v>
      </c>
      <c r="H456" s="45">
        <v>117.79011535644531</v>
      </c>
      <c r="I456" s="45">
        <v>103.82810974121094</v>
      </c>
      <c r="J456" s="45">
        <v>107.76493835449219</v>
      </c>
      <c r="K456" s="45">
        <v>118.47104644775391</v>
      </c>
      <c r="L456" s="45">
        <v>105.64774322509766</v>
      </c>
      <c r="M456" s="45">
        <v>111.0494384765625</v>
      </c>
      <c r="N456" s="45">
        <v>122.67681121826172</v>
      </c>
      <c r="O456" s="45">
        <v>102.08857727050781</v>
      </c>
      <c r="P456" s="45"/>
      <c r="Q456" s="45"/>
      <c r="R456" s="45">
        <v>102.12863159179687</v>
      </c>
      <c r="S456" s="45"/>
      <c r="T456" s="45"/>
      <c r="U456" s="45">
        <v>119.28359222412109</v>
      </c>
      <c r="V456" s="45">
        <v>111.11238098144531</v>
      </c>
      <c r="W456" s="45">
        <v>109.82490539550781</v>
      </c>
      <c r="X456" s="45"/>
      <c r="Y456" s="45"/>
      <c r="Z456" s="45">
        <v>104.37171173095703</v>
      </c>
      <c r="AA456" s="45">
        <v>115.02632141113281</v>
      </c>
      <c r="AB456" s="45">
        <v>100.64659881591797</v>
      </c>
      <c r="AC456" s="45">
        <v>112.58296966552734</v>
      </c>
      <c r="AD456" s="45">
        <v>109.83634948730469</v>
      </c>
      <c r="AE456" s="45"/>
      <c r="AF456" s="45">
        <v>92.063400268554688</v>
      </c>
      <c r="AG456" s="45"/>
      <c r="AH456" s="2">
        <f t="shared" si="379"/>
        <v>8.2755104755081792</v>
      </c>
      <c r="AI456" s="2">
        <f t="shared" si="380"/>
        <v>92.063400268554688</v>
      </c>
      <c r="AJ456" s="2">
        <f t="shared" si="381"/>
        <v>98.877457133722601</v>
      </c>
      <c r="AK456" s="2">
        <f t="shared" si="382"/>
        <v>111.29072284698486</v>
      </c>
      <c r="AL456" s="2">
        <f t="shared" si="383"/>
        <v>123.70398856024713</v>
      </c>
      <c r="AM456" s="2">
        <f t="shared" si="384"/>
        <v>129.11993408203125</v>
      </c>
      <c r="AN456" s="89"/>
      <c r="AO456" s="66">
        <f t="shared" ref="AO456" ca="1" si="390">AN455</f>
        <v>116.7831178791437</v>
      </c>
      <c r="AP456" s="89"/>
      <c r="AQ456" s="89"/>
      <c r="AR456" s="89"/>
      <c r="AS456" s="89"/>
      <c r="AT456" s="2"/>
    </row>
    <row r="457" spans="1:46">
      <c r="A457" s="14" t="str">
        <f>'data organization'!S458</f>
        <v>455:17:1.24:HS</v>
      </c>
      <c r="B457" s="45">
        <v>154.91485595703125</v>
      </c>
      <c r="C457" s="45">
        <v>154.93141174316406</v>
      </c>
      <c r="D457" s="45">
        <v>154.91249084472656</v>
      </c>
      <c r="E457" s="45">
        <v>154.93850708007812</v>
      </c>
      <c r="F457" s="45">
        <v>154.92431640625</v>
      </c>
      <c r="G457" s="45">
        <v>154.92904663085937</v>
      </c>
      <c r="H457" s="45">
        <v>154.92904663085937</v>
      </c>
      <c r="I457" s="45">
        <v>133.66636657714844</v>
      </c>
      <c r="J457" s="45">
        <v>154.87701416015625</v>
      </c>
      <c r="K457" s="45">
        <v>154.91722106933594</v>
      </c>
      <c r="L457" s="45">
        <v>132.639892578125</v>
      </c>
      <c r="M457" s="45">
        <v>154.91958618164062</v>
      </c>
      <c r="N457" s="45">
        <v>154.93614196777344</v>
      </c>
      <c r="O457" s="45">
        <v>154.88174438476562</v>
      </c>
      <c r="P457" s="45"/>
      <c r="Q457" s="45"/>
      <c r="R457" s="45">
        <v>154.93614196777344</v>
      </c>
      <c r="S457" s="45"/>
      <c r="T457" s="45"/>
      <c r="U457" s="45">
        <v>138.9169921875</v>
      </c>
      <c r="V457" s="45">
        <v>154.91958618164062</v>
      </c>
      <c r="W457" s="45">
        <v>154.91958618164062</v>
      </c>
      <c r="X457" s="45"/>
      <c r="Y457" s="45"/>
      <c r="Z457" s="45">
        <v>154.87228393554687</v>
      </c>
      <c r="AA457" s="45">
        <v>139.44441223144531</v>
      </c>
      <c r="AB457" s="45">
        <v>143.95475769042969</v>
      </c>
      <c r="AC457" s="45">
        <v>154.90776062011719</v>
      </c>
      <c r="AD457" s="45">
        <v>99.948806762695312</v>
      </c>
      <c r="AE457" s="45"/>
      <c r="AF457" s="45">
        <v>113.92210388183594</v>
      </c>
      <c r="AG457" s="45"/>
      <c r="AH457" s="38">
        <f t="shared" si="379"/>
        <v>14.575358025145576</v>
      </c>
      <c r="AI457" s="38">
        <f t="shared" si="380"/>
        <v>99.948806762695312</v>
      </c>
      <c r="AJ457" s="38">
        <f t="shared" si="381"/>
        <v>125.4727993728041</v>
      </c>
      <c r="AK457" s="38">
        <f t="shared" si="382"/>
        <v>147.33583641052246</v>
      </c>
      <c r="AL457" s="38">
        <f t="shared" si="383"/>
        <v>169.19887344824082</v>
      </c>
      <c r="AM457" s="38">
        <f t="shared" si="384"/>
        <v>154.93850708007812</v>
      </c>
      <c r="AN457" s="90"/>
      <c r="AO457" s="67">
        <f t="shared" ref="AO457" ca="1" si="391">AN455</f>
        <v>116.7831178791437</v>
      </c>
      <c r="AP457" s="90"/>
      <c r="AQ457" s="90"/>
      <c r="AR457" s="90"/>
      <c r="AS457" s="90"/>
      <c r="AT457" s="38"/>
    </row>
    <row r="458" spans="1:46">
      <c r="A458" s="14" t="str">
        <f>'data organization'!S459</f>
        <v>456:18:3.5:HI</v>
      </c>
      <c r="B458" s="45">
        <v>139.98245239257812</v>
      </c>
      <c r="C458" s="45">
        <v>141.85931396484375</v>
      </c>
      <c r="D458" s="45">
        <v>133.25703430175781</v>
      </c>
      <c r="E458" s="45">
        <v>148.74113464355469</v>
      </c>
      <c r="F458" s="45">
        <v>138.57481384277344</v>
      </c>
      <c r="G458" s="45">
        <v>138.88761901855469</v>
      </c>
      <c r="H458" s="45">
        <v>135.60311889648437</v>
      </c>
      <c r="I458" s="45">
        <v>128.40847778320312</v>
      </c>
      <c r="J458" s="45">
        <v>135.759521484375</v>
      </c>
      <c r="K458" s="45">
        <v>148.89753723144531</v>
      </c>
      <c r="L458" s="45">
        <v>126.21881103515625</v>
      </c>
      <c r="M458" s="45">
        <v>123.55992889404297</v>
      </c>
      <c r="N458" s="45">
        <v>138.73121643066406</v>
      </c>
      <c r="O458" s="45">
        <v>124.185546875</v>
      </c>
      <c r="P458" s="45"/>
      <c r="Q458" s="45"/>
      <c r="R458" s="45">
        <v>120.90104675292969</v>
      </c>
      <c r="S458" s="45"/>
      <c r="T458" s="45"/>
      <c r="U458" s="45">
        <v>159.22026062011719</v>
      </c>
      <c r="V458" s="45">
        <v>128.09567260742187</v>
      </c>
      <c r="W458" s="45">
        <v>129.9725341796875</v>
      </c>
      <c r="X458" s="45"/>
      <c r="Y458" s="45"/>
      <c r="Z458" s="45">
        <v>125.28038787841797</v>
      </c>
      <c r="AA458" s="45">
        <v>142.01571655273438</v>
      </c>
      <c r="AB458" s="45">
        <v>123.87274169921875</v>
      </c>
      <c r="AC458" s="45">
        <v>135.44670104980469</v>
      </c>
      <c r="AD458" s="45">
        <v>136.85435485839844</v>
      </c>
      <c r="AE458" s="45"/>
      <c r="AF458" s="45">
        <v>112.76799011230469</v>
      </c>
      <c r="AG458" s="45"/>
      <c r="AH458" s="2">
        <f t="shared" si="379"/>
        <v>10.36278024358627</v>
      </c>
      <c r="AI458" s="2">
        <f t="shared" si="380"/>
        <v>112.76799011230469</v>
      </c>
      <c r="AJ458" s="2">
        <f t="shared" si="381"/>
        <v>118.50141018068179</v>
      </c>
      <c r="AK458" s="2">
        <f t="shared" si="382"/>
        <v>134.04558054606119</v>
      </c>
      <c r="AL458" s="2">
        <f t="shared" si="383"/>
        <v>149.5897509114406</v>
      </c>
      <c r="AM458" s="2">
        <f t="shared" si="384"/>
        <v>159.22026062011719</v>
      </c>
      <c r="AN458" s="89">
        <f ca="1">INDIRECT("'calcGREEN(1)'!R"&amp;ROW('calcGREEN(1)'!$V$17)+(ROW(AN458)-ROW($AN$116))/3&amp;"C"&amp;COLUMN('calcGREEN(1)'!$V$17),FALSE)</f>
        <v>139.17669005948494</v>
      </c>
      <c r="AO458" s="64">
        <f t="shared" ref="AO458" ca="1" si="392">AN458</f>
        <v>139.17669005948494</v>
      </c>
      <c r="AP458" s="88">
        <f>AK458-AK461</f>
        <v>1.1078678766886298</v>
      </c>
      <c r="AQ458" s="88">
        <f>AK459-AK462</f>
        <v>0.43488311767578125</v>
      </c>
      <c r="AR458" s="88">
        <f>AK460-AK463</f>
        <v>0</v>
      </c>
      <c r="AS458" s="88">
        <f>data3!AM458</f>
        <v>2.4065294573383689E-2</v>
      </c>
      <c r="AT458" s="2"/>
    </row>
    <row r="459" spans="1:46">
      <c r="A459" s="14" t="str">
        <f>'data organization'!S460</f>
        <v>457:18:3.5:LO</v>
      </c>
      <c r="B459" s="45">
        <v>134.92218017578125</v>
      </c>
      <c r="C459" s="45">
        <v>135.33416748046875</v>
      </c>
      <c r="D459" s="45">
        <v>130.11558532714844</v>
      </c>
      <c r="E459" s="45">
        <v>152.32318115234375</v>
      </c>
      <c r="F459" s="45">
        <v>135.55734252929687</v>
      </c>
      <c r="G459" s="45">
        <v>135.19683837890625</v>
      </c>
      <c r="H459" s="45">
        <v>136.66171264648437</v>
      </c>
      <c r="I459" s="45">
        <v>122.52231597900391</v>
      </c>
      <c r="J459" s="45">
        <v>128.5477294921875</v>
      </c>
      <c r="K459" s="45">
        <v>137.69169616699219</v>
      </c>
      <c r="L459" s="45">
        <v>122.95147705078125</v>
      </c>
      <c r="M459" s="45">
        <v>132.04966735839844</v>
      </c>
      <c r="N459" s="45">
        <v>145.84001159667969</v>
      </c>
      <c r="O459" s="45">
        <v>121.00595092773437</v>
      </c>
      <c r="P459" s="45"/>
      <c r="Q459" s="45"/>
      <c r="R459" s="45">
        <v>121.99015808105469</v>
      </c>
      <c r="S459" s="45"/>
      <c r="T459" s="45"/>
      <c r="U459" s="45">
        <v>141.50836181640625</v>
      </c>
      <c r="V459" s="45">
        <v>133.40008544921875</v>
      </c>
      <c r="W459" s="45">
        <v>130.81369018554687</v>
      </c>
      <c r="X459" s="45"/>
      <c r="Y459" s="45"/>
      <c r="Z459" s="45">
        <v>123.99862670898437</v>
      </c>
      <c r="AA459" s="45">
        <v>135.75761413574219</v>
      </c>
      <c r="AB459" s="45">
        <v>122.36782073974609</v>
      </c>
      <c r="AC459" s="45">
        <v>136.22682189941406</v>
      </c>
      <c r="AD459" s="45">
        <v>126.95697021484375</v>
      </c>
      <c r="AE459" s="45"/>
      <c r="AF459" s="45">
        <v>110.27123260498047</v>
      </c>
      <c r="AG459" s="45"/>
      <c r="AH459" s="2">
        <f t="shared" si="379"/>
        <v>9.0444693617567413</v>
      </c>
      <c r="AI459" s="2">
        <f t="shared" si="380"/>
        <v>110.27123260498047</v>
      </c>
      <c r="AJ459" s="2">
        <f t="shared" si="381"/>
        <v>117.8504308781209</v>
      </c>
      <c r="AK459" s="2">
        <f t="shared" si="382"/>
        <v>131.41713492075601</v>
      </c>
      <c r="AL459" s="2">
        <f t="shared" si="383"/>
        <v>144.98383896339112</v>
      </c>
      <c r="AM459" s="2">
        <f t="shared" si="384"/>
        <v>152.32318115234375</v>
      </c>
      <c r="AN459" s="89"/>
      <c r="AO459" s="64">
        <f t="shared" ref="AO459" ca="1" si="393">AN458</f>
        <v>139.17669005948494</v>
      </c>
      <c r="AP459" s="88"/>
      <c r="AQ459" s="88"/>
      <c r="AR459" s="88"/>
      <c r="AS459" s="88"/>
      <c r="AT459" s="2"/>
    </row>
    <row r="460" spans="1:46">
      <c r="A460" s="14" t="str">
        <f>'data organization'!S461</f>
        <v>458:18:3.5:HS</v>
      </c>
      <c r="B460" s="45">
        <v>154.9432373046875</v>
      </c>
      <c r="C460" s="45">
        <v>154.95269775390625</v>
      </c>
      <c r="D460" s="45">
        <v>154.94087219238281</v>
      </c>
      <c r="E460" s="45">
        <v>154.95033264160156</v>
      </c>
      <c r="F460" s="45">
        <v>154.9432373046875</v>
      </c>
      <c r="G460" s="45">
        <v>154.95033264160156</v>
      </c>
      <c r="H460" s="45">
        <v>154.9432373046875</v>
      </c>
      <c r="I460" s="45">
        <v>154.93141174316406</v>
      </c>
      <c r="J460" s="45">
        <v>154.93377685546875</v>
      </c>
      <c r="K460" s="45">
        <v>154.9432373046875</v>
      </c>
      <c r="L460" s="45">
        <v>154.93377685546875</v>
      </c>
      <c r="M460" s="45">
        <v>154.93377685546875</v>
      </c>
      <c r="N460" s="45">
        <v>154.94560241699219</v>
      </c>
      <c r="O460" s="45">
        <v>154.92904663085937</v>
      </c>
      <c r="P460" s="45"/>
      <c r="Q460" s="45"/>
      <c r="R460" s="45">
        <v>154.95033264160156</v>
      </c>
      <c r="S460" s="45"/>
      <c r="T460" s="45"/>
      <c r="U460" s="45">
        <v>154.92904663085937</v>
      </c>
      <c r="V460" s="45">
        <v>154.94087219238281</v>
      </c>
      <c r="W460" s="45">
        <v>154.93850708007812</v>
      </c>
      <c r="X460" s="45"/>
      <c r="Y460" s="45"/>
      <c r="Z460" s="45">
        <v>154.92195129394531</v>
      </c>
      <c r="AA460" s="45">
        <v>154.93141174316406</v>
      </c>
      <c r="AB460" s="45">
        <v>154.92904663085937</v>
      </c>
      <c r="AC460" s="45">
        <v>154.93614196777344</v>
      </c>
      <c r="AD460" s="45">
        <v>154.90303039550781</v>
      </c>
      <c r="AE460" s="45"/>
      <c r="AF460" s="45">
        <v>154.91485595703125</v>
      </c>
      <c r="AG460" s="45"/>
      <c r="AH460" s="2">
        <f t="shared" si="379"/>
        <v>1.1763270420119319E-2</v>
      </c>
      <c r="AI460" s="2">
        <f t="shared" si="380"/>
        <v>154.90303039550781</v>
      </c>
      <c r="AJ460" s="2">
        <f t="shared" si="381"/>
        <v>154.91859560848928</v>
      </c>
      <c r="AK460" s="2">
        <f t="shared" si="382"/>
        <v>154.93624051411948</v>
      </c>
      <c r="AL460" s="2">
        <f t="shared" si="383"/>
        <v>154.95388541974967</v>
      </c>
      <c r="AM460" s="2">
        <f t="shared" si="384"/>
        <v>154.95269775390625</v>
      </c>
      <c r="AN460" s="89"/>
      <c r="AO460" s="64">
        <f t="shared" ref="AO460" ca="1" si="394">AN458</f>
        <v>139.17669005948494</v>
      </c>
      <c r="AP460" s="88"/>
      <c r="AQ460" s="88"/>
      <c r="AR460" s="88"/>
      <c r="AS460" s="88"/>
      <c r="AT460" s="2"/>
    </row>
    <row r="461" spans="1:46">
      <c r="A461" s="14" t="str">
        <f>'data organization'!S462</f>
        <v>459:18:3.48:HI</v>
      </c>
      <c r="B461" s="45">
        <v>138.88761901855469</v>
      </c>
      <c r="C461" s="45">
        <v>140.76448059082031</v>
      </c>
      <c r="D461" s="45">
        <v>132.16220092773437</v>
      </c>
      <c r="E461" s="45">
        <v>147.64630126953125</v>
      </c>
      <c r="F461" s="45">
        <v>137.32356262207031</v>
      </c>
      <c r="G461" s="45">
        <v>137.63638305664062</v>
      </c>
      <c r="H461" s="45">
        <v>134.50828552246094</v>
      </c>
      <c r="I461" s="45">
        <v>127.47005462646484</v>
      </c>
      <c r="J461" s="45">
        <v>134.82109069824219</v>
      </c>
      <c r="K461" s="45">
        <v>147.80270385742187</v>
      </c>
      <c r="L461" s="45">
        <v>125.28038787841797</v>
      </c>
      <c r="M461" s="45">
        <v>122.62149810791016</v>
      </c>
      <c r="N461" s="45">
        <v>137.47996520996094</v>
      </c>
      <c r="O461" s="45">
        <v>122.93431091308594</v>
      </c>
      <c r="P461" s="45"/>
      <c r="Q461" s="45"/>
      <c r="R461" s="45">
        <v>119.80621337890625</v>
      </c>
      <c r="S461" s="45"/>
      <c r="T461" s="45"/>
      <c r="U461" s="45">
        <v>157.65621948242187</v>
      </c>
      <c r="V461" s="45">
        <v>127.00083923339844</v>
      </c>
      <c r="W461" s="45">
        <v>128.87770080566406</v>
      </c>
      <c r="X461" s="45"/>
      <c r="Y461" s="45"/>
      <c r="Z461" s="45">
        <v>124.34195709228516</v>
      </c>
      <c r="AA461" s="45">
        <v>140.92088317871094</v>
      </c>
      <c r="AB461" s="45">
        <v>122.93431091308594</v>
      </c>
      <c r="AC461" s="45">
        <v>134.35186767578125</v>
      </c>
      <c r="AD461" s="45">
        <v>135.60311889648437</v>
      </c>
      <c r="AE461" s="45"/>
      <c r="AF461" s="45">
        <v>111.67314910888672</v>
      </c>
      <c r="AG461" s="45"/>
      <c r="AH461" s="2">
        <f t="shared" si="379"/>
        <v>10.282310490195577</v>
      </c>
      <c r="AI461" s="2">
        <f t="shared" si="380"/>
        <v>111.67314910888672</v>
      </c>
      <c r="AJ461" s="2">
        <f t="shared" si="381"/>
        <v>117.5142469340792</v>
      </c>
      <c r="AK461" s="2">
        <f t="shared" si="382"/>
        <v>132.93771266937256</v>
      </c>
      <c r="AL461" s="2">
        <f t="shared" si="383"/>
        <v>148.36117840466594</v>
      </c>
      <c r="AM461" s="2">
        <f t="shared" si="384"/>
        <v>157.65621948242187</v>
      </c>
      <c r="AN461" s="89">
        <f ca="1">INDIRECT("'calcGREEN(1)'!R"&amp;ROW('calcGREEN(1)'!$V$17)+(ROW(AN461)-ROW($AN$116))/3&amp;"C"&amp;COLUMN('calcGREEN(1)'!$V$17),FALSE)</f>
        <v>138.37900749067754</v>
      </c>
      <c r="AO461" s="64">
        <f t="shared" ref="AO461" ca="1" si="395">AN461</f>
        <v>138.37900749067754</v>
      </c>
      <c r="AP461" s="88">
        <f>AK461-AK464</f>
        <v>0.49528439839681937</v>
      </c>
      <c r="AQ461" s="88">
        <f>AK462-AK465</f>
        <v>0.50998528798419329</v>
      </c>
      <c r="AR461" s="88">
        <f>AK463-AK466</f>
        <v>9.8546346029593224E-4</v>
      </c>
      <c r="AS461" s="88">
        <f>data3!AM461</f>
        <v>1.577388086626641E-2</v>
      </c>
      <c r="AT461" s="2"/>
    </row>
    <row r="462" spans="1:46">
      <c r="A462" s="14" t="str">
        <f>'data organization'!S463</f>
        <v>460:18:3.48:LO</v>
      </c>
      <c r="B462" s="45">
        <v>134.45867919921875</v>
      </c>
      <c r="C462" s="45">
        <v>135.55162048339844</v>
      </c>
      <c r="D462" s="45">
        <v>129.53765869140625</v>
      </c>
      <c r="E462" s="45">
        <v>151.73381042480469</v>
      </c>
      <c r="F462" s="45">
        <v>134.93934631347656</v>
      </c>
      <c r="G462" s="45">
        <v>135.47149658203125</v>
      </c>
      <c r="H462" s="45">
        <v>135.19683837890625</v>
      </c>
      <c r="I462" s="45">
        <v>121.91004943847656</v>
      </c>
      <c r="J462" s="45">
        <v>128.1300048828125</v>
      </c>
      <c r="K462" s="45">
        <v>138.45845031738281</v>
      </c>
      <c r="L462" s="45">
        <v>122.57381439208984</v>
      </c>
      <c r="M462" s="45">
        <v>131.55757141113281</v>
      </c>
      <c r="N462" s="45">
        <v>145.29640197753906</v>
      </c>
      <c r="O462" s="45">
        <v>120.41085052490234</v>
      </c>
      <c r="P462" s="45"/>
      <c r="Q462" s="45"/>
      <c r="R462" s="45">
        <v>121.58388519287109</v>
      </c>
      <c r="S462" s="45"/>
      <c r="T462" s="45"/>
      <c r="U462" s="45">
        <v>141.53697204589844</v>
      </c>
      <c r="V462" s="45">
        <v>132.66194152832031</v>
      </c>
      <c r="W462" s="45">
        <v>130.25863647460937</v>
      </c>
      <c r="X462" s="45"/>
      <c r="Y462" s="45"/>
      <c r="Z462" s="45">
        <v>123.23185729980469</v>
      </c>
      <c r="AA462" s="45">
        <v>135.17967224121094</v>
      </c>
      <c r="AB462" s="45">
        <v>121.7784423828125</v>
      </c>
      <c r="AC462" s="45">
        <v>135.92355346679687</v>
      </c>
      <c r="AD462" s="45">
        <v>126.51636505126953</v>
      </c>
      <c r="AE462" s="45"/>
      <c r="AF462" s="45">
        <v>109.67612457275391</v>
      </c>
      <c r="AG462" s="45"/>
      <c r="AH462" s="2">
        <f t="shared" si="379"/>
        <v>9.1296326634395868</v>
      </c>
      <c r="AI462" s="2">
        <f t="shared" si="380"/>
        <v>109.67612457275391</v>
      </c>
      <c r="AJ462" s="2">
        <f t="shared" si="381"/>
        <v>117.28780280792085</v>
      </c>
      <c r="AK462" s="2">
        <f t="shared" si="382"/>
        <v>130.98225180308023</v>
      </c>
      <c r="AL462" s="2">
        <f t="shared" si="383"/>
        <v>144.67670079823961</v>
      </c>
      <c r="AM462" s="2">
        <f t="shared" si="384"/>
        <v>151.73381042480469</v>
      </c>
      <c r="AN462" s="89"/>
      <c r="AO462" s="64">
        <f t="shared" ref="AO462" ca="1" si="396">AN461</f>
        <v>138.37900749067754</v>
      </c>
      <c r="AP462" s="88"/>
      <c r="AQ462" s="88"/>
      <c r="AR462" s="88"/>
      <c r="AS462" s="88"/>
      <c r="AT462" s="2"/>
    </row>
    <row r="463" spans="1:46">
      <c r="A463" s="14" t="str">
        <f>'data organization'!S464</f>
        <v>461:18:3.48:HS</v>
      </c>
      <c r="B463" s="45">
        <v>154.94560241699219</v>
      </c>
      <c r="C463" s="45">
        <v>154.9432373046875</v>
      </c>
      <c r="D463" s="45">
        <v>154.94560241699219</v>
      </c>
      <c r="E463" s="45">
        <v>154.95506286621094</v>
      </c>
      <c r="F463" s="45">
        <v>154.94796752929687</v>
      </c>
      <c r="G463" s="45">
        <v>154.94796752929687</v>
      </c>
      <c r="H463" s="45">
        <v>154.95033264160156</v>
      </c>
      <c r="I463" s="45">
        <v>154.93141174316406</v>
      </c>
      <c r="J463" s="45">
        <v>154.92431640625</v>
      </c>
      <c r="K463" s="45">
        <v>154.94087219238281</v>
      </c>
      <c r="L463" s="45">
        <v>154.93614196777344</v>
      </c>
      <c r="M463" s="45">
        <v>154.94087219238281</v>
      </c>
      <c r="N463" s="45">
        <v>154.95033264160156</v>
      </c>
      <c r="O463" s="45">
        <v>154.92904663085937</v>
      </c>
      <c r="P463" s="45"/>
      <c r="Q463" s="45"/>
      <c r="R463" s="45">
        <v>154.95269775390625</v>
      </c>
      <c r="S463" s="45"/>
      <c r="T463" s="45"/>
      <c r="U463" s="45">
        <v>154.92668151855469</v>
      </c>
      <c r="V463" s="45">
        <v>154.93614196777344</v>
      </c>
      <c r="W463" s="45">
        <v>154.93614196777344</v>
      </c>
      <c r="X463" s="45"/>
      <c r="Y463" s="45"/>
      <c r="Z463" s="45">
        <v>154.92195129394531</v>
      </c>
      <c r="AA463" s="45">
        <v>154.93377685546875</v>
      </c>
      <c r="AB463" s="45">
        <v>154.93141174316406</v>
      </c>
      <c r="AC463" s="45">
        <v>154.93377685546875</v>
      </c>
      <c r="AD463" s="45">
        <v>154.89120483398438</v>
      </c>
      <c r="AE463" s="45"/>
      <c r="AF463" s="45">
        <v>154.91722106933594</v>
      </c>
      <c r="AG463" s="45"/>
      <c r="AH463" s="2">
        <f t="shared" si="379"/>
        <v>1.3991830969037552E-2</v>
      </c>
      <c r="AI463" s="2">
        <f t="shared" si="380"/>
        <v>154.89120483398438</v>
      </c>
      <c r="AJ463" s="2">
        <f t="shared" si="381"/>
        <v>154.91525276766592</v>
      </c>
      <c r="AK463" s="2">
        <f t="shared" si="382"/>
        <v>154.93624051411948</v>
      </c>
      <c r="AL463" s="2">
        <f t="shared" si="383"/>
        <v>154.95722826057303</v>
      </c>
      <c r="AM463" s="2">
        <f t="shared" si="384"/>
        <v>154.95506286621094</v>
      </c>
      <c r="AN463" s="89"/>
      <c r="AO463" s="64">
        <f t="shared" ref="AO463" ca="1" si="397">AN461</f>
        <v>138.37900749067754</v>
      </c>
      <c r="AP463" s="88"/>
      <c r="AQ463" s="88"/>
      <c r="AR463" s="88"/>
      <c r="AS463" s="88"/>
      <c r="AT463" s="2"/>
    </row>
    <row r="464" spans="1:46">
      <c r="A464" s="14" t="str">
        <f>'data organization'!S465</f>
        <v>462:18:3.46:HI</v>
      </c>
      <c r="B464" s="45">
        <v>138.26199340820312</v>
      </c>
      <c r="C464" s="45">
        <v>140.29525756835937</v>
      </c>
      <c r="D464" s="45">
        <v>131.6929931640625</v>
      </c>
      <c r="E464" s="45">
        <v>147.17707824707031</v>
      </c>
      <c r="F464" s="45">
        <v>136.85435485839844</v>
      </c>
      <c r="G464" s="45">
        <v>137.16716003417969</v>
      </c>
      <c r="H464" s="45">
        <v>133.88265991210937</v>
      </c>
      <c r="I464" s="45">
        <v>127.00083923339844</v>
      </c>
      <c r="J464" s="45">
        <v>134.35186767578125</v>
      </c>
      <c r="K464" s="45">
        <v>147.17707824707031</v>
      </c>
      <c r="L464" s="45">
        <v>124.81117248535156</v>
      </c>
      <c r="M464" s="45">
        <v>122.15228271484375</v>
      </c>
      <c r="N464" s="45">
        <v>137.01075744628906</v>
      </c>
      <c r="O464" s="45">
        <v>122.46509552001953</v>
      </c>
      <c r="P464" s="45"/>
      <c r="Q464" s="45"/>
      <c r="R464" s="45">
        <v>119.33699798583984</v>
      </c>
      <c r="S464" s="45"/>
      <c r="T464" s="45"/>
      <c r="U464" s="45">
        <v>157.03059387207031</v>
      </c>
      <c r="V464" s="45">
        <v>126.53162384033203</v>
      </c>
      <c r="W464" s="45">
        <v>128.40847778320312</v>
      </c>
      <c r="X464" s="45"/>
      <c r="Y464" s="45"/>
      <c r="Z464" s="45">
        <v>123.87274169921875</v>
      </c>
      <c r="AA464" s="45">
        <v>140.29525756835937</v>
      </c>
      <c r="AB464" s="45">
        <v>122.46509552001953</v>
      </c>
      <c r="AC464" s="45">
        <v>133.88265991210937</v>
      </c>
      <c r="AD464" s="45">
        <v>135.13389587402344</v>
      </c>
      <c r="AE464" s="45"/>
      <c r="AF464" s="45">
        <v>111.36034393310547</v>
      </c>
      <c r="AG464" s="45"/>
      <c r="AH464" s="2">
        <f t="shared" si="379"/>
        <v>10.231965533370909</v>
      </c>
      <c r="AI464" s="2">
        <f t="shared" si="380"/>
        <v>111.36034393310547</v>
      </c>
      <c r="AJ464" s="2">
        <f t="shared" si="381"/>
        <v>117.09447997091938</v>
      </c>
      <c r="AK464" s="2">
        <f t="shared" si="382"/>
        <v>132.44242827097574</v>
      </c>
      <c r="AL464" s="2">
        <f t="shared" si="383"/>
        <v>147.79037657103211</v>
      </c>
      <c r="AM464" s="2">
        <f t="shared" si="384"/>
        <v>157.03059387207031</v>
      </c>
      <c r="AN464" s="89">
        <f ca="1">INDIRECT("'calcGREEN(1)'!R"&amp;ROW('calcGREEN(1)'!$V$17)+(ROW(AN464)-ROW($AN$116))/3&amp;"C"&amp;COLUMN('calcGREEN(1)'!$V$17),FALSE)</f>
        <v>137.85615705262882</v>
      </c>
      <c r="AO464" s="64">
        <f t="shared" ref="AO464" ca="1" si="398">AN464</f>
        <v>137.85615705262882</v>
      </c>
      <c r="AP464" s="88">
        <f>AK464-AK467</f>
        <v>0.56696637471515032</v>
      </c>
      <c r="AQ464" s="88">
        <f>AK465-AK468</f>
        <v>0.54813289642333984</v>
      </c>
      <c r="AR464" s="88">
        <f>AK466-AK469</f>
        <v>0</v>
      </c>
      <c r="AS464" s="88">
        <f>data3!AM464</f>
        <v>1.6210325302616013E-2</v>
      </c>
      <c r="AT464" s="2"/>
    </row>
    <row r="465" spans="1:46">
      <c r="A465" s="14" t="str">
        <f>'data organization'!S466</f>
        <v>463:18:3.46:LO</v>
      </c>
      <c r="B465" s="45">
        <v>134.09819030761719</v>
      </c>
      <c r="C465" s="45">
        <v>135.33416748046875</v>
      </c>
      <c r="D465" s="45">
        <v>128.99977111816406</v>
      </c>
      <c r="E465" s="45">
        <v>150.80110168457031</v>
      </c>
      <c r="F465" s="45">
        <v>134.3900146484375</v>
      </c>
      <c r="G465" s="45">
        <v>135.52873229980469</v>
      </c>
      <c r="H465" s="45">
        <v>134.41862487792969</v>
      </c>
      <c r="I465" s="45">
        <v>121.16616821289062</v>
      </c>
      <c r="J465" s="45">
        <v>127.58640289306641</v>
      </c>
      <c r="K465" s="45">
        <v>138.33256530761719</v>
      </c>
      <c r="L465" s="45">
        <v>122.2362060546875</v>
      </c>
      <c r="M465" s="45">
        <v>130.93385314941406</v>
      </c>
      <c r="N465" s="45">
        <v>144.50103759765625</v>
      </c>
      <c r="O465" s="45">
        <v>119.98741149902344</v>
      </c>
      <c r="P465" s="45"/>
      <c r="Q465" s="45"/>
      <c r="R465" s="45">
        <v>120.9945068359375</v>
      </c>
      <c r="S465" s="45"/>
      <c r="T465" s="45"/>
      <c r="U465" s="45">
        <v>141.16502380371094</v>
      </c>
      <c r="V465" s="45">
        <v>132.01533508300781</v>
      </c>
      <c r="W465" s="45">
        <v>129.60060119628906</v>
      </c>
      <c r="X465" s="45"/>
      <c r="Y465" s="45"/>
      <c r="Z465" s="45">
        <v>122.84848022460937</v>
      </c>
      <c r="AA465" s="45">
        <v>134.54452514648437</v>
      </c>
      <c r="AB465" s="45">
        <v>121.12039184570312</v>
      </c>
      <c r="AC465" s="45">
        <v>135.41999816894531</v>
      </c>
      <c r="AD465" s="45">
        <v>126.02426147460937</v>
      </c>
      <c r="AE465" s="45"/>
      <c r="AF465" s="45">
        <v>109.28702545166016</v>
      </c>
      <c r="AG465" s="45"/>
      <c r="AH465" s="2">
        <f t="shared" si="379"/>
        <v>9.0955122898564831</v>
      </c>
      <c r="AI465" s="2">
        <f t="shared" si="380"/>
        <v>109.28702545166016</v>
      </c>
      <c r="AJ465" s="2">
        <f t="shared" si="381"/>
        <v>116.82899808031131</v>
      </c>
      <c r="AK465" s="2">
        <f t="shared" si="382"/>
        <v>130.47226651509604</v>
      </c>
      <c r="AL465" s="2">
        <f t="shared" si="383"/>
        <v>144.11553494988075</v>
      </c>
      <c r="AM465" s="2">
        <f t="shared" si="384"/>
        <v>150.80110168457031</v>
      </c>
      <c r="AN465" s="89"/>
      <c r="AO465" s="64">
        <f t="shared" ref="AO465" ca="1" si="399">AN464</f>
        <v>137.85615705262882</v>
      </c>
      <c r="AP465" s="88"/>
      <c r="AQ465" s="88"/>
      <c r="AR465" s="88"/>
      <c r="AS465" s="88"/>
      <c r="AT465" s="2"/>
    </row>
    <row r="466" spans="1:46">
      <c r="A466" s="14" t="str">
        <f>'data organization'!S467</f>
        <v>464:18:3.46:HS</v>
      </c>
      <c r="B466" s="45">
        <v>154.94087219238281</v>
      </c>
      <c r="C466" s="45">
        <v>154.9432373046875</v>
      </c>
      <c r="D466" s="45">
        <v>154.93850708007812</v>
      </c>
      <c r="E466" s="45">
        <v>154.94796752929687</v>
      </c>
      <c r="F466" s="45">
        <v>154.94087219238281</v>
      </c>
      <c r="G466" s="45">
        <v>154.94560241699219</v>
      </c>
      <c r="H466" s="45">
        <v>154.94560241699219</v>
      </c>
      <c r="I466" s="45">
        <v>154.93141174316406</v>
      </c>
      <c r="J466" s="45">
        <v>154.92431640625</v>
      </c>
      <c r="K466" s="45">
        <v>154.94560241699219</v>
      </c>
      <c r="L466" s="45">
        <v>154.92904663085937</v>
      </c>
      <c r="M466" s="45">
        <v>154.94087219238281</v>
      </c>
      <c r="N466" s="45">
        <v>154.95269775390625</v>
      </c>
      <c r="O466" s="45">
        <v>154.93141174316406</v>
      </c>
      <c r="P466" s="45"/>
      <c r="Q466" s="45"/>
      <c r="R466" s="45">
        <v>154.94796752929687</v>
      </c>
      <c r="S466" s="45"/>
      <c r="T466" s="45"/>
      <c r="U466" s="45">
        <v>154.92904663085937</v>
      </c>
      <c r="V466" s="45">
        <v>154.93377685546875</v>
      </c>
      <c r="W466" s="45">
        <v>154.94087219238281</v>
      </c>
      <c r="X466" s="45"/>
      <c r="Y466" s="45"/>
      <c r="Z466" s="45">
        <v>154.92431640625</v>
      </c>
      <c r="AA466" s="45">
        <v>154.92668151855469</v>
      </c>
      <c r="AB466" s="45">
        <v>154.93377685546875</v>
      </c>
      <c r="AC466" s="45">
        <v>154.93141174316406</v>
      </c>
      <c r="AD466" s="45">
        <v>154.89593505859375</v>
      </c>
      <c r="AE466" s="45"/>
      <c r="AF466" s="45">
        <v>154.92431640625</v>
      </c>
      <c r="AG466" s="45"/>
      <c r="AH466" s="2">
        <f t="shared" si="379"/>
        <v>1.1893491932185737E-2</v>
      </c>
      <c r="AI466" s="2">
        <f t="shared" si="380"/>
        <v>154.89593505859375</v>
      </c>
      <c r="AJ466" s="2">
        <f t="shared" si="381"/>
        <v>154.91741481276091</v>
      </c>
      <c r="AK466" s="2">
        <f t="shared" si="382"/>
        <v>154.93525505065918</v>
      </c>
      <c r="AL466" s="2">
        <f t="shared" si="383"/>
        <v>154.95309528855745</v>
      </c>
      <c r="AM466" s="2">
        <f t="shared" si="384"/>
        <v>154.95269775390625</v>
      </c>
      <c r="AN466" s="89"/>
      <c r="AO466" s="64">
        <f t="shared" ref="AO466" ca="1" si="400">AN464</f>
        <v>137.85615705262882</v>
      </c>
      <c r="AP466" s="88"/>
      <c r="AQ466" s="88"/>
      <c r="AR466" s="88"/>
      <c r="AS466" s="88"/>
      <c r="AT466" s="2"/>
    </row>
    <row r="467" spans="1:46">
      <c r="A467" s="14" t="str">
        <f>'data organization'!S468</f>
        <v>465:18:3.44:HI</v>
      </c>
      <c r="B467" s="45">
        <v>137.79278564453125</v>
      </c>
      <c r="C467" s="45">
        <v>139.66964721679688</v>
      </c>
      <c r="D467" s="45">
        <v>131.22377014160156</v>
      </c>
      <c r="E467" s="45">
        <v>146.55146789550781</v>
      </c>
      <c r="F467" s="45">
        <v>136.22872924804687</v>
      </c>
      <c r="G467" s="45">
        <v>136.54154968261719</v>
      </c>
      <c r="H467" s="45">
        <v>133.41343688964844</v>
      </c>
      <c r="I467" s="45">
        <v>126.37522125244141</v>
      </c>
      <c r="J467" s="45">
        <v>133.72625732421875</v>
      </c>
      <c r="K467" s="45">
        <v>146.70787048339844</v>
      </c>
      <c r="L467" s="45">
        <v>124.34195709228516</v>
      </c>
      <c r="M467" s="45">
        <v>121.52666473388672</v>
      </c>
      <c r="N467" s="45">
        <v>136.3851318359375</v>
      </c>
      <c r="O467" s="45">
        <v>121.8394775390625</v>
      </c>
      <c r="P467" s="45"/>
      <c r="Q467" s="45"/>
      <c r="R467" s="45">
        <v>118.86778259277344</v>
      </c>
      <c r="S467" s="45"/>
      <c r="T467" s="45"/>
      <c r="U467" s="45">
        <v>156.40496826171875</v>
      </c>
      <c r="V467" s="45">
        <v>126.06240844726562</v>
      </c>
      <c r="W467" s="45">
        <v>127.78286743164062</v>
      </c>
      <c r="X467" s="45"/>
      <c r="Y467" s="45"/>
      <c r="Z467" s="45">
        <v>123.24711608886719</v>
      </c>
      <c r="AA467" s="45">
        <v>139.66964721679688</v>
      </c>
      <c r="AB467" s="45">
        <v>121.99588012695312</v>
      </c>
      <c r="AC467" s="45">
        <v>133.25703430175781</v>
      </c>
      <c r="AD467" s="45">
        <v>134.50828552246094</v>
      </c>
      <c r="AE467" s="45"/>
      <c r="AF467" s="45">
        <v>110.89112854003906</v>
      </c>
      <c r="AG467" s="45"/>
      <c r="AH467" s="2">
        <f t="shared" si="379"/>
        <v>10.207998356653169</v>
      </c>
      <c r="AI467" s="2">
        <f t="shared" si="380"/>
        <v>110.89112854003906</v>
      </c>
      <c r="AJ467" s="2">
        <f t="shared" si="381"/>
        <v>116.56346436128084</v>
      </c>
      <c r="AK467" s="2">
        <f t="shared" si="382"/>
        <v>131.87546189626059</v>
      </c>
      <c r="AL467" s="2">
        <f t="shared" si="383"/>
        <v>147.18745943124034</v>
      </c>
      <c r="AM467" s="2">
        <f t="shared" si="384"/>
        <v>156.40496826171875</v>
      </c>
      <c r="AN467" s="89">
        <f ca="1">INDIRECT("'calcGREEN(1)'!R"&amp;ROW('calcGREEN(1)'!$V$17)+(ROW(AN467)-ROW($AN$116))/3&amp;"C"&amp;COLUMN('calcGREEN(1)'!$V$17),FALSE)</f>
        <v>137.31883996768045</v>
      </c>
      <c r="AO467" s="64">
        <f t="shared" ref="AO467" ca="1" si="401">AN467</f>
        <v>137.31883996768045</v>
      </c>
      <c r="AP467" s="88">
        <f>AK467-AK470</f>
        <v>0.56696796417236328</v>
      </c>
      <c r="AQ467" s="88">
        <f>AK468-AK471</f>
        <v>0.58437252044677734</v>
      </c>
      <c r="AR467" s="88">
        <f>AK469-AK472</f>
        <v>1.18255615234375E-3</v>
      </c>
      <c r="AS467" s="88">
        <f>data3!AM467</f>
        <v>1.9047121847829196E-2</v>
      </c>
      <c r="AT467" s="2"/>
    </row>
    <row r="468" spans="1:46">
      <c r="A468" s="14" t="str">
        <f>'data organization'!S469</f>
        <v>466:18:3.44:LO</v>
      </c>
      <c r="B468" s="45">
        <v>133.78347778320312</v>
      </c>
      <c r="C468" s="45">
        <v>135.47721862792969</v>
      </c>
      <c r="D468" s="45">
        <v>128.30738830566406</v>
      </c>
      <c r="E468" s="45">
        <v>150.17738342285156</v>
      </c>
      <c r="F468" s="45">
        <v>133.72625732421875</v>
      </c>
      <c r="G468" s="45">
        <v>135.3570556640625</v>
      </c>
      <c r="H468" s="45">
        <v>134.10963439941406</v>
      </c>
      <c r="I468" s="45">
        <v>120.94300842285156</v>
      </c>
      <c r="J468" s="45">
        <v>126.94552612304688</v>
      </c>
      <c r="K468" s="45">
        <v>137.21102905273437</v>
      </c>
      <c r="L468" s="45">
        <v>121.72121429443359</v>
      </c>
      <c r="M468" s="45">
        <v>130.4302978515625</v>
      </c>
      <c r="N468" s="45">
        <v>143.57977294921875</v>
      </c>
      <c r="O468" s="45">
        <v>119.52391815185547</v>
      </c>
      <c r="P468" s="45"/>
      <c r="Q468" s="45"/>
      <c r="R468" s="45">
        <v>120.53101348876953</v>
      </c>
      <c r="S468" s="45"/>
      <c r="T468" s="45"/>
      <c r="U468" s="45">
        <v>140.54704284667969</v>
      </c>
      <c r="V468" s="45">
        <v>131.34011840820313</v>
      </c>
      <c r="W468" s="45">
        <v>129.0054931640625</v>
      </c>
      <c r="X468" s="45"/>
      <c r="Y468" s="45"/>
      <c r="Z468" s="45">
        <v>122.07026672363281</v>
      </c>
      <c r="AA468" s="45">
        <v>133.73197937011719</v>
      </c>
      <c r="AB468" s="45">
        <v>120.70267486572266</v>
      </c>
      <c r="AC468" s="45">
        <v>134.73907470703125</v>
      </c>
      <c r="AD468" s="45">
        <v>125.41199493408203</v>
      </c>
      <c r="AE468" s="45"/>
      <c r="AF468" s="45">
        <v>108.80636596679687</v>
      </c>
      <c r="AG468" s="45"/>
      <c r="AH468" s="2">
        <f t="shared" si="379"/>
        <v>9.0397535042607284</v>
      </c>
      <c r="AI468" s="2">
        <f t="shared" si="380"/>
        <v>108.80636596679687</v>
      </c>
      <c r="AJ468" s="2">
        <f t="shared" si="381"/>
        <v>116.36450336228161</v>
      </c>
      <c r="AK468" s="2">
        <f t="shared" si="382"/>
        <v>129.9241336186727</v>
      </c>
      <c r="AL468" s="2">
        <f t="shared" si="383"/>
        <v>143.4837638750638</v>
      </c>
      <c r="AM468" s="2">
        <f t="shared" si="384"/>
        <v>150.17738342285156</v>
      </c>
      <c r="AN468" s="89"/>
      <c r="AO468" s="64">
        <f t="shared" ref="AO468" ca="1" si="402">AN467</f>
        <v>137.31883996768045</v>
      </c>
      <c r="AP468" s="88"/>
      <c r="AQ468" s="88"/>
      <c r="AR468" s="88"/>
      <c r="AS468" s="88"/>
      <c r="AT468" s="2"/>
    </row>
    <row r="469" spans="1:46">
      <c r="A469" s="14" t="str">
        <f>'data organization'!S470</f>
        <v>467:18:3.44:HS</v>
      </c>
      <c r="B469" s="45">
        <v>154.94560241699219</v>
      </c>
      <c r="C469" s="45">
        <v>154.95033264160156</v>
      </c>
      <c r="D469" s="45">
        <v>154.94087219238281</v>
      </c>
      <c r="E469" s="45">
        <v>154.95269775390625</v>
      </c>
      <c r="F469" s="45">
        <v>154.94560241699219</v>
      </c>
      <c r="G469" s="45">
        <v>154.95033264160156</v>
      </c>
      <c r="H469" s="45">
        <v>154.95033264160156</v>
      </c>
      <c r="I469" s="45">
        <v>154.93141174316406</v>
      </c>
      <c r="J469" s="45">
        <v>154.92904663085937</v>
      </c>
      <c r="K469" s="45">
        <v>154.94087219238281</v>
      </c>
      <c r="L469" s="45">
        <v>154.92668151855469</v>
      </c>
      <c r="M469" s="45">
        <v>154.94087219238281</v>
      </c>
      <c r="N469" s="45">
        <v>154.94560241699219</v>
      </c>
      <c r="O469" s="45">
        <v>154.92431640625</v>
      </c>
      <c r="P469" s="45"/>
      <c r="Q469" s="45"/>
      <c r="R469" s="45">
        <v>154.94560241699219</v>
      </c>
      <c r="S469" s="45"/>
      <c r="T469" s="45"/>
      <c r="U469" s="45">
        <v>154.92904663085937</v>
      </c>
      <c r="V469" s="45">
        <v>154.93850708007812</v>
      </c>
      <c r="W469" s="45">
        <v>154.93850708007812</v>
      </c>
      <c r="X469" s="45"/>
      <c r="Y469" s="45"/>
      <c r="Z469" s="45">
        <v>154.92195129394531</v>
      </c>
      <c r="AA469" s="45">
        <v>154.92668151855469</v>
      </c>
      <c r="AB469" s="45">
        <v>154.93141174316406</v>
      </c>
      <c r="AC469" s="45">
        <v>154.94087219238281</v>
      </c>
      <c r="AD469" s="45">
        <v>154.89356994628906</v>
      </c>
      <c r="AE469" s="45"/>
      <c r="AF469" s="45">
        <v>154.9053955078125</v>
      </c>
      <c r="AG469" s="45"/>
      <c r="AH469" s="2">
        <f t="shared" si="379"/>
        <v>1.4357860459948104E-2</v>
      </c>
      <c r="AI469" s="2">
        <f t="shared" si="380"/>
        <v>154.89356994628906</v>
      </c>
      <c r="AJ469" s="2">
        <f t="shared" si="381"/>
        <v>154.91371825996924</v>
      </c>
      <c r="AK469" s="2">
        <f t="shared" si="382"/>
        <v>154.93525505065918</v>
      </c>
      <c r="AL469" s="2">
        <f t="shared" si="383"/>
        <v>154.95679184134912</v>
      </c>
      <c r="AM469" s="2">
        <f t="shared" si="384"/>
        <v>154.95269775390625</v>
      </c>
      <c r="AN469" s="89"/>
      <c r="AO469" s="64">
        <f t="shared" ref="AO469" ca="1" si="403">AN467</f>
        <v>137.31883996768045</v>
      </c>
      <c r="AP469" s="88"/>
      <c r="AQ469" s="88"/>
      <c r="AR469" s="88"/>
      <c r="AS469" s="88"/>
      <c r="AT469" s="2"/>
    </row>
    <row r="470" spans="1:46">
      <c r="A470" s="14" t="str">
        <f>'data organization'!S471</f>
        <v>468:18:3.42:HI</v>
      </c>
      <c r="B470" s="45">
        <v>137.16716003417969</v>
      </c>
      <c r="C470" s="45">
        <v>139.04402160644531</v>
      </c>
      <c r="D470" s="45">
        <v>130.59815979003906</v>
      </c>
      <c r="E470" s="45">
        <v>145.92584228515625</v>
      </c>
      <c r="F470" s="45">
        <v>135.60311889648437</v>
      </c>
      <c r="G470" s="45">
        <v>136.07232666015625</v>
      </c>
      <c r="H470" s="45">
        <v>132.78782653808594</v>
      </c>
      <c r="I470" s="45">
        <v>125.906005859375</v>
      </c>
      <c r="J470" s="45">
        <v>133.10063171386719</v>
      </c>
      <c r="K470" s="45">
        <v>146.08224487304688</v>
      </c>
      <c r="L470" s="45">
        <v>123.71633148193359</v>
      </c>
      <c r="M470" s="45">
        <v>121.05744934082031</v>
      </c>
      <c r="N470" s="45">
        <v>135.759521484375</v>
      </c>
      <c r="O470" s="45">
        <v>121.37026214599609</v>
      </c>
      <c r="P470" s="45"/>
      <c r="Q470" s="45"/>
      <c r="R470" s="45">
        <v>118.24215698242187</v>
      </c>
      <c r="S470" s="45"/>
      <c r="T470" s="45"/>
      <c r="U470" s="45">
        <v>155.77935791015625</v>
      </c>
      <c r="V470" s="45">
        <v>125.43679046630859</v>
      </c>
      <c r="W470" s="45">
        <v>127.31365203857422</v>
      </c>
      <c r="X470" s="45"/>
      <c r="Y470" s="45"/>
      <c r="Z470" s="45">
        <v>122.77790832519531</v>
      </c>
      <c r="AA470" s="45">
        <v>139.04402160644531</v>
      </c>
      <c r="AB470" s="45">
        <v>121.52666473388672</v>
      </c>
      <c r="AC470" s="45">
        <v>132.63142395019531</v>
      </c>
      <c r="AD470" s="45">
        <v>134.0390625</v>
      </c>
      <c r="AE470" s="45"/>
      <c r="AF470" s="45">
        <v>110.42191314697266</v>
      </c>
      <c r="AG470" s="45"/>
      <c r="AH470" s="2">
        <f t="shared" si="379"/>
        <v>10.166792290454556</v>
      </c>
      <c r="AI470" s="2">
        <f t="shared" si="380"/>
        <v>110.42191314697266</v>
      </c>
      <c r="AJ470" s="2">
        <f t="shared" si="381"/>
        <v>116.05830549640639</v>
      </c>
      <c r="AK470" s="2">
        <f t="shared" si="382"/>
        <v>131.30849393208823</v>
      </c>
      <c r="AL470" s="2">
        <f t="shared" si="383"/>
        <v>146.55868236777005</v>
      </c>
      <c r="AM470" s="2">
        <f t="shared" si="384"/>
        <v>155.77935791015625</v>
      </c>
      <c r="AN470" s="89">
        <f ca="1">INDIRECT("'calcGREEN(1)'!R"&amp;ROW('calcGREEN(1)'!$V$17)+(ROW(AN470)-ROW($AN$116))/3&amp;"C"&amp;COLUMN('calcGREEN(1)'!$V$17),FALSE)</f>
        <v>136.68749273701874</v>
      </c>
      <c r="AO470" s="64">
        <f t="shared" ref="AO470" ca="1" si="404">AN470</f>
        <v>136.68749273701874</v>
      </c>
      <c r="AP470" s="88">
        <f>AK470-AK473</f>
        <v>0.54741859436035156</v>
      </c>
      <c r="AQ470" s="88">
        <f>AK471-AK474</f>
        <v>0.56577587127685547</v>
      </c>
      <c r="AR470" s="88">
        <f>AK472-AK475</f>
        <v>2.956390380859375E-4</v>
      </c>
      <c r="AS470" s="88">
        <f>data3!AM470</f>
        <v>1.73232017024878E-2</v>
      </c>
      <c r="AT470" s="2"/>
    </row>
    <row r="471" spans="1:46">
      <c r="A471" s="14" t="str">
        <f>'data organization'!S472</f>
        <v>469:18:3.42:LO</v>
      </c>
      <c r="B471" s="45">
        <v>132.99382019042969</v>
      </c>
      <c r="C471" s="45">
        <v>135.37422180175781</v>
      </c>
      <c r="D471" s="45">
        <v>127.86679077148437</v>
      </c>
      <c r="E471" s="45">
        <v>149.45639038085937</v>
      </c>
      <c r="F471" s="45">
        <v>132.92515563964844</v>
      </c>
      <c r="G471" s="45">
        <v>135.24833679199219</v>
      </c>
      <c r="H471" s="45">
        <v>133.5660400390625</v>
      </c>
      <c r="I471" s="45">
        <v>120.09040832519531</v>
      </c>
      <c r="J471" s="45">
        <v>126.44197845458984</v>
      </c>
      <c r="K471" s="45">
        <v>136.19821166992187</v>
      </c>
      <c r="L471" s="45">
        <v>121.33783721923828</v>
      </c>
      <c r="M471" s="45">
        <v>129.835205078125</v>
      </c>
      <c r="N471" s="45">
        <v>142.53262329101562</v>
      </c>
      <c r="O471" s="45">
        <v>119.26642608642578</v>
      </c>
      <c r="P471" s="45"/>
      <c r="Q471" s="45"/>
      <c r="R471" s="45">
        <v>120.06179809570312</v>
      </c>
      <c r="S471" s="45"/>
      <c r="T471" s="45"/>
      <c r="U471" s="45">
        <v>139.78599548339844</v>
      </c>
      <c r="V471" s="45">
        <v>130.80796813964844</v>
      </c>
      <c r="W471" s="45">
        <v>128.43327331542969</v>
      </c>
      <c r="X471" s="45"/>
      <c r="Y471" s="45"/>
      <c r="Z471" s="45">
        <v>121.42938995361328</v>
      </c>
      <c r="AA471" s="45">
        <v>133.32569885253906</v>
      </c>
      <c r="AB471" s="45">
        <v>120.03890991210937</v>
      </c>
      <c r="AC471" s="45">
        <v>134.13252258300781</v>
      </c>
      <c r="AD471" s="45">
        <v>124.74822235107422</v>
      </c>
      <c r="AE471" s="45"/>
      <c r="AF471" s="45">
        <v>108.25704193115234</v>
      </c>
      <c r="AG471" s="45"/>
      <c r="AH471" s="2">
        <f t="shared" si="379"/>
        <v>8.9799585916719291</v>
      </c>
      <c r="AI471" s="2">
        <f t="shared" si="380"/>
        <v>108.25704193115234</v>
      </c>
      <c r="AJ471" s="2">
        <f t="shared" si="381"/>
        <v>115.86982321071802</v>
      </c>
      <c r="AK471" s="2">
        <f t="shared" si="382"/>
        <v>129.33976109822592</v>
      </c>
      <c r="AL471" s="2">
        <f t="shared" si="383"/>
        <v>142.8096989857338</v>
      </c>
      <c r="AM471" s="2">
        <f t="shared" si="384"/>
        <v>149.45639038085937</v>
      </c>
      <c r="AN471" s="89"/>
      <c r="AO471" s="64">
        <f t="shared" ref="AO471" ca="1" si="405">AN470</f>
        <v>136.68749273701874</v>
      </c>
      <c r="AP471" s="88"/>
      <c r="AQ471" s="88"/>
      <c r="AR471" s="88"/>
      <c r="AS471" s="88"/>
      <c r="AT471" s="2"/>
    </row>
    <row r="472" spans="1:46">
      <c r="A472" s="14" t="str">
        <f>'data organization'!S473</f>
        <v>470:18:3.42:HS</v>
      </c>
      <c r="B472" s="45">
        <v>154.9432373046875</v>
      </c>
      <c r="C472" s="45">
        <v>154.94560241699219</v>
      </c>
      <c r="D472" s="45">
        <v>154.94087219238281</v>
      </c>
      <c r="E472" s="45">
        <v>154.95506286621094</v>
      </c>
      <c r="F472" s="45">
        <v>154.94087219238281</v>
      </c>
      <c r="G472" s="45">
        <v>154.94796752929687</v>
      </c>
      <c r="H472" s="45">
        <v>154.94560241699219</v>
      </c>
      <c r="I472" s="45">
        <v>154.93141174316406</v>
      </c>
      <c r="J472" s="45">
        <v>154.92904663085937</v>
      </c>
      <c r="K472" s="45">
        <v>154.94087219238281</v>
      </c>
      <c r="L472" s="45">
        <v>154.93141174316406</v>
      </c>
      <c r="M472" s="45">
        <v>154.93377685546875</v>
      </c>
      <c r="N472" s="45">
        <v>154.94560241699219</v>
      </c>
      <c r="O472" s="45">
        <v>154.92904663085937</v>
      </c>
      <c r="P472" s="45"/>
      <c r="Q472" s="45"/>
      <c r="R472" s="45">
        <v>154.95033264160156</v>
      </c>
      <c r="S472" s="45"/>
      <c r="T472" s="45"/>
      <c r="U472" s="45">
        <v>154.92904663085937</v>
      </c>
      <c r="V472" s="45">
        <v>154.93614196777344</v>
      </c>
      <c r="W472" s="45">
        <v>154.93377685546875</v>
      </c>
      <c r="X472" s="45"/>
      <c r="Y472" s="45"/>
      <c r="Z472" s="45">
        <v>154.92431640625</v>
      </c>
      <c r="AA472" s="45">
        <v>154.93141174316406</v>
      </c>
      <c r="AB472" s="45">
        <v>154.93377685546875</v>
      </c>
      <c r="AC472" s="45">
        <v>154.93377685546875</v>
      </c>
      <c r="AD472" s="45">
        <v>154.87464904785156</v>
      </c>
      <c r="AE472" s="45"/>
      <c r="AF472" s="45">
        <v>154.91012573242187</v>
      </c>
      <c r="AG472" s="45"/>
      <c r="AH472" s="2">
        <f t="shared" si="379"/>
        <v>1.5908710438773718E-2</v>
      </c>
      <c r="AI472" s="2">
        <f t="shared" si="380"/>
        <v>154.87464904785156</v>
      </c>
      <c r="AJ472" s="2">
        <f t="shared" si="381"/>
        <v>154.91020942884867</v>
      </c>
      <c r="AK472" s="2">
        <f t="shared" si="382"/>
        <v>154.93407249450684</v>
      </c>
      <c r="AL472" s="2">
        <f t="shared" si="383"/>
        <v>154.957935560165</v>
      </c>
      <c r="AM472" s="2">
        <f t="shared" si="384"/>
        <v>154.95506286621094</v>
      </c>
      <c r="AN472" s="89"/>
      <c r="AO472" s="64">
        <f t="shared" ref="AO472" ca="1" si="406">AN470</f>
        <v>136.68749273701874</v>
      </c>
      <c r="AP472" s="88"/>
      <c r="AQ472" s="88"/>
      <c r="AR472" s="88"/>
      <c r="AS472" s="88"/>
      <c r="AT472" s="2"/>
    </row>
    <row r="473" spans="1:46">
      <c r="A473" s="14" t="str">
        <f>'data organization'!S474</f>
        <v>471:18:3.4:HI</v>
      </c>
      <c r="B473" s="45">
        <v>136.54154968261719</v>
      </c>
      <c r="C473" s="45">
        <v>138.57481384277344</v>
      </c>
      <c r="D473" s="45">
        <v>129.9725341796875</v>
      </c>
      <c r="E473" s="45">
        <v>145.30021667480469</v>
      </c>
      <c r="F473" s="45">
        <v>135.13389587402344</v>
      </c>
      <c r="G473" s="45">
        <v>135.44670104980469</v>
      </c>
      <c r="H473" s="45">
        <v>132.16220092773437</v>
      </c>
      <c r="I473" s="45">
        <v>125.28038787841797</v>
      </c>
      <c r="J473" s="45">
        <v>132.63142395019531</v>
      </c>
      <c r="K473" s="45">
        <v>145.45661926269531</v>
      </c>
      <c r="L473" s="45">
        <v>123.24711608886719</v>
      </c>
      <c r="M473" s="45">
        <v>120.58823394775391</v>
      </c>
      <c r="N473" s="45">
        <v>135.29029846191406</v>
      </c>
      <c r="O473" s="45">
        <v>120.90104675292969</v>
      </c>
      <c r="P473" s="45"/>
      <c r="Q473" s="45"/>
      <c r="R473" s="45">
        <v>117.77294921875</v>
      </c>
      <c r="S473" s="45"/>
      <c r="T473" s="45"/>
      <c r="U473" s="45">
        <v>154.99732971191406</v>
      </c>
      <c r="V473" s="45">
        <v>124.96757507324219</v>
      </c>
      <c r="W473" s="45">
        <v>126.68802642822266</v>
      </c>
      <c r="X473" s="45"/>
      <c r="Y473" s="45"/>
      <c r="Z473" s="45">
        <v>122.30869293212891</v>
      </c>
      <c r="AA473" s="45">
        <v>138.57481384277344</v>
      </c>
      <c r="AB473" s="45">
        <v>120.90104675292969</v>
      </c>
      <c r="AC473" s="45">
        <v>132.16220092773437</v>
      </c>
      <c r="AD473" s="45">
        <v>133.41343688964844</v>
      </c>
      <c r="AE473" s="45"/>
      <c r="AF473" s="45">
        <v>109.95269775390625</v>
      </c>
      <c r="AG473" s="45"/>
      <c r="AH473" s="2">
        <f t="shared" si="379"/>
        <v>10.118081309838058</v>
      </c>
      <c r="AI473" s="2">
        <f t="shared" si="380"/>
        <v>109.95269775390625</v>
      </c>
      <c r="AJ473" s="2">
        <f t="shared" si="381"/>
        <v>115.58395337297078</v>
      </c>
      <c r="AK473" s="2">
        <f t="shared" si="382"/>
        <v>130.76107533772787</v>
      </c>
      <c r="AL473" s="2">
        <f t="shared" si="383"/>
        <v>145.93819730248495</v>
      </c>
      <c r="AM473" s="2">
        <f t="shared" si="384"/>
        <v>154.99732971191406</v>
      </c>
      <c r="AN473" s="89">
        <f ca="1">INDIRECT("'calcGREEN(1)'!R"&amp;ROW('calcGREEN(1)'!$V$17)+(ROW(AN473)-ROW($AN$116))/3&amp;"C"&amp;COLUMN('calcGREEN(1)'!$V$17),FALSE)</f>
        <v>136.11328758894248</v>
      </c>
      <c r="AO473" s="64">
        <f t="shared" ref="AO473" ca="1" si="407">AN473</f>
        <v>136.11328758894248</v>
      </c>
      <c r="AP473" s="88">
        <f>AK473-AK476</f>
        <v>0.60606670379638672</v>
      </c>
      <c r="AQ473" s="88">
        <f>AK474-AK477</f>
        <v>0.55909951527914359</v>
      </c>
      <c r="AR473" s="88">
        <f>AK475-AK478</f>
        <v>9.8546346038119736E-5</v>
      </c>
      <c r="AS473" s="88">
        <f>data3!AM473</f>
        <v>1.8354831203336808E-2</v>
      </c>
      <c r="AT473" s="2"/>
    </row>
    <row r="474" spans="1:46">
      <c r="A474" s="14" t="str">
        <f>'data organization'!S475</f>
        <v>472:18:3.4:LO</v>
      </c>
      <c r="B474" s="45">
        <v>132.24421691894531</v>
      </c>
      <c r="C474" s="45">
        <v>135.30555725097656</v>
      </c>
      <c r="D474" s="45">
        <v>127.29457855224609</v>
      </c>
      <c r="E474" s="45">
        <v>148.78691101074219</v>
      </c>
      <c r="F474" s="45">
        <v>132.2728271484375</v>
      </c>
      <c r="G474" s="45">
        <v>134.74479675292969</v>
      </c>
      <c r="H474" s="45">
        <v>133.11398315429687</v>
      </c>
      <c r="I474" s="45">
        <v>119.76425170898437</v>
      </c>
      <c r="J474" s="45">
        <v>125.54360198974609</v>
      </c>
      <c r="K474" s="45">
        <v>135.88349914550781</v>
      </c>
      <c r="L474" s="45">
        <v>120.73128509521484</v>
      </c>
      <c r="M474" s="45">
        <v>129.12565612792969</v>
      </c>
      <c r="N474" s="45">
        <v>141.91462707519531</v>
      </c>
      <c r="O474" s="45">
        <v>118.83726501464844</v>
      </c>
      <c r="P474" s="45"/>
      <c r="Q474" s="45"/>
      <c r="R474" s="45">
        <v>119.70130157470703</v>
      </c>
      <c r="S474" s="45"/>
      <c r="T474" s="45"/>
      <c r="U474" s="45">
        <v>139.03639221191406</v>
      </c>
      <c r="V474" s="45">
        <v>130.23002624511719</v>
      </c>
      <c r="W474" s="45">
        <v>127.86679077148437</v>
      </c>
      <c r="X474" s="45"/>
      <c r="Y474" s="45"/>
      <c r="Z474" s="45">
        <v>120.80567932128906</v>
      </c>
      <c r="AA474" s="45">
        <v>132.61616516113281</v>
      </c>
      <c r="AB474" s="45">
        <v>119.33509063720703</v>
      </c>
      <c r="AC474" s="45">
        <v>133.40580749511719</v>
      </c>
      <c r="AD474" s="45">
        <v>124.0787353515625</v>
      </c>
      <c r="AE474" s="45"/>
      <c r="AF474" s="45">
        <v>107.93659973144531</v>
      </c>
      <c r="AG474" s="45"/>
      <c r="AH474" s="2">
        <f t="shared" si="379"/>
        <v>8.939739540831134</v>
      </c>
      <c r="AI474" s="2">
        <f t="shared" si="380"/>
        <v>107.93659973144531</v>
      </c>
      <c r="AJ474" s="2">
        <f t="shared" si="381"/>
        <v>115.36437591570237</v>
      </c>
      <c r="AK474" s="2">
        <f t="shared" si="382"/>
        <v>128.77398522694907</v>
      </c>
      <c r="AL474" s="2">
        <f t="shared" si="383"/>
        <v>142.18359453819576</v>
      </c>
      <c r="AM474" s="2">
        <f t="shared" si="384"/>
        <v>148.78691101074219</v>
      </c>
      <c r="AN474" s="89"/>
      <c r="AO474" s="64">
        <f t="shared" ref="AO474" ca="1" si="408">AN473</f>
        <v>136.11328758894248</v>
      </c>
      <c r="AP474" s="88"/>
      <c r="AQ474" s="88"/>
      <c r="AR474" s="88"/>
      <c r="AS474" s="88"/>
      <c r="AT474" s="2"/>
    </row>
    <row r="475" spans="1:46">
      <c r="A475" s="14" t="str">
        <f>'data organization'!S476</f>
        <v>473:18:3.4:HS</v>
      </c>
      <c r="B475" s="45">
        <v>154.9432373046875</v>
      </c>
      <c r="C475" s="45">
        <v>154.94087219238281</v>
      </c>
      <c r="D475" s="45">
        <v>154.93850708007812</v>
      </c>
      <c r="E475" s="45">
        <v>154.94796752929687</v>
      </c>
      <c r="F475" s="45">
        <v>154.93850708007812</v>
      </c>
      <c r="G475" s="45">
        <v>154.94560241699219</v>
      </c>
      <c r="H475" s="45">
        <v>154.94796752929687</v>
      </c>
      <c r="I475" s="45">
        <v>154.92904663085937</v>
      </c>
      <c r="J475" s="45">
        <v>154.92668151855469</v>
      </c>
      <c r="K475" s="45">
        <v>154.93850708007812</v>
      </c>
      <c r="L475" s="45">
        <v>154.93141174316406</v>
      </c>
      <c r="M475" s="45">
        <v>154.93614196777344</v>
      </c>
      <c r="N475" s="45">
        <v>154.94560241699219</v>
      </c>
      <c r="O475" s="45">
        <v>154.93377685546875</v>
      </c>
      <c r="P475" s="45"/>
      <c r="Q475" s="45"/>
      <c r="R475" s="45">
        <v>154.94796752929687</v>
      </c>
      <c r="S475" s="45"/>
      <c r="T475" s="45"/>
      <c r="U475" s="45">
        <v>154.93377685546875</v>
      </c>
      <c r="V475" s="45">
        <v>154.93850708007812</v>
      </c>
      <c r="W475" s="45">
        <v>154.93614196777344</v>
      </c>
      <c r="X475" s="45"/>
      <c r="Y475" s="45"/>
      <c r="Z475" s="45">
        <v>154.91958618164062</v>
      </c>
      <c r="AA475" s="45">
        <v>154.93377685546875</v>
      </c>
      <c r="AB475" s="45">
        <v>154.92668151855469</v>
      </c>
      <c r="AC475" s="45">
        <v>154.93377685546875</v>
      </c>
      <c r="AD475" s="45">
        <v>154.88174438476562</v>
      </c>
      <c r="AE475" s="45"/>
      <c r="AF475" s="45">
        <v>154.91485595703125</v>
      </c>
      <c r="AG475" s="45"/>
      <c r="AH475" s="2">
        <f t="shared" si="379"/>
        <v>1.4018241254100266E-2</v>
      </c>
      <c r="AI475" s="2">
        <f t="shared" si="380"/>
        <v>154.88174438476562</v>
      </c>
      <c r="AJ475" s="2">
        <f t="shared" si="381"/>
        <v>154.9127494935876</v>
      </c>
      <c r="AK475" s="2">
        <f t="shared" si="382"/>
        <v>154.93377685546875</v>
      </c>
      <c r="AL475" s="2">
        <f t="shared" si="383"/>
        <v>154.9548042173499</v>
      </c>
      <c r="AM475" s="2">
        <f t="shared" si="384"/>
        <v>154.94796752929687</v>
      </c>
      <c r="AN475" s="89"/>
      <c r="AO475" s="64">
        <f t="shared" ref="AO475" ca="1" si="409">AN473</f>
        <v>136.11328758894248</v>
      </c>
      <c r="AP475" s="88"/>
      <c r="AQ475" s="88"/>
      <c r="AR475" s="88"/>
      <c r="AS475" s="88"/>
      <c r="AT475" s="2"/>
    </row>
    <row r="476" spans="1:46">
      <c r="A476" s="14" t="str">
        <f>'data organization'!S477</f>
        <v>474:18:3.38:HI</v>
      </c>
      <c r="B476" s="45">
        <v>135.91592407226562</v>
      </c>
      <c r="C476" s="45">
        <v>137.79278564453125</v>
      </c>
      <c r="D476" s="45">
        <v>129.50332641601562</v>
      </c>
      <c r="E476" s="45">
        <v>144.67460632324219</v>
      </c>
      <c r="F476" s="45">
        <v>134.50828552246094</v>
      </c>
      <c r="G476" s="45">
        <v>134.82109069824219</v>
      </c>
      <c r="H476" s="45">
        <v>131.6929931640625</v>
      </c>
      <c r="I476" s="45">
        <v>124.81117248535156</v>
      </c>
      <c r="J476" s="45">
        <v>132.00579833984375</v>
      </c>
      <c r="K476" s="45">
        <v>144.67460632324219</v>
      </c>
      <c r="L476" s="45">
        <v>122.62149810791016</v>
      </c>
      <c r="M476" s="45">
        <v>119.96261596679687</v>
      </c>
      <c r="N476" s="45">
        <v>134.66468811035156</v>
      </c>
      <c r="O476" s="45">
        <v>120.27542877197266</v>
      </c>
      <c r="P476" s="45"/>
      <c r="Q476" s="45"/>
      <c r="R476" s="45">
        <v>117.30373382568359</v>
      </c>
      <c r="S476" s="45"/>
      <c r="T476" s="45"/>
      <c r="U476" s="45">
        <v>154.3717041015625</v>
      </c>
      <c r="V476" s="45">
        <v>124.34195709228516</v>
      </c>
      <c r="W476" s="45">
        <v>126.21881103515625</v>
      </c>
      <c r="X476" s="45"/>
      <c r="Y476" s="45"/>
      <c r="Z476" s="45">
        <v>121.68306732177734</v>
      </c>
      <c r="AA476" s="45">
        <v>137.79278564453125</v>
      </c>
      <c r="AB476" s="45">
        <v>120.43183135986328</v>
      </c>
      <c r="AC476" s="45">
        <v>131.53659057617187</v>
      </c>
      <c r="AD476" s="45">
        <v>132.78782653808594</v>
      </c>
      <c r="AE476" s="45"/>
      <c r="AF476" s="45">
        <v>109.32707977294922</v>
      </c>
      <c r="AG476" s="45"/>
      <c r="AH476" s="2">
        <f t="shared" si="379"/>
        <v>10.076706147657987</v>
      </c>
      <c r="AI476" s="2">
        <f t="shared" si="380"/>
        <v>109.32707977294922</v>
      </c>
      <c r="AJ476" s="2">
        <f t="shared" si="381"/>
        <v>115.03994941244451</v>
      </c>
      <c r="AK476" s="2">
        <f t="shared" si="382"/>
        <v>130.15500863393149</v>
      </c>
      <c r="AL476" s="2">
        <f t="shared" si="383"/>
        <v>145.27006785541846</v>
      </c>
      <c r="AM476" s="2">
        <f t="shared" si="384"/>
        <v>154.3717041015625</v>
      </c>
      <c r="AN476" s="89">
        <f ca="1">INDIRECT("'calcGREEN(1)'!R"&amp;ROW('calcGREEN(1)'!$V$17)+(ROW(AN476)-ROW($AN$116))/3&amp;"C"&amp;COLUMN('calcGREEN(1)'!$V$17),FALSE)</f>
        <v>135.50488743578177</v>
      </c>
      <c r="AO476" s="64">
        <f t="shared" ref="AO476" ca="1" si="410">AN476</f>
        <v>135.50488743578177</v>
      </c>
      <c r="AP476" s="88">
        <f>AK476-AK479</f>
        <v>0.62562274932861328</v>
      </c>
      <c r="AQ476" s="88">
        <f>AK477-AK480</f>
        <v>0.60630830128987157</v>
      </c>
      <c r="AR476" s="88">
        <f>AK478-AK481</f>
        <v>3.9418538411268855E-3</v>
      </c>
      <c r="AS476" s="88">
        <f>data3!AM476</f>
        <v>1.9161901166362405E-2</v>
      </c>
      <c r="AT476" s="2"/>
    </row>
    <row r="477" spans="1:46">
      <c r="A477" s="14" t="str">
        <f>'data organization'!S478</f>
        <v>475:18:3.38:LO</v>
      </c>
      <c r="B477" s="45">
        <v>131.58045959472656</v>
      </c>
      <c r="C477" s="45">
        <v>135.19111633300781</v>
      </c>
      <c r="D477" s="45">
        <v>126.56786346435547</v>
      </c>
      <c r="E477" s="45">
        <v>147.86564636230469</v>
      </c>
      <c r="F477" s="45">
        <v>131.55757141113281</v>
      </c>
      <c r="G477" s="45">
        <v>134.31562805175781</v>
      </c>
      <c r="H477" s="45">
        <v>133.25131225585937</v>
      </c>
      <c r="I477" s="45">
        <v>119.74135589599609</v>
      </c>
      <c r="J477" s="45">
        <v>125.05722045898438</v>
      </c>
      <c r="K477" s="45">
        <v>135.33416748046875</v>
      </c>
      <c r="L477" s="45">
        <v>120.32501983642578</v>
      </c>
      <c r="M477" s="45">
        <v>128.71939086914063</v>
      </c>
      <c r="N477" s="45">
        <v>141.33668518066406</v>
      </c>
      <c r="O477" s="45">
        <v>118.28221893310547</v>
      </c>
      <c r="P477" s="45"/>
      <c r="Q477" s="45"/>
      <c r="R477" s="45">
        <v>118.98603820800781</v>
      </c>
      <c r="S477" s="45"/>
      <c r="T477" s="45"/>
      <c r="U477" s="45">
        <v>137.72030639648437</v>
      </c>
      <c r="V477" s="45">
        <v>129.67498779296875</v>
      </c>
      <c r="W477" s="45">
        <v>127.07713317871094</v>
      </c>
      <c r="X477" s="45"/>
      <c r="Y477" s="45"/>
      <c r="Z477" s="45">
        <v>120.2105712890625</v>
      </c>
      <c r="AA477" s="45">
        <v>131.9981689453125</v>
      </c>
      <c r="AB477" s="45">
        <v>118.91165161132812</v>
      </c>
      <c r="AC477" s="45">
        <v>132.60472106933594</v>
      </c>
      <c r="AD477" s="45">
        <v>123.34058380126953</v>
      </c>
      <c r="AE477" s="45"/>
      <c r="AF477" s="45">
        <v>107.50743865966797</v>
      </c>
      <c r="AG477" s="45"/>
      <c r="AH477" s="2">
        <f t="shared" si="379"/>
        <v>8.8566585007690897</v>
      </c>
      <c r="AI477" s="2">
        <f t="shared" si="380"/>
        <v>107.50743865966797</v>
      </c>
      <c r="AJ477" s="2">
        <f t="shared" si="381"/>
        <v>114.92989796051629</v>
      </c>
      <c r="AK477" s="2">
        <f t="shared" si="382"/>
        <v>128.21488571166992</v>
      </c>
      <c r="AL477" s="2">
        <f t="shared" si="383"/>
        <v>141.49987346282356</v>
      </c>
      <c r="AM477" s="2">
        <f t="shared" si="384"/>
        <v>147.86564636230469</v>
      </c>
      <c r="AN477" s="89"/>
      <c r="AO477" s="64">
        <f t="shared" ref="AO477" ca="1" si="411">AN476</f>
        <v>135.50488743578177</v>
      </c>
      <c r="AP477" s="88"/>
      <c r="AQ477" s="88"/>
      <c r="AR477" s="88"/>
      <c r="AS477" s="88"/>
      <c r="AT477" s="2"/>
    </row>
    <row r="478" spans="1:46">
      <c r="A478" s="14" t="str">
        <f>'data organization'!S479</f>
        <v>476:18:3.38:HS</v>
      </c>
      <c r="B478" s="45">
        <v>154.9432373046875</v>
      </c>
      <c r="C478" s="45">
        <v>154.94560241699219</v>
      </c>
      <c r="D478" s="45">
        <v>154.93614196777344</v>
      </c>
      <c r="E478" s="45">
        <v>154.95033264160156</v>
      </c>
      <c r="F478" s="45">
        <v>154.94087219238281</v>
      </c>
      <c r="G478" s="45">
        <v>154.94560241699219</v>
      </c>
      <c r="H478" s="45">
        <v>154.95033264160156</v>
      </c>
      <c r="I478" s="45">
        <v>154.92904663085937</v>
      </c>
      <c r="J478" s="45">
        <v>154.92195129394531</v>
      </c>
      <c r="K478" s="45">
        <v>154.93377685546875</v>
      </c>
      <c r="L478" s="45">
        <v>154.92431640625</v>
      </c>
      <c r="M478" s="45">
        <v>154.94087219238281</v>
      </c>
      <c r="N478" s="45">
        <v>154.94796752929687</v>
      </c>
      <c r="O478" s="45">
        <v>154.92904663085937</v>
      </c>
      <c r="P478" s="45"/>
      <c r="Q478" s="45"/>
      <c r="R478" s="45">
        <v>154.94560241699219</v>
      </c>
      <c r="S478" s="45"/>
      <c r="T478" s="45"/>
      <c r="U478" s="45">
        <v>154.92904663085937</v>
      </c>
      <c r="V478" s="45">
        <v>154.94087219238281</v>
      </c>
      <c r="W478" s="45">
        <v>154.9432373046875</v>
      </c>
      <c r="X478" s="45"/>
      <c r="Y478" s="45"/>
      <c r="Z478" s="45">
        <v>154.92431640625</v>
      </c>
      <c r="AA478" s="45">
        <v>154.92668151855469</v>
      </c>
      <c r="AB478" s="45">
        <v>154.92668151855469</v>
      </c>
      <c r="AC478" s="45">
        <v>154.93377685546875</v>
      </c>
      <c r="AD478" s="45">
        <v>154.88410949707031</v>
      </c>
      <c r="AE478" s="45"/>
      <c r="AF478" s="45">
        <v>154.91485595703125</v>
      </c>
      <c r="AG478" s="45"/>
      <c r="AH478" s="2">
        <f t="shared" si="379"/>
        <v>1.4470346029474324E-2</v>
      </c>
      <c r="AI478" s="2">
        <f t="shared" si="380"/>
        <v>154.88410949707031</v>
      </c>
      <c r="AJ478" s="2">
        <f t="shared" si="381"/>
        <v>154.91197279007849</v>
      </c>
      <c r="AK478" s="2">
        <f t="shared" si="382"/>
        <v>154.93367830912271</v>
      </c>
      <c r="AL478" s="2">
        <f t="shared" si="383"/>
        <v>154.95538382816693</v>
      </c>
      <c r="AM478" s="2">
        <f t="shared" si="384"/>
        <v>154.95033264160156</v>
      </c>
      <c r="AN478" s="89"/>
      <c r="AO478" s="64">
        <f t="shared" ref="AO478" ca="1" si="412">AN476</f>
        <v>135.50488743578177</v>
      </c>
      <c r="AP478" s="88"/>
      <c r="AQ478" s="88"/>
      <c r="AR478" s="88"/>
      <c r="AS478" s="88"/>
      <c r="AT478" s="2"/>
    </row>
    <row r="479" spans="1:46">
      <c r="A479" s="14" t="str">
        <f>'data organization'!S480</f>
        <v>477:18:3.36:HI</v>
      </c>
      <c r="B479" s="45">
        <v>135.29029846191406</v>
      </c>
      <c r="C479" s="45">
        <v>137.16716003417969</v>
      </c>
      <c r="D479" s="45">
        <v>128.87770080566406</v>
      </c>
      <c r="E479" s="45">
        <v>143.892578125</v>
      </c>
      <c r="F479" s="45">
        <v>133.72625732421875</v>
      </c>
      <c r="G479" s="45">
        <v>134.19546508789062</v>
      </c>
      <c r="H479" s="45">
        <v>131.06736755371094</v>
      </c>
      <c r="I479" s="45">
        <v>124.185546875</v>
      </c>
      <c r="J479" s="45">
        <v>131.38017272949219</v>
      </c>
      <c r="K479" s="45">
        <v>144.04898071289062</v>
      </c>
      <c r="L479" s="45">
        <v>121.99588012695312</v>
      </c>
      <c r="M479" s="45">
        <v>119.49340057373047</v>
      </c>
      <c r="N479" s="45">
        <v>134.0390625</v>
      </c>
      <c r="O479" s="45">
        <v>119.64980316162109</v>
      </c>
      <c r="P479" s="45"/>
      <c r="Q479" s="45"/>
      <c r="R479" s="45">
        <v>116.67810821533203</v>
      </c>
      <c r="S479" s="45"/>
      <c r="T479" s="45"/>
      <c r="U479" s="45">
        <v>153.58969116210937</v>
      </c>
      <c r="V479" s="45">
        <v>123.87274169921875</v>
      </c>
      <c r="W479" s="45">
        <v>125.59319305419922</v>
      </c>
      <c r="X479" s="45"/>
      <c r="Y479" s="45"/>
      <c r="Z479" s="45">
        <v>121.05744934082031</v>
      </c>
      <c r="AA479" s="45">
        <v>137.16716003417969</v>
      </c>
      <c r="AB479" s="45">
        <v>119.80621337890625</v>
      </c>
      <c r="AC479" s="45">
        <v>130.91096496582031</v>
      </c>
      <c r="AD479" s="45">
        <v>132.16220092773437</v>
      </c>
      <c r="AE479" s="45"/>
      <c r="AF479" s="45">
        <v>108.85786437988281</v>
      </c>
      <c r="AG479" s="45"/>
      <c r="AH479" s="2">
        <f t="shared" si="379"/>
        <v>10.022943989906393</v>
      </c>
      <c r="AI479" s="2">
        <f t="shared" si="380"/>
        <v>108.85786437988281</v>
      </c>
      <c r="AJ479" s="2">
        <f t="shared" si="381"/>
        <v>114.49496989974328</v>
      </c>
      <c r="AK479" s="2">
        <f t="shared" si="382"/>
        <v>129.52938588460287</v>
      </c>
      <c r="AL479" s="2">
        <f t="shared" si="383"/>
        <v>144.56380186946245</v>
      </c>
      <c r="AM479" s="2">
        <f t="shared" si="384"/>
        <v>153.58969116210937</v>
      </c>
      <c r="AN479" s="89">
        <f ca="1">INDIRECT("'calcGREEN(1)'!R"&amp;ROW('calcGREEN(1)'!$V$17)+(ROW(AN479)-ROW($AN$116))/3&amp;"C"&amp;COLUMN('calcGREEN(1)'!$V$17),FALSE)</f>
        <v>134.86973566155322</v>
      </c>
      <c r="AO479" s="64">
        <f t="shared" ref="AO479" ca="1" si="413">AN479</f>
        <v>134.86973566155322</v>
      </c>
      <c r="AP479" s="88">
        <f>AK479-AK482</f>
        <v>0.61910247802734375</v>
      </c>
      <c r="AQ479" s="88">
        <f>AK480-AK483</f>
        <v>0.63778018951416016</v>
      </c>
      <c r="AR479" s="88">
        <f>AK481-AK484</f>
        <v>-1.9709269204781776E-4</v>
      </c>
      <c r="AS479" s="88">
        <f>data3!AM479</f>
        <v>1.8982948795441601E-2</v>
      </c>
      <c r="AT479" s="2"/>
    </row>
    <row r="480" spans="1:46">
      <c r="A480" s="14" t="str">
        <f>'data organization'!S481</f>
        <v>478:18:3.36:LO</v>
      </c>
      <c r="B480" s="45">
        <v>130.87663269042969</v>
      </c>
      <c r="C480" s="45">
        <v>134.89356994628906</v>
      </c>
      <c r="D480" s="45">
        <v>125.89265441894531</v>
      </c>
      <c r="E480" s="45">
        <v>147.15037536621094</v>
      </c>
      <c r="F480" s="45">
        <v>130.94529724121094</v>
      </c>
      <c r="G480" s="45">
        <v>133.75486755371094</v>
      </c>
      <c r="H480" s="45">
        <v>132.81071472167969</v>
      </c>
      <c r="I480" s="45">
        <v>119.50675201416016</v>
      </c>
      <c r="J480" s="45">
        <v>124.01579284667969</v>
      </c>
      <c r="K480" s="45">
        <v>134.56169128417969</v>
      </c>
      <c r="L480" s="45">
        <v>119.96452331542969</v>
      </c>
      <c r="M480" s="45">
        <v>127.98123168945312</v>
      </c>
      <c r="N480" s="45">
        <v>140.45547485351562</v>
      </c>
      <c r="O480" s="45">
        <v>117.52689361572266</v>
      </c>
      <c r="P480" s="45"/>
      <c r="Q480" s="45"/>
      <c r="R480" s="45">
        <v>118.51682281494141</v>
      </c>
      <c r="S480" s="45"/>
      <c r="T480" s="45"/>
      <c r="U480" s="45">
        <v>136.81048583984375</v>
      </c>
      <c r="V480" s="45">
        <v>129.10276794433594</v>
      </c>
      <c r="W480" s="45">
        <v>126.64225006103516</v>
      </c>
      <c r="X480" s="45"/>
      <c r="Y480" s="45"/>
      <c r="Z480" s="45">
        <v>119.54108428955078</v>
      </c>
      <c r="AA480" s="45">
        <v>131.43739318847656</v>
      </c>
      <c r="AB480" s="45">
        <v>118.28794097900391</v>
      </c>
      <c r="AC480" s="45">
        <v>131.98672485351562</v>
      </c>
      <c r="AD480" s="45">
        <v>122.73975372314453</v>
      </c>
      <c r="AE480" s="45"/>
      <c r="AF480" s="45">
        <v>107.20416259765625</v>
      </c>
      <c r="AG480" s="45"/>
      <c r="AH480" s="2">
        <f t="shared" si="379"/>
        <v>8.7799950869398575</v>
      </c>
      <c r="AI480" s="2">
        <f t="shared" si="380"/>
        <v>107.20416259765625</v>
      </c>
      <c r="AJ480" s="2">
        <f t="shared" si="381"/>
        <v>114.43858477997026</v>
      </c>
      <c r="AK480" s="2">
        <f t="shared" si="382"/>
        <v>127.60857741038005</v>
      </c>
      <c r="AL480" s="2">
        <f t="shared" si="383"/>
        <v>140.77857004078984</v>
      </c>
      <c r="AM480" s="2">
        <f t="shared" si="384"/>
        <v>147.15037536621094</v>
      </c>
      <c r="AN480" s="89"/>
      <c r="AO480" s="64">
        <f t="shared" ref="AO480" ca="1" si="414">AN479</f>
        <v>134.86973566155322</v>
      </c>
      <c r="AP480" s="88"/>
      <c r="AQ480" s="88"/>
      <c r="AR480" s="88"/>
      <c r="AS480" s="88"/>
      <c r="AT480" s="2"/>
    </row>
    <row r="481" spans="1:46">
      <c r="A481" s="14" t="str">
        <f>'data organization'!S482</f>
        <v>479:18:3.36:HS</v>
      </c>
      <c r="B481" s="45">
        <v>154.93614196777344</v>
      </c>
      <c r="C481" s="45">
        <v>154.94796752929687</v>
      </c>
      <c r="D481" s="45">
        <v>154.93377685546875</v>
      </c>
      <c r="E481" s="45">
        <v>154.94796752929687</v>
      </c>
      <c r="F481" s="45">
        <v>154.93850708007812</v>
      </c>
      <c r="G481" s="45">
        <v>154.94796752929687</v>
      </c>
      <c r="H481" s="45">
        <v>154.95033264160156</v>
      </c>
      <c r="I481" s="45">
        <v>154.92668151855469</v>
      </c>
      <c r="J481" s="45">
        <v>154.91722106933594</v>
      </c>
      <c r="K481" s="45">
        <v>154.93614196777344</v>
      </c>
      <c r="L481" s="45">
        <v>154.92431640625</v>
      </c>
      <c r="M481" s="45">
        <v>154.93377685546875</v>
      </c>
      <c r="N481" s="45">
        <v>154.94087219238281</v>
      </c>
      <c r="O481" s="45">
        <v>154.92668151855469</v>
      </c>
      <c r="P481" s="45"/>
      <c r="Q481" s="45"/>
      <c r="R481" s="45">
        <v>154.94087219238281</v>
      </c>
      <c r="S481" s="45"/>
      <c r="T481" s="45"/>
      <c r="U481" s="45">
        <v>154.92195129394531</v>
      </c>
      <c r="V481" s="45">
        <v>154.93377685546875</v>
      </c>
      <c r="W481" s="45">
        <v>154.93850708007812</v>
      </c>
      <c r="X481" s="45"/>
      <c r="Y481" s="45"/>
      <c r="Z481" s="45">
        <v>154.92195129394531</v>
      </c>
      <c r="AA481" s="45">
        <v>154.92431640625</v>
      </c>
      <c r="AB481" s="45">
        <v>154.92431640625</v>
      </c>
      <c r="AC481" s="45">
        <v>154.93141174316406</v>
      </c>
      <c r="AD481" s="45">
        <v>154.86991882324219</v>
      </c>
      <c r="AE481" s="45"/>
      <c r="AF481" s="45">
        <v>154.89830017089844</v>
      </c>
      <c r="AG481" s="45"/>
      <c r="AH481" s="2">
        <f t="shared" si="379"/>
        <v>1.7330616099397411E-2</v>
      </c>
      <c r="AI481" s="2">
        <f t="shared" si="380"/>
        <v>154.86991882324219</v>
      </c>
      <c r="AJ481" s="2">
        <f t="shared" si="381"/>
        <v>154.90374053113248</v>
      </c>
      <c r="AK481" s="2">
        <f t="shared" si="382"/>
        <v>154.92973645528158</v>
      </c>
      <c r="AL481" s="2">
        <f t="shared" si="383"/>
        <v>154.95573237943069</v>
      </c>
      <c r="AM481" s="2">
        <f t="shared" si="384"/>
        <v>154.95033264160156</v>
      </c>
      <c r="AN481" s="89"/>
      <c r="AO481" s="64">
        <f t="shared" ref="AO481" ca="1" si="415">AN479</f>
        <v>134.86973566155322</v>
      </c>
      <c r="AP481" s="88"/>
      <c r="AQ481" s="88"/>
      <c r="AR481" s="88"/>
      <c r="AS481" s="88"/>
      <c r="AT481" s="2"/>
    </row>
    <row r="482" spans="1:46">
      <c r="A482" s="14" t="str">
        <f>'data organization'!S483</f>
        <v>480:18:3.34:HI</v>
      </c>
      <c r="B482" s="45">
        <v>134.66468811035156</v>
      </c>
      <c r="C482" s="45">
        <v>136.54154968261719</v>
      </c>
      <c r="D482" s="45">
        <v>128.2520751953125</v>
      </c>
      <c r="E482" s="45">
        <v>143.26695251464844</v>
      </c>
      <c r="F482" s="45">
        <v>133.10063171386719</v>
      </c>
      <c r="G482" s="45">
        <v>133.56985473632812</v>
      </c>
      <c r="H482" s="45">
        <v>130.44174194335937</v>
      </c>
      <c r="I482" s="45">
        <v>123.55992889404297</v>
      </c>
      <c r="J482" s="45">
        <v>130.75456237792969</v>
      </c>
      <c r="K482" s="45">
        <v>143.26695251464844</v>
      </c>
      <c r="L482" s="45">
        <v>121.52666473388672</v>
      </c>
      <c r="M482" s="45">
        <v>118.86778259277344</v>
      </c>
      <c r="N482" s="45">
        <v>133.25703430175781</v>
      </c>
      <c r="O482" s="45">
        <v>119.18058776855469</v>
      </c>
      <c r="P482" s="45"/>
      <c r="Q482" s="45"/>
      <c r="R482" s="45">
        <v>116.052490234375</v>
      </c>
      <c r="S482" s="45"/>
      <c r="T482" s="45"/>
      <c r="U482" s="45">
        <v>152.96406555175781</v>
      </c>
      <c r="V482" s="45">
        <v>123.24711608886719</v>
      </c>
      <c r="W482" s="45">
        <v>124.96757507324219</v>
      </c>
      <c r="X482" s="45"/>
      <c r="Y482" s="45"/>
      <c r="Z482" s="45">
        <v>120.43183135986328</v>
      </c>
      <c r="AA482" s="45">
        <v>136.54154968261719</v>
      </c>
      <c r="AB482" s="45">
        <v>119.18058776855469</v>
      </c>
      <c r="AC482" s="45">
        <v>130.28533935546875</v>
      </c>
      <c r="AD482" s="45">
        <v>131.53659057617187</v>
      </c>
      <c r="AE482" s="45"/>
      <c r="AF482" s="45">
        <v>108.38864898681641</v>
      </c>
      <c r="AG482" s="45"/>
      <c r="AH482" s="2">
        <f t="shared" si="379"/>
        <v>9.9843831104351572</v>
      </c>
      <c r="AI482" s="2">
        <f t="shared" si="380"/>
        <v>108.38864898681641</v>
      </c>
      <c r="AJ482" s="2">
        <f t="shared" si="381"/>
        <v>113.9337087409228</v>
      </c>
      <c r="AK482" s="2">
        <f t="shared" si="382"/>
        <v>128.91028340657553</v>
      </c>
      <c r="AL482" s="2">
        <f t="shared" si="383"/>
        <v>143.88685807222828</v>
      </c>
      <c r="AM482" s="2">
        <f t="shared" si="384"/>
        <v>152.96406555175781</v>
      </c>
      <c r="AN482" s="89">
        <f ca="1">INDIRECT("'calcGREEN(1)'!R"&amp;ROW('calcGREEN(1)'!$V$17)+(ROW(AN482)-ROW($AN$116))/3&amp;"C"&amp;COLUMN('calcGREEN(1)'!$V$17),FALSE)</f>
        <v>134.24051554905836</v>
      </c>
      <c r="AO482" s="64">
        <f t="shared" ref="AO482" ca="1" si="416">AN482</f>
        <v>134.24051554905836</v>
      </c>
      <c r="AP482" s="88">
        <f>AK482-AK485</f>
        <v>0.64517021179199219</v>
      </c>
      <c r="AQ482" s="88">
        <f>AK483-AK486</f>
        <v>0.61298274993896484</v>
      </c>
      <c r="AR482" s="88">
        <f>AK484-AK487</f>
        <v>4.9273173013375526E-4</v>
      </c>
      <c r="AS482" s="88">
        <f>data3!AM482</f>
        <v>1.9435790277296583E-2</v>
      </c>
      <c r="AT482" s="2"/>
    </row>
    <row r="483" spans="1:46">
      <c r="A483" s="14" t="str">
        <f>'data organization'!S484</f>
        <v>481:18:3.34:LO</v>
      </c>
      <c r="B483" s="45">
        <v>130.25291442871094</v>
      </c>
      <c r="C483" s="45">
        <v>134.61318969726562</v>
      </c>
      <c r="D483" s="45">
        <v>124.95994567871094</v>
      </c>
      <c r="E483" s="45">
        <v>146.4522705078125</v>
      </c>
      <c r="F483" s="45">
        <v>130.13275146484375</v>
      </c>
      <c r="G483" s="45">
        <v>133.43441772460937</v>
      </c>
      <c r="H483" s="45">
        <v>132.48454284667969</v>
      </c>
      <c r="I483" s="45">
        <v>119.19775390625</v>
      </c>
      <c r="J483" s="45">
        <v>123.23757934570312</v>
      </c>
      <c r="K483" s="45">
        <v>133.90364074707031</v>
      </c>
      <c r="L483" s="45">
        <v>119.56397247314453</v>
      </c>
      <c r="M483" s="45">
        <v>127.51773834228516</v>
      </c>
      <c r="N483" s="45">
        <v>139.62005615234375</v>
      </c>
      <c r="O483" s="45">
        <v>116.81735229492187</v>
      </c>
      <c r="P483" s="45"/>
      <c r="Q483" s="45"/>
      <c r="R483" s="45">
        <v>117.77867126464844</v>
      </c>
      <c r="S483" s="45"/>
      <c r="T483" s="45"/>
      <c r="U483" s="45">
        <v>136.02655029296875</v>
      </c>
      <c r="V483" s="45">
        <v>128.39894104003906</v>
      </c>
      <c r="W483" s="45">
        <v>125.71526336669922</v>
      </c>
      <c r="X483" s="45"/>
      <c r="Y483" s="45"/>
      <c r="Z483" s="45">
        <v>119.08331298828125</v>
      </c>
      <c r="AA483" s="45">
        <v>130.64775085449219</v>
      </c>
      <c r="AB483" s="45">
        <v>117.60700225830078</v>
      </c>
      <c r="AC483" s="45">
        <v>131.09979248046875</v>
      </c>
      <c r="AD483" s="45">
        <v>122.31632232666016</v>
      </c>
      <c r="AE483" s="45"/>
      <c r="AF483" s="45">
        <v>106.43740081787109</v>
      </c>
      <c r="AG483" s="45"/>
      <c r="AH483" s="2">
        <f t="shared" si="379"/>
        <v>8.771171426451275</v>
      </c>
      <c r="AI483" s="2">
        <f t="shared" si="380"/>
        <v>106.43740081787109</v>
      </c>
      <c r="AJ483" s="2">
        <f t="shared" si="381"/>
        <v>113.81404008118898</v>
      </c>
      <c r="AK483" s="2">
        <f t="shared" si="382"/>
        <v>126.97079722086589</v>
      </c>
      <c r="AL483" s="2">
        <f t="shared" si="383"/>
        <v>140.1275543605428</v>
      </c>
      <c r="AM483" s="2">
        <f t="shared" si="384"/>
        <v>146.4522705078125</v>
      </c>
      <c r="AN483" s="89"/>
      <c r="AO483" s="64">
        <f t="shared" ref="AO483" ca="1" si="417">AN482</f>
        <v>134.24051554905836</v>
      </c>
      <c r="AP483" s="88"/>
      <c r="AQ483" s="88"/>
      <c r="AR483" s="88"/>
      <c r="AS483" s="88"/>
      <c r="AT483" s="2"/>
    </row>
    <row r="484" spans="1:46">
      <c r="A484" s="14" t="str">
        <f>'data organization'!S485</f>
        <v>482:18:3.34:HS</v>
      </c>
      <c r="B484" s="45">
        <v>154.93850708007812</v>
      </c>
      <c r="C484" s="45">
        <v>154.94087219238281</v>
      </c>
      <c r="D484" s="45">
        <v>154.93614196777344</v>
      </c>
      <c r="E484" s="45">
        <v>154.94560241699219</v>
      </c>
      <c r="F484" s="45">
        <v>154.94087219238281</v>
      </c>
      <c r="G484" s="45">
        <v>154.94087219238281</v>
      </c>
      <c r="H484" s="45">
        <v>154.94796752929687</v>
      </c>
      <c r="I484" s="45">
        <v>154.92431640625</v>
      </c>
      <c r="J484" s="45">
        <v>154.91722106933594</v>
      </c>
      <c r="K484" s="45">
        <v>154.94560241699219</v>
      </c>
      <c r="L484" s="45">
        <v>154.91958618164062</v>
      </c>
      <c r="M484" s="45">
        <v>154.93614196777344</v>
      </c>
      <c r="N484" s="45">
        <v>154.94560241699219</v>
      </c>
      <c r="O484" s="45">
        <v>154.92195129394531</v>
      </c>
      <c r="P484" s="45"/>
      <c r="Q484" s="45"/>
      <c r="R484" s="45">
        <v>154.94560241699219</v>
      </c>
      <c r="S484" s="45"/>
      <c r="T484" s="45"/>
      <c r="U484" s="45">
        <v>154.92904663085937</v>
      </c>
      <c r="V484" s="45">
        <v>154.93614196777344</v>
      </c>
      <c r="W484" s="45">
        <v>154.93377685546875</v>
      </c>
      <c r="X484" s="45"/>
      <c r="Y484" s="45"/>
      <c r="Z484" s="45">
        <v>154.91958618164062</v>
      </c>
      <c r="AA484" s="45">
        <v>154.92668151855469</v>
      </c>
      <c r="AB484" s="45">
        <v>154.92195129394531</v>
      </c>
      <c r="AC484" s="45">
        <v>154.93614196777344</v>
      </c>
      <c r="AD484" s="45">
        <v>154.85572814941406</v>
      </c>
      <c r="AE484" s="45"/>
      <c r="AF484" s="45">
        <v>154.91249084472656</v>
      </c>
      <c r="AG484" s="45"/>
      <c r="AH484" s="2">
        <f t="shared" si="379"/>
        <v>1.8957015479411522E-2</v>
      </c>
      <c r="AI484" s="2">
        <f t="shared" si="380"/>
        <v>154.85572814941406</v>
      </c>
      <c r="AJ484" s="2">
        <f t="shared" si="381"/>
        <v>154.90149802475452</v>
      </c>
      <c r="AK484" s="2">
        <f t="shared" si="382"/>
        <v>154.92993354797363</v>
      </c>
      <c r="AL484" s="2">
        <f t="shared" si="383"/>
        <v>154.95836907119275</v>
      </c>
      <c r="AM484" s="2">
        <f t="shared" si="384"/>
        <v>154.94796752929687</v>
      </c>
      <c r="AN484" s="89"/>
      <c r="AO484" s="64">
        <f t="shared" ref="AO484" ca="1" si="418">AN482</f>
        <v>134.24051554905836</v>
      </c>
      <c r="AP484" s="88"/>
      <c r="AQ484" s="88"/>
      <c r="AR484" s="88"/>
      <c r="AS484" s="88"/>
      <c r="AT484" s="2"/>
    </row>
    <row r="485" spans="1:46">
      <c r="A485" s="14" t="str">
        <f>'data organization'!S486</f>
        <v>483:18:3.32:HI</v>
      </c>
      <c r="B485" s="45">
        <v>134.0390625</v>
      </c>
      <c r="C485" s="45">
        <v>135.91592407226562</v>
      </c>
      <c r="D485" s="45">
        <v>127.62645721435547</v>
      </c>
      <c r="E485" s="45">
        <v>142.48492431640625</v>
      </c>
      <c r="F485" s="45">
        <v>132.47500610351562</v>
      </c>
      <c r="G485" s="45">
        <v>132.78782653808594</v>
      </c>
      <c r="H485" s="45">
        <v>129.65972900390625</v>
      </c>
      <c r="I485" s="45">
        <v>122.93431091308594</v>
      </c>
      <c r="J485" s="45">
        <v>130.12893676757812</v>
      </c>
      <c r="K485" s="45">
        <v>142.64134216308594</v>
      </c>
      <c r="L485" s="45">
        <v>120.90104675292969</v>
      </c>
      <c r="M485" s="45">
        <v>118.24215698242187</v>
      </c>
      <c r="N485" s="45">
        <v>132.63142395019531</v>
      </c>
      <c r="O485" s="45">
        <v>118.55496978759766</v>
      </c>
      <c r="P485" s="45"/>
      <c r="Q485" s="45"/>
      <c r="R485" s="45">
        <v>115.58327484130859</v>
      </c>
      <c r="S485" s="45"/>
      <c r="T485" s="45"/>
      <c r="U485" s="45">
        <v>152.18203735351562</v>
      </c>
      <c r="V485" s="45">
        <v>122.62149810791016</v>
      </c>
      <c r="W485" s="45">
        <v>124.34195709228516</v>
      </c>
      <c r="X485" s="45"/>
      <c r="Y485" s="45"/>
      <c r="Z485" s="45">
        <v>119.80621337890625</v>
      </c>
      <c r="AA485" s="45">
        <v>135.91592407226562</v>
      </c>
      <c r="AB485" s="45">
        <v>118.71137237548828</v>
      </c>
      <c r="AC485" s="45">
        <v>129.50332641601562</v>
      </c>
      <c r="AD485" s="45">
        <v>130.91096496582031</v>
      </c>
      <c r="AE485" s="45"/>
      <c r="AF485" s="45">
        <v>107.76303100585937</v>
      </c>
      <c r="AG485" s="45"/>
      <c r="AH485" s="2">
        <f t="shared" si="379"/>
        <v>9.9379292979030129</v>
      </c>
      <c r="AI485" s="2">
        <f t="shared" si="380"/>
        <v>107.76303100585937</v>
      </c>
      <c r="AJ485" s="2">
        <f t="shared" si="381"/>
        <v>113.35821924792901</v>
      </c>
      <c r="AK485" s="2">
        <f t="shared" si="382"/>
        <v>128.26511319478354</v>
      </c>
      <c r="AL485" s="2">
        <f t="shared" si="383"/>
        <v>143.17200714163806</v>
      </c>
      <c r="AM485" s="2">
        <f t="shared" si="384"/>
        <v>152.18203735351562</v>
      </c>
      <c r="AN485" s="89">
        <f ca="1">INDIRECT("'calcGREEN(1)'!R"&amp;ROW('calcGREEN(1)'!$V$17)+(ROW(AN485)-ROW($AN$116))/3&amp;"C"&amp;COLUMN('calcGREEN(1)'!$V$17),FALSE)</f>
        <v>133.59628528343995</v>
      </c>
      <c r="AO485" s="64">
        <f t="shared" ref="AO485" ca="1" si="419">AN485</f>
        <v>133.59628528343995</v>
      </c>
      <c r="AP485" s="88">
        <f>AK485-AK488</f>
        <v>0.64517148335775687</v>
      </c>
      <c r="AQ485" s="88">
        <f>AK486-AK489</f>
        <v>0.53430366516113281</v>
      </c>
      <c r="AR485" s="88">
        <f>AK487-AK490</f>
        <v>3.9418538411553072E-3</v>
      </c>
      <c r="AS485" s="88">
        <f>data3!AM485</f>
        <v>1.8661360586842868E-2</v>
      </c>
      <c r="AT485" s="2"/>
    </row>
    <row r="486" spans="1:46">
      <c r="A486" s="14" t="str">
        <f>'data organization'!S487</f>
        <v>484:18:3.32:LO</v>
      </c>
      <c r="B486" s="45">
        <v>129.49758911132812</v>
      </c>
      <c r="C486" s="45">
        <v>134.33851623535156</v>
      </c>
      <c r="D486" s="45">
        <v>124.28473663330078</v>
      </c>
      <c r="E486" s="45">
        <v>145.65118408203125</v>
      </c>
      <c r="F486" s="45">
        <v>129.40603637695312</v>
      </c>
      <c r="G486" s="45">
        <v>132.95948791503906</v>
      </c>
      <c r="H486" s="45">
        <v>132.10116577148437</v>
      </c>
      <c r="I486" s="45">
        <v>118.83726501464844</v>
      </c>
      <c r="J486" s="45">
        <v>122.45937347412109</v>
      </c>
      <c r="K486" s="45">
        <v>133.26847839355469</v>
      </c>
      <c r="L486" s="45">
        <v>119.2435302734375</v>
      </c>
      <c r="M486" s="45">
        <v>126.84825134277344</v>
      </c>
      <c r="N486" s="45">
        <v>138.79034423828125</v>
      </c>
      <c r="O486" s="45">
        <v>116.26802825927734</v>
      </c>
      <c r="P486" s="45"/>
      <c r="Q486" s="45"/>
      <c r="R486" s="45">
        <v>117.12062072753906</v>
      </c>
      <c r="S486" s="45"/>
      <c r="T486" s="45"/>
      <c r="U486" s="45">
        <v>135.51156616210937</v>
      </c>
      <c r="V486" s="45">
        <v>127.79812622070312</v>
      </c>
      <c r="W486" s="45">
        <v>124.85122680664062</v>
      </c>
      <c r="X486" s="45"/>
      <c r="Y486" s="45"/>
      <c r="Z486" s="45">
        <v>118.56832122802734</v>
      </c>
      <c r="AA486" s="45">
        <v>129.87525939941406</v>
      </c>
      <c r="AB486" s="45">
        <v>117.04623413085937</v>
      </c>
      <c r="AC486" s="45">
        <v>130.39024353027344</v>
      </c>
      <c r="AD486" s="45">
        <v>121.80705261230469</v>
      </c>
      <c r="AE486" s="45"/>
      <c r="AF486" s="45">
        <v>105.66490936279297</v>
      </c>
      <c r="AG486" s="45"/>
      <c r="AH486" s="2">
        <f t="shared" si="379"/>
        <v>8.7503091323220676</v>
      </c>
      <c r="AI486" s="2">
        <f t="shared" si="380"/>
        <v>105.66490936279297</v>
      </c>
      <c r="AJ486" s="2">
        <f t="shared" si="381"/>
        <v>113.23235077244382</v>
      </c>
      <c r="AK486" s="2">
        <f t="shared" si="382"/>
        <v>126.35781447092693</v>
      </c>
      <c r="AL486" s="2">
        <f t="shared" si="383"/>
        <v>139.48327816941003</v>
      </c>
      <c r="AM486" s="2">
        <f t="shared" si="384"/>
        <v>145.65118408203125</v>
      </c>
      <c r="AN486" s="89"/>
      <c r="AO486" s="64">
        <f t="shared" ref="AO486" ca="1" si="420">AN485</f>
        <v>133.59628528343995</v>
      </c>
      <c r="AP486" s="88"/>
      <c r="AQ486" s="88"/>
      <c r="AR486" s="88"/>
      <c r="AS486" s="88"/>
      <c r="AT486" s="2"/>
    </row>
    <row r="487" spans="1:46">
      <c r="A487" s="14" t="str">
        <f>'data organization'!S488</f>
        <v>485:18:3.32:HS</v>
      </c>
      <c r="B487" s="45">
        <v>154.93850708007812</v>
      </c>
      <c r="C487" s="45">
        <v>154.94796752929687</v>
      </c>
      <c r="D487" s="45">
        <v>154.9432373046875</v>
      </c>
      <c r="E487" s="45">
        <v>154.9432373046875</v>
      </c>
      <c r="F487" s="45">
        <v>154.93614196777344</v>
      </c>
      <c r="G487" s="45">
        <v>154.94560241699219</v>
      </c>
      <c r="H487" s="45">
        <v>154.9432373046875</v>
      </c>
      <c r="I487" s="45">
        <v>154.92431640625</v>
      </c>
      <c r="J487" s="45">
        <v>154.92431640625</v>
      </c>
      <c r="K487" s="45">
        <v>154.93614196777344</v>
      </c>
      <c r="L487" s="45">
        <v>154.91485595703125</v>
      </c>
      <c r="M487" s="45">
        <v>154.93850708007812</v>
      </c>
      <c r="N487" s="45">
        <v>154.95269775390625</v>
      </c>
      <c r="O487" s="45">
        <v>154.92195129394531</v>
      </c>
      <c r="P487" s="45"/>
      <c r="Q487" s="45"/>
      <c r="R487" s="45">
        <v>154.94560241699219</v>
      </c>
      <c r="S487" s="45"/>
      <c r="T487" s="45"/>
      <c r="U487" s="45">
        <v>154.92431640625</v>
      </c>
      <c r="V487" s="45">
        <v>154.93377685546875</v>
      </c>
      <c r="W487" s="45">
        <v>154.93850708007812</v>
      </c>
      <c r="X487" s="45"/>
      <c r="Y487" s="45"/>
      <c r="Z487" s="45">
        <v>154.91722106933594</v>
      </c>
      <c r="AA487" s="45">
        <v>154.92195129394531</v>
      </c>
      <c r="AB487" s="45">
        <v>154.92668151855469</v>
      </c>
      <c r="AC487" s="45">
        <v>154.93377685546875</v>
      </c>
      <c r="AD487" s="45">
        <v>154.85336303710937</v>
      </c>
      <c r="AE487" s="45"/>
      <c r="AF487" s="45">
        <v>154.90066528320312</v>
      </c>
      <c r="AG487" s="45"/>
      <c r="AH487" s="2">
        <f t="shared" si="379"/>
        <v>2.0353433016141783E-2</v>
      </c>
      <c r="AI487" s="2">
        <f t="shared" si="380"/>
        <v>154.85336303710937</v>
      </c>
      <c r="AJ487" s="2">
        <f t="shared" si="381"/>
        <v>154.89891066671927</v>
      </c>
      <c r="AK487" s="2">
        <f t="shared" si="382"/>
        <v>154.9294408162435</v>
      </c>
      <c r="AL487" s="2">
        <f t="shared" si="383"/>
        <v>154.95997096576772</v>
      </c>
      <c r="AM487" s="2">
        <f t="shared" si="384"/>
        <v>154.95269775390625</v>
      </c>
      <c r="AN487" s="89"/>
      <c r="AO487" s="64">
        <f t="shared" ref="AO487" ca="1" si="421">AN485</f>
        <v>133.59628528343995</v>
      </c>
      <c r="AP487" s="88"/>
      <c r="AQ487" s="88"/>
      <c r="AR487" s="88"/>
      <c r="AS487" s="88"/>
      <c r="AT487" s="2"/>
    </row>
    <row r="488" spans="1:46">
      <c r="A488" s="14" t="str">
        <f>'data organization'!S489</f>
        <v>486:18:3.3:HI</v>
      </c>
      <c r="B488" s="45">
        <v>133.41343688964844</v>
      </c>
      <c r="C488" s="45">
        <v>135.13389587402344</v>
      </c>
      <c r="D488" s="45">
        <v>127.00083923339844</v>
      </c>
      <c r="E488" s="45">
        <v>141.85931396484375</v>
      </c>
      <c r="F488" s="45">
        <v>131.84939575195312</v>
      </c>
      <c r="G488" s="45">
        <v>132.16220092773437</v>
      </c>
      <c r="H488" s="45">
        <v>129.03410339355469</v>
      </c>
      <c r="I488" s="45">
        <v>122.30869293212891</v>
      </c>
      <c r="J488" s="45">
        <v>129.34690856933594</v>
      </c>
      <c r="K488" s="45">
        <v>141.85931396484375</v>
      </c>
      <c r="L488" s="45">
        <v>120.27542877197266</v>
      </c>
      <c r="M488" s="45">
        <v>117.61653900146484</v>
      </c>
      <c r="N488" s="45">
        <v>132.00579833984375</v>
      </c>
      <c r="O488" s="45">
        <v>117.92935180664062</v>
      </c>
      <c r="P488" s="45"/>
      <c r="Q488" s="45"/>
      <c r="R488" s="45">
        <v>114.95765686035156</v>
      </c>
      <c r="S488" s="45"/>
      <c r="T488" s="45"/>
      <c r="U488" s="45">
        <v>151.40000915527344</v>
      </c>
      <c r="V488" s="45">
        <v>121.99588012695312</v>
      </c>
      <c r="W488" s="45">
        <v>123.71633148193359</v>
      </c>
      <c r="X488" s="45"/>
      <c r="Y488" s="45"/>
      <c r="Z488" s="45">
        <v>119.33699798583984</v>
      </c>
      <c r="AA488" s="45">
        <v>135.13389587402344</v>
      </c>
      <c r="AB488" s="45">
        <v>118.08575439453125</v>
      </c>
      <c r="AC488" s="45">
        <v>128.87770080566406</v>
      </c>
      <c r="AD488" s="45">
        <v>130.28533935546875</v>
      </c>
      <c r="AE488" s="45"/>
      <c r="AF488" s="45">
        <v>107.29381561279297</v>
      </c>
      <c r="AG488" s="45"/>
      <c r="AH488" s="2">
        <f t="shared" si="379"/>
        <v>9.8803504334561723</v>
      </c>
      <c r="AI488" s="2">
        <f t="shared" si="380"/>
        <v>107.29381561279297</v>
      </c>
      <c r="AJ488" s="2">
        <f t="shared" si="381"/>
        <v>112.79941606124152</v>
      </c>
      <c r="AK488" s="2">
        <f t="shared" si="382"/>
        <v>127.61994171142578</v>
      </c>
      <c r="AL488" s="2">
        <f t="shared" si="383"/>
        <v>142.44046736161005</v>
      </c>
      <c r="AM488" s="2">
        <f t="shared" si="384"/>
        <v>151.40000915527344</v>
      </c>
      <c r="AN488" s="89">
        <f ca="1">INDIRECT("'calcGREEN(1)'!R"&amp;ROW('calcGREEN(1)'!$V$17)+(ROW(AN488)-ROW($AN$116))/3&amp;"C"&amp;COLUMN('calcGREEN(1)'!$V$17),FALSE)</f>
        <v>132.97772472499918</v>
      </c>
      <c r="AO488" s="64">
        <f t="shared" ref="AO488" ca="1" si="422">AN488</f>
        <v>132.97772472499918</v>
      </c>
      <c r="AP488" s="88">
        <f>AK488-AK491</f>
        <v>0.60606829325358547</v>
      </c>
      <c r="AQ488" s="88">
        <f>AK489-AK492</f>
        <v>0.53144486745199515</v>
      </c>
      <c r="AR488" s="88">
        <f>AK490-AK493</f>
        <v>1.1431376139313443E-2</v>
      </c>
      <c r="AS488" s="88">
        <f>data3!AM488</f>
        <v>1.6613083501016312E-2</v>
      </c>
      <c r="AT488" s="2"/>
    </row>
    <row r="489" spans="1:46">
      <c r="A489" s="14" t="str">
        <f>'data organization'!S490</f>
        <v>487:18:3.3:LO</v>
      </c>
      <c r="B489" s="45">
        <v>128.82810974121094</v>
      </c>
      <c r="C489" s="45">
        <v>133.94369506835937</v>
      </c>
      <c r="D489" s="45">
        <v>123.71251678466797</v>
      </c>
      <c r="E489" s="45">
        <v>145.01029968261719</v>
      </c>
      <c r="F489" s="45">
        <v>128.69650268554688</v>
      </c>
      <c r="G489" s="45">
        <v>132.56466674804687</v>
      </c>
      <c r="H489" s="45">
        <v>131.586181640625</v>
      </c>
      <c r="I489" s="45">
        <v>118.70565032958984</v>
      </c>
      <c r="J489" s="45">
        <v>121.92721557617187</v>
      </c>
      <c r="K489" s="45">
        <v>132.79354858398437</v>
      </c>
      <c r="L489" s="45">
        <v>118.72853851318359</v>
      </c>
      <c r="M489" s="45">
        <v>126.27603912353516</v>
      </c>
      <c r="N489" s="45">
        <v>137.90341186523437</v>
      </c>
      <c r="O489" s="45">
        <v>115.82742309570312</v>
      </c>
      <c r="P489" s="45"/>
      <c r="Q489" s="45"/>
      <c r="R489" s="45">
        <v>116.39391326904297</v>
      </c>
      <c r="S489" s="45"/>
      <c r="T489" s="45"/>
      <c r="U489" s="45">
        <v>135.36277770996094</v>
      </c>
      <c r="V489" s="45">
        <v>127.01419067382813</v>
      </c>
      <c r="W489" s="45">
        <v>124.11306762695312</v>
      </c>
      <c r="X489" s="45"/>
      <c r="Y489" s="45"/>
      <c r="Z489" s="45">
        <v>118.0933837890625</v>
      </c>
      <c r="AA489" s="45">
        <v>129.03982543945313</v>
      </c>
      <c r="AB489" s="45">
        <v>116.57701873779297</v>
      </c>
      <c r="AC489" s="45">
        <v>130.05264282226562</v>
      </c>
      <c r="AD489" s="45">
        <v>121.42938995361328</v>
      </c>
      <c r="AE489" s="45"/>
      <c r="AF489" s="45">
        <v>105.18424987792969</v>
      </c>
      <c r="AG489" s="45"/>
      <c r="AH489" s="2">
        <f t="shared" si="379"/>
        <v>8.7185555460922401</v>
      </c>
      <c r="AI489" s="2">
        <f t="shared" si="380"/>
        <v>105.18424987792969</v>
      </c>
      <c r="AJ489" s="2">
        <f t="shared" si="381"/>
        <v>112.74567748662743</v>
      </c>
      <c r="AK489" s="2">
        <f t="shared" si="382"/>
        <v>125.82351080576579</v>
      </c>
      <c r="AL489" s="2">
        <f t="shared" si="383"/>
        <v>138.90134412490414</v>
      </c>
      <c r="AM489" s="2">
        <f t="shared" si="384"/>
        <v>145.01029968261719</v>
      </c>
      <c r="AN489" s="89"/>
      <c r="AO489" s="64">
        <f t="shared" ref="AO489" ca="1" si="423">AN488</f>
        <v>132.97772472499918</v>
      </c>
      <c r="AP489" s="88"/>
      <c r="AQ489" s="88"/>
      <c r="AR489" s="88"/>
      <c r="AS489" s="88"/>
      <c r="AT489" s="2"/>
    </row>
    <row r="490" spans="1:46">
      <c r="A490" s="14" t="str">
        <f>'data organization'!S491</f>
        <v>488:18:3.3:HS</v>
      </c>
      <c r="B490" s="45">
        <v>154.93377685546875</v>
      </c>
      <c r="C490" s="45">
        <v>154.9432373046875</v>
      </c>
      <c r="D490" s="45">
        <v>154.93377685546875</v>
      </c>
      <c r="E490" s="45">
        <v>154.94560241699219</v>
      </c>
      <c r="F490" s="45">
        <v>154.93614196777344</v>
      </c>
      <c r="G490" s="45">
        <v>154.95033264160156</v>
      </c>
      <c r="H490" s="45">
        <v>154.94087219238281</v>
      </c>
      <c r="I490" s="45">
        <v>154.92668151855469</v>
      </c>
      <c r="J490" s="45">
        <v>154.92195129394531</v>
      </c>
      <c r="K490" s="45">
        <v>154.93850708007812</v>
      </c>
      <c r="L490" s="45">
        <v>154.92431640625</v>
      </c>
      <c r="M490" s="45">
        <v>154.93614196777344</v>
      </c>
      <c r="N490" s="45">
        <v>154.9432373046875</v>
      </c>
      <c r="O490" s="45">
        <v>154.92195129394531</v>
      </c>
      <c r="P490" s="45"/>
      <c r="Q490" s="45"/>
      <c r="R490" s="45">
        <v>154.94087219238281</v>
      </c>
      <c r="S490" s="45"/>
      <c r="T490" s="45"/>
      <c r="U490" s="45">
        <v>154.92195129394531</v>
      </c>
      <c r="V490" s="45">
        <v>154.93377685546875</v>
      </c>
      <c r="W490" s="45">
        <v>154.93377685546875</v>
      </c>
      <c r="X490" s="45"/>
      <c r="Y490" s="45"/>
      <c r="Z490" s="45">
        <v>154.91722106933594</v>
      </c>
      <c r="AA490" s="45">
        <v>154.91958618164062</v>
      </c>
      <c r="AB490" s="45">
        <v>154.92195129394531</v>
      </c>
      <c r="AC490" s="45">
        <v>154.92904663085937</v>
      </c>
      <c r="AD490" s="45">
        <v>154.78477478027344</v>
      </c>
      <c r="AE490" s="45"/>
      <c r="AF490" s="45">
        <v>154.91249084472656</v>
      </c>
      <c r="AG490" s="45"/>
      <c r="AH490" s="2">
        <f t="shared" si="379"/>
        <v>3.1577647898553378E-2</v>
      </c>
      <c r="AI490" s="2">
        <f t="shared" si="380"/>
        <v>154.78477478027344</v>
      </c>
      <c r="AJ490" s="2">
        <f t="shared" si="381"/>
        <v>154.87813249055452</v>
      </c>
      <c r="AK490" s="2">
        <f t="shared" si="382"/>
        <v>154.92549896240234</v>
      </c>
      <c r="AL490" s="2">
        <f t="shared" si="383"/>
        <v>154.97286543425017</v>
      </c>
      <c r="AM490" s="2">
        <f t="shared" si="384"/>
        <v>154.95033264160156</v>
      </c>
      <c r="AN490" s="89"/>
      <c r="AO490" s="64">
        <f t="shared" ref="AO490" ca="1" si="424">AN488</f>
        <v>132.97772472499918</v>
      </c>
      <c r="AP490" s="88"/>
      <c r="AQ490" s="88"/>
      <c r="AR490" s="88"/>
      <c r="AS490" s="88"/>
      <c r="AT490" s="2"/>
    </row>
    <row r="491" spans="1:46">
      <c r="A491" s="14" t="str">
        <f>'data organization'!S492</f>
        <v>489:18:3.28:HI</v>
      </c>
      <c r="B491" s="45">
        <v>134.0390625</v>
      </c>
      <c r="C491" s="45">
        <v>134.50828552246094</v>
      </c>
      <c r="D491" s="45">
        <v>126.21881103515625</v>
      </c>
      <c r="E491" s="45">
        <v>141.07728576660156</v>
      </c>
      <c r="F491" s="45">
        <v>131.06736755371094</v>
      </c>
      <c r="G491" s="45">
        <v>131.53659057617187</v>
      </c>
      <c r="H491" s="45">
        <v>128.40847778320312</v>
      </c>
      <c r="I491" s="45">
        <v>121.68306732177734</v>
      </c>
      <c r="J491" s="45">
        <v>128.72129821777344</v>
      </c>
      <c r="K491" s="45">
        <v>141.23368835449219</v>
      </c>
      <c r="L491" s="45">
        <v>119.64980316162109</v>
      </c>
      <c r="M491" s="45">
        <v>116.99092102050781</v>
      </c>
      <c r="N491" s="45">
        <v>131.38017272949219</v>
      </c>
      <c r="O491" s="45">
        <v>117.30373382568359</v>
      </c>
      <c r="P491" s="45"/>
      <c r="Q491" s="45"/>
      <c r="R491" s="45">
        <v>114.33203887939453</v>
      </c>
      <c r="S491" s="45"/>
      <c r="T491" s="45"/>
      <c r="U491" s="45">
        <v>150.61799621582031</v>
      </c>
      <c r="V491" s="45">
        <v>121.37026214599609</v>
      </c>
      <c r="W491" s="45">
        <v>123.09071350097656</v>
      </c>
      <c r="X491" s="45"/>
      <c r="Y491" s="45"/>
      <c r="Z491" s="45">
        <v>118.71137237548828</v>
      </c>
      <c r="AA491" s="45">
        <v>134.50828552246094</v>
      </c>
      <c r="AB491" s="45">
        <v>117.46013641357422</v>
      </c>
      <c r="AC491" s="45">
        <v>128.2520751953125</v>
      </c>
      <c r="AD491" s="45">
        <v>129.50332641601562</v>
      </c>
      <c r="AE491" s="45"/>
      <c r="AF491" s="45">
        <v>106.66819000244141</v>
      </c>
      <c r="AG491" s="45"/>
      <c r="AH491" s="2">
        <f t="shared" si="379"/>
        <v>9.885457832640407</v>
      </c>
      <c r="AI491" s="2">
        <f t="shared" si="380"/>
        <v>106.66819000244141</v>
      </c>
      <c r="AJ491" s="2">
        <f t="shared" si="381"/>
        <v>112.18568666921158</v>
      </c>
      <c r="AK491" s="2">
        <f t="shared" si="382"/>
        <v>127.0138734181722</v>
      </c>
      <c r="AL491" s="2">
        <f t="shared" si="383"/>
        <v>141.84206016713281</v>
      </c>
      <c r="AM491" s="2">
        <f t="shared" si="384"/>
        <v>150.61799621582031</v>
      </c>
      <c r="AN491" s="89">
        <f ca="1">INDIRECT("'calcGREEN(1)'!R"&amp;ROW('calcGREEN(1)'!$V$17)+(ROW(AN491)-ROW($AN$116))/3&amp;"C"&amp;COLUMN('calcGREEN(1)'!$V$17),FALSE)</f>
        <v>132.42705757723201</v>
      </c>
      <c r="AO491" s="64">
        <f t="shared" ref="AO491" ca="1" si="425">AN491</f>
        <v>132.42705757723201</v>
      </c>
      <c r="AP491" s="88">
        <f>AK491-AK494</f>
        <v>0.37797959645588719</v>
      </c>
      <c r="AQ491" s="88">
        <f>AK492-AK495</f>
        <v>-3.7195523579924838E-2</v>
      </c>
      <c r="AR491" s="88">
        <f>AK493-AK496</f>
        <v>-6.7011515299384428E-3</v>
      </c>
      <c r="AS491" s="88">
        <f>data3!AM491</f>
        <v>4.5969793873448239E-3</v>
      </c>
      <c r="AT491" s="2"/>
    </row>
    <row r="492" spans="1:46">
      <c r="A492" s="14" t="str">
        <f>'data organization'!S493</f>
        <v>490:18:3.28:LO</v>
      </c>
      <c r="B492" s="45">
        <v>129.3717041015625</v>
      </c>
      <c r="C492" s="45">
        <v>133.49163818359375</v>
      </c>
      <c r="D492" s="45">
        <v>123.03158569335937</v>
      </c>
      <c r="E492" s="45">
        <v>144.289306640625</v>
      </c>
      <c r="F492" s="45">
        <v>128.04417419433594</v>
      </c>
      <c r="G492" s="45">
        <v>132.11260986328125</v>
      </c>
      <c r="H492" s="45">
        <v>131.23712158203125</v>
      </c>
      <c r="I492" s="45">
        <v>118.07049560546875</v>
      </c>
      <c r="J492" s="45">
        <v>121.14900207519531</v>
      </c>
      <c r="K492" s="45">
        <v>132.25566101074219</v>
      </c>
      <c r="L492" s="45">
        <v>117.9102783203125</v>
      </c>
      <c r="M492" s="45">
        <v>125.80110168457031</v>
      </c>
      <c r="N492" s="45">
        <v>137.15380859375</v>
      </c>
      <c r="O492" s="45">
        <v>115.33531951904297</v>
      </c>
      <c r="P492" s="45"/>
      <c r="Q492" s="45"/>
      <c r="R492" s="45">
        <v>115.82742309570312</v>
      </c>
      <c r="S492" s="45"/>
      <c r="T492" s="45"/>
      <c r="U492" s="45">
        <v>135.25978088378906</v>
      </c>
      <c r="V492" s="45">
        <v>126.43053436279297</v>
      </c>
      <c r="W492" s="45">
        <v>123.46074676513672</v>
      </c>
      <c r="X492" s="45"/>
      <c r="Y492" s="45"/>
      <c r="Z492" s="45">
        <v>117.42961883544922</v>
      </c>
      <c r="AA492" s="45">
        <v>128.27877807617187</v>
      </c>
      <c r="AB492" s="45">
        <v>116.10780334472656</v>
      </c>
      <c r="AC492" s="45">
        <v>129.234375</v>
      </c>
      <c r="AD492" s="45">
        <v>120.93156433105469</v>
      </c>
      <c r="AE492" s="45"/>
      <c r="AF492" s="45">
        <v>104.79515075683594</v>
      </c>
      <c r="AG492" s="45"/>
      <c r="AH492" s="2">
        <f t="shared" si="379"/>
        <v>8.7354039153965939</v>
      </c>
      <c r="AI492" s="2">
        <f t="shared" si="380"/>
        <v>104.79515075683594</v>
      </c>
      <c r="AJ492" s="2">
        <f t="shared" si="381"/>
        <v>112.18896006521891</v>
      </c>
      <c r="AK492" s="2">
        <f t="shared" si="382"/>
        <v>125.2920659383138</v>
      </c>
      <c r="AL492" s="2">
        <f t="shared" si="383"/>
        <v>138.39517181140869</v>
      </c>
      <c r="AM492" s="2">
        <f t="shared" si="384"/>
        <v>144.289306640625</v>
      </c>
      <c r="AN492" s="89"/>
      <c r="AO492" s="64">
        <f t="shared" ref="AO492" ca="1" si="426">AN491</f>
        <v>132.42705757723201</v>
      </c>
      <c r="AP492" s="88"/>
      <c r="AQ492" s="88"/>
      <c r="AR492" s="88"/>
      <c r="AS492" s="88"/>
      <c r="AT492" s="2"/>
    </row>
    <row r="493" spans="1:46">
      <c r="A493" s="14" t="str">
        <f>'data organization'!S494</f>
        <v>491:18:3.28:HS</v>
      </c>
      <c r="B493" s="45">
        <v>154.93377685546875</v>
      </c>
      <c r="C493" s="45">
        <v>154.9432373046875</v>
      </c>
      <c r="D493" s="45">
        <v>154.93141174316406</v>
      </c>
      <c r="E493" s="45">
        <v>154.9432373046875</v>
      </c>
      <c r="F493" s="45">
        <v>154.94087219238281</v>
      </c>
      <c r="G493" s="45">
        <v>154.95033264160156</v>
      </c>
      <c r="H493" s="45">
        <v>154.9432373046875</v>
      </c>
      <c r="I493" s="45">
        <v>154.92431640625</v>
      </c>
      <c r="J493" s="45">
        <v>154.91722106933594</v>
      </c>
      <c r="K493" s="45">
        <v>154.93614196777344</v>
      </c>
      <c r="L493" s="45">
        <v>154.91249084472656</v>
      </c>
      <c r="M493" s="45">
        <v>154.93141174316406</v>
      </c>
      <c r="N493" s="45">
        <v>154.94560241699219</v>
      </c>
      <c r="O493" s="45">
        <v>154.91958618164062</v>
      </c>
      <c r="P493" s="45"/>
      <c r="Q493" s="45"/>
      <c r="R493" s="45">
        <v>154.93850708007812</v>
      </c>
      <c r="S493" s="45"/>
      <c r="T493" s="45"/>
      <c r="U493" s="45">
        <v>154.92195129394531</v>
      </c>
      <c r="V493" s="45">
        <v>154.93377685546875</v>
      </c>
      <c r="W493" s="45">
        <v>154.93614196777344</v>
      </c>
      <c r="X493" s="45"/>
      <c r="Y493" s="45"/>
      <c r="Z493" s="45">
        <v>154.91958618164062</v>
      </c>
      <c r="AA493" s="45">
        <v>154.92668151855469</v>
      </c>
      <c r="AB493" s="45">
        <v>154.92904663085937</v>
      </c>
      <c r="AC493" s="45">
        <v>154.92904663085937</v>
      </c>
      <c r="AD493" s="45">
        <v>154.66178894042969</v>
      </c>
      <c r="AE493" s="45"/>
      <c r="AF493" s="45">
        <v>154.76821899414062</v>
      </c>
      <c r="AG493" s="45"/>
      <c r="AH493" s="2">
        <f t="shared" si="379"/>
        <v>6.4029820865364434E-2</v>
      </c>
      <c r="AI493" s="2">
        <f t="shared" si="380"/>
        <v>154.66178894042969</v>
      </c>
      <c r="AJ493" s="2">
        <f t="shared" si="381"/>
        <v>154.81802285496499</v>
      </c>
      <c r="AK493" s="2">
        <f t="shared" si="382"/>
        <v>154.91406758626303</v>
      </c>
      <c r="AL493" s="2">
        <f t="shared" si="383"/>
        <v>155.01011231756107</v>
      </c>
      <c r="AM493" s="2">
        <f t="shared" si="384"/>
        <v>154.95033264160156</v>
      </c>
      <c r="AN493" s="89"/>
      <c r="AO493" s="64">
        <f t="shared" ref="AO493" ca="1" si="427">AN491</f>
        <v>132.42705757723201</v>
      </c>
      <c r="AP493" s="88"/>
      <c r="AQ493" s="88"/>
      <c r="AR493" s="88"/>
      <c r="AS493" s="88"/>
      <c r="AT493" s="2"/>
    </row>
    <row r="494" spans="1:46">
      <c r="A494" s="14" t="str">
        <f>'data organization'!S495</f>
        <v>492:18:3.26:HI</v>
      </c>
      <c r="B494" s="45">
        <v>133.25703430175781</v>
      </c>
      <c r="C494" s="45">
        <v>135.13389587402344</v>
      </c>
      <c r="D494" s="45">
        <v>126.84443664550781</v>
      </c>
      <c r="E494" s="45">
        <v>141.85931396484375</v>
      </c>
      <c r="F494" s="45">
        <v>130.44174194335937</v>
      </c>
      <c r="G494" s="45">
        <v>130.91096496582031</v>
      </c>
      <c r="H494" s="45">
        <v>127.78286743164062</v>
      </c>
      <c r="I494" s="45">
        <v>121.05744934082031</v>
      </c>
      <c r="J494" s="45">
        <v>128.09567260742187</v>
      </c>
      <c r="K494" s="45">
        <v>140.45166015625</v>
      </c>
      <c r="L494" s="45">
        <v>119.02418518066406</v>
      </c>
      <c r="M494" s="45">
        <v>116.52170562744141</v>
      </c>
      <c r="N494" s="45">
        <v>130.59815979003906</v>
      </c>
      <c r="O494" s="45">
        <v>116.67810821533203</v>
      </c>
      <c r="P494" s="45"/>
      <c r="Q494" s="45"/>
      <c r="R494" s="45">
        <v>113.70641326904297</v>
      </c>
      <c r="S494" s="45"/>
      <c r="T494" s="45"/>
      <c r="U494" s="45">
        <v>151.24360656738281</v>
      </c>
      <c r="V494" s="45">
        <v>120.74463653564453</v>
      </c>
      <c r="W494" s="45">
        <v>122.46509552001953</v>
      </c>
      <c r="X494" s="45"/>
      <c r="Y494" s="45"/>
      <c r="Z494" s="45">
        <v>118.08575439453125</v>
      </c>
      <c r="AA494" s="45">
        <v>133.72625732421875</v>
      </c>
      <c r="AB494" s="45">
        <v>116.83451843261719</v>
      </c>
      <c r="AC494" s="45">
        <v>127.62645721435547</v>
      </c>
      <c r="AD494" s="45">
        <v>128.87770080566406</v>
      </c>
      <c r="AE494" s="45"/>
      <c r="AF494" s="45">
        <v>107.29381561279297</v>
      </c>
      <c r="AG494" s="45"/>
      <c r="AH494" s="2">
        <f t="shared" si="379"/>
        <v>10.012007211245086</v>
      </c>
      <c r="AI494" s="2">
        <f t="shared" si="380"/>
        <v>107.29381561279297</v>
      </c>
      <c r="AJ494" s="2">
        <f t="shared" si="381"/>
        <v>111.61788300484868</v>
      </c>
      <c r="AK494" s="2">
        <f t="shared" si="382"/>
        <v>126.63589382171631</v>
      </c>
      <c r="AL494" s="2">
        <f t="shared" si="383"/>
        <v>141.65390463858392</v>
      </c>
      <c r="AM494" s="2">
        <f t="shared" si="384"/>
        <v>151.24360656738281</v>
      </c>
      <c r="AN494" s="89">
        <f ca="1">INDIRECT("'calcGREEN(1)'!R"&amp;ROW('calcGREEN(1)'!$V$17)+(ROW(AN494)-ROW($AN$116))/3&amp;"C"&amp;COLUMN('calcGREEN(1)'!$V$17),FALSE)</f>
        <v>132.27468336401512</v>
      </c>
      <c r="AO494" s="64">
        <f t="shared" ref="AO494" ca="1" si="428">AN494</f>
        <v>132.27468336401512</v>
      </c>
      <c r="AP494" s="88">
        <f>AK494-AK497</f>
        <v>-0.24764124552409328</v>
      </c>
      <c r="AQ494" s="88">
        <f>AK495-AK498</f>
        <v>0.16212908426921047</v>
      </c>
      <c r="AR494" s="88">
        <f>AK496-AK499</f>
        <v>2.6607513427734375E-3</v>
      </c>
      <c r="AS494" s="88">
        <f>data3!AM494</f>
        <v>5.4675609834733407E-3</v>
      </c>
      <c r="AT494" s="2"/>
    </row>
    <row r="495" spans="1:46">
      <c r="A495" s="14" t="str">
        <f>'data organization'!S496</f>
        <v>493:18:3.26:LO</v>
      </c>
      <c r="B495" s="45">
        <v>128.80522155761719</v>
      </c>
      <c r="C495" s="45">
        <v>133.8406982421875</v>
      </c>
      <c r="D495" s="45">
        <v>123.66101837158203</v>
      </c>
      <c r="E495" s="45">
        <v>144.97024536132812</v>
      </c>
      <c r="F495" s="45">
        <v>128.66789245605469</v>
      </c>
      <c r="G495" s="45">
        <v>132.48454284667969</v>
      </c>
      <c r="H495" s="45">
        <v>131.60334777832031</v>
      </c>
      <c r="I495" s="45">
        <v>118.38521575927734</v>
      </c>
      <c r="J495" s="45">
        <v>120.41085052490234</v>
      </c>
      <c r="K495" s="45">
        <v>132.70771789550781</v>
      </c>
      <c r="L495" s="45">
        <v>118.53971099853516</v>
      </c>
      <c r="M495" s="45">
        <v>125.22315979003906</v>
      </c>
      <c r="N495" s="45">
        <v>136.77043151855469</v>
      </c>
      <c r="O495" s="45">
        <v>114.53993988037109</v>
      </c>
      <c r="P495" s="45"/>
      <c r="Q495" s="45"/>
      <c r="R495" s="45">
        <v>116.39391326904297</v>
      </c>
      <c r="S495" s="45"/>
      <c r="T495" s="45"/>
      <c r="U495" s="45">
        <v>135.48866271972656</v>
      </c>
      <c r="V495" s="45">
        <v>126.95124816894531</v>
      </c>
      <c r="W495" s="45">
        <v>122.79698181152344</v>
      </c>
      <c r="X495" s="45"/>
      <c r="Y495" s="45"/>
      <c r="Z495" s="45">
        <v>116.86312866210937</v>
      </c>
      <c r="AA495" s="45">
        <v>127.48340606689453</v>
      </c>
      <c r="AB495" s="45">
        <v>116.44541168212891</v>
      </c>
      <c r="AC495" s="45">
        <v>128.41610717773437</v>
      </c>
      <c r="AD495" s="45">
        <v>121.36644744873047</v>
      </c>
      <c r="AE495" s="45"/>
      <c r="AF495" s="45">
        <v>105.08697509765625</v>
      </c>
      <c r="AG495" s="45"/>
      <c r="AH495" s="2">
        <f t="shared" si="379"/>
        <v>8.7907471342164829</v>
      </c>
      <c r="AI495" s="2">
        <f t="shared" si="380"/>
        <v>105.08697509765625</v>
      </c>
      <c r="AJ495" s="2">
        <f t="shared" si="381"/>
        <v>112.143140760569</v>
      </c>
      <c r="AK495" s="2">
        <f t="shared" si="382"/>
        <v>125.32926146189372</v>
      </c>
      <c r="AL495" s="2">
        <f t="shared" si="383"/>
        <v>138.51538216321845</v>
      </c>
      <c r="AM495" s="2">
        <f t="shared" si="384"/>
        <v>144.97024536132812</v>
      </c>
      <c r="AN495" s="89"/>
      <c r="AO495" s="64">
        <f t="shared" ref="AO495" ca="1" si="429">AN494</f>
        <v>132.27468336401512</v>
      </c>
      <c r="AP495" s="88"/>
      <c r="AQ495" s="88"/>
      <c r="AR495" s="88"/>
      <c r="AS495" s="88"/>
      <c r="AT495" s="2"/>
    </row>
    <row r="496" spans="1:46">
      <c r="A496" s="14" t="str">
        <f>'data organization'!S497</f>
        <v>494:18:3.26:HS</v>
      </c>
      <c r="B496" s="45">
        <v>154.93850708007812</v>
      </c>
      <c r="C496" s="45">
        <v>154.94560241699219</v>
      </c>
      <c r="D496" s="45">
        <v>154.93614196777344</v>
      </c>
      <c r="E496" s="45">
        <v>154.94560241699219</v>
      </c>
      <c r="F496" s="45">
        <v>154.94087219238281</v>
      </c>
      <c r="G496" s="45">
        <v>154.94087219238281</v>
      </c>
      <c r="H496" s="45">
        <v>154.94087219238281</v>
      </c>
      <c r="I496" s="45">
        <v>154.91722106933594</v>
      </c>
      <c r="J496" s="45">
        <v>154.92195129394531</v>
      </c>
      <c r="K496" s="45">
        <v>154.93377685546875</v>
      </c>
      <c r="L496" s="45">
        <v>154.91722106933594</v>
      </c>
      <c r="M496" s="45">
        <v>154.93377685546875</v>
      </c>
      <c r="N496" s="45">
        <v>154.94087219238281</v>
      </c>
      <c r="O496" s="45">
        <v>154.91722106933594</v>
      </c>
      <c r="P496" s="45"/>
      <c r="Q496" s="45"/>
      <c r="R496" s="45">
        <v>154.94087219238281</v>
      </c>
      <c r="S496" s="45"/>
      <c r="T496" s="45"/>
      <c r="U496" s="45">
        <v>154.92431640625</v>
      </c>
      <c r="V496" s="45">
        <v>154.93141174316406</v>
      </c>
      <c r="W496" s="45">
        <v>154.93141174316406</v>
      </c>
      <c r="X496" s="45"/>
      <c r="Y496" s="45"/>
      <c r="Z496" s="45">
        <v>154.91958618164062</v>
      </c>
      <c r="AA496" s="45">
        <v>154.91958618164062</v>
      </c>
      <c r="AB496" s="45">
        <v>154.92431640625</v>
      </c>
      <c r="AC496" s="45">
        <v>154.92904663085937</v>
      </c>
      <c r="AD496" s="45">
        <v>154.71382141113281</v>
      </c>
      <c r="AE496" s="45"/>
      <c r="AF496" s="45">
        <v>154.89356994628906</v>
      </c>
      <c r="AG496" s="45"/>
      <c r="AH496" s="2">
        <f t="shared" si="379"/>
        <v>4.5717821138152114E-2</v>
      </c>
      <c r="AI496" s="2">
        <f t="shared" si="380"/>
        <v>154.71382141113281</v>
      </c>
      <c r="AJ496" s="2">
        <f t="shared" si="381"/>
        <v>154.85219200608574</v>
      </c>
      <c r="AK496" s="2">
        <f t="shared" si="382"/>
        <v>154.92076873779297</v>
      </c>
      <c r="AL496" s="2">
        <f t="shared" si="383"/>
        <v>154.98934546950019</v>
      </c>
      <c r="AM496" s="2">
        <f t="shared" si="384"/>
        <v>154.94560241699219</v>
      </c>
      <c r="AN496" s="89"/>
      <c r="AO496" s="64">
        <f t="shared" ref="AO496" ca="1" si="430">AN494</f>
        <v>132.27468336401512</v>
      </c>
      <c r="AP496" s="88"/>
      <c r="AQ496" s="88"/>
      <c r="AR496" s="88"/>
      <c r="AS496" s="88"/>
      <c r="AT496" s="2"/>
    </row>
    <row r="497" spans="1:46">
      <c r="A497" s="14" t="str">
        <f>'data organization'!S498</f>
        <v>495:18:3.24:HI</v>
      </c>
      <c r="B497" s="45">
        <v>132.63142395019531</v>
      </c>
      <c r="C497" s="45">
        <v>134.35186767578125</v>
      </c>
      <c r="D497" s="45">
        <v>126.21881103515625</v>
      </c>
      <c r="E497" s="45">
        <v>141.07728576660156</v>
      </c>
      <c r="F497" s="45">
        <v>131.06736755371094</v>
      </c>
      <c r="G497" s="45">
        <v>131.53659057617187</v>
      </c>
      <c r="H497" s="45">
        <v>128.40847778320312</v>
      </c>
      <c r="I497" s="45">
        <v>121.52666473388672</v>
      </c>
      <c r="J497" s="45">
        <v>128.72129821777344</v>
      </c>
      <c r="K497" s="45">
        <v>141.07728576660156</v>
      </c>
      <c r="L497" s="45">
        <v>119.49340057373047</v>
      </c>
      <c r="M497" s="45">
        <v>116.99092102050781</v>
      </c>
      <c r="N497" s="45">
        <v>131.22377014160156</v>
      </c>
      <c r="O497" s="45">
        <v>117.30373382568359</v>
      </c>
      <c r="P497" s="45"/>
      <c r="Q497" s="45"/>
      <c r="R497" s="45">
        <v>114.33203887939453</v>
      </c>
      <c r="S497" s="45"/>
      <c r="T497" s="45"/>
      <c r="U497" s="45">
        <v>150.46157836914062</v>
      </c>
      <c r="V497" s="45">
        <v>121.21385192871094</v>
      </c>
      <c r="W497" s="45">
        <v>122.93431091308594</v>
      </c>
      <c r="X497" s="45"/>
      <c r="Y497" s="45"/>
      <c r="Z497" s="45">
        <v>118.55496978759766</v>
      </c>
      <c r="AA497" s="45">
        <v>134.35186767578125</v>
      </c>
      <c r="AB497" s="45">
        <v>117.30373382568359</v>
      </c>
      <c r="AC497" s="45">
        <v>128.2520751953125</v>
      </c>
      <c r="AD497" s="45">
        <v>129.50332641601562</v>
      </c>
      <c r="AE497" s="45"/>
      <c r="AF497" s="45">
        <v>106.66819000244141</v>
      </c>
      <c r="AG497" s="45"/>
      <c r="AH497" s="2">
        <f t="shared" si="379"/>
        <v>9.8341450848727963</v>
      </c>
      <c r="AI497" s="2">
        <f t="shared" si="380"/>
        <v>106.66819000244141</v>
      </c>
      <c r="AJ497" s="2">
        <f t="shared" si="381"/>
        <v>112.1323174399312</v>
      </c>
      <c r="AK497" s="2">
        <f t="shared" si="382"/>
        <v>126.8835350672404</v>
      </c>
      <c r="AL497" s="2">
        <f t="shared" si="383"/>
        <v>141.6347526945496</v>
      </c>
      <c r="AM497" s="2">
        <f t="shared" si="384"/>
        <v>150.46157836914062</v>
      </c>
      <c r="AN497" s="89">
        <f ca="1">INDIRECT("'calcGREEN(1)'!R"&amp;ROW('calcGREEN(1)'!$V$17)+(ROW(AN497)-ROW($AN$116))/3&amp;"C"&amp;COLUMN('calcGREEN(1)'!$V$17),FALSE)</f>
        <v>132.09345233536061</v>
      </c>
      <c r="AO497" s="64">
        <f t="shared" ref="AO497" ca="1" si="431">AN497</f>
        <v>132.09345233536061</v>
      </c>
      <c r="AP497" s="88">
        <f>AK497-AK500</f>
        <v>0.69730440775553859</v>
      </c>
      <c r="AQ497" s="88">
        <f>AK498-AK501</f>
        <v>0.6861775716145786</v>
      </c>
      <c r="AR497" s="88">
        <f>AK499-AK502</f>
        <v>1.3993581136077182E-2</v>
      </c>
      <c r="AS497" s="88">
        <f>data3!AM497</f>
        <v>2.2210551846411963E-2</v>
      </c>
      <c r="AT497" s="2"/>
    </row>
    <row r="498" spans="1:46">
      <c r="A498" s="14" t="str">
        <f>'data organization'!S499</f>
        <v>496:18:3.24:LO</v>
      </c>
      <c r="B498" s="45">
        <v>128.1300048828125</v>
      </c>
      <c r="C498" s="45">
        <v>133.33714294433594</v>
      </c>
      <c r="D498" s="45">
        <v>122.91142272949219</v>
      </c>
      <c r="E498" s="45">
        <v>144.23208618164062</v>
      </c>
      <c r="F498" s="45">
        <v>127.91828918457031</v>
      </c>
      <c r="G498" s="45">
        <v>132.02105712890625</v>
      </c>
      <c r="H498" s="45">
        <v>131.06546020507812</v>
      </c>
      <c r="I498" s="45">
        <v>118.09910583496094</v>
      </c>
      <c r="J498" s="45">
        <v>120.98878479003906</v>
      </c>
      <c r="K498" s="45">
        <v>132.21560668945312</v>
      </c>
      <c r="L498" s="45">
        <v>117.79583740234375</v>
      </c>
      <c r="M498" s="45">
        <v>125.74387359619141</v>
      </c>
      <c r="N498" s="45">
        <v>137.30258178710937</v>
      </c>
      <c r="O498" s="45">
        <v>115.238037109375</v>
      </c>
      <c r="P498" s="45"/>
      <c r="Q498" s="45"/>
      <c r="R498" s="45">
        <v>115.63858795166016</v>
      </c>
      <c r="S498" s="45"/>
      <c r="T498" s="45"/>
      <c r="U498" s="45">
        <v>135.27122497558594</v>
      </c>
      <c r="V498" s="45">
        <v>126.20736694335937</v>
      </c>
      <c r="W498" s="45">
        <v>123.43213653564453</v>
      </c>
      <c r="X498" s="45"/>
      <c r="Y498" s="45"/>
      <c r="Z498" s="45">
        <v>117.49828338623047</v>
      </c>
      <c r="AA498" s="45">
        <v>128.18150329589844</v>
      </c>
      <c r="AB498" s="45">
        <v>116.18791198730469</v>
      </c>
      <c r="AC498" s="45">
        <v>129.16571044921875</v>
      </c>
      <c r="AD498" s="45">
        <v>120.79423522949219</v>
      </c>
      <c r="AE498" s="45"/>
      <c r="AF498" s="45">
        <v>104.63492584228516</v>
      </c>
      <c r="AG498" s="45"/>
      <c r="AH498" s="2">
        <f t="shared" si="379"/>
        <v>8.7308290355479254</v>
      </c>
      <c r="AI498" s="2">
        <f t="shared" si="380"/>
        <v>104.63492584228516</v>
      </c>
      <c r="AJ498" s="2">
        <f t="shared" si="381"/>
        <v>112.07088882430263</v>
      </c>
      <c r="AK498" s="2">
        <f t="shared" si="382"/>
        <v>125.16713237762451</v>
      </c>
      <c r="AL498" s="2">
        <f t="shared" si="383"/>
        <v>138.26337593094641</v>
      </c>
      <c r="AM498" s="2">
        <f t="shared" si="384"/>
        <v>144.23208618164062</v>
      </c>
      <c r="AN498" s="89"/>
      <c r="AO498" s="64">
        <f t="shared" ref="AO498" ca="1" si="432">AN497</f>
        <v>132.09345233536061</v>
      </c>
      <c r="AP498" s="88"/>
      <c r="AQ498" s="88"/>
      <c r="AR498" s="88"/>
      <c r="AS498" s="88"/>
      <c r="AT498" s="2"/>
    </row>
    <row r="499" spans="1:46">
      <c r="A499" s="14" t="str">
        <f>'data organization'!S500</f>
        <v>497:18:3.24:HS</v>
      </c>
      <c r="B499" s="45">
        <v>154.93614196777344</v>
      </c>
      <c r="C499" s="45">
        <v>154.9432373046875</v>
      </c>
      <c r="D499" s="45">
        <v>154.93377685546875</v>
      </c>
      <c r="E499" s="45">
        <v>154.94796752929687</v>
      </c>
      <c r="F499" s="45">
        <v>154.93850708007812</v>
      </c>
      <c r="G499" s="45">
        <v>154.94796752929687</v>
      </c>
      <c r="H499" s="45">
        <v>154.94560241699219</v>
      </c>
      <c r="I499" s="45">
        <v>154.93141174316406</v>
      </c>
      <c r="J499" s="45">
        <v>154.91958618164062</v>
      </c>
      <c r="K499" s="45">
        <v>154.93377685546875</v>
      </c>
      <c r="L499" s="45">
        <v>154.92431640625</v>
      </c>
      <c r="M499" s="45">
        <v>154.92668151855469</v>
      </c>
      <c r="N499" s="45">
        <v>154.94560241699219</v>
      </c>
      <c r="O499" s="45">
        <v>154.92431640625</v>
      </c>
      <c r="P499" s="45"/>
      <c r="Q499" s="45"/>
      <c r="R499" s="45">
        <v>154.95033264160156</v>
      </c>
      <c r="S499" s="45"/>
      <c r="T499" s="45"/>
      <c r="U499" s="45">
        <v>154.92195129394531</v>
      </c>
      <c r="V499" s="45">
        <v>154.93377685546875</v>
      </c>
      <c r="W499" s="45">
        <v>154.92904663085937</v>
      </c>
      <c r="X499" s="45"/>
      <c r="Y499" s="45"/>
      <c r="Z499" s="45">
        <v>154.91722106933594</v>
      </c>
      <c r="AA499" s="45">
        <v>154.92904663085937</v>
      </c>
      <c r="AB499" s="45">
        <v>154.92904663085937</v>
      </c>
      <c r="AC499" s="45">
        <v>154.92904663085937</v>
      </c>
      <c r="AD499" s="45">
        <v>154.68307495117187</v>
      </c>
      <c r="AE499" s="45"/>
      <c r="AF499" s="45">
        <v>154.81315612792969</v>
      </c>
      <c r="AG499" s="45"/>
      <c r="AH499" s="2">
        <f t="shared" si="379"/>
        <v>5.6538649349226276E-2</v>
      </c>
      <c r="AI499" s="2">
        <f t="shared" si="380"/>
        <v>154.68307495117187</v>
      </c>
      <c r="AJ499" s="2">
        <f t="shared" si="381"/>
        <v>154.83330001242635</v>
      </c>
      <c r="AK499" s="2">
        <f t="shared" si="382"/>
        <v>154.9181079864502</v>
      </c>
      <c r="AL499" s="2">
        <f t="shared" si="383"/>
        <v>155.00291596047404</v>
      </c>
      <c r="AM499" s="2">
        <f t="shared" si="384"/>
        <v>154.95033264160156</v>
      </c>
      <c r="AN499" s="89"/>
      <c r="AO499" s="64">
        <f t="shared" ref="AO499" ca="1" si="433">AN497</f>
        <v>132.09345233536061</v>
      </c>
      <c r="AP499" s="88"/>
      <c r="AQ499" s="88"/>
      <c r="AR499" s="88"/>
      <c r="AS499" s="88"/>
      <c r="AT499" s="2"/>
    </row>
    <row r="500" spans="1:46">
      <c r="A500" s="14" t="str">
        <f>'data organization'!S501</f>
        <v>498:18:3.22:HI</v>
      </c>
      <c r="B500" s="45">
        <v>131.84939575195312</v>
      </c>
      <c r="C500" s="45">
        <v>133.72625732421875</v>
      </c>
      <c r="D500" s="45">
        <v>125.43679046630859</v>
      </c>
      <c r="E500" s="45">
        <v>140.29525756835937</v>
      </c>
      <c r="F500" s="45">
        <v>130.28533935546875</v>
      </c>
      <c r="G500" s="45">
        <v>130.75456237792969</v>
      </c>
      <c r="H500" s="45">
        <v>127.62645721435547</v>
      </c>
      <c r="I500" s="45">
        <v>120.90104675292969</v>
      </c>
      <c r="J500" s="45">
        <v>127.93927001953125</v>
      </c>
      <c r="K500" s="45">
        <v>140.29525756835937</v>
      </c>
      <c r="L500" s="45">
        <v>118.86778259277344</v>
      </c>
      <c r="M500" s="45">
        <v>116.36530303955078</v>
      </c>
      <c r="N500" s="45">
        <v>130.59815979003906</v>
      </c>
      <c r="O500" s="45">
        <v>116.67810821533203</v>
      </c>
      <c r="P500" s="45"/>
      <c r="Q500" s="45"/>
      <c r="R500" s="45">
        <v>113.70641326904297</v>
      </c>
      <c r="S500" s="45"/>
      <c r="T500" s="45"/>
      <c r="U500" s="45">
        <v>149.6795654296875</v>
      </c>
      <c r="V500" s="45">
        <v>120.58823394775391</v>
      </c>
      <c r="W500" s="45">
        <v>122.30869293212891</v>
      </c>
      <c r="X500" s="45"/>
      <c r="Y500" s="45"/>
      <c r="Z500" s="45">
        <v>117.92935180664062</v>
      </c>
      <c r="AA500" s="45">
        <v>133.72625732421875</v>
      </c>
      <c r="AB500" s="45">
        <v>116.67810821533203</v>
      </c>
      <c r="AC500" s="45">
        <v>127.47005462646484</v>
      </c>
      <c r="AD500" s="45">
        <v>128.72129821777344</v>
      </c>
      <c r="AE500" s="45"/>
      <c r="AF500" s="45">
        <v>106.04257202148437</v>
      </c>
      <c r="AG500" s="45"/>
      <c r="AH500" s="2">
        <f t="shared" si="379"/>
        <v>9.7836971637298227</v>
      </c>
      <c r="AI500" s="2">
        <f t="shared" si="380"/>
        <v>106.04257202148437</v>
      </c>
      <c r="AJ500" s="2">
        <f t="shared" si="381"/>
        <v>111.51068491389013</v>
      </c>
      <c r="AK500" s="2">
        <f t="shared" si="382"/>
        <v>126.18623065948486</v>
      </c>
      <c r="AL500" s="2">
        <f t="shared" si="383"/>
        <v>140.86177640507961</v>
      </c>
      <c r="AM500" s="2">
        <f t="shared" si="384"/>
        <v>149.6795654296875</v>
      </c>
      <c r="AN500" s="89">
        <f ca="1">INDIRECT("'calcGREEN(1)'!R"&amp;ROW('calcGREEN(1)'!$V$17)+(ROW(AN500)-ROW($AN$116))/3&amp;"C"&amp;COLUMN('calcGREEN(1)'!$V$17),FALSE)</f>
        <v>131.35724817224721</v>
      </c>
      <c r="AO500" s="64">
        <f t="shared" ref="AO500" ca="1" si="434">AN500</f>
        <v>131.35724817224721</v>
      </c>
      <c r="AP500" s="88">
        <f>AK500-AK503</f>
        <v>0.70382150014241063</v>
      </c>
      <c r="AQ500" s="88">
        <f>AK501-AK504</f>
        <v>0.6694885889689175</v>
      </c>
      <c r="AR500" s="88">
        <f>AK502-AK505</f>
        <v>0.12693023681640625</v>
      </c>
      <c r="AS500" s="88">
        <f>data3!AM500</f>
        <v>2.1288894837902195E-2</v>
      </c>
      <c r="AT500" s="2"/>
    </row>
    <row r="501" spans="1:46">
      <c r="A501" s="14" t="str">
        <f>'data organization'!S502</f>
        <v>499:18:3.22:LO</v>
      </c>
      <c r="B501" s="45">
        <v>127.18585205078125</v>
      </c>
      <c r="C501" s="45">
        <v>132.79354858398437</v>
      </c>
      <c r="D501" s="45">
        <v>122.15037536621094</v>
      </c>
      <c r="E501" s="45">
        <v>143.30509948730469</v>
      </c>
      <c r="F501" s="45">
        <v>127.18585205078125</v>
      </c>
      <c r="G501" s="45">
        <v>131.54612731933594</v>
      </c>
      <c r="H501" s="45">
        <v>130.2471923828125</v>
      </c>
      <c r="I501" s="45">
        <v>117.46967315673828</v>
      </c>
      <c r="J501" s="45">
        <v>120.25063323974609</v>
      </c>
      <c r="K501" s="45">
        <v>131.64340209960937</v>
      </c>
      <c r="L501" s="45">
        <v>117.10345458984375</v>
      </c>
      <c r="M501" s="45">
        <v>125.14877319335938</v>
      </c>
      <c r="N501" s="45">
        <v>136.51866149902344</v>
      </c>
      <c r="O501" s="45">
        <v>114.29389190673828</v>
      </c>
      <c r="P501" s="45"/>
      <c r="Q501" s="45"/>
      <c r="R501" s="45">
        <v>114.96910095214844</v>
      </c>
      <c r="S501" s="45"/>
      <c r="T501" s="45"/>
      <c r="U501" s="45">
        <v>135.22544860839844</v>
      </c>
      <c r="V501" s="45">
        <v>125.67520904541016</v>
      </c>
      <c r="W501" s="45">
        <v>122.63675689697266</v>
      </c>
      <c r="X501" s="45"/>
      <c r="Y501" s="45"/>
      <c r="Z501" s="45">
        <v>116.63423919677734</v>
      </c>
      <c r="AA501" s="45">
        <v>127.55207061767578</v>
      </c>
      <c r="AB501" s="45">
        <v>115.41542816162109</v>
      </c>
      <c r="AC501" s="45">
        <v>128.29022216796875</v>
      </c>
      <c r="AD501" s="45">
        <v>120.38796234130859</v>
      </c>
      <c r="AE501" s="45"/>
      <c r="AF501" s="45">
        <v>103.9139404296875</v>
      </c>
      <c r="AG501" s="45"/>
      <c r="AH501" s="2">
        <f t="shared" si="379"/>
        <v>8.7645215607713354</v>
      </c>
      <c r="AI501" s="2">
        <f t="shared" si="380"/>
        <v>103.9139404296875</v>
      </c>
      <c r="AJ501" s="2">
        <f t="shared" si="381"/>
        <v>111.33417246485293</v>
      </c>
      <c r="AK501" s="2">
        <f t="shared" si="382"/>
        <v>124.48095480600993</v>
      </c>
      <c r="AL501" s="2">
        <f t="shared" si="383"/>
        <v>137.62773714716693</v>
      </c>
      <c r="AM501" s="2">
        <f t="shared" si="384"/>
        <v>143.30509948730469</v>
      </c>
      <c r="AN501" s="89"/>
      <c r="AO501" s="64">
        <f t="shared" ref="AO501" ca="1" si="435">AN500</f>
        <v>131.35724817224721</v>
      </c>
      <c r="AP501" s="88"/>
      <c r="AQ501" s="88"/>
      <c r="AR501" s="88"/>
      <c r="AS501" s="88"/>
      <c r="AT501" s="2"/>
    </row>
    <row r="502" spans="1:46">
      <c r="A502" s="14" t="str">
        <f>'data organization'!S503</f>
        <v>500:18:3.22:HS</v>
      </c>
      <c r="B502" s="45">
        <v>154.94087219238281</v>
      </c>
      <c r="C502" s="45">
        <v>154.94560241699219</v>
      </c>
      <c r="D502" s="45">
        <v>154.93377685546875</v>
      </c>
      <c r="E502" s="45">
        <v>154.94560241699219</v>
      </c>
      <c r="F502" s="45">
        <v>154.93850708007812</v>
      </c>
      <c r="G502" s="45">
        <v>154.9432373046875</v>
      </c>
      <c r="H502" s="45">
        <v>154.94560241699219</v>
      </c>
      <c r="I502" s="45">
        <v>154.92195129394531</v>
      </c>
      <c r="J502" s="45">
        <v>154.91722106933594</v>
      </c>
      <c r="K502" s="45">
        <v>154.93614196777344</v>
      </c>
      <c r="L502" s="45">
        <v>154.92904663085937</v>
      </c>
      <c r="M502" s="45">
        <v>154.92904663085937</v>
      </c>
      <c r="N502" s="45">
        <v>154.94087219238281</v>
      </c>
      <c r="O502" s="45">
        <v>154.92195129394531</v>
      </c>
      <c r="P502" s="45"/>
      <c r="Q502" s="45"/>
      <c r="R502" s="45">
        <v>154.94560241699219</v>
      </c>
      <c r="S502" s="45"/>
      <c r="T502" s="45"/>
      <c r="U502" s="45">
        <v>154.92431640625</v>
      </c>
      <c r="V502" s="45">
        <v>154.92904663085937</v>
      </c>
      <c r="W502" s="45">
        <v>154.93614196777344</v>
      </c>
      <c r="X502" s="45"/>
      <c r="Y502" s="45"/>
      <c r="Z502" s="45">
        <v>154.91958618164062</v>
      </c>
      <c r="AA502" s="45">
        <v>154.91958618164062</v>
      </c>
      <c r="AB502" s="45">
        <v>154.92431640625</v>
      </c>
      <c r="AC502" s="45">
        <v>154.92904663085937</v>
      </c>
      <c r="AD502" s="45">
        <v>154.53880310058594</v>
      </c>
      <c r="AE502" s="45"/>
      <c r="AF502" s="45">
        <v>154.64286804199219</v>
      </c>
      <c r="AG502" s="45"/>
      <c r="AH502" s="2">
        <f t="shared" si="379"/>
        <v>9.8140028731157805E-2</v>
      </c>
      <c r="AI502" s="2">
        <f t="shared" si="380"/>
        <v>154.53880310058594</v>
      </c>
      <c r="AJ502" s="2">
        <f t="shared" si="381"/>
        <v>154.75690436221737</v>
      </c>
      <c r="AK502" s="2">
        <f t="shared" si="382"/>
        <v>154.90411440531412</v>
      </c>
      <c r="AL502" s="2">
        <f t="shared" si="383"/>
        <v>155.05132444841087</v>
      </c>
      <c r="AM502" s="2">
        <f t="shared" si="384"/>
        <v>154.94560241699219</v>
      </c>
      <c r="AN502" s="89"/>
      <c r="AO502" s="64">
        <f t="shared" ref="AO502" ca="1" si="436">AN500</f>
        <v>131.35724817224721</v>
      </c>
      <c r="AP502" s="88"/>
      <c r="AQ502" s="88"/>
      <c r="AR502" s="88"/>
      <c r="AS502" s="88"/>
      <c r="AT502" s="2"/>
    </row>
    <row r="503" spans="1:46">
      <c r="A503" s="14" t="str">
        <f>'data organization'!S504</f>
        <v>501:18:3.2:HI</v>
      </c>
      <c r="B503" s="45">
        <v>131.06736755371094</v>
      </c>
      <c r="C503" s="45">
        <v>132.94422912597656</v>
      </c>
      <c r="D503" s="45">
        <v>124.81117248535156</v>
      </c>
      <c r="E503" s="45">
        <v>139.51324462890625</v>
      </c>
      <c r="F503" s="45">
        <v>129.65972900390625</v>
      </c>
      <c r="G503" s="45">
        <v>129.9725341796875</v>
      </c>
      <c r="H503" s="45">
        <v>126.84443664550781</v>
      </c>
      <c r="I503" s="45">
        <v>120.27542877197266</v>
      </c>
      <c r="J503" s="45">
        <v>127.31365203857422</v>
      </c>
      <c r="K503" s="45">
        <v>139.51324462890625</v>
      </c>
      <c r="L503" s="45">
        <v>118.24215698242187</v>
      </c>
      <c r="M503" s="45">
        <v>115.73967742919922</v>
      </c>
      <c r="N503" s="45">
        <v>129.81613159179687</v>
      </c>
      <c r="O503" s="45">
        <v>115.89608764648437</v>
      </c>
      <c r="P503" s="45"/>
      <c r="Q503" s="45"/>
      <c r="R503" s="45">
        <v>113.08079528808594</v>
      </c>
      <c r="S503" s="45"/>
      <c r="T503" s="45"/>
      <c r="U503" s="45">
        <v>148.74113464355469</v>
      </c>
      <c r="V503" s="45">
        <v>119.96261596679687</v>
      </c>
      <c r="W503" s="45">
        <v>121.52666473388672</v>
      </c>
      <c r="X503" s="45"/>
      <c r="Y503" s="45"/>
      <c r="Z503" s="45">
        <v>117.30373382568359</v>
      </c>
      <c r="AA503" s="45">
        <v>132.94422912597656</v>
      </c>
      <c r="AB503" s="45">
        <v>116.052490234375</v>
      </c>
      <c r="AC503" s="45">
        <v>126.84443664550781</v>
      </c>
      <c r="AD503" s="45">
        <v>128.09567260742187</v>
      </c>
      <c r="AE503" s="45"/>
      <c r="AF503" s="45">
        <v>105.41695404052734</v>
      </c>
      <c r="AG503" s="45"/>
      <c r="AH503" s="2">
        <f t="shared" si="379"/>
        <v>9.7192927060402408</v>
      </c>
      <c r="AI503" s="2">
        <f t="shared" si="380"/>
        <v>105.41695404052734</v>
      </c>
      <c r="AJ503" s="2">
        <f t="shared" si="381"/>
        <v>110.90347010028209</v>
      </c>
      <c r="AK503" s="2">
        <f t="shared" si="382"/>
        <v>125.48240915934245</v>
      </c>
      <c r="AL503" s="2">
        <f t="shared" si="383"/>
        <v>140.06134821840283</v>
      </c>
      <c r="AM503" s="2">
        <f t="shared" si="384"/>
        <v>148.74113464355469</v>
      </c>
      <c r="AN503" s="89">
        <f ca="1">INDIRECT("'calcGREEN(1)'!R"&amp;ROW('calcGREEN(1)'!$V$17)+(ROW(AN503)-ROW($AN$116))/3&amp;"C"&amp;COLUMN('calcGREEN(1)'!$V$17),FALSE)</f>
        <v>130.65159380057165</v>
      </c>
      <c r="AO503" s="64">
        <f t="shared" ref="AO503" ca="1" si="437">AN503</f>
        <v>130.65159380057165</v>
      </c>
      <c r="AP503" s="88">
        <f>AK503-AK506</f>
        <v>0.74944178263346828</v>
      </c>
      <c r="AQ503" s="88">
        <f>AK504-AK507</f>
        <v>0.70811557769775391</v>
      </c>
      <c r="AR503" s="88">
        <f>AK505-AK508</f>
        <v>0.26115226745605469</v>
      </c>
      <c r="AS503" s="88">
        <f>data3!AM503</f>
        <v>2.369393071820669E-2</v>
      </c>
      <c r="AT503" s="2"/>
    </row>
    <row r="504" spans="1:46">
      <c r="A504" s="14" t="str">
        <f>'data organization'!S505</f>
        <v>502:18:3.2:LO</v>
      </c>
      <c r="B504" s="45">
        <v>126.41336822509766</v>
      </c>
      <c r="C504" s="45">
        <v>132.28427124023437</v>
      </c>
      <c r="D504" s="45">
        <v>121.44655609130859</v>
      </c>
      <c r="E504" s="45">
        <v>142.60700988769531</v>
      </c>
      <c r="F504" s="45">
        <v>126.21881103515625</v>
      </c>
      <c r="G504" s="45">
        <v>130.96818542480469</v>
      </c>
      <c r="H504" s="45">
        <v>129.78370666503906</v>
      </c>
      <c r="I504" s="45">
        <v>116.79446411132812</v>
      </c>
      <c r="J504" s="45">
        <v>119.71274566650391</v>
      </c>
      <c r="K504" s="45">
        <v>130.9395751953125</v>
      </c>
      <c r="L504" s="45">
        <v>116.26230621337891</v>
      </c>
      <c r="M504" s="45">
        <v>124.33623504638672</v>
      </c>
      <c r="N504" s="45">
        <v>135.97505187988281</v>
      </c>
      <c r="O504" s="45">
        <v>113.30396270751953</v>
      </c>
      <c r="P504" s="45"/>
      <c r="Q504" s="45"/>
      <c r="R504" s="45">
        <v>114.44266510009766</v>
      </c>
      <c r="S504" s="45"/>
      <c r="T504" s="45"/>
      <c r="U504" s="45">
        <v>135.19683837890625</v>
      </c>
      <c r="V504" s="45">
        <v>124.87983703613281</v>
      </c>
      <c r="W504" s="45">
        <v>121.94438171386719</v>
      </c>
      <c r="X504" s="45"/>
      <c r="Y504" s="45"/>
      <c r="Z504" s="45">
        <v>116.19363403320312</v>
      </c>
      <c r="AA504" s="45">
        <v>126.77386474609375</v>
      </c>
      <c r="AB504" s="45">
        <v>114.47699737548828</v>
      </c>
      <c r="AC504" s="45">
        <v>127.42618560791016</v>
      </c>
      <c r="AD504" s="45">
        <v>119.76425170898437</v>
      </c>
      <c r="AE504" s="45"/>
      <c r="AF504" s="45">
        <v>103.33028411865234</v>
      </c>
      <c r="AG504" s="45"/>
      <c r="AH504" s="2">
        <f t="shared" si="379"/>
        <v>8.8156767085740508</v>
      </c>
      <c r="AI504" s="2">
        <f t="shared" si="380"/>
        <v>103.33028411865234</v>
      </c>
      <c r="AJ504" s="2">
        <f t="shared" si="381"/>
        <v>110.58795115417993</v>
      </c>
      <c r="AK504" s="2">
        <f t="shared" si="382"/>
        <v>123.81146621704102</v>
      </c>
      <c r="AL504" s="2">
        <f t="shared" si="383"/>
        <v>137.0349812799021</v>
      </c>
      <c r="AM504" s="2">
        <f t="shared" si="384"/>
        <v>142.60700988769531</v>
      </c>
      <c r="AN504" s="89"/>
      <c r="AO504" s="64">
        <f t="shared" ref="AO504" ca="1" si="438">AN503</f>
        <v>130.65159380057165</v>
      </c>
      <c r="AP504" s="88"/>
      <c r="AQ504" s="88"/>
      <c r="AR504" s="88"/>
      <c r="AS504" s="88"/>
      <c r="AT504" s="2"/>
    </row>
    <row r="505" spans="1:46">
      <c r="A505" s="14" t="str">
        <f>'data organization'!S506</f>
        <v>503:18:3.2:HS</v>
      </c>
      <c r="B505" s="45">
        <v>154.93614196777344</v>
      </c>
      <c r="C505" s="45">
        <v>154.94560241699219</v>
      </c>
      <c r="D505" s="45">
        <v>154.93614196777344</v>
      </c>
      <c r="E505" s="45">
        <v>154.94796752929687</v>
      </c>
      <c r="F505" s="45">
        <v>154.93614196777344</v>
      </c>
      <c r="G505" s="45">
        <v>154.94560241699219</v>
      </c>
      <c r="H505" s="45">
        <v>154.9432373046875</v>
      </c>
      <c r="I505" s="45">
        <v>154.92195129394531</v>
      </c>
      <c r="J505" s="45">
        <v>154.91722106933594</v>
      </c>
      <c r="K505" s="45">
        <v>154.93850708007812</v>
      </c>
      <c r="L505" s="45">
        <v>154.91958618164062</v>
      </c>
      <c r="M505" s="45">
        <v>154.93377685546875</v>
      </c>
      <c r="N505" s="45">
        <v>154.94560241699219</v>
      </c>
      <c r="O505" s="45">
        <v>154.91485595703125</v>
      </c>
      <c r="P505" s="45"/>
      <c r="Q505" s="45"/>
      <c r="R505" s="45">
        <v>154.95033264160156</v>
      </c>
      <c r="S505" s="45"/>
      <c r="T505" s="45"/>
      <c r="U505" s="45">
        <v>154.92195129394531</v>
      </c>
      <c r="V505" s="45">
        <v>154.93141174316406</v>
      </c>
      <c r="W505" s="45">
        <v>154.93377685546875</v>
      </c>
      <c r="X505" s="45"/>
      <c r="Y505" s="45"/>
      <c r="Z505" s="45">
        <v>154.91722106933594</v>
      </c>
      <c r="AA505" s="45">
        <v>154.91722106933594</v>
      </c>
      <c r="AB505" s="45">
        <v>154.92431640625</v>
      </c>
      <c r="AC505" s="45">
        <v>154.92668151855469</v>
      </c>
      <c r="AD505" s="45">
        <v>154.35903930664062</v>
      </c>
      <c r="AE505" s="45"/>
      <c r="AF505" s="45">
        <v>151.78813171386719</v>
      </c>
      <c r="AG505" s="45"/>
      <c r="AH505" s="2">
        <f t="shared" si="379"/>
        <v>0.6473936567653743</v>
      </c>
      <c r="AI505" s="2">
        <f t="shared" si="380"/>
        <v>151.78813171386719</v>
      </c>
      <c r="AJ505" s="2">
        <f t="shared" si="381"/>
        <v>153.80609368334964</v>
      </c>
      <c r="AK505" s="2">
        <f t="shared" si="382"/>
        <v>154.77718416849771</v>
      </c>
      <c r="AL505" s="2">
        <f t="shared" si="383"/>
        <v>155.74827465364578</v>
      </c>
      <c r="AM505" s="2">
        <f t="shared" si="384"/>
        <v>154.95033264160156</v>
      </c>
      <c r="AN505" s="89"/>
      <c r="AO505" s="64">
        <f t="shared" ref="AO505" ca="1" si="439">AN503</f>
        <v>130.65159380057165</v>
      </c>
      <c r="AP505" s="88"/>
      <c r="AQ505" s="88"/>
      <c r="AR505" s="88"/>
      <c r="AS505" s="88"/>
      <c r="AT505" s="2"/>
    </row>
    <row r="506" spans="1:46">
      <c r="A506" s="14" t="str">
        <f>'data organization'!S507</f>
        <v>504:18:3.18:HI</v>
      </c>
      <c r="B506" s="45">
        <v>130.28533935546875</v>
      </c>
      <c r="C506" s="45">
        <v>132.16220092773437</v>
      </c>
      <c r="D506" s="45">
        <v>124.02914428710937</v>
      </c>
      <c r="E506" s="45">
        <v>138.73121643066406</v>
      </c>
      <c r="F506" s="45">
        <v>128.87770080566406</v>
      </c>
      <c r="G506" s="45">
        <v>129.19050598144531</v>
      </c>
      <c r="H506" s="45">
        <v>126.21881103515625</v>
      </c>
      <c r="I506" s="45">
        <v>119.49340057373047</v>
      </c>
      <c r="J506" s="45">
        <v>126.53162384033203</v>
      </c>
      <c r="K506" s="45">
        <v>138.73121643066406</v>
      </c>
      <c r="L506" s="45">
        <v>117.46013641357422</v>
      </c>
      <c r="M506" s="45">
        <v>114.95765686035156</v>
      </c>
      <c r="N506" s="45">
        <v>129.03410339355469</v>
      </c>
      <c r="O506" s="45">
        <v>115.27046966552734</v>
      </c>
      <c r="P506" s="45"/>
      <c r="Q506" s="45"/>
      <c r="R506" s="45">
        <v>112.29877471923828</v>
      </c>
      <c r="S506" s="45"/>
      <c r="T506" s="45"/>
      <c r="U506" s="45">
        <v>147.9591064453125</v>
      </c>
      <c r="V506" s="45">
        <v>119.18058776855469</v>
      </c>
      <c r="W506" s="45">
        <v>120.90104675292969</v>
      </c>
      <c r="X506" s="45"/>
      <c r="Y506" s="45"/>
      <c r="Z506" s="45">
        <v>116.52170562744141</v>
      </c>
      <c r="AA506" s="45">
        <v>132.16220092773437</v>
      </c>
      <c r="AB506" s="45">
        <v>115.42687225341797</v>
      </c>
      <c r="AC506" s="45">
        <v>126.06240844726562</v>
      </c>
      <c r="AD506" s="45">
        <v>127.31365203857422</v>
      </c>
      <c r="AE506" s="45"/>
      <c r="AF506" s="45">
        <v>104.79133605957031</v>
      </c>
      <c r="AG506" s="45"/>
      <c r="AH506" s="2">
        <f t="shared" si="379"/>
        <v>9.6903054416535177</v>
      </c>
      <c r="AI506" s="2">
        <f t="shared" si="380"/>
        <v>104.79133605957031</v>
      </c>
      <c r="AJ506" s="2">
        <f t="shared" si="381"/>
        <v>110.1975092142287</v>
      </c>
      <c r="AK506" s="2">
        <f t="shared" si="382"/>
        <v>124.73296737670898</v>
      </c>
      <c r="AL506" s="2">
        <f t="shared" si="383"/>
        <v>139.26842553918925</v>
      </c>
      <c r="AM506" s="2">
        <f t="shared" si="384"/>
        <v>147.9591064453125</v>
      </c>
      <c r="AN506" s="89">
        <f ca="1">INDIRECT("'calcGREEN(1)'!R"&amp;ROW('calcGREEN(1)'!$V$17)+(ROW(AN506)-ROW($AN$116))/3&amp;"C"&amp;COLUMN('calcGREEN(1)'!$V$17),FALSE)</f>
        <v>129.86622067900814</v>
      </c>
      <c r="AO506" s="64">
        <f t="shared" ref="AO506" ca="1" si="440">AN506</f>
        <v>129.86622067900814</v>
      </c>
      <c r="AP506" s="88">
        <f>AK506-AK509</f>
        <v>0.73640791575114406</v>
      </c>
      <c r="AQ506" s="88">
        <f>AK507-AK510</f>
        <v>0.70620600382487453</v>
      </c>
      <c r="AR506" s="88">
        <f>AK508-AK511</f>
        <v>0.24449666341143939</v>
      </c>
      <c r="AS506" s="88">
        <f>data3!AM506</f>
        <v>2.4516951653265284E-2</v>
      </c>
      <c r="AT506" s="2"/>
    </row>
    <row r="507" spans="1:46">
      <c r="A507" s="14" t="str">
        <f>'data organization'!S508</f>
        <v>505:18:3.18:LO</v>
      </c>
      <c r="B507" s="45">
        <v>125.50354766845703</v>
      </c>
      <c r="C507" s="45">
        <v>131.67201232910156</v>
      </c>
      <c r="D507" s="45">
        <v>120.93728637695312</v>
      </c>
      <c r="E507" s="45">
        <v>141.7601318359375</v>
      </c>
      <c r="F507" s="45">
        <v>125.59510040283203</v>
      </c>
      <c r="G507" s="45">
        <v>130.44174194335937</v>
      </c>
      <c r="H507" s="45">
        <v>129.15998840332031</v>
      </c>
      <c r="I507" s="45">
        <v>115.930419921875</v>
      </c>
      <c r="J507" s="45">
        <v>119.00320434570312</v>
      </c>
      <c r="K507" s="45">
        <v>130.09269714355469</v>
      </c>
      <c r="L507" s="45">
        <v>115.75875854492187</v>
      </c>
      <c r="M507" s="45">
        <v>123.54085540771484</v>
      </c>
      <c r="N507" s="45">
        <v>135.07095336914062</v>
      </c>
      <c r="O507" s="45">
        <v>112.70313262939453</v>
      </c>
      <c r="P507" s="45"/>
      <c r="Q507" s="45"/>
      <c r="R507" s="45">
        <v>113.69878387451172</v>
      </c>
      <c r="S507" s="45"/>
      <c r="T507" s="45"/>
      <c r="U507" s="45">
        <v>134.36712646484375</v>
      </c>
      <c r="V507" s="45">
        <v>124.29618072509766</v>
      </c>
      <c r="W507" s="45">
        <v>121.38933563232422</v>
      </c>
      <c r="X507" s="45"/>
      <c r="Y507" s="45"/>
      <c r="Z507" s="45">
        <v>115.57564544677734</v>
      </c>
      <c r="AA507" s="45">
        <v>125.98420715332031</v>
      </c>
      <c r="AB507" s="45">
        <v>113.64156341552734</v>
      </c>
      <c r="AC507" s="45">
        <v>126.67658233642578</v>
      </c>
      <c r="AD507" s="45">
        <v>119.07186889648437</v>
      </c>
      <c r="AE507" s="45"/>
      <c r="AF507" s="45">
        <v>102.60929107666016</v>
      </c>
      <c r="AG507" s="45"/>
      <c r="AH507" s="2">
        <f t="shared" si="379"/>
        <v>8.7836980983783306</v>
      </c>
      <c r="AI507" s="2">
        <f t="shared" si="380"/>
        <v>102.60929107666016</v>
      </c>
      <c r="AJ507" s="2">
        <f t="shared" si="381"/>
        <v>109.92780349177576</v>
      </c>
      <c r="AK507" s="2">
        <f t="shared" si="382"/>
        <v>123.10335063934326</v>
      </c>
      <c r="AL507" s="2">
        <f t="shared" si="383"/>
        <v>136.27889778691076</v>
      </c>
      <c r="AM507" s="2">
        <f t="shared" si="384"/>
        <v>141.7601318359375</v>
      </c>
      <c r="AN507" s="89"/>
      <c r="AO507" s="64">
        <f t="shared" ref="AO507" ca="1" si="441">AN506</f>
        <v>129.86622067900814</v>
      </c>
      <c r="AP507" s="88"/>
      <c r="AQ507" s="88"/>
      <c r="AR507" s="88"/>
      <c r="AS507" s="88"/>
      <c r="AT507" s="2"/>
    </row>
    <row r="508" spans="1:46">
      <c r="A508" s="14" t="str">
        <f>'data organization'!S509</f>
        <v>506:18:3.18:HS</v>
      </c>
      <c r="B508" s="45">
        <v>154.93141174316406</v>
      </c>
      <c r="C508" s="45">
        <v>154.93850708007812</v>
      </c>
      <c r="D508" s="45">
        <v>154.93141174316406</v>
      </c>
      <c r="E508" s="45">
        <v>154.95033264160156</v>
      </c>
      <c r="F508" s="45">
        <v>154.93614196777344</v>
      </c>
      <c r="G508" s="45">
        <v>154.94087219238281</v>
      </c>
      <c r="H508" s="45">
        <v>154.94087219238281</v>
      </c>
      <c r="I508" s="45">
        <v>154.92431640625</v>
      </c>
      <c r="J508" s="45">
        <v>154.91012573242187</v>
      </c>
      <c r="K508" s="45">
        <v>154.93141174316406</v>
      </c>
      <c r="L508" s="45">
        <v>154.91485595703125</v>
      </c>
      <c r="M508" s="45">
        <v>154.93614196777344</v>
      </c>
      <c r="N508" s="45">
        <v>154.9432373046875</v>
      </c>
      <c r="O508" s="45">
        <v>154.91722106933594</v>
      </c>
      <c r="P508" s="45"/>
      <c r="Q508" s="45"/>
      <c r="R508" s="45">
        <v>154.94087219238281</v>
      </c>
      <c r="S508" s="45"/>
      <c r="T508" s="45"/>
      <c r="U508" s="45">
        <v>154.91485595703125</v>
      </c>
      <c r="V508" s="45">
        <v>154.93141174316406</v>
      </c>
      <c r="W508" s="45">
        <v>154.92431640625</v>
      </c>
      <c r="X508" s="45"/>
      <c r="Y508" s="45"/>
      <c r="Z508" s="45">
        <v>154.91485595703125</v>
      </c>
      <c r="AA508" s="45">
        <v>154.91958618164062</v>
      </c>
      <c r="AB508" s="45">
        <v>154.91958618164062</v>
      </c>
      <c r="AC508" s="45">
        <v>154.92904663085937</v>
      </c>
      <c r="AD508" s="45">
        <v>153.4437255859375</v>
      </c>
      <c r="AE508" s="45"/>
      <c r="AF508" s="45">
        <v>146.49964904785156</v>
      </c>
      <c r="AG508" s="45"/>
      <c r="AH508" s="2">
        <f t="shared" si="379"/>
        <v>1.7341779971575424</v>
      </c>
      <c r="AI508" s="2">
        <f t="shared" si="380"/>
        <v>146.49964904785156</v>
      </c>
      <c r="AJ508" s="2">
        <f t="shared" si="381"/>
        <v>151.91476490530533</v>
      </c>
      <c r="AK508" s="2">
        <f t="shared" si="382"/>
        <v>154.51603190104166</v>
      </c>
      <c r="AL508" s="2">
        <f t="shared" si="383"/>
        <v>157.11729889677798</v>
      </c>
      <c r="AM508" s="2">
        <f t="shared" si="384"/>
        <v>154.95033264160156</v>
      </c>
      <c r="AN508" s="89"/>
      <c r="AO508" s="64">
        <f t="shared" ref="AO508" ca="1" si="442">AN506</f>
        <v>129.86622067900814</v>
      </c>
      <c r="AP508" s="88"/>
      <c r="AQ508" s="88"/>
      <c r="AR508" s="88"/>
      <c r="AS508" s="88"/>
      <c r="AT508" s="2"/>
    </row>
    <row r="509" spans="1:46">
      <c r="A509" s="14" t="str">
        <f>'data organization'!S510</f>
        <v>507:18:3.16:HI</v>
      </c>
      <c r="B509" s="45">
        <v>129.65972900390625</v>
      </c>
      <c r="C509" s="45">
        <v>131.38017272949219</v>
      </c>
      <c r="D509" s="45">
        <v>123.24711608886719</v>
      </c>
      <c r="E509" s="45">
        <v>137.79278564453125</v>
      </c>
      <c r="F509" s="45">
        <v>128.09567260742187</v>
      </c>
      <c r="G509" s="45">
        <v>128.40847778320312</v>
      </c>
      <c r="H509" s="45">
        <v>125.43679046630859</v>
      </c>
      <c r="I509" s="45">
        <v>118.86778259277344</v>
      </c>
      <c r="J509" s="45">
        <v>125.74959564208984</v>
      </c>
      <c r="K509" s="45">
        <v>137.94918823242187</v>
      </c>
      <c r="L509" s="45">
        <v>116.83451843261719</v>
      </c>
      <c r="M509" s="45">
        <v>114.33203887939453</v>
      </c>
      <c r="N509" s="45">
        <v>128.2520751953125</v>
      </c>
      <c r="O509" s="45">
        <v>114.64484405517578</v>
      </c>
      <c r="P509" s="45"/>
      <c r="Q509" s="45"/>
      <c r="R509" s="45">
        <v>111.67314910888672</v>
      </c>
      <c r="S509" s="45"/>
      <c r="T509" s="45"/>
      <c r="U509" s="45">
        <v>147.02067565917969</v>
      </c>
      <c r="V509" s="45">
        <v>118.55496978759766</v>
      </c>
      <c r="W509" s="45">
        <v>120.1190185546875</v>
      </c>
      <c r="X509" s="45"/>
      <c r="Y509" s="45"/>
      <c r="Z509" s="45">
        <v>115.89608764648437</v>
      </c>
      <c r="AA509" s="45">
        <v>131.38017272949219</v>
      </c>
      <c r="AB509" s="45">
        <v>114.64484405517578</v>
      </c>
      <c r="AC509" s="45">
        <v>125.28038787841797</v>
      </c>
      <c r="AD509" s="45">
        <v>126.53162384033203</v>
      </c>
      <c r="AE509" s="45"/>
      <c r="AF509" s="45">
        <v>104.16571044921875</v>
      </c>
      <c r="AG509" s="45"/>
      <c r="AH509" s="2">
        <f t="shared" si="379"/>
        <v>9.6136085525311419</v>
      </c>
      <c r="AI509" s="2">
        <f t="shared" si="380"/>
        <v>104.16571044921875</v>
      </c>
      <c r="AJ509" s="2">
        <f t="shared" si="381"/>
        <v>109.57614663216113</v>
      </c>
      <c r="AK509" s="2">
        <f t="shared" si="382"/>
        <v>123.99655946095784</v>
      </c>
      <c r="AL509" s="2">
        <f t="shared" si="383"/>
        <v>138.41697228975454</v>
      </c>
      <c r="AM509" s="2">
        <f t="shared" si="384"/>
        <v>147.02067565917969</v>
      </c>
      <c r="AN509" s="89">
        <f ca="1">INDIRECT("'calcGREEN(1)'!R"&amp;ROW('calcGREEN(1)'!$V$17)+(ROW(AN509)-ROW($AN$116))/3&amp;"C"&amp;COLUMN('calcGREEN(1)'!$V$17),FALSE)</f>
        <v>129.05356721596959</v>
      </c>
      <c r="AO509" s="64">
        <f t="shared" ref="AO509" ca="1" si="443">AN509</f>
        <v>129.05356721596959</v>
      </c>
      <c r="AP509" s="88">
        <f>AK509-AK512</f>
        <v>0.7559560139973911</v>
      </c>
      <c r="AQ509" s="88">
        <f>AK510-AK513</f>
        <v>0.77105871836343454</v>
      </c>
      <c r="AR509" s="88">
        <f>AK511-AK514</f>
        <v>0.16506767272949219</v>
      </c>
      <c r="AS509" s="88">
        <f>data3!AM509</f>
        <v>2.2901804216446386E-2</v>
      </c>
      <c r="AT509" s="2"/>
    </row>
    <row r="510" spans="1:46">
      <c r="A510" s="14" t="str">
        <f>'data organization'!S511</f>
        <v>508:18:3.16:LO</v>
      </c>
      <c r="B510" s="45">
        <v>124.51361846923828</v>
      </c>
      <c r="C510" s="45">
        <v>131.260009765625</v>
      </c>
      <c r="D510" s="45">
        <v>120.39368438720703</v>
      </c>
      <c r="E510" s="45">
        <v>141.13641357421875</v>
      </c>
      <c r="F510" s="45">
        <v>124.7711181640625</v>
      </c>
      <c r="G510" s="45">
        <v>129.75509643554687</v>
      </c>
      <c r="H510" s="45">
        <v>128.54200744628906</v>
      </c>
      <c r="I510" s="45">
        <v>115.10643005371094</v>
      </c>
      <c r="J510" s="45">
        <v>118.14488220214844</v>
      </c>
      <c r="K510" s="45">
        <v>129.3717041015625</v>
      </c>
      <c r="L510" s="45">
        <v>115.16365051269531</v>
      </c>
      <c r="M510" s="45">
        <v>122.76837158203125</v>
      </c>
      <c r="N510" s="45">
        <v>134.40145874023437</v>
      </c>
      <c r="O510" s="45">
        <v>111.98214721679687</v>
      </c>
      <c r="P510" s="45"/>
      <c r="Q510" s="45"/>
      <c r="R510" s="45">
        <v>113.12657165527344</v>
      </c>
      <c r="S510" s="45"/>
      <c r="T510" s="45"/>
      <c r="U510" s="45">
        <v>133.49163818359375</v>
      </c>
      <c r="V510" s="45">
        <v>123.47219085693359</v>
      </c>
      <c r="W510" s="45">
        <v>120.91439819335937</v>
      </c>
      <c r="X510" s="45"/>
      <c r="Y510" s="45"/>
      <c r="Z510" s="45">
        <v>115.02632141113281</v>
      </c>
      <c r="AA510" s="45">
        <v>125.28610992431641</v>
      </c>
      <c r="AB510" s="45">
        <v>112.80613708496094</v>
      </c>
      <c r="AC510" s="45">
        <v>125.97276306152344</v>
      </c>
      <c r="AD510" s="45">
        <v>118.27077484130859</v>
      </c>
      <c r="AE510" s="45"/>
      <c r="AF510" s="45">
        <v>101.85397338867187</v>
      </c>
      <c r="AG510" s="45"/>
      <c r="AH510" s="2">
        <f t="shared" si="379"/>
        <v>8.7960914235132854</v>
      </c>
      <c r="AI510" s="2">
        <f t="shared" si="380"/>
        <v>101.85397338867187</v>
      </c>
      <c r="AJ510" s="2">
        <f t="shared" si="381"/>
        <v>109.20300750024846</v>
      </c>
      <c r="AK510" s="2">
        <f t="shared" si="382"/>
        <v>122.39714463551839</v>
      </c>
      <c r="AL510" s="2">
        <f t="shared" si="383"/>
        <v>135.59128177078833</v>
      </c>
      <c r="AM510" s="2">
        <f t="shared" si="384"/>
        <v>141.13641357421875</v>
      </c>
      <c r="AN510" s="89"/>
      <c r="AO510" s="64">
        <f t="shared" ref="AO510" ca="1" si="444">AN509</f>
        <v>129.05356721596959</v>
      </c>
      <c r="AP510" s="88"/>
      <c r="AQ510" s="88"/>
      <c r="AR510" s="88"/>
      <c r="AS510" s="88"/>
      <c r="AT510" s="2"/>
    </row>
    <row r="511" spans="1:46">
      <c r="A511" s="14" t="str">
        <f>'data organization'!S512</f>
        <v>509:18:3.16:HS</v>
      </c>
      <c r="B511" s="45">
        <v>154.93850708007812</v>
      </c>
      <c r="C511" s="45">
        <v>154.94560241699219</v>
      </c>
      <c r="D511" s="45">
        <v>154.92904663085937</v>
      </c>
      <c r="E511" s="45">
        <v>154.9432373046875</v>
      </c>
      <c r="F511" s="45">
        <v>154.93614196777344</v>
      </c>
      <c r="G511" s="45">
        <v>154.94087219238281</v>
      </c>
      <c r="H511" s="45">
        <v>154.9432373046875</v>
      </c>
      <c r="I511" s="45">
        <v>154.91722106933594</v>
      </c>
      <c r="J511" s="45">
        <v>154.90776062011719</v>
      </c>
      <c r="K511" s="45">
        <v>154.93377685546875</v>
      </c>
      <c r="L511" s="45">
        <v>154.91012573242187</v>
      </c>
      <c r="M511" s="45">
        <v>154.93377685546875</v>
      </c>
      <c r="N511" s="45">
        <v>154.93850708007812</v>
      </c>
      <c r="O511" s="45">
        <v>154.91958618164062</v>
      </c>
      <c r="P511" s="45"/>
      <c r="Q511" s="45"/>
      <c r="R511" s="45">
        <v>154.9432373046875</v>
      </c>
      <c r="S511" s="45"/>
      <c r="T511" s="45"/>
      <c r="U511" s="45">
        <v>154.92195129394531</v>
      </c>
      <c r="V511" s="45">
        <v>154.92904663085937</v>
      </c>
      <c r="W511" s="45">
        <v>154.92431640625</v>
      </c>
      <c r="X511" s="45"/>
      <c r="Y511" s="45"/>
      <c r="Z511" s="45">
        <v>154.91249084472656</v>
      </c>
      <c r="AA511" s="45">
        <v>154.90303039550781</v>
      </c>
      <c r="AB511" s="45">
        <v>154.92195129394531</v>
      </c>
      <c r="AC511" s="45">
        <v>154.92668151855469</v>
      </c>
      <c r="AD511" s="45">
        <v>151.47119140625</v>
      </c>
      <c r="AE511" s="45"/>
      <c r="AF511" s="45">
        <v>142.62554931640625</v>
      </c>
      <c r="AG511" s="45"/>
      <c r="AH511" s="2">
        <f t="shared" si="379"/>
        <v>2.5788480031664207</v>
      </c>
      <c r="AI511" s="2">
        <f t="shared" si="380"/>
        <v>142.62554931640625</v>
      </c>
      <c r="AJ511" s="2">
        <f t="shared" si="381"/>
        <v>150.40326323288059</v>
      </c>
      <c r="AK511" s="2">
        <f t="shared" si="382"/>
        <v>154.27153523763022</v>
      </c>
      <c r="AL511" s="2">
        <f t="shared" si="383"/>
        <v>158.13980724237985</v>
      </c>
      <c r="AM511" s="2">
        <f t="shared" si="384"/>
        <v>154.94560241699219</v>
      </c>
      <c r="AN511" s="89"/>
      <c r="AO511" s="64">
        <f t="shared" ref="AO511" ca="1" si="445">AN509</f>
        <v>129.05356721596959</v>
      </c>
      <c r="AP511" s="88"/>
      <c r="AQ511" s="88"/>
      <c r="AR511" s="88"/>
      <c r="AS511" s="88"/>
      <c r="AT511" s="2"/>
    </row>
    <row r="512" spans="1:46">
      <c r="A512" s="14" t="str">
        <f>'data organization'!S513</f>
        <v>510:18:3.14:HI</v>
      </c>
      <c r="B512" s="45">
        <v>128.72129821777344</v>
      </c>
      <c r="C512" s="45">
        <v>130.59815979003906</v>
      </c>
      <c r="D512" s="45">
        <v>122.62149810791016</v>
      </c>
      <c r="E512" s="45">
        <v>137.01075744628906</v>
      </c>
      <c r="F512" s="45">
        <v>127.31365203857422</v>
      </c>
      <c r="G512" s="45">
        <v>127.62645721435547</v>
      </c>
      <c r="H512" s="45">
        <v>124.65476226806641</v>
      </c>
      <c r="I512" s="45">
        <v>118.08575439453125</v>
      </c>
      <c r="J512" s="45">
        <v>124.96757507324219</v>
      </c>
      <c r="K512" s="45">
        <v>137.01075744628906</v>
      </c>
      <c r="L512" s="45">
        <v>116.052490234375</v>
      </c>
      <c r="M512" s="45">
        <v>113.70641326904297</v>
      </c>
      <c r="N512" s="45">
        <v>127.47005462646484</v>
      </c>
      <c r="O512" s="45">
        <v>113.86282348632812</v>
      </c>
      <c r="P512" s="45"/>
      <c r="Q512" s="45"/>
      <c r="R512" s="45">
        <v>111.04753112792969</v>
      </c>
      <c r="S512" s="45"/>
      <c r="T512" s="45"/>
      <c r="U512" s="45">
        <v>146.08224487304688</v>
      </c>
      <c r="V512" s="45">
        <v>117.77294921875</v>
      </c>
      <c r="W512" s="45">
        <v>119.49340057373047</v>
      </c>
      <c r="X512" s="45"/>
      <c r="Y512" s="45"/>
      <c r="Z512" s="45">
        <v>115.27046966552734</v>
      </c>
      <c r="AA512" s="45">
        <v>130.59815979003906</v>
      </c>
      <c r="AB512" s="45">
        <v>114.01922607421875</v>
      </c>
      <c r="AC512" s="45">
        <v>124.49835968017578</v>
      </c>
      <c r="AD512" s="45">
        <v>125.74959564208984</v>
      </c>
      <c r="AE512" s="45"/>
      <c r="AF512" s="45">
        <v>103.54009246826172</v>
      </c>
      <c r="AG512" s="45"/>
      <c r="AH512" s="2">
        <f t="shared" si="379"/>
        <v>9.538471614633961</v>
      </c>
      <c r="AI512" s="2">
        <f t="shared" si="380"/>
        <v>103.54009246826172</v>
      </c>
      <c r="AJ512" s="2">
        <f t="shared" si="381"/>
        <v>108.93289602500951</v>
      </c>
      <c r="AK512" s="2">
        <f t="shared" si="382"/>
        <v>123.24060344696045</v>
      </c>
      <c r="AL512" s="2">
        <f t="shared" si="383"/>
        <v>137.54831086891139</v>
      </c>
      <c r="AM512" s="2">
        <f t="shared" si="384"/>
        <v>146.08224487304688</v>
      </c>
      <c r="AN512" s="89">
        <f ca="1">INDIRECT("'calcGREEN(1)'!R"&amp;ROW('calcGREEN(1)'!$V$17)+(ROW(AN512)-ROW($AN$116))/3&amp;"C"&amp;COLUMN('calcGREEN(1)'!$V$17),FALSE)</f>
        <v>128.29445039061795</v>
      </c>
      <c r="AO512" s="64">
        <f t="shared" ref="AO512" ca="1" si="446">AN512</f>
        <v>128.29445039061795</v>
      </c>
      <c r="AP512" s="88">
        <f>AK512-AK515</f>
        <v>0.78202533721923828</v>
      </c>
      <c r="AQ512" s="88">
        <f>AK513-AK516</f>
        <v>0.68116950988769531</v>
      </c>
      <c r="AR512" s="88">
        <f>AK514-AK517</f>
        <v>0.12505722045898438</v>
      </c>
      <c r="AS512" s="88">
        <f>data3!AM512</f>
        <v>2.3936210140105274E-2</v>
      </c>
      <c r="AT512" s="2"/>
    </row>
    <row r="513" spans="1:46">
      <c r="A513" s="14" t="str">
        <f>'data organization'!S514</f>
        <v>511:18:3.14:LO</v>
      </c>
      <c r="B513" s="45">
        <v>123.44930267333984</v>
      </c>
      <c r="C513" s="45">
        <v>130.49896240234375</v>
      </c>
      <c r="D513" s="45">
        <v>120.00457763671875</v>
      </c>
      <c r="E513" s="45">
        <v>140.24948120117187</v>
      </c>
      <c r="F513" s="45">
        <v>123.86701965332031</v>
      </c>
      <c r="G513" s="45">
        <v>129.19432067871094</v>
      </c>
      <c r="H513" s="45">
        <v>127.75234985351562</v>
      </c>
      <c r="I513" s="45">
        <v>114.24810791015625</v>
      </c>
      <c r="J513" s="45">
        <v>117.38956451416016</v>
      </c>
      <c r="K513" s="45">
        <v>128.46760559082031</v>
      </c>
      <c r="L513" s="45">
        <v>114.67726898193359</v>
      </c>
      <c r="M513" s="45">
        <v>121.80133056640625</v>
      </c>
      <c r="N513" s="45">
        <v>133.46875</v>
      </c>
      <c r="O513" s="45">
        <v>111.19248962402344</v>
      </c>
      <c r="P513" s="45"/>
      <c r="Q513" s="45"/>
      <c r="R513" s="45">
        <v>112.29686737060547</v>
      </c>
      <c r="S513" s="45"/>
      <c r="T513" s="45"/>
      <c r="U513" s="45">
        <v>132.43876647949219</v>
      </c>
      <c r="V513" s="45">
        <v>122.68253326416016</v>
      </c>
      <c r="W513" s="45">
        <v>120.39368438720703</v>
      </c>
      <c r="X513" s="45"/>
      <c r="Y513" s="45"/>
      <c r="Z513" s="45">
        <v>114.39688873291016</v>
      </c>
      <c r="AA513" s="45">
        <v>124.49073028564453</v>
      </c>
      <c r="AB513" s="45">
        <v>112.05653381347656</v>
      </c>
      <c r="AC513" s="45">
        <v>124.98855590820313</v>
      </c>
      <c r="AD513" s="45">
        <v>117.72144317626953</v>
      </c>
      <c r="AE513" s="45"/>
      <c r="AF513" s="45">
        <v>101.29892730712891</v>
      </c>
      <c r="AG513" s="45"/>
      <c r="AH513" s="2">
        <f t="shared" si="379"/>
        <v>8.7136340502931233</v>
      </c>
      <c r="AI513" s="2">
        <f t="shared" si="380"/>
        <v>101.29892730712891</v>
      </c>
      <c r="AJ513" s="2">
        <f t="shared" si="381"/>
        <v>108.55563484171526</v>
      </c>
      <c r="AK513" s="2">
        <f t="shared" si="382"/>
        <v>121.62608591715495</v>
      </c>
      <c r="AL513" s="2">
        <f t="shared" si="383"/>
        <v>134.69653699259464</v>
      </c>
      <c r="AM513" s="2">
        <f t="shared" si="384"/>
        <v>140.24948120117187</v>
      </c>
      <c r="AN513" s="89"/>
      <c r="AO513" s="64">
        <f t="shared" ref="AO513" ca="1" si="447">AN512</f>
        <v>128.29445039061795</v>
      </c>
      <c r="AP513" s="88"/>
      <c r="AQ513" s="88"/>
      <c r="AR513" s="88"/>
      <c r="AS513" s="88"/>
      <c r="AT513" s="2"/>
    </row>
    <row r="514" spans="1:46">
      <c r="A514" s="14" t="str">
        <f>'data organization'!S515</f>
        <v>512:18:3.14:HS</v>
      </c>
      <c r="B514" s="45">
        <v>154.92904663085937</v>
      </c>
      <c r="C514" s="45">
        <v>154.93377685546875</v>
      </c>
      <c r="D514" s="45">
        <v>154.93141174316406</v>
      </c>
      <c r="E514" s="45">
        <v>154.94087219238281</v>
      </c>
      <c r="F514" s="45">
        <v>154.93377685546875</v>
      </c>
      <c r="G514" s="45">
        <v>154.94087219238281</v>
      </c>
      <c r="H514" s="45">
        <v>154.9432373046875</v>
      </c>
      <c r="I514" s="45">
        <v>154.91485595703125</v>
      </c>
      <c r="J514" s="45">
        <v>154.91722106933594</v>
      </c>
      <c r="K514" s="45">
        <v>154.93141174316406</v>
      </c>
      <c r="L514" s="45">
        <v>154.91485595703125</v>
      </c>
      <c r="M514" s="45">
        <v>154.92904663085937</v>
      </c>
      <c r="N514" s="45">
        <v>154.93850708007812</v>
      </c>
      <c r="O514" s="45">
        <v>154.91485595703125</v>
      </c>
      <c r="P514" s="45"/>
      <c r="Q514" s="45"/>
      <c r="R514" s="45">
        <v>154.94796752929687</v>
      </c>
      <c r="S514" s="45"/>
      <c r="T514" s="45"/>
      <c r="U514" s="45">
        <v>154.91722106933594</v>
      </c>
      <c r="V514" s="45">
        <v>154.92431640625</v>
      </c>
      <c r="W514" s="45">
        <v>154.93377685546875</v>
      </c>
      <c r="X514" s="45"/>
      <c r="Y514" s="45"/>
      <c r="Z514" s="45">
        <v>154.91012573242187</v>
      </c>
      <c r="AA514" s="45">
        <v>154.91485595703125</v>
      </c>
      <c r="AB514" s="45">
        <v>154.92431640625</v>
      </c>
      <c r="AC514" s="45">
        <v>154.92431640625</v>
      </c>
      <c r="AD514" s="45">
        <v>149.4608154296875</v>
      </c>
      <c r="AE514" s="45"/>
      <c r="AF514" s="45">
        <v>140.68376159667969</v>
      </c>
      <c r="AG514" s="45"/>
      <c r="AH514" s="2">
        <f t="shared" si="379"/>
        <v>3.0687268546242517</v>
      </c>
      <c r="AI514" s="2">
        <f t="shared" si="380"/>
        <v>140.68376159667969</v>
      </c>
      <c r="AJ514" s="2">
        <f t="shared" si="381"/>
        <v>149.50337728296435</v>
      </c>
      <c r="AK514" s="2">
        <f t="shared" si="382"/>
        <v>154.10646756490073</v>
      </c>
      <c r="AL514" s="2">
        <f t="shared" si="383"/>
        <v>158.7095578468371</v>
      </c>
      <c r="AM514" s="2">
        <f t="shared" si="384"/>
        <v>154.94796752929687</v>
      </c>
      <c r="AN514" s="89"/>
      <c r="AO514" s="64">
        <f t="shared" ref="AO514" ca="1" si="448">AN512</f>
        <v>128.29445039061795</v>
      </c>
      <c r="AP514" s="88"/>
      <c r="AQ514" s="88"/>
      <c r="AR514" s="88"/>
      <c r="AS514" s="88"/>
      <c r="AT514" s="2"/>
    </row>
    <row r="515" spans="1:46">
      <c r="A515" s="14" t="str">
        <f>'data organization'!S516</f>
        <v>513:18:3.12:HI</v>
      </c>
      <c r="B515" s="45">
        <v>127.93927001953125</v>
      </c>
      <c r="C515" s="45">
        <v>129.65972900390625</v>
      </c>
      <c r="D515" s="45">
        <v>121.8394775390625</v>
      </c>
      <c r="E515" s="45">
        <v>136.07232666015625</v>
      </c>
      <c r="F515" s="45">
        <v>126.53162384033203</v>
      </c>
      <c r="G515" s="45">
        <v>126.84443664550781</v>
      </c>
      <c r="H515" s="45">
        <v>123.87274169921875</v>
      </c>
      <c r="I515" s="45">
        <v>117.30373382568359</v>
      </c>
      <c r="J515" s="45">
        <v>124.185546875</v>
      </c>
      <c r="K515" s="45">
        <v>136.22872924804687</v>
      </c>
      <c r="L515" s="45">
        <v>115.42687225341797</v>
      </c>
      <c r="M515" s="45">
        <v>112.92439270019531</v>
      </c>
      <c r="N515" s="45">
        <v>126.68802642822266</v>
      </c>
      <c r="O515" s="45">
        <v>113.23719787597656</v>
      </c>
      <c r="P515" s="45"/>
      <c r="Q515" s="45"/>
      <c r="R515" s="45">
        <v>110.26551055908203</v>
      </c>
      <c r="S515" s="45"/>
      <c r="T515" s="45"/>
      <c r="U515" s="45">
        <v>145.30021667480469</v>
      </c>
      <c r="V515" s="45">
        <v>116.99092102050781</v>
      </c>
      <c r="W515" s="45">
        <v>118.71137237548828</v>
      </c>
      <c r="X515" s="45"/>
      <c r="Y515" s="45"/>
      <c r="Z515" s="45">
        <v>114.48844146728516</v>
      </c>
      <c r="AA515" s="45">
        <v>129.65972900390625</v>
      </c>
      <c r="AB515" s="45">
        <v>113.23719787597656</v>
      </c>
      <c r="AC515" s="45">
        <v>123.71633148193359</v>
      </c>
      <c r="AD515" s="45">
        <v>124.96757507324219</v>
      </c>
      <c r="AE515" s="45"/>
      <c r="AF515" s="45">
        <v>102.91447448730469</v>
      </c>
      <c r="AG515" s="45"/>
      <c r="AH515" s="2">
        <f t="shared" ref="AH515:AH578" si="449">STDEV(B515:AG515)</f>
        <v>9.4925315072413845</v>
      </c>
      <c r="AI515" s="2">
        <f t="shared" ref="AI515:AI578" si="450">MIN(B515:AG515)</f>
        <v>102.91447448730469</v>
      </c>
      <c r="AJ515" s="2">
        <f t="shared" ref="AJ515:AJ578" si="451">AK515-1.5*AH515</f>
        <v>108.21978084887914</v>
      </c>
      <c r="AK515" s="2">
        <f t="shared" ref="AK515:AK578" si="452">AVERAGE(B515:AG515)</f>
        <v>122.45857810974121</v>
      </c>
      <c r="AL515" s="2">
        <f t="shared" ref="AL515:AL578" si="453">AK515+1.5*AH515</f>
        <v>136.69737537060328</v>
      </c>
      <c r="AM515" s="2">
        <f t="shared" ref="AM515:AM578" si="454">MAX(B515:AG515)</f>
        <v>145.30021667480469</v>
      </c>
      <c r="AN515" s="89">
        <f ca="1">INDIRECT("'calcGREEN(1)'!R"&amp;ROW('calcGREEN(1)'!$V$17)+(ROW(AN515)-ROW($AN$116))/3&amp;"C"&amp;COLUMN('calcGREEN(1)'!$V$17),FALSE)</f>
        <v>127.50104653121994</v>
      </c>
      <c r="AO515" s="64">
        <f t="shared" ref="AO515" ca="1" si="455">AN515</f>
        <v>127.50104653121994</v>
      </c>
      <c r="AP515" s="88">
        <f>AK515-AK518</f>
        <v>0.78202597300212062</v>
      </c>
      <c r="AQ515" s="88">
        <f>AK516-AK519</f>
        <v>0.79609203338623047</v>
      </c>
      <c r="AR515" s="88">
        <f>AK517-AK520</f>
        <v>9.95330810546875E-2</v>
      </c>
      <c r="AS515" s="88">
        <f>data3!AM515</f>
        <v>2.3935902503228856E-2</v>
      </c>
      <c r="AT515" s="2"/>
    </row>
    <row r="516" spans="1:46">
      <c r="A516" s="14" t="str">
        <f>'data organization'!S517</f>
        <v>514:18:3.12:LO</v>
      </c>
      <c r="B516" s="45">
        <v>122.63675689697266</v>
      </c>
      <c r="C516" s="45">
        <v>129.85237121582031</v>
      </c>
      <c r="D516" s="45">
        <v>119.60402679443359</v>
      </c>
      <c r="E516" s="45">
        <v>139.56855773925781</v>
      </c>
      <c r="F516" s="45">
        <v>123.00297546386719</v>
      </c>
      <c r="G516" s="45">
        <v>128.57061767578125</v>
      </c>
      <c r="H516" s="45">
        <v>127.29457855224609</v>
      </c>
      <c r="I516" s="45">
        <v>113.33257293701172</v>
      </c>
      <c r="J516" s="45">
        <v>116.66857147216797</v>
      </c>
      <c r="K516" s="45">
        <v>127.8095703125</v>
      </c>
      <c r="L516" s="45">
        <v>114.28244781494141</v>
      </c>
      <c r="M516" s="45">
        <v>121.15472412109375</v>
      </c>
      <c r="N516" s="45">
        <v>132.5989990234375</v>
      </c>
      <c r="O516" s="45">
        <v>110.47150421142578</v>
      </c>
      <c r="P516" s="45"/>
      <c r="Q516" s="45"/>
      <c r="R516" s="45">
        <v>111.77615356445312</v>
      </c>
      <c r="S516" s="45"/>
      <c r="T516" s="45"/>
      <c r="U516" s="45">
        <v>131.55184936523437</v>
      </c>
      <c r="V516" s="45">
        <v>121.88143920898437</v>
      </c>
      <c r="W516" s="45">
        <v>120.23918151855469</v>
      </c>
      <c r="X516" s="45"/>
      <c r="Y516" s="45"/>
      <c r="Z516" s="45">
        <v>113.67017364501953</v>
      </c>
      <c r="AA516" s="45">
        <v>123.75257873535156</v>
      </c>
      <c r="AB516" s="45">
        <v>111.36415863037109</v>
      </c>
      <c r="AC516" s="45">
        <v>124.00434875488281</v>
      </c>
      <c r="AD516" s="45">
        <v>116.97184753417969</v>
      </c>
      <c r="AE516" s="45"/>
      <c r="AF516" s="45">
        <v>100.61798858642578</v>
      </c>
      <c r="AG516" s="45"/>
      <c r="AH516" s="2">
        <f t="shared" si="449"/>
        <v>8.6871285079937035</v>
      </c>
      <c r="AI516" s="2">
        <f t="shared" si="450"/>
        <v>100.61798858642578</v>
      </c>
      <c r="AJ516" s="2">
        <f t="shared" si="451"/>
        <v>107.91422364527671</v>
      </c>
      <c r="AK516" s="2">
        <f t="shared" si="452"/>
        <v>120.94491640726726</v>
      </c>
      <c r="AL516" s="2">
        <f t="shared" si="453"/>
        <v>133.97560916925781</v>
      </c>
      <c r="AM516" s="2">
        <f t="shared" si="454"/>
        <v>139.56855773925781</v>
      </c>
      <c r="AN516" s="89"/>
      <c r="AO516" s="64">
        <f t="shared" ref="AO516" ca="1" si="456">AN515</f>
        <v>127.50104653121994</v>
      </c>
      <c r="AP516" s="88"/>
      <c r="AQ516" s="88"/>
      <c r="AR516" s="88"/>
      <c r="AS516" s="88"/>
      <c r="AT516" s="2"/>
    </row>
    <row r="517" spans="1:46">
      <c r="A517" s="14" t="str">
        <f>'data organization'!S518</f>
        <v>515:18:3.12:HS</v>
      </c>
      <c r="B517" s="45">
        <v>154.92904663085937</v>
      </c>
      <c r="C517" s="45">
        <v>154.93850708007812</v>
      </c>
      <c r="D517" s="45">
        <v>154.92668151855469</v>
      </c>
      <c r="E517" s="45">
        <v>154.94087219238281</v>
      </c>
      <c r="F517" s="45">
        <v>154.93850708007812</v>
      </c>
      <c r="G517" s="45">
        <v>154.93614196777344</v>
      </c>
      <c r="H517" s="45">
        <v>154.93614196777344</v>
      </c>
      <c r="I517" s="45">
        <v>154.91249084472656</v>
      </c>
      <c r="J517" s="45">
        <v>154.91012573242187</v>
      </c>
      <c r="K517" s="45">
        <v>154.93141174316406</v>
      </c>
      <c r="L517" s="45">
        <v>154.89830017089844</v>
      </c>
      <c r="M517" s="45">
        <v>154.93614196777344</v>
      </c>
      <c r="N517" s="45">
        <v>154.94087219238281</v>
      </c>
      <c r="O517" s="45">
        <v>154.90776062011719</v>
      </c>
      <c r="P517" s="45"/>
      <c r="Q517" s="45"/>
      <c r="R517" s="45">
        <v>154.9432373046875</v>
      </c>
      <c r="S517" s="45"/>
      <c r="T517" s="45"/>
      <c r="U517" s="45">
        <v>154.92195129394531</v>
      </c>
      <c r="V517" s="45">
        <v>154.93141174316406</v>
      </c>
      <c r="W517" s="45">
        <v>154.92431640625</v>
      </c>
      <c r="X517" s="45"/>
      <c r="Y517" s="45"/>
      <c r="Z517" s="45">
        <v>154.90303039550781</v>
      </c>
      <c r="AA517" s="45">
        <v>154.91249084472656</v>
      </c>
      <c r="AB517" s="45">
        <v>154.92195129394531</v>
      </c>
      <c r="AC517" s="45">
        <v>154.92431640625</v>
      </c>
      <c r="AD517" s="45">
        <v>147.20683288574219</v>
      </c>
      <c r="AE517" s="45"/>
      <c r="AF517" s="45">
        <v>139.98130798339844</v>
      </c>
      <c r="AG517" s="45"/>
      <c r="AH517" s="2">
        <f t="shared" si="449"/>
        <v>3.3720016106530584</v>
      </c>
      <c r="AI517" s="2">
        <f t="shared" si="450"/>
        <v>139.98130798339844</v>
      </c>
      <c r="AJ517" s="2">
        <f t="shared" si="451"/>
        <v>148.92340792846215</v>
      </c>
      <c r="AK517" s="2">
        <f t="shared" si="452"/>
        <v>153.98141034444174</v>
      </c>
      <c r="AL517" s="2">
        <f t="shared" si="453"/>
        <v>159.03941276042133</v>
      </c>
      <c r="AM517" s="2">
        <f t="shared" si="454"/>
        <v>154.9432373046875</v>
      </c>
      <c r="AN517" s="89"/>
      <c r="AO517" s="64">
        <f t="shared" ref="AO517" ca="1" si="457">AN515</f>
        <v>127.50104653121994</v>
      </c>
      <c r="AP517" s="88"/>
      <c r="AQ517" s="88"/>
      <c r="AR517" s="88"/>
      <c r="AS517" s="88"/>
      <c r="AT517" s="2"/>
    </row>
    <row r="518" spans="1:46">
      <c r="A518" s="14" t="str">
        <f>'data organization'!S519</f>
        <v>516:18:3.1:HI</v>
      </c>
      <c r="B518" s="45">
        <v>127.15724182128906</v>
      </c>
      <c r="C518" s="45">
        <v>128.87770080566406</v>
      </c>
      <c r="D518" s="45">
        <v>121.05744934082031</v>
      </c>
      <c r="E518" s="45">
        <v>135.29029846191406</v>
      </c>
      <c r="F518" s="45">
        <v>125.74959564208984</v>
      </c>
      <c r="G518" s="45">
        <v>126.06240844726562</v>
      </c>
      <c r="H518" s="45">
        <v>123.09071350097656</v>
      </c>
      <c r="I518" s="45">
        <v>116.52170562744141</v>
      </c>
      <c r="J518" s="45">
        <v>123.40352630615234</v>
      </c>
      <c r="K518" s="45">
        <v>135.29029846191406</v>
      </c>
      <c r="L518" s="45">
        <v>114.64484405517578</v>
      </c>
      <c r="M518" s="45">
        <v>112.14236450195312</v>
      </c>
      <c r="N518" s="45">
        <v>125.906005859375</v>
      </c>
      <c r="O518" s="45">
        <v>112.45517730712891</v>
      </c>
      <c r="P518" s="45"/>
      <c r="Q518" s="45"/>
      <c r="R518" s="45">
        <v>109.63988494873047</v>
      </c>
      <c r="S518" s="45"/>
      <c r="T518" s="45"/>
      <c r="U518" s="45">
        <v>144.36178588867187</v>
      </c>
      <c r="V518" s="45">
        <v>116.20889282226562</v>
      </c>
      <c r="W518" s="45">
        <v>117.92935180664062</v>
      </c>
      <c r="X518" s="45"/>
      <c r="Y518" s="45"/>
      <c r="Z518" s="45">
        <v>113.70641326904297</v>
      </c>
      <c r="AA518" s="45">
        <v>128.87770080566406</v>
      </c>
      <c r="AB518" s="45">
        <v>112.45517730712891</v>
      </c>
      <c r="AC518" s="45">
        <v>122.93431091308594</v>
      </c>
      <c r="AD518" s="45">
        <v>124.185546875</v>
      </c>
      <c r="AE518" s="45"/>
      <c r="AF518" s="45">
        <v>102.28885650634766</v>
      </c>
      <c r="AG518" s="45"/>
      <c r="AH518" s="2">
        <f t="shared" si="449"/>
        <v>9.4436658449131965</v>
      </c>
      <c r="AI518" s="2">
        <f t="shared" si="450"/>
        <v>102.28885650634766</v>
      </c>
      <c r="AJ518" s="2">
        <f t="shared" si="451"/>
        <v>107.51105336936929</v>
      </c>
      <c r="AK518" s="2">
        <f t="shared" si="452"/>
        <v>121.67655213673909</v>
      </c>
      <c r="AL518" s="2">
        <f t="shared" si="453"/>
        <v>135.84205090410887</v>
      </c>
      <c r="AM518" s="2">
        <f t="shared" si="454"/>
        <v>144.36178588867187</v>
      </c>
      <c r="AN518" s="89">
        <f ca="1">INDIRECT("'calcGREEN(1)'!R"&amp;ROW('calcGREEN(1)'!$V$17)+(ROW(AN518)-ROW($AN$116))/3&amp;"C"&amp;COLUMN('calcGREEN(1)'!$V$17),FALSE)</f>
        <v>126.70765286893682</v>
      </c>
      <c r="AO518" s="64">
        <f t="shared" ref="AO518" ca="1" si="458">AN518</f>
        <v>126.70765286893682</v>
      </c>
      <c r="AP518" s="88">
        <f>AK518-AK521</f>
        <v>0.77550665537515329</v>
      </c>
      <c r="AQ518" s="88">
        <f>AK519-AK522</f>
        <v>0.87906455993652344</v>
      </c>
      <c r="AR518" s="88">
        <f>AK520-AK523</f>
        <v>6.5534591674804688E-2</v>
      </c>
      <c r="AS518" s="88">
        <f>data3!AM518</f>
        <v>2.5611685168358544E-2</v>
      </c>
      <c r="AT518" s="2"/>
    </row>
    <row r="519" spans="1:46">
      <c r="A519" s="14" t="str">
        <f>'data organization'!S520</f>
        <v>517:18:3.1:LO</v>
      </c>
      <c r="B519" s="45">
        <v>121.95582580566406</v>
      </c>
      <c r="C519" s="45">
        <v>128.65072631835937</v>
      </c>
      <c r="D519" s="45">
        <v>119.40375518798828</v>
      </c>
      <c r="E519" s="45">
        <v>138.72740173339844</v>
      </c>
      <c r="F519" s="45">
        <v>122.2362060546875</v>
      </c>
      <c r="G519" s="45">
        <v>127.27741241455078</v>
      </c>
      <c r="H519" s="45">
        <v>126.35614776611328</v>
      </c>
      <c r="I519" s="45">
        <v>112.66307830810547</v>
      </c>
      <c r="J519" s="45">
        <v>116.00480651855469</v>
      </c>
      <c r="K519" s="45">
        <v>126.96841430664062</v>
      </c>
      <c r="L519" s="45">
        <v>113.32112884521484</v>
      </c>
      <c r="M519" s="45">
        <v>120.30213165283203</v>
      </c>
      <c r="N519" s="45">
        <v>131.61479187011719</v>
      </c>
      <c r="O519" s="45">
        <v>109.47585296630859</v>
      </c>
      <c r="P519" s="45"/>
      <c r="Q519" s="45"/>
      <c r="R519" s="45">
        <v>110.88349914550781</v>
      </c>
      <c r="S519" s="45"/>
      <c r="T519" s="45"/>
      <c r="U519" s="45">
        <v>130.527587890625</v>
      </c>
      <c r="V519" s="45">
        <v>121.14900207519531</v>
      </c>
      <c r="W519" s="45">
        <v>120.03318786621094</v>
      </c>
      <c r="X519" s="45"/>
      <c r="Y519" s="45"/>
      <c r="Z519" s="45">
        <v>112.79469299316406</v>
      </c>
      <c r="AA519" s="45">
        <v>122.98008728027344</v>
      </c>
      <c r="AB519" s="45">
        <v>110.65460968017578</v>
      </c>
      <c r="AC519" s="45">
        <v>123.2490234375</v>
      </c>
      <c r="AD519" s="45">
        <v>116.57701873779297</v>
      </c>
      <c r="AE519" s="45"/>
      <c r="AF519" s="45">
        <v>99.765396118164063</v>
      </c>
      <c r="AG519" s="45"/>
      <c r="AH519" s="2">
        <f t="shared" si="449"/>
        <v>8.6259973374964325</v>
      </c>
      <c r="AI519" s="2">
        <f t="shared" si="450"/>
        <v>99.765396118164063</v>
      </c>
      <c r="AJ519" s="2">
        <f t="shared" si="451"/>
        <v>107.20982836763638</v>
      </c>
      <c r="AK519" s="2">
        <f t="shared" si="452"/>
        <v>120.14882437388103</v>
      </c>
      <c r="AL519" s="2">
        <f t="shared" si="453"/>
        <v>133.08782038012566</v>
      </c>
      <c r="AM519" s="2">
        <f t="shared" si="454"/>
        <v>138.72740173339844</v>
      </c>
      <c r="AN519" s="89"/>
      <c r="AO519" s="64">
        <f t="shared" ref="AO519" ca="1" si="459">AN518</f>
        <v>126.70765286893682</v>
      </c>
      <c r="AP519" s="88"/>
      <c r="AQ519" s="88"/>
      <c r="AR519" s="88"/>
      <c r="AS519" s="88"/>
      <c r="AT519" s="2"/>
    </row>
    <row r="520" spans="1:46">
      <c r="A520" s="14" t="str">
        <f>'data organization'!S521</f>
        <v>518:18:3.1:HS</v>
      </c>
      <c r="B520" s="45">
        <v>154.92668151855469</v>
      </c>
      <c r="C520" s="45">
        <v>154.93850708007812</v>
      </c>
      <c r="D520" s="45">
        <v>154.92668151855469</v>
      </c>
      <c r="E520" s="45">
        <v>154.94087219238281</v>
      </c>
      <c r="F520" s="45">
        <v>154.93614196777344</v>
      </c>
      <c r="G520" s="45">
        <v>154.94087219238281</v>
      </c>
      <c r="H520" s="45">
        <v>154.94087219238281</v>
      </c>
      <c r="I520" s="45">
        <v>154.91722106933594</v>
      </c>
      <c r="J520" s="45">
        <v>154.90066528320312</v>
      </c>
      <c r="K520" s="45">
        <v>154.93377685546875</v>
      </c>
      <c r="L520" s="45">
        <v>154.87937927246094</v>
      </c>
      <c r="M520" s="45">
        <v>154.92904663085937</v>
      </c>
      <c r="N520" s="45">
        <v>154.93850708007812</v>
      </c>
      <c r="O520" s="45">
        <v>154.91012573242187</v>
      </c>
      <c r="P520" s="45"/>
      <c r="Q520" s="45"/>
      <c r="R520" s="45">
        <v>154.9432373046875</v>
      </c>
      <c r="S520" s="45"/>
      <c r="T520" s="45"/>
      <c r="U520" s="45">
        <v>154.9053955078125</v>
      </c>
      <c r="V520" s="45">
        <v>154.92668151855469</v>
      </c>
      <c r="W520" s="45">
        <v>154.92431640625</v>
      </c>
      <c r="X520" s="45"/>
      <c r="Y520" s="45"/>
      <c r="Z520" s="45">
        <v>154.91249084472656</v>
      </c>
      <c r="AA520" s="45">
        <v>154.91485595703125</v>
      </c>
      <c r="AB520" s="45">
        <v>154.91722106933594</v>
      </c>
      <c r="AC520" s="45">
        <v>154.92668151855469</v>
      </c>
      <c r="AD520" s="45">
        <v>145.19172668457031</v>
      </c>
      <c r="AE520" s="45"/>
      <c r="AF520" s="45">
        <v>139.64309692382812</v>
      </c>
      <c r="AG520" s="45"/>
      <c r="AH520" s="2">
        <f t="shared" si="449"/>
        <v>3.6245778885791693</v>
      </c>
      <c r="AI520" s="2">
        <f t="shared" si="450"/>
        <v>139.64309692382812</v>
      </c>
      <c r="AJ520" s="2">
        <f t="shared" si="451"/>
        <v>148.44501043051829</v>
      </c>
      <c r="AK520" s="2">
        <f t="shared" si="452"/>
        <v>153.88187726338705</v>
      </c>
      <c r="AL520" s="2">
        <f t="shared" si="453"/>
        <v>159.31874409625581</v>
      </c>
      <c r="AM520" s="2">
        <f t="shared" si="454"/>
        <v>154.9432373046875</v>
      </c>
      <c r="AN520" s="89"/>
      <c r="AO520" s="64">
        <f t="shared" ref="AO520" ca="1" si="460">AN518</f>
        <v>126.70765286893682</v>
      </c>
      <c r="AP520" s="88"/>
      <c r="AQ520" s="88"/>
      <c r="AR520" s="88"/>
      <c r="AS520" s="88"/>
      <c r="AT520" s="2"/>
    </row>
    <row r="521" spans="1:46">
      <c r="A521" s="14" t="str">
        <f>'data organization'!S522</f>
        <v>519:18:3.08:HI</v>
      </c>
      <c r="B521" s="45">
        <v>126.37522125244141</v>
      </c>
      <c r="C521" s="45">
        <v>128.09567260742187</v>
      </c>
      <c r="D521" s="45">
        <v>120.27542877197266</v>
      </c>
      <c r="E521" s="45">
        <v>134.35186767578125</v>
      </c>
      <c r="F521" s="45">
        <v>124.81117248535156</v>
      </c>
      <c r="G521" s="45">
        <v>125.28038787841797</v>
      </c>
      <c r="H521" s="45">
        <v>122.30869293212891</v>
      </c>
      <c r="I521" s="45">
        <v>115.89608764648437</v>
      </c>
      <c r="J521" s="45">
        <v>122.62149810791016</v>
      </c>
      <c r="K521" s="45">
        <v>134.50828552246094</v>
      </c>
      <c r="L521" s="45">
        <v>113.86282348632812</v>
      </c>
      <c r="M521" s="45">
        <v>111.51674652099609</v>
      </c>
      <c r="N521" s="45">
        <v>125.12397766113281</v>
      </c>
      <c r="O521" s="45">
        <v>111.67314910888672</v>
      </c>
      <c r="P521" s="45"/>
      <c r="Q521" s="45"/>
      <c r="R521" s="45">
        <v>108.85786437988281</v>
      </c>
      <c r="S521" s="45"/>
      <c r="T521" s="45"/>
      <c r="U521" s="45">
        <v>143.42335510253906</v>
      </c>
      <c r="V521" s="45">
        <v>115.58327484130859</v>
      </c>
      <c r="W521" s="45">
        <v>117.14732360839844</v>
      </c>
      <c r="X521" s="45"/>
      <c r="Y521" s="45"/>
      <c r="Z521" s="45">
        <v>112.92439270019531</v>
      </c>
      <c r="AA521" s="45">
        <v>128.09567260742187</v>
      </c>
      <c r="AB521" s="45">
        <v>111.82955932617187</v>
      </c>
      <c r="AC521" s="45">
        <v>122.15228271484375</v>
      </c>
      <c r="AD521" s="45">
        <v>123.40352630615234</v>
      </c>
      <c r="AE521" s="45"/>
      <c r="AF521" s="45">
        <v>101.50682830810547</v>
      </c>
      <c r="AG521" s="45"/>
      <c r="AH521" s="2">
        <f t="shared" si="449"/>
        <v>9.3937000451318724</v>
      </c>
      <c r="AI521" s="2">
        <f t="shared" si="450"/>
        <v>101.50682830810547</v>
      </c>
      <c r="AJ521" s="2">
        <f t="shared" si="451"/>
        <v>106.81049541366613</v>
      </c>
      <c r="AK521" s="2">
        <f t="shared" si="452"/>
        <v>120.90104548136394</v>
      </c>
      <c r="AL521" s="2">
        <f t="shared" si="453"/>
        <v>134.99159554906174</v>
      </c>
      <c r="AM521" s="2">
        <f t="shared" si="454"/>
        <v>143.42335510253906</v>
      </c>
      <c r="AN521" s="89">
        <f ca="1">INDIRECT("'calcGREEN(1)'!R"&amp;ROW('calcGREEN(1)'!$V$17)+(ROW(AN521)-ROW($AN$116))/3&amp;"C"&amp;COLUMN('calcGREEN(1)'!$V$17),FALSE)</f>
        <v>125.85871271762123</v>
      </c>
      <c r="AO521" s="64">
        <f t="shared" ref="AO521" ca="1" si="461">AN521</f>
        <v>125.85871271762123</v>
      </c>
      <c r="AP521" s="88">
        <f>AK521-AK524</f>
        <v>0.80809307098388672</v>
      </c>
      <c r="AQ521" s="88">
        <f>AK522-AK525</f>
        <v>0.86237208048503078</v>
      </c>
      <c r="AR521" s="88">
        <f>AK523-AK526</f>
        <v>0.22892634073895124</v>
      </c>
      <c r="AS521" s="88">
        <f>data3!AM521</f>
        <v>2.4661864003827638E-2</v>
      </c>
      <c r="AT521" s="2"/>
    </row>
    <row r="522" spans="1:46">
      <c r="A522" s="14" t="str">
        <f>'data organization'!S523</f>
        <v>520:18:3.08:LO</v>
      </c>
      <c r="B522" s="45">
        <v>121.34355926513672</v>
      </c>
      <c r="C522" s="45">
        <v>127.74662017822266</v>
      </c>
      <c r="D522" s="45">
        <v>118.68276214599609</v>
      </c>
      <c r="E522" s="45">
        <v>137.97779846191406</v>
      </c>
      <c r="F522" s="45">
        <v>121.09178161621094</v>
      </c>
      <c r="G522" s="45">
        <v>126.32753753662109</v>
      </c>
      <c r="H522" s="45">
        <v>125.68093109130859</v>
      </c>
      <c r="I522" s="45">
        <v>111.8333740234375</v>
      </c>
      <c r="J522" s="45">
        <v>115.02632141113281</v>
      </c>
      <c r="K522" s="45">
        <v>125.93270874023437</v>
      </c>
      <c r="L522" s="45">
        <v>112.26253509521484</v>
      </c>
      <c r="M522" s="45">
        <v>119.20347595214844</v>
      </c>
      <c r="N522" s="45">
        <v>130.40168762207031</v>
      </c>
      <c r="O522" s="45">
        <v>108.74913787841797</v>
      </c>
      <c r="P522" s="45"/>
      <c r="Q522" s="45"/>
      <c r="R522" s="45">
        <v>110.09384155273437</v>
      </c>
      <c r="S522" s="45"/>
      <c r="T522" s="45"/>
      <c r="U522" s="45">
        <v>129.42892456054687</v>
      </c>
      <c r="V522" s="45">
        <v>120.24490356445312</v>
      </c>
      <c r="W522" s="45">
        <v>119.43236541748047</v>
      </c>
      <c r="X522" s="45"/>
      <c r="Y522" s="45"/>
      <c r="Z522" s="45">
        <v>112.13664245605469</v>
      </c>
      <c r="AA522" s="45">
        <v>121.915771484375</v>
      </c>
      <c r="AB522" s="45">
        <v>109.88784790039062</v>
      </c>
      <c r="AC522" s="45">
        <v>122.28771209716797</v>
      </c>
      <c r="AD522" s="45">
        <v>115.80453491210937</v>
      </c>
      <c r="AE522" s="45"/>
      <c r="AF522" s="45">
        <v>98.981460571289063</v>
      </c>
      <c r="AG522" s="45"/>
      <c r="AH522" s="2">
        <f t="shared" si="449"/>
        <v>8.5698052921840286</v>
      </c>
      <c r="AI522" s="2">
        <f t="shared" si="450"/>
        <v>98.981460571289063</v>
      </c>
      <c r="AJ522" s="2">
        <f t="shared" si="451"/>
        <v>106.41505187566847</v>
      </c>
      <c r="AK522" s="2">
        <f t="shared" si="452"/>
        <v>119.2697598139445</v>
      </c>
      <c r="AL522" s="2">
        <f t="shared" si="453"/>
        <v>132.12446775222054</v>
      </c>
      <c r="AM522" s="2">
        <f t="shared" si="454"/>
        <v>137.97779846191406</v>
      </c>
      <c r="AN522" s="89"/>
      <c r="AO522" s="64">
        <f t="shared" ref="AO522" ca="1" si="462">AN521</f>
        <v>125.85871271762123</v>
      </c>
      <c r="AP522" s="88"/>
      <c r="AQ522" s="88"/>
      <c r="AR522" s="88"/>
      <c r="AS522" s="88"/>
      <c r="AT522" s="2"/>
    </row>
    <row r="523" spans="1:46">
      <c r="A523" s="14" t="str">
        <f>'data organization'!S524</f>
        <v>521:18:3.08:HS</v>
      </c>
      <c r="B523" s="45">
        <v>154.92904663085937</v>
      </c>
      <c r="C523" s="45">
        <v>154.94087219238281</v>
      </c>
      <c r="D523" s="45">
        <v>154.92431640625</v>
      </c>
      <c r="E523" s="45">
        <v>154.94087219238281</v>
      </c>
      <c r="F523" s="45">
        <v>154.93141174316406</v>
      </c>
      <c r="G523" s="45">
        <v>154.93850708007812</v>
      </c>
      <c r="H523" s="45">
        <v>154.94087219238281</v>
      </c>
      <c r="I523" s="45">
        <v>154.91012573242187</v>
      </c>
      <c r="J523" s="45">
        <v>154.90776062011719</v>
      </c>
      <c r="K523" s="45">
        <v>154.93377685546875</v>
      </c>
      <c r="L523" s="45">
        <v>154.7161865234375</v>
      </c>
      <c r="M523" s="45">
        <v>154.92904663085937</v>
      </c>
      <c r="N523" s="45">
        <v>154.94560241699219</v>
      </c>
      <c r="O523" s="45">
        <v>154.90776062011719</v>
      </c>
      <c r="P523" s="45"/>
      <c r="Q523" s="45"/>
      <c r="R523" s="45">
        <v>154.93850708007812</v>
      </c>
      <c r="S523" s="45"/>
      <c r="T523" s="45"/>
      <c r="U523" s="45">
        <v>154.91958618164062</v>
      </c>
      <c r="V523" s="45">
        <v>154.92195129394531</v>
      </c>
      <c r="W523" s="45">
        <v>154.92431640625</v>
      </c>
      <c r="X523" s="45"/>
      <c r="Y523" s="45"/>
      <c r="Z523" s="45">
        <v>154.9053955078125</v>
      </c>
      <c r="AA523" s="45">
        <v>154.90303039550781</v>
      </c>
      <c r="AB523" s="45">
        <v>154.91485595703125</v>
      </c>
      <c r="AC523" s="45">
        <v>154.91958618164062</v>
      </c>
      <c r="AD523" s="45">
        <v>141.2679443359375</v>
      </c>
      <c r="AE523" s="45"/>
      <c r="AF523" s="45">
        <v>142.18089294433594</v>
      </c>
      <c r="AG523" s="45"/>
      <c r="AH523" s="2">
        <f t="shared" si="449"/>
        <v>3.7269621724910769</v>
      </c>
      <c r="AI523" s="2">
        <f t="shared" si="450"/>
        <v>141.2679443359375</v>
      </c>
      <c r="AJ523" s="2">
        <f t="shared" si="451"/>
        <v>148.22589941297562</v>
      </c>
      <c r="AK523" s="2">
        <f t="shared" si="452"/>
        <v>153.81634267171225</v>
      </c>
      <c r="AL523" s="2">
        <f t="shared" si="453"/>
        <v>159.40678593044888</v>
      </c>
      <c r="AM523" s="2">
        <f t="shared" si="454"/>
        <v>154.94560241699219</v>
      </c>
      <c r="AN523" s="89"/>
      <c r="AO523" s="64">
        <f t="shared" ref="AO523" ca="1" si="463">AN521</f>
        <v>125.85871271762123</v>
      </c>
      <c r="AP523" s="88"/>
      <c r="AQ523" s="88"/>
      <c r="AR523" s="88"/>
      <c r="AS523" s="88"/>
      <c r="AT523" s="2"/>
    </row>
    <row r="524" spans="1:46">
      <c r="A524" s="14" t="str">
        <f>'data organization'!S525</f>
        <v>522:18:3.06:HI</v>
      </c>
      <c r="B524" s="45">
        <v>125.43679046630859</v>
      </c>
      <c r="C524" s="45">
        <v>127.15724182128906</v>
      </c>
      <c r="D524" s="45">
        <v>119.49340057373047</v>
      </c>
      <c r="E524" s="45">
        <v>133.41343688964844</v>
      </c>
      <c r="F524" s="45">
        <v>124.02914428710937</v>
      </c>
      <c r="G524" s="45">
        <v>124.49835968017578</v>
      </c>
      <c r="H524" s="45">
        <v>121.52666473388672</v>
      </c>
      <c r="I524" s="45">
        <v>115.11405944824219</v>
      </c>
      <c r="J524" s="45">
        <v>121.8394775390625</v>
      </c>
      <c r="K524" s="45">
        <v>133.56985473632812</v>
      </c>
      <c r="L524" s="45">
        <v>113.08079528808594</v>
      </c>
      <c r="M524" s="45">
        <v>110.73471832275391</v>
      </c>
      <c r="N524" s="45">
        <v>124.185546875</v>
      </c>
      <c r="O524" s="45">
        <v>111.04753112792969</v>
      </c>
      <c r="P524" s="45"/>
      <c r="Q524" s="45"/>
      <c r="R524" s="45">
        <v>108.23223876953125</v>
      </c>
      <c r="S524" s="45"/>
      <c r="T524" s="45"/>
      <c r="U524" s="45">
        <v>142.48492431640625</v>
      </c>
      <c r="V524" s="45">
        <v>114.80125427246094</v>
      </c>
      <c r="W524" s="45">
        <v>116.36530303955078</v>
      </c>
      <c r="X524" s="45"/>
      <c r="Y524" s="45"/>
      <c r="Z524" s="45">
        <v>112.29877471923828</v>
      </c>
      <c r="AA524" s="45">
        <v>127.15724182128906</v>
      </c>
      <c r="AB524" s="45">
        <v>111.04753112792969</v>
      </c>
      <c r="AC524" s="45">
        <v>121.37026214599609</v>
      </c>
      <c r="AD524" s="45">
        <v>122.46509552001953</v>
      </c>
      <c r="AE524" s="45"/>
      <c r="AF524" s="45">
        <v>100.88121032714844</v>
      </c>
      <c r="AG524" s="45"/>
      <c r="AH524" s="2">
        <f t="shared" si="449"/>
        <v>9.3035566518553257</v>
      </c>
      <c r="AI524" s="2">
        <f t="shared" si="450"/>
        <v>100.88121032714844</v>
      </c>
      <c r="AJ524" s="2">
        <f t="shared" si="451"/>
        <v>106.13761743259707</v>
      </c>
      <c r="AK524" s="2">
        <f t="shared" si="452"/>
        <v>120.09295241038005</v>
      </c>
      <c r="AL524" s="2">
        <f t="shared" si="453"/>
        <v>134.04828738816303</v>
      </c>
      <c r="AM524" s="2">
        <f t="shared" si="454"/>
        <v>142.48492431640625</v>
      </c>
      <c r="AN524" s="89">
        <f ca="1">INDIRECT("'calcGREEN(1)'!R"&amp;ROW('calcGREEN(1)'!$V$17)+(ROW(AN524)-ROW($AN$116))/3&amp;"C"&amp;COLUMN('calcGREEN(1)'!$V$17),FALSE)</f>
        <v>125.04125590361201</v>
      </c>
      <c r="AO524" s="64">
        <f t="shared" ref="AO524" ca="1" si="464">AN524</f>
        <v>125.04125590361201</v>
      </c>
      <c r="AP524" s="88">
        <f>AK524-AK527</f>
        <v>0.80809148152670218</v>
      </c>
      <c r="AQ524" s="88">
        <f>AK525-AK528</f>
        <v>0.90266736348469578</v>
      </c>
      <c r="AR524" s="88">
        <f>AK526-AK529</f>
        <v>0.20842870076495501</v>
      </c>
      <c r="AS524" s="88">
        <f>data3!AM524</f>
        <v>2.6758332406320751E-2</v>
      </c>
      <c r="AT524" s="2"/>
    </row>
    <row r="525" spans="1:46">
      <c r="A525" s="14" t="str">
        <f>'data organization'!S526</f>
        <v>523:18:3.06:LO</v>
      </c>
      <c r="B525" s="45">
        <v>120.82284545898437</v>
      </c>
      <c r="C525" s="45">
        <v>126.63080596923828</v>
      </c>
      <c r="D525" s="45">
        <v>118.03616333007812</v>
      </c>
      <c r="E525" s="45">
        <v>137.12519836425781</v>
      </c>
      <c r="F525" s="45">
        <v>120.31357574462891</v>
      </c>
      <c r="G525" s="45">
        <v>125.29183197021484</v>
      </c>
      <c r="H525" s="45">
        <v>124.80545043945312</v>
      </c>
      <c r="I525" s="45">
        <v>111.07232666015625</v>
      </c>
      <c r="J525" s="45">
        <v>114.23666381835937</v>
      </c>
      <c r="K525" s="45">
        <v>124.92561340332031</v>
      </c>
      <c r="L525" s="45">
        <v>111.12382507324219</v>
      </c>
      <c r="M525" s="45">
        <v>118.26505279541016</v>
      </c>
      <c r="N525" s="45">
        <v>129.70359802246094</v>
      </c>
      <c r="O525" s="45">
        <v>107.89082336425781</v>
      </c>
      <c r="P525" s="45"/>
      <c r="Q525" s="45"/>
      <c r="R525" s="45">
        <v>109.21835327148437</v>
      </c>
      <c r="S525" s="45"/>
      <c r="T525" s="45"/>
      <c r="U525" s="45">
        <v>128.26161193847656</v>
      </c>
      <c r="V525" s="45">
        <v>119.41519927978516</v>
      </c>
      <c r="W525" s="45">
        <v>118.48249053955078</v>
      </c>
      <c r="X525" s="45"/>
      <c r="Y525" s="45"/>
      <c r="Z525" s="45">
        <v>111.50720977783203</v>
      </c>
      <c r="AA525" s="45">
        <v>120.9945068359375</v>
      </c>
      <c r="AB525" s="45">
        <v>108.87503051757812</v>
      </c>
      <c r="AC525" s="45">
        <v>121.33211517333984</v>
      </c>
      <c r="AD525" s="45">
        <v>115.17509460449219</v>
      </c>
      <c r="AE525" s="45"/>
      <c r="AF525" s="45">
        <v>98.271919250488281</v>
      </c>
      <c r="AG525" s="45"/>
      <c r="AH525" s="2">
        <f t="shared" si="449"/>
        <v>8.5288556466894754</v>
      </c>
      <c r="AI525" s="2">
        <f t="shared" si="450"/>
        <v>98.271919250488281</v>
      </c>
      <c r="AJ525" s="2">
        <f t="shared" si="451"/>
        <v>105.61410426342526</v>
      </c>
      <c r="AK525" s="2">
        <f t="shared" si="452"/>
        <v>118.40738773345947</v>
      </c>
      <c r="AL525" s="2">
        <f t="shared" si="453"/>
        <v>131.2006712034937</v>
      </c>
      <c r="AM525" s="2">
        <f t="shared" si="454"/>
        <v>137.12519836425781</v>
      </c>
      <c r="AN525" s="89"/>
      <c r="AO525" s="64">
        <f t="shared" ref="AO525" ca="1" si="465">AN524</f>
        <v>125.04125590361201</v>
      </c>
      <c r="AP525" s="88"/>
      <c r="AQ525" s="88"/>
      <c r="AR525" s="88"/>
      <c r="AS525" s="88"/>
      <c r="AT525" s="2"/>
    </row>
    <row r="526" spans="1:46">
      <c r="A526" s="14" t="str">
        <f>'data organization'!S527</f>
        <v>524:18:3.06:HS</v>
      </c>
      <c r="B526" s="45">
        <v>154.92431640625</v>
      </c>
      <c r="C526" s="45">
        <v>154.93614196777344</v>
      </c>
      <c r="D526" s="45">
        <v>154.93141174316406</v>
      </c>
      <c r="E526" s="45">
        <v>154.94560241699219</v>
      </c>
      <c r="F526" s="45">
        <v>154.92668151855469</v>
      </c>
      <c r="G526" s="45">
        <v>154.93850708007812</v>
      </c>
      <c r="H526" s="45">
        <v>154.9432373046875</v>
      </c>
      <c r="I526" s="45">
        <v>154.90776062011719</v>
      </c>
      <c r="J526" s="45">
        <v>154.90066528320312</v>
      </c>
      <c r="K526" s="45">
        <v>154.93141174316406</v>
      </c>
      <c r="L526" s="45">
        <v>154.52934265136719</v>
      </c>
      <c r="M526" s="45">
        <v>154.92904663085937</v>
      </c>
      <c r="N526" s="45">
        <v>154.94087219238281</v>
      </c>
      <c r="O526" s="45">
        <v>154.90303039550781</v>
      </c>
      <c r="P526" s="45"/>
      <c r="Q526" s="45"/>
      <c r="R526" s="45">
        <v>154.93614196777344</v>
      </c>
      <c r="S526" s="45"/>
      <c r="T526" s="45"/>
      <c r="U526" s="45">
        <v>154.90066528320312</v>
      </c>
      <c r="V526" s="45">
        <v>154.92668151855469</v>
      </c>
      <c r="W526" s="45">
        <v>154.92904663085937</v>
      </c>
      <c r="X526" s="45"/>
      <c r="Y526" s="45"/>
      <c r="Z526" s="45">
        <v>154.90303039550781</v>
      </c>
      <c r="AA526" s="45">
        <v>154.80606079101562</v>
      </c>
      <c r="AB526" s="45">
        <v>154.90303039550781</v>
      </c>
      <c r="AC526" s="45">
        <v>154.92668151855469</v>
      </c>
      <c r="AD526" s="45">
        <v>135.426025390625</v>
      </c>
      <c r="AE526" s="45"/>
      <c r="AF526" s="45">
        <v>142.85260009765625</v>
      </c>
      <c r="AG526" s="45"/>
      <c r="AH526" s="2">
        <f t="shared" si="449"/>
        <v>4.5834717852913434</v>
      </c>
      <c r="AI526" s="2">
        <f t="shared" si="450"/>
        <v>135.426025390625</v>
      </c>
      <c r="AJ526" s="2">
        <f t="shared" si="451"/>
        <v>146.71220865303627</v>
      </c>
      <c r="AK526" s="2">
        <f t="shared" si="452"/>
        <v>153.5874163309733</v>
      </c>
      <c r="AL526" s="2">
        <f t="shared" si="453"/>
        <v>160.46262400891032</v>
      </c>
      <c r="AM526" s="2">
        <f t="shared" si="454"/>
        <v>154.94560241699219</v>
      </c>
      <c r="AN526" s="89"/>
      <c r="AO526" s="64">
        <f t="shared" ref="AO526" ca="1" si="466">AN524</f>
        <v>125.04125590361201</v>
      </c>
      <c r="AP526" s="88"/>
      <c r="AQ526" s="88"/>
      <c r="AR526" s="88"/>
      <c r="AS526" s="88"/>
      <c r="AT526" s="2"/>
    </row>
    <row r="527" spans="1:46">
      <c r="A527" s="14" t="str">
        <f>'data organization'!S528</f>
        <v>525:18:3.04:HI</v>
      </c>
      <c r="B527" s="45">
        <v>124.65476226806641</v>
      </c>
      <c r="C527" s="45">
        <v>126.37522125244141</v>
      </c>
      <c r="D527" s="45">
        <v>118.71137237548828</v>
      </c>
      <c r="E527" s="45">
        <v>132.63142395019531</v>
      </c>
      <c r="F527" s="45">
        <v>123.24711608886719</v>
      </c>
      <c r="G527" s="45">
        <v>123.55992889404297</v>
      </c>
      <c r="H527" s="45">
        <v>120.58823394775391</v>
      </c>
      <c r="I527" s="45">
        <v>114.33203887939453</v>
      </c>
      <c r="J527" s="45">
        <v>121.05744934082031</v>
      </c>
      <c r="K527" s="45">
        <v>132.63142395019531</v>
      </c>
      <c r="L527" s="45">
        <v>112.45517730712891</v>
      </c>
      <c r="M527" s="45">
        <v>109.95269775390625</v>
      </c>
      <c r="N527" s="45">
        <v>123.40352630615234</v>
      </c>
      <c r="O527" s="45">
        <v>110.26551055908203</v>
      </c>
      <c r="P527" s="45"/>
      <c r="Q527" s="45"/>
      <c r="R527" s="45">
        <v>107.45021820068359</v>
      </c>
      <c r="S527" s="45"/>
      <c r="T527" s="45"/>
      <c r="U527" s="45">
        <v>141.39009094238281</v>
      </c>
      <c r="V527" s="45">
        <v>114.01922607421875</v>
      </c>
      <c r="W527" s="45">
        <v>115.58327484130859</v>
      </c>
      <c r="X527" s="45"/>
      <c r="Y527" s="45"/>
      <c r="Z527" s="45">
        <v>111.51674652099609</v>
      </c>
      <c r="AA527" s="45">
        <v>126.37522125244141</v>
      </c>
      <c r="AB527" s="45">
        <v>110.26551055908203</v>
      </c>
      <c r="AC527" s="45">
        <v>120.43183135986328</v>
      </c>
      <c r="AD527" s="45">
        <v>121.68306732177734</v>
      </c>
      <c r="AE527" s="45"/>
      <c r="AF527" s="45">
        <v>100.25559234619141</v>
      </c>
      <c r="AG527" s="45"/>
      <c r="AH527" s="2">
        <f t="shared" si="449"/>
        <v>9.2368977312962954</v>
      </c>
      <c r="AI527" s="2">
        <f t="shared" si="450"/>
        <v>100.25559234619141</v>
      </c>
      <c r="AJ527" s="2">
        <f t="shared" si="451"/>
        <v>105.4295143319089</v>
      </c>
      <c r="AK527" s="2">
        <f t="shared" si="452"/>
        <v>119.28486092885335</v>
      </c>
      <c r="AL527" s="2">
        <f t="shared" si="453"/>
        <v>133.14020752579779</v>
      </c>
      <c r="AM527" s="2">
        <f t="shared" si="454"/>
        <v>141.39009094238281</v>
      </c>
      <c r="AN527" s="89">
        <f ca="1">INDIRECT("'calcGREEN(1)'!R"&amp;ROW('calcGREEN(1)'!$V$17)+(ROW(AN527)-ROW($AN$116))/3&amp;"C"&amp;COLUMN('calcGREEN(1)'!$V$17),FALSE)</f>
        <v>124.15430830088108</v>
      </c>
      <c r="AO527" s="64">
        <f t="shared" ref="AO527" ca="1" si="467">AN527</f>
        <v>124.15430830088108</v>
      </c>
      <c r="AP527" s="88">
        <f>AK527-AK530</f>
        <v>0.82764339447021484</v>
      </c>
      <c r="AQ527" s="88">
        <f>AK528-AK531</f>
        <v>0.94295978546142578</v>
      </c>
      <c r="AR527" s="88">
        <f>AK529-AK532</f>
        <v>1.06451416015625</v>
      </c>
      <c r="AS527" s="88">
        <f>data3!AM527</f>
        <v>2.453263344303247E-2</v>
      </c>
      <c r="AT527" s="2"/>
    </row>
    <row r="528" spans="1:46">
      <c r="A528" s="14" t="str">
        <f>'data organization'!S529</f>
        <v>526:18:3.04:LO</v>
      </c>
      <c r="B528" s="45">
        <v>120.2105712890625</v>
      </c>
      <c r="C528" s="45">
        <v>125.58365631103516</v>
      </c>
      <c r="D528" s="45">
        <v>117.32662200927734</v>
      </c>
      <c r="E528" s="45">
        <v>136.05516052246094</v>
      </c>
      <c r="F528" s="45">
        <v>119.31220245361328</v>
      </c>
      <c r="G528" s="45">
        <v>124.1702880859375</v>
      </c>
      <c r="H528" s="45">
        <v>123.68390655517578</v>
      </c>
      <c r="I528" s="45">
        <v>110.19683837890625</v>
      </c>
      <c r="J528" s="45">
        <v>113.22384643554687</v>
      </c>
      <c r="K528" s="45">
        <v>123.59807586669922</v>
      </c>
      <c r="L528" s="45">
        <v>110.13961791992187</v>
      </c>
      <c r="M528" s="45">
        <v>117.31517791748047</v>
      </c>
      <c r="N528" s="45">
        <v>128.84527587890625</v>
      </c>
      <c r="O528" s="45">
        <v>107.19844055175781</v>
      </c>
      <c r="P528" s="45"/>
      <c r="Q528" s="45"/>
      <c r="R528" s="45">
        <v>108.49164581298828</v>
      </c>
      <c r="S528" s="45"/>
      <c r="T528" s="45"/>
      <c r="U528" s="45">
        <v>127.09429931640625</v>
      </c>
      <c r="V528" s="45">
        <v>118.39665985107422</v>
      </c>
      <c r="W528" s="45">
        <v>117.80155944824219</v>
      </c>
      <c r="X528" s="45"/>
      <c r="Y528" s="45"/>
      <c r="Z528" s="45">
        <v>110.85488891601562</v>
      </c>
      <c r="AA528" s="45">
        <v>119.8443603515625</v>
      </c>
      <c r="AB528" s="45">
        <v>107.99954223632812</v>
      </c>
      <c r="AC528" s="45">
        <v>120.72556304931641</v>
      </c>
      <c r="AD528" s="45">
        <v>114.48271942138672</v>
      </c>
      <c r="AE528" s="45"/>
      <c r="AF528" s="45">
        <v>97.562370300292969</v>
      </c>
      <c r="AG528" s="45"/>
      <c r="AH528" s="2">
        <f t="shared" si="449"/>
        <v>8.4233480155435405</v>
      </c>
      <c r="AI528" s="2">
        <f t="shared" si="450"/>
        <v>97.562370300292969</v>
      </c>
      <c r="AJ528" s="2">
        <f t="shared" si="451"/>
        <v>104.86969834665946</v>
      </c>
      <c r="AK528" s="2">
        <f t="shared" si="452"/>
        <v>117.50472036997478</v>
      </c>
      <c r="AL528" s="2">
        <f t="shared" si="453"/>
        <v>130.13974239329008</v>
      </c>
      <c r="AM528" s="2">
        <f t="shared" si="454"/>
        <v>136.05516052246094</v>
      </c>
      <c r="AN528" s="89"/>
      <c r="AO528" s="64">
        <f t="shared" ref="AO528" ca="1" si="468">AN527</f>
        <v>124.15430830088108</v>
      </c>
      <c r="AP528" s="88"/>
      <c r="AQ528" s="88"/>
      <c r="AR528" s="88"/>
      <c r="AS528" s="88"/>
      <c r="AT528" s="2"/>
    </row>
    <row r="529" spans="1:46">
      <c r="A529" s="14" t="str">
        <f>'data organization'!S530</f>
        <v>527:18:3.04:HS</v>
      </c>
      <c r="B529" s="45">
        <v>154.92904663085937</v>
      </c>
      <c r="C529" s="45">
        <v>154.93377685546875</v>
      </c>
      <c r="D529" s="45">
        <v>154.92668151855469</v>
      </c>
      <c r="E529" s="45">
        <v>154.94087219238281</v>
      </c>
      <c r="F529" s="45">
        <v>154.92904663085937</v>
      </c>
      <c r="G529" s="45">
        <v>154.93850708007812</v>
      </c>
      <c r="H529" s="45">
        <v>154.94087219238281</v>
      </c>
      <c r="I529" s="45">
        <v>154.90303039550781</v>
      </c>
      <c r="J529" s="45">
        <v>154.89593505859375</v>
      </c>
      <c r="K529" s="45">
        <v>154.92431640625</v>
      </c>
      <c r="L529" s="45">
        <v>154.44418334960937</v>
      </c>
      <c r="M529" s="45">
        <v>154.93141174316406</v>
      </c>
      <c r="N529" s="45">
        <v>154.93614196777344</v>
      </c>
      <c r="O529" s="45">
        <v>154.91012573242187</v>
      </c>
      <c r="P529" s="45"/>
      <c r="Q529" s="45"/>
      <c r="R529" s="45">
        <v>154.93614196777344</v>
      </c>
      <c r="S529" s="45"/>
      <c r="T529" s="45"/>
      <c r="U529" s="45">
        <v>154.8675537109375</v>
      </c>
      <c r="V529" s="45">
        <v>154.92431640625</v>
      </c>
      <c r="W529" s="45">
        <v>154.92431640625</v>
      </c>
      <c r="X529" s="45"/>
      <c r="Y529" s="45"/>
      <c r="Z529" s="45">
        <v>154.90303039550781</v>
      </c>
      <c r="AA529" s="45">
        <v>154.06103515625</v>
      </c>
      <c r="AB529" s="45">
        <v>154.90776062011719</v>
      </c>
      <c r="AC529" s="45">
        <v>154.92195129394531</v>
      </c>
      <c r="AD529" s="45">
        <v>129.5770263671875</v>
      </c>
      <c r="AE529" s="45"/>
      <c r="AF529" s="45">
        <v>144.588623046875</v>
      </c>
      <c r="AG529" s="45"/>
      <c r="AH529" s="2">
        <f t="shared" si="449"/>
        <v>5.4890448261553155</v>
      </c>
      <c r="AI529" s="2">
        <f t="shared" si="450"/>
        <v>129.5770263671875</v>
      </c>
      <c r="AJ529" s="2">
        <f t="shared" si="451"/>
        <v>145.14542039097537</v>
      </c>
      <c r="AK529" s="2">
        <f t="shared" si="452"/>
        <v>153.37898763020834</v>
      </c>
      <c r="AL529" s="2">
        <f t="shared" si="453"/>
        <v>161.61255486944131</v>
      </c>
      <c r="AM529" s="2">
        <f t="shared" si="454"/>
        <v>154.94087219238281</v>
      </c>
      <c r="AN529" s="89"/>
      <c r="AO529" s="64">
        <f t="shared" ref="AO529" ca="1" si="469">AN527</f>
        <v>124.15430830088108</v>
      </c>
      <c r="AP529" s="88"/>
      <c r="AQ529" s="88"/>
      <c r="AR529" s="88"/>
      <c r="AS529" s="88"/>
      <c r="AT529" s="2"/>
    </row>
    <row r="530" spans="1:46">
      <c r="A530" s="14" t="str">
        <f>'data organization'!S531</f>
        <v>528:18:3.02:HI</v>
      </c>
      <c r="B530" s="45">
        <v>123.87274169921875</v>
      </c>
      <c r="C530" s="45">
        <v>125.43679046630859</v>
      </c>
      <c r="D530" s="45">
        <v>117.77294921875</v>
      </c>
      <c r="E530" s="45">
        <v>131.6929931640625</v>
      </c>
      <c r="F530" s="45">
        <v>122.30869293212891</v>
      </c>
      <c r="G530" s="45">
        <v>122.77790832519531</v>
      </c>
      <c r="H530" s="45">
        <v>119.80621337890625</v>
      </c>
      <c r="I530" s="45">
        <v>113.55001068115234</v>
      </c>
      <c r="J530" s="45">
        <v>120.1190185546875</v>
      </c>
      <c r="K530" s="45">
        <v>131.6929931640625</v>
      </c>
      <c r="L530" s="45">
        <v>111.67314910888672</v>
      </c>
      <c r="M530" s="45">
        <v>109.17066955566406</v>
      </c>
      <c r="N530" s="45">
        <v>122.62149810791016</v>
      </c>
      <c r="O530" s="45">
        <v>109.48348236083984</v>
      </c>
      <c r="P530" s="45"/>
      <c r="Q530" s="45"/>
      <c r="R530" s="45">
        <v>106.66819000244141</v>
      </c>
      <c r="S530" s="45"/>
      <c r="T530" s="45"/>
      <c r="U530" s="45">
        <v>140.45166015625</v>
      </c>
      <c r="V530" s="45">
        <v>113.23719787597656</v>
      </c>
      <c r="W530" s="45">
        <v>114.80125427246094</v>
      </c>
      <c r="X530" s="45"/>
      <c r="Y530" s="45"/>
      <c r="Z530" s="45">
        <v>110.73471832275391</v>
      </c>
      <c r="AA530" s="45">
        <v>125.43679046630859</v>
      </c>
      <c r="AB530" s="45">
        <v>109.63988494873047</v>
      </c>
      <c r="AC530" s="45">
        <v>119.64980316162109</v>
      </c>
      <c r="AD530" s="45">
        <v>120.90104675292969</v>
      </c>
      <c r="AE530" s="45"/>
      <c r="AF530" s="45">
        <v>99.473564147949219</v>
      </c>
      <c r="AG530" s="45"/>
      <c r="AH530" s="2">
        <f t="shared" si="449"/>
        <v>9.1803212645975556</v>
      </c>
      <c r="AI530" s="2">
        <f t="shared" si="450"/>
        <v>99.473564147949219</v>
      </c>
      <c r="AJ530" s="2">
        <f t="shared" si="451"/>
        <v>104.68673563748681</v>
      </c>
      <c r="AK530" s="2">
        <f t="shared" si="452"/>
        <v>118.45721753438313</v>
      </c>
      <c r="AL530" s="2">
        <f t="shared" si="453"/>
        <v>132.22769943127946</v>
      </c>
      <c r="AM530" s="2">
        <f t="shared" si="454"/>
        <v>140.45166015625</v>
      </c>
      <c r="AN530" s="89">
        <f ca="1">INDIRECT("'calcGREEN(1)'!R"&amp;ROW('calcGREEN(1)'!$V$17)+(ROW(AN530)-ROW($AN$116))/3&amp;"C"&amp;COLUMN('calcGREEN(1)'!$V$17),FALSE)</f>
        <v>123.34113503991084</v>
      </c>
      <c r="AO530" s="64">
        <f t="shared" ref="AO530" ca="1" si="470">AN530</f>
        <v>123.34113503991084</v>
      </c>
      <c r="AP530" s="88">
        <f>AK530-AK533</f>
        <v>0.81460825602212594</v>
      </c>
      <c r="AQ530" s="88">
        <f>AK531-AK534</f>
        <v>0.90099684397380031</v>
      </c>
      <c r="AR530" s="88">
        <f>AK532-AK535</f>
        <v>0.87185287475585938</v>
      </c>
      <c r="AS530" s="88">
        <f>data3!AM530</f>
        <v>2.7418244269586722E-2</v>
      </c>
      <c r="AT530" s="2"/>
    </row>
    <row r="531" spans="1:46">
      <c r="A531" s="14" t="str">
        <f>'data organization'!S532</f>
        <v>529:18:3.02:LO</v>
      </c>
      <c r="B531" s="45">
        <v>120.09613037109375</v>
      </c>
      <c r="C531" s="45">
        <v>124.69100189208984</v>
      </c>
      <c r="D531" s="45">
        <v>116.41680145263672</v>
      </c>
      <c r="E531" s="45">
        <v>135.02517700195312</v>
      </c>
      <c r="F531" s="45">
        <v>118.0933837890625</v>
      </c>
      <c r="G531" s="45">
        <v>122.91142272949219</v>
      </c>
      <c r="H531" s="45">
        <v>122.87136840820312</v>
      </c>
      <c r="I531" s="45">
        <v>109.20118713378906</v>
      </c>
      <c r="J531" s="45">
        <v>112.34836578369141</v>
      </c>
      <c r="K531" s="45">
        <v>122.15037536621094</v>
      </c>
      <c r="L531" s="45">
        <v>109.08102416992187</v>
      </c>
      <c r="M531" s="45">
        <v>116.36530303955078</v>
      </c>
      <c r="N531" s="45">
        <v>127.82101440429687</v>
      </c>
      <c r="O531" s="45">
        <v>106.48889923095703</v>
      </c>
      <c r="P531" s="45"/>
      <c r="Q531" s="45"/>
      <c r="R531" s="45">
        <v>107.73059844970703</v>
      </c>
      <c r="S531" s="45"/>
      <c r="T531" s="45"/>
      <c r="U531" s="45">
        <v>125.87548828125</v>
      </c>
      <c r="V531" s="45">
        <v>117.54405975341797</v>
      </c>
      <c r="W531" s="45">
        <v>117.13206481933594</v>
      </c>
      <c r="X531" s="45"/>
      <c r="Y531" s="45"/>
      <c r="Z531" s="45">
        <v>109.86495971679687</v>
      </c>
      <c r="AA531" s="45">
        <v>118.57976531982422</v>
      </c>
      <c r="AB531" s="45">
        <v>107.12977600097656</v>
      </c>
      <c r="AC531" s="45">
        <v>119.86724853515625</v>
      </c>
      <c r="AD531" s="45">
        <v>113.46417999267578</v>
      </c>
      <c r="AE531" s="45"/>
      <c r="AF531" s="45">
        <v>96.732658386230469</v>
      </c>
      <c r="AG531" s="45"/>
      <c r="AH531" s="2">
        <f t="shared" si="449"/>
        <v>8.3587717417637482</v>
      </c>
      <c r="AI531" s="2">
        <f t="shared" si="450"/>
        <v>96.732658386230469</v>
      </c>
      <c r="AJ531" s="2">
        <f t="shared" si="451"/>
        <v>104.02360297186773</v>
      </c>
      <c r="AK531" s="2">
        <f t="shared" si="452"/>
        <v>116.56176058451335</v>
      </c>
      <c r="AL531" s="2">
        <f t="shared" si="453"/>
        <v>129.09991819715898</v>
      </c>
      <c r="AM531" s="2">
        <f t="shared" si="454"/>
        <v>135.02517700195312</v>
      </c>
      <c r="AN531" s="89"/>
      <c r="AO531" s="64">
        <f t="shared" ref="AO531" ca="1" si="471">AN530</f>
        <v>123.34113503991084</v>
      </c>
      <c r="AP531" s="88"/>
      <c r="AQ531" s="88"/>
      <c r="AR531" s="88"/>
      <c r="AS531" s="88"/>
      <c r="AT531" s="2"/>
    </row>
    <row r="532" spans="1:46">
      <c r="A532" s="14" t="str">
        <f>'data organization'!S533</f>
        <v>530:18:3.02:HS</v>
      </c>
      <c r="B532" s="45">
        <v>154.92431640625</v>
      </c>
      <c r="C532" s="45">
        <v>154.94087219238281</v>
      </c>
      <c r="D532" s="45">
        <v>154.92195129394531</v>
      </c>
      <c r="E532" s="45">
        <v>154.9432373046875</v>
      </c>
      <c r="F532" s="45">
        <v>154.92668151855469</v>
      </c>
      <c r="G532" s="45">
        <v>154.93850708007812</v>
      </c>
      <c r="H532" s="45">
        <v>154.93850708007812</v>
      </c>
      <c r="I532" s="45">
        <v>154.90776062011719</v>
      </c>
      <c r="J532" s="45">
        <v>154.89830017089844</v>
      </c>
      <c r="K532" s="45">
        <v>154.92668151855469</v>
      </c>
      <c r="L532" s="45">
        <v>151.88510131835937</v>
      </c>
      <c r="M532" s="45">
        <v>154.92668151855469</v>
      </c>
      <c r="N532" s="45">
        <v>154.93377685546875</v>
      </c>
      <c r="O532" s="45">
        <v>154.90776062011719</v>
      </c>
      <c r="P532" s="45"/>
      <c r="Q532" s="45"/>
      <c r="R532" s="45">
        <v>154.94087219238281</v>
      </c>
      <c r="S532" s="45"/>
      <c r="T532" s="45"/>
      <c r="U532" s="45">
        <v>154.60029602050781</v>
      </c>
      <c r="V532" s="45">
        <v>154.92195129394531</v>
      </c>
      <c r="W532" s="45">
        <v>154.92195129394531</v>
      </c>
      <c r="X532" s="45"/>
      <c r="Y532" s="45"/>
      <c r="Z532" s="45">
        <v>154.9053955078125</v>
      </c>
      <c r="AA532" s="45">
        <v>147.30143737792969</v>
      </c>
      <c r="AB532" s="45">
        <v>154.89356994628906</v>
      </c>
      <c r="AC532" s="45">
        <v>154.92195129394531</v>
      </c>
      <c r="AD532" s="45">
        <v>112.87907409667969</v>
      </c>
      <c r="AE532" s="45"/>
      <c r="AF532" s="45">
        <v>145.34072875976562</v>
      </c>
      <c r="AG532" s="45"/>
      <c r="AH532" s="2">
        <f t="shared" si="449"/>
        <v>8.7566891143008281</v>
      </c>
      <c r="AI532" s="2">
        <f t="shared" si="450"/>
        <v>112.87907409667969</v>
      </c>
      <c r="AJ532" s="2">
        <f t="shared" si="451"/>
        <v>139.17943979860084</v>
      </c>
      <c r="AK532" s="2">
        <f t="shared" si="452"/>
        <v>152.31447347005209</v>
      </c>
      <c r="AL532" s="2">
        <f t="shared" si="453"/>
        <v>165.44950714150335</v>
      </c>
      <c r="AM532" s="2">
        <f t="shared" si="454"/>
        <v>154.9432373046875</v>
      </c>
      <c r="AN532" s="89"/>
      <c r="AO532" s="64">
        <f t="shared" ref="AO532" ca="1" si="472">AN530</f>
        <v>123.34113503991084</v>
      </c>
      <c r="AP532" s="88"/>
      <c r="AQ532" s="88"/>
      <c r="AR532" s="88"/>
      <c r="AS532" s="88"/>
      <c r="AT532" s="2"/>
    </row>
    <row r="533" spans="1:46">
      <c r="A533" s="14" t="str">
        <f>'data organization'!S534</f>
        <v>531:18:3:HI</v>
      </c>
      <c r="B533" s="45">
        <v>122.93431091308594</v>
      </c>
      <c r="C533" s="45">
        <v>124.65476226806641</v>
      </c>
      <c r="D533" s="45">
        <v>116.99092102050781</v>
      </c>
      <c r="E533" s="45">
        <v>130.75456237792969</v>
      </c>
      <c r="F533" s="45">
        <v>121.52666473388672</v>
      </c>
      <c r="G533" s="45">
        <v>121.8394775390625</v>
      </c>
      <c r="H533" s="45">
        <v>119.02418518066406</v>
      </c>
      <c r="I533" s="45">
        <v>112.76799011230469</v>
      </c>
      <c r="J533" s="45">
        <v>119.33699798583984</v>
      </c>
      <c r="K533" s="45">
        <v>130.75456237792969</v>
      </c>
      <c r="L533" s="45">
        <v>110.89112854003906</v>
      </c>
      <c r="M533" s="45">
        <v>108.54505157470703</v>
      </c>
      <c r="N533" s="45">
        <v>121.68306732177734</v>
      </c>
      <c r="O533" s="45">
        <v>108.70145416259766</v>
      </c>
      <c r="P533" s="45"/>
      <c r="Q533" s="45"/>
      <c r="R533" s="45">
        <v>105.88616943359375</v>
      </c>
      <c r="S533" s="45"/>
      <c r="T533" s="45"/>
      <c r="U533" s="45">
        <v>139.51324462890625</v>
      </c>
      <c r="V533" s="45">
        <v>112.45517730712891</v>
      </c>
      <c r="W533" s="45">
        <v>114.01922607421875</v>
      </c>
      <c r="X533" s="45"/>
      <c r="Y533" s="45"/>
      <c r="Z533" s="45">
        <v>109.95269775390625</v>
      </c>
      <c r="AA533" s="45">
        <v>124.65476226806641</v>
      </c>
      <c r="AB533" s="45">
        <v>108.85786437988281</v>
      </c>
      <c r="AC533" s="45">
        <v>118.86778259277344</v>
      </c>
      <c r="AD533" s="45">
        <v>119.96261596679687</v>
      </c>
      <c r="AE533" s="45"/>
      <c r="AF533" s="45">
        <v>98.847946166992188</v>
      </c>
      <c r="AG533" s="45"/>
      <c r="AH533" s="2">
        <f t="shared" si="449"/>
        <v>9.1115766581632958</v>
      </c>
      <c r="AI533" s="2">
        <f t="shared" si="450"/>
        <v>98.847946166992188</v>
      </c>
      <c r="AJ533" s="2">
        <f t="shared" si="451"/>
        <v>103.97524429111607</v>
      </c>
      <c r="AK533" s="2">
        <f t="shared" si="452"/>
        <v>117.64260927836101</v>
      </c>
      <c r="AL533" s="2">
        <f t="shared" si="453"/>
        <v>131.30997426560594</v>
      </c>
      <c r="AM533" s="2">
        <f t="shared" si="454"/>
        <v>139.51324462890625</v>
      </c>
      <c r="AN533" s="89">
        <f ca="1">INDIRECT("'calcGREEN(1)'!R"&amp;ROW('calcGREEN(1)'!$V$17)+(ROW(AN533)-ROW($AN$116))/3&amp;"C"&amp;COLUMN('calcGREEN(1)'!$V$17),FALSE)</f>
        <v>122.43231360602147</v>
      </c>
      <c r="AO533" s="64">
        <f t="shared" ref="AO533" ca="1" si="473">AN533</f>
        <v>122.43231360602147</v>
      </c>
      <c r="AP533" s="88">
        <f>AK533-AK536</f>
        <v>0.82112757364909328</v>
      </c>
      <c r="AQ533" s="88">
        <f>AK534-AK537</f>
        <v>0.96036497751872218</v>
      </c>
      <c r="AR533" s="88">
        <f>AK535-AK538</f>
        <v>0.50968996683758405</v>
      </c>
      <c r="AS533" s="88">
        <f>data3!AM533</f>
        <v>2.4661825549217919E-2</v>
      </c>
      <c r="AT533" s="2"/>
    </row>
    <row r="534" spans="1:46">
      <c r="A534" s="14" t="str">
        <f>'data organization'!S535</f>
        <v>532:18:3:LO</v>
      </c>
      <c r="B534" s="45">
        <v>119.91874694824219</v>
      </c>
      <c r="C534" s="45">
        <v>123.78118896484375</v>
      </c>
      <c r="D534" s="45">
        <v>115.146484375</v>
      </c>
      <c r="E534" s="45">
        <v>133.89791870117187</v>
      </c>
      <c r="F534" s="45">
        <v>117.26367950439453</v>
      </c>
      <c r="G534" s="45">
        <v>121.68688201904297</v>
      </c>
      <c r="H534" s="45">
        <v>121.99015808105469</v>
      </c>
      <c r="I534" s="45">
        <v>108.43442535400391</v>
      </c>
      <c r="J534" s="45">
        <v>111.59304046630859</v>
      </c>
      <c r="K534" s="45">
        <v>121.12039184570312</v>
      </c>
      <c r="L534" s="45">
        <v>108.27420806884766</v>
      </c>
      <c r="M534" s="45">
        <v>115.55275726318359</v>
      </c>
      <c r="N534" s="45">
        <v>126.94552612304688</v>
      </c>
      <c r="O534" s="45">
        <v>105.80224609375</v>
      </c>
      <c r="P534" s="45"/>
      <c r="Q534" s="45"/>
      <c r="R534" s="45">
        <v>106.84939575195312</v>
      </c>
      <c r="S534" s="45"/>
      <c r="T534" s="45"/>
      <c r="U534" s="45">
        <v>124.69100189208984</v>
      </c>
      <c r="V534" s="45">
        <v>116.83451843261719</v>
      </c>
      <c r="W534" s="45">
        <v>115.95330810546875</v>
      </c>
      <c r="X534" s="45"/>
      <c r="Y534" s="45"/>
      <c r="Z534" s="45">
        <v>108.68047332763672</v>
      </c>
      <c r="AA534" s="45">
        <v>117.87594604492187</v>
      </c>
      <c r="AB534" s="45">
        <v>106.16845703125</v>
      </c>
      <c r="AC534" s="45">
        <v>118.83154296875</v>
      </c>
      <c r="AD534" s="45">
        <v>112.61157989501953</v>
      </c>
      <c r="AE534" s="45"/>
      <c r="AF534" s="45">
        <v>95.954452514648438</v>
      </c>
      <c r="AG534" s="45"/>
      <c r="AH534" s="2">
        <f t="shared" si="449"/>
        <v>8.3030424300642789</v>
      </c>
      <c r="AI534" s="2">
        <f t="shared" si="450"/>
        <v>95.954452514648438</v>
      </c>
      <c r="AJ534" s="2">
        <f t="shared" si="451"/>
        <v>103.20620009544314</v>
      </c>
      <c r="AK534" s="2">
        <f t="shared" si="452"/>
        <v>115.66076374053955</v>
      </c>
      <c r="AL534" s="2">
        <f t="shared" si="453"/>
        <v>128.11532738563596</v>
      </c>
      <c r="AM534" s="2">
        <f t="shared" si="454"/>
        <v>133.89791870117187</v>
      </c>
      <c r="AN534" s="89"/>
      <c r="AO534" s="64">
        <f t="shared" ref="AO534" ca="1" si="474">AN533</f>
        <v>122.43231360602147</v>
      </c>
      <c r="AP534" s="88"/>
      <c r="AQ534" s="88"/>
      <c r="AR534" s="88"/>
      <c r="AS534" s="88"/>
      <c r="AT534" s="2"/>
    </row>
    <row r="535" spans="1:46">
      <c r="A535" s="14" t="str">
        <f>'data organization'!S536</f>
        <v>533:18:3:HS</v>
      </c>
      <c r="B535" s="45">
        <v>154.92668151855469</v>
      </c>
      <c r="C535" s="45">
        <v>154.9432373046875</v>
      </c>
      <c r="D535" s="45">
        <v>154.92431640625</v>
      </c>
      <c r="E535" s="45">
        <v>154.94087219238281</v>
      </c>
      <c r="F535" s="45">
        <v>154.93377685546875</v>
      </c>
      <c r="G535" s="45">
        <v>154.92904663085937</v>
      </c>
      <c r="H535" s="45">
        <v>154.93141174316406</v>
      </c>
      <c r="I535" s="45">
        <v>154.76821899414062</v>
      </c>
      <c r="J535" s="45">
        <v>154.88174438476562</v>
      </c>
      <c r="K535" s="45">
        <v>154.91958618164062</v>
      </c>
      <c r="L535" s="45">
        <v>147.79576110839844</v>
      </c>
      <c r="M535" s="45">
        <v>154.92195129394531</v>
      </c>
      <c r="N535" s="45">
        <v>154.94560241699219</v>
      </c>
      <c r="O535" s="45">
        <v>154.90303039550781</v>
      </c>
      <c r="P535" s="45"/>
      <c r="Q535" s="45"/>
      <c r="R535" s="45">
        <v>154.94087219238281</v>
      </c>
      <c r="S535" s="45"/>
      <c r="T535" s="45"/>
      <c r="U535" s="45">
        <v>154.46783447265625</v>
      </c>
      <c r="V535" s="45">
        <v>154.92431640625</v>
      </c>
      <c r="W535" s="45">
        <v>154.92668151855469</v>
      </c>
      <c r="X535" s="45"/>
      <c r="Y535" s="45"/>
      <c r="Z535" s="45">
        <v>154.89120483398438</v>
      </c>
      <c r="AA535" s="45">
        <v>142.84550476074219</v>
      </c>
      <c r="AB535" s="45">
        <v>154.91012573242187</v>
      </c>
      <c r="AC535" s="45">
        <v>154.91958618164062</v>
      </c>
      <c r="AD535" s="45">
        <v>102.90997314453125</v>
      </c>
      <c r="AE535" s="45"/>
      <c r="AF535" s="45">
        <v>143.2215576171875</v>
      </c>
      <c r="AG535" s="45"/>
      <c r="AH535" s="2">
        <f t="shared" si="449"/>
        <v>10.931536768447748</v>
      </c>
      <c r="AI535" s="2">
        <f t="shared" si="450"/>
        <v>102.90997314453125</v>
      </c>
      <c r="AJ535" s="2">
        <f t="shared" si="451"/>
        <v>135.0453154426246</v>
      </c>
      <c r="AK535" s="2">
        <f t="shared" si="452"/>
        <v>151.44262059529623</v>
      </c>
      <c r="AL535" s="2">
        <f t="shared" si="453"/>
        <v>167.83992574796787</v>
      </c>
      <c r="AM535" s="2">
        <f t="shared" si="454"/>
        <v>154.94560241699219</v>
      </c>
      <c r="AN535" s="89"/>
      <c r="AO535" s="64">
        <f t="shared" ref="AO535" ca="1" si="475">AN533</f>
        <v>122.43231360602147</v>
      </c>
      <c r="AP535" s="88"/>
      <c r="AQ535" s="88"/>
      <c r="AR535" s="88"/>
      <c r="AS535" s="88"/>
      <c r="AT535" s="2"/>
    </row>
    <row r="536" spans="1:46">
      <c r="A536" s="14" t="str">
        <f>'data organization'!S537</f>
        <v>534:18:2.98:HI</v>
      </c>
      <c r="B536" s="45">
        <v>122.15228271484375</v>
      </c>
      <c r="C536" s="45">
        <v>123.71633148193359</v>
      </c>
      <c r="D536" s="45">
        <v>116.20889282226562</v>
      </c>
      <c r="E536" s="45">
        <v>129.81613159179687</v>
      </c>
      <c r="F536" s="45">
        <v>120.74463653564453</v>
      </c>
      <c r="G536" s="45">
        <v>121.05744934082031</v>
      </c>
      <c r="H536" s="45">
        <v>118.08575439453125</v>
      </c>
      <c r="I536" s="45">
        <v>111.9859619140625</v>
      </c>
      <c r="J536" s="45">
        <v>118.39856719970703</v>
      </c>
      <c r="K536" s="45">
        <v>129.9725341796875</v>
      </c>
      <c r="L536" s="45">
        <v>110.10910034179687</v>
      </c>
      <c r="M536" s="45">
        <v>107.76303100585937</v>
      </c>
      <c r="N536" s="45">
        <v>120.90104675292969</v>
      </c>
      <c r="O536" s="45">
        <v>107.91943359375</v>
      </c>
      <c r="P536" s="45"/>
      <c r="Q536" s="45"/>
      <c r="R536" s="45">
        <v>105.26055145263672</v>
      </c>
      <c r="S536" s="45"/>
      <c r="T536" s="45"/>
      <c r="U536" s="45">
        <v>138.57481384277344</v>
      </c>
      <c r="V536" s="45">
        <v>111.67314910888672</v>
      </c>
      <c r="W536" s="45">
        <v>113.23719787597656</v>
      </c>
      <c r="X536" s="45"/>
      <c r="Y536" s="45"/>
      <c r="Z536" s="45">
        <v>109.17066955566406</v>
      </c>
      <c r="AA536" s="45">
        <v>123.71633148193359</v>
      </c>
      <c r="AB536" s="45">
        <v>108.07583618164062</v>
      </c>
      <c r="AC536" s="45">
        <v>117.92935180664062</v>
      </c>
      <c r="AD536" s="45">
        <v>119.18058776855469</v>
      </c>
      <c r="AE536" s="45"/>
      <c r="AF536" s="45">
        <v>98.06591796875</v>
      </c>
      <c r="AG536" s="45"/>
      <c r="AH536" s="2">
        <f t="shared" si="449"/>
        <v>9.0632683930219198</v>
      </c>
      <c r="AI536" s="2">
        <f t="shared" si="450"/>
        <v>98.06591796875</v>
      </c>
      <c r="AJ536" s="2">
        <f t="shared" si="451"/>
        <v>103.22657911517904</v>
      </c>
      <c r="AK536" s="2">
        <f t="shared" si="452"/>
        <v>116.82148170471191</v>
      </c>
      <c r="AL536" s="2">
        <f t="shared" si="453"/>
        <v>130.41638429424478</v>
      </c>
      <c r="AM536" s="2">
        <f t="shared" si="454"/>
        <v>138.57481384277344</v>
      </c>
      <c r="AN536" s="89">
        <f ca="1">INDIRECT("'calcGREEN(1)'!R"&amp;ROW('calcGREEN(1)'!$V$17)+(ROW(AN536)-ROW($AN$116))/3&amp;"C"&amp;COLUMN('calcGREEN(1)'!$V$17),FALSE)</f>
        <v>121.61485806665161</v>
      </c>
      <c r="AO536" s="64">
        <f t="shared" ref="AO536" ca="1" si="476">AN536</f>
        <v>121.61485806665161</v>
      </c>
      <c r="AP536" s="88">
        <f>AK536-AK539</f>
        <v>0.85370985666911281</v>
      </c>
      <c r="AQ536" s="88">
        <f>AK537-AK540</f>
        <v>0.87310250600178563</v>
      </c>
      <c r="AR536" s="88">
        <f>AK538-AK541</f>
        <v>0.99267196655273438</v>
      </c>
      <c r="AS536" s="88">
        <f>data3!AM536</f>
        <v>2.6387906843615916E-2</v>
      </c>
      <c r="AT536" s="2"/>
    </row>
    <row r="537" spans="1:46">
      <c r="A537" s="14" t="str">
        <f>'data organization'!S538</f>
        <v>535:18:2.98:LO</v>
      </c>
      <c r="B537" s="45">
        <v>119.27787017822266</v>
      </c>
      <c r="C537" s="45">
        <v>122.81986999511719</v>
      </c>
      <c r="D537" s="45">
        <v>113.96772766113281</v>
      </c>
      <c r="E537" s="45">
        <v>132.90226745605469</v>
      </c>
      <c r="F537" s="45">
        <v>116.13069152832031</v>
      </c>
      <c r="G537" s="45">
        <v>120.92584228515625</v>
      </c>
      <c r="H537" s="45">
        <v>121.20622253417969</v>
      </c>
      <c r="I537" s="45">
        <v>107.41016387939453</v>
      </c>
      <c r="J537" s="45">
        <v>110.71183013916016</v>
      </c>
      <c r="K537" s="45">
        <v>120.18196105957031</v>
      </c>
      <c r="L537" s="45">
        <v>107.53604888916016</v>
      </c>
      <c r="M537" s="45">
        <v>114.57427215576172</v>
      </c>
      <c r="N537" s="45">
        <v>126.31037139892578</v>
      </c>
      <c r="O537" s="45">
        <v>104.80659484863281</v>
      </c>
      <c r="P537" s="45"/>
      <c r="Q537" s="45"/>
      <c r="R537" s="45">
        <v>105.88807678222656</v>
      </c>
      <c r="S537" s="45"/>
      <c r="T537" s="45"/>
      <c r="U537" s="45">
        <v>123.83840942382812</v>
      </c>
      <c r="V537" s="45">
        <v>115.70153045654297</v>
      </c>
      <c r="W537" s="45">
        <v>114.56282806396484</v>
      </c>
      <c r="X537" s="45"/>
      <c r="Y537" s="45"/>
      <c r="Z537" s="45">
        <v>107.48455047607422</v>
      </c>
      <c r="AA537" s="45">
        <v>116.97184753417969</v>
      </c>
      <c r="AB537" s="45">
        <v>105.06980895996094</v>
      </c>
      <c r="AC537" s="45">
        <v>118.00755310058594</v>
      </c>
      <c r="AD537" s="45">
        <v>111.46715545654297</v>
      </c>
      <c r="AE537" s="45"/>
      <c r="AF537" s="45">
        <v>95.056076049804687</v>
      </c>
      <c r="AG537" s="45"/>
      <c r="AH537" s="2">
        <f t="shared" si="449"/>
        <v>8.352104873438762</v>
      </c>
      <c r="AI537" s="2">
        <f t="shared" si="450"/>
        <v>95.056076049804687</v>
      </c>
      <c r="AJ537" s="2">
        <f t="shared" si="451"/>
        <v>102.17224145286269</v>
      </c>
      <c r="AK537" s="2">
        <f t="shared" si="452"/>
        <v>114.70039876302083</v>
      </c>
      <c r="AL537" s="2">
        <f t="shared" si="453"/>
        <v>127.22855607317896</v>
      </c>
      <c r="AM537" s="2">
        <f t="shared" si="454"/>
        <v>132.90226745605469</v>
      </c>
      <c r="AN537" s="89"/>
      <c r="AO537" s="64">
        <f t="shared" ref="AO537" ca="1" si="477">AN536</f>
        <v>121.61485806665161</v>
      </c>
      <c r="AP537" s="88"/>
      <c r="AQ537" s="88"/>
      <c r="AR537" s="88"/>
      <c r="AS537" s="88"/>
      <c r="AT537" s="2"/>
    </row>
    <row r="538" spans="1:46">
      <c r="A538" s="14" t="str">
        <f>'data organization'!S539</f>
        <v>536:18:2.98:HS</v>
      </c>
      <c r="B538" s="45">
        <v>154.92431640625</v>
      </c>
      <c r="C538" s="45">
        <v>154.93614196777344</v>
      </c>
      <c r="D538" s="45">
        <v>154.92668151855469</v>
      </c>
      <c r="E538" s="45">
        <v>154.93850708007812</v>
      </c>
      <c r="F538" s="45">
        <v>154.92195129394531</v>
      </c>
      <c r="G538" s="45">
        <v>154.93850708007812</v>
      </c>
      <c r="H538" s="45">
        <v>154.94087219238281</v>
      </c>
      <c r="I538" s="45">
        <v>154.06103515625</v>
      </c>
      <c r="J538" s="45">
        <v>154.87228393554687</v>
      </c>
      <c r="K538" s="45">
        <v>154.92668151855469</v>
      </c>
      <c r="L538" s="45">
        <v>144.34027099609375</v>
      </c>
      <c r="M538" s="45">
        <v>154.92195129394531</v>
      </c>
      <c r="N538" s="45">
        <v>154.93850708007812</v>
      </c>
      <c r="O538" s="45">
        <v>154.89356994628906</v>
      </c>
      <c r="P538" s="45"/>
      <c r="Q538" s="45"/>
      <c r="R538" s="45">
        <v>154.93614196777344</v>
      </c>
      <c r="S538" s="45"/>
      <c r="T538" s="45"/>
      <c r="U538" s="45">
        <v>154.43708801269531</v>
      </c>
      <c r="V538" s="45">
        <v>154.91722106933594</v>
      </c>
      <c r="W538" s="45">
        <v>154.91722106933594</v>
      </c>
      <c r="X538" s="45"/>
      <c r="Y538" s="45"/>
      <c r="Z538" s="45">
        <v>154.90303039550781</v>
      </c>
      <c r="AA538" s="45">
        <v>140.29350280761719</v>
      </c>
      <c r="AB538" s="45">
        <v>154.91722106933594</v>
      </c>
      <c r="AC538" s="45">
        <v>154.92195129394531</v>
      </c>
      <c r="AD538" s="45">
        <v>101.83856201171875</v>
      </c>
      <c r="AE538" s="45"/>
      <c r="AF538" s="45">
        <v>138.82711791992187</v>
      </c>
      <c r="AG538" s="45"/>
      <c r="AH538" s="2">
        <f t="shared" si="449"/>
        <v>11.46249096731729</v>
      </c>
      <c r="AI538" s="2">
        <f t="shared" si="450"/>
        <v>101.83856201171875</v>
      </c>
      <c r="AJ538" s="2">
        <f t="shared" si="451"/>
        <v>133.73919417748272</v>
      </c>
      <c r="AK538" s="2">
        <f t="shared" si="452"/>
        <v>150.93293062845865</v>
      </c>
      <c r="AL538" s="2">
        <f t="shared" si="453"/>
        <v>168.12666707943458</v>
      </c>
      <c r="AM538" s="2">
        <f t="shared" si="454"/>
        <v>154.94087219238281</v>
      </c>
      <c r="AN538" s="89"/>
      <c r="AO538" s="64">
        <f t="shared" ref="AO538" ca="1" si="478">AN536</f>
        <v>121.61485806665161</v>
      </c>
      <c r="AP538" s="88"/>
      <c r="AQ538" s="88"/>
      <c r="AR538" s="88"/>
      <c r="AS538" s="88"/>
      <c r="AT538" s="2"/>
    </row>
    <row r="539" spans="1:46">
      <c r="A539" s="14" t="str">
        <f>'data organization'!S540</f>
        <v>537:18:2.96:HI</v>
      </c>
      <c r="B539" s="45">
        <v>121.21385192871094</v>
      </c>
      <c r="C539" s="45">
        <v>122.77790832519531</v>
      </c>
      <c r="D539" s="45">
        <v>115.27046966552734</v>
      </c>
      <c r="E539" s="45">
        <v>128.87770080566406</v>
      </c>
      <c r="F539" s="45">
        <v>119.80621337890625</v>
      </c>
      <c r="G539" s="45">
        <v>120.1190185546875</v>
      </c>
      <c r="H539" s="45">
        <v>117.30373382568359</v>
      </c>
      <c r="I539" s="45">
        <v>111.20393371582031</v>
      </c>
      <c r="J539" s="45">
        <v>117.61653900146484</v>
      </c>
      <c r="K539" s="45">
        <v>129.03410339355469</v>
      </c>
      <c r="L539" s="45">
        <v>109.32707977294922</v>
      </c>
      <c r="M539" s="45">
        <v>106.98100280761719</v>
      </c>
      <c r="N539" s="45">
        <v>119.96261596679687</v>
      </c>
      <c r="O539" s="45">
        <v>107.13740539550781</v>
      </c>
      <c r="P539" s="45"/>
      <c r="Q539" s="45"/>
      <c r="R539" s="45">
        <v>104.47852325439453</v>
      </c>
      <c r="S539" s="45"/>
      <c r="T539" s="45"/>
      <c r="U539" s="45">
        <v>137.47996520996094</v>
      </c>
      <c r="V539" s="45">
        <v>110.73471832275391</v>
      </c>
      <c r="W539" s="45">
        <v>112.45517730712891</v>
      </c>
      <c r="X539" s="45"/>
      <c r="Y539" s="45"/>
      <c r="Z539" s="45">
        <v>108.38864898681641</v>
      </c>
      <c r="AA539" s="45">
        <v>122.77790832519531</v>
      </c>
      <c r="AB539" s="45">
        <v>107.29381561279297</v>
      </c>
      <c r="AC539" s="45">
        <v>117.14732360839844</v>
      </c>
      <c r="AD539" s="45">
        <v>118.39856719970703</v>
      </c>
      <c r="AE539" s="45"/>
      <c r="AF539" s="45">
        <v>97.440299987792969</v>
      </c>
      <c r="AG539" s="45"/>
      <c r="AH539" s="2">
        <f t="shared" si="449"/>
        <v>8.9779101427957109</v>
      </c>
      <c r="AI539" s="2">
        <f t="shared" si="450"/>
        <v>97.440299987792969</v>
      </c>
      <c r="AJ539" s="2">
        <f t="shared" si="451"/>
        <v>102.50090663384924</v>
      </c>
      <c r="AK539" s="2">
        <f t="shared" si="452"/>
        <v>115.9677718480428</v>
      </c>
      <c r="AL539" s="2">
        <f t="shared" si="453"/>
        <v>129.43463706223636</v>
      </c>
      <c r="AM539" s="2">
        <f t="shared" si="454"/>
        <v>137.47996520996094</v>
      </c>
      <c r="AN539" s="89">
        <f ca="1">INDIRECT("'calcGREEN(1)'!R"&amp;ROW('calcGREEN(1)'!$V$17)+(ROW(AN539)-ROW($AN$116))/3&amp;"C"&amp;COLUMN('calcGREEN(1)'!$V$17),FALSE)</f>
        <v>120.74018880996417</v>
      </c>
      <c r="AO539" s="64">
        <f t="shared" ref="AO539" ca="1" si="479">AN539</f>
        <v>120.74018880996417</v>
      </c>
      <c r="AP539" s="88">
        <f>AK539-AK542</f>
        <v>0.83415953318277047</v>
      </c>
      <c r="AQ539" s="88">
        <f>AK540-AK543</f>
        <v>0.81063493092854344</v>
      </c>
      <c r="AR539" s="88">
        <f>AK541-AK544</f>
        <v>0.87057145436602923</v>
      </c>
      <c r="AS539" s="88">
        <f>data3!AM539</f>
        <v>2.6224643953384863E-2</v>
      </c>
      <c r="AT539" s="2"/>
    </row>
    <row r="540" spans="1:46">
      <c r="A540" s="14" t="str">
        <f>'data organization'!S541</f>
        <v>538:18:2.96:LO</v>
      </c>
      <c r="B540" s="45">
        <v>118.35660552978516</v>
      </c>
      <c r="C540" s="45">
        <v>121.8699951171875</v>
      </c>
      <c r="D540" s="45">
        <v>112.86907958984375</v>
      </c>
      <c r="E540" s="45">
        <v>131.74639892578125</v>
      </c>
      <c r="F540" s="45">
        <v>115.09498596191406</v>
      </c>
      <c r="G540" s="45">
        <v>120.47951507568359</v>
      </c>
      <c r="H540" s="45">
        <v>120.47951507568359</v>
      </c>
      <c r="I540" s="45">
        <v>106.70061492919922</v>
      </c>
      <c r="J540" s="45">
        <v>109.75051879882812</v>
      </c>
      <c r="K540" s="45">
        <v>119.56397247314453</v>
      </c>
      <c r="L540" s="45">
        <v>106.71778106689453</v>
      </c>
      <c r="M540" s="45">
        <v>113.59578704833984</v>
      </c>
      <c r="N540" s="45">
        <v>125.40627288818359</v>
      </c>
      <c r="O540" s="45">
        <v>104.05126953125</v>
      </c>
      <c r="P540" s="45"/>
      <c r="Q540" s="45"/>
      <c r="R540" s="45">
        <v>105.12130737304687</v>
      </c>
      <c r="S540" s="45"/>
      <c r="T540" s="45"/>
      <c r="U540" s="45">
        <v>123.06019592285156</v>
      </c>
      <c r="V540" s="45">
        <v>114.71160125732422</v>
      </c>
      <c r="W540" s="45">
        <v>113.56717681884766</v>
      </c>
      <c r="X540" s="45"/>
      <c r="Y540" s="45"/>
      <c r="Z540" s="45">
        <v>106.32295989990234</v>
      </c>
      <c r="AA540" s="45">
        <v>115.98764038085937</v>
      </c>
      <c r="AB540" s="45">
        <v>104.15426635742187</v>
      </c>
      <c r="AC540" s="45">
        <v>117.18928527832031</v>
      </c>
      <c r="AD540" s="45">
        <v>110.59166717529297</v>
      </c>
      <c r="AE540" s="45"/>
      <c r="AF540" s="45">
        <v>94.466697692871094</v>
      </c>
      <c r="AG540" s="45"/>
      <c r="AH540" s="2">
        <f t="shared" si="449"/>
        <v>8.3169014087387989</v>
      </c>
      <c r="AI540" s="2">
        <f t="shared" si="450"/>
        <v>94.466697692871094</v>
      </c>
      <c r="AJ540" s="2">
        <f t="shared" si="451"/>
        <v>101.35194414391084</v>
      </c>
      <c r="AK540" s="2">
        <f t="shared" si="452"/>
        <v>113.82729625701904</v>
      </c>
      <c r="AL540" s="2">
        <f t="shared" si="453"/>
        <v>126.30264837012724</v>
      </c>
      <c r="AM540" s="2">
        <f t="shared" si="454"/>
        <v>131.74639892578125</v>
      </c>
      <c r="AN540" s="89"/>
      <c r="AO540" s="64">
        <f t="shared" ref="AO540" ca="1" si="480">AN539</f>
        <v>120.74018880996417</v>
      </c>
      <c r="AP540" s="88"/>
      <c r="AQ540" s="88"/>
      <c r="AR540" s="88"/>
      <c r="AS540" s="88"/>
      <c r="AT540" s="2"/>
    </row>
    <row r="541" spans="1:46">
      <c r="A541" s="14" t="str">
        <f>'data organization'!S542</f>
        <v>539:18:2.96:HS</v>
      </c>
      <c r="B541" s="45">
        <v>154.91722106933594</v>
      </c>
      <c r="C541" s="45">
        <v>154.93141174316406</v>
      </c>
      <c r="D541" s="45">
        <v>154.92431640625</v>
      </c>
      <c r="E541" s="45">
        <v>154.93614196777344</v>
      </c>
      <c r="F541" s="45">
        <v>154.92904663085937</v>
      </c>
      <c r="G541" s="45">
        <v>154.93850708007812</v>
      </c>
      <c r="H541" s="45">
        <v>154.93850708007812</v>
      </c>
      <c r="I541" s="45">
        <v>146.65576171875</v>
      </c>
      <c r="J541" s="45">
        <v>154.87937927246094</v>
      </c>
      <c r="K541" s="45">
        <v>154.91722106933594</v>
      </c>
      <c r="L541" s="45">
        <v>137.79354858398437</v>
      </c>
      <c r="M541" s="45">
        <v>154.92904663085937</v>
      </c>
      <c r="N541" s="45">
        <v>154.93850708007812</v>
      </c>
      <c r="O541" s="45">
        <v>154.89593505859375</v>
      </c>
      <c r="P541" s="45"/>
      <c r="Q541" s="45"/>
      <c r="R541" s="45">
        <v>154.93377685546875</v>
      </c>
      <c r="S541" s="45"/>
      <c r="T541" s="45"/>
      <c r="U541" s="45">
        <v>152.47401428222656</v>
      </c>
      <c r="V541" s="45">
        <v>154.91958618164062</v>
      </c>
      <c r="W541" s="45">
        <v>154.92195129394531</v>
      </c>
      <c r="X541" s="45"/>
      <c r="Y541" s="45"/>
      <c r="Z541" s="45">
        <v>154.88410949707031</v>
      </c>
      <c r="AA541" s="45">
        <v>139.15350341796875</v>
      </c>
      <c r="AB541" s="45">
        <v>154.90776062011719</v>
      </c>
      <c r="AC541" s="45">
        <v>154.91485595703125</v>
      </c>
      <c r="AD541" s="45">
        <v>101.02967834472656</v>
      </c>
      <c r="AE541" s="45"/>
      <c r="AF541" s="45">
        <v>132.90242004394531</v>
      </c>
      <c r="AG541" s="45"/>
      <c r="AH541" s="2">
        <f t="shared" si="449"/>
        <v>12.176200165231739</v>
      </c>
      <c r="AI541" s="2">
        <f t="shared" si="450"/>
        <v>101.02967834472656</v>
      </c>
      <c r="AJ541" s="2">
        <f t="shared" si="451"/>
        <v>131.6759584140583</v>
      </c>
      <c r="AK541" s="2">
        <f t="shared" si="452"/>
        <v>149.94025866190592</v>
      </c>
      <c r="AL541" s="2">
        <f t="shared" si="453"/>
        <v>168.20455890975353</v>
      </c>
      <c r="AM541" s="2">
        <f t="shared" si="454"/>
        <v>154.93850708007812</v>
      </c>
      <c r="AN541" s="89"/>
      <c r="AO541" s="64">
        <f t="shared" ref="AO541" ca="1" si="481">AN539</f>
        <v>120.74018880996417</v>
      </c>
      <c r="AP541" s="88"/>
      <c r="AQ541" s="88"/>
      <c r="AR541" s="88"/>
      <c r="AS541" s="88"/>
      <c r="AT541" s="2"/>
    </row>
    <row r="542" spans="1:46">
      <c r="A542" s="14" t="str">
        <f>'data organization'!S543</f>
        <v>540:18:2.94:HI</v>
      </c>
      <c r="B542" s="45">
        <v>120.27542877197266</v>
      </c>
      <c r="C542" s="45">
        <v>121.99588012695312</v>
      </c>
      <c r="D542" s="45">
        <v>114.48844146728516</v>
      </c>
      <c r="E542" s="45">
        <v>127.93927001953125</v>
      </c>
      <c r="F542" s="45">
        <v>118.86778259277344</v>
      </c>
      <c r="G542" s="45">
        <v>119.33699798583984</v>
      </c>
      <c r="H542" s="45">
        <v>116.52170562744141</v>
      </c>
      <c r="I542" s="45">
        <v>110.26551055908203</v>
      </c>
      <c r="J542" s="45">
        <v>116.83451843261719</v>
      </c>
      <c r="K542" s="45">
        <v>128.09567260742187</v>
      </c>
      <c r="L542" s="45">
        <v>108.54505157470703</v>
      </c>
      <c r="M542" s="45">
        <v>106.198974609375</v>
      </c>
      <c r="N542" s="45">
        <v>119.18058776855469</v>
      </c>
      <c r="O542" s="45">
        <v>106.35538482666016</v>
      </c>
      <c r="P542" s="45"/>
      <c r="Q542" s="45"/>
      <c r="R542" s="45">
        <v>103.69649505615234</v>
      </c>
      <c r="S542" s="45"/>
      <c r="T542" s="45"/>
      <c r="U542" s="45">
        <v>136.54154968261719</v>
      </c>
      <c r="V542" s="45">
        <v>109.95269775390625</v>
      </c>
      <c r="W542" s="45">
        <v>111.51674652099609</v>
      </c>
      <c r="X542" s="45"/>
      <c r="Y542" s="45"/>
      <c r="Z542" s="45">
        <v>107.60662078857422</v>
      </c>
      <c r="AA542" s="45">
        <v>121.99588012695312</v>
      </c>
      <c r="AB542" s="45">
        <v>106.51178741455078</v>
      </c>
      <c r="AC542" s="45">
        <v>116.36530303955078</v>
      </c>
      <c r="AD542" s="45">
        <v>117.46013641357422</v>
      </c>
      <c r="AE542" s="45"/>
      <c r="AF542" s="45">
        <v>96.658271789550781</v>
      </c>
      <c r="AG542" s="45"/>
      <c r="AH542" s="2">
        <f t="shared" si="449"/>
        <v>8.9397239147674554</v>
      </c>
      <c r="AI542" s="2">
        <f t="shared" si="450"/>
        <v>96.658271789550781</v>
      </c>
      <c r="AJ542" s="2">
        <f t="shared" si="451"/>
        <v>101.72402644270885</v>
      </c>
      <c r="AK542" s="2">
        <f t="shared" si="452"/>
        <v>115.13361231486003</v>
      </c>
      <c r="AL542" s="2">
        <f t="shared" si="453"/>
        <v>128.54319818701123</v>
      </c>
      <c r="AM542" s="2">
        <f t="shared" si="454"/>
        <v>136.54154968261719</v>
      </c>
      <c r="AN542" s="89">
        <f ca="1">INDIRECT("'calcGREEN(1)'!R"&amp;ROW('calcGREEN(1)'!$V$17)+(ROW(AN542)-ROW($AN$116))/3&amp;"C"&amp;COLUMN('calcGREEN(1)'!$V$17),FALSE)</f>
        <v>119.87093116215081</v>
      </c>
      <c r="AO542" s="64">
        <f t="shared" ref="AO542" ca="1" si="482">AN542</f>
        <v>119.87093116215081</v>
      </c>
      <c r="AP542" s="88">
        <f>AK542-AK545</f>
        <v>0.85371176401774562</v>
      </c>
      <c r="AQ542" s="88">
        <f>AK543-AK546</f>
        <v>0.85617510477702297</v>
      </c>
      <c r="AR542" s="88">
        <f>AK544-AK547</f>
        <v>0.5884288152059014</v>
      </c>
      <c r="AS542" s="88">
        <f>data3!AM542</f>
        <v>2.5435978366482814E-2</v>
      </c>
      <c r="AT542" s="2"/>
    </row>
    <row r="543" spans="1:46">
      <c r="A543" s="14" t="str">
        <f>'data organization'!S544</f>
        <v>541:18:2.94:LO</v>
      </c>
      <c r="B543" s="45">
        <v>117.71572113037109</v>
      </c>
      <c r="C543" s="45">
        <v>121.29778289794922</v>
      </c>
      <c r="D543" s="45">
        <v>111.95925903320313</v>
      </c>
      <c r="E543" s="45">
        <v>130.6649169921875</v>
      </c>
      <c r="F543" s="45">
        <v>114.17372131347656</v>
      </c>
      <c r="G543" s="45">
        <v>120.05035400390625</v>
      </c>
      <c r="H543" s="45">
        <v>119.69557952880859</v>
      </c>
      <c r="I543" s="45">
        <v>105.83657836914062</v>
      </c>
      <c r="J543" s="45">
        <v>108.76058959960937</v>
      </c>
      <c r="K543" s="45">
        <v>119.20347595214844</v>
      </c>
      <c r="L543" s="45">
        <v>105.90524291992187</v>
      </c>
      <c r="M543" s="45">
        <v>112.58296966552734</v>
      </c>
      <c r="N543" s="45">
        <v>124.51361846923828</v>
      </c>
      <c r="O543" s="45">
        <v>103.40467071533203</v>
      </c>
      <c r="P543" s="45"/>
      <c r="Q543" s="45"/>
      <c r="R543" s="45">
        <v>104.28588104248047</v>
      </c>
      <c r="S543" s="45"/>
      <c r="T543" s="45"/>
      <c r="U543" s="45">
        <v>122.29343414306641</v>
      </c>
      <c r="V543" s="45">
        <v>113.78462219238281</v>
      </c>
      <c r="W543" s="45">
        <v>112.73746490478516</v>
      </c>
      <c r="X543" s="45"/>
      <c r="Y543" s="45"/>
      <c r="Z543" s="45">
        <v>105.36736297607422</v>
      </c>
      <c r="AA543" s="45">
        <v>115.11787414550781</v>
      </c>
      <c r="AB543" s="45">
        <v>103.1300048828125</v>
      </c>
      <c r="AC543" s="45">
        <v>116.19363403320312</v>
      </c>
      <c r="AD543" s="45">
        <v>109.82490539550781</v>
      </c>
      <c r="AE543" s="45"/>
      <c r="AF543" s="45">
        <v>93.90020751953125</v>
      </c>
      <c r="AG543" s="45"/>
      <c r="AH543" s="2">
        <f t="shared" si="449"/>
        <v>8.3178089479082189</v>
      </c>
      <c r="AI543" s="2">
        <f t="shared" si="450"/>
        <v>93.90020751953125</v>
      </c>
      <c r="AJ543" s="2">
        <f t="shared" si="451"/>
        <v>100.53994790422817</v>
      </c>
      <c r="AK543" s="2">
        <f t="shared" si="452"/>
        <v>113.0166613260905</v>
      </c>
      <c r="AL543" s="2">
        <f t="shared" si="453"/>
        <v>125.49337474795283</v>
      </c>
      <c r="AM543" s="2">
        <f t="shared" si="454"/>
        <v>130.6649169921875</v>
      </c>
      <c r="AN543" s="89"/>
      <c r="AO543" s="64">
        <f t="shared" ref="AO543" ca="1" si="483">AN542</f>
        <v>119.87093116215081</v>
      </c>
      <c r="AP543" s="88"/>
      <c r="AQ543" s="88"/>
      <c r="AR543" s="88"/>
      <c r="AS543" s="88"/>
      <c r="AT543" s="2"/>
    </row>
    <row r="544" spans="1:46">
      <c r="A544" s="14" t="str">
        <f>'data organization'!S545</f>
        <v>542:18:2.94:HS</v>
      </c>
      <c r="B544" s="45">
        <v>154.92195129394531</v>
      </c>
      <c r="C544" s="45">
        <v>154.93850708007812</v>
      </c>
      <c r="D544" s="45">
        <v>154.92195129394531</v>
      </c>
      <c r="E544" s="45">
        <v>154.94087219238281</v>
      </c>
      <c r="F544" s="45">
        <v>154.92431640625</v>
      </c>
      <c r="G544" s="45">
        <v>154.93141174316406</v>
      </c>
      <c r="H544" s="45">
        <v>154.93377685546875</v>
      </c>
      <c r="I544" s="45">
        <v>141.22773742675781</v>
      </c>
      <c r="J544" s="45">
        <v>154.86518859863281</v>
      </c>
      <c r="K544" s="45">
        <v>154.92431640625</v>
      </c>
      <c r="L544" s="45">
        <v>133.64271545410156</v>
      </c>
      <c r="M544" s="45">
        <v>154.92668151855469</v>
      </c>
      <c r="N544" s="45">
        <v>154.93850708007812</v>
      </c>
      <c r="O544" s="45">
        <v>154.88883972167969</v>
      </c>
      <c r="P544" s="45"/>
      <c r="Q544" s="45"/>
      <c r="R544" s="45">
        <v>154.93141174316406</v>
      </c>
      <c r="S544" s="45"/>
      <c r="T544" s="45"/>
      <c r="U544" s="45">
        <v>148.17654418945312</v>
      </c>
      <c r="V544" s="45">
        <v>154.92431640625</v>
      </c>
      <c r="W544" s="45">
        <v>154.91485595703125</v>
      </c>
      <c r="X544" s="45"/>
      <c r="Y544" s="45"/>
      <c r="Z544" s="45">
        <v>154.87937927246094</v>
      </c>
      <c r="AA544" s="45">
        <v>138.7467041015625</v>
      </c>
      <c r="AB544" s="45">
        <v>154.886474609375</v>
      </c>
      <c r="AC544" s="45">
        <v>154.91722106933594</v>
      </c>
      <c r="AD544" s="45">
        <v>99.944076538085938</v>
      </c>
      <c r="AE544" s="45"/>
      <c r="AF544" s="45">
        <v>127.42473602294922</v>
      </c>
      <c r="AG544" s="45"/>
      <c r="AH544" s="2">
        <f t="shared" si="449"/>
        <v>13.028685605915793</v>
      </c>
      <c r="AI544" s="2">
        <f t="shared" si="450"/>
        <v>99.944076538085938</v>
      </c>
      <c r="AJ544" s="2">
        <f t="shared" si="451"/>
        <v>129.5266587986662</v>
      </c>
      <c r="AK544" s="2">
        <f t="shared" si="452"/>
        <v>149.06968720753989</v>
      </c>
      <c r="AL544" s="2">
        <f t="shared" si="453"/>
        <v>168.61271561641357</v>
      </c>
      <c r="AM544" s="2">
        <f t="shared" si="454"/>
        <v>154.94087219238281</v>
      </c>
      <c r="AN544" s="89"/>
      <c r="AO544" s="64">
        <f t="shared" ref="AO544" ca="1" si="484">AN542</f>
        <v>119.87093116215081</v>
      </c>
      <c r="AP544" s="88"/>
      <c r="AQ544" s="88"/>
      <c r="AR544" s="88"/>
      <c r="AS544" s="88"/>
      <c r="AT544" s="2"/>
    </row>
    <row r="545" spans="1:46">
      <c r="A545" s="14" t="str">
        <f>'data organization'!S546</f>
        <v>543:18:2.92:HI</v>
      </c>
      <c r="B545" s="45">
        <v>119.49340057373047</v>
      </c>
      <c r="C545" s="45">
        <v>121.05744934082031</v>
      </c>
      <c r="D545" s="45">
        <v>113.70641326904297</v>
      </c>
      <c r="E545" s="45">
        <v>127.00083923339844</v>
      </c>
      <c r="F545" s="45">
        <v>118.08575439453125</v>
      </c>
      <c r="G545" s="45">
        <v>118.39856719970703</v>
      </c>
      <c r="H545" s="45">
        <v>115.58327484130859</v>
      </c>
      <c r="I545" s="45">
        <v>109.48348236083984</v>
      </c>
      <c r="J545" s="45">
        <v>115.89608764648437</v>
      </c>
      <c r="K545" s="45">
        <v>127.15724182128906</v>
      </c>
      <c r="L545" s="45">
        <v>107.76303100585937</v>
      </c>
      <c r="M545" s="45">
        <v>105.41695404052734</v>
      </c>
      <c r="N545" s="45">
        <v>118.24215698242187</v>
      </c>
      <c r="O545" s="45">
        <v>105.57335662841797</v>
      </c>
      <c r="P545" s="45"/>
      <c r="Q545" s="45"/>
      <c r="R545" s="45">
        <v>102.91447448730469</v>
      </c>
      <c r="S545" s="45"/>
      <c r="T545" s="45"/>
      <c r="U545" s="45">
        <v>135.44670104980469</v>
      </c>
      <c r="V545" s="45">
        <v>109.17066955566406</v>
      </c>
      <c r="W545" s="45">
        <v>110.73471832275391</v>
      </c>
      <c r="X545" s="45"/>
      <c r="Y545" s="45"/>
      <c r="Z545" s="45">
        <v>106.82460021972656</v>
      </c>
      <c r="AA545" s="45">
        <v>121.05744934082031</v>
      </c>
      <c r="AB545" s="45">
        <v>105.72975921630859</v>
      </c>
      <c r="AC545" s="45">
        <v>115.42687225341797</v>
      </c>
      <c r="AD545" s="45">
        <v>116.52170562744141</v>
      </c>
      <c r="AE545" s="45"/>
      <c r="AF545" s="45">
        <v>96.03265380859375</v>
      </c>
      <c r="AG545" s="45"/>
      <c r="AH545" s="2">
        <f t="shared" si="449"/>
        <v>8.851887018872743</v>
      </c>
      <c r="AI545" s="2">
        <f t="shared" si="450"/>
        <v>96.03265380859375</v>
      </c>
      <c r="AJ545" s="2">
        <f t="shared" si="451"/>
        <v>101.00207002253318</v>
      </c>
      <c r="AK545" s="2">
        <f t="shared" si="452"/>
        <v>114.27990055084229</v>
      </c>
      <c r="AL545" s="2">
        <f t="shared" si="453"/>
        <v>127.5577310791514</v>
      </c>
      <c r="AM545" s="2">
        <f t="shared" si="454"/>
        <v>135.44670104980469</v>
      </c>
      <c r="AN545" s="89">
        <f ca="1">INDIRECT("'calcGREEN(1)'!R"&amp;ROW('calcGREEN(1)'!$V$17)+(ROW(AN545)-ROW($AN$116))/3&amp;"C"&amp;COLUMN('calcGREEN(1)'!$V$17),FALSE)</f>
        <v>119.02781509300674</v>
      </c>
      <c r="AO545" s="64">
        <f t="shared" ref="AO545" ca="1" si="485">AN545</f>
        <v>119.02781509300674</v>
      </c>
      <c r="AP545" s="88">
        <f>AK545-AK548</f>
        <v>0.86674308776855469</v>
      </c>
      <c r="AQ545" s="88">
        <f>AK546-AK549</f>
        <v>0.89241441090901219</v>
      </c>
      <c r="AR545" s="88">
        <f>AK547-AK550</f>
        <v>0.73733584086099313</v>
      </c>
      <c r="AS545" s="88">
        <f>data3!AM545</f>
        <v>2.7710053228562792E-2</v>
      </c>
      <c r="AT545" s="2"/>
    </row>
    <row r="546" spans="1:46">
      <c r="A546" s="14" t="str">
        <f>'data organization'!S547</f>
        <v>544:18:2.92:LO</v>
      </c>
      <c r="B546" s="45">
        <v>116.71434783935547</v>
      </c>
      <c r="C546" s="45">
        <v>120.62256622314453</v>
      </c>
      <c r="D546" s="45">
        <v>111.08377075195312</v>
      </c>
      <c r="E546" s="45">
        <v>129.48614501953125</v>
      </c>
      <c r="F546" s="45">
        <v>113.18951416015625</v>
      </c>
      <c r="G546" s="45">
        <v>119.67841339111328</v>
      </c>
      <c r="H546" s="45">
        <v>118.78004455566406</v>
      </c>
      <c r="I546" s="45">
        <v>105.00114440917969</v>
      </c>
      <c r="J546" s="45">
        <v>107.66765594482422</v>
      </c>
      <c r="K546" s="45">
        <v>118.95170593261719</v>
      </c>
      <c r="L546" s="45">
        <v>105.10414123535156</v>
      </c>
      <c r="M546" s="45">
        <v>111.76470947265625</v>
      </c>
      <c r="N546" s="45">
        <v>123.36919403076172</v>
      </c>
      <c r="O546" s="45">
        <v>102.83818054199219</v>
      </c>
      <c r="P546" s="45"/>
      <c r="Q546" s="45"/>
      <c r="R546" s="45">
        <v>103.33600616455078</v>
      </c>
      <c r="S546" s="45"/>
      <c r="T546" s="45"/>
      <c r="U546" s="45">
        <v>121.64682769775391</v>
      </c>
      <c r="V546" s="45">
        <v>112.85763549804688</v>
      </c>
      <c r="W546" s="45">
        <v>111.78187561035156</v>
      </c>
      <c r="X546" s="45"/>
      <c r="Y546" s="45"/>
      <c r="Z546" s="45">
        <v>104.50331878662109</v>
      </c>
      <c r="AA546" s="45">
        <v>114.00778198242187</v>
      </c>
      <c r="AB546" s="45">
        <v>102.07713317871094</v>
      </c>
      <c r="AC546" s="45">
        <v>115.16365051269531</v>
      </c>
      <c r="AD546" s="45">
        <v>109.07530212402344</v>
      </c>
      <c r="AE546" s="45"/>
      <c r="AF546" s="45">
        <v>93.150604248046875</v>
      </c>
      <c r="AG546" s="45"/>
      <c r="AH546" s="2">
        <f t="shared" si="449"/>
        <v>8.3072875371427219</v>
      </c>
      <c r="AI546" s="2">
        <f t="shared" si="450"/>
        <v>93.150604248046875</v>
      </c>
      <c r="AJ546" s="2">
        <f t="shared" si="451"/>
        <v>99.699554915599393</v>
      </c>
      <c r="AK546" s="2">
        <f t="shared" si="452"/>
        <v>112.16048622131348</v>
      </c>
      <c r="AL546" s="2">
        <f t="shared" si="453"/>
        <v>124.62141752702756</v>
      </c>
      <c r="AM546" s="2">
        <f t="shared" si="454"/>
        <v>129.48614501953125</v>
      </c>
      <c r="AN546" s="89"/>
      <c r="AO546" s="64">
        <f t="shared" ref="AO546" ca="1" si="486">AN545</f>
        <v>119.02781509300674</v>
      </c>
      <c r="AP546" s="88"/>
      <c r="AQ546" s="88"/>
      <c r="AR546" s="88"/>
      <c r="AS546" s="88"/>
      <c r="AT546" s="2"/>
    </row>
    <row r="547" spans="1:46">
      <c r="A547" s="14" t="str">
        <f>'data organization'!S548</f>
        <v>545:18:2.92:HS</v>
      </c>
      <c r="B547" s="45">
        <v>154.91722106933594</v>
      </c>
      <c r="C547" s="45">
        <v>154.92668151855469</v>
      </c>
      <c r="D547" s="45">
        <v>154.91958618164062</v>
      </c>
      <c r="E547" s="45">
        <v>154.93377685546875</v>
      </c>
      <c r="F547" s="45">
        <v>154.92195129394531</v>
      </c>
      <c r="G547" s="45">
        <v>154.93377685546875</v>
      </c>
      <c r="H547" s="45">
        <v>154.93377685546875</v>
      </c>
      <c r="I547" s="45">
        <v>137.74624633789063</v>
      </c>
      <c r="J547" s="45">
        <v>154.83207702636719</v>
      </c>
      <c r="K547" s="45">
        <v>154.91722106933594</v>
      </c>
      <c r="L547" s="45">
        <v>131.66781616210937</v>
      </c>
      <c r="M547" s="45">
        <v>154.92431640625</v>
      </c>
      <c r="N547" s="45">
        <v>154.94087219238281</v>
      </c>
      <c r="O547" s="45">
        <v>154.87464904785156</v>
      </c>
      <c r="P547" s="45"/>
      <c r="Q547" s="45"/>
      <c r="R547" s="45">
        <v>154.93614196777344</v>
      </c>
      <c r="S547" s="45"/>
      <c r="T547" s="45"/>
      <c r="U547" s="45">
        <v>144.77783203125</v>
      </c>
      <c r="V547" s="45">
        <v>154.91958618164062</v>
      </c>
      <c r="W547" s="45">
        <v>154.91485595703125</v>
      </c>
      <c r="X547" s="45"/>
      <c r="Y547" s="45"/>
      <c r="Z547" s="45">
        <v>154.86991882324219</v>
      </c>
      <c r="AA547" s="45">
        <v>140.84931945800781</v>
      </c>
      <c r="AB547" s="45">
        <v>154.90303039550781</v>
      </c>
      <c r="AC547" s="45">
        <v>154.91249084472656</v>
      </c>
      <c r="AD547" s="45">
        <v>99.054779052734375</v>
      </c>
      <c r="AE547" s="45"/>
      <c r="AF547" s="45">
        <v>121.02227783203125</v>
      </c>
      <c r="AG547" s="45"/>
      <c r="AH547" s="2">
        <f t="shared" si="449"/>
        <v>13.849289011070974</v>
      </c>
      <c r="AI547" s="2">
        <f t="shared" si="450"/>
        <v>99.054779052734375</v>
      </c>
      <c r="AJ547" s="2">
        <f t="shared" si="451"/>
        <v>127.70732487572752</v>
      </c>
      <c r="AK547" s="2">
        <f t="shared" si="452"/>
        <v>148.48125839233398</v>
      </c>
      <c r="AL547" s="2">
        <f t="shared" si="453"/>
        <v>169.25519190894045</v>
      </c>
      <c r="AM547" s="2">
        <f t="shared" si="454"/>
        <v>154.94087219238281</v>
      </c>
      <c r="AN547" s="89"/>
      <c r="AO547" s="64">
        <f t="shared" ref="AO547" ca="1" si="487">AN545</f>
        <v>119.02781509300674</v>
      </c>
      <c r="AP547" s="88"/>
      <c r="AQ547" s="88"/>
      <c r="AR547" s="88"/>
      <c r="AS547" s="88"/>
      <c r="AT547" s="2"/>
    </row>
    <row r="548" spans="1:46">
      <c r="A548" s="14" t="str">
        <f>'data organization'!S549</f>
        <v>546:18:2.9:HI</v>
      </c>
      <c r="B548" s="45">
        <v>118.55496978759766</v>
      </c>
      <c r="C548" s="45">
        <v>120.1190185546875</v>
      </c>
      <c r="D548" s="45">
        <v>112.76799011230469</v>
      </c>
      <c r="E548" s="45">
        <v>126.06240844726562</v>
      </c>
      <c r="F548" s="45">
        <v>117.14732360839844</v>
      </c>
      <c r="G548" s="45">
        <v>117.46013641357422</v>
      </c>
      <c r="H548" s="45">
        <v>114.80125427246094</v>
      </c>
      <c r="I548" s="45">
        <v>108.70145416259766</v>
      </c>
      <c r="J548" s="45">
        <v>114.95765686035156</v>
      </c>
      <c r="K548" s="45">
        <v>126.21881103515625</v>
      </c>
      <c r="L548" s="45">
        <v>106.82460021972656</v>
      </c>
      <c r="M548" s="45">
        <v>104.63492584228516</v>
      </c>
      <c r="N548" s="45">
        <v>117.30373382568359</v>
      </c>
      <c r="O548" s="45">
        <v>104.79133605957031</v>
      </c>
      <c r="P548" s="45"/>
      <c r="Q548" s="45"/>
      <c r="R548" s="45">
        <v>102.1324462890625</v>
      </c>
      <c r="S548" s="45"/>
      <c r="T548" s="45"/>
      <c r="U548" s="45">
        <v>134.50828552246094</v>
      </c>
      <c r="V548" s="45">
        <v>108.38864898681641</v>
      </c>
      <c r="W548" s="45">
        <v>109.95269775390625</v>
      </c>
      <c r="X548" s="45"/>
      <c r="Y548" s="45"/>
      <c r="Z548" s="45">
        <v>106.04257202148437</v>
      </c>
      <c r="AA548" s="45">
        <v>120.1190185546875</v>
      </c>
      <c r="AB548" s="45">
        <v>104.94773864746094</v>
      </c>
      <c r="AC548" s="45">
        <v>114.48844146728516</v>
      </c>
      <c r="AD548" s="45">
        <v>115.73967742919922</v>
      </c>
      <c r="AE548" s="45"/>
      <c r="AF548" s="45">
        <v>95.250633239746094</v>
      </c>
      <c r="AG548" s="45"/>
      <c r="AH548" s="2">
        <f t="shared" si="449"/>
        <v>8.7959171277129879</v>
      </c>
      <c r="AI548" s="2">
        <f t="shared" si="450"/>
        <v>95.250633239746094</v>
      </c>
      <c r="AJ548" s="2">
        <f t="shared" si="451"/>
        <v>100.21928177150426</v>
      </c>
      <c r="AK548" s="2">
        <f t="shared" si="452"/>
        <v>113.41315746307373</v>
      </c>
      <c r="AL548" s="2">
        <f t="shared" si="453"/>
        <v>126.6070331546432</v>
      </c>
      <c r="AM548" s="2">
        <f t="shared" si="454"/>
        <v>134.50828552246094</v>
      </c>
      <c r="AN548" s="89">
        <f ca="1">INDIRECT("'calcGREEN(1)'!R"&amp;ROW('calcGREEN(1)'!$V$17)+(ROW(AN548)-ROW($AN$116))/3&amp;"C"&amp;COLUMN('calcGREEN(1)'!$V$17),FALSE)</f>
        <v>118.10932118578499</v>
      </c>
      <c r="AO548" s="64">
        <f t="shared" ref="AO548" ca="1" si="488">AN548</f>
        <v>118.10932118578499</v>
      </c>
      <c r="AP548" s="88">
        <f>AK548-AK551</f>
        <v>0.85371176401774562</v>
      </c>
      <c r="AQ548" s="88">
        <f>AK549-AK552</f>
        <v>0.85545794169108547</v>
      </c>
      <c r="AR548" s="88">
        <f>AK550-AK553</f>
        <v>0.74482504526775983</v>
      </c>
      <c r="AS548" s="88">
        <f>data3!AM548</f>
        <v>2.769278710888301E-2</v>
      </c>
      <c r="AT548" s="2"/>
    </row>
    <row r="549" spans="1:46">
      <c r="A549" s="14" t="str">
        <f>'data organization'!S550</f>
        <v>547:18:2.9:LO</v>
      </c>
      <c r="B549" s="45">
        <v>115.36392974853516</v>
      </c>
      <c r="C549" s="45">
        <v>119.98741149902344</v>
      </c>
      <c r="D549" s="45">
        <v>110.20256042480469</v>
      </c>
      <c r="E549" s="45">
        <v>128.2215576171875</v>
      </c>
      <c r="F549" s="45">
        <v>112.56580352783203</v>
      </c>
      <c r="G549" s="45">
        <v>118.90020751953125</v>
      </c>
      <c r="H549" s="45">
        <v>117.68138885498047</v>
      </c>
      <c r="I549" s="45">
        <v>104.26871490478516</v>
      </c>
      <c r="J549" s="45">
        <v>106.40879058837891</v>
      </c>
      <c r="K549" s="45">
        <v>118.54543304443359</v>
      </c>
      <c r="L549" s="45">
        <v>104.61775970458984</v>
      </c>
      <c r="M549" s="45">
        <v>110.79194641113281</v>
      </c>
      <c r="N549" s="45">
        <v>122.21903991699219</v>
      </c>
      <c r="O549" s="45">
        <v>102.28885650634766</v>
      </c>
      <c r="P549" s="45"/>
      <c r="Q549" s="45"/>
      <c r="R549" s="45">
        <v>102.50057220458984</v>
      </c>
      <c r="S549" s="45"/>
      <c r="T549" s="45"/>
      <c r="U549" s="45">
        <v>120.54245758056641</v>
      </c>
      <c r="V549" s="45">
        <v>111.73036956787109</v>
      </c>
      <c r="W549" s="45">
        <v>110.94644165039062</v>
      </c>
      <c r="X549" s="45"/>
      <c r="Y549" s="45"/>
      <c r="Z549" s="45">
        <v>103.68505096435547</v>
      </c>
      <c r="AA549" s="45">
        <v>112.88624572753906</v>
      </c>
      <c r="AB549" s="45">
        <v>101.17303466796875</v>
      </c>
      <c r="AC549" s="45">
        <v>114.087890625</v>
      </c>
      <c r="AD549" s="45">
        <v>108.19981384277344</v>
      </c>
      <c r="AE549" s="45"/>
      <c r="AF549" s="45">
        <v>92.618446350097656</v>
      </c>
      <c r="AG549" s="45"/>
      <c r="AH549" s="2">
        <f t="shared" si="449"/>
        <v>8.1917114864268186</v>
      </c>
      <c r="AI549" s="2">
        <f t="shared" si="450"/>
        <v>92.618446350097656</v>
      </c>
      <c r="AJ549" s="2">
        <f t="shared" si="451"/>
        <v>98.980504580764233</v>
      </c>
      <c r="AK549" s="2">
        <f t="shared" si="452"/>
        <v>111.26807181040446</v>
      </c>
      <c r="AL549" s="2">
        <f t="shared" si="453"/>
        <v>123.5556390400447</v>
      </c>
      <c r="AM549" s="2">
        <f t="shared" si="454"/>
        <v>128.2215576171875</v>
      </c>
      <c r="AN549" s="89"/>
      <c r="AO549" s="64">
        <f t="shared" ref="AO549" ca="1" si="489">AN548</f>
        <v>118.10932118578499</v>
      </c>
      <c r="AP549" s="88"/>
      <c r="AQ549" s="88"/>
      <c r="AR549" s="88"/>
      <c r="AS549" s="88"/>
      <c r="AT549" s="2"/>
    </row>
    <row r="550" spans="1:46">
      <c r="A550" s="14" t="str">
        <f>'data organization'!S551</f>
        <v>548:18:2.9:HS</v>
      </c>
      <c r="B550" s="45">
        <v>154.91485595703125</v>
      </c>
      <c r="C550" s="45">
        <v>154.93377685546875</v>
      </c>
      <c r="D550" s="45">
        <v>154.91485595703125</v>
      </c>
      <c r="E550" s="45">
        <v>154.93614196777344</v>
      </c>
      <c r="F550" s="45">
        <v>154.91958618164062</v>
      </c>
      <c r="G550" s="45">
        <v>154.93377685546875</v>
      </c>
      <c r="H550" s="45">
        <v>154.93141174316406</v>
      </c>
      <c r="I550" s="45">
        <v>135.21316528320312</v>
      </c>
      <c r="J550" s="45">
        <v>154.57901000976562</v>
      </c>
      <c r="K550" s="45">
        <v>154.91722106933594</v>
      </c>
      <c r="L550" s="45">
        <v>132.23307800292969</v>
      </c>
      <c r="M550" s="45">
        <v>154.91485595703125</v>
      </c>
      <c r="N550" s="45">
        <v>154.93614196777344</v>
      </c>
      <c r="O550" s="45">
        <v>154.89120483398438</v>
      </c>
      <c r="P550" s="45"/>
      <c r="Q550" s="45"/>
      <c r="R550" s="45">
        <v>154.93850708007812</v>
      </c>
      <c r="S550" s="45"/>
      <c r="T550" s="45"/>
      <c r="U550" s="45">
        <v>141.98458862304687</v>
      </c>
      <c r="V550" s="45">
        <v>154.91722106933594</v>
      </c>
      <c r="W550" s="45">
        <v>154.91722106933594</v>
      </c>
      <c r="X550" s="45"/>
      <c r="Y550" s="45"/>
      <c r="Z550" s="45">
        <v>154.86518859863281</v>
      </c>
      <c r="AA550" s="45">
        <v>141.55886840820313</v>
      </c>
      <c r="AB550" s="45">
        <v>147.34637451171875</v>
      </c>
      <c r="AC550" s="45">
        <v>154.91012573242187</v>
      </c>
      <c r="AD550" s="45">
        <v>98.030670166015625</v>
      </c>
      <c r="AE550" s="45"/>
      <c r="AF550" s="45">
        <v>116.21629333496094</v>
      </c>
      <c r="AG550" s="45"/>
      <c r="AH550" s="2">
        <f t="shared" si="449"/>
        <v>14.453596830748793</v>
      </c>
      <c r="AI550" s="2">
        <f t="shared" si="450"/>
        <v>98.030670166015625</v>
      </c>
      <c r="AJ550" s="2">
        <f t="shared" si="451"/>
        <v>126.06352730534979</v>
      </c>
      <c r="AK550" s="2">
        <f t="shared" si="452"/>
        <v>147.74392255147299</v>
      </c>
      <c r="AL550" s="2">
        <f t="shared" si="453"/>
        <v>169.42431779759619</v>
      </c>
      <c r="AM550" s="2">
        <f t="shared" si="454"/>
        <v>154.93850708007812</v>
      </c>
      <c r="AN550" s="89"/>
      <c r="AO550" s="64">
        <f t="shared" ref="AO550" ca="1" si="490">AN548</f>
        <v>118.10932118578499</v>
      </c>
      <c r="AP550" s="88"/>
      <c r="AQ550" s="88"/>
      <c r="AR550" s="88"/>
      <c r="AS550" s="88"/>
      <c r="AT550" s="2"/>
    </row>
    <row r="551" spans="1:46">
      <c r="A551" s="14" t="str">
        <f>'data organization'!S552</f>
        <v>549:18:2.88:HI</v>
      </c>
      <c r="B551" s="45">
        <v>117.61653900146484</v>
      </c>
      <c r="C551" s="45">
        <v>119.18058776855469</v>
      </c>
      <c r="D551" s="45">
        <v>111.9859619140625</v>
      </c>
      <c r="E551" s="45">
        <v>125.12397766113281</v>
      </c>
      <c r="F551" s="45">
        <v>116.20889282226562</v>
      </c>
      <c r="G551" s="45">
        <v>116.67810821533203</v>
      </c>
      <c r="H551" s="45">
        <v>113.86282348632812</v>
      </c>
      <c r="I551" s="45">
        <v>107.91943359375</v>
      </c>
      <c r="J551" s="45">
        <v>114.17562866210937</v>
      </c>
      <c r="K551" s="45">
        <v>125.12397766113281</v>
      </c>
      <c r="L551" s="45">
        <v>106.04257202148437</v>
      </c>
      <c r="M551" s="45">
        <v>103.8529052734375</v>
      </c>
      <c r="N551" s="45">
        <v>116.52170562744141</v>
      </c>
      <c r="O551" s="45">
        <v>104.00930786132812</v>
      </c>
      <c r="P551" s="45"/>
      <c r="Q551" s="45"/>
      <c r="R551" s="45">
        <v>101.35042572021484</v>
      </c>
      <c r="S551" s="45"/>
      <c r="T551" s="45"/>
      <c r="U551" s="45">
        <v>133.41343688964844</v>
      </c>
      <c r="V551" s="45">
        <v>107.60662078857422</v>
      </c>
      <c r="W551" s="45">
        <v>109.01426696777344</v>
      </c>
      <c r="X551" s="45"/>
      <c r="Y551" s="45"/>
      <c r="Z551" s="45">
        <v>105.26055145263672</v>
      </c>
      <c r="AA551" s="45">
        <v>119.18058776855469</v>
      </c>
      <c r="AB551" s="45">
        <v>104.16571044921875</v>
      </c>
      <c r="AC551" s="45">
        <v>113.70641326904297</v>
      </c>
      <c r="AD551" s="45">
        <v>114.80125427246094</v>
      </c>
      <c r="AE551" s="45"/>
      <c r="AF551" s="45">
        <v>94.625007629394531</v>
      </c>
      <c r="AG551" s="45"/>
      <c r="AH551" s="2">
        <f t="shared" si="449"/>
        <v>8.7024761543460762</v>
      </c>
      <c r="AI551" s="2">
        <f t="shared" si="450"/>
        <v>94.625007629394531</v>
      </c>
      <c r="AJ551" s="2">
        <f t="shared" si="451"/>
        <v>99.505731467536876</v>
      </c>
      <c r="AK551" s="2">
        <f t="shared" si="452"/>
        <v>112.55944569905598</v>
      </c>
      <c r="AL551" s="2">
        <f t="shared" si="453"/>
        <v>125.61315993057509</v>
      </c>
      <c r="AM551" s="2">
        <f t="shared" si="454"/>
        <v>133.41343688964844</v>
      </c>
      <c r="AN551" s="89">
        <f ca="1">INDIRECT("'calcGREEN(1)'!R"&amp;ROW('calcGREEN(1)'!$V$17)+(ROW(AN551)-ROW($AN$116))/3&amp;"C"&amp;COLUMN('calcGREEN(1)'!$V$17),FALSE)</f>
        <v>117.19139959163664</v>
      </c>
      <c r="AO551" s="64">
        <f t="shared" ref="AO551" ca="1" si="491">AN551</f>
        <v>117.19139959163664</v>
      </c>
      <c r="AP551" s="88">
        <f>AK551-AK554</f>
        <v>0.89281177520751953</v>
      </c>
      <c r="AQ551" s="88">
        <f>AK552-AK555</f>
        <v>0.90505027770996094</v>
      </c>
      <c r="AR551" s="88">
        <f>AK553-AK556</f>
        <v>0.73477236429849313</v>
      </c>
      <c r="AS551" s="88">
        <f>data3!AM551</f>
        <v>2.6096820831298828E-2</v>
      </c>
      <c r="AT551" s="2"/>
    </row>
    <row r="552" spans="1:46">
      <c r="A552" s="14" t="str">
        <f>'data organization'!S553</f>
        <v>550:18:2.88:LO</v>
      </c>
      <c r="B552" s="45">
        <v>114.179443359375</v>
      </c>
      <c r="C552" s="45">
        <v>119.30648040771484</v>
      </c>
      <c r="D552" s="45">
        <v>109.29274749755859</v>
      </c>
      <c r="E552" s="45">
        <v>127.08285522460938</v>
      </c>
      <c r="F552" s="45">
        <v>111.77043151855469</v>
      </c>
      <c r="G552" s="45">
        <v>118.01899719238281</v>
      </c>
      <c r="H552" s="45">
        <v>116.88029479980469</v>
      </c>
      <c r="I552" s="45">
        <v>103.53055572509766</v>
      </c>
      <c r="J552" s="45">
        <v>105.33303070068359</v>
      </c>
      <c r="K552" s="45">
        <v>118.55115509033203</v>
      </c>
      <c r="L552" s="45">
        <v>103.73654937744141</v>
      </c>
      <c r="M552" s="45">
        <v>109.89356994628906</v>
      </c>
      <c r="N552" s="45">
        <v>120.85145568847656</v>
      </c>
      <c r="O552" s="45">
        <v>101.58502960205078</v>
      </c>
      <c r="P552" s="45"/>
      <c r="Q552" s="45"/>
      <c r="R552" s="45">
        <v>101.77386474609375</v>
      </c>
      <c r="S552" s="45"/>
      <c r="T552" s="45"/>
      <c r="U552" s="45">
        <v>119.51247406005859</v>
      </c>
      <c r="V552" s="45">
        <v>110.78050231933594</v>
      </c>
      <c r="W552" s="45">
        <v>110.23117065429687</v>
      </c>
      <c r="X552" s="45"/>
      <c r="Y552" s="45"/>
      <c r="Z552" s="45">
        <v>102.79812622070312</v>
      </c>
      <c r="AA552" s="45">
        <v>112.02792358398438</v>
      </c>
      <c r="AB552" s="45">
        <v>100.28038787841797</v>
      </c>
      <c r="AC552" s="45">
        <v>113.17807006835938</v>
      </c>
      <c r="AD552" s="45">
        <v>107.59326934814453</v>
      </c>
      <c r="AE552" s="45"/>
      <c r="AF552" s="45">
        <v>91.714347839355469</v>
      </c>
      <c r="AG552" s="45"/>
      <c r="AH552" s="2">
        <f t="shared" si="449"/>
        <v>8.1592443068003444</v>
      </c>
      <c r="AI552" s="2">
        <f t="shared" si="450"/>
        <v>91.714347839355469</v>
      </c>
      <c r="AJ552" s="2">
        <f t="shared" si="451"/>
        <v>98.173747408512867</v>
      </c>
      <c r="AK552" s="2">
        <f t="shared" si="452"/>
        <v>110.41261386871338</v>
      </c>
      <c r="AL552" s="2">
        <f t="shared" si="453"/>
        <v>122.65148032891389</v>
      </c>
      <c r="AM552" s="2">
        <f t="shared" si="454"/>
        <v>127.08285522460938</v>
      </c>
      <c r="AN552" s="89"/>
      <c r="AO552" s="64">
        <f t="shared" ref="AO552" ca="1" si="492">AN551</f>
        <v>117.19139959163664</v>
      </c>
      <c r="AP552" s="88"/>
      <c r="AQ552" s="88"/>
      <c r="AR552" s="88"/>
      <c r="AS552" s="88"/>
      <c r="AT552" s="2"/>
    </row>
    <row r="553" spans="1:46">
      <c r="A553" s="14" t="str">
        <f>'data organization'!S554</f>
        <v>551:18:2.88:HS</v>
      </c>
      <c r="B553" s="45">
        <v>154.91722106933594</v>
      </c>
      <c r="C553" s="45">
        <v>154.92668151855469</v>
      </c>
      <c r="D553" s="45">
        <v>154.91249084472656</v>
      </c>
      <c r="E553" s="45">
        <v>154.93850708007812</v>
      </c>
      <c r="F553" s="45">
        <v>154.91012573242187</v>
      </c>
      <c r="G553" s="45">
        <v>154.93377685546875</v>
      </c>
      <c r="H553" s="45">
        <v>154.92904663085937</v>
      </c>
      <c r="I553" s="45">
        <v>132.42465209960937</v>
      </c>
      <c r="J553" s="45">
        <v>147.90692138671875</v>
      </c>
      <c r="K553" s="45">
        <v>154.91249084472656</v>
      </c>
      <c r="L553" s="45">
        <v>132.92843627929687</v>
      </c>
      <c r="M553" s="45">
        <v>154.91722106933594</v>
      </c>
      <c r="N553" s="45">
        <v>154.93377685546875</v>
      </c>
      <c r="O553" s="45">
        <v>154.85809326171875</v>
      </c>
      <c r="P553" s="45"/>
      <c r="Q553" s="45"/>
      <c r="R553" s="45">
        <v>154.93614196777344</v>
      </c>
      <c r="S553" s="45"/>
      <c r="T553" s="45"/>
      <c r="U553" s="45">
        <v>140.45196533203125</v>
      </c>
      <c r="V553" s="45">
        <v>154.91249084472656</v>
      </c>
      <c r="W553" s="45">
        <v>154.91249084472656</v>
      </c>
      <c r="X553" s="45"/>
      <c r="Y553" s="45"/>
      <c r="Z553" s="45">
        <v>154.87701416015625</v>
      </c>
      <c r="AA553" s="45">
        <v>142.64683532714844</v>
      </c>
      <c r="AB553" s="45">
        <v>143.20500183105469</v>
      </c>
      <c r="AC553" s="45">
        <v>154.9053955078125</v>
      </c>
      <c r="AD553" s="45">
        <v>97.110626220703125</v>
      </c>
      <c r="AE553" s="45"/>
      <c r="AF553" s="45">
        <v>112.67093658447266</v>
      </c>
      <c r="AG553" s="45"/>
      <c r="AH553" s="2">
        <f t="shared" si="449"/>
        <v>14.974160773243149</v>
      </c>
      <c r="AI553" s="2">
        <f t="shared" si="450"/>
        <v>97.110626220703125</v>
      </c>
      <c r="AJ553" s="2">
        <f t="shared" si="451"/>
        <v>124.5378563463405</v>
      </c>
      <c r="AK553" s="2">
        <f t="shared" si="452"/>
        <v>146.99909750620523</v>
      </c>
      <c r="AL553" s="2">
        <f t="shared" si="453"/>
        <v>169.46033866606996</v>
      </c>
      <c r="AM553" s="2">
        <f t="shared" si="454"/>
        <v>154.93850708007812</v>
      </c>
      <c r="AN553" s="89"/>
      <c r="AO553" s="64">
        <f t="shared" ref="AO553" ca="1" si="493">AN551</f>
        <v>117.19139959163664</v>
      </c>
      <c r="AP553" s="88"/>
      <c r="AQ553" s="88"/>
      <c r="AR553" s="88"/>
      <c r="AS553" s="88"/>
      <c r="AT553" s="2"/>
    </row>
    <row r="554" spans="1:46">
      <c r="A554" s="14" t="str">
        <f>'data organization'!S555</f>
        <v>552:18:2.86:HI</v>
      </c>
      <c r="B554" s="45">
        <v>116.67810821533203</v>
      </c>
      <c r="C554" s="45">
        <v>118.39856719970703</v>
      </c>
      <c r="D554" s="45">
        <v>111.04753112792969</v>
      </c>
      <c r="E554" s="45">
        <v>124.185546875</v>
      </c>
      <c r="F554" s="45">
        <v>115.42687225341797</v>
      </c>
      <c r="G554" s="45">
        <v>115.73967742919922</v>
      </c>
      <c r="H554" s="45">
        <v>112.92439270019531</v>
      </c>
      <c r="I554" s="45">
        <v>106.98100280761719</v>
      </c>
      <c r="J554" s="45">
        <v>113.23719787597656</v>
      </c>
      <c r="K554" s="45">
        <v>124.185546875</v>
      </c>
      <c r="L554" s="45">
        <v>105.26055145263672</v>
      </c>
      <c r="M554" s="45">
        <v>102.91447448730469</v>
      </c>
      <c r="N554" s="45">
        <v>115.58327484130859</v>
      </c>
      <c r="O554" s="45">
        <v>103.22727966308594</v>
      </c>
      <c r="P554" s="45"/>
      <c r="Q554" s="45"/>
      <c r="R554" s="45">
        <v>100.56839752197266</v>
      </c>
      <c r="S554" s="45"/>
      <c r="T554" s="45"/>
      <c r="U554" s="45">
        <v>132.47500610351562</v>
      </c>
      <c r="V554" s="45">
        <v>106.66819000244141</v>
      </c>
      <c r="W554" s="45">
        <v>108.23223876953125</v>
      </c>
      <c r="X554" s="45"/>
      <c r="Y554" s="45"/>
      <c r="Z554" s="45">
        <v>104.32212066650391</v>
      </c>
      <c r="AA554" s="45">
        <v>118.24215698242187</v>
      </c>
      <c r="AB554" s="45">
        <v>103.22727966308594</v>
      </c>
      <c r="AC554" s="45">
        <v>112.76799011230469</v>
      </c>
      <c r="AD554" s="45">
        <v>113.86282348632812</v>
      </c>
      <c r="AE554" s="45"/>
      <c r="AF554" s="45">
        <v>93.842987060546875</v>
      </c>
      <c r="AG554" s="45"/>
      <c r="AH554" s="2">
        <f t="shared" si="449"/>
        <v>8.6734394017452843</v>
      </c>
      <c r="AI554" s="2">
        <f t="shared" si="450"/>
        <v>93.842987060546875</v>
      </c>
      <c r="AJ554" s="2">
        <f t="shared" si="451"/>
        <v>98.656474821230546</v>
      </c>
      <c r="AK554" s="2">
        <f t="shared" si="452"/>
        <v>111.66663392384847</v>
      </c>
      <c r="AL554" s="2">
        <f t="shared" si="453"/>
        <v>124.67679302646638</v>
      </c>
      <c r="AM554" s="2">
        <f t="shared" si="454"/>
        <v>132.47500610351562</v>
      </c>
      <c r="AN554" s="89">
        <f ca="1">INDIRECT("'calcGREEN(1)'!R"&amp;ROW('calcGREEN(1)'!$V$17)+(ROW(AN554)-ROW($AN$116))/3&amp;"C"&amp;COLUMN('calcGREEN(1)'!$V$17),FALSE)</f>
        <v>116.3263788450616</v>
      </c>
      <c r="AO554" s="64">
        <f t="shared" ref="AO554" ca="1" si="494">AN554</f>
        <v>116.3263788450616</v>
      </c>
      <c r="AP554" s="88">
        <f>AK554-AK557</f>
        <v>0.84067598978677438</v>
      </c>
      <c r="AQ554" s="88">
        <f>AK555-AK558</f>
        <v>1.0035203297932895</v>
      </c>
      <c r="AR554" s="88">
        <f>AK556-AK559</f>
        <v>0.50850645701089547</v>
      </c>
      <c r="AS554" s="88">
        <f>data3!AM554</f>
        <v>2.7307033538818359E-2</v>
      </c>
      <c r="AT554" s="2"/>
    </row>
    <row r="555" spans="1:46">
      <c r="A555" s="14" t="str">
        <f>'data organization'!S556</f>
        <v>553:18:2.86:LO</v>
      </c>
      <c r="B555" s="45">
        <v>113.04074096679687</v>
      </c>
      <c r="C555" s="45">
        <v>118.46532440185547</v>
      </c>
      <c r="D555" s="45">
        <v>108.20553588867187</v>
      </c>
      <c r="E555" s="45">
        <v>126.06431579589844</v>
      </c>
      <c r="F555" s="45">
        <v>110.83200073242187</v>
      </c>
      <c r="G555" s="45">
        <v>117.01762390136719</v>
      </c>
      <c r="H555" s="45">
        <v>115.60425567626953</v>
      </c>
      <c r="I555" s="45">
        <v>102.95834350585937</v>
      </c>
      <c r="J555" s="45">
        <v>104.41748809814453</v>
      </c>
      <c r="K555" s="45">
        <v>118.25360870361328</v>
      </c>
      <c r="L555" s="45">
        <v>102.94117736816406</v>
      </c>
      <c r="M555" s="45">
        <v>108.92080688476562</v>
      </c>
      <c r="N555" s="45">
        <v>119.90158081054687</v>
      </c>
      <c r="O555" s="45">
        <v>100.52071380615234</v>
      </c>
      <c r="P555" s="45"/>
      <c r="Q555" s="45"/>
      <c r="R555" s="45">
        <v>100.76676940917969</v>
      </c>
      <c r="S555" s="45"/>
      <c r="T555" s="45"/>
      <c r="U555" s="45">
        <v>118.98603820800781</v>
      </c>
      <c r="V555" s="45">
        <v>109.96795654296875</v>
      </c>
      <c r="W555" s="45">
        <v>109.25841522216797</v>
      </c>
      <c r="X555" s="45"/>
      <c r="Y555" s="45"/>
      <c r="Z555" s="45">
        <v>101.99130249023437</v>
      </c>
      <c r="AA555" s="45">
        <v>111.07232666015625</v>
      </c>
      <c r="AB555" s="45">
        <v>99.336235046386719</v>
      </c>
      <c r="AC555" s="45">
        <v>112.25109100341797</v>
      </c>
      <c r="AD555" s="45">
        <v>106.54039764404297</v>
      </c>
      <c r="AE555" s="45"/>
      <c r="AF555" s="45">
        <v>90.867477416992188</v>
      </c>
      <c r="AG555" s="45"/>
      <c r="AH555" s="2">
        <f t="shared" si="449"/>
        <v>8.1670748980460175</v>
      </c>
      <c r="AI555" s="2">
        <f t="shared" si="450"/>
        <v>90.867477416992188</v>
      </c>
      <c r="AJ555" s="2">
        <f t="shared" si="451"/>
        <v>97.256951243934395</v>
      </c>
      <c r="AK555" s="2">
        <f t="shared" si="452"/>
        <v>109.50756359100342</v>
      </c>
      <c r="AL555" s="2">
        <f t="shared" si="453"/>
        <v>121.75817593807244</v>
      </c>
      <c r="AM555" s="2">
        <f t="shared" si="454"/>
        <v>126.06431579589844</v>
      </c>
      <c r="AN555" s="89"/>
      <c r="AO555" s="64">
        <f t="shared" ref="AO555" ca="1" si="495">AN554</f>
        <v>116.3263788450616</v>
      </c>
      <c r="AP555" s="88"/>
      <c r="AQ555" s="88"/>
      <c r="AR555" s="88"/>
      <c r="AS555" s="88"/>
      <c r="AT555" s="2"/>
    </row>
    <row r="556" spans="1:46">
      <c r="A556" s="14" t="str">
        <f>'data organization'!S557</f>
        <v>554:18:2.86:HS</v>
      </c>
      <c r="B556" s="45">
        <v>154.91485595703125</v>
      </c>
      <c r="C556" s="45">
        <v>154.92904663085937</v>
      </c>
      <c r="D556" s="45">
        <v>154.91485595703125</v>
      </c>
      <c r="E556" s="45">
        <v>154.93377685546875</v>
      </c>
      <c r="F556" s="45">
        <v>154.92195129394531</v>
      </c>
      <c r="G556" s="45">
        <v>154.92904663085937</v>
      </c>
      <c r="H556" s="45">
        <v>154.92904663085937</v>
      </c>
      <c r="I556" s="45">
        <v>131.03631591796875</v>
      </c>
      <c r="J556" s="45">
        <v>142.37246704101562</v>
      </c>
      <c r="K556" s="45">
        <v>154.91485595703125</v>
      </c>
      <c r="L556" s="45">
        <v>131.85466003417969</v>
      </c>
      <c r="M556" s="45">
        <v>154.92431640625</v>
      </c>
      <c r="N556" s="45">
        <v>154.93377685546875</v>
      </c>
      <c r="O556" s="45">
        <v>154.78713989257812</v>
      </c>
      <c r="P556" s="45"/>
      <c r="Q556" s="45"/>
      <c r="R556" s="45">
        <v>154.93141174316406</v>
      </c>
      <c r="S556" s="45"/>
      <c r="T556" s="45"/>
      <c r="U556" s="45">
        <v>140.09246826171875</v>
      </c>
      <c r="V556" s="45">
        <v>154.91249084472656</v>
      </c>
      <c r="W556" s="45">
        <v>154.90776062011719</v>
      </c>
      <c r="X556" s="45"/>
      <c r="Y556" s="45"/>
      <c r="Z556" s="45">
        <v>154.86518859863281</v>
      </c>
      <c r="AA556" s="45">
        <v>141.14259338378906</v>
      </c>
      <c r="AB556" s="45">
        <v>139.78263854980469</v>
      </c>
      <c r="AC556" s="45">
        <v>154.91249084472656</v>
      </c>
      <c r="AD556" s="45">
        <v>95.972991943359375</v>
      </c>
      <c r="AE556" s="45"/>
      <c r="AF556" s="45">
        <v>109.52765655517578</v>
      </c>
      <c r="AG556" s="45"/>
      <c r="AH556" s="2">
        <f t="shared" si="449"/>
        <v>15.653632170171015</v>
      </c>
      <c r="AI556" s="2">
        <f t="shared" si="450"/>
        <v>95.972991943359375</v>
      </c>
      <c r="AJ556" s="2">
        <f t="shared" si="451"/>
        <v>122.78387688665022</v>
      </c>
      <c r="AK556" s="2">
        <f t="shared" si="452"/>
        <v>146.26432514190674</v>
      </c>
      <c r="AL556" s="2">
        <f t="shared" si="453"/>
        <v>169.74477339716327</v>
      </c>
      <c r="AM556" s="2">
        <f t="shared" si="454"/>
        <v>154.93377685546875</v>
      </c>
      <c r="AN556" s="89"/>
      <c r="AO556" s="64">
        <f t="shared" ref="AO556" ca="1" si="496">AN554</f>
        <v>116.3263788450616</v>
      </c>
      <c r="AP556" s="88"/>
      <c r="AQ556" s="88"/>
      <c r="AR556" s="88"/>
      <c r="AS556" s="88"/>
      <c r="AT556" s="2"/>
    </row>
    <row r="557" spans="1:46">
      <c r="A557" s="14" t="str">
        <f>'data organization'!S558</f>
        <v>555:18:2.84:HI</v>
      </c>
      <c r="B557" s="45">
        <v>115.89608764648437</v>
      </c>
      <c r="C557" s="45">
        <v>117.46013641357422</v>
      </c>
      <c r="D557" s="45">
        <v>110.26551055908203</v>
      </c>
      <c r="E557" s="45">
        <v>123.24711608886719</v>
      </c>
      <c r="F557" s="45">
        <v>114.48844146728516</v>
      </c>
      <c r="G557" s="45">
        <v>114.80125427246094</v>
      </c>
      <c r="H557" s="45">
        <v>112.14236450195312</v>
      </c>
      <c r="I557" s="45">
        <v>106.198974609375</v>
      </c>
      <c r="J557" s="45">
        <v>112.45517730712891</v>
      </c>
      <c r="K557" s="45">
        <v>123.24711608886719</v>
      </c>
      <c r="L557" s="45">
        <v>104.47852325439453</v>
      </c>
      <c r="M557" s="45">
        <v>102.1324462890625</v>
      </c>
      <c r="N557" s="45">
        <v>114.64484405517578</v>
      </c>
      <c r="O557" s="45">
        <v>102.44525909423828</v>
      </c>
      <c r="P557" s="45"/>
      <c r="Q557" s="45"/>
      <c r="R557" s="45">
        <v>99.786376953125</v>
      </c>
      <c r="S557" s="45"/>
      <c r="T557" s="45"/>
      <c r="U557" s="45">
        <v>131.38017272949219</v>
      </c>
      <c r="V557" s="45">
        <v>105.88616943359375</v>
      </c>
      <c r="W557" s="45">
        <v>107.45021820068359</v>
      </c>
      <c r="X557" s="45"/>
      <c r="Y557" s="45"/>
      <c r="Z557" s="45">
        <v>103.54009246826172</v>
      </c>
      <c r="AA557" s="45">
        <v>117.30373382568359</v>
      </c>
      <c r="AB557" s="45">
        <v>102.44525909423828</v>
      </c>
      <c r="AC557" s="45">
        <v>111.9859619140625</v>
      </c>
      <c r="AD557" s="45">
        <v>113.08079528808594</v>
      </c>
      <c r="AE557" s="45"/>
      <c r="AF557" s="45">
        <v>93.060958862304688</v>
      </c>
      <c r="AG557" s="45"/>
      <c r="AH557" s="2">
        <f t="shared" si="449"/>
        <v>8.601705909968171</v>
      </c>
      <c r="AI557" s="2">
        <f t="shared" si="450"/>
        <v>93.060958862304688</v>
      </c>
      <c r="AJ557" s="2">
        <f t="shared" si="451"/>
        <v>97.923399069109436</v>
      </c>
      <c r="AK557" s="2">
        <f t="shared" si="452"/>
        <v>110.82595793406169</v>
      </c>
      <c r="AL557" s="2">
        <f t="shared" si="453"/>
        <v>123.72851679901395</v>
      </c>
      <c r="AM557" s="2">
        <f t="shared" si="454"/>
        <v>131.38017272949219</v>
      </c>
      <c r="AN557" s="89">
        <f ca="1">INDIRECT("'calcGREEN(1)'!R"&amp;ROW('calcGREEN(1)'!$V$17)+(ROW(AN557)-ROW($AN$116))/3&amp;"C"&amp;COLUMN('calcGREEN(1)'!$V$17),FALSE)</f>
        <v>115.4212436682063</v>
      </c>
      <c r="AO557" s="64">
        <f t="shared" ref="AO557" ca="1" si="497">AN557</f>
        <v>115.4212436682063</v>
      </c>
      <c r="AP557" s="88">
        <f>AK557-AK560</f>
        <v>0.89281145731608547</v>
      </c>
      <c r="AQ557" s="88">
        <f>AK558-AK561</f>
        <v>0.98754469553630031</v>
      </c>
      <c r="AR557" s="88">
        <f>AK559-AK562</f>
        <v>0.86249065399169922</v>
      </c>
      <c r="AS557" s="88">
        <f>data3!AM557</f>
        <v>2.8531943598101073E-2</v>
      </c>
      <c r="AT557" s="2"/>
    </row>
    <row r="558" spans="1:46">
      <c r="A558" s="14" t="str">
        <f>'data organization'!S559</f>
        <v>556:18:2.84:LO</v>
      </c>
      <c r="B558" s="45">
        <v>111.94209289550781</v>
      </c>
      <c r="C558" s="45">
        <v>117.15495300292969</v>
      </c>
      <c r="D558" s="45">
        <v>106.93522644042969</v>
      </c>
      <c r="E558" s="45">
        <v>124.84550476074219</v>
      </c>
      <c r="F558" s="45">
        <v>110.00801086425781</v>
      </c>
      <c r="G558" s="45">
        <v>116.02197265625</v>
      </c>
      <c r="H558" s="45">
        <v>114.56855010986328</v>
      </c>
      <c r="I558" s="45">
        <v>102.06568908691406</v>
      </c>
      <c r="J558" s="45">
        <v>103.50766754150391</v>
      </c>
      <c r="K558" s="45">
        <v>116.70862579345703</v>
      </c>
      <c r="L558" s="45">
        <v>102.04280090332031</v>
      </c>
      <c r="M558" s="45">
        <v>108.010986328125</v>
      </c>
      <c r="N558" s="45">
        <v>118.62554168701172</v>
      </c>
      <c r="O558" s="45">
        <v>99.731056213378906</v>
      </c>
      <c r="P558" s="45"/>
      <c r="Q558" s="45"/>
      <c r="R558" s="45">
        <v>100.11444091796875</v>
      </c>
      <c r="S558" s="45"/>
      <c r="T558" s="45"/>
      <c r="U558" s="45">
        <v>118.47104644775391</v>
      </c>
      <c r="V558" s="45">
        <v>108.82925415039062</v>
      </c>
      <c r="W558" s="45">
        <v>108.15403747558594</v>
      </c>
      <c r="X558" s="45"/>
      <c r="Y558" s="45"/>
      <c r="Z558" s="45">
        <v>101.16159057617187</v>
      </c>
      <c r="AA558" s="45">
        <v>110.26551055908203</v>
      </c>
      <c r="AB558" s="45">
        <v>98.437858581542969</v>
      </c>
      <c r="AC558" s="45">
        <v>111.19821166992187</v>
      </c>
      <c r="AD558" s="45">
        <v>105.39025115966797</v>
      </c>
      <c r="AE558" s="45"/>
      <c r="AF558" s="45">
        <v>89.906158447265625</v>
      </c>
      <c r="AG558" s="45"/>
      <c r="AH558" s="2">
        <f t="shared" si="449"/>
        <v>8.0703089788830322</v>
      </c>
      <c r="AI558" s="2">
        <f t="shared" si="450"/>
        <v>89.906158447265625</v>
      </c>
      <c r="AJ558" s="2">
        <f t="shared" si="451"/>
        <v>96.398579792885585</v>
      </c>
      <c r="AK558" s="2">
        <f t="shared" si="452"/>
        <v>108.50404326121013</v>
      </c>
      <c r="AL558" s="2">
        <f t="shared" si="453"/>
        <v>120.60950672953467</v>
      </c>
      <c r="AM558" s="2">
        <f t="shared" si="454"/>
        <v>124.84550476074219</v>
      </c>
      <c r="AN558" s="89"/>
      <c r="AO558" s="64">
        <f t="shared" ref="AO558" ca="1" si="498">AN557</f>
        <v>115.4212436682063</v>
      </c>
      <c r="AP558" s="88"/>
      <c r="AQ558" s="88"/>
      <c r="AR558" s="88"/>
      <c r="AS558" s="88"/>
      <c r="AT558" s="2"/>
    </row>
    <row r="559" spans="1:46">
      <c r="A559" s="14" t="str">
        <f>'data organization'!S560</f>
        <v>557:18:2.84:HS</v>
      </c>
      <c r="B559" s="45">
        <v>154.90303039550781</v>
      </c>
      <c r="C559" s="45">
        <v>154.92668151855469</v>
      </c>
      <c r="D559" s="45">
        <v>154.91249084472656</v>
      </c>
      <c r="E559" s="45">
        <v>154.93141174316406</v>
      </c>
      <c r="F559" s="45">
        <v>154.91012573242187</v>
      </c>
      <c r="G559" s="45">
        <v>154.91722106933594</v>
      </c>
      <c r="H559" s="45">
        <v>154.93141174316406</v>
      </c>
      <c r="I559" s="45">
        <v>132.35606384277344</v>
      </c>
      <c r="J559" s="45">
        <v>139.77554321289062</v>
      </c>
      <c r="K559" s="45">
        <v>154.90776062011719</v>
      </c>
      <c r="L559" s="45">
        <v>127.56664276123047</v>
      </c>
      <c r="M559" s="45">
        <v>154.91012573242187</v>
      </c>
      <c r="N559" s="45">
        <v>154.93141174316406</v>
      </c>
      <c r="O559" s="45">
        <v>154.51278686523437</v>
      </c>
      <c r="P559" s="45"/>
      <c r="Q559" s="45"/>
      <c r="R559" s="45">
        <v>154.93377685546875</v>
      </c>
      <c r="S559" s="45"/>
      <c r="T559" s="45"/>
      <c r="U559" s="45">
        <v>138.76799011230469</v>
      </c>
      <c r="V559" s="45">
        <v>154.91012573242187</v>
      </c>
      <c r="W559" s="45">
        <v>154.90066528320312</v>
      </c>
      <c r="X559" s="45"/>
      <c r="Y559" s="45"/>
      <c r="Z559" s="45">
        <v>154.86518859863281</v>
      </c>
      <c r="AA559" s="45">
        <v>138.29495239257812</v>
      </c>
      <c r="AB559" s="45">
        <v>139.88670349121094</v>
      </c>
      <c r="AC559" s="45">
        <v>154.89830017089844</v>
      </c>
      <c r="AD559" s="45">
        <v>94.835357666015625</v>
      </c>
      <c r="AE559" s="45"/>
      <c r="AF559" s="45">
        <v>108.45388031005859</v>
      </c>
      <c r="AG559" s="45"/>
      <c r="AH559" s="2">
        <f t="shared" si="449"/>
        <v>16.156616531378742</v>
      </c>
      <c r="AI559" s="2">
        <f t="shared" si="450"/>
        <v>94.835357666015625</v>
      </c>
      <c r="AJ559" s="2">
        <f t="shared" si="451"/>
        <v>121.52089388782773</v>
      </c>
      <c r="AK559" s="2">
        <f t="shared" si="452"/>
        <v>145.75581868489584</v>
      </c>
      <c r="AL559" s="2">
        <f t="shared" si="453"/>
        <v>169.99074348196396</v>
      </c>
      <c r="AM559" s="2">
        <f t="shared" si="454"/>
        <v>154.93377685546875</v>
      </c>
      <c r="AN559" s="89"/>
      <c r="AO559" s="64">
        <f t="shared" ref="AO559" ca="1" si="499">AN557</f>
        <v>115.4212436682063</v>
      </c>
      <c r="AP559" s="88"/>
      <c r="AQ559" s="88"/>
      <c r="AR559" s="88"/>
      <c r="AS559" s="88"/>
      <c r="AT559" s="2"/>
    </row>
    <row r="560" spans="1:46">
      <c r="A560" s="14" t="str">
        <f>'data organization'!S561</f>
        <v>558:18:2.82:HI</v>
      </c>
      <c r="B560" s="45">
        <v>114.95765686035156</v>
      </c>
      <c r="C560" s="45">
        <v>116.52170562744141</v>
      </c>
      <c r="D560" s="45">
        <v>109.32707977294922</v>
      </c>
      <c r="E560" s="45">
        <v>122.30869293212891</v>
      </c>
      <c r="F560" s="45">
        <v>113.55001068115234</v>
      </c>
      <c r="G560" s="45">
        <v>113.86282348632812</v>
      </c>
      <c r="H560" s="45">
        <v>111.20393371582031</v>
      </c>
      <c r="I560" s="45">
        <v>105.26055145263672</v>
      </c>
      <c r="J560" s="45">
        <v>111.51674652099609</v>
      </c>
      <c r="K560" s="45">
        <v>122.30869293212891</v>
      </c>
      <c r="L560" s="45">
        <v>103.54009246826172</v>
      </c>
      <c r="M560" s="45">
        <v>101.35042572021484</v>
      </c>
      <c r="N560" s="45">
        <v>113.70641326904297</v>
      </c>
      <c r="O560" s="45">
        <v>101.66323089599609</v>
      </c>
      <c r="P560" s="45"/>
      <c r="Q560" s="45"/>
      <c r="R560" s="45">
        <v>99.004348754882813</v>
      </c>
      <c r="S560" s="45"/>
      <c r="T560" s="45"/>
      <c r="U560" s="45">
        <v>130.28533935546875</v>
      </c>
      <c r="V560" s="45">
        <v>105.10414123535156</v>
      </c>
      <c r="W560" s="45">
        <v>106.51178741455078</v>
      </c>
      <c r="X560" s="45"/>
      <c r="Y560" s="45"/>
      <c r="Z560" s="45">
        <v>102.75807189941406</v>
      </c>
      <c r="AA560" s="45">
        <v>116.36530303955078</v>
      </c>
      <c r="AB560" s="45">
        <v>101.66323089599609</v>
      </c>
      <c r="AC560" s="45">
        <v>111.04753112792969</v>
      </c>
      <c r="AD560" s="45">
        <v>112.14236450195312</v>
      </c>
      <c r="AE560" s="45"/>
      <c r="AF560" s="45">
        <v>92.435340881347656</v>
      </c>
      <c r="AG560" s="45"/>
      <c r="AH560" s="2">
        <f t="shared" si="449"/>
        <v>8.5190081969027762</v>
      </c>
      <c r="AI560" s="2">
        <f t="shared" si="450"/>
        <v>92.435340881347656</v>
      </c>
      <c r="AJ560" s="2">
        <f t="shared" si="451"/>
        <v>97.154634181391444</v>
      </c>
      <c r="AK560" s="2">
        <f t="shared" si="452"/>
        <v>109.93314647674561</v>
      </c>
      <c r="AL560" s="2">
        <f t="shared" si="453"/>
        <v>122.71165877209977</v>
      </c>
      <c r="AM560" s="2">
        <f t="shared" si="454"/>
        <v>130.28533935546875</v>
      </c>
      <c r="AN560" s="89">
        <f ca="1">INDIRECT("'calcGREEN(1)'!R"&amp;ROW('calcGREEN(1)'!$V$17)+(ROW(AN560)-ROW($AN$116))/3&amp;"C"&amp;COLUMN('calcGREEN(1)'!$V$17),FALSE)</f>
        <v>114.47550689390674</v>
      </c>
      <c r="AO560" s="64">
        <f t="shared" ref="AO560" ca="1" si="500">AN560</f>
        <v>114.47550689390674</v>
      </c>
      <c r="AP560" s="88">
        <f>AK560-AK563</f>
        <v>0.87326176961262547</v>
      </c>
      <c r="AQ560" s="88">
        <f>AK561-AK564</f>
        <v>0.96847057342529297</v>
      </c>
      <c r="AR560" s="88">
        <f>AK562-AK565</f>
        <v>0.85076427459716797</v>
      </c>
      <c r="AS560" s="88">
        <f>data3!AM560</f>
        <v>2.8403051437869919E-2</v>
      </c>
      <c r="AT560" s="2"/>
    </row>
    <row r="561" spans="1:46">
      <c r="A561" s="14" t="str">
        <f>'data organization'!S562</f>
        <v>559:18:2.82:LO</v>
      </c>
      <c r="B561" s="45">
        <v>110.99794006347656</v>
      </c>
      <c r="C561" s="45">
        <v>116.22224426269531</v>
      </c>
      <c r="D561" s="45">
        <v>105.9395751953125</v>
      </c>
      <c r="E561" s="45">
        <v>123.67246246337891</v>
      </c>
      <c r="F561" s="45">
        <v>109.14396667480469</v>
      </c>
      <c r="G561" s="45">
        <v>114.84321594238281</v>
      </c>
      <c r="H561" s="45">
        <v>113.22956848144531</v>
      </c>
      <c r="I561" s="45">
        <v>101.09864807128906</v>
      </c>
      <c r="J561" s="45">
        <v>102.67795562744141</v>
      </c>
      <c r="K561" s="45">
        <v>115.39826202392578</v>
      </c>
      <c r="L561" s="45">
        <v>101.17875671386719</v>
      </c>
      <c r="M561" s="45">
        <v>107.15838623046875</v>
      </c>
      <c r="N561" s="45">
        <v>117.46967315673828</v>
      </c>
      <c r="O561" s="45">
        <v>99.336235046386719</v>
      </c>
      <c r="P561" s="45"/>
      <c r="Q561" s="45"/>
      <c r="R561" s="45">
        <v>99.250404357910156</v>
      </c>
      <c r="S561" s="45"/>
      <c r="T561" s="45"/>
      <c r="U561" s="45">
        <v>117.30945587158203</v>
      </c>
      <c r="V561" s="45">
        <v>107.89654541015625</v>
      </c>
      <c r="W561" s="45">
        <v>106.94667053222656</v>
      </c>
      <c r="X561" s="45"/>
      <c r="Y561" s="45"/>
      <c r="Z561" s="45">
        <v>100.28038787841797</v>
      </c>
      <c r="AA561" s="45">
        <v>109.58457183837891</v>
      </c>
      <c r="AB561" s="45">
        <v>97.516593933105469</v>
      </c>
      <c r="AC561" s="45">
        <v>110.16250610351562</v>
      </c>
      <c r="AD561" s="45">
        <v>104.34310150146484</v>
      </c>
      <c r="AE561" s="45"/>
      <c r="AF561" s="45">
        <v>88.738838195800781</v>
      </c>
      <c r="AG561" s="45"/>
      <c r="AH561" s="2">
        <f t="shared" si="449"/>
        <v>7.97929149826418</v>
      </c>
      <c r="AI561" s="2">
        <f t="shared" si="450"/>
        <v>88.738838195800781</v>
      </c>
      <c r="AJ561" s="2">
        <f t="shared" si="451"/>
        <v>95.547561318277559</v>
      </c>
      <c r="AK561" s="2">
        <f t="shared" si="452"/>
        <v>107.51649856567383</v>
      </c>
      <c r="AL561" s="2">
        <f t="shared" si="453"/>
        <v>119.4854358130701</v>
      </c>
      <c r="AM561" s="2">
        <f t="shared" si="454"/>
        <v>123.67246246337891</v>
      </c>
      <c r="AN561" s="89"/>
      <c r="AO561" s="64">
        <f t="shared" ref="AO561" ca="1" si="501">AN560</f>
        <v>114.47550689390674</v>
      </c>
      <c r="AP561" s="88"/>
      <c r="AQ561" s="88"/>
      <c r="AR561" s="88"/>
      <c r="AS561" s="88"/>
      <c r="AT561" s="2"/>
    </row>
    <row r="562" spans="1:46">
      <c r="A562" s="14" t="str">
        <f>'data organization'!S563</f>
        <v>560:18:2.82:HS</v>
      </c>
      <c r="B562" s="45">
        <v>154.91485595703125</v>
      </c>
      <c r="C562" s="45">
        <v>154.92431640625</v>
      </c>
      <c r="D562" s="45">
        <v>154.91012573242187</v>
      </c>
      <c r="E562" s="45">
        <v>154.92904663085937</v>
      </c>
      <c r="F562" s="45">
        <v>154.90303039550781</v>
      </c>
      <c r="G562" s="45">
        <v>154.92195129394531</v>
      </c>
      <c r="H562" s="45">
        <v>154.92904663085937</v>
      </c>
      <c r="I562" s="45">
        <v>135.61288452148437</v>
      </c>
      <c r="J562" s="45">
        <v>139.742431640625</v>
      </c>
      <c r="K562" s="45">
        <v>154.9053955078125</v>
      </c>
      <c r="L562" s="45">
        <v>120.23231506347656</v>
      </c>
      <c r="M562" s="45">
        <v>154.91722106933594</v>
      </c>
      <c r="N562" s="45">
        <v>154.92904663085937</v>
      </c>
      <c r="O562" s="45">
        <v>153.97589111328125</v>
      </c>
      <c r="P562" s="45"/>
      <c r="Q562" s="45"/>
      <c r="R562" s="45">
        <v>154.92431640625</v>
      </c>
      <c r="S562" s="45"/>
      <c r="T562" s="45"/>
      <c r="U562" s="45">
        <v>135.31723022460937</v>
      </c>
      <c r="V562" s="45">
        <v>154.90303039550781</v>
      </c>
      <c r="W562" s="45">
        <v>154.91485595703125</v>
      </c>
      <c r="X562" s="45"/>
      <c r="Y562" s="45"/>
      <c r="Z562" s="45">
        <v>148.50531005859375</v>
      </c>
      <c r="AA562" s="45">
        <v>133.56703186035156</v>
      </c>
      <c r="AB562" s="45">
        <v>141.16151428222656</v>
      </c>
      <c r="AC562" s="45">
        <v>154.90303039550781</v>
      </c>
      <c r="AD562" s="45">
        <v>93.219955444335937</v>
      </c>
      <c r="AE562" s="45"/>
      <c r="AF562" s="45">
        <v>107.27603912353516</v>
      </c>
      <c r="AG562" s="45"/>
      <c r="AH562" s="2">
        <f t="shared" si="449"/>
        <v>16.865112606467513</v>
      </c>
      <c r="AI562" s="2">
        <f t="shared" si="450"/>
        <v>93.219955444335937</v>
      </c>
      <c r="AJ562" s="2">
        <f t="shared" si="451"/>
        <v>119.59565912120287</v>
      </c>
      <c r="AK562" s="2">
        <f t="shared" si="452"/>
        <v>144.89332803090414</v>
      </c>
      <c r="AL562" s="2">
        <f t="shared" si="453"/>
        <v>170.1909969406054</v>
      </c>
      <c r="AM562" s="2">
        <f t="shared" si="454"/>
        <v>154.92904663085937</v>
      </c>
      <c r="AN562" s="89"/>
      <c r="AO562" s="64">
        <f t="shared" ref="AO562" ca="1" si="502">AN560</f>
        <v>114.47550689390674</v>
      </c>
      <c r="AP562" s="88"/>
      <c r="AQ562" s="88"/>
      <c r="AR562" s="88"/>
      <c r="AS562" s="88"/>
      <c r="AT562" s="2"/>
    </row>
    <row r="563" spans="1:46">
      <c r="A563" s="14" t="str">
        <f>'data organization'!S564</f>
        <v>561:18:2.8:HI</v>
      </c>
      <c r="B563" s="45">
        <v>114.01922607421875</v>
      </c>
      <c r="C563" s="45">
        <v>115.58327484130859</v>
      </c>
      <c r="D563" s="45">
        <v>108.38864898681641</v>
      </c>
      <c r="E563" s="45">
        <v>121.21385192871094</v>
      </c>
      <c r="F563" s="45">
        <v>112.61157989501953</v>
      </c>
      <c r="G563" s="45">
        <v>113.08079528808594</v>
      </c>
      <c r="H563" s="45">
        <v>110.26551055908203</v>
      </c>
      <c r="I563" s="45">
        <v>104.47852325439453</v>
      </c>
      <c r="J563" s="45">
        <v>110.57831573486328</v>
      </c>
      <c r="K563" s="45">
        <v>121.37026214599609</v>
      </c>
      <c r="L563" s="45">
        <v>102.75807189941406</v>
      </c>
      <c r="M563" s="45">
        <v>100.56839752197266</v>
      </c>
      <c r="N563" s="45">
        <v>112.92439270019531</v>
      </c>
      <c r="O563" s="45">
        <v>100.88121032714844</v>
      </c>
      <c r="P563" s="45"/>
      <c r="Q563" s="45"/>
      <c r="R563" s="45">
        <v>98.222320556640625</v>
      </c>
      <c r="S563" s="45"/>
      <c r="T563" s="45"/>
      <c r="U563" s="45">
        <v>129.34690856933594</v>
      </c>
      <c r="V563" s="45">
        <v>104.16571044921875</v>
      </c>
      <c r="W563" s="45">
        <v>105.72975921630859</v>
      </c>
      <c r="X563" s="45"/>
      <c r="Y563" s="45"/>
      <c r="Z563" s="45">
        <v>101.97604370117187</v>
      </c>
      <c r="AA563" s="45">
        <v>115.42687225341797</v>
      </c>
      <c r="AB563" s="45">
        <v>100.88121032714844</v>
      </c>
      <c r="AC563" s="45">
        <v>110.10910034179687</v>
      </c>
      <c r="AD563" s="45">
        <v>111.20393371582031</v>
      </c>
      <c r="AE563" s="45"/>
      <c r="AF563" s="45">
        <v>91.653312683105469</v>
      </c>
      <c r="AG563" s="45"/>
      <c r="AH563" s="2">
        <f t="shared" si="449"/>
        <v>8.4554937112375228</v>
      </c>
      <c r="AI563" s="2">
        <f t="shared" si="450"/>
        <v>91.653312683105469</v>
      </c>
      <c r="AJ563" s="2">
        <f t="shared" si="451"/>
        <v>96.376644140276696</v>
      </c>
      <c r="AK563" s="2">
        <f t="shared" si="452"/>
        <v>109.05988470713298</v>
      </c>
      <c r="AL563" s="2">
        <f t="shared" si="453"/>
        <v>121.74312527398926</v>
      </c>
      <c r="AM563" s="2">
        <f t="shared" si="454"/>
        <v>129.34690856933594</v>
      </c>
      <c r="AN563" s="89">
        <f ca="1">INDIRECT("'calcGREEN(1)'!R"&amp;ROW('calcGREEN(1)'!$V$17)+(ROW(AN563)-ROW($AN$116))/3&amp;"C"&amp;COLUMN('calcGREEN(1)'!$V$17),FALSE)</f>
        <v>113.53404245581974</v>
      </c>
      <c r="AO563" s="64">
        <f t="shared" ref="AO563" ca="1" si="503">AN563</f>
        <v>113.53404245581974</v>
      </c>
      <c r="AP563" s="88">
        <f>AK563-AK566</f>
        <v>0.88629372914633109</v>
      </c>
      <c r="AQ563" s="88">
        <f>AK564-AK567</f>
        <v>0.95464261372883641</v>
      </c>
      <c r="AR563" s="88">
        <f>AK565-AK568</f>
        <v>1.00784937540692</v>
      </c>
      <c r="AS563" s="88">
        <f>data3!AM563</f>
        <v>2.7548913032778177E-2</v>
      </c>
      <c r="AT563" s="2"/>
    </row>
    <row r="564" spans="1:46">
      <c r="A564" s="14" t="str">
        <f>'data organization'!S565</f>
        <v>562:18:2.8:LO</v>
      </c>
      <c r="B564" s="45">
        <v>110.04806518554687</v>
      </c>
      <c r="C564" s="45">
        <v>115.19798278808594</v>
      </c>
      <c r="D564" s="45">
        <v>104.84664916992187</v>
      </c>
      <c r="E564" s="45">
        <v>122.61386871337891</v>
      </c>
      <c r="F564" s="45">
        <v>108.20553588867187</v>
      </c>
      <c r="G564" s="45">
        <v>113.84184265136719</v>
      </c>
      <c r="H564" s="45">
        <v>112.25109100341797</v>
      </c>
      <c r="I564" s="45">
        <v>99.9542236328125</v>
      </c>
      <c r="J564" s="45">
        <v>101.80247497558594</v>
      </c>
      <c r="K564" s="45">
        <v>114.29389190673828</v>
      </c>
      <c r="L564" s="45">
        <v>100.42343902587891</v>
      </c>
      <c r="M564" s="45">
        <v>106.23139953613281</v>
      </c>
      <c r="N564" s="45">
        <v>116.63423919677734</v>
      </c>
      <c r="O564" s="45">
        <v>98.214691162109375</v>
      </c>
      <c r="P564" s="45"/>
      <c r="Q564" s="45"/>
      <c r="R564" s="45">
        <v>98.397804260253906</v>
      </c>
      <c r="S564" s="45"/>
      <c r="T564" s="45"/>
      <c r="U564" s="45">
        <v>116.34241485595703</v>
      </c>
      <c r="V564" s="45">
        <v>107.01533508300781</v>
      </c>
      <c r="W564" s="45">
        <v>105.80796813964844</v>
      </c>
      <c r="X564" s="45"/>
      <c r="Y564" s="45"/>
      <c r="Z564" s="45">
        <v>99.273292541503906</v>
      </c>
      <c r="AA564" s="45">
        <v>108.73769378662109</v>
      </c>
      <c r="AB564" s="45">
        <v>96.578163146972656</v>
      </c>
      <c r="AC564" s="45">
        <v>108.92652893066406</v>
      </c>
      <c r="AD564" s="45">
        <v>103.62783050537109</v>
      </c>
      <c r="AE564" s="45"/>
      <c r="AF564" s="45">
        <v>87.886245727539062</v>
      </c>
      <c r="AG564" s="45"/>
      <c r="AH564" s="2">
        <f t="shared" si="449"/>
        <v>7.9509846768637669</v>
      </c>
      <c r="AI564" s="2">
        <f t="shared" si="450"/>
        <v>87.886245727539062</v>
      </c>
      <c r="AJ564" s="2">
        <f t="shared" si="451"/>
        <v>94.621550976952889</v>
      </c>
      <c r="AK564" s="2">
        <f t="shared" si="452"/>
        <v>106.54802799224854</v>
      </c>
      <c r="AL564" s="2">
        <f t="shared" si="453"/>
        <v>118.47450500754418</v>
      </c>
      <c r="AM564" s="2">
        <f t="shared" si="454"/>
        <v>122.61386871337891</v>
      </c>
      <c r="AN564" s="89"/>
      <c r="AO564" s="64">
        <f t="shared" ref="AO564" ca="1" si="504">AN563</f>
        <v>113.53404245581974</v>
      </c>
      <c r="AP564" s="88"/>
      <c r="AQ564" s="88"/>
      <c r="AR564" s="88"/>
      <c r="AS564" s="88"/>
      <c r="AT564" s="2"/>
    </row>
    <row r="565" spans="1:46">
      <c r="A565" s="14" t="str">
        <f>'data organization'!S566</f>
        <v>563:18:2.8:HS</v>
      </c>
      <c r="B565" s="45">
        <v>154.9053955078125</v>
      </c>
      <c r="C565" s="45">
        <v>154.92431640625</v>
      </c>
      <c r="D565" s="45">
        <v>154.90066528320312</v>
      </c>
      <c r="E565" s="45">
        <v>154.93614196777344</v>
      </c>
      <c r="F565" s="45">
        <v>154.89830017089844</v>
      </c>
      <c r="G565" s="45">
        <v>154.92668151855469</v>
      </c>
      <c r="H565" s="45">
        <v>154.92431640625</v>
      </c>
      <c r="I565" s="45">
        <v>138.99740600585938</v>
      </c>
      <c r="J565" s="45">
        <v>141.04325866699219</v>
      </c>
      <c r="K565" s="45">
        <v>154.90066528320312</v>
      </c>
      <c r="L565" s="45">
        <v>116.59944915771484</v>
      </c>
      <c r="M565" s="45">
        <v>154.91249084472656</v>
      </c>
      <c r="N565" s="45">
        <v>154.92668151855469</v>
      </c>
      <c r="O565" s="45">
        <v>146.85916137695312</v>
      </c>
      <c r="P565" s="45"/>
      <c r="Q565" s="45"/>
      <c r="R565" s="45">
        <v>154.92431640625</v>
      </c>
      <c r="S565" s="45"/>
      <c r="T565" s="45"/>
      <c r="U565" s="45">
        <v>130.63424682617187</v>
      </c>
      <c r="V565" s="45">
        <v>154.91012573242187</v>
      </c>
      <c r="W565" s="45">
        <v>154.90303039550781</v>
      </c>
      <c r="X565" s="45"/>
      <c r="Y565" s="45"/>
      <c r="Z565" s="45">
        <v>144.26458740234375</v>
      </c>
      <c r="AA565" s="45">
        <v>127.57846832275391</v>
      </c>
      <c r="AB565" s="45">
        <v>144.179443359375</v>
      </c>
      <c r="AC565" s="45">
        <v>154.89356994628906</v>
      </c>
      <c r="AD565" s="45">
        <v>91.658958435058594</v>
      </c>
      <c r="AE565" s="45"/>
      <c r="AF565" s="45">
        <v>106.41985321044922</v>
      </c>
      <c r="AG565" s="45"/>
      <c r="AH565" s="2">
        <f t="shared" si="449"/>
        <v>17.520632503919863</v>
      </c>
      <c r="AI565" s="2">
        <f t="shared" si="450"/>
        <v>91.658958435058594</v>
      </c>
      <c r="AJ565" s="2">
        <f t="shared" si="451"/>
        <v>117.76161500042718</v>
      </c>
      <c r="AK565" s="2">
        <f t="shared" si="452"/>
        <v>144.04256375630698</v>
      </c>
      <c r="AL565" s="2">
        <f t="shared" si="453"/>
        <v>170.32351251218677</v>
      </c>
      <c r="AM565" s="2">
        <f t="shared" si="454"/>
        <v>154.93614196777344</v>
      </c>
      <c r="AN565" s="89"/>
      <c r="AO565" s="64">
        <f t="shared" ref="AO565" ca="1" si="505">AN563</f>
        <v>113.53404245581974</v>
      </c>
      <c r="AP565" s="88"/>
      <c r="AQ565" s="88"/>
      <c r="AR565" s="88"/>
      <c r="AS565" s="88"/>
      <c r="AT565" s="2"/>
    </row>
    <row r="566" spans="1:46">
      <c r="A566" s="14" t="str">
        <f>'data organization'!S567</f>
        <v>564:18:2.78:HI</v>
      </c>
      <c r="B566" s="45">
        <v>113.08079528808594</v>
      </c>
      <c r="C566" s="45">
        <v>114.64484405517578</v>
      </c>
      <c r="D566" s="45">
        <v>107.60662078857422</v>
      </c>
      <c r="E566" s="45">
        <v>120.27542877197266</v>
      </c>
      <c r="F566" s="45">
        <v>111.82955932617187</v>
      </c>
      <c r="G566" s="45">
        <v>111.9859619140625</v>
      </c>
      <c r="H566" s="45">
        <v>109.48348236083984</v>
      </c>
      <c r="I566" s="45">
        <v>103.69649505615234</v>
      </c>
      <c r="J566" s="45">
        <v>109.63988494873047</v>
      </c>
      <c r="K566" s="45">
        <v>120.27542877197266</v>
      </c>
      <c r="L566" s="45">
        <v>101.97604370117187</v>
      </c>
      <c r="M566" s="45">
        <v>99.786376953125</v>
      </c>
      <c r="N566" s="45">
        <v>111.9859619140625</v>
      </c>
      <c r="O566" s="45">
        <v>99.942779541015625</v>
      </c>
      <c r="P566" s="45"/>
      <c r="Q566" s="45"/>
      <c r="R566" s="45">
        <v>97.440299987792969</v>
      </c>
      <c r="S566" s="45"/>
      <c r="T566" s="45"/>
      <c r="U566" s="45">
        <v>128.2520751953125</v>
      </c>
      <c r="V566" s="45">
        <v>103.38368988037109</v>
      </c>
      <c r="W566" s="45">
        <v>104.79133605957031</v>
      </c>
      <c r="X566" s="45"/>
      <c r="Y566" s="45"/>
      <c r="Z566" s="45">
        <v>101.03761291503906</v>
      </c>
      <c r="AA566" s="45">
        <v>114.48844146728516</v>
      </c>
      <c r="AB566" s="45">
        <v>100.09918212890625</v>
      </c>
      <c r="AC566" s="45">
        <v>109.32707977294922</v>
      </c>
      <c r="AD566" s="45">
        <v>110.26551055908203</v>
      </c>
      <c r="AE566" s="45"/>
      <c r="AF566" s="45">
        <v>90.871292114257813</v>
      </c>
      <c r="AG566" s="45"/>
      <c r="AH566" s="2">
        <f t="shared" si="449"/>
        <v>8.3817548561108346</v>
      </c>
      <c r="AI566" s="2">
        <f t="shared" si="450"/>
        <v>90.871292114257813</v>
      </c>
      <c r="AJ566" s="2">
        <f t="shared" si="451"/>
        <v>95.600958693820402</v>
      </c>
      <c r="AK566" s="2">
        <f t="shared" si="452"/>
        <v>108.17359097798665</v>
      </c>
      <c r="AL566" s="2">
        <f t="shared" si="453"/>
        <v>120.7462232621529</v>
      </c>
      <c r="AM566" s="2">
        <f t="shared" si="454"/>
        <v>128.2520751953125</v>
      </c>
      <c r="AN566" s="89">
        <f ca="1">INDIRECT("'calcGREEN(1)'!R"&amp;ROW('calcGREEN(1)'!$V$17)+(ROW(AN566)-ROW($AN$116))/3&amp;"C"&amp;COLUMN('calcGREEN(1)'!$V$17),FALSE)</f>
        <v>112.62088979737929</v>
      </c>
      <c r="AO566" s="64">
        <f t="shared" ref="AO566" ca="1" si="506">AN566</f>
        <v>112.62088979737929</v>
      </c>
      <c r="AP566" s="88">
        <f>AK566-AK569</f>
        <v>0.89281241099038766</v>
      </c>
      <c r="AQ566" s="88">
        <f>AK567-AK570</f>
        <v>0.96155643463134766</v>
      </c>
      <c r="AR566" s="88">
        <f>AK568-AK571</f>
        <v>1.1373399098714003</v>
      </c>
      <c r="AS566" s="88">
        <f>data3!AM566</f>
        <v>2.7224786819949998E-2</v>
      </c>
      <c r="AT566" s="2"/>
    </row>
    <row r="567" spans="1:46">
      <c r="A567" s="14" t="str">
        <f>'data organization'!S568</f>
        <v>565:18:2.78:LO</v>
      </c>
      <c r="B567" s="45">
        <v>108.98374938964844</v>
      </c>
      <c r="C567" s="45">
        <v>114.17372131347656</v>
      </c>
      <c r="D567" s="45">
        <v>104.06843566894531</v>
      </c>
      <c r="E567" s="45">
        <v>121.63538360595703</v>
      </c>
      <c r="F567" s="45">
        <v>107.12405395507812</v>
      </c>
      <c r="G567" s="45">
        <v>112.85191345214844</v>
      </c>
      <c r="H567" s="45">
        <v>111.186767578125</v>
      </c>
      <c r="I567" s="45">
        <v>98.838409423828125</v>
      </c>
      <c r="J567" s="45">
        <v>100.97848510742187</v>
      </c>
      <c r="K567" s="45">
        <v>113.30968475341797</v>
      </c>
      <c r="L567" s="45">
        <v>99.782562255859375</v>
      </c>
      <c r="M567" s="45">
        <v>105.27008819580078</v>
      </c>
      <c r="N567" s="45">
        <v>115.7930908203125</v>
      </c>
      <c r="O567" s="45">
        <v>97.093154907226563</v>
      </c>
      <c r="P567" s="45"/>
      <c r="Q567" s="45"/>
      <c r="R567" s="45">
        <v>97.528038024902344</v>
      </c>
      <c r="S567" s="45"/>
      <c r="T567" s="45"/>
      <c r="U567" s="45">
        <v>115.54131317138672</v>
      </c>
      <c r="V567" s="45">
        <v>106.05401611328125</v>
      </c>
      <c r="W567" s="45">
        <v>104.82948303222656</v>
      </c>
      <c r="X567" s="45"/>
      <c r="Y567" s="45"/>
      <c r="Z567" s="45">
        <v>98.18035888671875</v>
      </c>
      <c r="AA567" s="45">
        <v>107.65048980712891</v>
      </c>
      <c r="AB567" s="45">
        <v>95.634010314941406</v>
      </c>
      <c r="AC567" s="45">
        <v>107.75921630859375</v>
      </c>
      <c r="AD567" s="45">
        <v>103.03273010253906</v>
      </c>
      <c r="AE567" s="45"/>
      <c r="AF567" s="45">
        <v>86.942092895507813</v>
      </c>
      <c r="AG567" s="45"/>
      <c r="AH567" s="2">
        <f t="shared" si="449"/>
        <v>7.9400703469257898</v>
      </c>
      <c r="AI567" s="2">
        <f t="shared" si="450"/>
        <v>86.942092895507813</v>
      </c>
      <c r="AJ567" s="2">
        <f t="shared" si="451"/>
        <v>93.683279858131016</v>
      </c>
      <c r="AK567" s="2">
        <f t="shared" si="452"/>
        <v>105.5933853785197</v>
      </c>
      <c r="AL567" s="2">
        <f t="shared" si="453"/>
        <v>117.50349089890838</v>
      </c>
      <c r="AM567" s="2">
        <f t="shared" si="454"/>
        <v>121.63538360595703</v>
      </c>
      <c r="AN567" s="89"/>
      <c r="AO567" s="64">
        <f t="shared" ref="AO567" ca="1" si="507">AN566</f>
        <v>112.62088979737929</v>
      </c>
      <c r="AP567" s="88"/>
      <c r="AQ567" s="88"/>
      <c r="AR567" s="88"/>
      <c r="AS567" s="88"/>
      <c r="AT567" s="2"/>
    </row>
    <row r="568" spans="1:46">
      <c r="A568" s="14" t="str">
        <f>'data organization'!S569</f>
        <v>566:18:2.78:HS</v>
      </c>
      <c r="B568" s="45">
        <v>151.46409606933594</v>
      </c>
      <c r="C568" s="45">
        <v>154.92431640625</v>
      </c>
      <c r="D568" s="45">
        <v>154.90303039550781</v>
      </c>
      <c r="E568" s="45">
        <v>154.92668151855469</v>
      </c>
      <c r="F568" s="45">
        <v>154.90303039550781</v>
      </c>
      <c r="G568" s="45">
        <v>154.92195129394531</v>
      </c>
      <c r="H568" s="45">
        <v>154.92195129394531</v>
      </c>
      <c r="I568" s="45">
        <v>138.22163391113281</v>
      </c>
      <c r="J568" s="45">
        <v>142.4718017578125</v>
      </c>
      <c r="K568" s="45">
        <v>154.90303039550781</v>
      </c>
      <c r="L568" s="45">
        <v>116.62073516845703</v>
      </c>
      <c r="M568" s="45">
        <v>154.90303039550781</v>
      </c>
      <c r="N568" s="45">
        <v>154.93377685546875</v>
      </c>
      <c r="O568" s="45">
        <v>139.931640625</v>
      </c>
      <c r="P568" s="45"/>
      <c r="Q568" s="45"/>
      <c r="R568" s="45">
        <v>154.92668151855469</v>
      </c>
      <c r="S568" s="45"/>
      <c r="T568" s="45"/>
      <c r="U568" s="45">
        <v>126.29183197021484</v>
      </c>
      <c r="V568" s="45">
        <v>154.90303039550781</v>
      </c>
      <c r="W568" s="45">
        <v>154.886474609375</v>
      </c>
      <c r="X568" s="45"/>
      <c r="Y568" s="45"/>
      <c r="Z568" s="45">
        <v>140.6624755859375</v>
      </c>
      <c r="AA568" s="45">
        <v>121.67505645751953</v>
      </c>
      <c r="AB568" s="45">
        <v>144.19363403320312</v>
      </c>
      <c r="AC568" s="45">
        <v>154.89593505859375</v>
      </c>
      <c r="AD568" s="45">
        <v>90.112152099609375</v>
      </c>
      <c r="AE568" s="45"/>
      <c r="AF568" s="45">
        <v>107.33516693115234</v>
      </c>
      <c r="AG568" s="45"/>
      <c r="AH568" s="2">
        <f t="shared" si="449"/>
        <v>18.003004271040613</v>
      </c>
      <c r="AI568" s="2">
        <f t="shared" si="450"/>
        <v>90.112152099609375</v>
      </c>
      <c r="AJ568" s="2">
        <f t="shared" si="451"/>
        <v>116.03020797433913</v>
      </c>
      <c r="AK568" s="2">
        <f t="shared" si="452"/>
        <v>143.03471438090006</v>
      </c>
      <c r="AL568" s="2">
        <f t="shared" si="453"/>
        <v>170.03922078746098</v>
      </c>
      <c r="AM568" s="2">
        <f t="shared" si="454"/>
        <v>154.93377685546875</v>
      </c>
      <c r="AN568" s="89"/>
      <c r="AO568" s="64">
        <f t="shared" ref="AO568" ca="1" si="508">AN566</f>
        <v>112.62088979737929</v>
      </c>
      <c r="AP568" s="88"/>
      <c r="AQ568" s="88"/>
      <c r="AR568" s="88"/>
      <c r="AS568" s="88"/>
      <c r="AT568" s="2"/>
    </row>
    <row r="569" spans="1:46">
      <c r="A569" s="14" t="str">
        <f>'data organization'!S570</f>
        <v>567:18:2.76:HI</v>
      </c>
      <c r="B569" s="45">
        <v>112.14236450195312</v>
      </c>
      <c r="C569" s="45">
        <v>113.70641326904297</v>
      </c>
      <c r="D569" s="45">
        <v>106.66819000244141</v>
      </c>
      <c r="E569" s="45">
        <v>119.33699798583984</v>
      </c>
      <c r="F569" s="45">
        <v>110.89112854003906</v>
      </c>
      <c r="G569" s="45">
        <v>111.20393371582031</v>
      </c>
      <c r="H569" s="45">
        <v>108.54505157470703</v>
      </c>
      <c r="I569" s="45">
        <v>102.75807189941406</v>
      </c>
      <c r="J569" s="45">
        <v>108.85786437988281</v>
      </c>
      <c r="K569" s="45">
        <v>119.33699798583984</v>
      </c>
      <c r="L569" s="45">
        <v>101.03761291503906</v>
      </c>
      <c r="M569" s="45">
        <v>98.847946166992188</v>
      </c>
      <c r="N569" s="45">
        <v>111.04753112792969</v>
      </c>
      <c r="O569" s="45">
        <v>99.160751342773438</v>
      </c>
      <c r="P569" s="45"/>
      <c r="Q569" s="45"/>
      <c r="R569" s="45">
        <v>96.658271789550781</v>
      </c>
      <c r="S569" s="45"/>
      <c r="T569" s="45"/>
      <c r="U569" s="45">
        <v>127.15724182128906</v>
      </c>
      <c r="V569" s="45">
        <v>102.44525909423828</v>
      </c>
      <c r="W569" s="45">
        <v>104.00930786132812</v>
      </c>
      <c r="X569" s="45"/>
      <c r="Y569" s="45"/>
      <c r="Z569" s="45">
        <v>100.25559234619141</v>
      </c>
      <c r="AA569" s="45">
        <v>113.55001068115234</v>
      </c>
      <c r="AB569" s="45">
        <v>99.160751342773438</v>
      </c>
      <c r="AC569" s="45">
        <v>108.38864898681641</v>
      </c>
      <c r="AD569" s="45">
        <v>109.48348236083984</v>
      </c>
      <c r="AE569" s="45"/>
      <c r="AF569" s="45">
        <v>90.089263916015625</v>
      </c>
      <c r="AG569" s="45"/>
      <c r="AH569" s="2">
        <f t="shared" si="449"/>
        <v>8.3337924484803185</v>
      </c>
      <c r="AI569" s="2">
        <f t="shared" si="450"/>
        <v>90.089263916015625</v>
      </c>
      <c r="AJ569" s="2">
        <f t="shared" si="451"/>
        <v>94.78008989427579</v>
      </c>
      <c r="AK569" s="2">
        <f t="shared" si="452"/>
        <v>107.28077856699626</v>
      </c>
      <c r="AL569" s="2">
        <f t="shared" si="453"/>
        <v>119.78146723971673</v>
      </c>
      <c r="AM569" s="2">
        <f t="shared" si="454"/>
        <v>127.15724182128906</v>
      </c>
      <c r="AN569" s="89">
        <f ca="1">INDIRECT("'calcGREEN(1)'!R"&amp;ROW('calcGREEN(1)'!$V$17)+(ROW(AN569)-ROW($AN$116))/3&amp;"C"&amp;COLUMN('calcGREEN(1)'!$V$17),FALSE)</f>
        <v>111.71848081919083</v>
      </c>
      <c r="AO569" s="64">
        <f t="shared" ref="AO569" ca="1" si="509">AN569</f>
        <v>111.71848081919083</v>
      </c>
      <c r="AP569" s="88">
        <f>AK569-AK572</f>
        <v>0.91236241658529593</v>
      </c>
      <c r="AQ569" s="88">
        <f>AK570-AK573</f>
        <v>0.88430817921957328</v>
      </c>
      <c r="AR569" s="88">
        <f>AK571-AK574</f>
        <v>1.9022690455119005</v>
      </c>
      <c r="AS569" s="88">
        <f>data3!AM569</f>
        <v>2.7807451063587063E-2</v>
      </c>
      <c r="AT569" s="2"/>
    </row>
    <row r="570" spans="1:46">
      <c r="A570" s="14" t="str">
        <f>'data organization'!S571</f>
        <v>568:18:2.76:LO</v>
      </c>
      <c r="B570" s="45">
        <v>107.51316070556641</v>
      </c>
      <c r="C570" s="45">
        <v>113.21812438964844</v>
      </c>
      <c r="D570" s="45">
        <v>103.20439147949219</v>
      </c>
      <c r="E570" s="45">
        <v>120.54245758056641</v>
      </c>
      <c r="F570" s="45">
        <v>105.85374450683594</v>
      </c>
      <c r="G570" s="45">
        <v>111.8333740234375</v>
      </c>
      <c r="H570" s="45">
        <v>110.32845306396484</v>
      </c>
      <c r="I570" s="45">
        <v>97.802703857421875</v>
      </c>
      <c r="J570" s="45">
        <v>100.091552734375</v>
      </c>
      <c r="K570" s="45">
        <v>112.35408782958984</v>
      </c>
      <c r="L570" s="45">
        <v>98.769744873046875</v>
      </c>
      <c r="M570" s="45">
        <v>104.47470855712891</v>
      </c>
      <c r="N570" s="45">
        <v>114.76882934570312</v>
      </c>
      <c r="O570" s="45">
        <v>96.280616760253906</v>
      </c>
      <c r="P570" s="45"/>
      <c r="Q570" s="45"/>
      <c r="R570" s="45">
        <v>96.704048156738281</v>
      </c>
      <c r="S570" s="45"/>
      <c r="T570" s="45"/>
      <c r="U570" s="45">
        <v>114.95193481445312</v>
      </c>
      <c r="V570" s="45">
        <v>104.96681213378906</v>
      </c>
      <c r="W570" s="45">
        <v>103.8223876953125</v>
      </c>
      <c r="X570" s="45"/>
      <c r="Y570" s="45"/>
      <c r="Z570" s="45">
        <v>97.476539611816406</v>
      </c>
      <c r="AA570" s="45">
        <v>106.58617401123047</v>
      </c>
      <c r="AB570" s="45">
        <v>94.86724853515625</v>
      </c>
      <c r="AC570" s="45">
        <v>106.50606536865234</v>
      </c>
      <c r="AD570" s="45">
        <v>102.04280090332031</v>
      </c>
      <c r="AE570" s="45"/>
      <c r="AF570" s="45">
        <v>86.203933715820313</v>
      </c>
      <c r="AG570" s="45"/>
      <c r="AH570" s="2">
        <f t="shared" si="449"/>
        <v>7.8769978037960344</v>
      </c>
      <c r="AI570" s="2">
        <f t="shared" si="450"/>
        <v>86.203933715820313</v>
      </c>
      <c r="AJ570" s="2">
        <f t="shared" si="451"/>
        <v>92.816332238194292</v>
      </c>
      <c r="AK570" s="2">
        <f t="shared" si="452"/>
        <v>104.63182894388835</v>
      </c>
      <c r="AL570" s="2">
        <f t="shared" si="453"/>
        <v>116.44732564958241</v>
      </c>
      <c r="AM570" s="2">
        <f t="shared" si="454"/>
        <v>120.54245758056641</v>
      </c>
      <c r="AN570" s="89"/>
      <c r="AO570" s="64">
        <f t="shared" ref="AO570" ca="1" si="510">AN569</f>
        <v>111.71848081919083</v>
      </c>
      <c r="AP570" s="88"/>
      <c r="AQ570" s="88"/>
      <c r="AR570" s="88"/>
      <c r="AS570" s="88"/>
      <c r="AT570" s="2"/>
    </row>
    <row r="571" spans="1:46">
      <c r="A571" s="14" t="str">
        <f>'data organization'!S572</f>
        <v>569:18:2.76:HS</v>
      </c>
      <c r="B571" s="45">
        <v>145.15388488769531</v>
      </c>
      <c r="C571" s="45">
        <v>154.92431640625</v>
      </c>
      <c r="D571" s="45">
        <v>154.90066528320312</v>
      </c>
      <c r="E571" s="45">
        <v>154.92904663085937</v>
      </c>
      <c r="F571" s="45">
        <v>152.59465026855469</v>
      </c>
      <c r="G571" s="45">
        <v>154.92431640625</v>
      </c>
      <c r="H571" s="45">
        <v>154.91958618164062</v>
      </c>
      <c r="I571" s="45">
        <v>133.47004699707031</v>
      </c>
      <c r="J571" s="45">
        <v>142.4718017578125</v>
      </c>
      <c r="K571" s="45">
        <v>154.74220275878906</v>
      </c>
      <c r="L571" s="45">
        <v>117.81040954589844</v>
      </c>
      <c r="M571" s="45">
        <v>154.91722106933594</v>
      </c>
      <c r="N571" s="45">
        <v>154.92904663085937</v>
      </c>
      <c r="O571" s="45">
        <v>133.89341735839844</v>
      </c>
      <c r="P571" s="45"/>
      <c r="Q571" s="45"/>
      <c r="R571" s="45">
        <v>154.93141174316406</v>
      </c>
      <c r="S571" s="45"/>
      <c r="T571" s="45"/>
      <c r="U571" s="45">
        <v>124.94369506835937</v>
      </c>
      <c r="V571" s="45">
        <v>154.90066528320312</v>
      </c>
      <c r="W571" s="45">
        <v>154.89593505859375</v>
      </c>
      <c r="X571" s="45"/>
      <c r="Y571" s="45"/>
      <c r="Z571" s="45">
        <v>139.72824096679687</v>
      </c>
      <c r="AA571" s="45">
        <v>117.35630035400391</v>
      </c>
      <c r="AB571" s="45">
        <v>143.52430725097656</v>
      </c>
      <c r="AC571" s="45">
        <v>154.89356994628906</v>
      </c>
      <c r="AD571" s="45">
        <v>88.593727111816406</v>
      </c>
      <c r="AE571" s="45"/>
      <c r="AF571" s="45">
        <v>107.18852233886719</v>
      </c>
      <c r="AG571" s="45"/>
      <c r="AH571" s="2">
        <f t="shared" si="449"/>
        <v>18.430497881531398</v>
      </c>
      <c r="AI571" s="2">
        <f t="shared" si="450"/>
        <v>88.593727111816406</v>
      </c>
      <c r="AJ571" s="2">
        <f t="shared" si="451"/>
        <v>114.25162764873156</v>
      </c>
      <c r="AK571" s="2">
        <f t="shared" si="452"/>
        <v>141.89737447102866</v>
      </c>
      <c r="AL571" s="2">
        <f t="shared" si="453"/>
        <v>169.54312129332575</v>
      </c>
      <c r="AM571" s="2">
        <f t="shared" si="454"/>
        <v>154.93141174316406</v>
      </c>
      <c r="AN571" s="89"/>
      <c r="AO571" s="64">
        <f t="shared" ref="AO571" ca="1" si="511">AN569</f>
        <v>111.71848081919083</v>
      </c>
      <c r="AP571" s="88"/>
      <c r="AQ571" s="88"/>
      <c r="AR571" s="88"/>
      <c r="AS571" s="88"/>
      <c r="AT571" s="2"/>
    </row>
    <row r="572" spans="1:46">
      <c r="A572" s="14" t="str">
        <f>'data organization'!S573</f>
        <v>570:18:2.74:HI</v>
      </c>
      <c r="B572" s="45">
        <v>111.20393371582031</v>
      </c>
      <c r="C572" s="45">
        <v>112.76799011230469</v>
      </c>
      <c r="D572" s="45">
        <v>105.72975921630859</v>
      </c>
      <c r="E572" s="45">
        <v>118.24215698242187</v>
      </c>
      <c r="F572" s="45">
        <v>109.95269775390625</v>
      </c>
      <c r="G572" s="45">
        <v>110.26551055908203</v>
      </c>
      <c r="H572" s="45">
        <v>107.60662078857422</v>
      </c>
      <c r="I572" s="45">
        <v>101.97604370117187</v>
      </c>
      <c r="J572" s="45">
        <v>107.91943359375</v>
      </c>
      <c r="K572" s="45">
        <v>118.24215698242187</v>
      </c>
      <c r="L572" s="45">
        <v>100.25559234619141</v>
      </c>
      <c r="M572" s="45">
        <v>98.06591796875</v>
      </c>
      <c r="N572" s="45">
        <v>110.10910034179687</v>
      </c>
      <c r="O572" s="45">
        <v>98.378730773925781</v>
      </c>
      <c r="P572" s="45"/>
      <c r="Q572" s="45"/>
      <c r="R572" s="45">
        <v>95.719841003417969</v>
      </c>
      <c r="S572" s="45"/>
      <c r="T572" s="45"/>
      <c r="U572" s="45">
        <v>126.06240844726562</v>
      </c>
      <c r="V572" s="45">
        <v>101.66323089599609</v>
      </c>
      <c r="W572" s="45">
        <v>103.07087707519531</v>
      </c>
      <c r="X572" s="45"/>
      <c r="Y572" s="45"/>
      <c r="Z572" s="45">
        <v>99.317161560058594</v>
      </c>
      <c r="AA572" s="45">
        <v>112.61157989501953</v>
      </c>
      <c r="AB572" s="45">
        <v>98.378730773925781</v>
      </c>
      <c r="AC572" s="45">
        <v>107.45021820068359</v>
      </c>
      <c r="AD572" s="45">
        <v>108.54505157470703</v>
      </c>
      <c r="AE572" s="45"/>
      <c r="AF572" s="45">
        <v>89.307243347167969</v>
      </c>
      <c r="AG572" s="45"/>
      <c r="AH572" s="2">
        <f t="shared" si="449"/>
        <v>8.2511927321179606</v>
      </c>
      <c r="AI572" s="2">
        <f t="shared" si="450"/>
        <v>89.307243347167969</v>
      </c>
      <c r="AJ572" s="2">
        <f t="shared" si="451"/>
        <v>93.991627052234023</v>
      </c>
      <c r="AK572" s="2">
        <f t="shared" si="452"/>
        <v>106.36841615041097</v>
      </c>
      <c r="AL572" s="2">
        <f t="shared" si="453"/>
        <v>118.74520524858791</v>
      </c>
      <c r="AM572" s="2">
        <f t="shared" si="454"/>
        <v>126.06240844726562</v>
      </c>
      <c r="AN572" s="89">
        <f ca="1">INDIRECT("'calcGREEN(1)'!R"&amp;ROW('calcGREEN(1)'!$V$17)+(ROW(AN572)-ROW($AN$116))/3&amp;"C"&amp;COLUMN('calcGREEN(1)'!$V$17),FALSE)</f>
        <v>110.79675850539374</v>
      </c>
      <c r="AO572" s="64">
        <f t="shared" ref="AO572" ca="1" si="512">AN572</f>
        <v>110.79675850539374</v>
      </c>
      <c r="AP572" s="88">
        <f>AK572-AK575</f>
        <v>0.91236209869384766</v>
      </c>
      <c r="AQ572" s="88">
        <f>AK573-AK576</f>
        <v>0.93771489461262547</v>
      </c>
      <c r="AR572" s="88">
        <f>AK574-AK577</f>
        <v>1.8705358505249023</v>
      </c>
      <c r="AS572" s="88">
        <f>data3!AM572</f>
        <v>2.9564403718517429E-2</v>
      </c>
      <c r="AT572" s="2"/>
    </row>
    <row r="573" spans="1:46">
      <c r="A573" s="14" t="str">
        <f>'data organization'!S574</f>
        <v>571:18:2.74:LO</v>
      </c>
      <c r="B573" s="45">
        <v>106.44312286376953</v>
      </c>
      <c r="C573" s="45">
        <v>112.30831146240234</v>
      </c>
      <c r="D573" s="45">
        <v>102.80384826660156</v>
      </c>
      <c r="E573" s="45">
        <v>119.59830474853516</v>
      </c>
      <c r="F573" s="45">
        <v>104.55481719970703</v>
      </c>
      <c r="G573" s="45">
        <v>110.80911254882812</v>
      </c>
      <c r="H573" s="45">
        <v>109.49301910400391</v>
      </c>
      <c r="I573" s="45">
        <v>96.910049438476563</v>
      </c>
      <c r="J573" s="45">
        <v>99.221786499023438</v>
      </c>
      <c r="K573" s="45">
        <v>111.25543975830078</v>
      </c>
      <c r="L573" s="45">
        <v>98.151748657226563</v>
      </c>
      <c r="M573" s="45">
        <v>103.51338958740234</v>
      </c>
      <c r="N573" s="45">
        <v>113.73311614990234</v>
      </c>
      <c r="O573" s="45">
        <v>95.445182800292969</v>
      </c>
      <c r="P573" s="45"/>
      <c r="Q573" s="45"/>
      <c r="R573" s="45">
        <v>95.9029541015625</v>
      </c>
      <c r="S573" s="45"/>
      <c r="T573" s="45"/>
      <c r="U573" s="45">
        <v>114.179443359375</v>
      </c>
      <c r="V573" s="45">
        <v>103.95399475097656</v>
      </c>
      <c r="W573" s="45">
        <v>103.03273010253906</v>
      </c>
      <c r="X573" s="45"/>
      <c r="Y573" s="45"/>
      <c r="Z573" s="45">
        <v>96.641105651855469</v>
      </c>
      <c r="AA573" s="45">
        <v>105.87663269042969</v>
      </c>
      <c r="AB573" s="45">
        <v>94.054702758789063</v>
      </c>
      <c r="AC573" s="45">
        <v>105.40741729736328</v>
      </c>
      <c r="AD573" s="45">
        <v>101.25315093994141</v>
      </c>
      <c r="AE573" s="45"/>
      <c r="AF573" s="45">
        <v>85.397117614746094</v>
      </c>
      <c r="AG573" s="45"/>
      <c r="AH573" s="2">
        <f t="shared" si="449"/>
        <v>7.8170537700150655</v>
      </c>
      <c r="AI573" s="2">
        <f t="shared" si="450"/>
        <v>85.397117614746094</v>
      </c>
      <c r="AJ573" s="2">
        <f t="shared" si="451"/>
        <v>92.021940109646181</v>
      </c>
      <c r="AK573" s="2">
        <f t="shared" si="452"/>
        <v>103.74752076466878</v>
      </c>
      <c r="AL573" s="2">
        <f t="shared" si="453"/>
        <v>115.47310141969137</v>
      </c>
      <c r="AM573" s="2">
        <f t="shared" si="454"/>
        <v>119.59830474853516</v>
      </c>
      <c r="AN573" s="89"/>
      <c r="AO573" s="64">
        <f t="shared" ref="AO573" ca="1" si="513">AN572</f>
        <v>110.79675850539374</v>
      </c>
      <c r="AP573" s="88"/>
      <c r="AQ573" s="88"/>
      <c r="AR573" s="88"/>
      <c r="AS573" s="88"/>
      <c r="AT573" s="2"/>
    </row>
    <row r="574" spans="1:46">
      <c r="A574" s="14" t="str">
        <f>'data organization'!S575</f>
        <v>572:18:2.74:HS</v>
      </c>
      <c r="B574" s="45">
        <v>140.30059814453125</v>
      </c>
      <c r="C574" s="45">
        <v>154.91958618164062</v>
      </c>
      <c r="D574" s="45">
        <v>154.89593505859375</v>
      </c>
      <c r="E574" s="45">
        <v>154.92904663085937</v>
      </c>
      <c r="F574" s="45">
        <v>145.20828247070312</v>
      </c>
      <c r="G574" s="45">
        <v>154.92195129394531</v>
      </c>
      <c r="H574" s="45">
        <v>154.92195129394531</v>
      </c>
      <c r="I574" s="45">
        <v>124.62439727783203</v>
      </c>
      <c r="J574" s="45">
        <v>140.50164794921875</v>
      </c>
      <c r="K574" s="45">
        <v>147.1287841796875</v>
      </c>
      <c r="L574" s="45">
        <v>117.33028411865234</v>
      </c>
      <c r="M574" s="45">
        <v>154.90776062011719</v>
      </c>
      <c r="N574" s="45">
        <v>154.92431640625</v>
      </c>
      <c r="O574" s="45">
        <v>128.80598449707031</v>
      </c>
      <c r="P574" s="45"/>
      <c r="Q574" s="45"/>
      <c r="R574" s="45">
        <v>154.92668151855469</v>
      </c>
      <c r="S574" s="45"/>
      <c r="T574" s="45"/>
      <c r="U574" s="45">
        <v>124.28145599365234</v>
      </c>
      <c r="V574" s="45">
        <v>154.89593505859375</v>
      </c>
      <c r="W574" s="45">
        <v>154.88174438476562</v>
      </c>
      <c r="X574" s="45"/>
      <c r="Y574" s="45"/>
      <c r="Z574" s="45">
        <v>139.63836669921875</v>
      </c>
      <c r="AA574" s="45">
        <v>114.72151947021484</v>
      </c>
      <c r="AB574" s="45">
        <v>139.969482421875</v>
      </c>
      <c r="AC574" s="45">
        <v>154.87937927246094</v>
      </c>
      <c r="AD574" s="45">
        <v>86.422523498535156</v>
      </c>
      <c r="AE574" s="45"/>
      <c r="AF574" s="45">
        <v>106.94491577148437</v>
      </c>
      <c r="AG574" s="45"/>
      <c r="AH574" s="2">
        <f t="shared" si="449"/>
        <v>18.937575921053753</v>
      </c>
      <c r="AI574" s="2">
        <f t="shared" si="450"/>
        <v>86.422523498535156</v>
      </c>
      <c r="AJ574" s="2">
        <f t="shared" si="451"/>
        <v>111.58874154393612</v>
      </c>
      <c r="AK574" s="2">
        <f t="shared" si="452"/>
        <v>139.99510542551675</v>
      </c>
      <c r="AL574" s="2">
        <f t="shared" si="453"/>
        <v>168.40146930709739</v>
      </c>
      <c r="AM574" s="2">
        <f t="shared" si="454"/>
        <v>154.92904663085937</v>
      </c>
      <c r="AN574" s="89"/>
      <c r="AO574" s="64">
        <f t="shared" ref="AO574" ca="1" si="514">AN572</f>
        <v>110.79675850539374</v>
      </c>
      <c r="AP574" s="88"/>
      <c r="AQ574" s="88"/>
      <c r="AR574" s="88"/>
      <c r="AS574" s="88"/>
      <c r="AT574" s="2"/>
    </row>
    <row r="575" spans="1:46">
      <c r="A575" s="14" t="str">
        <f>'data organization'!S576</f>
        <v>573:18:2.72:HI</v>
      </c>
      <c r="B575" s="45">
        <v>110.26551055908203</v>
      </c>
      <c r="C575" s="45">
        <v>111.67314910888672</v>
      </c>
      <c r="D575" s="45">
        <v>104.94773864746094</v>
      </c>
      <c r="E575" s="45">
        <v>117.30373382568359</v>
      </c>
      <c r="F575" s="45">
        <v>109.01426696777344</v>
      </c>
      <c r="G575" s="45">
        <v>109.32707977294922</v>
      </c>
      <c r="H575" s="45">
        <v>106.66819000244141</v>
      </c>
      <c r="I575" s="45">
        <v>101.03761291503906</v>
      </c>
      <c r="J575" s="45">
        <v>106.98100280761719</v>
      </c>
      <c r="K575" s="45">
        <v>117.30373382568359</v>
      </c>
      <c r="L575" s="45">
        <v>99.317161560058594</v>
      </c>
      <c r="M575" s="45">
        <v>97.283897399902344</v>
      </c>
      <c r="N575" s="45">
        <v>109.17066955566406</v>
      </c>
      <c r="O575" s="45">
        <v>97.440299987792969</v>
      </c>
      <c r="P575" s="45"/>
      <c r="Q575" s="45"/>
      <c r="R575" s="45">
        <v>94.937820434570313</v>
      </c>
      <c r="S575" s="45"/>
      <c r="T575" s="45"/>
      <c r="U575" s="45">
        <v>124.96757507324219</v>
      </c>
      <c r="V575" s="45">
        <v>100.72480010986328</v>
      </c>
      <c r="W575" s="45">
        <v>102.1324462890625</v>
      </c>
      <c r="X575" s="45"/>
      <c r="Y575" s="45"/>
      <c r="Z575" s="45">
        <v>98.535133361816406</v>
      </c>
      <c r="AA575" s="45">
        <v>111.67314910888672</v>
      </c>
      <c r="AB575" s="45">
        <v>97.596702575683594</v>
      </c>
      <c r="AC575" s="45">
        <v>106.51178741455078</v>
      </c>
      <c r="AD575" s="45">
        <v>107.60662078857422</v>
      </c>
      <c r="AE575" s="45"/>
      <c r="AF575" s="45">
        <v>88.525215148925781</v>
      </c>
      <c r="AG575" s="45"/>
      <c r="AH575" s="2">
        <f t="shared" si="449"/>
        <v>8.1873123725625803</v>
      </c>
      <c r="AI575" s="2">
        <f t="shared" si="450"/>
        <v>88.525215148925781</v>
      </c>
      <c r="AJ575" s="2">
        <f t="shared" si="451"/>
        <v>93.175085492873251</v>
      </c>
      <c r="AK575" s="2">
        <f t="shared" si="452"/>
        <v>105.45605405171712</v>
      </c>
      <c r="AL575" s="2">
        <f t="shared" si="453"/>
        <v>117.73702261056098</v>
      </c>
      <c r="AM575" s="2">
        <f t="shared" si="454"/>
        <v>124.96757507324219</v>
      </c>
      <c r="AN575" s="89">
        <f ca="1">INDIRECT("'calcGREEN(1)'!R"&amp;ROW('calcGREEN(1)'!$V$17)+(ROW(AN575)-ROW($AN$116))/3&amp;"C"&amp;COLUMN('calcGREEN(1)'!$V$17),FALSE)</f>
        <v>109.8167991937995</v>
      </c>
      <c r="AO575" s="64">
        <f t="shared" ref="AO575" ca="1" si="515">AN575</f>
        <v>109.8167991937995</v>
      </c>
      <c r="AP575" s="88">
        <f>AK575-AK578</f>
        <v>0.89932918548583984</v>
      </c>
      <c r="AQ575" s="88">
        <f>AK576-AK579</f>
        <v>0.98039118448893703</v>
      </c>
      <c r="AR575" s="88">
        <f>AK577-AK580</f>
        <v>2.0827112197875977</v>
      </c>
      <c r="AS575" s="88">
        <f>data3!AM575</f>
        <v>2.9095865065051907E-2</v>
      </c>
      <c r="AT575" s="2"/>
    </row>
    <row r="576" spans="1:46">
      <c r="A576" s="14" t="str">
        <f>'data organization'!S577</f>
        <v>574:18:2.72:LO</v>
      </c>
      <c r="B576" s="45">
        <v>105.09841918945312</v>
      </c>
      <c r="C576" s="45">
        <v>111.03227233886719</v>
      </c>
      <c r="D576" s="45">
        <v>102.19729614257812</v>
      </c>
      <c r="E576" s="45">
        <v>118.33943939208984</v>
      </c>
      <c r="F576" s="45">
        <v>103.25589752197266</v>
      </c>
      <c r="G576" s="45">
        <v>109.57312774658203</v>
      </c>
      <c r="H576" s="45">
        <v>108.37720489501953</v>
      </c>
      <c r="I576" s="45">
        <v>96.297782897949219</v>
      </c>
      <c r="J576" s="45">
        <v>98.2490234375</v>
      </c>
      <c r="K576" s="45">
        <v>110.07667541503906</v>
      </c>
      <c r="L576" s="45">
        <v>97.487983703613281</v>
      </c>
      <c r="M576" s="45">
        <v>102.83818054199219</v>
      </c>
      <c r="N576" s="45">
        <v>112.68024444580078</v>
      </c>
      <c r="O576" s="45">
        <v>94.626914978027344</v>
      </c>
      <c r="P576" s="45"/>
      <c r="Q576" s="45"/>
      <c r="R576" s="45">
        <v>95.067520141601562</v>
      </c>
      <c r="S576" s="45"/>
      <c r="T576" s="45"/>
      <c r="U576" s="45">
        <v>113.77890014648437</v>
      </c>
      <c r="V576" s="45">
        <v>102.90684509277344</v>
      </c>
      <c r="W576" s="45">
        <v>102.14579772949219</v>
      </c>
      <c r="X576" s="45"/>
      <c r="Y576" s="45"/>
      <c r="Z576" s="45">
        <v>95.759902954101563</v>
      </c>
      <c r="AA576" s="45">
        <v>105.0640869140625</v>
      </c>
      <c r="AB576" s="45">
        <v>93.499656677246094</v>
      </c>
      <c r="AC576" s="45">
        <v>104.15426635742187</v>
      </c>
      <c r="AD576" s="45">
        <v>100.25749969482422</v>
      </c>
      <c r="AE576" s="45"/>
      <c r="AF576" s="45">
        <v>84.670402526855469</v>
      </c>
      <c r="AG576" s="45"/>
      <c r="AH576" s="2">
        <f t="shared" si="449"/>
        <v>7.6884645416394619</v>
      </c>
      <c r="AI576" s="2">
        <f t="shared" si="450"/>
        <v>84.670402526855469</v>
      </c>
      <c r="AJ576" s="2">
        <f t="shared" si="451"/>
        <v>91.277109057596959</v>
      </c>
      <c r="AK576" s="2">
        <f t="shared" si="452"/>
        <v>102.80980587005615</v>
      </c>
      <c r="AL576" s="2">
        <f t="shared" si="453"/>
        <v>114.34250268251535</v>
      </c>
      <c r="AM576" s="2">
        <f t="shared" si="454"/>
        <v>118.33943939208984</v>
      </c>
      <c r="AN576" s="89"/>
      <c r="AO576" s="64">
        <f t="shared" ref="AO576" ca="1" si="516">AN575</f>
        <v>109.8167991937995</v>
      </c>
      <c r="AP576" s="88"/>
      <c r="AQ576" s="88"/>
      <c r="AR576" s="88"/>
      <c r="AS576" s="88"/>
      <c r="AT576" s="2"/>
    </row>
    <row r="577" spans="1:46">
      <c r="A577" s="14" t="str">
        <f>'data organization'!S578</f>
        <v>575:18:2.72:HS</v>
      </c>
      <c r="B577" s="45">
        <v>136.71504211425781</v>
      </c>
      <c r="C577" s="45">
        <v>154.91722106933594</v>
      </c>
      <c r="D577" s="45">
        <v>154.88883972167969</v>
      </c>
      <c r="E577" s="45">
        <v>154.92904663085937</v>
      </c>
      <c r="F577" s="45">
        <v>141.57778930664062</v>
      </c>
      <c r="G577" s="45">
        <v>154.91249084472656</v>
      </c>
      <c r="H577" s="45">
        <v>154.91485595703125</v>
      </c>
      <c r="I577" s="45">
        <v>116.8406982421875</v>
      </c>
      <c r="J577" s="45">
        <v>134.51072692871094</v>
      </c>
      <c r="K577" s="45">
        <v>141.57305908203125</v>
      </c>
      <c r="L577" s="45">
        <v>110.82139587402344</v>
      </c>
      <c r="M577" s="45">
        <v>154.90776062011719</v>
      </c>
      <c r="N577" s="45">
        <v>154.91958618164062</v>
      </c>
      <c r="O577" s="45">
        <v>125.68398284912109</v>
      </c>
      <c r="P577" s="45"/>
      <c r="Q577" s="45"/>
      <c r="R577" s="45">
        <v>154.92195129394531</v>
      </c>
      <c r="S577" s="45"/>
      <c r="T577" s="45"/>
      <c r="U577" s="45">
        <v>124.08277893066406</v>
      </c>
      <c r="V577" s="45">
        <v>154.89356994628906</v>
      </c>
      <c r="W577" s="45">
        <v>154.89356994628906</v>
      </c>
      <c r="X577" s="45"/>
      <c r="Y577" s="45"/>
      <c r="Z577" s="45">
        <v>142.66575622558594</v>
      </c>
      <c r="AA577" s="45">
        <v>111.98977661132812</v>
      </c>
      <c r="AB577" s="45">
        <v>133.99038696289062</v>
      </c>
      <c r="AC577" s="45">
        <v>154.87228393554687</v>
      </c>
      <c r="AD577" s="45">
        <v>84.520942687988281</v>
      </c>
      <c r="AE577" s="45"/>
      <c r="AF577" s="45">
        <v>106.04615783691406</v>
      </c>
      <c r="AG577" s="45"/>
      <c r="AH577" s="2">
        <f t="shared" si="449"/>
        <v>20.119579165465499</v>
      </c>
      <c r="AI577" s="2">
        <f t="shared" si="450"/>
        <v>84.520942687988281</v>
      </c>
      <c r="AJ577" s="2">
        <f t="shared" si="451"/>
        <v>107.94520082679361</v>
      </c>
      <c r="AK577" s="2">
        <f t="shared" si="452"/>
        <v>138.12456957499185</v>
      </c>
      <c r="AL577" s="2">
        <f t="shared" si="453"/>
        <v>168.3039383231901</v>
      </c>
      <c r="AM577" s="2">
        <f t="shared" si="454"/>
        <v>154.92904663085937</v>
      </c>
      <c r="AN577" s="89"/>
      <c r="AO577" s="64">
        <f t="shared" ref="AO577" ca="1" si="517">AN575</f>
        <v>109.8167991937995</v>
      </c>
      <c r="AP577" s="88"/>
      <c r="AQ577" s="88"/>
      <c r="AR577" s="88"/>
      <c r="AS577" s="88"/>
      <c r="AT577" s="2"/>
    </row>
    <row r="578" spans="1:46">
      <c r="A578" s="14" t="str">
        <f>'data organization'!S579</f>
        <v>576:18:2.7:HI</v>
      </c>
      <c r="B578" s="45">
        <v>109.32707977294922</v>
      </c>
      <c r="C578" s="45">
        <v>110.73471832275391</v>
      </c>
      <c r="D578" s="45">
        <v>104.00930786132812</v>
      </c>
      <c r="E578" s="45">
        <v>116.20889282226562</v>
      </c>
      <c r="F578" s="45">
        <v>108.07583618164062</v>
      </c>
      <c r="G578" s="45">
        <v>108.38864898681641</v>
      </c>
      <c r="H578" s="45">
        <v>105.72975921630859</v>
      </c>
      <c r="I578" s="45">
        <v>100.09918212890625</v>
      </c>
      <c r="J578" s="45">
        <v>106.04257202148437</v>
      </c>
      <c r="K578" s="45">
        <v>116.36530303955078</v>
      </c>
      <c r="L578" s="45">
        <v>98.535133361816406</v>
      </c>
      <c r="M578" s="45">
        <v>96.345466613769531</v>
      </c>
      <c r="N578" s="45">
        <v>108.23223876953125</v>
      </c>
      <c r="O578" s="45">
        <v>96.658271789550781</v>
      </c>
      <c r="P578" s="45"/>
      <c r="Q578" s="45"/>
      <c r="R578" s="45">
        <v>94.155792236328125</v>
      </c>
      <c r="S578" s="45"/>
      <c r="T578" s="45"/>
      <c r="U578" s="45">
        <v>123.87274169921875</v>
      </c>
      <c r="V578" s="45">
        <v>99.942779541015625</v>
      </c>
      <c r="W578" s="45">
        <v>101.35042572021484</v>
      </c>
      <c r="X578" s="45"/>
      <c r="Y578" s="45"/>
      <c r="Z578" s="45">
        <v>97.75311279296875</v>
      </c>
      <c r="AA578" s="45">
        <v>110.73471832275391</v>
      </c>
      <c r="AB578" s="45">
        <v>96.658271789550781</v>
      </c>
      <c r="AC578" s="45">
        <v>105.57335662841797</v>
      </c>
      <c r="AD578" s="45">
        <v>106.66819000244141</v>
      </c>
      <c r="AE578" s="45"/>
      <c r="AF578" s="45">
        <v>87.89959716796875</v>
      </c>
      <c r="AG578" s="45"/>
      <c r="AH578" s="2">
        <f t="shared" si="449"/>
        <v>8.1004304437115415</v>
      </c>
      <c r="AI578" s="2">
        <f t="shared" si="450"/>
        <v>87.89959716796875</v>
      </c>
      <c r="AJ578" s="2">
        <f t="shared" si="451"/>
        <v>92.406079200663967</v>
      </c>
      <c r="AK578" s="2">
        <f t="shared" si="452"/>
        <v>104.55672486623128</v>
      </c>
      <c r="AL578" s="2">
        <f t="shared" si="453"/>
        <v>116.70737053179859</v>
      </c>
      <c r="AM578" s="2">
        <f t="shared" si="454"/>
        <v>123.87274169921875</v>
      </c>
      <c r="AN578" s="89">
        <f ca="1">INDIRECT("'calcGREEN(1)'!R"&amp;ROW('calcGREEN(1)'!$V$17)+(ROW(AN578)-ROW($AN$116))/3&amp;"C"&amp;COLUMN('calcGREEN(1)'!$V$17),FALSE)</f>
        <v>108.85237034311618</v>
      </c>
      <c r="AO578" s="64">
        <f t="shared" ref="AO578" ca="1" si="518">AN578</f>
        <v>108.85237034311618</v>
      </c>
      <c r="AP578" s="88">
        <f>AK578-AK581</f>
        <v>0.92539501190185547</v>
      </c>
      <c r="AQ578" s="88">
        <f>AK579-AK582</f>
        <v>0.95082855224609375</v>
      </c>
      <c r="AR578" s="88">
        <f>AK580-AK583</f>
        <v>2.3656425476074219</v>
      </c>
      <c r="AS578" s="88">
        <f>data3!AM578</f>
        <v>2.9258866463937938E-2</v>
      </c>
      <c r="AT578" s="2"/>
    </row>
    <row r="579" spans="1:46">
      <c r="A579" s="14" t="str">
        <f>'data organization'!S580</f>
        <v>577:18:2.7:LO</v>
      </c>
      <c r="B579" s="45">
        <v>104.05699157714844</v>
      </c>
      <c r="C579" s="45">
        <v>109.79629516601562</v>
      </c>
      <c r="D579" s="45">
        <v>101.41336822509766</v>
      </c>
      <c r="E579" s="45">
        <v>117.29801177978516</v>
      </c>
      <c r="F579" s="45">
        <v>102.14007568359375</v>
      </c>
      <c r="G579" s="45">
        <v>108.40009307861328</v>
      </c>
      <c r="H579" s="45">
        <v>107.40444183349609</v>
      </c>
      <c r="I579" s="45">
        <v>95.588233947753906</v>
      </c>
      <c r="J579" s="45">
        <v>97.333488464355469</v>
      </c>
      <c r="K579" s="45">
        <v>108.86930847167969</v>
      </c>
      <c r="L579" s="45">
        <v>96.538108825683594</v>
      </c>
      <c r="M579" s="45">
        <v>101.67658233642578</v>
      </c>
      <c r="N579" s="45">
        <v>111.47287750244141</v>
      </c>
      <c r="O579" s="45">
        <v>93.745704650878906</v>
      </c>
      <c r="P579" s="45"/>
      <c r="Q579" s="45"/>
      <c r="R579" s="45">
        <v>94.335090637207031</v>
      </c>
      <c r="S579" s="45"/>
      <c r="T579" s="45"/>
      <c r="U579" s="45">
        <v>112.31403350830078</v>
      </c>
      <c r="V579" s="45">
        <v>101.77386474609375</v>
      </c>
      <c r="W579" s="45">
        <v>101.40192413330078</v>
      </c>
      <c r="X579" s="45"/>
      <c r="Y579" s="45"/>
      <c r="Z579" s="45">
        <v>94.8443603515625</v>
      </c>
      <c r="AA579" s="45">
        <v>104.10848999023437</v>
      </c>
      <c r="AB579" s="45">
        <v>92.761505126953125</v>
      </c>
      <c r="AC579" s="45">
        <v>103.29022979736328</v>
      </c>
      <c r="AD579" s="45">
        <v>99.347679138183594</v>
      </c>
      <c r="AE579" s="45"/>
      <c r="AF579" s="45">
        <v>83.995193481445313</v>
      </c>
      <c r="AG579" s="45"/>
      <c r="AH579" s="2">
        <f t="shared" ref="AH579:AH642" si="519">STDEV(B579:AG579)</f>
        <v>7.5359067660229195</v>
      </c>
      <c r="AI579" s="2">
        <f t="shared" ref="AI579:AI642" si="520">MIN(B579:AG579)</f>
        <v>83.995193481445313</v>
      </c>
      <c r="AJ579" s="2">
        <f t="shared" ref="AJ579:AJ642" si="521">AK579-1.5*AH579</f>
        <v>90.525554536532837</v>
      </c>
      <c r="AK579" s="2">
        <f t="shared" ref="AK579:AK642" si="522">AVERAGE(B579:AG579)</f>
        <v>101.82941468556722</v>
      </c>
      <c r="AL579" s="2">
        <f t="shared" ref="AL579:AL642" si="523">AK579+1.5*AH579</f>
        <v>113.13327483460159</v>
      </c>
      <c r="AM579" s="2">
        <f t="shared" ref="AM579:AM642" si="524">MAX(B579:AG579)</f>
        <v>117.29801177978516</v>
      </c>
      <c r="AN579" s="89"/>
      <c r="AO579" s="64">
        <f t="shared" ref="AO579" ca="1" si="525">AN578</f>
        <v>108.85237034311618</v>
      </c>
      <c r="AP579" s="88"/>
      <c r="AQ579" s="88"/>
      <c r="AR579" s="88"/>
      <c r="AS579" s="88"/>
      <c r="AT579" s="2"/>
    </row>
    <row r="580" spans="1:46">
      <c r="A580" s="14" t="str">
        <f>'data organization'!S581</f>
        <v>578:18:2.7:HS</v>
      </c>
      <c r="B580" s="45">
        <v>133.84611511230469</v>
      </c>
      <c r="C580" s="45">
        <v>154.91958618164062</v>
      </c>
      <c r="D580" s="45">
        <v>154.73747253417969</v>
      </c>
      <c r="E580" s="45">
        <v>154.92195129394531</v>
      </c>
      <c r="F580" s="45">
        <v>139.87960815429687</v>
      </c>
      <c r="G580" s="45">
        <v>154.91485595703125</v>
      </c>
      <c r="H580" s="45">
        <v>154.91485595703125</v>
      </c>
      <c r="I580" s="45">
        <v>109.75234985351562</v>
      </c>
      <c r="J580" s="45">
        <v>126.71282196044922</v>
      </c>
      <c r="K580" s="45">
        <v>138.11993408203125</v>
      </c>
      <c r="L580" s="45">
        <v>104.04524230957031</v>
      </c>
      <c r="M580" s="45">
        <v>154.89593505859375</v>
      </c>
      <c r="N580" s="45">
        <v>154.92904663085937</v>
      </c>
      <c r="O580" s="45">
        <v>122.55962371826172</v>
      </c>
      <c r="P580" s="45"/>
      <c r="Q580" s="45"/>
      <c r="R580" s="45">
        <v>154.92195129394531</v>
      </c>
      <c r="S580" s="45"/>
      <c r="T580" s="45"/>
      <c r="U580" s="45">
        <v>119.59845733642578</v>
      </c>
      <c r="V580" s="45">
        <v>154.89120483398438</v>
      </c>
      <c r="W580" s="45">
        <v>154.55062866210937</v>
      </c>
      <c r="X580" s="45"/>
      <c r="Y580" s="45"/>
      <c r="Z580" s="45">
        <v>144.28114318847656</v>
      </c>
      <c r="AA580" s="45">
        <v>109.32662200927734</v>
      </c>
      <c r="AB580" s="45">
        <v>125.57045745849609</v>
      </c>
      <c r="AC580" s="45">
        <v>154.59556579589844</v>
      </c>
      <c r="AD580" s="45">
        <v>82.449073791503906</v>
      </c>
      <c r="AE580" s="45"/>
      <c r="AF580" s="45">
        <v>105.67009735107422</v>
      </c>
      <c r="AG580" s="45"/>
      <c r="AH580" s="2">
        <f t="shared" si="519"/>
        <v>21.718907937021662</v>
      </c>
      <c r="AI580" s="2">
        <f t="shared" si="520"/>
        <v>82.449073791503906</v>
      </c>
      <c r="AJ580" s="2">
        <f t="shared" si="521"/>
        <v>103.46349644967177</v>
      </c>
      <c r="AK580" s="2">
        <f t="shared" si="522"/>
        <v>136.04185835520425</v>
      </c>
      <c r="AL580" s="2">
        <f t="shared" si="523"/>
        <v>168.62022026073674</v>
      </c>
      <c r="AM580" s="2">
        <f t="shared" si="524"/>
        <v>154.92904663085937</v>
      </c>
      <c r="AN580" s="89"/>
      <c r="AO580" s="64">
        <f t="shared" ref="AO580" ca="1" si="526">AN578</f>
        <v>108.85237034311618</v>
      </c>
      <c r="AP580" s="88"/>
      <c r="AQ580" s="88"/>
      <c r="AR580" s="88"/>
      <c r="AS580" s="88"/>
      <c r="AT580" s="2"/>
    </row>
    <row r="581" spans="1:46">
      <c r="A581" s="14" t="str">
        <f>'data organization'!S582</f>
        <v>579:18:2.68:HI</v>
      </c>
      <c r="B581" s="45">
        <v>108.38864898681641</v>
      </c>
      <c r="C581" s="45">
        <v>109.79629516601562</v>
      </c>
      <c r="D581" s="45">
        <v>103.07087707519531</v>
      </c>
      <c r="E581" s="45">
        <v>115.27046966552734</v>
      </c>
      <c r="F581" s="45">
        <v>106.98100280761719</v>
      </c>
      <c r="G581" s="45">
        <v>107.45021820068359</v>
      </c>
      <c r="H581" s="45">
        <v>104.79133605957031</v>
      </c>
      <c r="I581" s="45">
        <v>99.317161560058594</v>
      </c>
      <c r="J581" s="45">
        <v>105.10414123535156</v>
      </c>
      <c r="K581" s="45">
        <v>115.27046966552734</v>
      </c>
      <c r="L581" s="45">
        <v>97.596702575683594</v>
      </c>
      <c r="M581" s="45">
        <v>95.563438415527344</v>
      </c>
      <c r="N581" s="45">
        <v>107.29381561279297</v>
      </c>
      <c r="O581" s="45">
        <v>95.719841003417969</v>
      </c>
      <c r="P581" s="45"/>
      <c r="Q581" s="45"/>
      <c r="R581" s="45">
        <v>93.373771667480469</v>
      </c>
      <c r="S581" s="45"/>
      <c r="T581" s="45"/>
      <c r="U581" s="45">
        <v>122.93431091308594</v>
      </c>
      <c r="V581" s="45">
        <v>99.004348754882813</v>
      </c>
      <c r="W581" s="45">
        <v>100.41199493408203</v>
      </c>
      <c r="X581" s="45"/>
      <c r="Y581" s="45"/>
      <c r="Z581" s="45">
        <v>96.814682006835938</v>
      </c>
      <c r="AA581" s="45">
        <v>109.63988494873047</v>
      </c>
      <c r="AB581" s="45">
        <v>95.876251220703125</v>
      </c>
      <c r="AC581" s="45">
        <v>104.63492584228516</v>
      </c>
      <c r="AD581" s="45">
        <v>105.72975921630859</v>
      </c>
      <c r="AE581" s="45"/>
      <c r="AF581" s="45">
        <v>87.117568969726563</v>
      </c>
      <c r="AG581" s="45"/>
      <c r="AH581" s="2">
        <f t="shared" si="519"/>
        <v>8.0427052435114597</v>
      </c>
      <c r="AI581" s="2">
        <f t="shared" si="520"/>
        <v>87.117568969726563</v>
      </c>
      <c r="AJ581" s="2">
        <f t="shared" si="521"/>
        <v>91.567271989062235</v>
      </c>
      <c r="AK581" s="2">
        <f t="shared" si="522"/>
        <v>103.63132985432942</v>
      </c>
      <c r="AL581" s="2">
        <f t="shared" si="523"/>
        <v>115.69538771959661</v>
      </c>
      <c r="AM581" s="2">
        <f t="shared" si="524"/>
        <v>122.93431091308594</v>
      </c>
      <c r="AN581" s="89">
        <f ca="1">INDIRECT("'calcGREEN(1)'!R"&amp;ROW('calcGREEN(1)'!$V$17)+(ROW(AN581)-ROW($AN$116))/3&amp;"C"&amp;COLUMN('calcGREEN(1)'!$V$17),FALSE)</f>
        <v>107.88253855110645</v>
      </c>
      <c r="AO581" s="64">
        <f t="shared" ref="AO581" ca="1" si="527">AN581</f>
        <v>107.88253855110645</v>
      </c>
      <c r="AP581" s="88">
        <f>AK581-AK584</f>
        <v>0.93191305796304391</v>
      </c>
      <c r="AQ581" s="88">
        <f>AK582-AK585</f>
        <v>0.97276369730630563</v>
      </c>
      <c r="AR581" s="88">
        <f>AK583-AK586</f>
        <v>2.4450699488321845</v>
      </c>
      <c r="AS581" s="88">
        <f>data3!AM581</f>
        <v>2.8629418342344337E-2</v>
      </c>
      <c r="AT581" s="2"/>
    </row>
    <row r="582" spans="1:46">
      <c r="A582" s="14" t="str">
        <f>'data organization'!S583</f>
        <v>580:18:2.68:LO</v>
      </c>
      <c r="B582" s="45">
        <v>103.27878570556641</v>
      </c>
      <c r="C582" s="45">
        <v>108.57175445556641</v>
      </c>
      <c r="D582" s="45">
        <v>100.59510040283203</v>
      </c>
      <c r="E582" s="45">
        <v>116.08491516113281</v>
      </c>
      <c r="F582" s="45">
        <v>101.06431579589844</v>
      </c>
      <c r="G582" s="45">
        <v>107.27855682373047</v>
      </c>
      <c r="H582" s="45">
        <v>106.34584808349609</v>
      </c>
      <c r="I582" s="45">
        <v>94.9359130859375</v>
      </c>
      <c r="J582" s="45">
        <v>96.360725402832031</v>
      </c>
      <c r="K582" s="45">
        <v>108.10826110839844</v>
      </c>
      <c r="L582" s="45">
        <v>95.468070983886719</v>
      </c>
      <c r="M582" s="45">
        <v>100.62371063232422</v>
      </c>
      <c r="N582" s="45">
        <v>110.25406646728516</v>
      </c>
      <c r="O582" s="45">
        <v>93.047607421875</v>
      </c>
      <c r="P582" s="45"/>
      <c r="Q582" s="45"/>
      <c r="R582" s="45">
        <v>93.694206237792969</v>
      </c>
      <c r="S582" s="45"/>
      <c r="T582" s="45"/>
      <c r="U582" s="45">
        <v>110.81483459472656</v>
      </c>
      <c r="V582" s="45">
        <v>100.73242950439453</v>
      </c>
      <c r="W582" s="45">
        <v>100.52643585205078</v>
      </c>
      <c r="X582" s="45"/>
      <c r="Y582" s="45"/>
      <c r="Z582" s="45">
        <v>93.940261840820312</v>
      </c>
      <c r="AA582" s="45">
        <v>102.80384826660156</v>
      </c>
      <c r="AB582" s="45">
        <v>92.109176635742188</v>
      </c>
      <c r="AC582" s="45">
        <v>102.36324310302734</v>
      </c>
      <c r="AD582" s="45">
        <v>98.746849060058594</v>
      </c>
      <c r="AE582" s="45"/>
      <c r="AF582" s="45">
        <v>83.337150573730469</v>
      </c>
      <c r="AG582" s="45"/>
      <c r="AH582" s="2">
        <f t="shared" si="519"/>
        <v>7.3643988276255401</v>
      </c>
      <c r="AI582" s="2">
        <f t="shared" si="520"/>
        <v>83.337150573730469</v>
      </c>
      <c r="AJ582" s="2">
        <f t="shared" si="521"/>
        <v>89.831987891882818</v>
      </c>
      <c r="AK582" s="2">
        <f t="shared" si="522"/>
        <v>100.87858613332112</v>
      </c>
      <c r="AL582" s="2">
        <f t="shared" si="523"/>
        <v>111.92518437475943</v>
      </c>
      <c r="AM582" s="2">
        <f t="shared" si="524"/>
        <v>116.08491516113281</v>
      </c>
      <c r="AN582" s="89"/>
      <c r="AO582" s="64">
        <f t="shared" ref="AO582" ca="1" si="528">AN581</f>
        <v>107.88253855110645</v>
      </c>
      <c r="AP582" s="88"/>
      <c r="AQ582" s="88"/>
      <c r="AR582" s="88"/>
      <c r="AS582" s="88"/>
      <c r="AT582" s="2"/>
    </row>
    <row r="583" spans="1:46">
      <c r="A583" s="14" t="str">
        <f>'data organization'!S584</f>
        <v>581:18:2.68:HS</v>
      </c>
      <c r="B583" s="45">
        <v>131.69856262207031</v>
      </c>
      <c r="C583" s="45">
        <v>154.91722106933594</v>
      </c>
      <c r="D583" s="45">
        <v>147.03654479980469</v>
      </c>
      <c r="E583" s="45">
        <v>154.92195129394531</v>
      </c>
      <c r="F583" s="45">
        <v>140.16815185546875</v>
      </c>
      <c r="G583" s="45">
        <v>154.91958618164062</v>
      </c>
      <c r="H583" s="45">
        <v>154.91722106933594</v>
      </c>
      <c r="I583" s="45">
        <v>105.40283966064453</v>
      </c>
      <c r="J583" s="45">
        <v>116.72480010986328</v>
      </c>
      <c r="K583" s="45">
        <v>135.426025390625</v>
      </c>
      <c r="L583" s="45">
        <v>101.68718719482422</v>
      </c>
      <c r="M583" s="45">
        <v>154.9053955078125</v>
      </c>
      <c r="N583" s="45">
        <v>154.91958618164062</v>
      </c>
      <c r="O583" s="45">
        <v>118.99061584472656</v>
      </c>
      <c r="P583" s="45"/>
      <c r="Q583" s="45"/>
      <c r="R583" s="45">
        <v>154.92668151855469</v>
      </c>
      <c r="S583" s="45"/>
      <c r="T583" s="45"/>
      <c r="U583" s="45">
        <v>115.12123107910156</v>
      </c>
      <c r="V583" s="45">
        <v>154.88410949707031</v>
      </c>
      <c r="W583" s="45">
        <v>149.34255981445312</v>
      </c>
      <c r="X583" s="45"/>
      <c r="Y583" s="45"/>
      <c r="Z583" s="45">
        <v>142.00350952148437</v>
      </c>
      <c r="AA583" s="45">
        <v>107.25238800048828</v>
      </c>
      <c r="AB583" s="45">
        <v>119.03555297851562</v>
      </c>
      <c r="AC583" s="45">
        <v>153.46974182128906</v>
      </c>
      <c r="AD583" s="45">
        <v>81.006332397460938</v>
      </c>
      <c r="AE583" s="45"/>
      <c r="AF583" s="45">
        <v>104.55138397216797</v>
      </c>
      <c r="AG583" s="45"/>
      <c r="AH583" s="2">
        <f t="shared" si="519"/>
        <v>22.599965036357883</v>
      </c>
      <c r="AI583" s="2">
        <f t="shared" si="520"/>
        <v>81.006332397460938</v>
      </c>
      <c r="AJ583" s="2">
        <f t="shared" si="521"/>
        <v>99.77626825306001</v>
      </c>
      <c r="AK583" s="2">
        <f t="shared" si="522"/>
        <v>133.67621580759683</v>
      </c>
      <c r="AL583" s="2">
        <f t="shared" si="523"/>
        <v>167.57616336213366</v>
      </c>
      <c r="AM583" s="2">
        <f t="shared" si="524"/>
        <v>154.92668151855469</v>
      </c>
      <c r="AN583" s="89"/>
      <c r="AO583" s="64">
        <f t="shared" ref="AO583" ca="1" si="529">AN581</f>
        <v>107.88253855110645</v>
      </c>
      <c r="AP583" s="88"/>
      <c r="AQ583" s="88"/>
      <c r="AR583" s="88"/>
      <c r="AS583" s="88"/>
      <c r="AT583" s="2"/>
    </row>
    <row r="584" spans="1:46">
      <c r="A584" s="14" t="str">
        <f>'data organization'!S585</f>
        <v>582:18:2.66:HI</v>
      </c>
      <c r="B584" s="45">
        <v>107.29381561279297</v>
      </c>
      <c r="C584" s="45">
        <v>108.85786437988281</v>
      </c>
      <c r="D584" s="45">
        <v>102.1324462890625</v>
      </c>
      <c r="E584" s="45">
        <v>114.17562866210937</v>
      </c>
      <c r="F584" s="45">
        <v>106.04257202148437</v>
      </c>
      <c r="G584" s="45">
        <v>106.51178741455078</v>
      </c>
      <c r="H584" s="45">
        <v>103.8529052734375</v>
      </c>
      <c r="I584" s="45">
        <v>98.378730773925781</v>
      </c>
      <c r="J584" s="45">
        <v>104.16571044921875</v>
      </c>
      <c r="K584" s="45">
        <v>114.33203887939453</v>
      </c>
      <c r="L584" s="45">
        <v>96.814682006835938</v>
      </c>
      <c r="M584" s="45">
        <v>94.625007629394531</v>
      </c>
      <c r="N584" s="45">
        <v>106.35538482666016</v>
      </c>
      <c r="O584" s="45">
        <v>94.937820434570313</v>
      </c>
      <c r="P584" s="45"/>
      <c r="Q584" s="45"/>
      <c r="R584" s="45">
        <v>92.435340881347656</v>
      </c>
      <c r="S584" s="45"/>
      <c r="T584" s="45"/>
      <c r="U584" s="45">
        <v>121.8394775390625</v>
      </c>
      <c r="V584" s="45">
        <v>98.06591796875</v>
      </c>
      <c r="W584" s="45">
        <v>99.473564147949219</v>
      </c>
      <c r="X584" s="45"/>
      <c r="Y584" s="45"/>
      <c r="Z584" s="45">
        <v>96.03265380859375</v>
      </c>
      <c r="AA584" s="45">
        <v>108.70145416259766</v>
      </c>
      <c r="AB584" s="45">
        <v>94.937820434570313</v>
      </c>
      <c r="AC584" s="45">
        <v>103.69649505615234</v>
      </c>
      <c r="AD584" s="45">
        <v>104.79133605957031</v>
      </c>
      <c r="AE584" s="45"/>
      <c r="AF584" s="45">
        <v>86.335548400878906</v>
      </c>
      <c r="AG584" s="45"/>
      <c r="AH584" s="2">
        <f t="shared" si="519"/>
        <v>7.9812275074719246</v>
      </c>
      <c r="AI584" s="2">
        <f t="shared" si="520"/>
        <v>86.335548400878906</v>
      </c>
      <c r="AJ584" s="2">
        <f t="shared" si="521"/>
        <v>90.727575535158493</v>
      </c>
      <c r="AK584" s="2">
        <f t="shared" si="522"/>
        <v>102.69941679636638</v>
      </c>
      <c r="AL584" s="2">
        <f t="shared" si="523"/>
        <v>114.67125805757426</v>
      </c>
      <c r="AM584" s="2">
        <f t="shared" si="524"/>
        <v>121.8394775390625</v>
      </c>
      <c r="AN584" s="89">
        <f ca="1">INDIRECT("'calcGREEN(1)'!R"&amp;ROW('calcGREEN(1)'!$V$17)+(ROW(AN584)-ROW($AN$116))/3&amp;"C"&amp;COLUMN('calcGREEN(1)'!$V$17),FALSE)</f>
        <v>106.93357082095281</v>
      </c>
      <c r="AO584" s="64">
        <f t="shared" ref="AO584" ca="1" si="530">AN584</f>
        <v>106.93357082095281</v>
      </c>
      <c r="AP584" s="88">
        <f>AK584-AK587</f>
        <v>0.91236305236816406</v>
      </c>
      <c r="AQ584" s="88">
        <f>AK585-AK588</f>
        <v>0.99278958638510062</v>
      </c>
      <c r="AR584" s="88">
        <f>AK586-AK589</f>
        <v>1.6844781239827569</v>
      </c>
      <c r="AS584" s="88">
        <f>data3!AM584</f>
        <v>2.8289564194217576E-2</v>
      </c>
      <c r="AT584" s="2"/>
    </row>
    <row r="585" spans="1:46">
      <c r="A585" s="14" t="str">
        <f>'data organization'!S586</f>
        <v>583:18:2.66:LO</v>
      </c>
      <c r="B585" s="45">
        <v>102.38613128662109</v>
      </c>
      <c r="C585" s="45">
        <v>107.42160797119141</v>
      </c>
      <c r="D585" s="45">
        <v>99.616615295410156</v>
      </c>
      <c r="E585" s="45">
        <v>115.08926391601562</v>
      </c>
      <c r="F585" s="45">
        <v>100.1373291015625</v>
      </c>
      <c r="G585" s="45">
        <v>106.14556884765625</v>
      </c>
      <c r="H585" s="45">
        <v>105.23002624511719</v>
      </c>
      <c r="I585" s="45">
        <v>94.226364135742187</v>
      </c>
      <c r="J585" s="45">
        <v>95.387962341308594</v>
      </c>
      <c r="K585" s="45">
        <v>107.0897216796875</v>
      </c>
      <c r="L585" s="45">
        <v>94.432365417480469</v>
      </c>
      <c r="M585" s="45">
        <v>99.696723937988281</v>
      </c>
      <c r="N585" s="45">
        <v>109.069580078125</v>
      </c>
      <c r="O585" s="45">
        <v>92.160675048828125</v>
      </c>
      <c r="P585" s="45"/>
      <c r="Q585" s="45"/>
      <c r="R585" s="45">
        <v>92.601280212402344</v>
      </c>
      <c r="S585" s="45"/>
      <c r="T585" s="45"/>
      <c r="U585" s="45">
        <v>109.761962890625</v>
      </c>
      <c r="V585" s="45">
        <v>99.656669616699219</v>
      </c>
      <c r="W585" s="45">
        <v>99.628059387207031</v>
      </c>
      <c r="X585" s="45"/>
      <c r="Y585" s="45"/>
      <c r="Z585" s="45">
        <v>93.236434936523438</v>
      </c>
      <c r="AA585" s="45">
        <v>101.47631072998047</v>
      </c>
      <c r="AB585" s="45">
        <v>91.348136901855469</v>
      </c>
      <c r="AC585" s="45">
        <v>101.40192413330078</v>
      </c>
      <c r="AD585" s="45">
        <v>97.90570068359375</v>
      </c>
      <c r="AE585" s="45"/>
      <c r="AF585" s="45">
        <v>82.633323669433594</v>
      </c>
      <c r="AG585" s="45"/>
      <c r="AH585" s="2">
        <f t="shared" si="519"/>
        <v>7.2658607460841909</v>
      </c>
      <c r="AI585" s="2">
        <f t="shared" si="520"/>
        <v>82.633323669433594</v>
      </c>
      <c r="AJ585" s="2">
        <f t="shared" si="521"/>
        <v>89.007031316888529</v>
      </c>
      <c r="AK585" s="2">
        <f t="shared" si="522"/>
        <v>99.905822436014816</v>
      </c>
      <c r="AL585" s="2">
        <f t="shared" si="523"/>
        <v>110.8046135551411</v>
      </c>
      <c r="AM585" s="2">
        <f t="shared" si="524"/>
        <v>115.08926391601562</v>
      </c>
      <c r="AN585" s="89"/>
      <c r="AO585" s="64">
        <f t="shared" ref="AO585" ca="1" si="531">AN584</f>
        <v>106.93357082095281</v>
      </c>
      <c r="AP585" s="88"/>
      <c r="AQ585" s="88"/>
      <c r="AR585" s="88"/>
      <c r="AS585" s="88"/>
      <c r="AT585" s="2"/>
    </row>
    <row r="586" spans="1:46">
      <c r="A586" s="14" t="str">
        <f>'data organization'!S587</f>
        <v>584:18:2.66:HS</v>
      </c>
      <c r="B586" s="45">
        <v>131.40290832519531</v>
      </c>
      <c r="C586" s="45">
        <v>154.91485595703125</v>
      </c>
      <c r="D586" s="45">
        <v>139.47752380371094</v>
      </c>
      <c r="E586" s="45">
        <v>154.92195129394531</v>
      </c>
      <c r="F586" s="45">
        <v>142.02479553222656</v>
      </c>
      <c r="G586" s="45">
        <v>154.91249084472656</v>
      </c>
      <c r="H586" s="45">
        <v>154.90776062011719</v>
      </c>
      <c r="I586" s="45">
        <v>103.38300323486328</v>
      </c>
      <c r="J586" s="45">
        <v>99.868392944335938</v>
      </c>
      <c r="K586" s="45">
        <v>131.85466003417969</v>
      </c>
      <c r="L586" s="45">
        <v>100.51407623291016</v>
      </c>
      <c r="M586" s="45">
        <v>154.89830017089844</v>
      </c>
      <c r="N586" s="45">
        <v>154.91958618164062</v>
      </c>
      <c r="O586" s="45">
        <v>116.77684020996094</v>
      </c>
      <c r="P586" s="45"/>
      <c r="Q586" s="45"/>
      <c r="R586" s="45">
        <v>154.91485595703125</v>
      </c>
      <c r="S586" s="45"/>
      <c r="T586" s="45"/>
      <c r="U586" s="45">
        <v>110.98222351074219</v>
      </c>
      <c r="V586" s="45">
        <v>154.88174438476562</v>
      </c>
      <c r="W586" s="45">
        <v>141.75990295410156</v>
      </c>
      <c r="X586" s="45"/>
      <c r="Y586" s="45"/>
      <c r="Z586" s="45">
        <v>139.93873596191406</v>
      </c>
      <c r="AA586" s="45">
        <v>105.88533020019531</v>
      </c>
      <c r="AB586" s="45">
        <v>115.71251678466797</v>
      </c>
      <c r="AC586" s="45">
        <v>147.12168884277344</v>
      </c>
      <c r="AD586" s="45">
        <v>79.081100463867188</v>
      </c>
      <c r="AE586" s="45"/>
      <c r="AF586" s="45">
        <v>104.49225616455078</v>
      </c>
      <c r="AG586" s="45"/>
      <c r="AH586" s="2">
        <f t="shared" si="519"/>
        <v>23.543369026112835</v>
      </c>
      <c r="AI586" s="2">
        <f t="shared" si="520"/>
        <v>79.081100463867188</v>
      </c>
      <c r="AJ586" s="2">
        <f t="shared" si="521"/>
        <v>95.916092319595393</v>
      </c>
      <c r="AK586" s="2">
        <f t="shared" si="522"/>
        <v>131.23114585876465</v>
      </c>
      <c r="AL586" s="2">
        <f t="shared" si="523"/>
        <v>166.54619939793389</v>
      </c>
      <c r="AM586" s="2">
        <f t="shared" si="524"/>
        <v>154.92195129394531</v>
      </c>
      <c r="AN586" s="89"/>
      <c r="AO586" s="64">
        <f t="shared" ref="AO586" ca="1" si="532">AN584</f>
        <v>106.93357082095281</v>
      </c>
      <c r="AP586" s="88"/>
      <c r="AQ586" s="88"/>
      <c r="AR586" s="88"/>
      <c r="AS586" s="88"/>
      <c r="AT586" s="2"/>
    </row>
    <row r="587" spans="1:46">
      <c r="A587" s="14" t="str">
        <f>'data organization'!S588</f>
        <v>585:18:2.64:HI</v>
      </c>
      <c r="B587" s="45">
        <v>106.35538482666016</v>
      </c>
      <c r="C587" s="45">
        <v>107.91943359375</v>
      </c>
      <c r="D587" s="45">
        <v>101.19401550292969</v>
      </c>
      <c r="E587" s="45">
        <v>113.23719787597656</v>
      </c>
      <c r="F587" s="45">
        <v>105.10414123535156</v>
      </c>
      <c r="G587" s="45">
        <v>105.41695404052734</v>
      </c>
      <c r="H587" s="45">
        <v>102.91447448730469</v>
      </c>
      <c r="I587" s="45">
        <v>97.440299987792969</v>
      </c>
      <c r="J587" s="45">
        <v>103.22727966308594</v>
      </c>
      <c r="K587" s="45">
        <v>113.23719787597656</v>
      </c>
      <c r="L587" s="45">
        <v>95.876251220703125</v>
      </c>
      <c r="M587" s="45">
        <v>93.842987060546875</v>
      </c>
      <c r="N587" s="45">
        <v>105.41695404052734</v>
      </c>
      <c r="O587" s="45">
        <v>94.155792236328125</v>
      </c>
      <c r="P587" s="45"/>
      <c r="Q587" s="45"/>
      <c r="R587" s="45">
        <v>91.653312683105469</v>
      </c>
      <c r="S587" s="45"/>
      <c r="T587" s="45"/>
      <c r="U587" s="45">
        <v>120.74463653564453</v>
      </c>
      <c r="V587" s="45">
        <v>97.283897399902344</v>
      </c>
      <c r="W587" s="45">
        <v>98.691535949707031</v>
      </c>
      <c r="X587" s="45"/>
      <c r="Y587" s="45"/>
      <c r="Z587" s="45">
        <v>95.094223022460938</v>
      </c>
      <c r="AA587" s="45">
        <v>107.76303100585937</v>
      </c>
      <c r="AB587" s="45">
        <v>94.155792236328125</v>
      </c>
      <c r="AC587" s="45">
        <v>102.75807189941406</v>
      </c>
      <c r="AD587" s="45">
        <v>103.8529052734375</v>
      </c>
      <c r="AE587" s="45"/>
      <c r="AF587" s="45">
        <v>85.553520202636719</v>
      </c>
      <c r="AG587" s="45"/>
      <c r="AH587" s="2">
        <f t="shared" si="519"/>
        <v>7.9025035925193663</v>
      </c>
      <c r="AI587" s="2">
        <f t="shared" si="520"/>
        <v>85.553520202636719</v>
      </c>
      <c r="AJ587" s="2">
        <f t="shared" si="521"/>
        <v>89.933298355219165</v>
      </c>
      <c r="AK587" s="2">
        <f t="shared" si="522"/>
        <v>101.78705374399821</v>
      </c>
      <c r="AL587" s="2">
        <f t="shared" si="523"/>
        <v>113.64080913277726</v>
      </c>
      <c r="AM587" s="2">
        <f t="shared" si="524"/>
        <v>120.74463653564453</v>
      </c>
      <c r="AN587" s="89">
        <f ca="1">INDIRECT("'calcGREEN(1)'!R"&amp;ROW('calcGREEN(1)'!$V$17)+(ROW(AN587)-ROW($AN$116))/3&amp;"C"&amp;COLUMN('calcGREEN(1)'!$V$17),FALSE)</f>
        <v>105.9958680985501</v>
      </c>
      <c r="AO587" s="64">
        <f t="shared" ref="AO587" ca="1" si="533">AN587</f>
        <v>105.9958680985501</v>
      </c>
      <c r="AP587" s="88">
        <f>AK587-AK590</f>
        <v>0.93842887878417969</v>
      </c>
      <c r="AQ587" s="88">
        <f>AK588-AK591</f>
        <v>0.96775531768798828</v>
      </c>
      <c r="AR587" s="88">
        <f>AK589-AK592</f>
        <v>1.1437473297119141</v>
      </c>
      <c r="AS587" s="88">
        <f>data3!AM587</f>
        <v>2.8709757712579442E-2</v>
      </c>
      <c r="AT587" s="2"/>
    </row>
    <row r="588" spans="1:46">
      <c r="A588" s="14" t="str">
        <f>'data organization'!S589</f>
        <v>586:18:2.64:LO</v>
      </c>
      <c r="B588" s="45">
        <v>101.88258361816406</v>
      </c>
      <c r="C588" s="45">
        <v>106.08262634277344</v>
      </c>
      <c r="D588" s="45">
        <v>98.609519958496094</v>
      </c>
      <c r="E588" s="45">
        <v>114.03639221191406</v>
      </c>
      <c r="F588" s="45">
        <v>98.998626708984375</v>
      </c>
      <c r="G588" s="45">
        <v>105.08697509765625</v>
      </c>
      <c r="H588" s="45">
        <v>104.49759674072266</v>
      </c>
      <c r="I588" s="45">
        <v>93.430992126464844</v>
      </c>
      <c r="J588" s="45">
        <v>94.386589050292969</v>
      </c>
      <c r="K588" s="45">
        <v>105.63629913330078</v>
      </c>
      <c r="L588" s="45">
        <v>93.522544860839844</v>
      </c>
      <c r="M588" s="45">
        <v>98.580909729003906</v>
      </c>
      <c r="N588" s="45">
        <v>108.09681701660156</v>
      </c>
      <c r="O588" s="45">
        <v>91.262306213378906</v>
      </c>
      <c r="P588" s="45"/>
      <c r="Q588" s="45"/>
      <c r="R588" s="45">
        <v>91.496910095214844</v>
      </c>
      <c r="S588" s="45"/>
      <c r="T588" s="45"/>
      <c r="U588" s="45">
        <v>108.49736785888672</v>
      </c>
      <c r="V588" s="45">
        <v>98.678184509277344</v>
      </c>
      <c r="W588" s="45">
        <v>98.563743591308594</v>
      </c>
      <c r="X588" s="45"/>
      <c r="Y588" s="45"/>
      <c r="Z588" s="45">
        <v>92.463951110839844</v>
      </c>
      <c r="AA588" s="45">
        <v>99.988555908203125</v>
      </c>
      <c r="AB588" s="45">
        <v>90.403984069824219</v>
      </c>
      <c r="AC588" s="45">
        <v>100.38338470458984</v>
      </c>
      <c r="AD588" s="45">
        <v>97.207595825195313</v>
      </c>
      <c r="AE588" s="45"/>
      <c r="AF588" s="45">
        <v>82.118331909179687</v>
      </c>
      <c r="AG588" s="45"/>
      <c r="AH588" s="2">
        <f t="shared" si="519"/>
        <v>7.148876077079831</v>
      </c>
      <c r="AI588" s="2">
        <f t="shared" si="520"/>
        <v>82.118331909179687</v>
      </c>
      <c r="AJ588" s="2">
        <f t="shared" si="521"/>
        <v>88.189718734009972</v>
      </c>
      <c r="AK588" s="2">
        <f t="shared" si="522"/>
        <v>98.913032849629715</v>
      </c>
      <c r="AL588" s="2">
        <f t="shared" si="523"/>
        <v>109.63634696524946</v>
      </c>
      <c r="AM588" s="2">
        <f t="shared" si="524"/>
        <v>114.03639221191406</v>
      </c>
      <c r="AN588" s="89"/>
      <c r="AO588" s="64">
        <f t="shared" ref="AO588" ca="1" si="534">AN587</f>
        <v>105.9958680985501</v>
      </c>
      <c r="AP588" s="88"/>
      <c r="AQ588" s="88"/>
      <c r="AR588" s="88"/>
      <c r="AS588" s="88"/>
      <c r="AT588" s="2"/>
    </row>
    <row r="589" spans="1:46">
      <c r="A589" s="14" t="str">
        <f>'data organization'!S590</f>
        <v>587:18:2.64:HS</v>
      </c>
      <c r="B589" s="45">
        <v>131.60159301757813</v>
      </c>
      <c r="C589" s="45">
        <v>154.91249084472656</v>
      </c>
      <c r="D589" s="45">
        <v>135.40237426757813</v>
      </c>
      <c r="E589" s="45">
        <v>154.91722106933594</v>
      </c>
      <c r="F589" s="45">
        <v>144.03044128417969</v>
      </c>
      <c r="G589" s="45">
        <v>154.9053955078125</v>
      </c>
      <c r="H589" s="45">
        <v>154.9053955078125</v>
      </c>
      <c r="I589" s="45">
        <v>102.1507568359375</v>
      </c>
      <c r="J589" s="45">
        <v>94.333946228027344</v>
      </c>
      <c r="K589" s="45">
        <v>130.60350036621094</v>
      </c>
      <c r="L589" s="45">
        <v>99.899139404296875</v>
      </c>
      <c r="M589" s="45">
        <v>154.90303039550781</v>
      </c>
      <c r="N589" s="45">
        <v>154.91722106933594</v>
      </c>
      <c r="O589" s="45">
        <v>115.18035888671875</v>
      </c>
      <c r="P589" s="45"/>
      <c r="Q589" s="45"/>
      <c r="R589" s="45">
        <v>154.91012573242187</v>
      </c>
      <c r="S589" s="45"/>
      <c r="T589" s="45"/>
      <c r="U589" s="45">
        <v>106.91416931152344</v>
      </c>
      <c r="V589" s="45">
        <v>154.87937927246094</v>
      </c>
      <c r="W589" s="45">
        <v>137.379638671875</v>
      </c>
      <c r="X589" s="45"/>
      <c r="Y589" s="45"/>
      <c r="Z589" s="45">
        <v>131.24917602539062</v>
      </c>
      <c r="AA589" s="45">
        <v>104.37636566162109</v>
      </c>
      <c r="AB589" s="45">
        <v>113.80384826660156</v>
      </c>
      <c r="AC589" s="45">
        <v>141.92782592773437</v>
      </c>
      <c r="AD589" s="45">
        <v>77.120391845703125</v>
      </c>
      <c r="AE589" s="45"/>
      <c r="AF589" s="45">
        <v>103.896240234375</v>
      </c>
      <c r="AG589" s="45"/>
      <c r="AH589" s="2">
        <f t="shared" si="519"/>
        <v>24.216186544789071</v>
      </c>
      <c r="AI589" s="2">
        <f t="shared" si="520"/>
        <v>77.120391845703125</v>
      </c>
      <c r="AJ589" s="2">
        <f t="shared" si="521"/>
        <v>93.222387917598283</v>
      </c>
      <c r="AK589" s="2">
        <f t="shared" si="522"/>
        <v>129.54666773478189</v>
      </c>
      <c r="AL589" s="2">
        <f t="shared" si="523"/>
        <v>165.87094755196551</v>
      </c>
      <c r="AM589" s="2">
        <f t="shared" si="524"/>
        <v>154.91722106933594</v>
      </c>
      <c r="AN589" s="89"/>
      <c r="AO589" s="64">
        <f t="shared" ref="AO589" ca="1" si="535">AN587</f>
        <v>105.9958680985501</v>
      </c>
      <c r="AP589" s="88"/>
      <c r="AQ589" s="88"/>
      <c r="AR589" s="88"/>
      <c r="AS589" s="88"/>
      <c r="AT589" s="2"/>
    </row>
    <row r="590" spans="1:46">
      <c r="A590" s="14" t="str">
        <f>'data organization'!S591</f>
        <v>588:18:2.62:HI</v>
      </c>
      <c r="B590" s="45">
        <v>105.41695404052734</v>
      </c>
      <c r="C590" s="45">
        <v>106.82460021972656</v>
      </c>
      <c r="D590" s="45">
        <v>100.25559234619141</v>
      </c>
      <c r="E590" s="45">
        <v>112.14236450195312</v>
      </c>
      <c r="F590" s="45">
        <v>104.16571044921875</v>
      </c>
      <c r="G590" s="45">
        <v>104.47852325439453</v>
      </c>
      <c r="H590" s="45">
        <v>101.97604370117187</v>
      </c>
      <c r="I590" s="45">
        <v>96.658271789550781</v>
      </c>
      <c r="J590" s="45">
        <v>102.28885650634766</v>
      </c>
      <c r="K590" s="45">
        <v>112.14236450195312</v>
      </c>
      <c r="L590" s="45">
        <v>95.094223022460938</v>
      </c>
      <c r="M590" s="45">
        <v>93.060958862304688</v>
      </c>
      <c r="N590" s="45">
        <v>104.32212066650391</v>
      </c>
      <c r="O590" s="45">
        <v>93.217361450195313</v>
      </c>
      <c r="P590" s="45"/>
      <c r="Q590" s="45"/>
      <c r="R590" s="45">
        <v>90.871292114257813</v>
      </c>
      <c r="S590" s="45"/>
      <c r="T590" s="45"/>
      <c r="U590" s="45">
        <v>119.49340057373047</v>
      </c>
      <c r="V590" s="45">
        <v>96.345466613769531</v>
      </c>
      <c r="W590" s="45">
        <v>97.75311279296875</v>
      </c>
      <c r="X590" s="45"/>
      <c r="Y590" s="45"/>
      <c r="Z590" s="45">
        <v>94.312202453613281</v>
      </c>
      <c r="AA590" s="45">
        <v>106.82460021972656</v>
      </c>
      <c r="AB590" s="45">
        <v>93.217361450195313</v>
      </c>
      <c r="AC590" s="45">
        <v>101.81964111328125</v>
      </c>
      <c r="AD590" s="45">
        <v>102.91447448730469</v>
      </c>
      <c r="AE590" s="45"/>
      <c r="AF590" s="45">
        <v>84.771499633789063</v>
      </c>
      <c r="AG590" s="45"/>
      <c r="AH590" s="2">
        <f t="shared" si="519"/>
        <v>7.7979090520642842</v>
      </c>
      <c r="AI590" s="2">
        <f t="shared" si="520"/>
        <v>84.771499633789063</v>
      </c>
      <c r="AJ590" s="2">
        <f t="shared" si="521"/>
        <v>89.151761287117608</v>
      </c>
      <c r="AK590" s="2">
        <f t="shared" si="522"/>
        <v>100.84862486521403</v>
      </c>
      <c r="AL590" s="2">
        <f t="shared" si="523"/>
        <v>112.54548844331046</v>
      </c>
      <c r="AM590" s="2">
        <f t="shared" si="524"/>
        <v>119.49340057373047</v>
      </c>
      <c r="AN590" s="89">
        <f ca="1">INDIRECT("'calcGREEN(1)'!R"&amp;ROW('calcGREEN(1)'!$V$17)+(ROW(AN590)-ROW($AN$116))/3&amp;"C"&amp;COLUMN('calcGREEN(1)'!$V$17),FALSE)</f>
        <v>105.04423739184197</v>
      </c>
      <c r="AO590" s="64">
        <f t="shared" ref="AO590" ca="1" si="536">AN590</f>
        <v>105.04423739184197</v>
      </c>
      <c r="AP590" s="88">
        <f>AK590-AK593</f>
        <v>0.93843046824137843</v>
      </c>
      <c r="AQ590" s="88">
        <f>AK591-AK594</f>
        <v>0.91387303670246922</v>
      </c>
      <c r="AR590" s="88">
        <f>AK592-AK595</f>
        <v>1.7143376668294223</v>
      </c>
      <c r="AS590" s="88">
        <f>data3!AM590</f>
        <v>2.9307173144432763E-2</v>
      </c>
      <c r="AT590" s="2"/>
    </row>
    <row r="591" spans="1:46">
      <c r="A591" s="14" t="str">
        <f>'data organization'!S592</f>
        <v>589:18:2.62:LO</v>
      </c>
      <c r="B591" s="45">
        <v>101.27031707763672</v>
      </c>
      <c r="C591" s="45">
        <v>104.93247985839844</v>
      </c>
      <c r="D591" s="45">
        <v>97.545204162597656</v>
      </c>
      <c r="E591" s="45">
        <v>113.01785278320313</v>
      </c>
      <c r="F591" s="45">
        <v>98.037307739257813</v>
      </c>
      <c r="G591" s="45">
        <v>103.94827270507812</v>
      </c>
      <c r="H591" s="45">
        <v>103.45616912841797</v>
      </c>
      <c r="I591" s="45">
        <v>92.629890441894531</v>
      </c>
      <c r="J591" s="45">
        <v>93.528266906738281</v>
      </c>
      <c r="K591" s="45">
        <v>104.17143249511719</v>
      </c>
      <c r="L591" s="45">
        <v>92.77294921875</v>
      </c>
      <c r="M591" s="45">
        <v>97.631034851074219</v>
      </c>
      <c r="N591" s="45">
        <v>107.07827758789062</v>
      </c>
      <c r="O591" s="45">
        <v>90.375373840332031</v>
      </c>
      <c r="P591" s="45"/>
      <c r="Q591" s="45"/>
      <c r="R591" s="45">
        <v>90.621421813964844</v>
      </c>
      <c r="S591" s="45"/>
      <c r="T591" s="45"/>
      <c r="U591" s="45">
        <v>107.30716705322266</v>
      </c>
      <c r="V591" s="45">
        <v>97.493705749511719</v>
      </c>
      <c r="W591" s="45">
        <v>97.636756896972656</v>
      </c>
      <c r="X591" s="45"/>
      <c r="Y591" s="45"/>
      <c r="Z591" s="45">
        <v>91.960403442382813</v>
      </c>
      <c r="AA591" s="45">
        <v>98.849853515625</v>
      </c>
      <c r="AB591" s="45">
        <v>89.442665100097656</v>
      </c>
      <c r="AC591" s="45">
        <v>99.364845275878906</v>
      </c>
      <c r="AD591" s="45">
        <v>96.1318359375</v>
      </c>
      <c r="AE591" s="45"/>
      <c r="AF591" s="45">
        <v>81.483177185058594</v>
      </c>
      <c r="AG591" s="45"/>
      <c r="AH591" s="2">
        <f t="shared" si="519"/>
        <v>7.0234013440697849</v>
      </c>
      <c r="AI591" s="2">
        <f t="shared" si="520"/>
        <v>81.483177185058594</v>
      </c>
      <c r="AJ591" s="2">
        <f t="shared" si="521"/>
        <v>87.410175515837054</v>
      </c>
      <c r="AK591" s="2">
        <f t="shared" si="522"/>
        <v>97.945277531941727</v>
      </c>
      <c r="AL591" s="2">
        <f t="shared" si="523"/>
        <v>108.4803795480464</v>
      </c>
      <c r="AM591" s="2">
        <f t="shared" si="524"/>
        <v>113.01785278320313</v>
      </c>
      <c r="AN591" s="89"/>
      <c r="AO591" s="64">
        <f t="shared" ref="AO591" ca="1" si="537">AN590</f>
        <v>105.04423739184197</v>
      </c>
      <c r="AP591" s="88"/>
      <c r="AQ591" s="88"/>
      <c r="AR591" s="88"/>
      <c r="AS591" s="88"/>
      <c r="AT591" s="2"/>
    </row>
    <row r="592" spans="1:46">
      <c r="A592" s="14" t="str">
        <f>'data organization'!S593</f>
        <v>590:18:2.62:HS</v>
      </c>
      <c r="B592" s="45">
        <v>129.96963500976562</v>
      </c>
      <c r="C592" s="45">
        <v>154.90776062011719</v>
      </c>
      <c r="D592" s="45">
        <v>131.05996704101562</v>
      </c>
      <c r="E592" s="45">
        <v>154.91485595703125</v>
      </c>
      <c r="F592" s="45">
        <v>142.49545288085937</v>
      </c>
      <c r="G592" s="45">
        <v>154.90776062011719</v>
      </c>
      <c r="H592" s="45">
        <v>154.9053955078125</v>
      </c>
      <c r="I592" s="45">
        <v>101.92134094238281</v>
      </c>
      <c r="J592" s="45">
        <v>91.124435424804688</v>
      </c>
      <c r="K592" s="45">
        <v>134.4681396484375</v>
      </c>
      <c r="L592" s="45">
        <v>99.194320678710938</v>
      </c>
      <c r="M592" s="45">
        <v>154.89120483398438</v>
      </c>
      <c r="N592" s="45">
        <v>154.91722106933594</v>
      </c>
      <c r="O592" s="45">
        <v>114.67421722412109</v>
      </c>
      <c r="P592" s="45"/>
      <c r="Q592" s="45"/>
      <c r="R592" s="45">
        <v>154.92195129394531</v>
      </c>
      <c r="S592" s="45"/>
      <c r="T592" s="45"/>
      <c r="U592" s="45">
        <v>104.84230041503906</v>
      </c>
      <c r="V592" s="45">
        <v>154.86282348632812</v>
      </c>
      <c r="W592" s="45">
        <v>133.64271545410156</v>
      </c>
      <c r="X592" s="45"/>
      <c r="Y592" s="45"/>
      <c r="Z592" s="45">
        <v>127.00137329101562</v>
      </c>
      <c r="AA592" s="45">
        <v>102.2264404296875</v>
      </c>
      <c r="AB592" s="45">
        <v>110.19935607910156</v>
      </c>
      <c r="AC592" s="45">
        <v>140.7003173828125</v>
      </c>
      <c r="AD592" s="45">
        <v>75.710762023925781</v>
      </c>
      <c r="AE592" s="45"/>
      <c r="AF592" s="45">
        <v>103.21034240722656</v>
      </c>
      <c r="AG592" s="45"/>
      <c r="AH592" s="2">
        <f t="shared" si="519"/>
        <v>24.811669543313112</v>
      </c>
      <c r="AI592" s="2">
        <f t="shared" si="520"/>
        <v>75.710762023925781</v>
      </c>
      <c r="AJ592" s="2">
        <f t="shared" si="521"/>
        <v>91.185416090100318</v>
      </c>
      <c r="AK592" s="2">
        <f t="shared" si="522"/>
        <v>128.40292040506998</v>
      </c>
      <c r="AL592" s="2">
        <f t="shared" si="523"/>
        <v>165.62042472003964</v>
      </c>
      <c r="AM592" s="2">
        <f t="shared" si="524"/>
        <v>154.92195129394531</v>
      </c>
      <c r="AN592" s="89"/>
      <c r="AO592" s="64">
        <f t="shared" ref="AO592" ca="1" si="538">AN590</f>
        <v>105.04423739184197</v>
      </c>
      <c r="AP592" s="88"/>
      <c r="AQ592" s="88"/>
      <c r="AR592" s="88"/>
      <c r="AS592" s="88"/>
      <c r="AT592" s="2"/>
    </row>
    <row r="593" spans="1:46">
      <c r="A593" s="14" t="str">
        <f>'data organization'!S594</f>
        <v>591:18:2.6:HI</v>
      </c>
      <c r="B593" s="45">
        <v>104.47852325439453</v>
      </c>
      <c r="C593" s="45">
        <v>105.88616943359375</v>
      </c>
      <c r="D593" s="45">
        <v>99.317161560058594</v>
      </c>
      <c r="E593" s="45">
        <v>111.04753112792969</v>
      </c>
      <c r="F593" s="45">
        <v>103.22727966308594</v>
      </c>
      <c r="G593" s="45">
        <v>103.54009246826172</v>
      </c>
      <c r="H593" s="45">
        <v>101.03761291503906</v>
      </c>
      <c r="I593" s="45">
        <v>95.719841003417969</v>
      </c>
      <c r="J593" s="45">
        <v>101.35042572021484</v>
      </c>
      <c r="K593" s="45">
        <v>111.20393371582031</v>
      </c>
      <c r="L593" s="45">
        <v>94.155792236328125</v>
      </c>
      <c r="M593" s="45">
        <v>92.122528076171875</v>
      </c>
      <c r="N593" s="45">
        <v>103.38368988037109</v>
      </c>
      <c r="O593" s="45">
        <v>92.435340881347656</v>
      </c>
      <c r="P593" s="45"/>
      <c r="Q593" s="45"/>
      <c r="R593" s="45">
        <v>89.932861328125</v>
      </c>
      <c r="S593" s="45"/>
      <c r="T593" s="45"/>
      <c r="U593" s="45">
        <v>118.39856719970703</v>
      </c>
      <c r="V593" s="45">
        <v>95.407035827636719</v>
      </c>
      <c r="W593" s="45">
        <v>96.814682006835938</v>
      </c>
      <c r="X593" s="45"/>
      <c r="Y593" s="45"/>
      <c r="Z593" s="45">
        <v>93.373771667480469</v>
      </c>
      <c r="AA593" s="45">
        <v>105.72975921630859</v>
      </c>
      <c r="AB593" s="45">
        <v>92.435340881347656</v>
      </c>
      <c r="AC593" s="45">
        <v>100.88121032714844</v>
      </c>
      <c r="AD593" s="45">
        <v>101.97604370117187</v>
      </c>
      <c r="AE593" s="45"/>
      <c r="AF593" s="45">
        <v>83.989471435546875</v>
      </c>
      <c r="AG593" s="45"/>
      <c r="AH593" s="2">
        <f t="shared" si="519"/>
        <v>7.7394497001108524</v>
      </c>
      <c r="AI593" s="2">
        <f t="shared" si="520"/>
        <v>83.989471435546875</v>
      </c>
      <c r="AJ593" s="2">
        <f t="shared" si="521"/>
        <v>88.301019846806383</v>
      </c>
      <c r="AK593" s="2">
        <f t="shared" si="522"/>
        <v>99.910194396972656</v>
      </c>
      <c r="AL593" s="2">
        <f t="shared" si="523"/>
        <v>111.51936894713893</v>
      </c>
      <c r="AM593" s="2">
        <f t="shared" si="524"/>
        <v>118.39856719970703</v>
      </c>
      <c r="AN593" s="89">
        <f ca="1">INDIRECT("'calcGREEN(1)'!R"&amp;ROW('calcGREEN(1)'!$V$17)+(ROW(AN593)-ROW($AN$116))/3&amp;"C"&amp;COLUMN('calcGREEN(1)'!$V$17),FALSE)</f>
        <v>104.07280439786608</v>
      </c>
      <c r="AO593" s="64">
        <f t="shared" ref="AO593" ca="1" si="539">AN593</f>
        <v>104.07280439786608</v>
      </c>
      <c r="AP593" s="88">
        <f>AK593-AK596</f>
        <v>0.92539564768473781</v>
      </c>
      <c r="AQ593" s="88">
        <f>AK594-AK597</f>
        <v>0.92102527618408203</v>
      </c>
      <c r="AR593" s="88">
        <f>AK595-AK598</f>
        <v>2.2228460311889648</v>
      </c>
      <c r="AS593" s="88">
        <f>data3!AM593</f>
        <v>2.9176904309180518E-2</v>
      </c>
      <c r="AT593" s="2"/>
    </row>
    <row r="594" spans="1:46">
      <c r="A594" s="14" t="str">
        <f>'data organization'!S595</f>
        <v>592:18:2.6:LO</v>
      </c>
      <c r="B594" s="45">
        <v>100.26322174072266</v>
      </c>
      <c r="C594" s="45">
        <v>103.97688293457031</v>
      </c>
      <c r="D594" s="45">
        <v>96.429389953613281</v>
      </c>
      <c r="E594" s="45">
        <v>111.82192993164062</v>
      </c>
      <c r="F594" s="45">
        <v>96.9615478515625</v>
      </c>
      <c r="G594" s="45">
        <v>103.18722534179687</v>
      </c>
      <c r="H594" s="45">
        <v>102.48340606689453</v>
      </c>
      <c r="I594" s="45">
        <v>91.87457275390625</v>
      </c>
      <c r="J594" s="45">
        <v>92.881668090820313</v>
      </c>
      <c r="K594" s="45">
        <v>103.07850646972656</v>
      </c>
      <c r="L594" s="45">
        <v>92.097732543945313</v>
      </c>
      <c r="M594" s="45">
        <v>96.726936340332031</v>
      </c>
      <c r="N594" s="45">
        <v>106.2142333984375</v>
      </c>
      <c r="O594" s="45">
        <v>89.459831237792969</v>
      </c>
      <c r="P594" s="45"/>
      <c r="Q594" s="45"/>
      <c r="R594" s="45">
        <v>89.585716247558594</v>
      </c>
      <c r="S594" s="45"/>
      <c r="T594" s="45"/>
      <c r="U594" s="45">
        <v>106.20278930664062</v>
      </c>
      <c r="V594" s="45">
        <v>96.366447448730469</v>
      </c>
      <c r="W594" s="45">
        <v>96.692604064941406</v>
      </c>
      <c r="X594" s="45"/>
      <c r="Y594" s="45"/>
      <c r="Z594" s="45">
        <v>91.605628967285156</v>
      </c>
      <c r="AA594" s="45">
        <v>97.922866821289063</v>
      </c>
      <c r="AB594" s="45">
        <v>88.641563415527344</v>
      </c>
      <c r="AC594" s="45">
        <v>98.369194030761719</v>
      </c>
      <c r="AD594" s="45">
        <v>95.18768310546875</v>
      </c>
      <c r="AE594" s="45"/>
      <c r="AF594" s="45">
        <v>80.722129821777344</v>
      </c>
      <c r="AG594" s="45"/>
      <c r="AH594" s="2">
        <f t="shared" si="519"/>
        <v>6.9276114207363415</v>
      </c>
      <c r="AI594" s="2">
        <f t="shared" si="520"/>
        <v>80.722129821777344</v>
      </c>
      <c r="AJ594" s="2">
        <f t="shared" si="521"/>
        <v>86.63998736413474</v>
      </c>
      <c r="AK594" s="2">
        <f t="shared" si="522"/>
        <v>97.031404495239258</v>
      </c>
      <c r="AL594" s="2">
        <f t="shared" si="523"/>
        <v>107.42282162634378</v>
      </c>
      <c r="AM594" s="2">
        <f t="shared" si="524"/>
        <v>111.82192993164062</v>
      </c>
      <c r="AN594" s="89"/>
      <c r="AO594" s="64">
        <f t="shared" ref="AO594" ca="1" si="540">AN593</f>
        <v>104.07280439786608</v>
      </c>
      <c r="AP594" s="88"/>
      <c r="AQ594" s="88"/>
      <c r="AR594" s="88"/>
      <c r="AS594" s="88"/>
      <c r="AT594" s="2"/>
    </row>
    <row r="595" spans="1:46">
      <c r="A595" s="14" t="str">
        <f>'data organization'!S596</f>
        <v>593:18:2.6:HS</v>
      </c>
      <c r="B595" s="45">
        <v>130.50180053710937</v>
      </c>
      <c r="C595" s="45">
        <v>154.89356994628906</v>
      </c>
      <c r="D595" s="45">
        <v>127.12199401855469</v>
      </c>
      <c r="E595" s="45">
        <v>154.91249084472656</v>
      </c>
      <c r="F595" s="45">
        <v>137.78172302246094</v>
      </c>
      <c r="G595" s="45">
        <v>154.90303039550781</v>
      </c>
      <c r="H595" s="45">
        <v>154.9053955078125</v>
      </c>
      <c r="I595" s="45">
        <v>101.91661071777344</v>
      </c>
      <c r="J595" s="45">
        <v>89.87091064453125</v>
      </c>
      <c r="K595" s="45">
        <v>138.03242492675781</v>
      </c>
      <c r="L595" s="45">
        <v>98.749671936035156</v>
      </c>
      <c r="M595" s="45">
        <v>154.89356994628906</v>
      </c>
      <c r="N595" s="45">
        <v>154.91012573242187</v>
      </c>
      <c r="O595" s="45">
        <v>110.46662139892578</v>
      </c>
      <c r="P595" s="45"/>
      <c r="Q595" s="45"/>
      <c r="R595" s="45">
        <v>154.91485595703125</v>
      </c>
      <c r="S595" s="45"/>
      <c r="T595" s="45"/>
      <c r="U595" s="45">
        <v>102.77989196777344</v>
      </c>
      <c r="V595" s="45">
        <v>154.61448669433594</v>
      </c>
      <c r="W595" s="45">
        <v>130.2960205078125</v>
      </c>
      <c r="X595" s="45"/>
      <c r="Y595" s="45"/>
      <c r="Z595" s="45">
        <v>110.14732360839844</v>
      </c>
      <c r="AA595" s="45">
        <v>98.714195251464844</v>
      </c>
      <c r="AB595" s="45">
        <v>106.71312713623047</v>
      </c>
      <c r="AC595" s="45">
        <v>141.42640686035156</v>
      </c>
      <c r="AD595" s="45">
        <v>74.234909057617188</v>
      </c>
      <c r="AE595" s="45"/>
      <c r="AF595" s="45">
        <v>102.8248291015625</v>
      </c>
      <c r="AG595" s="45"/>
      <c r="AH595" s="2">
        <f t="shared" si="519"/>
        <v>25.716017870524198</v>
      </c>
      <c r="AI595" s="2">
        <f t="shared" si="520"/>
        <v>74.234909057617188</v>
      </c>
      <c r="AJ595" s="2">
        <f t="shared" si="521"/>
        <v>88.114555932454266</v>
      </c>
      <c r="AK595" s="2">
        <f t="shared" si="522"/>
        <v>126.68858273824056</v>
      </c>
      <c r="AL595" s="2">
        <f t="shared" si="523"/>
        <v>165.26260954402684</v>
      </c>
      <c r="AM595" s="2">
        <f t="shared" si="524"/>
        <v>154.91485595703125</v>
      </c>
      <c r="AN595" s="89"/>
      <c r="AO595" s="64">
        <f t="shared" ref="AO595" ca="1" si="541">AN593</f>
        <v>104.07280439786608</v>
      </c>
      <c r="AP595" s="88"/>
      <c r="AQ595" s="88"/>
      <c r="AR595" s="88"/>
      <c r="AS595" s="88"/>
      <c r="AT595" s="2"/>
    </row>
    <row r="596" spans="1:46">
      <c r="A596" s="14" t="str">
        <f>'data organization'!S597</f>
        <v>594:18:2.58:HI</v>
      </c>
      <c r="B596" s="45">
        <v>103.54009246826172</v>
      </c>
      <c r="C596" s="45">
        <v>104.94773864746094</v>
      </c>
      <c r="D596" s="45">
        <v>98.378730773925781</v>
      </c>
      <c r="E596" s="45">
        <v>110.10910034179687</v>
      </c>
      <c r="F596" s="45">
        <v>102.28885650634766</v>
      </c>
      <c r="G596" s="45">
        <v>102.60166168212891</v>
      </c>
      <c r="H596" s="45">
        <v>100.09918212890625</v>
      </c>
      <c r="I596" s="45">
        <v>94.781417846679688</v>
      </c>
      <c r="J596" s="45">
        <v>100.41199493408203</v>
      </c>
      <c r="K596" s="45">
        <v>110.10910034179687</v>
      </c>
      <c r="L596" s="45">
        <v>93.373771667480469</v>
      </c>
      <c r="M596" s="45">
        <v>91.340507507324219</v>
      </c>
      <c r="N596" s="45">
        <v>102.44525909423828</v>
      </c>
      <c r="O596" s="45">
        <v>91.496910095214844</v>
      </c>
      <c r="P596" s="45"/>
      <c r="Q596" s="45"/>
      <c r="R596" s="45">
        <v>89.150833129882813</v>
      </c>
      <c r="S596" s="45"/>
      <c r="T596" s="45"/>
      <c r="U596" s="45">
        <v>117.30373382568359</v>
      </c>
      <c r="V596" s="45">
        <v>94.625007629394531</v>
      </c>
      <c r="W596" s="45">
        <v>95.876251220703125</v>
      </c>
      <c r="X596" s="45"/>
      <c r="Y596" s="45"/>
      <c r="Z596" s="45">
        <v>92.435340881347656</v>
      </c>
      <c r="AA596" s="45">
        <v>104.79133605957031</v>
      </c>
      <c r="AB596" s="45">
        <v>91.496910095214844</v>
      </c>
      <c r="AC596" s="45">
        <v>99.942779541015625</v>
      </c>
      <c r="AD596" s="45">
        <v>100.88121032714844</v>
      </c>
      <c r="AE596" s="45"/>
      <c r="AF596" s="45">
        <v>83.207443237304688</v>
      </c>
      <c r="AG596" s="45"/>
      <c r="AH596" s="2">
        <f t="shared" si="519"/>
        <v>7.6731107983435782</v>
      </c>
      <c r="AI596" s="2">
        <f t="shared" si="520"/>
        <v>83.207443237304688</v>
      </c>
      <c r="AJ596" s="2">
        <f t="shared" si="521"/>
        <v>87.475132551772546</v>
      </c>
      <c r="AK596" s="2">
        <f t="shared" si="522"/>
        <v>98.984798749287918</v>
      </c>
      <c r="AL596" s="2">
        <f t="shared" si="523"/>
        <v>110.49446494680329</v>
      </c>
      <c r="AM596" s="2">
        <f t="shared" si="524"/>
        <v>117.30373382568359</v>
      </c>
      <c r="AN596" s="89">
        <f ca="1">INDIRECT("'calcGREEN(1)'!R"&amp;ROW('calcGREEN(1)'!$V$17)+(ROW(AN596)-ROW($AN$116))/3&amp;"C"&amp;COLUMN('calcGREEN(1)'!$V$17),FALSE)</f>
        <v>103.1056893721919</v>
      </c>
      <c r="AO596" s="64">
        <f t="shared" ref="AO596" ca="1" si="542">AN596</f>
        <v>103.1056893721919</v>
      </c>
      <c r="AP596" s="88">
        <f>AK596-AK599</f>
        <v>0.95146433512368844</v>
      </c>
      <c r="AQ596" s="88">
        <f>AK597-AK600</f>
        <v>1.0109100341796875</v>
      </c>
      <c r="AR596" s="88">
        <f>AK598-AK601</f>
        <v>2.1370086669921875</v>
      </c>
      <c r="AS596" s="88">
        <f>data3!AM596</f>
        <v>2.9435119321269632E-2</v>
      </c>
      <c r="AT596" s="2"/>
    </row>
    <row r="597" spans="1:46">
      <c r="A597" s="14" t="str">
        <f>'data organization'!S598</f>
        <v>595:18:2.58:LO</v>
      </c>
      <c r="B597" s="45">
        <v>99.153121948242188</v>
      </c>
      <c r="C597" s="45">
        <v>103.14717102050781</v>
      </c>
      <c r="D597" s="45">
        <v>95.456626892089844</v>
      </c>
      <c r="E597" s="45">
        <v>110.68894195556641</v>
      </c>
      <c r="F597" s="45">
        <v>95.931564331054687</v>
      </c>
      <c r="G597" s="45">
        <v>102.20301818847656</v>
      </c>
      <c r="H597" s="45">
        <v>101.96269226074219</v>
      </c>
      <c r="I597" s="45">
        <v>90.8388671875</v>
      </c>
      <c r="J597" s="45">
        <v>92.532615661621094</v>
      </c>
      <c r="K597" s="45">
        <v>102.32891082763672</v>
      </c>
      <c r="L597" s="45">
        <v>91.09063720703125</v>
      </c>
      <c r="M597" s="45">
        <v>95.771347045898437</v>
      </c>
      <c r="N597" s="45">
        <v>104.73220062255859</v>
      </c>
      <c r="O597" s="45">
        <v>88.435569763183594</v>
      </c>
      <c r="P597" s="45"/>
      <c r="Q597" s="45"/>
      <c r="R597" s="45">
        <v>88.9505615234375</v>
      </c>
      <c r="S597" s="45"/>
      <c r="T597" s="45"/>
      <c r="U597" s="45">
        <v>105.201416015625</v>
      </c>
      <c r="V597" s="45">
        <v>95.599678039550781</v>
      </c>
      <c r="W597" s="45">
        <v>95.656898498535156</v>
      </c>
      <c r="X597" s="45"/>
      <c r="Y597" s="45"/>
      <c r="Z597" s="45">
        <v>90.604255676269531</v>
      </c>
      <c r="AA597" s="45">
        <v>96.9615478515625</v>
      </c>
      <c r="AB597" s="45">
        <v>87.714576721191406</v>
      </c>
      <c r="AC597" s="45">
        <v>97.138931274414063</v>
      </c>
      <c r="AD597" s="45">
        <v>94.563972473144531</v>
      </c>
      <c r="AE597" s="45"/>
      <c r="AF597" s="45">
        <v>79.983978271484375</v>
      </c>
      <c r="AG597" s="45"/>
      <c r="AH597" s="2">
        <f t="shared" si="519"/>
        <v>6.8536467806842509</v>
      </c>
      <c r="AI597" s="2">
        <f t="shared" si="520"/>
        <v>79.983978271484375</v>
      </c>
      <c r="AJ597" s="2">
        <f t="shared" si="521"/>
        <v>85.829909048028796</v>
      </c>
      <c r="AK597" s="2">
        <f t="shared" si="522"/>
        <v>96.110379219055176</v>
      </c>
      <c r="AL597" s="2">
        <f t="shared" si="523"/>
        <v>106.39084939008156</v>
      </c>
      <c r="AM597" s="2">
        <f t="shared" si="524"/>
        <v>110.68894195556641</v>
      </c>
      <c r="AN597" s="89"/>
      <c r="AO597" s="64">
        <f t="shared" ref="AO597" ca="1" si="543">AN596</f>
        <v>103.1056893721919</v>
      </c>
      <c r="AP597" s="88"/>
      <c r="AQ597" s="88"/>
      <c r="AR597" s="88"/>
      <c r="AS597" s="88"/>
      <c r="AT597" s="2"/>
    </row>
    <row r="598" spans="1:46">
      <c r="A598" s="14" t="str">
        <f>'data organization'!S599</f>
        <v>596:18:2.58:HS</v>
      </c>
      <c r="B598" s="45">
        <v>126.9871826171875</v>
      </c>
      <c r="C598" s="45">
        <v>154.89830017089844</v>
      </c>
      <c r="D598" s="45">
        <v>123.99526977539062</v>
      </c>
      <c r="E598" s="45">
        <v>154.91249084472656</v>
      </c>
      <c r="F598" s="45">
        <v>130.07133483886719</v>
      </c>
      <c r="G598" s="45">
        <v>154.89593505859375</v>
      </c>
      <c r="H598" s="45">
        <v>154.90303039550781</v>
      </c>
      <c r="I598" s="45">
        <v>101.23544311523437</v>
      </c>
      <c r="J598" s="45">
        <v>88.092315673828125</v>
      </c>
      <c r="K598" s="45">
        <v>137.76280212402344</v>
      </c>
      <c r="L598" s="45">
        <v>97.954986572265625</v>
      </c>
      <c r="M598" s="45">
        <v>154.88174438476562</v>
      </c>
      <c r="N598" s="45">
        <v>154.91012573242187</v>
      </c>
      <c r="O598" s="45">
        <v>105.19233703613281</v>
      </c>
      <c r="P598" s="45"/>
      <c r="Q598" s="45"/>
      <c r="R598" s="45">
        <v>151.00289916992187</v>
      </c>
      <c r="S598" s="45"/>
      <c r="T598" s="45"/>
      <c r="U598" s="45">
        <v>101.10772705078125</v>
      </c>
      <c r="V598" s="45">
        <v>154.42999267578125</v>
      </c>
      <c r="W598" s="45">
        <v>126.68917083740234</v>
      </c>
      <c r="X598" s="45"/>
      <c r="Y598" s="45"/>
      <c r="Z598" s="45">
        <v>92.524604797363281</v>
      </c>
      <c r="AA598" s="45">
        <v>95.9114990234375</v>
      </c>
      <c r="AB598" s="45">
        <v>106.16441345214844</v>
      </c>
      <c r="AC598" s="45">
        <v>143.15533447265625</v>
      </c>
      <c r="AD598" s="45">
        <v>73.054702758789062</v>
      </c>
      <c r="AE598" s="45"/>
      <c r="AF598" s="45">
        <v>102.44403839111328</v>
      </c>
      <c r="AG598" s="45"/>
      <c r="AH598" s="2">
        <f t="shared" si="519"/>
        <v>26.792133124916841</v>
      </c>
      <c r="AI598" s="2">
        <f t="shared" si="520"/>
        <v>73.054702758789062</v>
      </c>
      <c r="AJ598" s="2">
        <f t="shared" si="521"/>
        <v>84.27753701967633</v>
      </c>
      <c r="AK598" s="2">
        <f t="shared" si="522"/>
        <v>124.46573670705159</v>
      </c>
      <c r="AL598" s="2">
        <f t="shared" si="523"/>
        <v>164.65393639442686</v>
      </c>
      <c r="AM598" s="2">
        <f t="shared" si="524"/>
        <v>154.91249084472656</v>
      </c>
      <c r="AN598" s="89"/>
      <c r="AO598" s="64">
        <f t="shared" ref="AO598" ca="1" si="544">AN596</f>
        <v>103.1056893721919</v>
      </c>
      <c r="AP598" s="88"/>
      <c r="AQ598" s="88"/>
      <c r="AR598" s="88"/>
      <c r="AS598" s="88"/>
      <c r="AT598" s="2"/>
    </row>
    <row r="599" spans="1:46">
      <c r="A599" s="14" t="str">
        <f>'data organization'!S600</f>
        <v>597:18:2.56:HI</v>
      </c>
      <c r="B599" s="45">
        <v>102.44525909423828</v>
      </c>
      <c r="C599" s="45">
        <v>103.8529052734375</v>
      </c>
      <c r="D599" s="45">
        <v>97.440299987792969</v>
      </c>
      <c r="E599" s="45">
        <v>109.01426696777344</v>
      </c>
      <c r="F599" s="45">
        <v>101.35042572021484</v>
      </c>
      <c r="G599" s="45">
        <v>101.66323089599609</v>
      </c>
      <c r="H599" s="45">
        <v>99.160751342773438</v>
      </c>
      <c r="I599" s="45">
        <v>93.842987060546875</v>
      </c>
      <c r="J599" s="45">
        <v>99.473564147949219</v>
      </c>
      <c r="K599" s="45">
        <v>109.01426696777344</v>
      </c>
      <c r="L599" s="45">
        <v>92.435340881347656</v>
      </c>
      <c r="M599" s="45">
        <v>90.402076721191406</v>
      </c>
      <c r="N599" s="45">
        <v>101.50682830810547</v>
      </c>
      <c r="O599" s="45">
        <v>90.558479309082031</v>
      </c>
      <c r="P599" s="45"/>
      <c r="Q599" s="45"/>
      <c r="R599" s="45">
        <v>88.21240234375</v>
      </c>
      <c r="S599" s="45"/>
      <c r="T599" s="45"/>
      <c r="U599" s="45">
        <v>116.20889282226562</v>
      </c>
      <c r="V599" s="45">
        <v>93.686576843261719</v>
      </c>
      <c r="W599" s="45">
        <v>94.937820434570313</v>
      </c>
      <c r="X599" s="45"/>
      <c r="Y599" s="45"/>
      <c r="Z599" s="45">
        <v>91.653312683105469</v>
      </c>
      <c r="AA599" s="45">
        <v>103.8529052734375</v>
      </c>
      <c r="AB599" s="45">
        <v>90.714881896972656</v>
      </c>
      <c r="AC599" s="45">
        <v>99.004348754882813</v>
      </c>
      <c r="AD599" s="45">
        <v>99.942779541015625</v>
      </c>
      <c r="AE599" s="45"/>
      <c r="AF599" s="45">
        <v>82.425422668457031</v>
      </c>
      <c r="AG599" s="45"/>
      <c r="AH599" s="2">
        <f t="shared" si="519"/>
        <v>7.6016230794898396</v>
      </c>
      <c r="AI599" s="2">
        <f t="shared" si="520"/>
        <v>82.425422668457031</v>
      </c>
      <c r="AJ599" s="2">
        <f t="shared" si="521"/>
        <v>86.630899794929476</v>
      </c>
      <c r="AK599" s="2">
        <f t="shared" si="522"/>
        <v>98.03333441416423</v>
      </c>
      <c r="AL599" s="2">
        <f t="shared" si="523"/>
        <v>109.43576903339898</v>
      </c>
      <c r="AM599" s="2">
        <f t="shared" si="524"/>
        <v>116.20889282226562</v>
      </c>
      <c r="AN599" s="89">
        <f ca="1">INDIRECT("'calcGREEN(1)'!R"&amp;ROW('calcGREEN(1)'!$V$17)+(ROW(AN599)-ROW($AN$116))/3&amp;"C"&amp;COLUMN('calcGREEN(1)'!$V$17),FALSE)</f>
        <v>102.1300153981317</v>
      </c>
      <c r="AO599" s="64">
        <f t="shared" ref="AO599" ca="1" si="545">AN599</f>
        <v>102.1300153981317</v>
      </c>
      <c r="AP599" s="88">
        <f>AK599-AK602</f>
        <v>0.95798015594482422</v>
      </c>
      <c r="AQ599" s="88">
        <f>AK600-AK603</f>
        <v>1.0192550023396763</v>
      </c>
      <c r="AR599" s="88">
        <f>AK601-AK604</f>
        <v>2.4324572881062778</v>
      </c>
      <c r="AS599" s="88">
        <f>data3!AM599</f>
        <v>2.9693234351373388E-2</v>
      </c>
      <c r="AT599" s="2"/>
    </row>
    <row r="600" spans="1:46">
      <c r="A600" s="14" t="str">
        <f>'data organization'!S601</f>
        <v>598:18:2.56:LO</v>
      </c>
      <c r="B600" s="45">
        <v>98.094528198242188</v>
      </c>
      <c r="C600" s="45">
        <v>102.1629638671875</v>
      </c>
      <c r="D600" s="45">
        <v>94.352256774902344</v>
      </c>
      <c r="E600" s="45">
        <v>109.47013092041016</v>
      </c>
      <c r="F600" s="45">
        <v>95.101852416992188</v>
      </c>
      <c r="G600" s="45">
        <v>101.17875671386719</v>
      </c>
      <c r="H600" s="45">
        <v>100.62943267822266</v>
      </c>
      <c r="I600" s="45">
        <v>89.877548217773438</v>
      </c>
      <c r="J600" s="45">
        <v>91.611351013183594</v>
      </c>
      <c r="K600" s="45">
        <v>101.59647369384766</v>
      </c>
      <c r="L600" s="45">
        <v>90.060653686523438</v>
      </c>
      <c r="M600" s="45">
        <v>94.621192932128906</v>
      </c>
      <c r="N600" s="45">
        <v>103.65644073486328</v>
      </c>
      <c r="O600" s="45">
        <v>87.542915344238281</v>
      </c>
      <c r="P600" s="45"/>
      <c r="Q600" s="45"/>
      <c r="R600" s="45">
        <v>88.029296875</v>
      </c>
      <c r="S600" s="45"/>
      <c r="T600" s="45"/>
      <c r="U600" s="45">
        <v>103.87960815429687</v>
      </c>
      <c r="V600" s="45">
        <v>94.815750122070312</v>
      </c>
      <c r="W600" s="45">
        <v>94.747077941894531</v>
      </c>
      <c r="X600" s="45"/>
      <c r="Y600" s="45"/>
      <c r="Z600" s="45">
        <v>89.362556457519531</v>
      </c>
      <c r="AA600" s="45">
        <v>95.920120239257813</v>
      </c>
      <c r="AB600" s="45">
        <v>86.839096069335938</v>
      </c>
      <c r="AC600" s="45">
        <v>96.0860595703125</v>
      </c>
      <c r="AD600" s="45">
        <v>93.562599182128906</v>
      </c>
      <c r="AE600" s="45"/>
      <c r="AF600" s="45">
        <v>79.1885986328125</v>
      </c>
      <c r="AG600" s="45"/>
      <c r="AH600" s="2">
        <f t="shared" si="519"/>
        <v>6.7780251591651055</v>
      </c>
      <c r="AI600" s="2">
        <f t="shared" si="520"/>
        <v>79.1885986328125</v>
      </c>
      <c r="AJ600" s="2">
        <f t="shared" si="521"/>
        <v>84.932431446127822</v>
      </c>
      <c r="AK600" s="2">
        <f t="shared" si="522"/>
        <v>95.099469184875488</v>
      </c>
      <c r="AL600" s="2">
        <f t="shared" si="523"/>
        <v>105.26650692362315</v>
      </c>
      <c r="AM600" s="2">
        <f t="shared" si="524"/>
        <v>109.47013092041016</v>
      </c>
      <c r="AN600" s="89"/>
      <c r="AO600" s="64">
        <f t="shared" ref="AO600" ca="1" si="546">AN599</f>
        <v>102.1300153981317</v>
      </c>
      <c r="AP600" s="88"/>
      <c r="AQ600" s="88"/>
      <c r="AR600" s="88"/>
      <c r="AS600" s="88"/>
      <c r="AT600" s="2"/>
    </row>
    <row r="601" spans="1:46">
      <c r="A601" s="14" t="str">
        <f>'data organization'!S602</f>
        <v>599:18:2.56:HS</v>
      </c>
      <c r="B601" s="45">
        <v>119.19638061523437</v>
      </c>
      <c r="C601" s="45">
        <v>154.9053955078125</v>
      </c>
      <c r="D601" s="45">
        <v>120.42153167724609</v>
      </c>
      <c r="E601" s="45">
        <v>154.91012573242187</v>
      </c>
      <c r="F601" s="45">
        <v>122.16700744628906</v>
      </c>
      <c r="G601" s="45">
        <v>154.89830017089844</v>
      </c>
      <c r="H601" s="45">
        <v>154.89120483398438</v>
      </c>
      <c r="I601" s="45">
        <v>100.35324859619141</v>
      </c>
      <c r="J601" s="45">
        <v>86.914474487304688</v>
      </c>
      <c r="K601" s="45">
        <v>128.81071472167969</v>
      </c>
      <c r="L601" s="45">
        <v>97.254905700683594</v>
      </c>
      <c r="M601" s="45">
        <v>154.886474609375</v>
      </c>
      <c r="N601" s="45">
        <v>154.89120483398438</v>
      </c>
      <c r="O601" s="45">
        <v>102.47714996337891</v>
      </c>
      <c r="P601" s="45"/>
      <c r="Q601" s="45"/>
      <c r="R601" s="45">
        <v>147.07675170898437</v>
      </c>
      <c r="S601" s="45"/>
      <c r="T601" s="45"/>
      <c r="U601" s="45">
        <v>100.81208801269531</v>
      </c>
      <c r="V601" s="45">
        <v>149.82505798339844</v>
      </c>
      <c r="W601" s="45">
        <v>123.43709564208984</v>
      </c>
      <c r="X601" s="45"/>
      <c r="Y601" s="45"/>
      <c r="Z601" s="45">
        <v>89.951324462890625</v>
      </c>
      <c r="AA601" s="45">
        <v>93.286186218261719</v>
      </c>
      <c r="AB601" s="45">
        <v>105.63462066650391</v>
      </c>
      <c r="AC601" s="45">
        <v>144.80621337890625</v>
      </c>
      <c r="AD601" s="45">
        <v>72.215072631835938</v>
      </c>
      <c r="AE601" s="45"/>
      <c r="AF601" s="45">
        <v>101.866943359375</v>
      </c>
      <c r="AG601" s="45"/>
      <c r="AH601" s="2">
        <f t="shared" si="519"/>
        <v>26.879789370805902</v>
      </c>
      <c r="AI601" s="2">
        <f t="shared" si="520"/>
        <v>72.215072631835938</v>
      </c>
      <c r="AJ601" s="2">
        <f t="shared" si="521"/>
        <v>82.009043983850546</v>
      </c>
      <c r="AK601" s="2">
        <f t="shared" si="522"/>
        <v>122.3287280400594</v>
      </c>
      <c r="AL601" s="2">
        <f t="shared" si="523"/>
        <v>162.64841209626826</v>
      </c>
      <c r="AM601" s="2">
        <f t="shared" si="524"/>
        <v>154.91012573242187</v>
      </c>
      <c r="AN601" s="89"/>
      <c r="AO601" s="64">
        <f t="shared" ref="AO601" ca="1" si="547">AN599</f>
        <v>102.1300153981317</v>
      </c>
      <c r="AP601" s="88"/>
      <c r="AQ601" s="88"/>
      <c r="AR601" s="88"/>
      <c r="AS601" s="88"/>
      <c r="AT601" s="2"/>
    </row>
    <row r="602" spans="1:46">
      <c r="A602" s="14" t="str">
        <f>'data organization'!S603</f>
        <v>600:18:2.54:HI</v>
      </c>
      <c r="B602" s="45">
        <v>101.50682830810547</v>
      </c>
      <c r="C602" s="45">
        <v>102.91447448730469</v>
      </c>
      <c r="D602" s="45">
        <v>96.501869201660156</v>
      </c>
      <c r="E602" s="45">
        <v>107.91943359375</v>
      </c>
      <c r="F602" s="45">
        <v>100.25559234619141</v>
      </c>
      <c r="G602" s="45">
        <v>100.56839752197266</v>
      </c>
      <c r="H602" s="45">
        <v>98.222320556640625</v>
      </c>
      <c r="I602" s="45">
        <v>93.060958862304688</v>
      </c>
      <c r="J602" s="45">
        <v>98.535133361816406</v>
      </c>
      <c r="K602" s="45">
        <v>108.07583618164062</v>
      </c>
      <c r="L602" s="45">
        <v>91.496910095214844</v>
      </c>
      <c r="M602" s="45">
        <v>89.463645935058594</v>
      </c>
      <c r="N602" s="45">
        <v>100.41199493408203</v>
      </c>
      <c r="O602" s="45">
        <v>89.776458740234375</v>
      </c>
      <c r="P602" s="45"/>
      <c r="Q602" s="45"/>
      <c r="R602" s="45">
        <v>87.430381774902344</v>
      </c>
      <c r="S602" s="45"/>
      <c r="T602" s="45"/>
      <c r="U602" s="45">
        <v>115.11405944824219</v>
      </c>
      <c r="V602" s="45">
        <v>92.748146057128906</v>
      </c>
      <c r="W602" s="45">
        <v>93.9993896484375</v>
      </c>
      <c r="X602" s="45"/>
      <c r="Y602" s="45"/>
      <c r="Z602" s="45">
        <v>90.714881896972656</v>
      </c>
      <c r="AA602" s="45">
        <v>102.75807189941406</v>
      </c>
      <c r="AB602" s="45">
        <v>89.776458740234375</v>
      </c>
      <c r="AC602" s="45">
        <v>98.06591796875</v>
      </c>
      <c r="AD602" s="45">
        <v>99.004348754882813</v>
      </c>
      <c r="AE602" s="45"/>
      <c r="AF602" s="45">
        <v>81.486991882324219</v>
      </c>
      <c r="AG602" s="45"/>
      <c r="AH602" s="2">
        <f t="shared" si="519"/>
        <v>7.5421622264978421</v>
      </c>
      <c r="AI602" s="2">
        <f t="shared" si="520"/>
        <v>81.486991882324219</v>
      </c>
      <c r="AJ602" s="2">
        <f t="shared" si="521"/>
        <v>85.762110918472644</v>
      </c>
      <c r="AK602" s="2">
        <f t="shared" si="522"/>
        <v>97.075354258219406</v>
      </c>
      <c r="AL602" s="2">
        <f t="shared" si="523"/>
        <v>108.38859759796617</v>
      </c>
      <c r="AM602" s="2">
        <f t="shared" si="524"/>
        <v>115.11405944824219</v>
      </c>
      <c r="AN602" s="89">
        <f ca="1">INDIRECT("'calcGREEN(1)'!R"&amp;ROW('calcGREEN(1)'!$V$17)+(ROW(AN602)-ROW($AN$116))/3&amp;"C"&amp;COLUMN('calcGREEN(1)'!$V$17),FALSE)</f>
        <v>101.14578578974786</v>
      </c>
      <c r="AO602" s="64">
        <f t="shared" ref="AO602" ca="1" si="548">AN602</f>
        <v>101.14578578974786</v>
      </c>
      <c r="AP602" s="88">
        <f>AK602-AK605</f>
        <v>0.94494660695394828</v>
      </c>
      <c r="AQ602" s="88">
        <f>AK603-AK606</f>
        <v>1.0297447840372769</v>
      </c>
      <c r="AR602" s="88">
        <f>AK604-AK607</f>
        <v>2.2949810028076172</v>
      </c>
      <c r="AS602" s="88">
        <f>data3!AM602</f>
        <v>3.0371819773027831E-2</v>
      </c>
      <c r="AT602" s="2"/>
    </row>
    <row r="603" spans="1:46">
      <c r="A603" s="14" t="str">
        <f>'data organization'!S604</f>
        <v>601:18:2.54:LO</v>
      </c>
      <c r="B603" s="45">
        <v>97.013046264648438</v>
      </c>
      <c r="C603" s="45">
        <v>101.05859375</v>
      </c>
      <c r="D603" s="45">
        <v>93.717094421386719</v>
      </c>
      <c r="E603" s="45">
        <v>107.94232177734375</v>
      </c>
      <c r="F603" s="45">
        <v>94.17486572265625</v>
      </c>
      <c r="G603" s="45">
        <v>99.902725219726563</v>
      </c>
      <c r="H603" s="45">
        <v>99.753952026367188</v>
      </c>
      <c r="I603" s="45">
        <v>88.88189697265625</v>
      </c>
      <c r="J603" s="45">
        <v>90.569923400878906</v>
      </c>
      <c r="K603" s="45">
        <v>100.58365631103516</v>
      </c>
      <c r="L603" s="45">
        <v>89.24810791015625</v>
      </c>
      <c r="M603" s="45">
        <v>93.608375549316406</v>
      </c>
      <c r="N603" s="45">
        <v>102.55207061767578</v>
      </c>
      <c r="O603" s="45">
        <v>86.593040466308594</v>
      </c>
      <c r="P603" s="45"/>
      <c r="Q603" s="45"/>
      <c r="R603" s="45">
        <v>86.930648803710938</v>
      </c>
      <c r="S603" s="45"/>
      <c r="T603" s="45"/>
      <c r="U603" s="45">
        <v>102.64362335205078</v>
      </c>
      <c r="V603" s="45">
        <v>93.677040100097656</v>
      </c>
      <c r="W603" s="45">
        <v>93.963150024414063</v>
      </c>
      <c r="X603" s="45"/>
      <c r="Y603" s="45"/>
      <c r="Z603" s="45">
        <v>88.172348022460937</v>
      </c>
      <c r="AA603" s="45">
        <v>94.987411499023437</v>
      </c>
      <c r="AB603" s="45">
        <v>85.84344482421875</v>
      </c>
      <c r="AC603" s="45">
        <v>95.18768310546875</v>
      </c>
      <c r="AD603" s="45">
        <v>92.538337707519531</v>
      </c>
      <c r="AE603" s="45"/>
      <c r="AF603" s="45">
        <v>78.381782531738281</v>
      </c>
      <c r="AG603" s="45"/>
      <c r="AH603" s="2">
        <f t="shared" si="519"/>
        <v>6.6821367031078154</v>
      </c>
      <c r="AI603" s="2">
        <f t="shared" si="520"/>
        <v>78.381782531738281</v>
      </c>
      <c r="AJ603" s="2">
        <f t="shared" si="521"/>
        <v>84.057009127874096</v>
      </c>
      <c r="AK603" s="2">
        <f t="shared" si="522"/>
        <v>94.080214182535812</v>
      </c>
      <c r="AL603" s="2">
        <f t="shared" si="523"/>
        <v>104.10341923719753</v>
      </c>
      <c r="AM603" s="2">
        <f t="shared" si="524"/>
        <v>107.94232177734375</v>
      </c>
      <c r="AN603" s="89"/>
      <c r="AO603" s="64">
        <f t="shared" ref="AO603" ca="1" si="549">AN602</f>
        <v>101.14578578974786</v>
      </c>
      <c r="AP603" s="88"/>
      <c r="AQ603" s="88"/>
      <c r="AR603" s="88"/>
      <c r="AS603" s="88"/>
      <c r="AT603" s="2"/>
    </row>
    <row r="604" spans="1:46">
      <c r="A604" s="14" t="str">
        <f>'data organization'!S605</f>
        <v>602:18:2.54:HS</v>
      </c>
      <c r="B604" s="45">
        <v>114.08056640625</v>
      </c>
      <c r="C604" s="45">
        <v>154.89120483398438</v>
      </c>
      <c r="D604" s="45">
        <v>119.55825042724609</v>
      </c>
      <c r="E604" s="45">
        <v>154.90066528320312</v>
      </c>
      <c r="F604" s="45">
        <v>114.47081756591797</v>
      </c>
      <c r="G604" s="45">
        <v>154.69017028808594</v>
      </c>
      <c r="H604" s="45">
        <v>154.85572814941406</v>
      </c>
      <c r="I604" s="45">
        <v>99.7808837890625</v>
      </c>
      <c r="J604" s="45">
        <v>85.504844665527344</v>
      </c>
      <c r="K604" s="45">
        <v>117.26642608642578</v>
      </c>
      <c r="L604" s="45">
        <v>96.533531188964844</v>
      </c>
      <c r="M604" s="45">
        <v>154.86991882324219</v>
      </c>
      <c r="N604" s="45">
        <v>154.90776062011719</v>
      </c>
      <c r="O604" s="45">
        <v>93.96734619140625</v>
      </c>
      <c r="P604" s="45"/>
      <c r="Q604" s="45"/>
      <c r="R604" s="45">
        <v>145.30998229980469</v>
      </c>
      <c r="S604" s="45"/>
      <c r="T604" s="45"/>
      <c r="U604" s="45">
        <v>100.43839263916016</v>
      </c>
      <c r="V604" s="45">
        <v>144.72343444824219</v>
      </c>
      <c r="W604" s="45">
        <v>121.51422882080078</v>
      </c>
      <c r="X604" s="45"/>
      <c r="Y604" s="45"/>
      <c r="Z604" s="45">
        <v>89.222854614257813</v>
      </c>
      <c r="AA604" s="45">
        <v>91.739372253417969</v>
      </c>
      <c r="AB604" s="45">
        <v>100.98237609863281</v>
      </c>
      <c r="AC604" s="45">
        <v>141.09529113769531</v>
      </c>
      <c r="AD604" s="45">
        <v>71.077438354492188</v>
      </c>
      <c r="AE604" s="45"/>
      <c r="AF604" s="45">
        <v>101.12901306152344</v>
      </c>
      <c r="AG604" s="45"/>
      <c r="AH604" s="2">
        <f t="shared" si="519"/>
        <v>27.288530694604166</v>
      </c>
      <c r="AI604" s="2">
        <f t="shared" si="520"/>
        <v>71.077438354492188</v>
      </c>
      <c r="AJ604" s="2">
        <f t="shared" si="521"/>
        <v>78.963474710046881</v>
      </c>
      <c r="AK604" s="2">
        <f t="shared" si="522"/>
        <v>119.89627075195312</v>
      </c>
      <c r="AL604" s="2">
        <f t="shared" si="523"/>
        <v>160.82906679385937</v>
      </c>
      <c r="AM604" s="2">
        <f t="shared" si="524"/>
        <v>154.90776062011719</v>
      </c>
      <c r="AN604" s="89"/>
      <c r="AO604" s="64">
        <f t="shared" ref="AO604" ca="1" si="550">AN602</f>
        <v>101.14578578974786</v>
      </c>
      <c r="AP604" s="88"/>
      <c r="AQ604" s="88"/>
      <c r="AR604" s="88"/>
      <c r="AS604" s="88"/>
      <c r="AT604" s="2"/>
    </row>
    <row r="605" spans="1:46">
      <c r="A605" s="14" t="str">
        <f>'data organization'!S606</f>
        <v>603:18:2.52:HI</v>
      </c>
      <c r="B605" s="45">
        <v>100.56839752197266</v>
      </c>
      <c r="C605" s="45">
        <v>101.81964111328125</v>
      </c>
      <c r="D605" s="45">
        <v>95.563438415527344</v>
      </c>
      <c r="E605" s="45">
        <v>106.98100280761719</v>
      </c>
      <c r="F605" s="45">
        <v>99.317161560058594</v>
      </c>
      <c r="G605" s="45">
        <v>99.629966735839844</v>
      </c>
      <c r="H605" s="45">
        <v>97.283897399902344</v>
      </c>
      <c r="I605" s="45">
        <v>92.122528076171875</v>
      </c>
      <c r="J605" s="45">
        <v>97.440299987792969</v>
      </c>
      <c r="K605" s="45">
        <v>106.98100280761719</v>
      </c>
      <c r="L605" s="45">
        <v>90.558479309082031</v>
      </c>
      <c r="M605" s="45">
        <v>88.681617736816406</v>
      </c>
      <c r="N605" s="45">
        <v>99.473564147949219</v>
      </c>
      <c r="O605" s="45">
        <v>88.838027954101563</v>
      </c>
      <c r="P605" s="45"/>
      <c r="Q605" s="45"/>
      <c r="R605" s="45">
        <v>86.491950988769531</v>
      </c>
      <c r="S605" s="45"/>
      <c r="T605" s="45"/>
      <c r="U605" s="45">
        <v>114.01922607421875</v>
      </c>
      <c r="V605" s="45">
        <v>91.809722900390625</v>
      </c>
      <c r="W605" s="45">
        <v>93.217361450195313</v>
      </c>
      <c r="X605" s="45"/>
      <c r="Y605" s="45"/>
      <c r="Z605" s="45">
        <v>89.776458740234375</v>
      </c>
      <c r="AA605" s="45">
        <v>101.81964111328125</v>
      </c>
      <c r="AB605" s="45">
        <v>88.838027954101563</v>
      </c>
      <c r="AC605" s="45">
        <v>97.127487182617188</v>
      </c>
      <c r="AD605" s="45">
        <v>98.06591796875</v>
      </c>
      <c r="AE605" s="45"/>
      <c r="AF605" s="45">
        <v>80.704963684082031</v>
      </c>
      <c r="AG605" s="45"/>
      <c r="AH605" s="2">
        <f t="shared" si="519"/>
        <v>7.4859895244135632</v>
      </c>
      <c r="AI605" s="2">
        <f t="shared" si="520"/>
        <v>80.704963684082031</v>
      </c>
      <c r="AJ605" s="2">
        <f t="shared" si="521"/>
        <v>84.901423364645112</v>
      </c>
      <c r="AK605" s="2">
        <f t="shared" si="522"/>
        <v>96.130407651265458</v>
      </c>
      <c r="AL605" s="2">
        <f t="shared" si="523"/>
        <v>107.3593919378858</v>
      </c>
      <c r="AM605" s="2">
        <f t="shared" si="524"/>
        <v>114.01922607421875</v>
      </c>
      <c r="AN605" s="89">
        <f ca="1">INDIRECT("'calcGREEN(1)'!R"&amp;ROW('calcGREEN(1)'!$V$17)+(ROW(AN605)-ROW($AN$116))/3&amp;"C"&amp;COLUMN('calcGREEN(1)'!$V$17),FALSE)</f>
        <v>100.13906338533154</v>
      </c>
      <c r="AO605" s="64">
        <f t="shared" ref="AO605" ca="1" si="551">AN605</f>
        <v>100.13906338533154</v>
      </c>
      <c r="AP605" s="88">
        <f>AK605-AK608</f>
        <v>0.95146369934082031</v>
      </c>
      <c r="AQ605" s="88">
        <f>AK606-AK609</f>
        <v>0.97824637095133937</v>
      </c>
      <c r="AR605" s="88">
        <f>AK607-AK610</f>
        <v>2.4206323623657227</v>
      </c>
      <c r="AS605" s="88">
        <f>data3!AM605</f>
        <v>3.0241543246853908E-2</v>
      </c>
      <c r="AT605" s="2"/>
    </row>
    <row r="606" spans="1:46">
      <c r="A606" s="14" t="str">
        <f>'data organization'!S607</f>
        <v>604:18:2.52:LO</v>
      </c>
      <c r="B606" s="45">
        <v>95.908676147460938</v>
      </c>
      <c r="C606" s="45">
        <v>99.673835754394531</v>
      </c>
      <c r="D606" s="45">
        <v>92.698554992675781</v>
      </c>
      <c r="E606" s="45">
        <v>106.23712158203125</v>
      </c>
      <c r="F606" s="45">
        <v>93.436714172363281</v>
      </c>
      <c r="G606" s="45">
        <v>98.638130187988281</v>
      </c>
      <c r="H606" s="45">
        <v>98.277641296386719</v>
      </c>
      <c r="I606" s="45">
        <v>87.96063232421875</v>
      </c>
      <c r="J606" s="45">
        <v>89.385444641113281</v>
      </c>
      <c r="K606" s="45">
        <v>99.467842102050781</v>
      </c>
      <c r="L606" s="45">
        <v>88.389793395996094</v>
      </c>
      <c r="M606" s="45">
        <v>92.898834228515625</v>
      </c>
      <c r="N606" s="45">
        <v>101.45342254638672</v>
      </c>
      <c r="O606" s="45">
        <v>85.505836486816406</v>
      </c>
      <c r="P606" s="45"/>
      <c r="Q606" s="45"/>
      <c r="R606" s="45">
        <v>85.786224365234375</v>
      </c>
      <c r="S606" s="45"/>
      <c r="T606" s="45"/>
      <c r="U606" s="45">
        <v>101.78530883789062</v>
      </c>
      <c r="V606" s="45">
        <v>93.07049560546875</v>
      </c>
      <c r="W606" s="45">
        <v>93.036163330078125</v>
      </c>
      <c r="X606" s="45"/>
      <c r="Y606" s="45"/>
      <c r="Z606" s="45">
        <v>87.359809875488281</v>
      </c>
      <c r="AA606" s="45">
        <v>93.963150024414063</v>
      </c>
      <c r="AB606" s="45">
        <v>84.779129028320313</v>
      </c>
      <c r="AC606" s="45">
        <v>94.203475952148437</v>
      </c>
      <c r="AD606" s="45">
        <v>91.657127380371094</v>
      </c>
      <c r="AE606" s="45"/>
      <c r="AF606" s="45">
        <v>77.637901306152344</v>
      </c>
      <c r="AG606" s="45"/>
      <c r="AH606" s="2">
        <f t="shared" si="519"/>
        <v>6.5476812336517787</v>
      </c>
      <c r="AI606" s="2">
        <f t="shared" si="520"/>
        <v>77.637901306152344</v>
      </c>
      <c r="AJ606" s="2">
        <f t="shared" si="521"/>
        <v>83.228947548020869</v>
      </c>
      <c r="AK606" s="2">
        <f t="shared" si="522"/>
        <v>93.050469398498535</v>
      </c>
      <c r="AL606" s="2">
        <f t="shared" si="523"/>
        <v>102.8719912489762</v>
      </c>
      <c r="AM606" s="2">
        <f t="shared" si="524"/>
        <v>106.23712158203125</v>
      </c>
      <c r="AN606" s="89"/>
      <c r="AO606" s="64">
        <f t="shared" ref="AO606" ca="1" si="552">AN605</f>
        <v>100.13906338533154</v>
      </c>
      <c r="AP606" s="88"/>
      <c r="AQ606" s="88"/>
      <c r="AR606" s="88"/>
      <c r="AS606" s="88"/>
      <c r="AT606" s="2"/>
    </row>
    <row r="607" spans="1:46">
      <c r="A607" s="14" t="str">
        <f>'data organization'!S608</f>
        <v>605:18:2.52:HS</v>
      </c>
      <c r="B607" s="45">
        <v>107.04898071289062</v>
      </c>
      <c r="C607" s="45">
        <v>154.65705871582031</v>
      </c>
      <c r="D607" s="45">
        <v>119.39032745361328</v>
      </c>
      <c r="E607" s="45">
        <v>154.90303039550781</v>
      </c>
      <c r="F607" s="45">
        <v>106.84794616699219</v>
      </c>
      <c r="G607" s="45">
        <v>148.3704833984375</v>
      </c>
      <c r="H607" s="45">
        <v>154.63104248046875</v>
      </c>
      <c r="I607" s="45">
        <v>98.877395629882813</v>
      </c>
      <c r="J607" s="45">
        <v>84.213470458984375</v>
      </c>
      <c r="K607" s="45">
        <v>107.39902496337891</v>
      </c>
      <c r="L607" s="45">
        <v>96.003738403320312</v>
      </c>
      <c r="M607" s="45">
        <v>154.6783447265625</v>
      </c>
      <c r="N607" s="45">
        <v>154.90776062011719</v>
      </c>
      <c r="O607" s="45">
        <v>90.005722045898437</v>
      </c>
      <c r="P607" s="45"/>
      <c r="Q607" s="45"/>
      <c r="R607" s="45">
        <v>144.50820922851562</v>
      </c>
      <c r="S607" s="45"/>
      <c r="T607" s="45"/>
      <c r="U607" s="45">
        <v>99.504158020019531</v>
      </c>
      <c r="V607" s="45">
        <v>141.54704284667969</v>
      </c>
      <c r="W607" s="45">
        <v>122.92622375488281</v>
      </c>
      <c r="X607" s="45"/>
      <c r="Y607" s="45"/>
      <c r="Z607" s="45">
        <v>88.631568908691406</v>
      </c>
      <c r="AA607" s="45">
        <v>90.197296142578125</v>
      </c>
      <c r="AB607" s="45">
        <v>97.853286743164062</v>
      </c>
      <c r="AC607" s="45">
        <v>134.53201293945312</v>
      </c>
      <c r="AD607" s="45">
        <v>70.519264221191406</v>
      </c>
      <c r="AE607" s="45"/>
      <c r="AF607" s="45">
        <v>100.27756500244141</v>
      </c>
      <c r="AG607" s="45"/>
      <c r="AH607" s="2">
        <f t="shared" si="519"/>
        <v>27.436469651359481</v>
      </c>
      <c r="AI607" s="2">
        <f t="shared" si="520"/>
        <v>70.519264221191406</v>
      </c>
      <c r="AJ607" s="2">
        <f t="shared" si="521"/>
        <v>76.44658527210629</v>
      </c>
      <c r="AK607" s="2">
        <f t="shared" si="522"/>
        <v>117.60128974914551</v>
      </c>
      <c r="AL607" s="2">
        <f t="shared" si="523"/>
        <v>158.75599422618473</v>
      </c>
      <c r="AM607" s="2">
        <f t="shared" si="524"/>
        <v>154.90776062011719</v>
      </c>
      <c r="AN607" s="89"/>
      <c r="AO607" s="64">
        <f t="shared" ref="AO607" ca="1" si="553">AN605</f>
        <v>100.13906338533154</v>
      </c>
      <c r="AP607" s="88"/>
      <c r="AQ607" s="88"/>
      <c r="AR607" s="88"/>
      <c r="AS607" s="88"/>
      <c r="AT607" s="2"/>
    </row>
    <row r="608" spans="1:46">
      <c r="A608" s="14" t="str">
        <f>'data organization'!S609</f>
        <v>606:18:2.5:HI</v>
      </c>
      <c r="B608" s="45">
        <v>99.473564147949219</v>
      </c>
      <c r="C608" s="45">
        <v>100.88121032714844</v>
      </c>
      <c r="D608" s="45">
        <v>94.625007629394531</v>
      </c>
      <c r="E608" s="45">
        <v>105.88616943359375</v>
      </c>
      <c r="F608" s="45">
        <v>98.378730773925781</v>
      </c>
      <c r="G608" s="45">
        <v>98.691535949707031</v>
      </c>
      <c r="H608" s="45">
        <v>96.345466613769531</v>
      </c>
      <c r="I608" s="45">
        <v>91.184097290039063</v>
      </c>
      <c r="J608" s="45">
        <v>96.501869201660156</v>
      </c>
      <c r="K608" s="45">
        <v>105.88616943359375</v>
      </c>
      <c r="L608" s="45">
        <v>89.776458740234375</v>
      </c>
      <c r="M608" s="45">
        <v>87.743186950683594</v>
      </c>
      <c r="N608" s="45">
        <v>98.535133361816406</v>
      </c>
      <c r="O608" s="45">
        <v>87.89959716796875</v>
      </c>
      <c r="P608" s="45"/>
      <c r="Q608" s="45"/>
      <c r="R608" s="45">
        <v>85.709922790527344</v>
      </c>
      <c r="S608" s="45"/>
      <c r="T608" s="45"/>
      <c r="U608" s="45">
        <v>112.76799011230469</v>
      </c>
      <c r="V608" s="45">
        <v>90.871292114257813</v>
      </c>
      <c r="W608" s="45">
        <v>92.278938293457031</v>
      </c>
      <c r="X608" s="45"/>
      <c r="Y608" s="45"/>
      <c r="Z608" s="45">
        <v>88.994430541992188</v>
      </c>
      <c r="AA608" s="45">
        <v>100.72480010986328</v>
      </c>
      <c r="AB608" s="45">
        <v>88.055999755859375</v>
      </c>
      <c r="AC608" s="45">
        <v>96.189056396484375</v>
      </c>
      <c r="AD608" s="45">
        <v>96.971084594726563</v>
      </c>
      <c r="AE608" s="45"/>
      <c r="AF608" s="45">
        <v>79.922943115234375</v>
      </c>
      <c r="AG608" s="45"/>
      <c r="AH608" s="2">
        <f t="shared" si="519"/>
        <v>7.3828655805383372</v>
      </c>
      <c r="AI608" s="2">
        <f t="shared" si="520"/>
        <v>79.922943115234375</v>
      </c>
      <c r="AJ608" s="2">
        <f t="shared" si="521"/>
        <v>84.104645581117126</v>
      </c>
      <c r="AK608" s="2">
        <f t="shared" si="522"/>
        <v>95.178943951924637</v>
      </c>
      <c r="AL608" s="2">
        <f t="shared" si="523"/>
        <v>106.25324232273215</v>
      </c>
      <c r="AM608" s="2">
        <f t="shared" si="524"/>
        <v>112.76799011230469</v>
      </c>
      <c r="AN608" s="89">
        <f ca="1">INDIRECT("'calcGREEN(1)'!R"&amp;ROW('calcGREEN(1)'!$V$17)+(ROW(AN608)-ROW($AN$116))/3&amp;"C"&amp;COLUMN('calcGREEN(1)'!$V$17),FALSE)</f>
        <v>99.136659204144792</v>
      </c>
      <c r="AO608" s="64">
        <f t="shared" ref="AO608" ca="1" si="554">AN608</f>
        <v>99.136659204144792</v>
      </c>
      <c r="AP608" s="88">
        <f>AK608-AK611</f>
        <v>0.99056466420491063</v>
      </c>
      <c r="AQ608" s="88">
        <f>AK609-AK612</f>
        <v>0.93175411224365234</v>
      </c>
      <c r="AR608" s="88">
        <f>AK610-AK613</f>
        <v>2.3847592671712192</v>
      </c>
      <c r="AS608" s="88">
        <f>data3!AM608</f>
        <v>3.0242827630812208E-2</v>
      </c>
      <c r="AT608" s="2"/>
    </row>
    <row r="609" spans="1:46">
      <c r="A609" s="14" t="str">
        <f>'data organization'!S610</f>
        <v>607:18:2.5:LO</v>
      </c>
      <c r="B609" s="45">
        <v>94.850082397460938</v>
      </c>
      <c r="C609" s="45">
        <v>98.409248352050781</v>
      </c>
      <c r="D609" s="45">
        <v>91.960403442382813</v>
      </c>
      <c r="E609" s="45">
        <v>104.72075653076172</v>
      </c>
      <c r="F609" s="45">
        <v>92.618446350097656</v>
      </c>
      <c r="G609" s="45">
        <v>97.407875061035156</v>
      </c>
      <c r="H609" s="45">
        <v>97.201873779296875</v>
      </c>
      <c r="I609" s="45">
        <v>86.959259033203125</v>
      </c>
      <c r="J609" s="45">
        <v>88.195236206054687</v>
      </c>
      <c r="K609" s="45">
        <v>98.552299499511719</v>
      </c>
      <c r="L609" s="45">
        <v>87.485694885253906</v>
      </c>
      <c r="M609" s="45">
        <v>91.87457275390625</v>
      </c>
      <c r="N609" s="45">
        <v>100.21743774414062</v>
      </c>
      <c r="O609" s="45">
        <v>84.596015930175781</v>
      </c>
      <c r="P609" s="45"/>
      <c r="Q609" s="45"/>
      <c r="R609" s="45">
        <v>84.842071533203125</v>
      </c>
      <c r="S609" s="45"/>
      <c r="T609" s="45"/>
      <c r="U609" s="45">
        <v>100.77821350097656</v>
      </c>
      <c r="V609" s="45">
        <v>92.658500671386719</v>
      </c>
      <c r="W609" s="45">
        <v>92.257957458496094</v>
      </c>
      <c r="X609" s="45"/>
      <c r="Y609" s="45"/>
      <c r="Z609" s="45">
        <v>86.341270446777344</v>
      </c>
      <c r="AA609" s="45">
        <v>93.270774841308594</v>
      </c>
      <c r="AB609" s="45">
        <v>83.829254150390625</v>
      </c>
      <c r="AC609" s="45">
        <v>93.196380615234375</v>
      </c>
      <c r="AD609" s="45">
        <v>90.581367492675781</v>
      </c>
      <c r="AE609" s="45"/>
      <c r="AF609" s="45">
        <v>76.928359985351563</v>
      </c>
      <c r="AG609" s="45"/>
      <c r="AH609" s="2">
        <f t="shared" si="519"/>
        <v>6.4367454076851036</v>
      </c>
      <c r="AI609" s="2">
        <f t="shared" si="520"/>
        <v>76.928359985351563</v>
      </c>
      <c r="AJ609" s="2">
        <f t="shared" si="521"/>
        <v>82.417104916019539</v>
      </c>
      <c r="AK609" s="2">
        <f t="shared" si="522"/>
        <v>92.072223027547196</v>
      </c>
      <c r="AL609" s="2">
        <f t="shared" si="523"/>
        <v>101.72734113907485</v>
      </c>
      <c r="AM609" s="2">
        <f t="shared" si="524"/>
        <v>104.72075653076172</v>
      </c>
      <c r="AN609" s="89"/>
      <c r="AO609" s="64">
        <f t="shared" ref="AO609" ca="1" si="555">AN608</f>
        <v>99.136659204144792</v>
      </c>
      <c r="AP609" s="88"/>
      <c r="AQ609" s="88"/>
      <c r="AR609" s="88"/>
      <c r="AS609" s="88"/>
      <c r="AT609" s="2"/>
    </row>
    <row r="610" spans="1:46">
      <c r="A610" s="14" t="str">
        <f>'data organization'!S611</f>
        <v>608:18:2.5:HS</v>
      </c>
      <c r="B610" s="45">
        <v>102.48424530029297</v>
      </c>
      <c r="C610" s="45">
        <v>147.09330749511719</v>
      </c>
      <c r="D610" s="45">
        <v>120.26070404052734</v>
      </c>
      <c r="E610" s="45">
        <v>154.89120483398438</v>
      </c>
      <c r="F610" s="45">
        <v>99.598762512207031</v>
      </c>
      <c r="G610" s="45">
        <v>140.52293395996094</v>
      </c>
      <c r="H610" s="45">
        <v>147.5947265625</v>
      </c>
      <c r="I610" s="45">
        <v>97.723197937011719</v>
      </c>
      <c r="J610" s="45">
        <v>82.761276245117188</v>
      </c>
      <c r="K610" s="45">
        <v>104.15167236328125</v>
      </c>
      <c r="L610" s="45">
        <v>95.242156982421875</v>
      </c>
      <c r="M610" s="45">
        <v>154.45127868652344</v>
      </c>
      <c r="N610" s="45">
        <v>154.90303039550781</v>
      </c>
      <c r="O610" s="45">
        <v>87.522315979003906</v>
      </c>
      <c r="P610" s="45"/>
      <c r="Q610" s="45"/>
      <c r="R610" s="45">
        <v>142.4150390625</v>
      </c>
      <c r="S610" s="45"/>
      <c r="T610" s="45"/>
      <c r="U610" s="45">
        <v>98.595939636230469</v>
      </c>
      <c r="V610" s="45">
        <v>141.89234924316406</v>
      </c>
      <c r="W610" s="45">
        <v>122.84107971191406</v>
      </c>
      <c r="X610" s="45"/>
      <c r="Y610" s="45"/>
      <c r="Z610" s="45">
        <v>87.595634460449219</v>
      </c>
      <c r="AA610" s="45">
        <v>89.0360107421875</v>
      </c>
      <c r="AB610" s="45">
        <v>95.055313110351563</v>
      </c>
      <c r="AC610" s="45">
        <v>128.72084045410156</v>
      </c>
      <c r="AD610" s="45">
        <v>70.112457275390625</v>
      </c>
      <c r="AE610" s="45"/>
      <c r="AF610" s="45">
        <v>98.87030029296875</v>
      </c>
      <c r="AG610" s="45"/>
      <c r="AH610" s="2">
        <f t="shared" si="519"/>
        <v>26.862788440698356</v>
      </c>
      <c r="AI610" s="2">
        <f t="shared" si="520"/>
        <v>70.112457275390625</v>
      </c>
      <c r="AJ610" s="2">
        <f t="shared" si="521"/>
        <v>74.886474725732256</v>
      </c>
      <c r="AK610" s="2">
        <f t="shared" si="522"/>
        <v>115.18065738677979</v>
      </c>
      <c r="AL610" s="2">
        <f t="shared" si="523"/>
        <v>155.47484004782731</v>
      </c>
      <c r="AM610" s="2">
        <f t="shared" si="524"/>
        <v>154.90303039550781</v>
      </c>
      <c r="AN610" s="89"/>
      <c r="AO610" s="64">
        <f t="shared" ref="AO610" ca="1" si="556">AN608</f>
        <v>99.136659204144792</v>
      </c>
      <c r="AP610" s="88"/>
      <c r="AQ610" s="88"/>
      <c r="AR610" s="88"/>
      <c r="AS610" s="88"/>
      <c r="AT610" s="2"/>
    </row>
    <row r="611" spans="1:46">
      <c r="A611" s="14" t="str">
        <f>'data organization'!S612</f>
        <v>609:18:2.48:HI</v>
      </c>
      <c r="B611" s="45">
        <v>98.535133361816406</v>
      </c>
      <c r="C611" s="45">
        <v>99.786376953125</v>
      </c>
      <c r="D611" s="45">
        <v>93.686576843261719</v>
      </c>
      <c r="E611" s="45">
        <v>104.79133605957031</v>
      </c>
      <c r="F611" s="45">
        <v>97.283897399902344</v>
      </c>
      <c r="G611" s="45">
        <v>97.596702575683594</v>
      </c>
      <c r="H611" s="45">
        <v>95.250633239746094</v>
      </c>
      <c r="I611" s="45">
        <v>90.24566650390625</v>
      </c>
      <c r="J611" s="45">
        <v>95.563438415527344</v>
      </c>
      <c r="K611" s="45">
        <v>104.79133605957031</v>
      </c>
      <c r="L611" s="45">
        <v>88.838027954101563</v>
      </c>
      <c r="M611" s="45">
        <v>86.804763793945313</v>
      </c>
      <c r="N611" s="45">
        <v>97.440299987792969</v>
      </c>
      <c r="O611" s="45">
        <v>87.117568969726563</v>
      </c>
      <c r="P611" s="45"/>
      <c r="Q611" s="45"/>
      <c r="R611" s="45">
        <v>84.771499633789063</v>
      </c>
      <c r="S611" s="45"/>
      <c r="T611" s="45"/>
      <c r="U611" s="45">
        <v>111.67314910888672</v>
      </c>
      <c r="V611" s="45">
        <v>89.932861328125</v>
      </c>
      <c r="W611" s="45">
        <v>91.340507507324219</v>
      </c>
      <c r="X611" s="45"/>
      <c r="Y611" s="45"/>
      <c r="Z611" s="45">
        <v>88.055999755859375</v>
      </c>
      <c r="AA611" s="45">
        <v>99.629966735839844</v>
      </c>
      <c r="AB611" s="45">
        <v>87.117568969726563</v>
      </c>
      <c r="AC611" s="45">
        <v>95.094223022460938</v>
      </c>
      <c r="AD611" s="45">
        <v>96.03265380859375</v>
      </c>
      <c r="AE611" s="45"/>
      <c r="AF611" s="45">
        <v>79.140914916992188</v>
      </c>
      <c r="AG611" s="45"/>
      <c r="AH611" s="2">
        <f t="shared" si="519"/>
        <v>7.3048033029134798</v>
      </c>
      <c r="AI611" s="2">
        <f t="shared" si="520"/>
        <v>79.140914916992188</v>
      </c>
      <c r="AJ611" s="2">
        <f t="shared" si="521"/>
        <v>83.231174333349514</v>
      </c>
      <c r="AK611" s="2">
        <f t="shared" si="522"/>
        <v>94.188379287719727</v>
      </c>
      <c r="AL611" s="2">
        <f t="shared" si="523"/>
        <v>105.14558424208994</v>
      </c>
      <c r="AM611" s="2">
        <f t="shared" si="524"/>
        <v>111.67314910888672</v>
      </c>
      <c r="AN611" s="89">
        <f ca="1">INDIRECT("'calcGREEN(1)'!R"&amp;ROW('calcGREEN(1)'!$V$17)+(ROW(AN611)-ROW($AN$116))/3&amp;"C"&amp;COLUMN('calcGREEN(1)'!$V$17),FALSE)</f>
        <v>98.134212450003389</v>
      </c>
      <c r="AO611" s="64">
        <f t="shared" ref="AO611" ca="1" si="557">AN611</f>
        <v>98.134212450003389</v>
      </c>
      <c r="AP611" s="88">
        <f>AK611-AK614</f>
        <v>0.94494756062825047</v>
      </c>
      <c r="AQ611" s="88">
        <f>AK612-AK615</f>
        <v>0.94915930430093454</v>
      </c>
      <c r="AR611" s="88">
        <f>AK613-AK616</f>
        <v>2.4278249740600586</v>
      </c>
      <c r="AS611" s="88">
        <f>data3!AM611</f>
        <v>3.0402891097530027E-2</v>
      </c>
      <c r="AT611" s="2"/>
    </row>
    <row r="612" spans="1:46">
      <c r="A612" s="14" t="str">
        <f>'data organization'!S613</f>
        <v>610:18:2.48:LO</v>
      </c>
      <c r="B612" s="45">
        <v>93.917373657226562</v>
      </c>
      <c r="C612" s="45">
        <v>97.316322326660156</v>
      </c>
      <c r="D612" s="45">
        <v>91.096359252929688</v>
      </c>
      <c r="E612" s="45">
        <v>103.49050140380859</v>
      </c>
      <c r="F612" s="45">
        <v>91.628517150878906</v>
      </c>
      <c r="G612" s="45">
        <v>96.566719055175781</v>
      </c>
      <c r="H612" s="45">
        <v>96.280616760253906</v>
      </c>
      <c r="I612" s="45">
        <v>86.043716430664063</v>
      </c>
      <c r="J612" s="45">
        <v>87.302589416503906</v>
      </c>
      <c r="K612" s="45">
        <v>97.653923034667969</v>
      </c>
      <c r="L612" s="45">
        <v>86.615928649902344</v>
      </c>
      <c r="M612" s="45">
        <v>90.564201354980469</v>
      </c>
      <c r="N612" s="45">
        <v>99.141677856445313</v>
      </c>
      <c r="O612" s="45">
        <v>83.806365966796875</v>
      </c>
      <c r="P612" s="45"/>
      <c r="Q612" s="45"/>
      <c r="R612" s="45">
        <v>84.069580078125</v>
      </c>
      <c r="S612" s="45"/>
      <c r="T612" s="45"/>
      <c r="U612" s="45">
        <v>99.879837036132813</v>
      </c>
      <c r="V612" s="45">
        <v>91.554130554199219</v>
      </c>
      <c r="W612" s="45">
        <v>91.485466003417969</v>
      </c>
      <c r="X612" s="45"/>
      <c r="Y612" s="45"/>
      <c r="Z612" s="45">
        <v>85.305564880371094</v>
      </c>
      <c r="AA612" s="45">
        <v>92.572669982910156</v>
      </c>
      <c r="AB612" s="45">
        <v>82.845046997070312</v>
      </c>
      <c r="AC612" s="45">
        <v>92.669944763183594</v>
      </c>
      <c r="AD612" s="45">
        <v>89.465553283691406</v>
      </c>
      <c r="AE612" s="45"/>
      <c r="AF612" s="45">
        <v>76.098648071289062</v>
      </c>
      <c r="AG612" s="45"/>
      <c r="AH612" s="2">
        <f t="shared" si="519"/>
        <v>6.3902128624862744</v>
      </c>
      <c r="AI612" s="2">
        <f t="shared" si="520"/>
        <v>76.098648071289062</v>
      </c>
      <c r="AJ612" s="2">
        <f t="shared" si="521"/>
        <v>81.555149621574131</v>
      </c>
      <c r="AK612" s="2">
        <f t="shared" si="522"/>
        <v>91.140468915303543</v>
      </c>
      <c r="AL612" s="2">
        <f t="shared" si="523"/>
        <v>100.72578820903296</v>
      </c>
      <c r="AM612" s="2">
        <f t="shared" si="524"/>
        <v>103.49050140380859</v>
      </c>
      <c r="AN612" s="89"/>
      <c r="AO612" s="64">
        <f t="shared" ref="AO612" ca="1" si="558">AN611</f>
        <v>98.134212450003389</v>
      </c>
      <c r="AP612" s="88"/>
      <c r="AQ612" s="88"/>
      <c r="AR612" s="88"/>
      <c r="AS612" s="88"/>
      <c r="AT612" s="2"/>
    </row>
    <row r="613" spans="1:46">
      <c r="A613" s="14" t="str">
        <f>'data organization'!S614</f>
        <v>611:18:2.48:HS</v>
      </c>
      <c r="B613" s="45">
        <v>100.54245758056641</v>
      </c>
      <c r="C613" s="45">
        <v>140.80201721191406</v>
      </c>
      <c r="D613" s="45">
        <v>112.86961364746094</v>
      </c>
      <c r="E613" s="45">
        <v>154.886474609375</v>
      </c>
      <c r="F613" s="45">
        <v>94.993820190429688</v>
      </c>
      <c r="G613" s="45">
        <v>136.31295776367187</v>
      </c>
      <c r="H613" s="45">
        <v>140.02861022949219</v>
      </c>
      <c r="I613" s="45">
        <v>96.947433471679688</v>
      </c>
      <c r="J613" s="45">
        <v>81.77264404296875</v>
      </c>
      <c r="K613" s="45">
        <v>102.09872436523437</v>
      </c>
      <c r="L613" s="45">
        <v>94.544441223144531</v>
      </c>
      <c r="M613" s="45">
        <v>150.62684631347656</v>
      </c>
      <c r="N613" s="45">
        <v>154.89120483398438</v>
      </c>
      <c r="O613" s="45">
        <v>85.452812194824219</v>
      </c>
      <c r="P613" s="45"/>
      <c r="Q613" s="45"/>
      <c r="R613" s="45">
        <v>139.78263854980469</v>
      </c>
      <c r="S613" s="45"/>
      <c r="T613" s="45"/>
      <c r="U613" s="45">
        <v>97.661705017089844</v>
      </c>
      <c r="V613" s="45">
        <v>142.14068603515625</v>
      </c>
      <c r="W613" s="45">
        <v>124.56290435791016</v>
      </c>
      <c r="X613" s="45"/>
      <c r="Y613" s="45"/>
      <c r="Z613" s="45">
        <v>86.614097595214844</v>
      </c>
      <c r="AA613" s="45">
        <v>87.839248657226562</v>
      </c>
      <c r="AB613" s="45">
        <v>93.536888122558594</v>
      </c>
      <c r="AC613" s="45">
        <v>121.40306854248047</v>
      </c>
      <c r="AD613" s="45">
        <v>69.615776062011719</v>
      </c>
      <c r="AE613" s="45"/>
      <c r="AF613" s="45">
        <v>97.174484252929688</v>
      </c>
      <c r="AG613" s="45"/>
      <c r="AH613" s="2">
        <f t="shared" si="519"/>
        <v>26.167081700854755</v>
      </c>
      <c r="AI613" s="2">
        <f t="shared" si="520"/>
        <v>69.615776062011719</v>
      </c>
      <c r="AJ613" s="2">
        <f t="shared" si="521"/>
        <v>73.545275568326431</v>
      </c>
      <c r="AK613" s="2">
        <f t="shared" si="522"/>
        <v>112.79589811960857</v>
      </c>
      <c r="AL613" s="2">
        <f t="shared" si="523"/>
        <v>152.04652067089069</v>
      </c>
      <c r="AM613" s="2">
        <f t="shared" si="524"/>
        <v>154.89120483398438</v>
      </c>
      <c r="AN613" s="89"/>
      <c r="AO613" s="64">
        <f t="shared" ref="AO613" ca="1" si="559">AN611</f>
        <v>98.134212450003389</v>
      </c>
      <c r="AP613" s="88"/>
      <c r="AQ613" s="88"/>
      <c r="AR613" s="88"/>
      <c r="AS613" s="88"/>
      <c r="AT613" s="2"/>
    </row>
    <row r="614" spans="1:46">
      <c r="A614" s="14" t="str">
        <f>'data organization'!S615</f>
        <v>612:18:2.46:HI</v>
      </c>
      <c r="B614" s="45">
        <v>97.440299987792969</v>
      </c>
      <c r="C614" s="45">
        <v>98.847946166992188</v>
      </c>
      <c r="D614" s="45">
        <v>92.748146057128906</v>
      </c>
      <c r="E614" s="45">
        <v>103.69649505615234</v>
      </c>
      <c r="F614" s="45">
        <v>96.345466613769531</v>
      </c>
      <c r="G614" s="45">
        <v>96.658271789550781</v>
      </c>
      <c r="H614" s="45">
        <v>94.312202453613281</v>
      </c>
      <c r="I614" s="45">
        <v>89.307243347167969</v>
      </c>
      <c r="J614" s="45">
        <v>94.625007629394531</v>
      </c>
      <c r="K614" s="45">
        <v>103.69649505615234</v>
      </c>
      <c r="L614" s="45">
        <v>87.89959716796875</v>
      </c>
      <c r="M614" s="45">
        <v>86.022735595703125</v>
      </c>
      <c r="N614" s="45">
        <v>96.501869201660156</v>
      </c>
      <c r="O614" s="45">
        <v>86.17913818359375</v>
      </c>
      <c r="P614" s="45"/>
      <c r="Q614" s="45"/>
      <c r="R614" s="45">
        <v>83.989471435546875</v>
      </c>
      <c r="S614" s="45"/>
      <c r="T614" s="45"/>
      <c r="U614" s="45">
        <v>110.57831573486328</v>
      </c>
      <c r="V614" s="45">
        <v>88.994430541992188</v>
      </c>
      <c r="W614" s="45">
        <v>90.402076721191406</v>
      </c>
      <c r="X614" s="45"/>
      <c r="Y614" s="45"/>
      <c r="Z614" s="45">
        <v>87.117568969726563</v>
      </c>
      <c r="AA614" s="45">
        <v>98.691535949707031</v>
      </c>
      <c r="AB614" s="45">
        <v>86.17913818359375</v>
      </c>
      <c r="AC614" s="45">
        <v>94.155792236328125</v>
      </c>
      <c r="AD614" s="45">
        <v>95.094223022460938</v>
      </c>
      <c r="AE614" s="45"/>
      <c r="AF614" s="45">
        <v>78.358894348144531</v>
      </c>
      <c r="AG614" s="45"/>
      <c r="AH614" s="2">
        <f t="shared" si="519"/>
        <v>7.2352655279281528</v>
      </c>
      <c r="AI614" s="2">
        <f t="shared" si="520"/>
        <v>78.358894348144531</v>
      </c>
      <c r="AJ614" s="2">
        <f t="shared" si="521"/>
        <v>82.390533435199245</v>
      </c>
      <c r="AK614" s="2">
        <f t="shared" si="522"/>
        <v>93.243431727091476</v>
      </c>
      <c r="AL614" s="2">
        <f t="shared" si="523"/>
        <v>104.09633001898371</v>
      </c>
      <c r="AM614" s="2">
        <f t="shared" si="524"/>
        <v>110.57831573486328</v>
      </c>
      <c r="AN614" s="89">
        <f ca="1">INDIRECT("'calcGREEN(1)'!R"&amp;ROW('calcGREEN(1)'!$V$17)+(ROW(AN614)-ROW($AN$116))/3&amp;"C"&amp;COLUMN('calcGREEN(1)'!$V$17),FALSE)</f>
        <v>97.1264601369828</v>
      </c>
      <c r="AO614" s="64">
        <f t="shared" ref="AO614" ca="1" si="560">AN614</f>
        <v>97.1264601369828</v>
      </c>
      <c r="AP614" s="88">
        <f>AK614-AK617</f>
        <v>0.99708143870036281</v>
      </c>
      <c r="AQ614" s="88">
        <f>AK615-AK618</f>
        <v>0.94486681620280422</v>
      </c>
      <c r="AR614" s="88">
        <f>AK616-AK619</f>
        <v>2.1373049418131558</v>
      </c>
      <c r="AS614" s="88">
        <f>data3!AM614</f>
        <v>3.0693215708578858E-2</v>
      </c>
      <c r="AT614" s="2"/>
    </row>
    <row r="615" spans="1:46">
      <c r="A615" s="14" t="str">
        <f>'data organization'!S616</f>
        <v>613:18:2.46:LO</v>
      </c>
      <c r="B615" s="45">
        <v>93.0018310546875</v>
      </c>
      <c r="C615" s="45">
        <v>96.366447448730469</v>
      </c>
      <c r="D615" s="45">
        <v>90.243759155273438</v>
      </c>
      <c r="E615" s="45">
        <v>102.47196197509766</v>
      </c>
      <c r="F615" s="45">
        <v>90.7930908203125</v>
      </c>
      <c r="G615" s="45">
        <v>96.011672973632812</v>
      </c>
      <c r="H615" s="45">
        <v>95.445182800292969</v>
      </c>
      <c r="I615" s="45">
        <v>85.03662109375</v>
      </c>
      <c r="J615" s="45">
        <v>86.2325439453125</v>
      </c>
      <c r="K615" s="45">
        <v>96.583885192871094</v>
      </c>
      <c r="L615" s="45">
        <v>85.597389221191406</v>
      </c>
      <c r="M615" s="45">
        <v>89.408332824707031</v>
      </c>
      <c r="N615" s="45">
        <v>98.08880615234375</v>
      </c>
      <c r="O615" s="45">
        <v>82.764938354492187</v>
      </c>
      <c r="P615" s="45"/>
      <c r="Q615" s="45"/>
      <c r="R615" s="45">
        <v>83.165481567382812</v>
      </c>
      <c r="S615" s="45"/>
      <c r="T615" s="45"/>
      <c r="U615" s="45">
        <v>98.638130187988281</v>
      </c>
      <c r="V615" s="45">
        <v>90.461204528808594</v>
      </c>
      <c r="W615" s="45">
        <v>90.747306823730469</v>
      </c>
      <c r="X615" s="45"/>
      <c r="Y615" s="45"/>
      <c r="Z615" s="45">
        <v>84.533073425292969</v>
      </c>
      <c r="AA615" s="45">
        <v>91.588462829589844</v>
      </c>
      <c r="AB615" s="45">
        <v>81.986724853515625</v>
      </c>
      <c r="AC615" s="45">
        <v>91.720069885253906</v>
      </c>
      <c r="AD615" s="45">
        <v>88.326850891113281</v>
      </c>
      <c r="AE615" s="45"/>
      <c r="AF615" s="45">
        <v>75.377662658691406</v>
      </c>
      <c r="AG615" s="45"/>
      <c r="AH615" s="2">
        <f t="shared" si="519"/>
        <v>6.3542867933530207</v>
      </c>
      <c r="AI615" s="2">
        <f t="shared" si="520"/>
        <v>75.377662658691406</v>
      </c>
      <c r="AJ615" s="2">
        <f t="shared" si="521"/>
        <v>80.659879420973084</v>
      </c>
      <c r="AK615" s="2">
        <f t="shared" si="522"/>
        <v>90.191309611002609</v>
      </c>
      <c r="AL615" s="2">
        <f t="shared" si="523"/>
        <v>99.722739801032134</v>
      </c>
      <c r="AM615" s="2">
        <f t="shared" si="524"/>
        <v>102.47196197509766</v>
      </c>
      <c r="AN615" s="89"/>
      <c r="AO615" s="64">
        <f t="shared" ref="AO615" ca="1" si="561">AN614</f>
        <v>97.1264601369828</v>
      </c>
      <c r="AP615" s="88"/>
      <c r="AQ615" s="88"/>
      <c r="AR615" s="88"/>
      <c r="AS615" s="88"/>
      <c r="AT615" s="2"/>
    </row>
    <row r="616" spans="1:46">
      <c r="A616" s="14" t="str">
        <f>'data organization'!S617</f>
        <v>614:18:2.46:HS</v>
      </c>
      <c r="B616" s="45">
        <v>99.352790832519531</v>
      </c>
      <c r="C616" s="45">
        <v>137.85740661621094</v>
      </c>
      <c r="D616" s="45">
        <v>109.19180297851562</v>
      </c>
      <c r="E616" s="45">
        <v>154.88883972167969</v>
      </c>
      <c r="F616" s="45">
        <v>92.903030395507813</v>
      </c>
      <c r="G616" s="45">
        <v>133.89105224609375</v>
      </c>
      <c r="H616" s="45">
        <v>134.86312866210937</v>
      </c>
      <c r="I616" s="45">
        <v>96.218963623046875</v>
      </c>
      <c r="J616" s="45">
        <v>80.845504760742188</v>
      </c>
      <c r="K616" s="45">
        <v>100.64179229736328</v>
      </c>
      <c r="L616" s="45">
        <v>93.324028015136719</v>
      </c>
      <c r="M616" s="45">
        <v>144.95994567871094</v>
      </c>
      <c r="N616" s="45">
        <v>154.75166320800781</v>
      </c>
      <c r="O616" s="45">
        <v>83.007247924804687</v>
      </c>
      <c r="P616" s="45"/>
      <c r="Q616" s="45"/>
      <c r="R616" s="45">
        <v>134.48233032226562</v>
      </c>
      <c r="S616" s="45"/>
      <c r="T616" s="45"/>
      <c r="U616" s="45">
        <v>97.214691162109375</v>
      </c>
      <c r="V616" s="45">
        <v>141.68658447265625</v>
      </c>
      <c r="W616" s="45">
        <v>119.94140625</v>
      </c>
      <c r="X616" s="45"/>
      <c r="Y616" s="45"/>
      <c r="Z616" s="45">
        <v>85.634925842285156</v>
      </c>
      <c r="AA616" s="45">
        <v>86.680320739746094</v>
      </c>
      <c r="AB616" s="45">
        <v>91.945144653320313</v>
      </c>
      <c r="AC616" s="45">
        <v>110.14259338378906</v>
      </c>
      <c r="AD616" s="45">
        <v>69.033950805664063</v>
      </c>
      <c r="AE616" s="45"/>
      <c r="AF616" s="45">
        <v>95.374610900878906</v>
      </c>
      <c r="AG616" s="45"/>
      <c r="AH616" s="2">
        <f t="shared" si="519"/>
        <v>25.506569164575193</v>
      </c>
      <c r="AI616" s="2">
        <f t="shared" si="520"/>
        <v>69.033950805664063</v>
      </c>
      <c r="AJ616" s="2">
        <f t="shared" si="521"/>
        <v>72.108219398685719</v>
      </c>
      <c r="AK616" s="2">
        <f t="shared" si="522"/>
        <v>110.36807314554851</v>
      </c>
      <c r="AL616" s="2">
        <f t="shared" si="523"/>
        <v>148.6279268924113</v>
      </c>
      <c r="AM616" s="2">
        <f t="shared" si="524"/>
        <v>154.88883972167969</v>
      </c>
      <c r="AN616" s="89"/>
      <c r="AO616" s="64">
        <f t="shared" ref="AO616" ca="1" si="562">AN614</f>
        <v>97.1264601369828</v>
      </c>
      <c r="AP616" s="88"/>
      <c r="AQ616" s="88"/>
      <c r="AR616" s="88"/>
      <c r="AS616" s="88"/>
      <c r="AT616" s="2"/>
    </row>
    <row r="617" spans="1:46">
      <c r="A617" s="14" t="str">
        <f>'data organization'!S618</f>
        <v>615:18:2.44:HI</v>
      </c>
      <c r="B617" s="45">
        <v>96.501869201660156</v>
      </c>
      <c r="C617" s="45">
        <v>97.75311279296875</v>
      </c>
      <c r="D617" s="45">
        <v>91.809722900390625</v>
      </c>
      <c r="E617" s="45">
        <v>102.60166168212891</v>
      </c>
      <c r="F617" s="45">
        <v>95.250633239746094</v>
      </c>
      <c r="G617" s="45">
        <v>95.563438415527344</v>
      </c>
      <c r="H617" s="45">
        <v>93.373771667480469</v>
      </c>
      <c r="I617" s="45">
        <v>88.368812561035156</v>
      </c>
      <c r="J617" s="45">
        <v>93.530174255371094</v>
      </c>
      <c r="K617" s="45">
        <v>102.60166168212891</v>
      </c>
      <c r="L617" s="45">
        <v>86.961166381835938</v>
      </c>
      <c r="M617" s="45">
        <v>85.084304809570313</v>
      </c>
      <c r="N617" s="45">
        <v>95.563438415527344</v>
      </c>
      <c r="O617" s="45">
        <v>85.240707397460938</v>
      </c>
      <c r="P617" s="45"/>
      <c r="Q617" s="45"/>
      <c r="R617" s="45">
        <v>83.051040649414063</v>
      </c>
      <c r="S617" s="45"/>
      <c r="T617" s="45"/>
      <c r="U617" s="45">
        <v>109.32707977294922</v>
      </c>
      <c r="V617" s="45">
        <v>88.21240234375</v>
      </c>
      <c r="W617" s="45">
        <v>89.463645935058594</v>
      </c>
      <c r="X617" s="45"/>
      <c r="Y617" s="45"/>
      <c r="Z617" s="45">
        <v>86.17913818359375</v>
      </c>
      <c r="AA617" s="45">
        <v>97.596702575683594</v>
      </c>
      <c r="AB617" s="45">
        <v>85.240707397460938</v>
      </c>
      <c r="AC617" s="45">
        <v>93.217361450195313</v>
      </c>
      <c r="AD617" s="45">
        <v>93.9993896484375</v>
      </c>
      <c r="AE617" s="45"/>
      <c r="AF617" s="45">
        <v>77.420463562011719</v>
      </c>
      <c r="AG617" s="45"/>
      <c r="AH617" s="2">
        <f t="shared" si="519"/>
        <v>7.1598017887554128</v>
      </c>
      <c r="AI617" s="2">
        <f t="shared" si="520"/>
        <v>77.420463562011719</v>
      </c>
      <c r="AJ617" s="2">
        <f t="shared" si="521"/>
        <v>81.506647605257996</v>
      </c>
      <c r="AK617" s="2">
        <f t="shared" si="522"/>
        <v>92.246350288391113</v>
      </c>
      <c r="AL617" s="2">
        <f t="shared" si="523"/>
        <v>102.98605297152423</v>
      </c>
      <c r="AM617" s="2">
        <f t="shared" si="524"/>
        <v>109.32707977294922</v>
      </c>
      <c r="AN617" s="89">
        <f ca="1">INDIRECT("'calcGREEN(1)'!R"&amp;ROW('calcGREEN(1)'!$V$17)+(ROW(AN617)-ROW($AN$116))/3&amp;"C"&amp;COLUMN('calcGREEN(1)'!$V$17),FALSE)</f>
        <v>96.109084551709174</v>
      </c>
      <c r="AO617" s="64">
        <f t="shared" ref="AO617" ca="1" si="563">AN617</f>
        <v>96.109084551709174</v>
      </c>
      <c r="AP617" s="88">
        <f>AK617-AK620</f>
        <v>0.99708207448323094</v>
      </c>
      <c r="AQ617" s="88">
        <f>AK618-AK621</f>
        <v>1.0330829620361328</v>
      </c>
      <c r="AR617" s="88">
        <f>AK619-AK622</f>
        <v>1.7858864466349331</v>
      </c>
      <c r="AS617" s="88">
        <f>data3!AM617</f>
        <v>3.3048191378193703E-2</v>
      </c>
      <c r="AT617" s="2"/>
    </row>
    <row r="618" spans="1:46">
      <c r="A618" s="14" t="str">
        <f>'data organization'!S619</f>
        <v>616:18:2.44:LO</v>
      </c>
      <c r="B618" s="45">
        <v>92.1263427734375</v>
      </c>
      <c r="C618" s="45">
        <v>95.674064636230469</v>
      </c>
      <c r="D618" s="45">
        <v>89.442665100097656</v>
      </c>
      <c r="E618" s="45">
        <v>101.44770050048828</v>
      </c>
      <c r="F618" s="45">
        <v>89.80316162109375</v>
      </c>
      <c r="G618" s="45">
        <v>95.09613037109375</v>
      </c>
      <c r="H618" s="45">
        <v>94.426643371582031</v>
      </c>
      <c r="I618" s="45">
        <v>84.0238037109375</v>
      </c>
      <c r="J618" s="45">
        <v>85.317008972167969</v>
      </c>
      <c r="K618" s="45">
        <v>95.445182800292969</v>
      </c>
      <c r="L618" s="45">
        <v>84.538795471191406</v>
      </c>
      <c r="M618" s="45">
        <v>88.704505920410156</v>
      </c>
      <c r="N618" s="45">
        <v>97.047378540039063</v>
      </c>
      <c r="O618" s="45">
        <v>81.963836669921875</v>
      </c>
      <c r="P618" s="45"/>
      <c r="Q618" s="45"/>
      <c r="R618" s="45">
        <v>82.398719787597656</v>
      </c>
      <c r="S618" s="45"/>
      <c r="T618" s="45"/>
      <c r="U618" s="45">
        <v>97.442207336425781</v>
      </c>
      <c r="V618" s="45">
        <v>89.431221008300781</v>
      </c>
      <c r="W618" s="45">
        <v>89.717323303222656</v>
      </c>
      <c r="X618" s="45"/>
      <c r="Y618" s="45"/>
      <c r="Z618" s="45">
        <v>83.617530822753906</v>
      </c>
      <c r="AA618" s="45">
        <v>90.432594299316406</v>
      </c>
      <c r="AB618" s="45">
        <v>81.09979248046875</v>
      </c>
      <c r="AC618" s="45">
        <v>90.758758544921875</v>
      </c>
      <c r="AD618" s="45">
        <v>87.422752380371094</v>
      </c>
      <c r="AE618" s="45"/>
      <c r="AF618" s="45">
        <v>74.536506652832031</v>
      </c>
      <c r="AG618" s="45"/>
      <c r="AH618" s="2">
        <f t="shared" si="519"/>
        <v>6.3009329742077611</v>
      </c>
      <c r="AI618" s="2">
        <f t="shared" si="520"/>
        <v>74.536506652832031</v>
      </c>
      <c r="AJ618" s="2">
        <f t="shared" si="521"/>
        <v>79.795043333488167</v>
      </c>
      <c r="AK618" s="2">
        <f t="shared" si="522"/>
        <v>89.246442794799805</v>
      </c>
      <c r="AL618" s="2">
        <f t="shared" si="523"/>
        <v>98.697842256111443</v>
      </c>
      <c r="AM618" s="2">
        <f t="shared" si="524"/>
        <v>101.44770050048828</v>
      </c>
      <c r="AN618" s="89"/>
      <c r="AO618" s="64">
        <f t="shared" ref="AO618" ca="1" si="564">AN617</f>
        <v>96.109084551709174</v>
      </c>
      <c r="AP618" s="88"/>
      <c r="AQ618" s="88"/>
      <c r="AR618" s="88"/>
      <c r="AS618" s="88"/>
      <c r="AT618" s="2"/>
    </row>
    <row r="619" spans="1:46">
      <c r="A619" s="14" t="str">
        <f>'data organization'!S620</f>
        <v>617:18:2.44:HS</v>
      </c>
      <c r="B619" s="45">
        <v>98.17730712890625</v>
      </c>
      <c r="C619" s="45">
        <v>138.69467163085937</v>
      </c>
      <c r="D619" s="45">
        <v>102.11764526367187</v>
      </c>
      <c r="E619" s="45">
        <v>154.86518859863281</v>
      </c>
      <c r="F619" s="45">
        <v>91.867095947265625</v>
      </c>
      <c r="G619" s="45">
        <v>132.78416442871094</v>
      </c>
      <c r="H619" s="45">
        <v>130.72175598144531</v>
      </c>
      <c r="I619" s="45">
        <v>95.537803649902344</v>
      </c>
      <c r="J619" s="45">
        <v>79.873428344726563</v>
      </c>
      <c r="K619" s="45">
        <v>100.40764617919922</v>
      </c>
      <c r="L619" s="45">
        <v>92.056304931640625</v>
      </c>
      <c r="M619" s="45">
        <v>140.22018432617187</v>
      </c>
      <c r="N619" s="45">
        <v>154.52224731445312</v>
      </c>
      <c r="O619" s="45">
        <v>81.680397033691406</v>
      </c>
      <c r="P619" s="45"/>
      <c r="Q619" s="45"/>
      <c r="R619" s="45">
        <v>129.65507507324219</v>
      </c>
      <c r="S619" s="45"/>
      <c r="T619" s="45"/>
      <c r="U619" s="45">
        <v>96.791336059570313</v>
      </c>
      <c r="V619" s="45">
        <v>137.7698974609375</v>
      </c>
      <c r="W619" s="45">
        <v>113.97650146484375</v>
      </c>
      <c r="X619" s="45"/>
      <c r="Y619" s="45"/>
      <c r="Z619" s="45">
        <v>84.509117126464844</v>
      </c>
      <c r="AA619" s="45">
        <v>85.549781799316406</v>
      </c>
      <c r="AB619" s="45">
        <v>90.561531066894531</v>
      </c>
      <c r="AC619" s="45">
        <v>102.02304077148437</v>
      </c>
      <c r="AD619" s="45">
        <v>68.227432250976563</v>
      </c>
      <c r="AE619" s="45"/>
      <c r="AF619" s="45">
        <v>94.948883056640625</v>
      </c>
      <c r="AG619" s="45"/>
      <c r="AH619" s="2">
        <f t="shared" si="519"/>
        <v>25.088493167992866</v>
      </c>
      <c r="AI619" s="2">
        <f t="shared" si="520"/>
        <v>68.227432250976563</v>
      </c>
      <c r="AJ619" s="2">
        <f t="shared" si="521"/>
        <v>70.598028451746046</v>
      </c>
      <c r="AK619" s="2">
        <f t="shared" si="522"/>
        <v>108.23076820373535</v>
      </c>
      <c r="AL619" s="2">
        <f t="shared" si="523"/>
        <v>145.86350795572466</v>
      </c>
      <c r="AM619" s="2">
        <f t="shared" si="524"/>
        <v>154.86518859863281</v>
      </c>
      <c r="AN619" s="89"/>
      <c r="AO619" s="64">
        <f t="shared" ref="AO619" ca="1" si="565">AN617</f>
        <v>96.109084551709174</v>
      </c>
      <c r="AP619" s="88"/>
      <c r="AQ619" s="88"/>
      <c r="AR619" s="88"/>
      <c r="AS619" s="88"/>
      <c r="AT619" s="2"/>
    </row>
    <row r="620" spans="1:46">
      <c r="A620" s="14" t="str">
        <f>'data organization'!S621</f>
        <v>618:18:2.42:HI</v>
      </c>
      <c r="B620" s="45">
        <v>95.407035827636719</v>
      </c>
      <c r="C620" s="45">
        <v>96.658271789550781</v>
      </c>
      <c r="D620" s="45">
        <v>90.714881896972656</v>
      </c>
      <c r="E620" s="45">
        <v>101.50682830810547</v>
      </c>
      <c r="F620" s="45">
        <v>94.312202453613281</v>
      </c>
      <c r="G620" s="45">
        <v>94.625007629394531</v>
      </c>
      <c r="H620" s="45">
        <v>92.278938293457031</v>
      </c>
      <c r="I620" s="45">
        <v>87.430381774902344</v>
      </c>
      <c r="J620" s="45">
        <v>92.591743469238281</v>
      </c>
      <c r="K620" s="45">
        <v>101.50682830810547</v>
      </c>
      <c r="L620" s="45">
        <v>86.022735595703125</v>
      </c>
      <c r="M620" s="45">
        <v>84.1458740234375</v>
      </c>
      <c r="N620" s="45">
        <v>94.468605041503906</v>
      </c>
      <c r="O620" s="45">
        <v>84.302284240722656</v>
      </c>
      <c r="P620" s="45"/>
      <c r="Q620" s="45"/>
      <c r="R620" s="45">
        <v>82.11260986328125</v>
      </c>
      <c r="S620" s="45"/>
      <c r="T620" s="45"/>
      <c r="U620" s="45">
        <v>108.23223876953125</v>
      </c>
      <c r="V620" s="45">
        <v>87.117568969726563</v>
      </c>
      <c r="W620" s="45">
        <v>88.368812561035156</v>
      </c>
      <c r="X620" s="45"/>
      <c r="Y620" s="45"/>
      <c r="Z620" s="45">
        <v>85.240707397460938</v>
      </c>
      <c r="AA620" s="45">
        <v>96.658271789550781</v>
      </c>
      <c r="AB620" s="45">
        <v>84.458686828613281</v>
      </c>
      <c r="AC620" s="45">
        <v>92.122528076171875</v>
      </c>
      <c r="AD620" s="45">
        <v>93.060958862304688</v>
      </c>
      <c r="AE620" s="45"/>
      <c r="AF620" s="45">
        <v>76.638435363769531</v>
      </c>
      <c r="AG620" s="45"/>
      <c r="AH620" s="2">
        <f t="shared" si="519"/>
        <v>7.0960774276695089</v>
      </c>
      <c r="AI620" s="2">
        <f t="shared" si="520"/>
        <v>76.638435363769531</v>
      </c>
      <c r="AJ620" s="2">
        <f t="shared" si="521"/>
        <v>80.605152072403627</v>
      </c>
      <c r="AK620" s="2">
        <f t="shared" si="522"/>
        <v>91.249268213907882</v>
      </c>
      <c r="AL620" s="2">
        <f t="shared" si="523"/>
        <v>101.89338435541214</v>
      </c>
      <c r="AM620" s="2">
        <f t="shared" si="524"/>
        <v>108.23223876953125</v>
      </c>
      <c r="AN620" s="89">
        <f ca="1">INDIRECT("'calcGREEN(1)'!R"&amp;ROW('calcGREEN(1)'!$V$17)+(ROW(AN620)-ROW($AN$116))/3&amp;"C"&amp;COLUMN('calcGREEN(1)'!$V$17),FALSE)</f>
        <v>95.013649542068677</v>
      </c>
      <c r="AO620" s="64">
        <f t="shared" ref="AO620" ca="1" si="566">AN620</f>
        <v>95.013649542068677</v>
      </c>
      <c r="AP620" s="88">
        <f>AK620-AK623</f>
        <v>0.9905640284220425</v>
      </c>
      <c r="AQ620" s="88">
        <f>AK621-AK624</f>
        <v>1.028315544128418</v>
      </c>
      <c r="AR620" s="88">
        <f>AK622-AK625</f>
        <v>1.7074384689331055</v>
      </c>
      <c r="AS620" s="88">
        <f>data3!AM620</f>
        <v>3.2016008130965723E-2</v>
      </c>
      <c r="AT620" s="2"/>
    </row>
    <row r="621" spans="1:46">
      <c r="A621" s="14" t="str">
        <f>'data organization'!S622</f>
        <v>619:18:2.42:LO</v>
      </c>
      <c r="B621" s="45">
        <v>91.382469177246094</v>
      </c>
      <c r="C621" s="45">
        <v>94.861526489257813</v>
      </c>
      <c r="D621" s="45">
        <v>88.241012573242187</v>
      </c>
      <c r="E621" s="45">
        <v>100.35477447509766</v>
      </c>
      <c r="F621" s="45">
        <v>88.630119323730469</v>
      </c>
      <c r="G621" s="45">
        <v>94.254981994628906</v>
      </c>
      <c r="H621" s="45">
        <v>93.448158264160156</v>
      </c>
      <c r="I621" s="45">
        <v>83.073928833007812</v>
      </c>
      <c r="J621" s="45">
        <v>84.275581359863281</v>
      </c>
      <c r="K621" s="45">
        <v>94.123367309570312</v>
      </c>
      <c r="L621" s="45">
        <v>83.560310363769531</v>
      </c>
      <c r="M621" s="45">
        <v>87.348365783691406</v>
      </c>
      <c r="N621" s="45">
        <v>95.931564331054687</v>
      </c>
      <c r="O621" s="45">
        <v>81.151290893554688</v>
      </c>
      <c r="P621" s="45"/>
      <c r="Q621" s="45"/>
      <c r="R621" s="45">
        <v>81.460289001464844</v>
      </c>
      <c r="S621" s="45"/>
      <c r="T621" s="45"/>
      <c r="U621" s="45">
        <v>96.309226989746094</v>
      </c>
      <c r="V621" s="45">
        <v>88.178070068359375</v>
      </c>
      <c r="W621" s="45">
        <v>88.761734008789063</v>
      </c>
      <c r="X621" s="45"/>
      <c r="Y621" s="45"/>
      <c r="Z621" s="45">
        <v>82.570381164550781</v>
      </c>
      <c r="AA621" s="45">
        <v>88.710227966308594</v>
      </c>
      <c r="AB621" s="45">
        <v>80.395973205566406</v>
      </c>
      <c r="AC621" s="45">
        <v>89.997711181640625</v>
      </c>
      <c r="AD621" s="45">
        <v>86.278327941894531</v>
      </c>
      <c r="AE621" s="45"/>
      <c r="AF621" s="45">
        <v>73.821243286132813</v>
      </c>
      <c r="AG621" s="45"/>
      <c r="AH621" s="2">
        <f t="shared" si="519"/>
        <v>6.231534801806399</v>
      </c>
      <c r="AI621" s="2">
        <f t="shared" si="520"/>
        <v>73.821243286132813</v>
      </c>
      <c r="AJ621" s="2">
        <f t="shared" si="521"/>
        <v>78.866057630054073</v>
      </c>
      <c r="AK621" s="2">
        <f t="shared" si="522"/>
        <v>88.213359832763672</v>
      </c>
      <c r="AL621" s="2">
        <f t="shared" si="523"/>
        <v>97.560662035473271</v>
      </c>
      <c r="AM621" s="2">
        <f t="shared" si="524"/>
        <v>100.35477447509766</v>
      </c>
      <c r="AN621" s="89"/>
      <c r="AO621" s="64">
        <f t="shared" ref="AO621" ca="1" si="567">AN620</f>
        <v>95.013649542068677</v>
      </c>
      <c r="AP621" s="88"/>
      <c r="AQ621" s="88"/>
      <c r="AR621" s="88"/>
      <c r="AS621" s="88"/>
      <c r="AT621" s="2"/>
    </row>
    <row r="622" spans="1:46">
      <c r="A622" s="14" t="str">
        <f>'data organization'!S623</f>
        <v>620:18:2.42:HS</v>
      </c>
      <c r="B622" s="45">
        <v>97.358970642089844</v>
      </c>
      <c r="C622" s="45">
        <v>140.76181030273437</v>
      </c>
      <c r="D622" s="45">
        <v>97.723197937011719</v>
      </c>
      <c r="E622" s="45">
        <v>150.46600341796875</v>
      </c>
      <c r="F622" s="45">
        <v>90.99908447265625</v>
      </c>
      <c r="G622" s="45">
        <v>138.71832275390625</v>
      </c>
      <c r="H622" s="45">
        <v>125.90631103515625</v>
      </c>
      <c r="I622" s="45">
        <v>94.98199462890625</v>
      </c>
      <c r="J622" s="45">
        <v>79.407493591308594</v>
      </c>
      <c r="K622" s="45">
        <v>100.17585754394531</v>
      </c>
      <c r="L622" s="45">
        <v>90.194931030273438</v>
      </c>
      <c r="M622" s="45">
        <v>139.33561706542969</v>
      </c>
      <c r="N622" s="45">
        <v>148.4840087890625</v>
      </c>
      <c r="O622" s="45">
        <v>80.606620788574219</v>
      </c>
      <c r="P622" s="45"/>
      <c r="Q622" s="45"/>
      <c r="R622" s="45">
        <v>129.43510437011719</v>
      </c>
      <c r="S622" s="45"/>
      <c r="T622" s="45"/>
      <c r="U622" s="45">
        <v>96.006103515625</v>
      </c>
      <c r="V622" s="45">
        <v>131.27755737304687</v>
      </c>
      <c r="W622" s="45">
        <v>108.41603851318359</v>
      </c>
      <c r="X622" s="45"/>
      <c r="Y622" s="45"/>
      <c r="Z622" s="45">
        <v>83.546501159667969</v>
      </c>
      <c r="AA622" s="45">
        <v>84.461814880371094</v>
      </c>
      <c r="AB622" s="45">
        <v>89.414436340332031</v>
      </c>
      <c r="AC622" s="45">
        <v>96.240249633789063</v>
      </c>
      <c r="AD622" s="45">
        <v>67.695274353027344</v>
      </c>
      <c r="AE622" s="45"/>
      <c r="AF622" s="45">
        <v>93.063858032226562</v>
      </c>
      <c r="AG622" s="45"/>
      <c r="AH622" s="2">
        <f t="shared" si="519"/>
        <v>24.632889336778714</v>
      </c>
      <c r="AI622" s="2">
        <f t="shared" si="520"/>
        <v>67.695274353027344</v>
      </c>
      <c r="AJ622" s="2">
        <f t="shared" si="521"/>
        <v>69.495547751932349</v>
      </c>
      <c r="AK622" s="2">
        <f t="shared" si="522"/>
        <v>106.44488175710042</v>
      </c>
      <c r="AL622" s="2">
        <f t="shared" si="523"/>
        <v>143.39421576226849</v>
      </c>
      <c r="AM622" s="2">
        <f t="shared" si="524"/>
        <v>150.46600341796875</v>
      </c>
      <c r="AN622" s="89"/>
      <c r="AO622" s="64">
        <f t="shared" ref="AO622" ca="1" si="568">AN620</f>
        <v>95.013649542068677</v>
      </c>
      <c r="AP622" s="88"/>
      <c r="AQ622" s="88"/>
      <c r="AR622" s="88"/>
      <c r="AS622" s="88"/>
      <c r="AT622" s="2"/>
    </row>
    <row r="623" spans="1:46">
      <c r="A623" s="14" t="str">
        <f>'data organization'!S624</f>
        <v>621:18:2.4:HI</v>
      </c>
      <c r="B623" s="45">
        <v>94.312202453613281</v>
      </c>
      <c r="C623" s="45">
        <v>95.719841003417969</v>
      </c>
      <c r="D623" s="45">
        <v>89.776458740234375</v>
      </c>
      <c r="E623" s="45">
        <v>100.41199493408203</v>
      </c>
      <c r="F623" s="45">
        <v>93.217361450195313</v>
      </c>
      <c r="G623" s="45">
        <v>93.530174255371094</v>
      </c>
      <c r="H623" s="45">
        <v>91.340507507324219</v>
      </c>
      <c r="I623" s="45">
        <v>86.491950988769531</v>
      </c>
      <c r="J623" s="45">
        <v>91.496910095214844</v>
      </c>
      <c r="K623" s="45">
        <v>100.41199493408203</v>
      </c>
      <c r="L623" s="45">
        <v>85.084304809570313</v>
      </c>
      <c r="M623" s="45">
        <v>83.207443237304688</v>
      </c>
      <c r="N623" s="45">
        <v>93.373771667480469</v>
      </c>
      <c r="O623" s="45">
        <v>83.520256042480469</v>
      </c>
      <c r="P623" s="45"/>
      <c r="Q623" s="45"/>
      <c r="R623" s="45">
        <v>81.330589294433594</v>
      </c>
      <c r="S623" s="45"/>
      <c r="T623" s="45"/>
      <c r="U623" s="45">
        <v>106.98100280761719</v>
      </c>
      <c r="V623" s="45">
        <v>86.17913818359375</v>
      </c>
      <c r="W623" s="45">
        <v>87.430381774902344</v>
      </c>
      <c r="X623" s="45"/>
      <c r="Y623" s="45"/>
      <c r="Z623" s="45">
        <v>84.302284240722656</v>
      </c>
      <c r="AA623" s="45">
        <v>95.563438415527344</v>
      </c>
      <c r="AB623" s="45">
        <v>83.520256042480469</v>
      </c>
      <c r="AC623" s="45">
        <v>91.184097290039063</v>
      </c>
      <c r="AD623" s="45">
        <v>91.96612548828125</v>
      </c>
      <c r="AE623" s="45"/>
      <c r="AF623" s="45">
        <v>75.856414794921875</v>
      </c>
      <c r="AG623" s="45"/>
      <c r="AH623" s="2">
        <f t="shared" si="519"/>
        <v>6.9932616636668357</v>
      </c>
      <c r="AI623" s="2">
        <f t="shared" si="520"/>
        <v>75.856414794921875</v>
      </c>
      <c r="AJ623" s="2">
        <f t="shared" si="521"/>
        <v>79.768811689985583</v>
      </c>
      <c r="AK623" s="2">
        <f t="shared" si="522"/>
        <v>90.25870418548584</v>
      </c>
      <c r="AL623" s="2">
        <f t="shared" si="523"/>
        <v>100.7485966809861</v>
      </c>
      <c r="AM623" s="2">
        <f t="shared" si="524"/>
        <v>106.98100280761719</v>
      </c>
      <c r="AN623" s="89">
        <f ca="1">INDIRECT("'calcGREEN(1)'!R"&amp;ROW('calcGREEN(1)'!$V$17)+(ROW(AN623)-ROW($AN$116))/3&amp;"C"&amp;COLUMN('calcGREEN(1)'!$V$17),FALSE)</f>
        <v>93.952427892319463</v>
      </c>
      <c r="AO623" s="64">
        <f t="shared" ref="AO623" ca="1" si="569">AN623</f>
        <v>93.952427892319463</v>
      </c>
      <c r="AP623" s="88">
        <f>AK623-AK626</f>
        <v>0.98404788970947266</v>
      </c>
      <c r="AQ623" s="88">
        <f>AK624-AK627</f>
        <v>1.0538266499837192</v>
      </c>
      <c r="AR623" s="88">
        <f>AK625-AK628</f>
        <v>1.7220255533854072</v>
      </c>
      <c r="AS623" s="88">
        <f>data3!AM623</f>
        <v>3.1096366143995358E-2</v>
      </c>
      <c r="AT623" s="2"/>
    </row>
    <row r="624" spans="1:46">
      <c r="A624" s="14" t="str">
        <f>'data organization'!S625</f>
        <v>622:18:2.4:LO</v>
      </c>
      <c r="B624" s="45">
        <v>90.547035217285156</v>
      </c>
      <c r="C624" s="45">
        <v>94.008926391601562</v>
      </c>
      <c r="D624" s="45">
        <v>87.188140869140625</v>
      </c>
      <c r="E624" s="45">
        <v>99.107345581054688</v>
      </c>
      <c r="F624" s="45">
        <v>87.760360717773437</v>
      </c>
      <c r="G624" s="45">
        <v>93.453880310058594</v>
      </c>
      <c r="H624" s="45">
        <v>92.320899963378906</v>
      </c>
      <c r="I624" s="45">
        <v>82.0439453125</v>
      </c>
      <c r="J624" s="45">
        <v>83.234146118164062</v>
      </c>
      <c r="K624" s="45">
        <v>92.950332641601563</v>
      </c>
      <c r="L624" s="45">
        <v>82.621879577636719</v>
      </c>
      <c r="M624" s="45">
        <v>86.16387939453125</v>
      </c>
      <c r="N624" s="45">
        <v>94.878692626953125</v>
      </c>
      <c r="O624" s="45">
        <v>80.104141235351563</v>
      </c>
      <c r="P624" s="45"/>
      <c r="Q624" s="45"/>
      <c r="R624" s="45">
        <v>80.7564697265625</v>
      </c>
      <c r="S624" s="45"/>
      <c r="T624" s="45"/>
      <c r="U624" s="45">
        <v>95.342185974121094</v>
      </c>
      <c r="V624" s="45">
        <v>86.839096069335938</v>
      </c>
      <c r="W624" s="45">
        <v>87.640190124511719</v>
      </c>
      <c r="X624" s="45"/>
      <c r="Y624" s="45"/>
      <c r="Z624" s="45">
        <v>81.609062194824219</v>
      </c>
      <c r="AA624" s="45">
        <v>87.382698059082031</v>
      </c>
      <c r="AB624" s="45">
        <v>79.566261291503906</v>
      </c>
      <c r="AC624" s="45">
        <v>88.796066284179687</v>
      </c>
      <c r="AD624" s="45">
        <v>85.088119506835938</v>
      </c>
      <c r="AE624" s="45"/>
      <c r="AF624" s="45">
        <v>73.037307739257813</v>
      </c>
      <c r="AG624" s="45"/>
      <c r="AH624" s="2">
        <f t="shared" si="519"/>
        <v>6.175024888593347</v>
      </c>
      <c r="AI624" s="2">
        <f t="shared" si="520"/>
        <v>73.037307739257813</v>
      </c>
      <c r="AJ624" s="2">
        <f t="shared" si="521"/>
        <v>77.922506955745234</v>
      </c>
      <c r="AK624" s="2">
        <f t="shared" si="522"/>
        <v>87.185044288635254</v>
      </c>
      <c r="AL624" s="2">
        <f t="shared" si="523"/>
        <v>96.447581621525273</v>
      </c>
      <c r="AM624" s="2">
        <f t="shared" si="524"/>
        <v>99.107345581054688</v>
      </c>
      <c r="AN624" s="89"/>
      <c r="AO624" s="64">
        <f t="shared" ref="AO624" ca="1" si="570">AN623</f>
        <v>93.952427892319463</v>
      </c>
      <c r="AP624" s="88"/>
      <c r="AQ624" s="88"/>
      <c r="AR624" s="88"/>
      <c r="AS624" s="88"/>
      <c r="AT624" s="2"/>
    </row>
    <row r="625" spans="1:46">
      <c r="A625" s="14" t="str">
        <f>'data organization'!S626</f>
        <v>623:18:2.4:HS</v>
      </c>
      <c r="B625" s="45">
        <v>96.271003723144531</v>
      </c>
      <c r="C625" s="45">
        <v>144.18180847167969</v>
      </c>
      <c r="D625" s="45">
        <v>95.698631286621094</v>
      </c>
      <c r="E625" s="45">
        <v>142.51202392578125</v>
      </c>
      <c r="F625" s="45">
        <v>90.216217041015625</v>
      </c>
      <c r="G625" s="45">
        <v>142.74617004394531</v>
      </c>
      <c r="H625" s="45">
        <v>121.10505676269531</v>
      </c>
      <c r="I625" s="45">
        <v>94.631950378417969</v>
      </c>
      <c r="J625" s="45">
        <v>79.211181640625</v>
      </c>
      <c r="K625" s="45">
        <v>99.731208801269531</v>
      </c>
      <c r="L625" s="45">
        <v>87.025634765625</v>
      </c>
      <c r="M625" s="45">
        <v>141.70550537109375</v>
      </c>
      <c r="N625" s="45">
        <v>141.21591186523438</v>
      </c>
      <c r="O625" s="45">
        <v>79.85687255859375</v>
      </c>
      <c r="P625" s="45"/>
      <c r="Q625" s="45"/>
      <c r="R625" s="45">
        <v>128.808349609375</v>
      </c>
      <c r="S625" s="45"/>
      <c r="T625" s="45"/>
      <c r="U625" s="45">
        <v>94.8968505859375</v>
      </c>
      <c r="V625" s="45">
        <v>125.8779296875</v>
      </c>
      <c r="W625" s="45">
        <v>102.19096374511719</v>
      </c>
      <c r="X625" s="45"/>
      <c r="Y625" s="45"/>
      <c r="Z625" s="45">
        <v>82.505836486816406</v>
      </c>
      <c r="AA625" s="45">
        <v>83.657661437988281</v>
      </c>
      <c r="AB625" s="45">
        <v>88.357215881347656</v>
      </c>
      <c r="AC625" s="45">
        <v>91.599830627441406</v>
      </c>
      <c r="AD625" s="45">
        <v>67.815902709960937</v>
      </c>
      <c r="AE625" s="45"/>
      <c r="AF625" s="45">
        <v>91.878921508789063</v>
      </c>
      <c r="AG625" s="45"/>
      <c r="AH625" s="2">
        <f t="shared" si="519"/>
        <v>24.23268442313962</v>
      </c>
      <c r="AI625" s="2">
        <f t="shared" si="520"/>
        <v>67.815902709960937</v>
      </c>
      <c r="AJ625" s="2">
        <f t="shared" si="521"/>
        <v>68.388416653457881</v>
      </c>
      <c r="AK625" s="2">
        <f t="shared" si="522"/>
        <v>104.73744328816731</v>
      </c>
      <c r="AL625" s="2">
        <f t="shared" si="523"/>
        <v>141.08646992287674</v>
      </c>
      <c r="AM625" s="2">
        <f t="shared" si="524"/>
        <v>144.18180847167969</v>
      </c>
      <c r="AN625" s="89"/>
      <c r="AO625" s="64">
        <f t="shared" ref="AO625" ca="1" si="571">AN623</f>
        <v>93.952427892319463</v>
      </c>
      <c r="AP625" s="88"/>
      <c r="AQ625" s="88"/>
      <c r="AR625" s="88"/>
      <c r="AS625" s="88"/>
      <c r="AT625" s="2"/>
    </row>
    <row r="626" spans="1:46">
      <c r="A626" s="14" t="str">
        <f>'data organization'!S627</f>
        <v>624:18:2.38:HI</v>
      </c>
      <c r="B626" s="45">
        <v>93.373771667480469</v>
      </c>
      <c r="C626" s="45">
        <v>94.625007629394531</v>
      </c>
      <c r="D626" s="45">
        <v>88.838027954101563</v>
      </c>
      <c r="E626" s="45">
        <v>99.317161560058594</v>
      </c>
      <c r="F626" s="45">
        <v>92.278938293457031</v>
      </c>
      <c r="G626" s="45">
        <v>92.591743469238281</v>
      </c>
      <c r="H626" s="45">
        <v>90.24566650390625</v>
      </c>
      <c r="I626" s="45">
        <v>85.553520202636719</v>
      </c>
      <c r="J626" s="45">
        <v>90.558479309082031</v>
      </c>
      <c r="K626" s="45">
        <v>99.317161560058594</v>
      </c>
      <c r="L626" s="45">
        <v>84.1458740234375</v>
      </c>
      <c r="M626" s="45">
        <v>82.269020080566406</v>
      </c>
      <c r="N626" s="45">
        <v>92.435340881347656</v>
      </c>
      <c r="O626" s="45">
        <v>82.581825256347656</v>
      </c>
      <c r="P626" s="45"/>
      <c r="Q626" s="45"/>
      <c r="R626" s="45">
        <v>80.392158508300781</v>
      </c>
      <c r="S626" s="45"/>
      <c r="T626" s="45"/>
      <c r="U626" s="45">
        <v>105.88616943359375</v>
      </c>
      <c r="V626" s="45">
        <v>85.240707397460938</v>
      </c>
      <c r="W626" s="45">
        <v>86.491950988769531</v>
      </c>
      <c r="X626" s="45"/>
      <c r="Y626" s="45"/>
      <c r="Z626" s="45">
        <v>83.363853454589844</v>
      </c>
      <c r="AA626" s="45">
        <v>94.468605041503906</v>
      </c>
      <c r="AB626" s="45">
        <v>82.581825256347656</v>
      </c>
      <c r="AC626" s="45">
        <v>90.089263916015625</v>
      </c>
      <c r="AD626" s="45">
        <v>91.027694702148438</v>
      </c>
      <c r="AE626" s="45"/>
      <c r="AF626" s="45">
        <v>74.917984008789063</v>
      </c>
      <c r="AG626" s="45"/>
      <c r="AH626" s="2">
        <f t="shared" si="519"/>
        <v>6.9450458000279118</v>
      </c>
      <c r="AI626" s="2">
        <f t="shared" si="520"/>
        <v>74.917984008789063</v>
      </c>
      <c r="AJ626" s="2">
        <f t="shared" si="521"/>
        <v>78.857087595734498</v>
      </c>
      <c r="AK626" s="2">
        <f t="shared" si="522"/>
        <v>89.274656295776367</v>
      </c>
      <c r="AL626" s="2">
        <f t="shared" si="523"/>
        <v>99.692224995818236</v>
      </c>
      <c r="AM626" s="2">
        <f t="shared" si="524"/>
        <v>105.88616943359375</v>
      </c>
      <c r="AN626" s="89">
        <f ca="1">INDIRECT("'calcGREEN(1)'!R"&amp;ROW('calcGREEN(1)'!$V$17)+(ROW(AN626)-ROW($AN$116))/3&amp;"C"&amp;COLUMN('calcGREEN(1)'!$V$17),FALSE)</f>
        <v>92.921689242905543</v>
      </c>
      <c r="AO626" s="64">
        <f t="shared" ref="AO626" ca="1" si="572">AN626</f>
        <v>92.921689242905543</v>
      </c>
      <c r="AP626" s="88">
        <f>AK626-AK629</f>
        <v>1.0166330337524414</v>
      </c>
      <c r="AQ626" s="88">
        <f>AK627-AK630</f>
        <v>1.0397586822509766</v>
      </c>
      <c r="AR626" s="88">
        <f>AK628-AK631</f>
        <v>2.7822014490763394</v>
      </c>
      <c r="AS626" s="88">
        <f>data3!AM626</f>
        <v>3.072681734638838E-2</v>
      </c>
      <c r="AT626" s="2"/>
    </row>
    <row r="627" spans="1:46">
      <c r="A627" s="14" t="str">
        <f>'data organization'!S628</f>
        <v>625:18:2.38:LO</v>
      </c>
      <c r="B627" s="45">
        <v>89.648658752441406</v>
      </c>
      <c r="C627" s="45">
        <v>93.030441284179688</v>
      </c>
      <c r="D627" s="45">
        <v>86.135269165039063</v>
      </c>
      <c r="E627" s="45">
        <v>97.991531372070313</v>
      </c>
      <c r="F627" s="45">
        <v>86.581596374511719</v>
      </c>
      <c r="G627" s="45">
        <v>92.538337707519531</v>
      </c>
      <c r="H627" s="45">
        <v>91.107803344726563</v>
      </c>
      <c r="I627" s="45">
        <v>80.9395751953125</v>
      </c>
      <c r="J627" s="45">
        <v>82.169830322265625</v>
      </c>
      <c r="K627" s="45">
        <v>91.989013671875</v>
      </c>
      <c r="L627" s="45">
        <v>81.460289001464844</v>
      </c>
      <c r="M627" s="45">
        <v>85.225448608398438</v>
      </c>
      <c r="N627" s="45">
        <v>93.814376831054687</v>
      </c>
      <c r="O627" s="45">
        <v>79.068435668945313</v>
      </c>
      <c r="P627" s="45"/>
      <c r="Q627" s="45"/>
      <c r="R627" s="45">
        <v>79.840927124023438</v>
      </c>
      <c r="S627" s="45"/>
      <c r="T627" s="45"/>
      <c r="U627" s="45">
        <v>94.12908935546875</v>
      </c>
      <c r="V627" s="45">
        <v>85.523002624511719</v>
      </c>
      <c r="W627" s="45">
        <v>86.369880676269531</v>
      </c>
      <c r="X627" s="45"/>
      <c r="Y627" s="45"/>
      <c r="Z627" s="45">
        <v>80.80224609375</v>
      </c>
      <c r="AA627" s="45">
        <v>86.289772033691406</v>
      </c>
      <c r="AB627" s="45">
        <v>78.667884826660156</v>
      </c>
      <c r="AC627" s="45">
        <v>87.720298767089844</v>
      </c>
      <c r="AD627" s="45">
        <v>83.86358642578125</v>
      </c>
      <c r="AE627" s="45"/>
      <c r="AF627" s="45">
        <v>72.241928100585938</v>
      </c>
      <c r="AG627" s="45"/>
      <c r="AH627" s="2">
        <f t="shared" si="519"/>
        <v>6.1284624731487396</v>
      </c>
      <c r="AI627" s="2">
        <f t="shared" si="520"/>
        <v>72.241928100585938</v>
      </c>
      <c r="AJ627" s="2">
        <f t="shared" si="521"/>
        <v>76.938523928928419</v>
      </c>
      <c r="AK627" s="2">
        <f t="shared" si="522"/>
        <v>86.131217638651535</v>
      </c>
      <c r="AL627" s="2">
        <f t="shared" si="523"/>
        <v>95.323911348374651</v>
      </c>
      <c r="AM627" s="2">
        <f t="shared" si="524"/>
        <v>97.991531372070313</v>
      </c>
      <c r="AN627" s="89"/>
      <c r="AO627" s="64">
        <f t="shared" ref="AO627" ca="1" si="573">AN626</f>
        <v>92.921689242905543</v>
      </c>
      <c r="AP627" s="88"/>
      <c r="AQ627" s="88"/>
      <c r="AR627" s="88"/>
      <c r="AS627" s="88"/>
      <c r="AT627" s="2"/>
    </row>
    <row r="628" spans="1:46">
      <c r="A628" s="14" t="str">
        <f>'data organization'!S629</f>
        <v>626:18:2.38:HS</v>
      </c>
      <c r="B628" s="45">
        <v>95.734107971191406</v>
      </c>
      <c r="C628" s="45">
        <v>143.54322814941406</v>
      </c>
      <c r="D628" s="45">
        <v>93.674064636230469</v>
      </c>
      <c r="E628" s="45">
        <v>139.02815246582031</v>
      </c>
      <c r="F628" s="45">
        <v>89.274894714355469</v>
      </c>
      <c r="G628" s="45">
        <v>141.00778198242187</v>
      </c>
      <c r="H628" s="45">
        <v>116.98497009277344</v>
      </c>
      <c r="I628" s="45">
        <v>94.248794555664063</v>
      </c>
      <c r="J628" s="45">
        <v>78.463798522949219</v>
      </c>
      <c r="K628" s="45">
        <v>99.064239501953125</v>
      </c>
      <c r="L628" s="45">
        <v>85.083847045898438</v>
      </c>
      <c r="M628" s="45">
        <v>141.91127014160156</v>
      </c>
      <c r="N628" s="45">
        <v>139.12275695800781</v>
      </c>
      <c r="O628" s="45">
        <v>79.487907409667969</v>
      </c>
      <c r="P628" s="45"/>
      <c r="Q628" s="45"/>
      <c r="R628" s="45">
        <v>126.66078948974609</v>
      </c>
      <c r="S628" s="45"/>
      <c r="T628" s="45"/>
      <c r="U628" s="45">
        <v>94.556266784667969</v>
      </c>
      <c r="V628" s="45">
        <v>114.40932464599609</v>
      </c>
      <c r="W628" s="45">
        <v>100.13565063476562</v>
      </c>
      <c r="X628" s="45"/>
      <c r="Y628" s="45"/>
      <c r="Z628" s="45">
        <v>81.436790466308594</v>
      </c>
      <c r="AA628" s="45">
        <v>82.93865966796875</v>
      </c>
      <c r="AB628" s="45">
        <v>87.193557739257813</v>
      </c>
      <c r="AC628" s="45">
        <v>90.521324157714844</v>
      </c>
      <c r="AD628" s="45">
        <v>67.281379699707031</v>
      </c>
      <c r="AE628" s="45"/>
      <c r="AF628" s="45">
        <v>90.606468200683594</v>
      </c>
      <c r="AG628" s="45"/>
      <c r="AH628" s="2">
        <f t="shared" si="519"/>
        <v>23.561994265918571</v>
      </c>
      <c r="AI628" s="2">
        <f t="shared" si="520"/>
        <v>67.281379699707031</v>
      </c>
      <c r="AJ628" s="2">
        <f t="shared" si="521"/>
        <v>67.672426335904049</v>
      </c>
      <c r="AK628" s="2">
        <f t="shared" si="522"/>
        <v>103.01541773478191</v>
      </c>
      <c r="AL628" s="2">
        <f t="shared" si="523"/>
        <v>138.35840913365976</v>
      </c>
      <c r="AM628" s="2">
        <f t="shared" si="524"/>
        <v>143.54322814941406</v>
      </c>
      <c r="AN628" s="89"/>
      <c r="AO628" s="64">
        <f t="shared" ref="AO628" ca="1" si="574">AN626</f>
        <v>92.921689242905543</v>
      </c>
      <c r="AP628" s="88"/>
      <c r="AQ628" s="88"/>
      <c r="AR628" s="88"/>
      <c r="AS628" s="88"/>
      <c r="AT628" s="2"/>
    </row>
    <row r="629" spans="1:46">
      <c r="A629" s="14" t="str">
        <f>'data organization'!S630</f>
        <v>627:18:2.36:HI</v>
      </c>
      <c r="B629" s="45">
        <v>92.278938293457031</v>
      </c>
      <c r="C629" s="45">
        <v>93.530174255371094</v>
      </c>
      <c r="D629" s="45">
        <v>87.743186950683594</v>
      </c>
      <c r="E629" s="45">
        <v>98.222320556640625</v>
      </c>
      <c r="F629" s="45">
        <v>91.184097290039063</v>
      </c>
      <c r="G629" s="45">
        <v>91.496910095214844</v>
      </c>
      <c r="H629" s="45">
        <v>89.307243347167969</v>
      </c>
      <c r="I629" s="45">
        <v>84.615089416503906</v>
      </c>
      <c r="J629" s="45">
        <v>89.463645935058594</v>
      </c>
      <c r="K629" s="45">
        <v>98.222320556640625</v>
      </c>
      <c r="L629" s="45">
        <v>83.207443237304688</v>
      </c>
      <c r="M629" s="45">
        <v>81.330589294433594</v>
      </c>
      <c r="N629" s="45">
        <v>91.340507507324219</v>
      </c>
      <c r="O629" s="45">
        <v>81.643394470214844</v>
      </c>
      <c r="P629" s="45"/>
      <c r="Q629" s="45"/>
      <c r="R629" s="45">
        <v>79.453727722167969</v>
      </c>
      <c r="S629" s="45"/>
      <c r="T629" s="45"/>
      <c r="U629" s="45">
        <v>104.63492584228516</v>
      </c>
      <c r="V629" s="45">
        <v>84.302284240722656</v>
      </c>
      <c r="W629" s="45">
        <v>85.553520202636719</v>
      </c>
      <c r="X629" s="45"/>
      <c r="Y629" s="45"/>
      <c r="Z629" s="45">
        <v>82.425422668457031</v>
      </c>
      <c r="AA629" s="45">
        <v>93.373771667480469</v>
      </c>
      <c r="AB629" s="45">
        <v>81.643394470214844</v>
      </c>
      <c r="AC629" s="45">
        <v>89.150833129882813</v>
      </c>
      <c r="AD629" s="45">
        <v>89.932861328125</v>
      </c>
      <c r="AE629" s="45"/>
      <c r="AF629" s="45">
        <v>74.135955810546875</v>
      </c>
      <c r="AG629" s="45"/>
      <c r="AH629" s="2">
        <f t="shared" si="519"/>
        <v>6.8527759533430217</v>
      </c>
      <c r="AI629" s="2">
        <f t="shared" si="520"/>
        <v>74.135955810546875</v>
      </c>
      <c r="AJ629" s="2">
        <f t="shared" si="521"/>
        <v>77.978859332009392</v>
      </c>
      <c r="AK629" s="2">
        <f t="shared" si="522"/>
        <v>88.258023262023926</v>
      </c>
      <c r="AL629" s="2">
        <f t="shared" si="523"/>
        <v>98.537187192038459</v>
      </c>
      <c r="AM629" s="2">
        <f t="shared" si="524"/>
        <v>104.63492584228516</v>
      </c>
      <c r="AN629" s="89">
        <f ca="1">INDIRECT("'calcGREEN(1)'!R"&amp;ROW('calcGREEN(1)'!$V$17)+(ROW(AN629)-ROW($AN$116))/3&amp;"C"&amp;COLUMN('calcGREEN(1)'!$V$17),FALSE)</f>
        <v>91.903199877757658</v>
      </c>
      <c r="AO629" s="64">
        <f t="shared" ref="AO629" ca="1" si="575">AN629</f>
        <v>91.903199877757658</v>
      </c>
      <c r="AP629" s="88">
        <f>AK629-AK632</f>
        <v>1.016632080078125</v>
      </c>
      <c r="AQ629" s="88">
        <f>AK630-AK633</f>
        <v>1.0223541259765625</v>
      </c>
      <c r="AR629" s="88">
        <f>AK631-AK634</f>
        <v>2.2860158284505161</v>
      </c>
      <c r="AS629" s="88">
        <f>data3!AM629</f>
        <v>3.0660606199695462E-2</v>
      </c>
      <c r="AT629" s="2"/>
    </row>
    <row r="630" spans="1:46">
      <c r="A630" s="14" t="str">
        <f>'data organization'!S631</f>
        <v>628:18:2.36:LO</v>
      </c>
      <c r="B630" s="45">
        <v>88.590065002441406</v>
      </c>
      <c r="C630" s="45">
        <v>91.989013671875</v>
      </c>
      <c r="D630" s="45">
        <v>84.864959716796875</v>
      </c>
      <c r="E630" s="45">
        <v>96.744102478027344</v>
      </c>
      <c r="F630" s="45">
        <v>85.437171936035156</v>
      </c>
      <c r="G630" s="45">
        <v>91.411079406738281</v>
      </c>
      <c r="H630" s="45">
        <v>90.066375732421875</v>
      </c>
      <c r="I630" s="45">
        <v>79.915313720703125</v>
      </c>
      <c r="J630" s="45">
        <v>81.374458312988281</v>
      </c>
      <c r="K630" s="45">
        <v>91.376747131347656</v>
      </c>
      <c r="L630" s="45">
        <v>80.407417297363281</v>
      </c>
      <c r="M630" s="45">
        <v>84.304191589355469</v>
      </c>
      <c r="N630" s="45">
        <v>92.847335815429688</v>
      </c>
      <c r="O630" s="45">
        <v>78.164337158203125</v>
      </c>
      <c r="P630" s="45"/>
      <c r="Q630" s="45"/>
      <c r="R630" s="45">
        <v>78.931106567382813</v>
      </c>
      <c r="S630" s="45"/>
      <c r="T630" s="45"/>
      <c r="U630" s="45">
        <v>93.202102661132813</v>
      </c>
      <c r="V630" s="45">
        <v>84.246963500976563</v>
      </c>
      <c r="W630" s="45">
        <v>84.939346313476563</v>
      </c>
      <c r="X630" s="45"/>
      <c r="Y630" s="45"/>
      <c r="Z630" s="45">
        <v>79.863815307617188</v>
      </c>
      <c r="AA630" s="45">
        <v>85.214004516601563</v>
      </c>
      <c r="AB630" s="45">
        <v>77.815292358398438</v>
      </c>
      <c r="AC630" s="45">
        <v>86.438545227050781</v>
      </c>
      <c r="AD630" s="45">
        <v>82.707710266113281</v>
      </c>
      <c r="AE630" s="45"/>
      <c r="AF630" s="45">
        <v>71.343559265136719</v>
      </c>
      <c r="AG630" s="45"/>
      <c r="AH630" s="2">
        <f t="shared" si="519"/>
        <v>6.0882182700933143</v>
      </c>
      <c r="AI630" s="2">
        <f t="shared" si="520"/>
        <v>71.343559265136719</v>
      </c>
      <c r="AJ630" s="2">
        <f t="shared" si="521"/>
        <v>75.959131551260583</v>
      </c>
      <c r="AK630" s="2">
        <f t="shared" si="522"/>
        <v>85.091458956400558</v>
      </c>
      <c r="AL630" s="2">
        <f t="shared" si="523"/>
        <v>94.223786361540533</v>
      </c>
      <c r="AM630" s="2">
        <f t="shared" si="524"/>
        <v>96.744102478027344</v>
      </c>
      <c r="AN630" s="89"/>
      <c r="AO630" s="64">
        <f t="shared" ref="AO630" ca="1" si="576">AN629</f>
        <v>91.903199877757658</v>
      </c>
      <c r="AP630" s="88"/>
      <c r="AQ630" s="88"/>
      <c r="AR630" s="88"/>
      <c r="AS630" s="88"/>
      <c r="AT630" s="2"/>
    </row>
    <row r="631" spans="1:46">
      <c r="A631" s="14" t="str">
        <f>'data organization'!S632</f>
        <v>629:18:2.36:HS</v>
      </c>
      <c r="B631" s="45">
        <v>94.508964538574219</v>
      </c>
      <c r="C631" s="45">
        <v>135.608154296875</v>
      </c>
      <c r="D631" s="45">
        <v>90.857177734375</v>
      </c>
      <c r="E631" s="45">
        <v>140.01205444335937</v>
      </c>
      <c r="F631" s="45">
        <v>88.328834533691406</v>
      </c>
      <c r="G631" s="45">
        <v>131.37925720214844</v>
      </c>
      <c r="H631" s="45">
        <v>114.02143859863281</v>
      </c>
      <c r="I631" s="45">
        <v>93.837265014648437</v>
      </c>
      <c r="J631" s="45">
        <v>77.870147705078125</v>
      </c>
      <c r="K631" s="45">
        <v>97.872207641601563</v>
      </c>
      <c r="L631" s="45">
        <v>82.1226806640625</v>
      </c>
      <c r="M631" s="45">
        <v>136.67247009277344</v>
      </c>
      <c r="N631" s="45">
        <v>140.15159606933594</v>
      </c>
      <c r="O631" s="45">
        <v>78.828033447265625</v>
      </c>
      <c r="P631" s="45"/>
      <c r="Q631" s="45"/>
      <c r="R631" s="45">
        <v>119.00244140625</v>
      </c>
      <c r="S631" s="45"/>
      <c r="T631" s="45"/>
      <c r="U631" s="45">
        <v>94.052490234375</v>
      </c>
      <c r="V631" s="45">
        <v>97.465400695800781</v>
      </c>
      <c r="W631" s="45">
        <v>98.770965576171875</v>
      </c>
      <c r="X631" s="45"/>
      <c r="Y631" s="45"/>
      <c r="Z631" s="45">
        <v>80.396125793457031</v>
      </c>
      <c r="AA631" s="45">
        <v>82.323722839355469</v>
      </c>
      <c r="AB631" s="45">
        <v>85.935302734375</v>
      </c>
      <c r="AC631" s="45">
        <v>89.364768981933594</v>
      </c>
      <c r="AD631" s="45">
        <v>66.801254272460938</v>
      </c>
      <c r="AE631" s="45"/>
      <c r="AF631" s="45">
        <v>89.414436340332031</v>
      </c>
      <c r="AG631" s="45"/>
      <c r="AH631" s="2">
        <f t="shared" si="519"/>
        <v>22.049572070486487</v>
      </c>
      <c r="AI631" s="2">
        <f t="shared" si="520"/>
        <v>66.801254272460938</v>
      </c>
      <c r="AJ631" s="2">
        <f t="shared" si="521"/>
        <v>67.158858179975837</v>
      </c>
      <c r="AK631" s="2">
        <f t="shared" si="522"/>
        <v>100.23321628570557</v>
      </c>
      <c r="AL631" s="2">
        <f t="shared" si="523"/>
        <v>133.30757439143531</v>
      </c>
      <c r="AM631" s="2">
        <f t="shared" si="524"/>
        <v>140.15159606933594</v>
      </c>
      <c r="AN631" s="89"/>
      <c r="AO631" s="64">
        <f t="shared" ref="AO631" ca="1" si="577">AN629</f>
        <v>91.903199877757658</v>
      </c>
      <c r="AP631" s="88"/>
      <c r="AQ631" s="88"/>
      <c r="AR631" s="88"/>
      <c r="AS631" s="88"/>
      <c r="AT631" s="2"/>
    </row>
    <row r="632" spans="1:46">
      <c r="A632" s="14" t="str">
        <f>'data organization'!S633</f>
        <v>630:18:2.34:HI</v>
      </c>
      <c r="B632" s="45">
        <v>91.184097290039063</v>
      </c>
      <c r="C632" s="45">
        <v>92.435340881347656</v>
      </c>
      <c r="D632" s="45">
        <v>86.804763793945313</v>
      </c>
      <c r="E632" s="45">
        <v>97.127487182617188</v>
      </c>
      <c r="F632" s="45">
        <v>90.089263916015625</v>
      </c>
      <c r="G632" s="45">
        <v>90.402076721191406</v>
      </c>
      <c r="H632" s="45">
        <v>88.21240234375</v>
      </c>
      <c r="I632" s="45">
        <v>83.520256042480469</v>
      </c>
      <c r="J632" s="45">
        <v>88.525215148925781</v>
      </c>
      <c r="K632" s="45">
        <v>97.127487182617188</v>
      </c>
      <c r="L632" s="45">
        <v>82.269020080566406</v>
      </c>
      <c r="M632" s="45">
        <v>80.392158508300781</v>
      </c>
      <c r="N632" s="45">
        <v>90.402076721191406</v>
      </c>
      <c r="O632" s="45">
        <v>80.704963684082031</v>
      </c>
      <c r="P632" s="45"/>
      <c r="Q632" s="45"/>
      <c r="R632" s="45">
        <v>78.515296936035156</v>
      </c>
      <c r="S632" s="45"/>
      <c r="T632" s="45"/>
      <c r="U632" s="45">
        <v>103.38368988037109</v>
      </c>
      <c r="V632" s="45">
        <v>83.363853454589844</v>
      </c>
      <c r="W632" s="45">
        <v>84.615089416503906</v>
      </c>
      <c r="X632" s="45"/>
      <c r="Y632" s="45"/>
      <c r="Z632" s="45">
        <v>81.486991882324219</v>
      </c>
      <c r="AA632" s="45">
        <v>92.278938293457031</v>
      </c>
      <c r="AB632" s="45">
        <v>80.704963684082031</v>
      </c>
      <c r="AC632" s="45">
        <v>88.055999755859375</v>
      </c>
      <c r="AD632" s="45">
        <v>88.994430541992188</v>
      </c>
      <c r="AE632" s="45"/>
      <c r="AF632" s="45">
        <v>73.197525024414063</v>
      </c>
      <c r="AG632" s="45"/>
      <c r="AH632" s="2">
        <f t="shared" si="519"/>
        <v>6.7820256612555232</v>
      </c>
      <c r="AI632" s="2">
        <f t="shared" si="520"/>
        <v>73.197525024414063</v>
      </c>
      <c r="AJ632" s="2">
        <f t="shared" si="521"/>
        <v>77.068352690062511</v>
      </c>
      <c r="AK632" s="2">
        <f t="shared" si="522"/>
        <v>87.241391181945801</v>
      </c>
      <c r="AL632" s="2">
        <f t="shared" si="523"/>
        <v>97.41442967382909</v>
      </c>
      <c r="AM632" s="2">
        <f t="shared" si="524"/>
        <v>103.38368988037109</v>
      </c>
      <c r="AN632" s="89">
        <f ca="1">INDIRECT("'calcGREEN(1)'!R"&amp;ROW('calcGREEN(1)'!$V$17)+(ROW(AN632)-ROW($AN$116))/3&amp;"C"&amp;COLUMN('calcGREEN(1)'!$V$17),FALSE)</f>
        <v>90.886905186662744</v>
      </c>
      <c r="AO632" s="64">
        <f t="shared" ref="AO632" ca="1" si="578">AN632</f>
        <v>90.886905186662744</v>
      </c>
      <c r="AP632" s="88">
        <f>AK632-AK635</f>
        <v>1.0166314442952427</v>
      </c>
      <c r="AQ632" s="88">
        <f>AK633-AK636</f>
        <v>1.0435752868652344</v>
      </c>
      <c r="AR632" s="88">
        <f>AK634-AK637</f>
        <v>1.952232678731292</v>
      </c>
      <c r="AS632" s="88">
        <f>data3!AM632</f>
        <v>3.1952634934456103E-2</v>
      </c>
      <c r="AT632" s="2"/>
    </row>
    <row r="633" spans="1:46">
      <c r="A633" s="14" t="str">
        <f>'data organization'!S634</f>
        <v>631:18:2.34:LO</v>
      </c>
      <c r="B633" s="45">
        <v>87.434196472167969</v>
      </c>
      <c r="C633" s="45">
        <v>90.850311279296875</v>
      </c>
      <c r="D633" s="45">
        <v>83.594642639160156</v>
      </c>
      <c r="E633" s="45">
        <v>95.439460754394531</v>
      </c>
      <c r="F633" s="45">
        <v>84.269859313964844</v>
      </c>
      <c r="G633" s="45">
        <v>90.255210876464844</v>
      </c>
      <c r="H633" s="45">
        <v>89.030670166015625</v>
      </c>
      <c r="I633" s="45">
        <v>78.885330200195313</v>
      </c>
      <c r="J633" s="45">
        <v>80.613410949707031</v>
      </c>
      <c r="K633" s="45">
        <v>90.346763610839844</v>
      </c>
      <c r="L633" s="45">
        <v>79.388877868652344</v>
      </c>
      <c r="M633" s="45">
        <v>83.291374206542969</v>
      </c>
      <c r="N633" s="45">
        <v>91.559852600097656</v>
      </c>
      <c r="O633" s="45">
        <v>77.128631591796875</v>
      </c>
      <c r="P633" s="45"/>
      <c r="Q633" s="45"/>
      <c r="R633" s="45">
        <v>78.06134033203125</v>
      </c>
      <c r="S633" s="45"/>
      <c r="T633" s="45"/>
      <c r="U633" s="45">
        <v>91.948959350585938</v>
      </c>
      <c r="V633" s="45">
        <v>83.428703308105469</v>
      </c>
      <c r="W633" s="45">
        <v>83.90936279296875</v>
      </c>
      <c r="X633" s="45"/>
      <c r="Y633" s="45"/>
      <c r="Z633" s="45">
        <v>79.21148681640625</v>
      </c>
      <c r="AA633" s="45">
        <v>84.544517517089844</v>
      </c>
      <c r="AB633" s="45">
        <v>76.939804077148438</v>
      </c>
      <c r="AC633" s="45">
        <v>85.402839660644531</v>
      </c>
      <c r="AD633" s="45">
        <v>81.712059020996094</v>
      </c>
      <c r="AE633" s="45"/>
      <c r="AF633" s="45">
        <v>70.410850524902344</v>
      </c>
      <c r="AG633" s="45"/>
      <c r="AH633" s="2">
        <f t="shared" si="519"/>
        <v>5.9778942346705701</v>
      </c>
      <c r="AI633" s="2">
        <f t="shared" si="520"/>
        <v>70.410850524902344</v>
      </c>
      <c r="AJ633" s="2">
        <f t="shared" si="521"/>
        <v>75.102263478418138</v>
      </c>
      <c r="AK633" s="2">
        <f t="shared" si="522"/>
        <v>84.069104830423996</v>
      </c>
      <c r="AL633" s="2">
        <f t="shared" si="523"/>
        <v>93.035946182429853</v>
      </c>
      <c r="AM633" s="2">
        <f t="shared" si="524"/>
        <v>95.439460754394531</v>
      </c>
      <c r="AN633" s="89"/>
      <c r="AO633" s="64">
        <f t="shared" ref="AO633" ca="1" si="579">AN632</f>
        <v>90.886905186662744</v>
      </c>
      <c r="AP633" s="88"/>
      <c r="AQ633" s="88"/>
      <c r="AR633" s="88"/>
      <c r="AS633" s="88"/>
      <c r="AT633" s="2"/>
    </row>
    <row r="634" spans="1:46">
      <c r="A634" s="14" t="str">
        <f>'data organization'!S635</f>
        <v>632:18:2.34:HS</v>
      </c>
      <c r="B634" s="45">
        <v>93.418632507324219</v>
      </c>
      <c r="C634" s="45">
        <v>123.80606079101562</v>
      </c>
      <c r="D634" s="45">
        <v>87.616920471191406</v>
      </c>
      <c r="E634" s="45">
        <v>142.90699768066406</v>
      </c>
      <c r="F634" s="45">
        <v>87.484474182128906</v>
      </c>
      <c r="G634" s="45">
        <v>117.97596740722656</v>
      </c>
      <c r="H634" s="45">
        <v>112.49118804931641</v>
      </c>
      <c r="I634" s="45">
        <v>93.416267395019531</v>
      </c>
      <c r="J634" s="45">
        <v>77.650184631347656</v>
      </c>
      <c r="K634" s="45">
        <v>96.668342590332031</v>
      </c>
      <c r="L634" s="45">
        <v>79.062179565429687</v>
      </c>
      <c r="M634" s="45">
        <v>131.81208801269531</v>
      </c>
      <c r="N634" s="45">
        <v>143.11749267578125</v>
      </c>
      <c r="O634" s="45">
        <v>78.14923095703125</v>
      </c>
      <c r="P634" s="45"/>
      <c r="Q634" s="45"/>
      <c r="R634" s="45">
        <v>112.15533447265625</v>
      </c>
      <c r="S634" s="45"/>
      <c r="T634" s="45"/>
      <c r="U634" s="45">
        <v>93.044937133789063</v>
      </c>
      <c r="V634" s="45">
        <v>93.792327880859375</v>
      </c>
      <c r="W634" s="45">
        <v>97.486686706542969</v>
      </c>
      <c r="X634" s="45"/>
      <c r="Y634" s="45"/>
      <c r="Z634" s="45">
        <v>79.7528076171875</v>
      </c>
      <c r="AA634" s="45">
        <v>81.597618103027344</v>
      </c>
      <c r="AB634" s="45">
        <v>84.695960998535156</v>
      </c>
      <c r="AC634" s="45">
        <v>88.439994812011719</v>
      </c>
      <c r="AD634" s="45">
        <v>66.167388916015625</v>
      </c>
      <c r="AE634" s="45"/>
      <c r="AF634" s="45">
        <v>88.023727416992188</v>
      </c>
      <c r="AG634" s="45"/>
      <c r="AH634" s="2">
        <f t="shared" si="519"/>
        <v>20.981870721237531</v>
      </c>
      <c r="AI634" s="2">
        <f t="shared" si="520"/>
        <v>66.167388916015625</v>
      </c>
      <c r="AJ634" s="2">
        <f t="shared" si="521"/>
        <v>66.474394375398759</v>
      </c>
      <c r="AK634" s="2">
        <f t="shared" si="522"/>
        <v>97.94720045725505</v>
      </c>
      <c r="AL634" s="2">
        <f t="shared" si="523"/>
        <v>129.42000653911134</v>
      </c>
      <c r="AM634" s="2">
        <f t="shared" si="524"/>
        <v>143.11749267578125</v>
      </c>
      <c r="AN634" s="89"/>
      <c r="AO634" s="64">
        <f t="shared" ref="AO634" ca="1" si="580">AN632</f>
        <v>90.886905186662744</v>
      </c>
      <c r="AP634" s="88"/>
      <c r="AQ634" s="88"/>
      <c r="AR634" s="88"/>
      <c r="AS634" s="88"/>
      <c r="AT634" s="2"/>
    </row>
    <row r="635" spans="1:46">
      <c r="A635" s="14" t="str">
        <f>'data organization'!S636</f>
        <v>633:18:2.32:HI</v>
      </c>
      <c r="B635" s="45">
        <v>90.089263916015625</v>
      </c>
      <c r="C635" s="45">
        <v>91.340507507324219</v>
      </c>
      <c r="D635" s="45">
        <v>85.709922790527344</v>
      </c>
      <c r="E635" s="45">
        <v>95.876251220703125</v>
      </c>
      <c r="F635" s="45">
        <v>89.150833129882813</v>
      </c>
      <c r="G635" s="45">
        <v>89.307243347167969</v>
      </c>
      <c r="H635" s="45">
        <v>87.273979187011719</v>
      </c>
      <c r="I635" s="45">
        <v>82.581825256347656</v>
      </c>
      <c r="J635" s="45">
        <v>87.430381774902344</v>
      </c>
      <c r="K635" s="45">
        <v>96.03265380859375</v>
      </c>
      <c r="L635" s="45">
        <v>81.330589294433594</v>
      </c>
      <c r="M635" s="45">
        <v>79.453727722167969</v>
      </c>
      <c r="N635" s="45">
        <v>89.307243347167969</v>
      </c>
      <c r="O635" s="45">
        <v>79.76654052734375</v>
      </c>
      <c r="P635" s="45"/>
      <c r="Q635" s="45"/>
      <c r="R635" s="45">
        <v>77.576866149902344</v>
      </c>
      <c r="S635" s="45"/>
      <c r="T635" s="45"/>
      <c r="U635" s="45">
        <v>102.28885650634766</v>
      </c>
      <c r="V635" s="45">
        <v>82.425422668457031</v>
      </c>
      <c r="W635" s="45">
        <v>83.520256042480469</v>
      </c>
      <c r="X635" s="45"/>
      <c r="Y635" s="45"/>
      <c r="Z635" s="45">
        <v>80.548561096191406</v>
      </c>
      <c r="AA635" s="45">
        <v>91.184097290039063</v>
      </c>
      <c r="AB635" s="45">
        <v>79.76654052734375</v>
      </c>
      <c r="AC635" s="45">
        <v>87.117568969726563</v>
      </c>
      <c r="AD635" s="45">
        <v>87.89959716796875</v>
      </c>
      <c r="AE635" s="45"/>
      <c r="AF635" s="45">
        <v>72.415504455566406</v>
      </c>
      <c r="AG635" s="45"/>
      <c r="AH635" s="2">
        <f t="shared" si="519"/>
        <v>6.7018057040979304</v>
      </c>
      <c r="AI635" s="2">
        <f t="shared" si="520"/>
        <v>72.415504455566406</v>
      </c>
      <c r="AJ635" s="2">
        <f t="shared" si="521"/>
        <v>76.172051181503662</v>
      </c>
      <c r="AK635" s="2">
        <f t="shared" si="522"/>
        <v>86.224759737650558</v>
      </c>
      <c r="AL635" s="2">
        <f t="shared" si="523"/>
        <v>96.277468293797455</v>
      </c>
      <c r="AM635" s="2">
        <f t="shared" si="524"/>
        <v>102.28885650634766</v>
      </c>
      <c r="AN635" s="89">
        <f ca="1">INDIRECT("'calcGREEN(1)'!R"&amp;ROW('calcGREEN(1)'!$V$17)+(ROW(AN635)-ROW($AN$116))/3&amp;"C"&amp;COLUMN('calcGREEN(1)'!$V$17),FALSE)</f>
        <v>89.827784142581621</v>
      </c>
      <c r="AO635" s="64">
        <f t="shared" ref="AO635" ca="1" si="581">AN635</f>
        <v>89.827784142581621</v>
      </c>
      <c r="AP635" s="88">
        <f>AK635-AK638</f>
        <v>1.0361836751302178</v>
      </c>
      <c r="AQ635" s="88">
        <f>AK636-AK639</f>
        <v>1.0507259368896484</v>
      </c>
      <c r="AR635" s="88">
        <f>AK637-AK640</f>
        <v>2.0920718510945591</v>
      </c>
      <c r="AS635" s="88">
        <f>data3!AM635</f>
        <v>3.3934800855575098E-2</v>
      </c>
      <c r="AT635" s="2"/>
    </row>
    <row r="636" spans="1:46">
      <c r="A636" s="14" t="str">
        <f>'data organization'!S637</f>
        <v>634:18:2.32:LO</v>
      </c>
      <c r="B636" s="45">
        <v>86.146713256835938</v>
      </c>
      <c r="C636" s="45">
        <v>89.682991027832031</v>
      </c>
      <c r="D636" s="45">
        <v>82.524604797363281</v>
      </c>
      <c r="E636" s="45">
        <v>94.203475952148437</v>
      </c>
      <c r="F636" s="45">
        <v>83.188369750976563</v>
      </c>
      <c r="G636" s="45">
        <v>89.076446533203125</v>
      </c>
      <c r="H636" s="45">
        <v>87.834747314453125</v>
      </c>
      <c r="I636" s="45">
        <v>77.8095703125</v>
      </c>
      <c r="J636" s="45">
        <v>79.680702209472656</v>
      </c>
      <c r="K636" s="45">
        <v>89.597160339355469</v>
      </c>
      <c r="L636" s="45">
        <v>78.456169128417969</v>
      </c>
      <c r="M636" s="45">
        <v>82.415885925292969</v>
      </c>
      <c r="N636" s="45">
        <v>90.449760437011719</v>
      </c>
      <c r="O636" s="45">
        <v>76.17303466796875</v>
      </c>
      <c r="P636" s="45"/>
      <c r="Q636" s="45"/>
      <c r="R636" s="45">
        <v>77.220184326171875</v>
      </c>
      <c r="S636" s="45"/>
      <c r="T636" s="45"/>
      <c r="U636" s="45">
        <v>90.810256958007813</v>
      </c>
      <c r="V636" s="45">
        <v>82.598991394042969</v>
      </c>
      <c r="W636" s="45">
        <v>82.656211853027344</v>
      </c>
      <c r="X636" s="45"/>
      <c r="Y636" s="45"/>
      <c r="Z636" s="45">
        <v>78.204391479492188</v>
      </c>
      <c r="AA636" s="45">
        <v>83.520256042480469</v>
      </c>
      <c r="AB636" s="45">
        <v>76.047149658203125</v>
      </c>
      <c r="AC636" s="45">
        <v>84.058135986328125</v>
      </c>
      <c r="AD636" s="45">
        <v>80.773635864257813</v>
      </c>
      <c r="AE636" s="45"/>
      <c r="AF636" s="45">
        <v>69.483863830566406</v>
      </c>
      <c r="AG636" s="45"/>
      <c r="AH636" s="2">
        <f t="shared" si="519"/>
        <v>5.898632826377983</v>
      </c>
      <c r="AI636" s="2">
        <f t="shared" si="520"/>
        <v>69.483863830566406</v>
      </c>
      <c r="AJ636" s="2">
        <f t="shared" si="521"/>
        <v>74.177580303991789</v>
      </c>
      <c r="AK636" s="2">
        <f t="shared" si="522"/>
        <v>83.025529543558761</v>
      </c>
      <c r="AL636" s="2">
        <f t="shared" si="523"/>
        <v>91.873478783125734</v>
      </c>
      <c r="AM636" s="2">
        <f t="shared" si="524"/>
        <v>94.203475952148437</v>
      </c>
      <c r="AN636" s="89"/>
      <c r="AO636" s="64">
        <f t="shared" ref="AO636" ca="1" si="582">AN635</f>
        <v>89.827784142581621</v>
      </c>
      <c r="AP636" s="88"/>
      <c r="AQ636" s="88"/>
      <c r="AR636" s="88"/>
      <c r="AS636" s="88"/>
      <c r="AT636" s="2"/>
    </row>
    <row r="637" spans="1:46">
      <c r="A637" s="14" t="str">
        <f>'data organization'!S638</f>
        <v>635:18:2.32:HS</v>
      </c>
      <c r="B637" s="45">
        <v>91.902572631835938</v>
      </c>
      <c r="C637" s="45">
        <v>114.87762451171875</v>
      </c>
      <c r="D637" s="45">
        <v>84.537498474121094</v>
      </c>
      <c r="E637" s="45">
        <v>143.97604370117187</v>
      </c>
      <c r="F637" s="45">
        <v>86.557334899902344</v>
      </c>
      <c r="G637" s="45">
        <v>108.47280120849609</v>
      </c>
      <c r="H637" s="45">
        <v>111.13595581054687</v>
      </c>
      <c r="I637" s="45">
        <v>92.522239685058594</v>
      </c>
      <c r="J637" s="45">
        <v>77.181884765625</v>
      </c>
      <c r="K637" s="45">
        <v>96.178756713867188</v>
      </c>
      <c r="L637" s="45">
        <v>76.477073669433594</v>
      </c>
      <c r="M637" s="45">
        <v>127.7747802734375</v>
      </c>
      <c r="N637" s="45">
        <v>144.12504577636719</v>
      </c>
      <c r="O637" s="45">
        <v>77.2197265625</v>
      </c>
      <c r="P637" s="45"/>
      <c r="Q637" s="45"/>
      <c r="R637" s="45">
        <v>109.14450073242187</v>
      </c>
      <c r="S637" s="45"/>
      <c r="T637" s="45"/>
      <c r="U637" s="45">
        <v>90.852447509765625</v>
      </c>
      <c r="V637" s="45">
        <v>92.188751220703125</v>
      </c>
      <c r="W637" s="45">
        <v>96.554817199707031</v>
      </c>
      <c r="X637" s="45"/>
      <c r="Y637" s="45"/>
      <c r="Z637" s="45">
        <v>79.267951965332031</v>
      </c>
      <c r="AA637" s="45">
        <v>80.77691650390625</v>
      </c>
      <c r="AB637" s="45">
        <v>83.813766479492187</v>
      </c>
      <c r="AC637" s="45">
        <v>87.304725646972656</v>
      </c>
      <c r="AD637" s="45">
        <v>65.507514953613281</v>
      </c>
      <c r="AE637" s="45"/>
      <c r="AF637" s="45">
        <v>85.528495788574219</v>
      </c>
      <c r="AG637" s="45"/>
      <c r="AH637" s="2">
        <f t="shared" si="519"/>
        <v>20.531197138680785</v>
      </c>
      <c r="AI637" s="2">
        <f t="shared" si="520"/>
        <v>65.507514953613281</v>
      </c>
      <c r="AJ637" s="2">
        <f t="shared" si="521"/>
        <v>65.198172070502579</v>
      </c>
      <c r="AK637" s="2">
        <f t="shared" si="522"/>
        <v>95.994967778523758</v>
      </c>
      <c r="AL637" s="2">
        <f t="shared" si="523"/>
        <v>126.79176348654494</v>
      </c>
      <c r="AM637" s="2">
        <f t="shared" si="524"/>
        <v>144.12504577636719</v>
      </c>
      <c r="AN637" s="89"/>
      <c r="AO637" s="64">
        <f t="shared" ref="AO637" ca="1" si="583">AN635</f>
        <v>89.827784142581621</v>
      </c>
      <c r="AP637" s="88"/>
      <c r="AQ637" s="88"/>
      <c r="AR637" s="88"/>
      <c r="AS637" s="88"/>
      <c r="AT637" s="2"/>
    </row>
    <row r="638" spans="1:46">
      <c r="A638" s="14" t="str">
        <f>'data organization'!S639</f>
        <v>636:18:2.3:HI</v>
      </c>
      <c r="B638" s="45">
        <v>88.994430541992188</v>
      </c>
      <c r="C638" s="45">
        <v>90.24566650390625</v>
      </c>
      <c r="D638" s="45">
        <v>84.771499633789063</v>
      </c>
      <c r="E638" s="45">
        <v>94.781417846679688</v>
      </c>
      <c r="F638" s="45">
        <v>88.055999755859375</v>
      </c>
      <c r="G638" s="45">
        <v>88.368812561035156</v>
      </c>
      <c r="H638" s="45">
        <v>86.17913818359375</v>
      </c>
      <c r="I638" s="45">
        <v>81.643394470214844</v>
      </c>
      <c r="J638" s="45">
        <v>86.491950988769531</v>
      </c>
      <c r="K638" s="45">
        <v>94.781417846679688</v>
      </c>
      <c r="L638" s="45">
        <v>80.235748291015625</v>
      </c>
      <c r="M638" s="45">
        <v>78.515296936035156</v>
      </c>
      <c r="N638" s="45">
        <v>88.21240234375</v>
      </c>
      <c r="O638" s="45">
        <v>78.828109741210938</v>
      </c>
      <c r="P638" s="45"/>
      <c r="Q638" s="45"/>
      <c r="R638" s="45">
        <v>76.638435363769531</v>
      </c>
      <c r="S638" s="45"/>
      <c r="T638" s="45"/>
      <c r="U638" s="45">
        <v>101.03761291503906</v>
      </c>
      <c r="V638" s="45">
        <v>81.330589294433594</v>
      </c>
      <c r="W638" s="45">
        <v>82.581825256347656</v>
      </c>
      <c r="X638" s="45"/>
      <c r="Y638" s="45"/>
      <c r="Z638" s="45">
        <v>79.610130310058594</v>
      </c>
      <c r="AA638" s="45">
        <v>90.089263916015625</v>
      </c>
      <c r="AB638" s="45">
        <v>78.828109741210938</v>
      </c>
      <c r="AC638" s="45">
        <v>86.022735595703125</v>
      </c>
      <c r="AD638" s="45">
        <v>86.804763793945313</v>
      </c>
      <c r="AE638" s="45"/>
      <c r="AF638" s="45">
        <v>71.477073669433594</v>
      </c>
      <c r="AG638" s="45"/>
      <c r="AH638" s="2">
        <f t="shared" si="519"/>
        <v>6.6247396041957645</v>
      </c>
      <c r="AI638" s="2">
        <f t="shared" si="520"/>
        <v>71.477073669433594</v>
      </c>
      <c r="AJ638" s="2">
        <f t="shared" si="521"/>
        <v>75.251466656226697</v>
      </c>
      <c r="AK638" s="2">
        <f t="shared" si="522"/>
        <v>85.18857606252034</v>
      </c>
      <c r="AL638" s="2">
        <f t="shared" si="523"/>
        <v>95.125685468813984</v>
      </c>
      <c r="AM638" s="2">
        <f t="shared" si="524"/>
        <v>101.03761291503906</v>
      </c>
      <c r="AN638" s="89">
        <f ca="1">INDIRECT("'calcGREEN(1)'!R"&amp;ROW('calcGREEN(1)'!$V$17)+(ROW(AN638)-ROW($AN$116))/3&amp;"C"&amp;COLUMN('calcGREEN(1)'!$V$17),FALSE)</f>
        <v>88.702961047817553</v>
      </c>
      <c r="AO638" s="64">
        <f t="shared" ref="AO638" ca="1" si="584">AN638</f>
        <v>88.702961047817553</v>
      </c>
      <c r="AP638" s="88">
        <f>AK638-AK641</f>
        <v>1.0557339986165317</v>
      </c>
      <c r="AQ638" s="88">
        <f>AK639-AK642</f>
        <v>1.0221163431803433</v>
      </c>
      <c r="AR638" s="88">
        <f>AK640-AK643</f>
        <v>2.4330482482910156</v>
      </c>
      <c r="AS638" s="88">
        <f>data3!AM638</f>
        <v>3.3629532783261862E-2</v>
      </c>
      <c r="AT638" s="2"/>
    </row>
    <row r="639" spans="1:46">
      <c r="A639" s="14" t="str">
        <f>'data organization'!S640</f>
        <v>637:18:2.3:LO</v>
      </c>
      <c r="B639" s="45">
        <v>84.870681762695313</v>
      </c>
      <c r="C639" s="45">
        <v>88.384071350097656</v>
      </c>
      <c r="D639" s="45">
        <v>81.225677490234375</v>
      </c>
      <c r="E639" s="45">
        <v>93.202102661132813</v>
      </c>
      <c r="F639" s="45">
        <v>82.164108276367188</v>
      </c>
      <c r="G639" s="45">
        <v>87.668800354003906</v>
      </c>
      <c r="H639" s="45">
        <v>86.690315246582031</v>
      </c>
      <c r="I639" s="45">
        <v>76.7967529296875</v>
      </c>
      <c r="J639" s="45">
        <v>78.730827331542969</v>
      </c>
      <c r="K639" s="45">
        <v>88.756011962890625</v>
      </c>
      <c r="L639" s="45">
        <v>77.403297424316406</v>
      </c>
      <c r="M639" s="45">
        <v>81.420234680175781</v>
      </c>
      <c r="N639" s="45">
        <v>89.276725769042969</v>
      </c>
      <c r="O639" s="45">
        <v>75.085830688476563</v>
      </c>
      <c r="P639" s="45"/>
      <c r="Q639" s="45"/>
      <c r="R639" s="45">
        <v>76.281761169433594</v>
      </c>
      <c r="S639" s="45"/>
      <c r="T639" s="45"/>
      <c r="U639" s="45">
        <v>89.7802734375</v>
      </c>
      <c r="V639" s="45">
        <v>81.631950378417969</v>
      </c>
      <c r="W639" s="45">
        <v>81.614784240722656</v>
      </c>
      <c r="X639" s="45"/>
      <c r="Y639" s="45"/>
      <c r="Z639" s="45">
        <v>77.277412414550781</v>
      </c>
      <c r="AA639" s="45">
        <v>82.656211853027344</v>
      </c>
      <c r="AB639" s="45">
        <v>75.148773193359375</v>
      </c>
      <c r="AC639" s="45">
        <v>82.879379272460938</v>
      </c>
      <c r="AD639" s="45">
        <v>79.85809326171875</v>
      </c>
      <c r="AE639" s="45"/>
      <c r="AF639" s="45">
        <v>68.591209411621094</v>
      </c>
      <c r="AG639" s="45"/>
      <c r="AH639" s="2">
        <f t="shared" si="519"/>
        <v>5.8354293101028754</v>
      </c>
      <c r="AI639" s="2">
        <f t="shared" si="520"/>
        <v>68.591209411621094</v>
      </c>
      <c r="AJ639" s="2">
        <f t="shared" si="521"/>
        <v>73.221659641514805</v>
      </c>
      <c r="AK639" s="2">
        <f t="shared" si="522"/>
        <v>81.974803606669113</v>
      </c>
      <c r="AL639" s="2">
        <f t="shared" si="523"/>
        <v>90.727947571823421</v>
      </c>
      <c r="AM639" s="2">
        <f t="shared" si="524"/>
        <v>93.202102661132813</v>
      </c>
      <c r="AN639" s="89"/>
      <c r="AO639" s="64">
        <f t="shared" ref="AO639" ca="1" si="585">AN638</f>
        <v>88.702961047817553</v>
      </c>
      <c r="AP639" s="88"/>
      <c r="AQ639" s="88"/>
      <c r="AR639" s="88"/>
      <c r="AS639" s="88"/>
      <c r="AT639" s="2"/>
    </row>
    <row r="640" spans="1:46">
      <c r="A640" s="14" t="str">
        <f>'data organization'!S641</f>
        <v>638:18:2.3:HS</v>
      </c>
      <c r="B640" s="45">
        <v>90.064849853515625</v>
      </c>
      <c r="C640" s="45">
        <v>109.91790771484375</v>
      </c>
      <c r="D640" s="45">
        <v>82.039901733398438</v>
      </c>
      <c r="E640" s="45">
        <v>141.58724975585937</v>
      </c>
      <c r="F640" s="45">
        <v>85.838333129882813</v>
      </c>
      <c r="G640" s="45">
        <v>105.40283966064453</v>
      </c>
      <c r="H640" s="45">
        <v>111.28969573974609</v>
      </c>
      <c r="I640" s="45">
        <v>91.159912109375</v>
      </c>
      <c r="J640" s="45">
        <v>76.971389770507813</v>
      </c>
      <c r="K640" s="45">
        <v>95.447929382324219</v>
      </c>
      <c r="L640" s="45">
        <v>72.536735534667969</v>
      </c>
      <c r="M640" s="45">
        <v>119.56061553955078</v>
      </c>
      <c r="N640" s="45">
        <v>137.57359313964844</v>
      </c>
      <c r="O640" s="45">
        <v>76.098648071289062</v>
      </c>
      <c r="P640" s="45"/>
      <c r="Q640" s="45"/>
      <c r="R640" s="45">
        <v>107.35881805419922</v>
      </c>
      <c r="S640" s="45"/>
      <c r="T640" s="45"/>
      <c r="U640" s="45">
        <v>87.80377197265625</v>
      </c>
      <c r="V640" s="45">
        <v>91.167007446289063</v>
      </c>
      <c r="W640" s="45">
        <v>95.741203308105469</v>
      </c>
      <c r="X640" s="45"/>
      <c r="Y640" s="45"/>
      <c r="Z640" s="45">
        <v>78.253303527832031</v>
      </c>
      <c r="AA640" s="45">
        <v>79.733879089355469</v>
      </c>
      <c r="AB640" s="45">
        <v>83.168075561523438</v>
      </c>
      <c r="AC640" s="45">
        <v>86.424888610839844</v>
      </c>
      <c r="AD640" s="45">
        <v>65.202407836914063</v>
      </c>
      <c r="AE640" s="45"/>
      <c r="AF640" s="45">
        <v>83.326545715332031</v>
      </c>
      <c r="AG640" s="45"/>
      <c r="AH640" s="2">
        <f t="shared" si="519"/>
        <v>19.339524841945526</v>
      </c>
      <c r="AI640" s="2">
        <f t="shared" si="520"/>
        <v>65.202407836914063</v>
      </c>
      <c r="AJ640" s="2">
        <f t="shared" si="521"/>
        <v>64.893608664510907</v>
      </c>
      <c r="AK640" s="2">
        <f t="shared" si="522"/>
        <v>93.902895927429199</v>
      </c>
      <c r="AL640" s="2">
        <f t="shared" si="523"/>
        <v>122.91218319034749</v>
      </c>
      <c r="AM640" s="2">
        <f t="shared" si="524"/>
        <v>141.58724975585937</v>
      </c>
      <c r="AN640" s="89"/>
      <c r="AO640" s="64">
        <f t="shared" ref="AO640" ca="1" si="586">AN638</f>
        <v>88.702961047817553</v>
      </c>
      <c r="AP640" s="88"/>
      <c r="AQ640" s="88"/>
      <c r="AR640" s="88"/>
      <c r="AS640" s="88"/>
      <c r="AT640" s="2"/>
    </row>
    <row r="641" spans="1:46">
      <c r="A641" s="14" t="str">
        <f>'data organization'!S642</f>
        <v>639:18:2.28:HI</v>
      </c>
      <c r="B641" s="45">
        <v>87.89959716796875</v>
      </c>
      <c r="C641" s="45">
        <v>89.150833129882813</v>
      </c>
      <c r="D641" s="45">
        <v>83.676658630371094</v>
      </c>
      <c r="E641" s="45">
        <v>93.530174255371094</v>
      </c>
      <c r="F641" s="45">
        <v>86.961166381835938</v>
      </c>
      <c r="G641" s="45">
        <v>87.273979187011719</v>
      </c>
      <c r="H641" s="45">
        <v>85.084304809570313</v>
      </c>
      <c r="I641" s="45">
        <v>80.548561096191406</v>
      </c>
      <c r="J641" s="45">
        <v>85.397117614746094</v>
      </c>
      <c r="K641" s="45">
        <v>93.686576843261719</v>
      </c>
      <c r="L641" s="45">
        <v>79.297325134277344</v>
      </c>
      <c r="M641" s="45">
        <v>77.576866149902344</v>
      </c>
      <c r="N641" s="45">
        <v>87.117568969726563</v>
      </c>
      <c r="O641" s="45">
        <v>77.733268737792969</v>
      </c>
      <c r="P641" s="45"/>
      <c r="Q641" s="45"/>
      <c r="R641" s="45">
        <v>75.700004577636719</v>
      </c>
      <c r="S641" s="45"/>
      <c r="T641" s="45"/>
      <c r="U641" s="45">
        <v>99.786376953125</v>
      </c>
      <c r="V641" s="45">
        <v>80.392158508300781</v>
      </c>
      <c r="W641" s="45">
        <v>81.486991882324219</v>
      </c>
      <c r="X641" s="45"/>
      <c r="Y641" s="45"/>
      <c r="Z641" s="45">
        <v>78.671699523925781</v>
      </c>
      <c r="AA641" s="45">
        <v>88.994430541992188</v>
      </c>
      <c r="AB641" s="45">
        <v>77.889678955078125</v>
      </c>
      <c r="AC641" s="45">
        <v>84.927902221679688</v>
      </c>
      <c r="AD641" s="45">
        <v>85.709922790527344</v>
      </c>
      <c r="AE641" s="45"/>
      <c r="AF641" s="45">
        <v>70.695045471191406</v>
      </c>
      <c r="AG641" s="45"/>
      <c r="AH641" s="2">
        <f t="shared" si="519"/>
        <v>6.5337671122124981</v>
      </c>
      <c r="AI641" s="2">
        <f t="shared" si="520"/>
        <v>70.695045471191406</v>
      </c>
      <c r="AJ641" s="2">
        <f t="shared" si="521"/>
        <v>74.332191395585056</v>
      </c>
      <c r="AK641" s="2">
        <f t="shared" si="522"/>
        <v>84.132842063903809</v>
      </c>
      <c r="AL641" s="2">
        <f t="shared" si="523"/>
        <v>93.933492732222561</v>
      </c>
      <c r="AM641" s="2">
        <f t="shared" si="524"/>
        <v>99.786376953125</v>
      </c>
      <c r="AN641" s="89">
        <f ca="1">INDIRECT("'calcGREEN(1)'!R"&amp;ROW('calcGREEN(1)'!$V$17)+(ROW(AN641)-ROW($AN$116))/3&amp;"C"&amp;COLUMN('calcGREEN(1)'!$V$17),FALSE)</f>
        <v>87.588256550162498</v>
      </c>
      <c r="AO641" s="64">
        <f t="shared" ref="AO641" ca="1" si="587">AN641</f>
        <v>87.588256550162498</v>
      </c>
      <c r="AP641" s="88">
        <f>AK641-AK644</f>
        <v>1.0557324091593472</v>
      </c>
      <c r="AQ641" s="88">
        <f>AK642-AK645</f>
        <v>1.0724220275878906</v>
      </c>
      <c r="AR641" s="88">
        <f>AK643-AK646</f>
        <v>2.5490385691324917</v>
      </c>
      <c r="AS641" s="88">
        <f>data3!AM641</f>
        <v>3.214485414566548E-2</v>
      </c>
      <c r="AT641" s="2"/>
    </row>
    <row r="642" spans="1:46">
      <c r="A642" s="14" t="str">
        <f>'data organization'!S643</f>
        <v>640:18:2.28:LO</v>
      </c>
      <c r="B642" s="45">
        <v>83.548866271972656</v>
      </c>
      <c r="C642" s="45">
        <v>87.188140869140625</v>
      </c>
      <c r="D642" s="45">
        <v>80.098419189453125</v>
      </c>
      <c r="E642" s="45">
        <v>92.315177917480469</v>
      </c>
      <c r="F642" s="45">
        <v>81.197067260742188</v>
      </c>
      <c r="G642" s="45">
        <v>86.518653869628906</v>
      </c>
      <c r="H642" s="45">
        <v>85.402839660644531</v>
      </c>
      <c r="I642" s="45">
        <v>75.967041015625</v>
      </c>
      <c r="J642" s="45">
        <v>77.517738342285156</v>
      </c>
      <c r="K642" s="45">
        <v>87.794692993164062</v>
      </c>
      <c r="L642" s="45">
        <v>76.510643005371094</v>
      </c>
      <c r="M642" s="45">
        <v>80.430305480957031</v>
      </c>
      <c r="N642" s="45">
        <v>88.092239379882812</v>
      </c>
      <c r="O642" s="45">
        <v>74.216064453125</v>
      </c>
      <c r="P642" s="45"/>
      <c r="Q642" s="45"/>
      <c r="R642" s="45">
        <v>75.492103576660156</v>
      </c>
      <c r="S642" s="45"/>
      <c r="T642" s="45"/>
      <c r="U642" s="45">
        <v>88.784622192382812</v>
      </c>
      <c r="V642" s="45">
        <v>80.8480224609375</v>
      </c>
      <c r="W642" s="45">
        <v>80.498970031738281</v>
      </c>
      <c r="X642" s="45"/>
      <c r="Y642" s="45"/>
      <c r="Z642" s="45">
        <v>76.121536254882812</v>
      </c>
      <c r="AA642" s="45">
        <v>81.712059020996094</v>
      </c>
      <c r="AB642" s="45">
        <v>74.135955810546875</v>
      </c>
      <c r="AC642" s="45">
        <v>81.969558715820312</v>
      </c>
      <c r="AD642" s="45">
        <v>78.816665649414063</v>
      </c>
      <c r="AE642" s="45"/>
      <c r="AF642" s="45">
        <v>67.687110900878906</v>
      </c>
      <c r="AG642" s="45"/>
      <c r="AH642" s="2">
        <f t="shared" si="519"/>
        <v>5.78400978592936</v>
      </c>
      <c r="AI642" s="2">
        <f t="shared" si="520"/>
        <v>67.687110900878906</v>
      </c>
      <c r="AJ642" s="2">
        <f t="shared" si="521"/>
        <v>72.276672584594735</v>
      </c>
      <c r="AK642" s="2">
        <f t="shared" si="522"/>
        <v>80.95268726348877</v>
      </c>
      <c r="AL642" s="2">
        <f t="shared" si="523"/>
        <v>89.628701942382804</v>
      </c>
      <c r="AM642" s="2">
        <f t="shared" si="524"/>
        <v>92.315177917480469</v>
      </c>
      <c r="AN642" s="89"/>
      <c r="AO642" s="64">
        <f t="shared" ref="AO642" ca="1" si="588">AN641</f>
        <v>87.588256550162498</v>
      </c>
      <c r="AP642" s="88"/>
      <c r="AQ642" s="88"/>
      <c r="AR642" s="88"/>
      <c r="AS642" s="88"/>
      <c r="AT642" s="2"/>
    </row>
    <row r="643" spans="1:46">
      <c r="A643" s="14" t="str">
        <f>'data organization'!S644</f>
        <v>641:18:2.28:HS</v>
      </c>
      <c r="B643" s="45">
        <v>86.233306884765625</v>
      </c>
      <c r="C643" s="45">
        <v>107.31151580810547</v>
      </c>
      <c r="D643" s="45">
        <v>80.459983825683594</v>
      </c>
      <c r="E643" s="45">
        <v>133.1885986328125</v>
      </c>
      <c r="F643" s="45">
        <v>85.003433227539063</v>
      </c>
      <c r="G643" s="45">
        <v>104.20606994628906</v>
      </c>
      <c r="H643" s="45">
        <v>106.51209259033203</v>
      </c>
      <c r="I643" s="45">
        <v>87.439537048339844</v>
      </c>
      <c r="J643" s="45">
        <v>76.493629455566406</v>
      </c>
      <c r="K643" s="45">
        <v>94.414360046386719</v>
      </c>
      <c r="L643" s="45">
        <v>70.417564392089844</v>
      </c>
      <c r="M643" s="45">
        <v>113.36865997314453</v>
      </c>
      <c r="N643" s="45">
        <v>130.50653076171875</v>
      </c>
      <c r="O643" s="45">
        <v>75.486076354980469</v>
      </c>
      <c r="P643" s="45"/>
      <c r="Q643" s="45"/>
      <c r="R643" s="45">
        <v>105.66536712646484</v>
      </c>
      <c r="S643" s="45"/>
      <c r="T643" s="45"/>
      <c r="U643" s="45">
        <v>84.435798645019531</v>
      </c>
      <c r="V643" s="45">
        <v>90.112152099609375</v>
      </c>
      <c r="W643" s="45">
        <v>94.863739013671875</v>
      </c>
      <c r="X643" s="45"/>
      <c r="Y643" s="45"/>
      <c r="Z643" s="45">
        <v>77.196075439453125</v>
      </c>
      <c r="AA643" s="45">
        <v>78.676658630371094</v>
      </c>
      <c r="AB643" s="45">
        <v>82.695045471191406</v>
      </c>
      <c r="AC643" s="45">
        <v>85.493019104003906</v>
      </c>
      <c r="AD643" s="45">
        <v>64.332038879394531</v>
      </c>
      <c r="AE643" s="45"/>
      <c r="AF643" s="45">
        <v>80.765090942382812</v>
      </c>
      <c r="AG643" s="45"/>
      <c r="AH643" s="2">
        <f t="shared" ref="AH643:AH706" si="589">STDEV(B643:AG643)</f>
        <v>17.590978147707247</v>
      </c>
      <c r="AI643" s="2">
        <f t="shared" ref="AI643:AI706" si="590">MIN(B643:AG643)</f>
        <v>64.332038879394531</v>
      </c>
      <c r="AJ643" s="2">
        <f t="shared" ref="AJ643:AJ706" si="591">AK643-1.5*AH643</f>
        <v>65.083380457577306</v>
      </c>
      <c r="AK643" s="2">
        <f t="shared" ref="AK643:AK706" si="592">AVERAGE(B643:AG643)</f>
        <v>91.469847679138184</v>
      </c>
      <c r="AL643" s="2">
        <f t="shared" ref="AL643:AL706" si="593">AK643+1.5*AH643</f>
        <v>117.85631490069906</v>
      </c>
      <c r="AM643" s="2">
        <f t="shared" ref="AM643:AM706" si="594">MAX(B643:AG643)</f>
        <v>133.1885986328125</v>
      </c>
      <c r="AN643" s="89"/>
      <c r="AO643" s="64">
        <f t="shared" ref="AO643" ca="1" si="595">AN641</f>
        <v>87.588256550162498</v>
      </c>
      <c r="AP643" s="88"/>
      <c r="AQ643" s="88"/>
      <c r="AR643" s="88"/>
      <c r="AS643" s="88"/>
      <c r="AT643" s="2"/>
    </row>
    <row r="644" spans="1:46">
      <c r="A644" s="14" t="str">
        <f>'data organization'!S645</f>
        <v>642:18:2.26:HI</v>
      </c>
      <c r="B644" s="45">
        <v>86.804763793945313</v>
      </c>
      <c r="C644" s="45">
        <v>88.055999755859375</v>
      </c>
      <c r="D644" s="45">
        <v>82.581825256347656</v>
      </c>
      <c r="E644" s="45">
        <v>92.435340881347656</v>
      </c>
      <c r="F644" s="45">
        <v>85.8663330078125</v>
      </c>
      <c r="G644" s="45">
        <v>86.17913818359375</v>
      </c>
      <c r="H644" s="45">
        <v>83.989471435546875</v>
      </c>
      <c r="I644" s="45">
        <v>79.610130310058594</v>
      </c>
      <c r="J644" s="45">
        <v>84.302284240722656</v>
      </c>
      <c r="K644" s="45">
        <v>92.435340881347656</v>
      </c>
      <c r="L644" s="45">
        <v>78.358894348144531</v>
      </c>
      <c r="M644" s="45">
        <v>76.638435363769531</v>
      </c>
      <c r="N644" s="45">
        <v>86.022735595703125</v>
      </c>
      <c r="O644" s="45">
        <v>76.794845581054687</v>
      </c>
      <c r="P644" s="45"/>
      <c r="Q644" s="45"/>
      <c r="R644" s="45">
        <v>74.761581420898438</v>
      </c>
      <c r="S644" s="45"/>
      <c r="T644" s="45"/>
      <c r="U644" s="45">
        <v>98.535133361816406</v>
      </c>
      <c r="V644" s="45">
        <v>79.297325134277344</v>
      </c>
      <c r="W644" s="45">
        <v>80.548561096191406</v>
      </c>
      <c r="X644" s="45"/>
      <c r="Y644" s="45"/>
      <c r="Z644" s="45">
        <v>77.576866149902344</v>
      </c>
      <c r="AA644" s="45">
        <v>87.89959716796875</v>
      </c>
      <c r="AB644" s="45">
        <v>76.794845581054687</v>
      </c>
      <c r="AC644" s="45">
        <v>83.989471435546875</v>
      </c>
      <c r="AD644" s="45">
        <v>84.615089416503906</v>
      </c>
      <c r="AE644" s="45"/>
      <c r="AF644" s="45">
        <v>69.756622314453125</v>
      </c>
      <c r="AG644" s="45"/>
      <c r="AH644" s="2">
        <f t="shared" si="589"/>
        <v>6.4608800703702594</v>
      </c>
      <c r="AI644" s="2">
        <f t="shared" si="590"/>
        <v>69.756622314453125</v>
      </c>
      <c r="AJ644" s="2">
        <f t="shared" si="591"/>
        <v>73.38578954918907</v>
      </c>
      <c r="AK644" s="2">
        <f t="shared" si="592"/>
        <v>83.077109654744461</v>
      </c>
      <c r="AL644" s="2">
        <f t="shared" si="593"/>
        <v>92.768429760299853</v>
      </c>
      <c r="AM644" s="2">
        <f t="shared" si="594"/>
        <v>98.535133361816406</v>
      </c>
      <c r="AN644" s="89">
        <f ca="1">INDIRECT("'calcGREEN(1)'!R"&amp;ROW('calcGREEN(1)'!$V$17)+(ROW(AN644)-ROW($AN$116))/3&amp;"C"&amp;COLUMN('calcGREEN(1)'!$V$17),FALSE)</f>
        <v>86.522764093767933</v>
      </c>
      <c r="AO644" s="64">
        <f t="shared" ref="AO644" ca="1" si="596">AN644</f>
        <v>86.522764093767933</v>
      </c>
      <c r="AP644" s="88">
        <f>AK644-AK647</f>
        <v>1.0818010965982978</v>
      </c>
      <c r="AQ644" s="88">
        <f>AK645-AK648</f>
        <v>1.0202089945475308</v>
      </c>
      <c r="AR644" s="88">
        <f>AK646-AK649</f>
        <v>2.7553981145222934</v>
      </c>
      <c r="AS644" s="88">
        <f>data3!AM644</f>
        <v>3.6370869605772072E-2</v>
      </c>
      <c r="AT644" s="2"/>
    </row>
    <row r="645" spans="1:46">
      <c r="A645" s="14" t="str">
        <f>'data organization'!S646</f>
        <v>643:18:2.26:LO</v>
      </c>
      <c r="B645" s="45">
        <v>82.272834777832031</v>
      </c>
      <c r="C645" s="45">
        <v>85.963607788085938</v>
      </c>
      <c r="D645" s="45">
        <v>78.885330200195313</v>
      </c>
      <c r="E645" s="45">
        <v>91.462577819824219</v>
      </c>
      <c r="F645" s="45">
        <v>80.378807067871094</v>
      </c>
      <c r="G645" s="45">
        <v>85.225448608398438</v>
      </c>
      <c r="H645" s="45">
        <v>84.09246826171875</v>
      </c>
      <c r="I645" s="45">
        <v>75.125885009765625</v>
      </c>
      <c r="J645" s="45">
        <v>76.321815490722656</v>
      </c>
      <c r="K645" s="45">
        <v>86.1409912109375</v>
      </c>
      <c r="L645" s="45">
        <v>75.452049255371094</v>
      </c>
      <c r="M645" s="45">
        <v>79.480430603027344</v>
      </c>
      <c r="N645" s="45">
        <v>86.884872436523438</v>
      </c>
      <c r="O645" s="45">
        <v>73.477912902832031</v>
      </c>
      <c r="P645" s="45"/>
      <c r="Q645" s="45"/>
      <c r="R645" s="45">
        <v>74.450675964355469</v>
      </c>
      <c r="S645" s="45"/>
      <c r="T645" s="45"/>
      <c r="U645" s="45">
        <v>87.82330322265625</v>
      </c>
      <c r="V645" s="45">
        <v>79.886703491210938</v>
      </c>
      <c r="W645" s="45">
        <v>79.360267639160156</v>
      </c>
      <c r="X645" s="45"/>
      <c r="Y645" s="45"/>
      <c r="Z645" s="45">
        <v>75.057220458984375</v>
      </c>
      <c r="AA645" s="45">
        <v>80.7564697265625</v>
      </c>
      <c r="AB645" s="45">
        <v>73.157470703125</v>
      </c>
      <c r="AC645" s="45">
        <v>80.899520874023438</v>
      </c>
      <c r="AD645" s="45">
        <v>77.780960083007813</v>
      </c>
      <c r="AE645" s="45"/>
      <c r="AF645" s="45">
        <v>66.788742065429688</v>
      </c>
      <c r="AG645" s="45"/>
      <c r="AH645" s="2">
        <f t="shared" si="589"/>
        <v>5.7013446660959115</v>
      </c>
      <c r="AI645" s="2">
        <f t="shared" si="590"/>
        <v>66.788742065429688</v>
      </c>
      <c r="AJ645" s="2">
        <f t="shared" si="591"/>
        <v>71.32824823675702</v>
      </c>
      <c r="AK645" s="2">
        <f t="shared" si="592"/>
        <v>79.880265235900879</v>
      </c>
      <c r="AL645" s="2">
        <f t="shared" si="593"/>
        <v>88.432282235044738</v>
      </c>
      <c r="AM645" s="2">
        <f t="shared" si="594"/>
        <v>91.462577819824219</v>
      </c>
      <c r="AN645" s="89"/>
      <c r="AO645" s="64">
        <f t="shared" ref="AO645" ca="1" si="597">AN644</f>
        <v>86.522764093767933</v>
      </c>
      <c r="AP645" s="88"/>
      <c r="AQ645" s="88"/>
      <c r="AR645" s="88"/>
      <c r="AS645" s="88"/>
      <c r="AT645" s="2"/>
    </row>
    <row r="646" spans="1:46">
      <c r="A646" s="14" t="str">
        <f>'data organization'!S647</f>
        <v>644:18:2.26:HS</v>
      </c>
      <c r="B646" s="45">
        <v>83.267417907714844</v>
      </c>
      <c r="C646" s="45">
        <v>106.23300170898437</v>
      </c>
      <c r="D646" s="45">
        <v>79.279777526855469</v>
      </c>
      <c r="E646" s="45">
        <v>122.16937255859375</v>
      </c>
      <c r="F646" s="45">
        <v>84.149612426757813</v>
      </c>
      <c r="G646" s="45">
        <v>103.70702362060547</v>
      </c>
      <c r="H646" s="45">
        <v>99.329139709472656</v>
      </c>
      <c r="I646" s="45">
        <v>80.209274291992188</v>
      </c>
      <c r="J646" s="45">
        <v>76.675743103027344</v>
      </c>
      <c r="K646" s="45">
        <v>93.581825256347656</v>
      </c>
      <c r="L646" s="45">
        <v>68.936981201171875</v>
      </c>
      <c r="M646" s="45">
        <v>107.54329681396484</v>
      </c>
      <c r="N646" s="45">
        <v>120.82833862304687</v>
      </c>
      <c r="O646" s="45">
        <v>75.251930236816406</v>
      </c>
      <c r="P646" s="45"/>
      <c r="Q646" s="45"/>
      <c r="R646" s="45">
        <v>105.00312805175781</v>
      </c>
      <c r="S646" s="45"/>
      <c r="T646" s="45"/>
      <c r="U646" s="45">
        <v>82.214920043945313</v>
      </c>
      <c r="V646" s="45">
        <v>89.298545837402344</v>
      </c>
      <c r="W646" s="45">
        <v>93.591285705566406</v>
      </c>
      <c r="X646" s="45"/>
      <c r="Y646" s="45"/>
      <c r="Z646" s="45">
        <v>76.7845458984375</v>
      </c>
      <c r="AA646" s="45">
        <v>77.85595703125</v>
      </c>
      <c r="AB646" s="45">
        <v>81.9334716796875</v>
      </c>
      <c r="AC646" s="45">
        <v>84.423973083496094</v>
      </c>
      <c r="AD646" s="45">
        <v>64.429008483886719</v>
      </c>
      <c r="AE646" s="45"/>
      <c r="AF646" s="45">
        <v>77.401847839355469</v>
      </c>
      <c r="AG646" s="45"/>
      <c r="AH646" s="2">
        <f t="shared" si="589"/>
        <v>15.429109649915921</v>
      </c>
      <c r="AI646" s="2">
        <f t="shared" si="590"/>
        <v>64.429008483886719</v>
      </c>
      <c r="AJ646" s="2">
        <f t="shared" si="591"/>
        <v>65.777144635131805</v>
      </c>
      <c r="AK646" s="2">
        <f t="shared" si="592"/>
        <v>88.920809110005692</v>
      </c>
      <c r="AL646" s="2">
        <f t="shared" si="593"/>
        <v>112.06447358487958</v>
      </c>
      <c r="AM646" s="2">
        <f t="shared" si="594"/>
        <v>122.16937255859375</v>
      </c>
      <c r="AN646" s="89"/>
      <c r="AO646" s="64">
        <f t="shared" ref="AO646" ca="1" si="598">AN644</f>
        <v>86.522764093767933</v>
      </c>
      <c r="AP646" s="88"/>
      <c r="AQ646" s="88"/>
      <c r="AR646" s="88"/>
      <c r="AS646" s="88"/>
      <c r="AT646" s="2"/>
    </row>
    <row r="647" spans="1:46">
      <c r="A647" s="14" t="str">
        <f>'data organization'!S648</f>
        <v>645:18:2.24:HI</v>
      </c>
      <c r="B647" s="45">
        <v>85.709922790527344</v>
      </c>
      <c r="C647" s="45">
        <v>86.961166381835938</v>
      </c>
      <c r="D647" s="45">
        <v>81.486991882324219</v>
      </c>
      <c r="E647" s="45">
        <v>91.184097290039063</v>
      </c>
      <c r="F647" s="45">
        <v>84.771499633789063</v>
      </c>
      <c r="G647" s="45">
        <v>84.927902221679688</v>
      </c>
      <c r="H647" s="45">
        <v>82.894638061523438</v>
      </c>
      <c r="I647" s="45">
        <v>78.515296936035156</v>
      </c>
      <c r="J647" s="45">
        <v>83.207443237304688</v>
      </c>
      <c r="K647" s="45">
        <v>91.340507507324219</v>
      </c>
      <c r="L647" s="45">
        <v>77.264060974121094</v>
      </c>
      <c r="M647" s="45">
        <v>75.543601989746094</v>
      </c>
      <c r="N647" s="45">
        <v>84.927902221679688</v>
      </c>
      <c r="O647" s="45">
        <v>75.856414794921875</v>
      </c>
      <c r="P647" s="45"/>
      <c r="Q647" s="45"/>
      <c r="R647" s="45">
        <v>73.823150634765625</v>
      </c>
      <c r="S647" s="45"/>
      <c r="T647" s="45"/>
      <c r="U647" s="45">
        <v>97.127487182617188</v>
      </c>
      <c r="V647" s="45">
        <v>78.358894348144531</v>
      </c>
      <c r="W647" s="45">
        <v>79.453727722167969</v>
      </c>
      <c r="X647" s="45"/>
      <c r="Y647" s="45"/>
      <c r="Z647" s="45">
        <v>76.638435363769531</v>
      </c>
      <c r="AA647" s="45">
        <v>86.804763793945313</v>
      </c>
      <c r="AB647" s="45">
        <v>75.856414794921875</v>
      </c>
      <c r="AC647" s="45">
        <v>82.894638061523438</v>
      </c>
      <c r="AD647" s="45">
        <v>83.520256042480469</v>
      </c>
      <c r="AE647" s="45"/>
      <c r="AF647" s="45">
        <v>68.818191528320312</v>
      </c>
      <c r="AG647" s="45"/>
      <c r="AH647" s="2">
        <f t="shared" si="589"/>
        <v>6.3697931037162965</v>
      </c>
      <c r="AI647" s="2">
        <f t="shared" si="590"/>
        <v>68.818191528320312</v>
      </c>
      <c r="AJ647" s="2">
        <f t="shared" si="591"/>
        <v>72.440618902571714</v>
      </c>
      <c r="AK647" s="2">
        <f t="shared" si="592"/>
        <v>81.995308558146164</v>
      </c>
      <c r="AL647" s="2">
        <f t="shared" si="593"/>
        <v>91.549998213720613</v>
      </c>
      <c r="AM647" s="2">
        <f t="shared" si="594"/>
        <v>97.127487182617188</v>
      </c>
      <c r="AN647" s="89">
        <f ca="1">INDIRECT("'calcGREEN(1)'!R"&amp;ROW('calcGREEN(1)'!$V$17)+(ROW(AN647)-ROW($AN$116))/3&amp;"C"&amp;COLUMN('calcGREEN(1)'!$V$17),FALSE)</f>
        <v>85.317193615151027</v>
      </c>
      <c r="AO647" s="64">
        <f t="shared" ref="AO647" ca="1" si="599">AN647</f>
        <v>85.317193615151027</v>
      </c>
      <c r="AP647" s="88">
        <f>AK647-AK650</f>
        <v>1.1013514200846402</v>
      </c>
      <c r="AQ647" s="88">
        <f>AK648-AK651</f>
        <v>1.0857750574747627</v>
      </c>
      <c r="AR647" s="88">
        <f>AK649-AK652</f>
        <v>2.3107498486836704</v>
      </c>
      <c r="AS647" s="88">
        <f>data3!AM647</f>
        <v>3.1838570871660643E-2</v>
      </c>
      <c r="AT647" s="2"/>
    </row>
    <row r="648" spans="1:46">
      <c r="A648" s="14" t="str">
        <f>'data organization'!S649</f>
        <v>646:18:2.24:LO</v>
      </c>
      <c r="B648" s="45">
        <v>81.082626342773438</v>
      </c>
      <c r="C648" s="45">
        <v>84.78485107421875</v>
      </c>
      <c r="D648" s="45">
        <v>77.883956909179688</v>
      </c>
      <c r="E648" s="45">
        <v>90.346763610839844</v>
      </c>
      <c r="F648" s="45">
        <v>79.446098327636719</v>
      </c>
      <c r="G648" s="45">
        <v>84.052413940429688</v>
      </c>
      <c r="H648" s="45">
        <v>83.159759521484375</v>
      </c>
      <c r="I648" s="45">
        <v>74.410621643066406</v>
      </c>
      <c r="J648" s="45">
        <v>75.18310546875</v>
      </c>
      <c r="K648" s="45">
        <v>84.859237670898438</v>
      </c>
      <c r="L648" s="45">
        <v>74.525062561035156</v>
      </c>
      <c r="M648" s="45">
        <v>78.501945495605469</v>
      </c>
      <c r="N648" s="45">
        <v>85.832000732421875</v>
      </c>
      <c r="O648" s="45">
        <v>72.487983703613281</v>
      </c>
      <c r="P648" s="45"/>
      <c r="Q648" s="45"/>
      <c r="R648" s="45">
        <v>73.558021545410156</v>
      </c>
      <c r="S648" s="45"/>
      <c r="T648" s="45"/>
      <c r="U648" s="45">
        <v>86.650260925292969</v>
      </c>
      <c r="V648" s="45">
        <v>78.816665649414063</v>
      </c>
      <c r="W648" s="45">
        <v>78.118560791015625</v>
      </c>
      <c r="X648" s="45"/>
      <c r="Y648" s="45"/>
      <c r="Z648" s="45">
        <v>74.118789672851563</v>
      </c>
      <c r="AA648" s="45">
        <v>79.777984619140625</v>
      </c>
      <c r="AB648" s="45">
        <v>72.270545959472656</v>
      </c>
      <c r="AC648" s="45">
        <v>80.052642822265625</v>
      </c>
      <c r="AD648" s="45">
        <v>76.7967529296875</v>
      </c>
      <c r="AE648" s="45"/>
      <c r="AF648" s="45">
        <v>65.924697875976563</v>
      </c>
      <c r="AG648" s="45"/>
      <c r="AH648" s="2">
        <f t="shared" si="589"/>
        <v>5.615461691930995</v>
      </c>
      <c r="AI648" s="2">
        <f t="shared" si="590"/>
        <v>65.924697875976563</v>
      </c>
      <c r="AJ648" s="2">
        <f t="shared" si="591"/>
        <v>70.436863703456851</v>
      </c>
      <c r="AK648" s="2">
        <f t="shared" si="592"/>
        <v>78.860056241353348</v>
      </c>
      <c r="AL648" s="2">
        <f t="shared" si="593"/>
        <v>87.283248779249845</v>
      </c>
      <c r="AM648" s="2">
        <f t="shared" si="594"/>
        <v>90.346763610839844</v>
      </c>
      <c r="AN648" s="89"/>
      <c r="AO648" s="64">
        <f t="shared" ref="AO648" ca="1" si="600">AN647</f>
        <v>85.317193615151027</v>
      </c>
      <c r="AP648" s="88"/>
      <c r="AQ648" s="88"/>
      <c r="AR648" s="88"/>
      <c r="AS648" s="88"/>
      <c r="AT648" s="2"/>
    </row>
    <row r="649" spans="1:46">
      <c r="A649" s="14" t="str">
        <f>'data organization'!S650</f>
        <v>647:18:2.24:HS</v>
      </c>
      <c r="B649" s="45">
        <v>78.175247192382813</v>
      </c>
      <c r="C649" s="45">
        <v>104.90852355957031</v>
      </c>
      <c r="D649" s="45">
        <v>78.002593994140625</v>
      </c>
      <c r="E649" s="45">
        <v>107.59296417236328</v>
      </c>
      <c r="F649" s="45">
        <v>83.198822021484375</v>
      </c>
      <c r="G649" s="45">
        <v>102.90287780761719</v>
      </c>
      <c r="H649" s="45">
        <v>91.077133178710938</v>
      </c>
      <c r="I649" s="45">
        <v>74.341346740722656</v>
      </c>
      <c r="J649" s="45">
        <v>76.02532958984375</v>
      </c>
      <c r="K649" s="45">
        <v>92.638130187988281</v>
      </c>
      <c r="L649" s="45">
        <v>68.054779052734375</v>
      </c>
      <c r="M649" s="45">
        <v>106.38674163818359</v>
      </c>
      <c r="N649" s="45">
        <v>111.77691650390625</v>
      </c>
      <c r="O649" s="45">
        <v>74.521095275878906</v>
      </c>
      <c r="P649" s="45"/>
      <c r="Q649" s="45"/>
      <c r="R649" s="45">
        <v>105.00076293945312</v>
      </c>
      <c r="S649" s="45"/>
      <c r="T649" s="45"/>
      <c r="U649" s="45">
        <v>77.664375305175781</v>
      </c>
      <c r="V649" s="45">
        <v>88.387962341308594</v>
      </c>
      <c r="W649" s="45">
        <v>92.370872497558594</v>
      </c>
      <c r="X649" s="45"/>
      <c r="Y649" s="45"/>
      <c r="Z649" s="45">
        <v>76.188522338867188</v>
      </c>
      <c r="AA649" s="45">
        <v>76.689933776855469</v>
      </c>
      <c r="AB649" s="45">
        <v>80.859695434570313</v>
      </c>
      <c r="AC649" s="45">
        <v>83.589073181152344</v>
      </c>
      <c r="AD649" s="45">
        <v>64.268180847167969</v>
      </c>
      <c r="AE649" s="45"/>
      <c r="AF649" s="45">
        <v>73.347984313964844</v>
      </c>
      <c r="AG649" s="45"/>
      <c r="AH649" s="2">
        <f t="shared" si="589"/>
        <v>13.839642510585957</v>
      </c>
      <c r="AI649" s="2">
        <f t="shared" si="590"/>
        <v>64.268180847167969</v>
      </c>
      <c r="AJ649" s="2">
        <f t="shared" si="591"/>
        <v>65.405947229604465</v>
      </c>
      <c r="AK649" s="2">
        <f t="shared" si="592"/>
        <v>86.165410995483398</v>
      </c>
      <c r="AL649" s="2">
        <f t="shared" si="593"/>
        <v>106.92487476136233</v>
      </c>
      <c r="AM649" s="2">
        <f t="shared" si="594"/>
        <v>111.77691650390625</v>
      </c>
      <c r="AN649" s="89"/>
      <c r="AO649" s="64">
        <f t="shared" ref="AO649" ca="1" si="601">AN647</f>
        <v>85.317193615151027</v>
      </c>
      <c r="AP649" s="88"/>
      <c r="AQ649" s="88"/>
      <c r="AR649" s="88"/>
      <c r="AS649" s="88"/>
      <c r="AT649" s="2"/>
    </row>
    <row r="650" spans="1:46">
      <c r="A650" s="14" t="str">
        <f>'data organization'!S651</f>
        <v>648:18:2.22:HI</v>
      </c>
      <c r="B650" s="45">
        <v>84.615089416503906</v>
      </c>
      <c r="C650" s="45">
        <v>85.709922790527344</v>
      </c>
      <c r="D650" s="45">
        <v>80.392158508300781</v>
      </c>
      <c r="E650" s="45">
        <v>89.932861328125</v>
      </c>
      <c r="F650" s="45">
        <v>83.520256042480469</v>
      </c>
      <c r="G650" s="45">
        <v>83.83306884765625</v>
      </c>
      <c r="H650" s="45">
        <v>81.7998046875</v>
      </c>
      <c r="I650" s="45">
        <v>77.420463562011719</v>
      </c>
      <c r="J650" s="45">
        <v>82.11260986328125</v>
      </c>
      <c r="K650" s="45">
        <v>90.089263916015625</v>
      </c>
      <c r="L650" s="45">
        <v>76.325630187988281</v>
      </c>
      <c r="M650" s="45">
        <v>74.605171203613281</v>
      </c>
      <c r="N650" s="45">
        <v>83.83306884765625</v>
      </c>
      <c r="O650" s="45">
        <v>74.761581420898438</v>
      </c>
      <c r="P650" s="45"/>
      <c r="Q650" s="45"/>
      <c r="R650" s="45">
        <v>72.884719848632813</v>
      </c>
      <c r="S650" s="45"/>
      <c r="T650" s="45"/>
      <c r="U650" s="45">
        <v>95.876251220703125</v>
      </c>
      <c r="V650" s="45">
        <v>77.264060974121094</v>
      </c>
      <c r="W650" s="45">
        <v>78.358894348144531</v>
      </c>
      <c r="X650" s="45"/>
      <c r="Y650" s="45"/>
      <c r="Z650" s="45">
        <v>75.543601989746094</v>
      </c>
      <c r="AA650" s="45">
        <v>85.709922790527344</v>
      </c>
      <c r="AB650" s="45">
        <v>74.761581420898438</v>
      </c>
      <c r="AC650" s="45">
        <v>81.7998046875</v>
      </c>
      <c r="AD650" s="45">
        <v>82.425422668457031</v>
      </c>
      <c r="AE650" s="45"/>
      <c r="AF650" s="45">
        <v>67.8797607421875</v>
      </c>
      <c r="AG650" s="45"/>
      <c r="AH650" s="2">
        <f t="shared" si="589"/>
        <v>6.2911184181783719</v>
      </c>
      <c r="AI650" s="2">
        <f t="shared" si="590"/>
        <v>67.8797607421875</v>
      </c>
      <c r="AJ650" s="2">
        <f t="shared" si="591"/>
        <v>71.457279510793967</v>
      </c>
      <c r="AK650" s="2">
        <f t="shared" si="592"/>
        <v>80.893957138061523</v>
      </c>
      <c r="AL650" s="2">
        <f t="shared" si="593"/>
        <v>90.33063476532908</v>
      </c>
      <c r="AM650" s="2">
        <f t="shared" si="594"/>
        <v>95.876251220703125</v>
      </c>
      <c r="AN650" s="89">
        <f ca="1">INDIRECT("'calcGREEN(1)'!R"&amp;ROW('calcGREEN(1)'!$V$17)+(ROW(AN650)-ROW($AN$116))/3&amp;"C"&amp;COLUMN('calcGREEN(1)'!$V$17),FALSE)</f>
        <v>84.261853406344613</v>
      </c>
      <c r="AO650" s="64">
        <f t="shared" ref="AO650" ca="1" si="602">AN650</f>
        <v>84.261853406344613</v>
      </c>
      <c r="AP650" s="88">
        <f>AK650-AK653</f>
        <v>1.1143862406412808</v>
      </c>
      <c r="AQ650" s="88">
        <f>AK651-AK654</f>
        <v>1.1050869623820034</v>
      </c>
      <c r="AR650" s="88">
        <f>AK652-AK655</f>
        <v>1.7645982106526787</v>
      </c>
      <c r="AS650" s="88">
        <f>data3!AM650</f>
        <v>3.7193529067501174E-2</v>
      </c>
      <c r="AT650" s="2"/>
    </row>
    <row r="651" spans="1:46">
      <c r="A651" s="14" t="str">
        <f>'data organization'!S652</f>
        <v>649:18:2.22:LO</v>
      </c>
      <c r="B651" s="45">
        <v>79.720756530761719</v>
      </c>
      <c r="C651" s="45">
        <v>83.577476501464844</v>
      </c>
      <c r="D651" s="45">
        <v>76.859695434570313</v>
      </c>
      <c r="E651" s="45">
        <v>88.710227966308594</v>
      </c>
      <c r="F651" s="45">
        <v>78.404670715332031</v>
      </c>
      <c r="G651" s="45">
        <v>82.816436767578125</v>
      </c>
      <c r="H651" s="45">
        <v>81.946670532226562</v>
      </c>
      <c r="I651" s="45">
        <v>73.552299499511719</v>
      </c>
      <c r="J651" s="45">
        <v>74.330513000488281</v>
      </c>
      <c r="K651" s="45">
        <v>83.382926940917969</v>
      </c>
      <c r="L651" s="45">
        <v>73.472190856933594</v>
      </c>
      <c r="M651" s="45">
        <v>77.460517883300781</v>
      </c>
      <c r="N651" s="45">
        <v>84.584571838378906</v>
      </c>
      <c r="O651" s="45">
        <v>71.560997009277344</v>
      </c>
      <c r="P651" s="45"/>
      <c r="Q651" s="45"/>
      <c r="R651" s="45">
        <v>72.573814392089844</v>
      </c>
      <c r="S651" s="45"/>
      <c r="T651" s="45"/>
      <c r="U651" s="45">
        <v>85.591667175292969</v>
      </c>
      <c r="V651" s="45">
        <v>77.780960083007813</v>
      </c>
      <c r="W651" s="45">
        <v>77.04852294921875</v>
      </c>
      <c r="X651" s="45"/>
      <c r="Y651" s="45"/>
      <c r="Z651" s="45">
        <v>73.2032470703125</v>
      </c>
      <c r="AA651" s="45">
        <v>78.805221557617188</v>
      </c>
      <c r="AB651" s="45">
        <v>71.274894714355469</v>
      </c>
      <c r="AC651" s="45">
        <v>79.0054931640625</v>
      </c>
      <c r="AD651" s="45">
        <v>75.85260009765625</v>
      </c>
      <c r="AE651" s="45"/>
      <c r="AF651" s="45">
        <v>65.066375732421875</v>
      </c>
      <c r="AG651" s="45"/>
      <c r="AH651" s="2">
        <f t="shared" si="589"/>
        <v>5.4591037935782616</v>
      </c>
      <c r="AI651" s="2">
        <f t="shared" si="590"/>
        <v>65.066375732421875</v>
      </c>
      <c r="AJ651" s="2">
        <f t="shared" si="591"/>
        <v>69.585625493511188</v>
      </c>
      <c r="AK651" s="2">
        <f t="shared" si="592"/>
        <v>77.774281183878585</v>
      </c>
      <c r="AL651" s="2">
        <f t="shared" si="593"/>
        <v>85.962936874245983</v>
      </c>
      <c r="AM651" s="2">
        <f t="shared" si="594"/>
        <v>88.710227966308594</v>
      </c>
      <c r="AN651" s="89"/>
      <c r="AO651" s="64">
        <f t="shared" ref="AO651" ca="1" si="603">AN650</f>
        <v>84.261853406344613</v>
      </c>
      <c r="AP651" s="88"/>
      <c r="AQ651" s="88"/>
      <c r="AR651" s="88"/>
      <c r="AS651" s="88"/>
      <c r="AT651" s="2"/>
    </row>
    <row r="652" spans="1:46">
      <c r="A652" s="14" t="str">
        <f>'data organization'!S653</f>
        <v>650:18:2.22:HS</v>
      </c>
      <c r="B652" s="45">
        <v>76.11993408203125</v>
      </c>
      <c r="C652" s="45">
        <v>104.26520538330078</v>
      </c>
      <c r="D652" s="45">
        <v>76.879150390625</v>
      </c>
      <c r="E652" s="45">
        <v>92.22186279296875</v>
      </c>
      <c r="F652" s="45">
        <v>81.978408813476563</v>
      </c>
      <c r="G652" s="45">
        <v>101.44594573974609</v>
      </c>
      <c r="H652" s="45">
        <v>87.0823974609375</v>
      </c>
      <c r="I652" s="45">
        <v>68.778518676757812</v>
      </c>
      <c r="J652" s="45">
        <v>75.296867370605469</v>
      </c>
      <c r="K652" s="45">
        <v>91.791412353515625</v>
      </c>
      <c r="L652" s="45">
        <v>66.971542358398438</v>
      </c>
      <c r="M652" s="45">
        <v>103.90806579589844</v>
      </c>
      <c r="N652" s="45">
        <v>110.62271881103516</v>
      </c>
      <c r="O652" s="45">
        <v>74.334251403808594</v>
      </c>
      <c r="P652" s="45"/>
      <c r="Q652" s="45"/>
      <c r="R652" s="45">
        <v>103.62187957763672</v>
      </c>
      <c r="S652" s="45"/>
      <c r="T652" s="45"/>
      <c r="U652" s="45">
        <v>72.657356262207031</v>
      </c>
      <c r="V652" s="45">
        <v>87.451362609863281</v>
      </c>
      <c r="W652" s="45">
        <v>90.89501953125</v>
      </c>
      <c r="X652" s="45"/>
      <c r="Y652" s="45"/>
      <c r="Z652" s="45">
        <v>75.625617980957031</v>
      </c>
      <c r="AA652" s="45">
        <v>75.571220397949219</v>
      </c>
      <c r="AB652" s="45">
        <v>79.949111938476562</v>
      </c>
      <c r="AC652" s="45">
        <v>82.605171203613281</v>
      </c>
      <c r="AD652" s="45">
        <v>63.362323760986328</v>
      </c>
      <c r="AE652" s="45"/>
      <c r="AF652" s="45">
        <v>69.076522827148438</v>
      </c>
      <c r="AG652" s="45"/>
      <c r="AH652" s="2">
        <f t="shared" si="589"/>
        <v>13.426841419493661</v>
      </c>
      <c r="AI652" s="2">
        <f t="shared" si="590"/>
        <v>63.362323760986328</v>
      </c>
      <c r="AJ652" s="2">
        <f t="shared" si="591"/>
        <v>63.714399017559238</v>
      </c>
      <c r="AK652" s="2">
        <f t="shared" si="592"/>
        <v>83.854661146799728</v>
      </c>
      <c r="AL652" s="2">
        <f t="shared" si="593"/>
        <v>103.99492327604023</v>
      </c>
      <c r="AM652" s="2">
        <f t="shared" si="594"/>
        <v>110.62271881103516</v>
      </c>
      <c r="AN652" s="89"/>
      <c r="AO652" s="64">
        <f t="shared" ref="AO652" ca="1" si="604">AN650</f>
        <v>84.261853406344613</v>
      </c>
      <c r="AP652" s="88"/>
      <c r="AQ652" s="88"/>
      <c r="AR652" s="88"/>
      <c r="AS652" s="88"/>
      <c r="AT652" s="2"/>
    </row>
    <row r="653" spans="1:46">
      <c r="A653" s="14" t="str">
        <f>'data organization'!S654</f>
        <v>651:18:2.2:HI</v>
      </c>
      <c r="B653" s="45">
        <v>83.363853454589844</v>
      </c>
      <c r="C653" s="45">
        <v>84.458686828613281</v>
      </c>
      <c r="D653" s="45">
        <v>79.297325134277344</v>
      </c>
      <c r="E653" s="45">
        <v>88.681617736816406</v>
      </c>
      <c r="F653" s="45">
        <v>82.425422668457031</v>
      </c>
      <c r="G653" s="45">
        <v>82.738227844238281</v>
      </c>
      <c r="H653" s="45">
        <v>80.704963684082031</v>
      </c>
      <c r="I653" s="45">
        <v>76.482032775878906</v>
      </c>
      <c r="J653" s="45">
        <v>81.017776489257813</v>
      </c>
      <c r="K653" s="45">
        <v>88.838027954101563</v>
      </c>
      <c r="L653" s="45">
        <v>75.230789184570313</v>
      </c>
      <c r="M653" s="45">
        <v>73.510337829589844</v>
      </c>
      <c r="N653" s="45">
        <v>82.581825256347656</v>
      </c>
      <c r="O653" s="45">
        <v>73.823150634765625</v>
      </c>
      <c r="P653" s="45"/>
      <c r="Q653" s="45"/>
      <c r="R653" s="45">
        <v>71.789886474609375</v>
      </c>
      <c r="S653" s="45"/>
      <c r="T653" s="45"/>
      <c r="U653" s="45">
        <v>94.625007629394531</v>
      </c>
      <c r="V653" s="45">
        <v>76.169219970703125</v>
      </c>
      <c r="W653" s="45">
        <v>77.264060974121094</v>
      </c>
      <c r="X653" s="45"/>
      <c r="Y653" s="45"/>
      <c r="Z653" s="45">
        <v>74.605171203613281</v>
      </c>
      <c r="AA653" s="45">
        <v>84.458686828613281</v>
      </c>
      <c r="AB653" s="45">
        <v>73.823150634765625</v>
      </c>
      <c r="AC653" s="45">
        <v>80.548561096191406</v>
      </c>
      <c r="AD653" s="45">
        <v>81.330589294433594</v>
      </c>
      <c r="AE653" s="45"/>
      <c r="AF653" s="45">
        <v>66.941329956054688</v>
      </c>
      <c r="AG653" s="45"/>
      <c r="AH653" s="2">
        <f t="shared" si="589"/>
        <v>6.2001716441057919</v>
      </c>
      <c r="AI653" s="2">
        <f t="shared" si="590"/>
        <v>66.941329956054688</v>
      </c>
      <c r="AJ653" s="2">
        <f t="shared" si="591"/>
        <v>70.479313431261559</v>
      </c>
      <c r="AK653" s="2">
        <f t="shared" si="592"/>
        <v>79.779570897420243</v>
      </c>
      <c r="AL653" s="2">
        <f t="shared" si="593"/>
        <v>89.079828363578926</v>
      </c>
      <c r="AM653" s="2">
        <f t="shared" si="594"/>
        <v>94.625007629394531</v>
      </c>
      <c r="AN653" s="89">
        <f ca="1">INDIRECT("'calcGREEN(1)'!R"&amp;ROW('calcGREEN(1)'!$V$17)+(ROW(AN653)-ROW($AN$116))/3&amp;"C"&amp;COLUMN('calcGREEN(1)'!$V$17),FALSE)</f>
        <v>83.029014567862646</v>
      </c>
      <c r="AO653" s="64">
        <f t="shared" ref="AO653" ca="1" si="605">AN653</f>
        <v>83.029014567862646</v>
      </c>
      <c r="AP653" s="88">
        <f>AK653-AK656</f>
        <v>1.1534878412882392</v>
      </c>
      <c r="AQ653" s="88">
        <f>AK654-AK657</f>
        <v>1.1789984703063965</v>
      </c>
      <c r="AR653" s="88">
        <f>AK655-AK658</f>
        <v>1.6350069046020508</v>
      </c>
      <c r="AS653" s="88">
        <f>data3!AM653</f>
        <v>3.4177695551226073E-2</v>
      </c>
      <c r="AT653" s="2"/>
    </row>
    <row r="654" spans="1:46">
      <c r="A654" s="14" t="str">
        <f>'data organization'!S655</f>
        <v>652:18:2.2:LO</v>
      </c>
      <c r="B654" s="45">
        <v>78.593498229980469</v>
      </c>
      <c r="C654" s="45">
        <v>82.461662292480469</v>
      </c>
      <c r="D654" s="45">
        <v>75.869766235351562</v>
      </c>
      <c r="E654" s="45">
        <v>87.588691711425781</v>
      </c>
      <c r="F654" s="45">
        <v>77.203018188476562</v>
      </c>
      <c r="G654" s="45">
        <v>81.586174011230469</v>
      </c>
      <c r="H654" s="45">
        <v>80.7564697265625</v>
      </c>
      <c r="I654" s="45">
        <v>72.316322326660156</v>
      </c>
      <c r="J654" s="45">
        <v>73.334861755371094</v>
      </c>
      <c r="K654" s="45">
        <v>81.895172119140625</v>
      </c>
      <c r="L654" s="45">
        <v>72.550926208496094</v>
      </c>
      <c r="M654" s="45">
        <v>76.338981628417969</v>
      </c>
      <c r="N654" s="45">
        <v>83.491645812988281</v>
      </c>
      <c r="O654" s="45">
        <v>70.536735534667969</v>
      </c>
      <c r="P654" s="45"/>
      <c r="Q654" s="45"/>
      <c r="R654" s="45">
        <v>71.635383605957031</v>
      </c>
      <c r="S654" s="45"/>
      <c r="T654" s="45"/>
      <c r="U654" s="45">
        <v>84.012359619140625</v>
      </c>
      <c r="V654" s="45">
        <v>76.682304382324219</v>
      </c>
      <c r="W654" s="45">
        <v>76.052871704101563</v>
      </c>
      <c r="X654" s="45"/>
      <c r="Y654" s="45"/>
      <c r="Z654" s="45">
        <v>72.2362060546875</v>
      </c>
      <c r="AA654" s="45">
        <v>77.821014404296875</v>
      </c>
      <c r="AB654" s="45">
        <v>70.296409606933594</v>
      </c>
      <c r="AC654" s="45">
        <v>77.889678955078125</v>
      </c>
      <c r="AD654" s="45">
        <v>74.834060668945313</v>
      </c>
      <c r="AE654" s="45"/>
      <c r="AF654" s="45">
        <v>64.076446533203125</v>
      </c>
      <c r="AG654" s="45"/>
      <c r="AH654" s="2">
        <f t="shared" si="589"/>
        <v>5.3631682866939139</v>
      </c>
      <c r="AI654" s="2">
        <f t="shared" si="590"/>
        <v>64.076446533203125</v>
      </c>
      <c r="AJ654" s="2">
        <f t="shared" si="591"/>
        <v>68.624441791455709</v>
      </c>
      <c r="AK654" s="2">
        <f t="shared" si="592"/>
        <v>76.669194221496582</v>
      </c>
      <c r="AL654" s="2">
        <f t="shared" si="593"/>
        <v>84.713946651537455</v>
      </c>
      <c r="AM654" s="2">
        <f t="shared" si="594"/>
        <v>87.588691711425781</v>
      </c>
      <c r="AN654" s="89"/>
      <c r="AO654" s="64">
        <f t="shared" ref="AO654" ca="1" si="606">AN653</f>
        <v>83.029014567862646</v>
      </c>
      <c r="AP654" s="88"/>
      <c r="AQ654" s="88"/>
      <c r="AR654" s="88"/>
      <c r="AS654" s="88"/>
      <c r="AT654" s="2"/>
    </row>
    <row r="655" spans="1:46">
      <c r="A655" s="14" t="str">
        <f>'data organization'!S656</f>
        <v>653:18:2.2:HS</v>
      </c>
      <c r="B655" s="45">
        <v>74.277488708496094</v>
      </c>
      <c r="C655" s="45">
        <v>102.56702423095703</v>
      </c>
      <c r="D655" s="45">
        <v>75.523918151855469</v>
      </c>
      <c r="E655" s="45">
        <v>90.04119873046875</v>
      </c>
      <c r="F655" s="45">
        <v>80.710685729980469</v>
      </c>
      <c r="G655" s="45">
        <v>100.21842956542969</v>
      </c>
      <c r="H655" s="45">
        <v>83.406959533691406</v>
      </c>
      <c r="I655" s="45">
        <v>67.087432861328125</v>
      </c>
      <c r="J655" s="45">
        <v>73.903793334960937</v>
      </c>
      <c r="K655" s="45">
        <v>89.821243286132813</v>
      </c>
      <c r="L655" s="45">
        <v>66.477226257324219</v>
      </c>
      <c r="M655" s="45">
        <v>99.459220886230469</v>
      </c>
      <c r="N655" s="45">
        <v>108.32379913330078</v>
      </c>
      <c r="O655" s="45">
        <v>73.369270324707031</v>
      </c>
      <c r="P655" s="45"/>
      <c r="Q655" s="45"/>
      <c r="R655" s="45">
        <v>102.19569396972656</v>
      </c>
      <c r="S655" s="45"/>
      <c r="T655" s="45"/>
      <c r="U655" s="45">
        <v>69.97528076171875</v>
      </c>
      <c r="V655" s="45">
        <v>86.306632995605469</v>
      </c>
      <c r="W655" s="45">
        <v>88.120697021484375</v>
      </c>
      <c r="X655" s="45"/>
      <c r="Y655" s="45"/>
      <c r="Z655" s="45">
        <v>74.726860046386719</v>
      </c>
      <c r="AA655" s="45">
        <v>74.457237243652344</v>
      </c>
      <c r="AB655" s="45">
        <v>78.719230651855469</v>
      </c>
      <c r="AC655" s="45">
        <v>81.547950744628906</v>
      </c>
      <c r="AD655" s="45">
        <v>62.823070526123047</v>
      </c>
      <c r="AE655" s="45"/>
      <c r="AF655" s="45">
        <v>66.101165771484375</v>
      </c>
      <c r="AG655" s="45"/>
      <c r="AH655" s="2">
        <f t="shared" si="589"/>
        <v>13.082802424911069</v>
      </c>
      <c r="AI655" s="2">
        <f t="shared" si="590"/>
        <v>62.823070526123047</v>
      </c>
      <c r="AJ655" s="2">
        <f t="shared" si="591"/>
        <v>62.465859298780444</v>
      </c>
      <c r="AK655" s="2">
        <f t="shared" si="592"/>
        <v>82.090062936147049</v>
      </c>
      <c r="AL655" s="2">
        <f t="shared" si="593"/>
        <v>101.71426657351365</v>
      </c>
      <c r="AM655" s="2">
        <f t="shared" si="594"/>
        <v>108.32379913330078</v>
      </c>
      <c r="AN655" s="89"/>
      <c r="AO655" s="64">
        <f t="shared" ref="AO655" ca="1" si="607">AN653</f>
        <v>83.029014567862646</v>
      </c>
      <c r="AP655" s="88"/>
      <c r="AQ655" s="88"/>
      <c r="AR655" s="88"/>
      <c r="AS655" s="88"/>
      <c r="AT655" s="2"/>
    </row>
    <row r="656" spans="1:46">
      <c r="A656" s="14" t="str">
        <f>'data organization'!S657</f>
        <v>654:18:2.18:HI</v>
      </c>
      <c r="B656" s="45">
        <v>82.11260986328125</v>
      </c>
      <c r="C656" s="45">
        <v>83.363853454589844</v>
      </c>
      <c r="D656" s="45">
        <v>78.202484130859375</v>
      </c>
      <c r="E656" s="45">
        <v>87.430381774902344</v>
      </c>
      <c r="F656" s="45">
        <v>81.174179077148438</v>
      </c>
      <c r="G656" s="45">
        <v>81.486991882324219</v>
      </c>
      <c r="H656" s="45">
        <v>79.610130310058594</v>
      </c>
      <c r="I656" s="45">
        <v>75.230789184570313</v>
      </c>
      <c r="J656" s="45">
        <v>79.76654052734375</v>
      </c>
      <c r="K656" s="45">
        <v>87.586784362792969</v>
      </c>
      <c r="L656" s="45">
        <v>74.135955810546875</v>
      </c>
      <c r="M656" s="45">
        <v>72.571907043457031</v>
      </c>
      <c r="N656" s="45">
        <v>81.486991882324219</v>
      </c>
      <c r="O656" s="45">
        <v>72.728309631347656</v>
      </c>
      <c r="P656" s="45"/>
      <c r="Q656" s="45"/>
      <c r="R656" s="45">
        <v>70.851455688476562</v>
      </c>
      <c r="S656" s="45"/>
      <c r="T656" s="45"/>
      <c r="U656" s="45">
        <v>93.217361450195313</v>
      </c>
      <c r="V656" s="45">
        <v>75.074386596679688</v>
      </c>
      <c r="W656" s="45">
        <v>76.169219970703125</v>
      </c>
      <c r="X656" s="45"/>
      <c r="Y656" s="45"/>
      <c r="Z656" s="45">
        <v>73.510337829589844</v>
      </c>
      <c r="AA656" s="45">
        <v>83.207443237304688</v>
      </c>
      <c r="AB656" s="45">
        <v>72.728309631347656</v>
      </c>
      <c r="AC656" s="45">
        <v>79.453727722167969</v>
      </c>
      <c r="AD656" s="45">
        <v>80.079345703125</v>
      </c>
      <c r="AE656" s="45"/>
      <c r="AF656" s="45">
        <v>65.84649658203125</v>
      </c>
      <c r="AG656" s="45"/>
      <c r="AH656" s="2">
        <f t="shared" si="589"/>
        <v>6.1180710349250047</v>
      </c>
      <c r="AI656" s="2">
        <f t="shared" si="590"/>
        <v>65.84649658203125</v>
      </c>
      <c r="AJ656" s="2">
        <f t="shared" si="591"/>
        <v>69.44897650374449</v>
      </c>
      <c r="AK656" s="2">
        <f t="shared" si="592"/>
        <v>78.626083056132003</v>
      </c>
      <c r="AL656" s="2">
        <f t="shared" si="593"/>
        <v>87.803189608519517</v>
      </c>
      <c r="AM656" s="2">
        <f t="shared" si="594"/>
        <v>93.217361450195313</v>
      </c>
      <c r="AN656" s="89">
        <f ca="1">INDIRECT("'calcGREEN(1)'!R"&amp;ROW('calcGREEN(1)'!$V$17)+(ROW(AN656)-ROW($AN$116))/3&amp;"C"&amp;COLUMN('calcGREEN(1)'!$V$17),FALSE)</f>
        <v>81.896140341034283</v>
      </c>
      <c r="AO656" s="64">
        <f t="shared" ref="AO656" ca="1" si="608">AN656</f>
        <v>81.896140341034283</v>
      </c>
      <c r="AP656" s="88">
        <f>AK656-AK659</f>
        <v>1.1991039911905972</v>
      </c>
      <c r="AQ656" s="88">
        <f>AK657-AK660</f>
        <v>1.1942574183146206</v>
      </c>
      <c r="AR656" s="88">
        <f>AK658-AK661</f>
        <v>1.7177880605061802</v>
      </c>
      <c r="AS656" s="88">
        <f>data3!AM656</f>
        <v>3.9064599621680518E-2</v>
      </c>
      <c r="AT656" s="2"/>
    </row>
    <row r="657" spans="1:46">
      <c r="A657" s="14" t="str">
        <f>'data organization'!S658</f>
        <v>655:18:2.18:LO</v>
      </c>
      <c r="B657" s="45">
        <v>77.340354919433594</v>
      </c>
      <c r="C657" s="45">
        <v>81.202789306640625</v>
      </c>
      <c r="D657" s="45">
        <v>74.88555908203125</v>
      </c>
      <c r="E657" s="45">
        <v>86.2325439453125</v>
      </c>
      <c r="F657" s="45">
        <v>75.904098510742187</v>
      </c>
      <c r="G657" s="45">
        <v>80.361640930175781</v>
      </c>
      <c r="H657" s="45">
        <v>79.554817199707031</v>
      </c>
      <c r="I657" s="45">
        <v>71.15472412109375</v>
      </c>
      <c r="J657" s="45">
        <v>72.333488464355469</v>
      </c>
      <c r="K657" s="45">
        <v>80.1556396484375</v>
      </c>
      <c r="L657" s="45">
        <v>71.366447448730469</v>
      </c>
      <c r="M657" s="45">
        <v>75.343330383300781</v>
      </c>
      <c r="N657" s="45">
        <v>82.141220092773437</v>
      </c>
      <c r="O657" s="45">
        <v>69.403755187988281</v>
      </c>
      <c r="P657" s="45"/>
      <c r="Q657" s="45"/>
      <c r="R657" s="45">
        <v>70.525291442871094</v>
      </c>
      <c r="S657" s="45"/>
      <c r="T657" s="45"/>
      <c r="U657" s="45">
        <v>82.80499267578125</v>
      </c>
      <c r="V657" s="45">
        <v>75.543601989746094</v>
      </c>
      <c r="W657" s="45">
        <v>74.971389770507813</v>
      </c>
      <c r="X657" s="45"/>
      <c r="Y657" s="45"/>
      <c r="Z657" s="45">
        <v>71.223388671875</v>
      </c>
      <c r="AA657" s="45">
        <v>76.642250061035156</v>
      </c>
      <c r="AB657" s="45">
        <v>69.22064208984375</v>
      </c>
      <c r="AC657" s="45">
        <v>76.659416198730469</v>
      </c>
      <c r="AD657" s="45">
        <v>73.638130187988281</v>
      </c>
      <c r="AE657" s="45"/>
      <c r="AF657" s="45">
        <v>63.155185699462891</v>
      </c>
      <c r="AG657" s="45"/>
      <c r="AH657" s="2">
        <f t="shared" si="589"/>
        <v>5.2556285863544021</v>
      </c>
      <c r="AI657" s="2">
        <f t="shared" si="590"/>
        <v>63.155185699462891</v>
      </c>
      <c r="AJ657" s="2">
        <f t="shared" si="591"/>
        <v>67.606752871658585</v>
      </c>
      <c r="AK657" s="2">
        <f t="shared" si="592"/>
        <v>75.490195751190186</v>
      </c>
      <c r="AL657" s="2">
        <f t="shared" si="593"/>
        <v>83.373638630721786</v>
      </c>
      <c r="AM657" s="2">
        <f t="shared" si="594"/>
        <v>86.2325439453125</v>
      </c>
      <c r="AN657" s="89"/>
      <c r="AO657" s="64">
        <f t="shared" ref="AO657" ca="1" si="609">AN656</f>
        <v>81.896140341034283</v>
      </c>
      <c r="AP657" s="88"/>
      <c r="AQ657" s="88"/>
      <c r="AR657" s="88"/>
      <c r="AS657" s="88"/>
      <c r="AT657" s="2"/>
    </row>
    <row r="658" spans="1:46">
      <c r="A658" s="14" t="str">
        <f>'data organization'!S659</f>
        <v>656:18:2.18:HS</v>
      </c>
      <c r="B658" s="45">
        <v>72.423210144042969</v>
      </c>
      <c r="C658" s="45">
        <v>101.23307800292969</v>
      </c>
      <c r="D658" s="45">
        <v>74.492713928222656</v>
      </c>
      <c r="E658" s="45">
        <v>86.264060974121094</v>
      </c>
      <c r="F658" s="45">
        <v>79.672386169433594</v>
      </c>
      <c r="G658" s="45">
        <v>98.737846374511719</v>
      </c>
      <c r="H658" s="45">
        <v>81.578697204589844</v>
      </c>
      <c r="I658" s="45">
        <v>65.84100341796875</v>
      </c>
      <c r="J658" s="45">
        <v>72.827651977539062</v>
      </c>
      <c r="K658" s="45">
        <v>84.8260498046875</v>
      </c>
      <c r="L658" s="45">
        <v>66.316398620605469</v>
      </c>
      <c r="M658" s="45">
        <v>96.230789184570313</v>
      </c>
      <c r="N658" s="45">
        <v>108.0872802734375</v>
      </c>
      <c r="O658" s="45">
        <v>73.267570495605469</v>
      </c>
      <c r="P658" s="45"/>
      <c r="Q658" s="45"/>
      <c r="R658" s="45">
        <v>100.88777160644531</v>
      </c>
      <c r="S658" s="45"/>
      <c r="T658" s="45"/>
      <c r="U658" s="45">
        <v>68.813995361328125</v>
      </c>
      <c r="V658" s="45">
        <v>85.351112365722656</v>
      </c>
      <c r="W658" s="45">
        <v>83.664756774902344</v>
      </c>
      <c r="X658" s="45"/>
      <c r="Y658" s="45"/>
      <c r="Z658" s="45">
        <v>74.227813720703125</v>
      </c>
      <c r="AA658" s="45">
        <v>73.154037475585938</v>
      </c>
      <c r="AB658" s="45">
        <v>77.368736267089844</v>
      </c>
      <c r="AC658" s="45">
        <v>80.384300231933594</v>
      </c>
      <c r="AD658" s="45">
        <v>62.451744079589844</v>
      </c>
      <c r="AE658" s="45"/>
      <c r="AF658" s="45">
        <v>62.818340301513672</v>
      </c>
      <c r="AG658" s="45"/>
      <c r="AH658" s="2">
        <f t="shared" si="589"/>
        <v>12.820780385320006</v>
      </c>
      <c r="AI658" s="2">
        <f t="shared" si="590"/>
        <v>62.451744079589844</v>
      </c>
      <c r="AJ658" s="2">
        <f t="shared" si="591"/>
        <v>61.223885453564989</v>
      </c>
      <c r="AK658" s="2">
        <f t="shared" si="592"/>
        <v>80.455056031544999</v>
      </c>
      <c r="AL658" s="2">
        <f t="shared" si="593"/>
        <v>99.686226609525008</v>
      </c>
      <c r="AM658" s="2">
        <f t="shared" si="594"/>
        <v>108.0872802734375</v>
      </c>
      <c r="AN658" s="89"/>
      <c r="AO658" s="64">
        <f t="shared" ref="AO658" ca="1" si="610">AN656</f>
        <v>81.896140341034283</v>
      </c>
      <c r="AP658" s="88"/>
      <c r="AQ658" s="88"/>
      <c r="AR658" s="88"/>
      <c r="AS658" s="88"/>
      <c r="AT658" s="2"/>
    </row>
    <row r="659" spans="1:46">
      <c r="A659" s="14" t="str">
        <f>'data organization'!S660</f>
        <v>657:18:2.16:HI</v>
      </c>
      <c r="B659" s="45">
        <v>80.861373901367188</v>
      </c>
      <c r="C659" s="45">
        <v>81.956207275390625</v>
      </c>
      <c r="D659" s="45">
        <v>76.951248168945313</v>
      </c>
      <c r="E659" s="45">
        <v>86.17913818359375</v>
      </c>
      <c r="F659" s="45">
        <v>79.922943115234375</v>
      </c>
      <c r="G659" s="45">
        <v>80.235748291015625</v>
      </c>
      <c r="H659" s="45">
        <v>78.358894348144531</v>
      </c>
      <c r="I659" s="45">
        <v>74.135955810546875</v>
      </c>
      <c r="J659" s="45">
        <v>78.515296936035156</v>
      </c>
      <c r="K659" s="45">
        <v>86.17913818359375</v>
      </c>
      <c r="L659" s="45">
        <v>73.041122436523438</v>
      </c>
      <c r="M659" s="45">
        <v>71.477073669433594</v>
      </c>
      <c r="N659" s="45">
        <v>80.235748291015625</v>
      </c>
      <c r="O659" s="45">
        <v>71.633476257324219</v>
      </c>
      <c r="P659" s="45"/>
      <c r="Q659" s="45"/>
      <c r="R659" s="45">
        <v>69.756622314453125</v>
      </c>
      <c r="S659" s="45"/>
      <c r="T659" s="45"/>
      <c r="U659" s="45">
        <v>91.809722900390625</v>
      </c>
      <c r="V659" s="45">
        <v>73.97955322265625</v>
      </c>
      <c r="W659" s="45">
        <v>75.074386596679688</v>
      </c>
      <c r="X659" s="45"/>
      <c r="Y659" s="45"/>
      <c r="Z659" s="45">
        <v>72.415504455566406</v>
      </c>
      <c r="AA659" s="45">
        <v>81.956207275390625</v>
      </c>
      <c r="AB659" s="45">
        <v>71.633476257324219</v>
      </c>
      <c r="AC659" s="45">
        <v>78.202484130859375</v>
      </c>
      <c r="AD659" s="45">
        <v>78.828109741210938</v>
      </c>
      <c r="AE659" s="45"/>
      <c r="AF659" s="45">
        <v>64.908065795898437</v>
      </c>
      <c r="AG659" s="45"/>
      <c r="AH659" s="2">
        <f t="shared" si="589"/>
        <v>6.0087905099691774</v>
      </c>
      <c r="AI659" s="2">
        <f t="shared" si="590"/>
        <v>64.908065795898437</v>
      </c>
      <c r="AJ659" s="2">
        <f t="shared" si="591"/>
        <v>68.413793299987645</v>
      </c>
      <c r="AK659" s="2">
        <f t="shared" si="592"/>
        <v>77.426979064941406</v>
      </c>
      <c r="AL659" s="2">
        <f t="shared" si="593"/>
        <v>86.440164829895167</v>
      </c>
      <c r="AM659" s="2">
        <f t="shared" si="594"/>
        <v>91.809722900390625</v>
      </c>
      <c r="AN659" s="89">
        <f ca="1">INDIRECT("'calcGREEN(1)'!R"&amp;ROW('calcGREEN(1)'!$V$17)+(ROW(AN659)-ROW($AN$116))/3&amp;"C"&amp;COLUMN('calcGREEN(1)'!$V$17),FALSE)</f>
        <v>80.60128188498534</v>
      </c>
      <c r="AO659" s="64">
        <f t="shared" ref="AO659" ca="1" si="611">AN659</f>
        <v>80.60128188498534</v>
      </c>
      <c r="AP659" s="88">
        <f>AK659-AK662</f>
        <v>1.2382067044575962</v>
      </c>
      <c r="AQ659" s="88">
        <f>AK660-AK663</f>
        <v>1.2099924087524414</v>
      </c>
      <c r="AR659" s="88">
        <f>AK661-AK664</f>
        <v>1.2599328358968052</v>
      </c>
      <c r="AS659" s="88">
        <f>data3!AM659</f>
        <v>3.8903397898520264E-2</v>
      </c>
      <c r="AT659" s="2"/>
    </row>
    <row r="660" spans="1:46">
      <c r="A660" s="14" t="str">
        <f>'data organization'!S661</f>
        <v>658:18:2.16:LO</v>
      </c>
      <c r="B660" s="45">
        <v>76.247421264648437</v>
      </c>
      <c r="C660" s="45">
        <v>80.012588500976563</v>
      </c>
      <c r="D660" s="45">
        <v>73.706794738769531</v>
      </c>
      <c r="E660" s="45">
        <v>84.641792297363281</v>
      </c>
      <c r="F660" s="45">
        <v>74.753952026367188</v>
      </c>
      <c r="G660" s="45">
        <v>79.0970458984375</v>
      </c>
      <c r="H660" s="45">
        <v>78.227279663085938</v>
      </c>
      <c r="I660" s="45">
        <v>69.884414672851562</v>
      </c>
      <c r="J660" s="45">
        <v>71.240554809570313</v>
      </c>
      <c r="K660" s="45">
        <v>78.873886108398438</v>
      </c>
      <c r="L660" s="45">
        <v>70.181961059570313</v>
      </c>
      <c r="M660" s="45">
        <v>74.227508544921875</v>
      </c>
      <c r="N660" s="45">
        <v>80.8480224609375</v>
      </c>
      <c r="O660" s="45">
        <v>68.167770385742188</v>
      </c>
      <c r="P660" s="45"/>
      <c r="Q660" s="45"/>
      <c r="R660" s="45">
        <v>69.495307922363281</v>
      </c>
      <c r="S660" s="45"/>
      <c r="T660" s="45"/>
      <c r="U660" s="45">
        <v>81.19134521484375</v>
      </c>
      <c r="V660" s="45">
        <v>74.427787780761719</v>
      </c>
      <c r="W660" s="45">
        <v>73.884185791015625</v>
      </c>
      <c r="X660" s="45"/>
      <c r="Y660" s="45"/>
      <c r="Z660" s="45">
        <v>70.061798095703125</v>
      </c>
      <c r="AA660" s="45">
        <v>75.440605163574219</v>
      </c>
      <c r="AB660" s="45">
        <v>68.202102661132813</v>
      </c>
      <c r="AC660" s="45">
        <v>75.583656311035156</v>
      </c>
      <c r="AD660" s="45">
        <v>72.533760070800781</v>
      </c>
      <c r="AE660" s="45"/>
      <c r="AF660" s="45">
        <v>62.170978546142578</v>
      </c>
      <c r="AG660" s="45"/>
      <c r="AH660" s="2">
        <f t="shared" si="589"/>
        <v>5.1443808999509102</v>
      </c>
      <c r="AI660" s="2">
        <f t="shared" si="590"/>
        <v>62.170978546142578</v>
      </c>
      <c r="AJ660" s="2">
        <f t="shared" si="591"/>
        <v>66.579366982949196</v>
      </c>
      <c r="AK660" s="2">
        <f t="shared" si="592"/>
        <v>74.295938332875565</v>
      </c>
      <c r="AL660" s="2">
        <f t="shared" si="593"/>
        <v>82.012509682801934</v>
      </c>
      <c r="AM660" s="2">
        <f t="shared" si="594"/>
        <v>84.641792297363281</v>
      </c>
      <c r="AN660" s="89"/>
      <c r="AO660" s="64">
        <f t="shared" ref="AO660" ca="1" si="612">AN659</f>
        <v>80.60128188498534</v>
      </c>
      <c r="AP660" s="88"/>
      <c r="AQ660" s="88"/>
      <c r="AR660" s="88"/>
      <c r="AS660" s="88"/>
      <c r="AT660" s="2"/>
    </row>
    <row r="661" spans="1:46">
      <c r="A661" s="14" t="str">
        <f>'data organization'!S662</f>
        <v>659:18:2.16:HS</v>
      </c>
      <c r="B661" s="45">
        <v>71.136566162109375</v>
      </c>
      <c r="C661" s="45">
        <v>100.27283477783203</v>
      </c>
      <c r="D661" s="45">
        <v>73.589225769042969</v>
      </c>
      <c r="E661" s="45">
        <v>83.920196533203125</v>
      </c>
      <c r="F661" s="45">
        <v>79.026702880859375</v>
      </c>
      <c r="G661" s="45">
        <v>97.578926086425781</v>
      </c>
      <c r="H661" s="45">
        <v>80.665748596191406</v>
      </c>
      <c r="I661" s="45">
        <v>65.001373291015625</v>
      </c>
      <c r="J661" s="45">
        <v>71.89105224609375</v>
      </c>
      <c r="K661" s="45">
        <v>74.478523254394531</v>
      </c>
      <c r="L661" s="45">
        <v>65.753494262695312</v>
      </c>
      <c r="M661" s="45">
        <v>93.619667053222656</v>
      </c>
      <c r="N661" s="45">
        <v>106.84085083007812</v>
      </c>
      <c r="O661" s="45">
        <v>72.345161437988281</v>
      </c>
      <c r="P661" s="45"/>
      <c r="Q661" s="45"/>
      <c r="R661" s="45">
        <v>99.967727661132813</v>
      </c>
      <c r="S661" s="45"/>
      <c r="T661" s="45"/>
      <c r="U661" s="45">
        <v>66.739753723144531</v>
      </c>
      <c r="V661" s="45">
        <v>84.062103271484375</v>
      </c>
      <c r="W661" s="45">
        <v>79.660560607910156</v>
      </c>
      <c r="X661" s="45"/>
      <c r="Y661" s="45"/>
      <c r="Z661" s="45">
        <v>74.173416137695313</v>
      </c>
      <c r="AA661" s="45">
        <v>71.526817321777344</v>
      </c>
      <c r="AB661" s="45">
        <v>75.713127136230469</v>
      </c>
      <c r="AC661" s="45">
        <v>79.431144714355469</v>
      </c>
      <c r="AD661" s="45">
        <v>62.0189208984375</v>
      </c>
      <c r="AE661" s="45"/>
      <c r="AF661" s="45">
        <v>60.280536651611328</v>
      </c>
      <c r="AG661" s="45"/>
      <c r="AH661" s="2">
        <f t="shared" si="589"/>
        <v>12.74264261992985</v>
      </c>
      <c r="AI661" s="2">
        <f t="shared" si="590"/>
        <v>60.280536651611328</v>
      </c>
      <c r="AJ661" s="2">
        <f t="shared" si="591"/>
        <v>59.623304041144046</v>
      </c>
      <c r="AK661" s="2">
        <f t="shared" si="592"/>
        <v>78.737267971038818</v>
      </c>
      <c r="AL661" s="2">
        <f t="shared" si="593"/>
        <v>97.851231900933584</v>
      </c>
      <c r="AM661" s="2">
        <f t="shared" si="594"/>
        <v>106.84085083007812</v>
      </c>
      <c r="AN661" s="89"/>
      <c r="AO661" s="64">
        <f t="shared" ref="AO661" ca="1" si="613">AN659</f>
        <v>80.60128188498534</v>
      </c>
      <c r="AP661" s="88"/>
      <c r="AQ661" s="88"/>
      <c r="AR661" s="88"/>
      <c r="AS661" s="88"/>
      <c r="AT661" s="2"/>
    </row>
    <row r="662" spans="1:46">
      <c r="A662" s="14" t="str">
        <f>'data organization'!S663</f>
        <v>660:18:2.14:HI</v>
      </c>
      <c r="B662" s="45">
        <v>79.610130310058594</v>
      </c>
      <c r="C662" s="45">
        <v>80.704963684082031</v>
      </c>
      <c r="D662" s="45">
        <v>75.700004577636719</v>
      </c>
      <c r="E662" s="45">
        <v>84.771499633789063</v>
      </c>
      <c r="F662" s="45">
        <v>78.671699523925781</v>
      </c>
      <c r="G662" s="45">
        <v>78.984512329101563</v>
      </c>
      <c r="H662" s="45">
        <v>77.107650756835938</v>
      </c>
      <c r="I662" s="45">
        <v>73.041122436523438</v>
      </c>
      <c r="J662" s="45">
        <v>77.264060974121094</v>
      </c>
      <c r="K662" s="45">
        <v>84.771499633789063</v>
      </c>
      <c r="L662" s="45">
        <v>71.9462890625</v>
      </c>
      <c r="M662" s="45">
        <v>70.225830078125</v>
      </c>
      <c r="N662" s="45">
        <v>78.984512329101563</v>
      </c>
      <c r="O662" s="45">
        <v>70.538642883300781</v>
      </c>
      <c r="P662" s="45"/>
      <c r="Q662" s="45"/>
      <c r="R662" s="45">
        <v>68.661781311035156</v>
      </c>
      <c r="S662" s="45"/>
      <c r="T662" s="45"/>
      <c r="U662" s="45">
        <v>90.24566650390625</v>
      </c>
      <c r="V662" s="45">
        <v>72.728309631347656</v>
      </c>
      <c r="W662" s="45">
        <v>73.823150634765625</v>
      </c>
      <c r="X662" s="45"/>
      <c r="Y662" s="45"/>
      <c r="Z662" s="45">
        <v>71.164260864257813</v>
      </c>
      <c r="AA662" s="45">
        <v>80.704963684082031</v>
      </c>
      <c r="AB662" s="45">
        <v>70.538642883300781</v>
      </c>
      <c r="AC662" s="45">
        <v>76.951248168945313</v>
      </c>
      <c r="AD662" s="45">
        <v>77.576866149902344</v>
      </c>
      <c r="AE662" s="45"/>
      <c r="AF662" s="45">
        <v>63.813228607177734</v>
      </c>
      <c r="AG662" s="45"/>
      <c r="AH662" s="2">
        <f t="shared" si="589"/>
        <v>5.9120458511989407</v>
      </c>
      <c r="AI662" s="2">
        <f t="shared" si="590"/>
        <v>63.813228607177734</v>
      </c>
      <c r="AJ662" s="2">
        <f t="shared" si="591"/>
        <v>67.3207035836854</v>
      </c>
      <c r="AK662" s="2">
        <f t="shared" si="592"/>
        <v>76.18877236048381</v>
      </c>
      <c r="AL662" s="2">
        <f t="shared" si="593"/>
        <v>85.05684113728222</v>
      </c>
      <c r="AM662" s="2">
        <f t="shared" si="594"/>
        <v>90.24566650390625</v>
      </c>
      <c r="AN662" s="89">
        <f ca="1">INDIRECT("'calcGREEN(1)'!R"&amp;ROW('calcGREEN(1)'!$V$17)+(ROW(AN662)-ROW($AN$116))/3&amp;"C"&amp;COLUMN('calcGREEN(1)'!$V$17),FALSE)</f>
        <v>79.311766717140699</v>
      </c>
      <c r="AO662" s="64">
        <f t="shared" ref="AO662" ca="1" si="614">AN662</f>
        <v>79.311766717140699</v>
      </c>
      <c r="AP662" s="88">
        <f>AK662-AK665</f>
        <v>1.1534864107767788</v>
      </c>
      <c r="AQ662" s="88">
        <f>AK663-AK666</f>
        <v>1.1458566983540805</v>
      </c>
      <c r="AR662" s="88">
        <f>AK664-AK667</f>
        <v>1.1018651326497491</v>
      </c>
      <c r="AS662" s="88">
        <f>data3!AM662</f>
        <v>3.4370622327250633E-2</v>
      </c>
      <c r="AT662" s="2"/>
    </row>
    <row r="663" spans="1:46">
      <c r="A663" s="14" t="str">
        <f>'data organization'!S664</f>
        <v>661:18:2.14:LO</v>
      </c>
      <c r="B663" s="45">
        <v>75.16021728515625</v>
      </c>
      <c r="C663" s="45">
        <v>78.553443908691406</v>
      </c>
      <c r="D663" s="45">
        <v>72.453651428222656</v>
      </c>
      <c r="E663" s="45">
        <v>83.03387451171875</v>
      </c>
      <c r="F663" s="45">
        <v>73.598075866699219</v>
      </c>
      <c r="G663" s="45">
        <v>77.78668212890625</v>
      </c>
      <c r="H663" s="45">
        <v>76.710914611816406</v>
      </c>
      <c r="I663" s="45">
        <v>68.608375549316406</v>
      </c>
      <c r="J663" s="45">
        <v>70.159072875976562</v>
      </c>
      <c r="K663" s="45">
        <v>77.632179260253906</v>
      </c>
      <c r="L663" s="45">
        <v>69.100479125976562</v>
      </c>
      <c r="M663" s="45">
        <v>73.1116943359375</v>
      </c>
      <c r="N663" s="45">
        <v>79.526206970214844</v>
      </c>
      <c r="O663" s="45">
        <v>67.05767822265625</v>
      </c>
      <c r="P663" s="45"/>
      <c r="Q663" s="45"/>
      <c r="R663" s="45">
        <v>68.368049621582031</v>
      </c>
      <c r="S663" s="45"/>
      <c r="T663" s="45"/>
      <c r="U663" s="45">
        <v>79.612037658691406</v>
      </c>
      <c r="V663" s="45">
        <v>73.414970397949219</v>
      </c>
      <c r="W663" s="45">
        <v>72.722587585449219</v>
      </c>
      <c r="X663" s="45"/>
      <c r="Y663" s="45"/>
      <c r="Z663" s="45">
        <v>68.888763427734375</v>
      </c>
      <c r="AA663" s="45">
        <v>74.359123229980469</v>
      </c>
      <c r="AB663" s="45">
        <v>67.2178955078125</v>
      </c>
      <c r="AC663" s="45">
        <v>74.416343688964844</v>
      </c>
      <c r="AD663" s="45">
        <v>71.337837219238281</v>
      </c>
      <c r="AE663" s="45"/>
      <c r="AF663" s="45">
        <v>61.232547760009766</v>
      </c>
      <c r="AG663" s="45"/>
      <c r="AH663" s="2">
        <f t="shared" si="589"/>
        <v>5.0049140467981301</v>
      </c>
      <c r="AI663" s="2">
        <f t="shared" si="590"/>
        <v>61.232547760009766</v>
      </c>
      <c r="AJ663" s="2">
        <f t="shared" si="591"/>
        <v>65.578574853925929</v>
      </c>
      <c r="AK663" s="2">
        <f t="shared" si="592"/>
        <v>73.085945924123124</v>
      </c>
      <c r="AL663" s="2">
        <f t="shared" si="593"/>
        <v>80.593316994320318</v>
      </c>
      <c r="AM663" s="2">
        <f t="shared" si="594"/>
        <v>83.03387451171875</v>
      </c>
      <c r="AN663" s="89"/>
      <c r="AO663" s="64">
        <f t="shared" ref="AO663" ca="1" si="615">AN662</f>
        <v>79.311766717140699</v>
      </c>
      <c r="AP663" s="88"/>
      <c r="AQ663" s="88"/>
      <c r="AR663" s="88"/>
      <c r="AS663" s="88"/>
      <c r="AT663" s="2"/>
    </row>
    <row r="664" spans="1:46">
      <c r="A664" s="14" t="str">
        <f>'data organization'!S665</f>
        <v>662:18:2.14:HS</v>
      </c>
      <c r="B664" s="45">
        <v>69.797897338867188</v>
      </c>
      <c r="C664" s="45">
        <v>99.965362548828125</v>
      </c>
      <c r="D664" s="45">
        <v>72.860763549804688</v>
      </c>
      <c r="E664" s="45">
        <v>81.864883422851563</v>
      </c>
      <c r="F664" s="45">
        <v>78.068817138671875</v>
      </c>
      <c r="G664" s="45">
        <v>97.439384460449219</v>
      </c>
      <c r="H664" s="45">
        <v>80.308616638183594</v>
      </c>
      <c r="I664" s="45">
        <v>64.568550109863281</v>
      </c>
      <c r="J664" s="45">
        <v>70.890594482421875</v>
      </c>
      <c r="K664" s="45">
        <v>70.682456970214844</v>
      </c>
      <c r="L664" s="45">
        <v>65.261543273925781</v>
      </c>
      <c r="M664" s="45">
        <v>91.469749450683594</v>
      </c>
      <c r="N664" s="45">
        <v>105.91607666015625</v>
      </c>
      <c r="O664" s="45">
        <v>71.252464294433594</v>
      </c>
      <c r="P664" s="45"/>
      <c r="Q664" s="45"/>
      <c r="R664" s="45">
        <v>99.821090698242188</v>
      </c>
      <c r="S664" s="45"/>
      <c r="T664" s="45"/>
      <c r="U664" s="45">
        <v>65.535896301269531</v>
      </c>
      <c r="V664" s="45">
        <v>82.829864501953125</v>
      </c>
      <c r="W664" s="45">
        <v>76.001678466796875</v>
      </c>
      <c r="X664" s="45"/>
      <c r="Y664" s="45"/>
      <c r="Z664" s="45">
        <v>73.376365661621094</v>
      </c>
      <c r="AA664" s="45">
        <v>68.792709350585938</v>
      </c>
      <c r="AB664" s="45">
        <v>74.135574340820313</v>
      </c>
      <c r="AC664" s="45">
        <v>78.430686950683594</v>
      </c>
      <c r="AD664" s="45">
        <v>60.99481201171875</v>
      </c>
      <c r="AE664" s="45"/>
      <c r="AF664" s="45">
        <v>59.190204620361328</v>
      </c>
      <c r="AG664" s="45"/>
      <c r="AH664" s="2">
        <f t="shared" si="589"/>
        <v>12.927712954227598</v>
      </c>
      <c r="AI664" s="2">
        <f t="shared" si="590"/>
        <v>59.190204620361328</v>
      </c>
      <c r="AJ664" s="2">
        <f t="shared" si="591"/>
        <v>58.085765703800618</v>
      </c>
      <c r="AK664" s="2">
        <f t="shared" si="592"/>
        <v>77.477335135142013</v>
      </c>
      <c r="AL664" s="2">
        <f t="shared" si="593"/>
        <v>96.868904566483408</v>
      </c>
      <c r="AM664" s="2">
        <f t="shared" si="594"/>
        <v>105.91607666015625</v>
      </c>
      <c r="AN664" s="89"/>
      <c r="AO664" s="64">
        <f t="shared" ref="AO664" ca="1" si="616">AN662</f>
        <v>79.311766717140699</v>
      </c>
      <c r="AP664" s="88"/>
      <c r="AQ664" s="88"/>
      <c r="AR664" s="88"/>
      <c r="AS664" s="88"/>
      <c r="AT664" s="2"/>
    </row>
    <row r="665" spans="1:46">
      <c r="A665" s="14" t="str">
        <f>'data organization'!S666</f>
        <v>663:18:2.12:HI</v>
      </c>
      <c r="B665" s="45">
        <v>78.358894348144531</v>
      </c>
      <c r="C665" s="45">
        <v>79.453727722167969</v>
      </c>
      <c r="D665" s="45">
        <v>74.605171203613281</v>
      </c>
      <c r="E665" s="45">
        <v>83.520256042480469</v>
      </c>
      <c r="F665" s="45">
        <v>77.576866149902344</v>
      </c>
      <c r="G665" s="45">
        <v>77.733268737792969</v>
      </c>
      <c r="H665" s="45">
        <v>75.856414794921875</v>
      </c>
      <c r="I665" s="45">
        <v>71.789886474609375</v>
      </c>
      <c r="J665" s="45">
        <v>76.169219970703125</v>
      </c>
      <c r="K665" s="45">
        <v>83.520256042480469</v>
      </c>
      <c r="L665" s="45">
        <v>70.695045471191406</v>
      </c>
      <c r="M665" s="45">
        <v>69.130996704101562</v>
      </c>
      <c r="N665" s="45">
        <v>77.733268737792969</v>
      </c>
      <c r="O665" s="45">
        <v>69.443809509277344</v>
      </c>
      <c r="P665" s="45"/>
      <c r="Q665" s="45"/>
      <c r="R665" s="45">
        <v>67.566947937011719</v>
      </c>
      <c r="S665" s="45"/>
      <c r="T665" s="45"/>
      <c r="U665" s="45">
        <v>88.994430541992188</v>
      </c>
      <c r="V665" s="45">
        <v>71.633476257324219</v>
      </c>
      <c r="W665" s="45">
        <v>72.728309631347656</v>
      </c>
      <c r="X665" s="45"/>
      <c r="Y665" s="45"/>
      <c r="Z665" s="45">
        <v>70.069427490234375</v>
      </c>
      <c r="AA665" s="45">
        <v>79.453727722167969</v>
      </c>
      <c r="AB665" s="45">
        <v>69.443809509277344</v>
      </c>
      <c r="AC665" s="45">
        <v>75.856414794921875</v>
      </c>
      <c r="AD665" s="45">
        <v>76.482032775878906</v>
      </c>
      <c r="AE665" s="45"/>
      <c r="AF665" s="45">
        <v>63.031204223632812</v>
      </c>
      <c r="AG665" s="45"/>
      <c r="AH665" s="2">
        <f t="shared" si="589"/>
        <v>5.8348928822281607</v>
      </c>
      <c r="AI665" s="2">
        <f t="shared" si="590"/>
        <v>63.031204223632812</v>
      </c>
      <c r="AJ665" s="2">
        <f t="shared" si="591"/>
        <v>66.28294662636479</v>
      </c>
      <c r="AK665" s="2">
        <f t="shared" si="592"/>
        <v>75.035285949707031</v>
      </c>
      <c r="AL665" s="2">
        <f t="shared" si="593"/>
        <v>83.787625273049272</v>
      </c>
      <c r="AM665" s="2">
        <f t="shared" si="594"/>
        <v>88.994430541992188</v>
      </c>
      <c r="AN665" s="89">
        <f ca="1">INDIRECT("'calcGREEN(1)'!R"&amp;ROW('calcGREEN(1)'!$V$17)+(ROW(AN665)-ROW($AN$116))/3&amp;"C"&amp;COLUMN('calcGREEN(1)'!$V$17),FALSE)</f>
        <v>78.17249762463463</v>
      </c>
      <c r="AO665" s="64">
        <f t="shared" ref="AO665" ca="1" si="617">AN665</f>
        <v>78.17249762463463</v>
      </c>
      <c r="AP665" s="88">
        <f>AK665-AK668</f>
        <v>1.1078678766886441</v>
      </c>
      <c r="AQ665" s="88">
        <f>AK666-AK669</f>
        <v>1.0645553270975796</v>
      </c>
      <c r="AR665" s="88">
        <f>AK667-AK670</f>
        <v>0.9771016438802036</v>
      </c>
      <c r="AS665" s="88">
        <f>data3!AM665</f>
        <v>3.6258159145232227E-2</v>
      </c>
      <c r="AT665" s="2"/>
    </row>
    <row r="666" spans="1:46">
      <c r="A666" s="14" t="str">
        <f>'data organization'!S667</f>
        <v>664:18:2.12:LO</v>
      </c>
      <c r="B666" s="45">
        <v>74.084457397460938</v>
      </c>
      <c r="C666" s="45">
        <v>77.311744689941406</v>
      </c>
      <c r="D666" s="45">
        <v>71.326393127441406</v>
      </c>
      <c r="E666" s="45">
        <v>81.763565063476562</v>
      </c>
      <c r="F666" s="45">
        <v>72.585258483886719</v>
      </c>
      <c r="G666" s="45">
        <v>76.596473693847656</v>
      </c>
      <c r="H666" s="45">
        <v>75.389106750488281</v>
      </c>
      <c r="I666" s="45">
        <v>67.435340881347656</v>
      </c>
      <c r="J666" s="45">
        <v>69.0146484375</v>
      </c>
      <c r="K666" s="45">
        <v>76.499198913574219</v>
      </c>
      <c r="L666" s="45">
        <v>67.870223999023438</v>
      </c>
      <c r="M666" s="45">
        <v>71.978713989257813</v>
      </c>
      <c r="N666" s="45">
        <v>78.233001708984375</v>
      </c>
      <c r="O666" s="45">
        <v>65.936141967773438</v>
      </c>
      <c r="P666" s="45"/>
      <c r="Q666" s="45"/>
      <c r="R666" s="45">
        <v>67.223617553710938</v>
      </c>
      <c r="S666" s="45"/>
      <c r="T666" s="45"/>
      <c r="U666" s="45">
        <v>78.112838745117188</v>
      </c>
      <c r="V666" s="45">
        <v>72.344932556152344</v>
      </c>
      <c r="W666" s="45">
        <v>71.663993835449219</v>
      </c>
      <c r="X666" s="45"/>
      <c r="Y666" s="45"/>
      <c r="Z666" s="45">
        <v>67.967498779296875</v>
      </c>
      <c r="AA666" s="45">
        <v>73.163192749023438</v>
      </c>
      <c r="AB666" s="45">
        <v>66.216522216796875</v>
      </c>
      <c r="AC666" s="45">
        <v>73.266197204589844</v>
      </c>
      <c r="AD666" s="45">
        <v>70.130462646484375</v>
      </c>
      <c r="AE666" s="45"/>
      <c r="AF666" s="45">
        <v>60.448616027832031</v>
      </c>
      <c r="AG666" s="45"/>
      <c r="AH666" s="2">
        <f t="shared" si="589"/>
        <v>4.9073416993515435</v>
      </c>
      <c r="AI666" s="2">
        <f t="shared" si="590"/>
        <v>60.448616027832031</v>
      </c>
      <c r="AJ666" s="2">
        <f t="shared" si="591"/>
        <v>64.579076676741721</v>
      </c>
      <c r="AK666" s="2">
        <f t="shared" si="592"/>
        <v>71.940089225769043</v>
      </c>
      <c r="AL666" s="2">
        <f t="shared" si="593"/>
        <v>79.301101774796365</v>
      </c>
      <c r="AM666" s="2">
        <f t="shared" si="594"/>
        <v>81.763565063476562</v>
      </c>
      <c r="AN666" s="89"/>
      <c r="AO666" s="64">
        <f t="shared" ref="AO666" ca="1" si="618">AN665</f>
        <v>78.17249762463463</v>
      </c>
      <c r="AP666" s="88"/>
      <c r="AQ666" s="88"/>
      <c r="AR666" s="88"/>
      <c r="AS666" s="88"/>
      <c r="AT666" s="2"/>
    </row>
    <row r="667" spans="1:46">
      <c r="A667" s="14" t="str">
        <f>'data organization'!S668</f>
        <v>665:18:2.12:HS</v>
      </c>
      <c r="B667" s="45">
        <v>68.648429870605469</v>
      </c>
      <c r="C667" s="45">
        <v>100.01029968261719</v>
      </c>
      <c r="D667" s="45">
        <v>72.011672973632812</v>
      </c>
      <c r="E667" s="45">
        <v>80.457618713378906</v>
      </c>
      <c r="F667" s="45">
        <v>76.668647766113281</v>
      </c>
      <c r="G667" s="45">
        <v>97.295112609863281</v>
      </c>
      <c r="H667" s="45">
        <v>79.442970275878906</v>
      </c>
      <c r="I667" s="45">
        <v>64.1617431640625</v>
      </c>
      <c r="J667" s="45">
        <v>69.476234436035156</v>
      </c>
      <c r="K667" s="45">
        <v>67.849014282226563</v>
      </c>
      <c r="L667" s="45">
        <v>65.07232666015625</v>
      </c>
      <c r="M667" s="45">
        <v>90.0506591796875</v>
      </c>
      <c r="N667" s="45">
        <v>105.01258850097656</v>
      </c>
      <c r="O667" s="45">
        <v>70.464866638183594</v>
      </c>
      <c r="P667" s="45"/>
      <c r="Q667" s="45"/>
      <c r="R667" s="45">
        <v>99.121002197265625</v>
      </c>
      <c r="S667" s="45"/>
      <c r="T667" s="45"/>
      <c r="U667" s="45">
        <v>65.010833740234375</v>
      </c>
      <c r="V667" s="45">
        <v>81.730064392089844</v>
      </c>
      <c r="W667" s="45">
        <v>73.759521484375</v>
      </c>
      <c r="X667" s="45"/>
      <c r="Y667" s="45"/>
      <c r="Z667" s="45">
        <v>72.217437744140625</v>
      </c>
      <c r="AA667" s="45">
        <v>66.075149536132812</v>
      </c>
      <c r="AB667" s="45">
        <v>72.669181823730469</v>
      </c>
      <c r="AC667" s="45">
        <v>77.494087219238281</v>
      </c>
      <c r="AD667" s="45">
        <v>60.474479675292969</v>
      </c>
      <c r="AE667" s="45"/>
      <c r="AF667" s="45">
        <v>57.837337493896484</v>
      </c>
      <c r="AG667" s="45"/>
      <c r="AH667" s="2">
        <f t="shared" si="589"/>
        <v>13.117063601018225</v>
      </c>
      <c r="AI667" s="2">
        <f t="shared" si="590"/>
        <v>57.837337493896484</v>
      </c>
      <c r="AJ667" s="2">
        <f t="shared" si="591"/>
        <v>56.699874600964925</v>
      </c>
      <c r="AK667" s="2">
        <f t="shared" si="592"/>
        <v>76.375470002492264</v>
      </c>
      <c r="AL667" s="2">
        <f t="shared" si="593"/>
        <v>96.051065404019596</v>
      </c>
      <c r="AM667" s="2">
        <f t="shared" si="594"/>
        <v>105.01258850097656</v>
      </c>
      <c r="AN667" s="89"/>
      <c r="AO667" s="64">
        <f t="shared" ref="AO667" ca="1" si="619">AN665</f>
        <v>78.17249762463463</v>
      </c>
      <c r="AP667" s="88"/>
      <c r="AQ667" s="88"/>
      <c r="AR667" s="88"/>
      <c r="AS667" s="88"/>
      <c r="AT667" s="2"/>
    </row>
    <row r="668" spans="1:46">
      <c r="A668" s="14" t="str">
        <f>'data organization'!S669</f>
        <v>666:18:2.1:HI</v>
      </c>
      <c r="B668" s="45">
        <v>77.264060974121094</v>
      </c>
      <c r="C668" s="45">
        <v>78.358894348144531</v>
      </c>
      <c r="D668" s="45">
        <v>73.510337829589844</v>
      </c>
      <c r="E668" s="45">
        <v>82.269020080566406</v>
      </c>
      <c r="F668" s="45">
        <v>76.325630187988281</v>
      </c>
      <c r="G668" s="45">
        <v>76.638435363769531</v>
      </c>
      <c r="H668" s="45">
        <v>74.761581420898438</v>
      </c>
      <c r="I668" s="45">
        <v>70.851455688476562</v>
      </c>
      <c r="J668" s="45">
        <v>75.074386596679688</v>
      </c>
      <c r="K668" s="45">
        <v>82.269020080566406</v>
      </c>
      <c r="L668" s="45">
        <v>69.756622314453125</v>
      </c>
      <c r="M668" s="45">
        <v>68.19256591796875</v>
      </c>
      <c r="N668" s="45">
        <v>76.482032775878906</v>
      </c>
      <c r="O668" s="45">
        <v>68.348976135253906</v>
      </c>
      <c r="P668" s="45"/>
      <c r="Q668" s="45"/>
      <c r="R668" s="45">
        <v>66.628517150878906</v>
      </c>
      <c r="S668" s="45"/>
      <c r="T668" s="45"/>
      <c r="U668" s="45">
        <v>87.586784362792969</v>
      </c>
      <c r="V668" s="45">
        <v>70.695045471191406</v>
      </c>
      <c r="W668" s="45">
        <v>71.633476257324219</v>
      </c>
      <c r="X668" s="45"/>
      <c r="Y668" s="45"/>
      <c r="Z668" s="45">
        <v>69.130996704101562</v>
      </c>
      <c r="AA668" s="45">
        <v>78.202484130859375</v>
      </c>
      <c r="AB668" s="45">
        <v>68.348976135253906</v>
      </c>
      <c r="AC668" s="45">
        <v>74.605171203613281</v>
      </c>
      <c r="AD668" s="45">
        <v>75.230789184570313</v>
      </c>
      <c r="AE668" s="45"/>
      <c r="AF668" s="45">
        <v>62.0927734375</v>
      </c>
      <c r="AG668" s="45"/>
      <c r="AH668" s="2">
        <f t="shared" si="589"/>
        <v>5.7210264367846753</v>
      </c>
      <c r="AI668" s="2">
        <f t="shared" si="590"/>
        <v>62.0927734375</v>
      </c>
      <c r="AJ668" s="2">
        <f t="shared" si="591"/>
        <v>65.345878417841377</v>
      </c>
      <c r="AK668" s="2">
        <f t="shared" si="592"/>
        <v>73.927418073018387</v>
      </c>
      <c r="AL668" s="2">
        <f t="shared" si="593"/>
        <v>82.508957728195398</v>
      </c>
      <c r="AM668" s="2">
        <f t="shared" si="594"/>
        <v>87.586784362792969</v>
      </c>
      <c r="AN668" s="89">
        <f ca="1">INDIRECT("'calcGREEN(1)'!R"&amp;ROW('calcGREEN(1)'!$V$17)+(ROW(AN668)-ROW($AN$116))/3&amp;"C"&amp;COLUMN('calcGREEN(1)'!$V$17),FALSE)</f>
        <v>76.970663113986902</v>
      </c>
      <c r="AO668" s="64">
        <f t="shared" ref="AO668" ca="1" si="620">AN668</f>
        <v>76.970663113986902</v>
      </c>
      <c r="AP668" s="88">
        <f>AK668-AK671</f>
        <v>1.0622506141662598</v>
      </c>
      <c r="AQ668" s="88">
        <f>AK669-AK672</f>
        <v>1.0121022860209052</v>
      </c>
      <c r="AR668" s="88">
        <f>AK670-AK673</f>
        <v>0.94891643524169922</v>
      </c>
      <c r="AS668" s="88">
        <f>data3!AM668</f>
        <v>3.158037893233745E-2</v>
      </c>
      <c r="AT668" s="2"/>
    </row>
    <row r="669" spans="1:46">
      <c r="A669" s="14" t="str">
        <f>'data organization'!S670</f>
        <v>667:18:2.1:LO</v>
      </c>
      <c r="B669" s="45">
        <v>73.08880615234375</v>
      </c>
      <c r="C669" s="45">
        <v>76.338981628417969</v>
      </c>
      <c r="D669" s="45">
        <v>70.244903564453125</v>
      </c>
      <c r="E669" s="45">
        <v>80.550468444824219</v>
      </c>
      <c r="F669" s="45">
        <v>71.429389953613281</v>
      </c>
      <c r="G669" s="45">
        <v>75.600822448730469</v>
      </c>
      <c r="H669" s="45">
        <v>74.399177551269531</v>
      </c>
      <c r="I669" s="45">
        <v>66.245132446289063</v>
      </c>
      <c r="J669" s="45">
        <v>68.099105834960938</v>
      </c>
      <c r="K669" s="45">
        <v>75.360496520996094</v>
      </c>
      <c r="L669" s="45">
        <v>66.817352294921875</v>
      </c>
      <c r="M669" s="45">
        <v>70.777069091796875</v>
      </c>
      <c r="N669" s="45">
        <v>77.174407958984375</v>
      </c>
      <c r="O669" s="45">
        <v>64.98626708984375</v>
      </c>
      <c r="P669" s="45"/>
      <c r="Q669" s="45"/>
      <c r="R669" s="45">
        <v>66.153579711914063</v>
      </c>
      <c r="S669" s="45"/>
      <c r="T669" s="45"/>
      <c r="U669" s="45">
        <v>76.968414306640625</v>
      </c>
      <c r="V669" s="45">
        <v>71.286338806152344</v>
      </c>
      <c r="W669" s="45">
        <v>70.450904846191406</v>
      </c>
      <c r="X669" s="45"/>
      <c r="Y669" s="45"/>
      <c r="Z669" s="45">
        <v>66.954681396484375</v>
      </c>
      <c r="AA669" s="45">
        <v>72.024490356445313</v>
      </c>
      <c r="AB669" s="45">
        <v>65.232315063476562</v>
      </c>
      <c r="AC669" s="45">
        <v>72.070266723632812</v>
      </c>
      <c r="AD669" s="45">
        <v>68.9688720703125</v>
      </c>
      <c r="AE669" s="45"/>
      <c r="AF669" s="45">
        <v>59.790569305419922</v>
      </c>
      <c r="AG669" s="45"/>
      <c r="AH669" s="2">
        <f t="shared" si="589"/>
        <v>4.8461115569170374</v>
      </c>
      <c r="AI669" s="2">
        <f t="shared" si="590"/>
        <v>59.790569305419922</v>
      </c>
      <c r="AJ669" s="2">
        <f t="shared" si="591"/>
        <v>63.606366563295907</v>
      </c>
      <c r="AK669" s="2">
        <f t="shared" si="592"/>
        <v>70.875533898671463</v>
      </c>
      <c r="AL669" s="2">
        <f t="shared" si="593"/>
        <v>78.14470123404702</v>
      </c>
      <c r="AM669" s="2">
        <f t="shared" si="594"/>
        <v>80.550468444824219</v>
      </c>
      <c r="AN669" s="89"/>
      <c r="AO669" s="64">
        <f t="shared" ref="AO669" ca="1" si="621">AN668</f>
        <v>76.970663113986902</v>
      </c>
      <c r="AP669" s="88"/>
      <c r="AQ669" s="88"/>
      <c r="AR669" s="88"/>
      <c r="AS669" s="88"/>
      <c r="AT669" s="2"/>
    </row>
    <row r="670" spans="1:46">
      <c r="A670" s="14" t="str">
        <f>'data organization'!S671</f>
        <v>668:18:2.1:HS</v>
      </c>
      <c r="B670" s="45">
        <v>67.818267822265625</v>
      </c>
      <c r="C670" s="45">
        <v>99.688636779785156</v>
      </c>
      <c r="D670" s="45">
        <v>71.637977600097656</v>
      </c>
      <c r="E670" s="45">
        <v>79.648735046386719</v>
      </c>
      <c r="F670" s="45">
        <v>75.065078735351563</v>
      </c>
      <c r="G670" s="45">
        <v>96.727470397949219</v>
      </c>
      <c r="H670" s="45">
        <v>78.951019287109375</v>
      </c>
      <c r="I670" s="45">
        <v>63.516059875488281</v>
      </c>
      <c r="J670" s="45">
        <v>68.277107238769531</v>
      </c>
      <c r="K670" s="45">
        <v>66.633323669433594</v>
      </c>
      <c r="L670" s="45">
        <v>63.851909637451172</v>
      </c>
      <c r="M670" s="45">
        <v>88.579536437988281</v>
      </c>
      <c r="N670" s="45">
        <v>104.8541259765625</v>
      </c>
      <c r="O670" s="45">
        <v>69.022125244140625</v>
      </c>
      <c r="P670" s="45"/>
      <c r="Q670" s="45"/>
      <c r="R670" s="45">
        <v>98.340507507324219</v>
      </c>
      <c r="S670" s="45"/>
      <c r="T670" s="45"/>
      <c r="U670" s="45">
        <v>64.842910766601562</v>
      </c>
      <c r="V670" s="45">
        <v>80.646827697753906</v>
      </c>
      <c r="W670" s="45">
        <v>71.98565673828125</v>
      </c>
      <c r="X670" s="45"/>
      <c r="Y670" s="45"/>
      <c r="Z670" s="45">
        <v>71.716026306152344</v>
      </c>
      <c r="AA670" s="45">
        <v>63.911041259765625</v>
      </c>
      <c r="AB670" s="45">
        <v>71.169677734375</v>
      </c>
      <c r="AC670" s="45">
        <v>76.309150695800781</v>
      </c>
      <c r="AD670" s="45">
        <v>59.194934844970703</v>
      </c>
      <c r="AE670" s="45"/>
      <c r="AF670" s="45">
        <v>57.172733306884766</v>
      </c>
      <c r="AG670" s="45"/>
      <c r="AH670" s="2">
        <f t="shared" si="589"/>
        <v>13.298154411906767</v>
      </c>
      <c r="AI670" s="2">
        <f t="shared" si="590"/>
        <v>57.172733306884766</v>
      </c>
      <c r="AJ670" s="2">
        <f t="shared" si="591"/>
        <v>55.451136740751906</v>
      </c>
      <c r="AK670" s="2">
        <f t="shared" si="592"/>
        <v>75.398368358612061</v>
      </c>
      <c r="AL670" s="2">
        <f t="shared" si="593"/>
        <v>95.345599976472215</v>
      </c>
      <c r="AM670" s="2">
        <f t="shared" si="594"/>
        <v>104.8541259765625</v>
      </c>
      <c r="AN670" s="89"/>
      <c r="AO670" s="64">
        <f t="shared" ref="AO670" ca="1" si="622">AN668</f>
        <v>76.970663113986902</v>
      </c>
      <c r="AP670" s="88"/>
      <c r="AQ670" s="88"/>
      <c r="AR670" s="88"/>
      <c r="AS670" s="88"/>
      <c r="AT670" s="2"/>
    </row>
    <row r="671" spans="1:46">
      <c r="A671" s="14" t="str">
        <f>'data organization'!S672</f>
        <v>669:18:2.08:HI</v>
      </c>
      <c r="B671" s="45">
        <v>76.169219970703125</v>
      </c>
      <c r="C671" s="45">
        <v>77.264060974121094</v>
      </c>
      <c r="D671" s="45">
        <v>72.415504455566406</v>
      </c>
      <c r="E671" s="45">
        <v>81.017776489257813</v>
      </c>
      <c r="F671" s="45">
        <v>75.230789184570313</v>
      </c>
      <c r="G671" s="45">
        <v>75.543601989746094</v>
      </c>
      <c r="H671" s="45">
        <v>73.666740417480469</v>
      </c>
      <c r="I671" s="45">
        <v>69.756622314453125</v>
      </c>
      <c r="J671" s="45">
        <v>73.97955322265625</v>
      </c>
      <c r="K671" s="45">
        <v>81.174179077148438</v>
      </c>
      <c r="L671" s="45">
        <v>68.661781311035156</v>
      </c>
      <c r="M671" s="45">
        <v>67.254142761230469</v>
      </c>
      <c r="N671" s="45">
        <v>75.387199401855469</v>
      </c>
      <c r="O671" s="45">
        <v>67.410545349121094</v>
      </c>
      <c r="P671" s="45"/>
      <c r="Q671" s="45"/>
      <c r="R671" s="45">
        <v>65.690086364746094</v>
      </c>
      <c r="S671" s="45"/>
      <c r="T671" s="45"/>
      <c r="U671" s="45">
        <v>86.335548400878906</v>
      </c>
      <c r="V671" s="45">
        <v>69.600212097167969</v>
      </c>
      <c r="W671" s="45">
        <v>70.538642883300781</v>
      </c>
      <c r="X671" s="45"/>
      <c r="Y671" s="45"/>
      <c r="Z671" s="45">
        <v>68.036163330078125</v>
      </c>
      <c r="AA671" s="45">
        <v>77.107650756835938</v>
      </c>
      <c r="AB671" s="45">
        <v>67.410545349121094</v>
      </c>
      <c r="AC671" s="45">
        <v>73.666740417480469</v>
      </c>
      <c r="AD671" s="45">
        <v>74.292366027832031</v>
      </c>
      <c r="AE671" s="45"/>
      <c r="AF671" s="45">
        <v>61.154346466064453</v>
      </c>
      <c r="AG671" s="45"/>
      <c r="AH671" s="2">
        <f t="shared" si="589"/>
        <v>5.6547645583545361</v>
      </c>
      <c r="AI671" s="2">
        <f t="shared" si="590"/>
        <v>61.154346466064453</v>
      </c>
      <c r="AJ671" s="2">
        <f t="shared" si="591"/>
        <v>64.383020621320327</v>
      </c>
      <c r="AK671" s="2">
        <f t="shared" si="592"/>
        <v>72.865167458852127</v>
      </c>
      <c r="AL671" s="2">
        <f t="shared" si="593"/>
        <v>81.347314296383928</v>
      </c>
      <c r="AM671" s="2">
        <f t="shared" si="594"/>
        <v>86.335548400878906</v>
      </c>
      <c r="AN671" s="89">
        <f ca="1">INDIRECT("'calcGREEN(1)'!R"&amp;ROW('calcGREEN(1)'!$V$17)+(ROW(AN671)-ROW($AN$116))/3&amp;"C"&amp;COLUMN('calcGREEN(1)'!$V$17),FALSE)</f>
        <v>75.923881088782892</v>
      </c>
      <c r="AO671" s="64">
        <f t="shared" ref="AO671" ca="1" si="623">AN671</f>
        <v>75.923881088782892</v>
      </c>
      <c r="AP671" s="88">
        <f>AK671-AK674</f>
        <v>1.0361836751302036</v>
      </c>
      <c r="AQ671" s="88">
        <f>AK672-AK675</f>
        <v>1.057640552520752</v>
      </c>
      <c r="AR671" s="88">
        <f>AK673-AK676</f>
        <v>0.97936995824177586</v>
      </c>
      <c r="AS671" s="88">
        <f>data3!AM671</f>
        <v>3.5757903129824076E-2</v>
      </c>
      <c r="AT671" s="2"/>
    </row>
    <row r="672" spans="1:46">
      <c r="A672" s="14" t="str">
        <f>'data organization'!S673</f>
        <v>670:18:2.08:LO</v>
      </c>
      <c r="B672" s="45">
        <v>72.07598876953125</v>
      </c>
      <c r="C672" s="45">
        <v>75.452049255371094</v>
      </c>
      <c r="D672" s="45">
        <v>69.209197998046875</v>
      </c>
      <c r="E672" s="45">
        <v>79.503318786621094</v>
      </c>
      <c r="F672" s="45">
        <v>70.387962341308594</v>
      </c>
      <c r="G672" s="45">
        <v>74.622337341308594</v>
      </c>
      <c r="H672" s="45">
        <v>73.414970397949219</v>
      </c>
      <c r="I672" s="45">
        <v>65.232315063476562</v>
      </c>
      <c r="J672" s="45">
        <v>67.154953002929688</v>
      </c>
      <c r="K672" s="45">
        <v>74.330513000488281</v>
      </c>
      <c r="L672" s="45">
        <v>65.787368774414063</v>
      </c>
      <c r="M672" s="45">
        <v>69.632637023925781</v>
      </c>
      <c r="N672" s="45">
        <v>76.098648071289062</v>
      </c>
      <c r="O672" s="45">
        <v>64.070724487304687</v>
      </c>
      <c r="P672" s="45"/>
      <c r="Q672" s="45"/>
      <c r="R672" s="45">
        <v>65.226593017578125</v>
      </c>
      <c r="S672" s="45"/>
      <c r="T672" s="45"/>
      <c r="U672" s="45">
        <v>75.801101684570313</v>
      </c>
      <c r="V672" s="45">
        <v>70.256355285644531</v>
      </c>
      <c r="W672" s="45">
        <v>69.380867004394531</v>
      </c>
      <c r="X672" s="45"/>
      <c r="Y672" s="45"/>
      <c r="Z672" s="45">
        <v>66.027694702148438</v>
      </c>
      <c r="AA672" s="45">
        <v>70.88006591796875</v>
      </c>
      <c r="AB672" s="45">
        <v>64.173721313476562</v>
      </c>
      <c r="AC672" s="45">
        <v>71.057449340820313</v>
      </c>
      <c r="AD672" s="45">
        <v>68.064773559570313</v>
      </c>
      <c r="AE672" s="45"/>
      <c r="AF672" s="45">
        <v>58.880752563476563</v>
      </c>
      <c r="AG672" s="45"/>
      <c r="AH672" s="2">
        <f t="shared" si="589"/>
        <v>4.8157389802317674</v>
      </c>
      <c r="AI672" s="2">
        <f t="shared" si="590"/>
        <v>58.880752563476563</v>
      </c>
      <c r="AJ672" s="2">
        <f t="shared" si="591"/>
        <v>62.639823142302909</v>
      </c>
      <c r="AK672" s="2">
        <f t="shared" si="592"/>
        <v>69.863431612650558</v>
      </c>
      <c r="AL672" s="2">
        <f t="shared" si="593"/>
        <v>77.087040082998215</v>
      </c>
      <c r="AM672" s="2">
        <f t="shared" si="594"/>
        <v>79.503318786621094</v>
      </c>
      <c r="AN672" s="89"/>
      <c r="AO672" s="64">
        <f t="shared" ref="AO672" ca="1" si="624">AN671</f>
        <v>75.923881088782892</v>
      </c>
      <c r="AP672" s="88"/>
      <c r="AQ672" s="88"/>
      <c r="AR672" s="88"/>
      <c r="AS672" s="88"/>
      <c r="AT672" s="2"/>
    </row>
    <row r="673" spans="1:46">
      <c r="A673" s="14" t="str">
        <f>'data organization'!S674</f>
        <v>671:18:2.08:HS</v>
      </c>
      <c r="B673" s="45">
        <v>67.307395935058594</v>
      </c>
      <c r="C673" s="45">
        <v>98.924697875976563</v>
      </c>
      <c r="D673" s="45">
        <v>70.900054931640625</v>
      </c>
      <c r="E673" s="45">
        <v>79.289237976074219</v>
      </c>
      <c r="F673" s="45">
        <v>73.551383972167969</v>
      </c>
      <c r="G673" s="45">
        <v>95.859466552734375</v>
      </c>
      <c r="H673" s="45">
        <v>78.376289367675781</v>
      </c>
      <c r="I673" s="45">
        <v>62.974441528320313</v>
      </c>
      <c r="J673" s="45">
        <v>66.772872924804687</v>
      </c>
      <c r="K673" s="45">
        <v>65.824447631835938</v>
      </c>
      <c r="L673" s="45">
        <v>63.064315795898437</v>
      </c>
      <c r="M673" s="45">
        <v>87.517585754394531</v>
      </c>
      <c r="N673" s="45">
        <v>103.66681671142578</v>
      </c>
      <c r="O673" s="45">
        <v>68.974822998046875</v>
      </c>
      <c r="P673" s="45"/>
      <c r="Q673" s="45"/>
      <c r="R673" s="45">
        <v>98.262458801269531</v>
      </c>
      <c r="S673" s="45"/>
      <c r="T673" s="45"/>
      <c r="U673" s="45">
        <v>64.055313110351563</v>
      </c>
      <c r="V673" s="45">
        <v>79.889984130859375</v>
      </c>
      <c r="W673" s="45">
        <v>70.701377868652344</v>
      </c>
      <c r="X673" s="45"/>
      <c r="Y673" s="45"/>
      <c r="Z673" s="45">
        <v>70.8101806640625</v>
      </c>
      <c r="AA673" s="45">
        <v>62.120620727539063</v>
      </c>
      <c r="AB673" s="45">
        <v>68.423744201660156</v>
      </c>
      <c r="AC673" s="45">
        <v>75.159683227539062</v>
      </c>
      <c r="AD673" s="45">
        <v>57.790035247802734</v>
      </c>
      <c r="AE673" s="45"/>
      <c r="AF673" s="45">
        <v>56.569618225097656</v>
      </c>
      <c r="AG673" s="45"/>
      <c r="AH673" s="2">
        <f t="shared" si="589"/>
        <v>13.396513114350862</v>
      </c>
      <c r="AI673" s="2">
        <f t="shared" si="590"/>
        <v>56.569618225097656</v>
      </c>
      <c r="AJ673" s="2">
        <f t="shared" si="591"/>
        <v>54.354682251844068</v>
      </c>
      <c r="AK673" s="2">
        <f t="shared" si="592"/>
        <v>74.449451923370361</v>
      </c>
      <c r="AL673" s="2">
        <f t="shared" si="593"/>
        <v>94.544221594896655</v>
      </c>
      <c r="AM673" s="2">
        <f t="shared" si="594"/>
        <v>103.66681671142578</v>
      </c>
      <c r="AN673" s="89"/>
      <c r="AO673" s="64">
        <f t="shared" ref="AO673" ca="1" si="625">AN671</f>
        <v>75.923881088782892</v>
      </c>
      <c r="AP673" s="88"/>
      <c r="AQ673" s="88"/>
      <c r="AR673" s="88"/>
      <c r="AS673" s="88"/>
      <c r="AT673" s="2"/>
    </row>
    <row r="674" spans="1:46">
      <c r="A674" s="14" t="str">
        <f>'data organization'!S675</f>
        <v>672:18:2.06:HI</v>
      </c>
      <c r="B674" s="45">
        <v>75.074386596679688</v>
      </c>
      <c r="C674" s="45">
        <v>76.169219970703125</v>
      </c>
      <c r="D674" s="45">
        <v>71.477073669433594</v>
      </c>
      <c r="E674" s="45">
        <v>79.922943115234375</v>
      </c>
      <c r="F674" s="45">
        <v>74.135955810546875</v>
      </c>
      <c r="G674" s="45">
        <v>74.448768615722656</v>
      </c>
      <c r="H674" s="45">
        <v>72.728309631347656</v>
      </c>
      <c r="I674" s="45">
        <v>68.818191528320312</v>
      </c>
      <c r="J674" s="45">
        <v>72.884719848632813</v>
      </c>
      <c r="K674" s="45">
        <v>79.922943115234375</v>
      </c>
      <c r="L674" s="45">
        <v>67.723350524902344</v>
      </c>
      <c r="M674" s="45">
        <v>66.1593017578125</v>
      </c>
      <c r="N674" s="45">
        <v>74.292366027832031</v>
      </c>
      <c r="O674" s="45">
        <v>66.472114562988281</v>
      </c>
      <c r="P674" s="45"/>
      <c r="Q674" s="45"/>
      <c r="R674" s="45">
        <v>64.595252990722656</v>
      </c>
      <c r="S674" s="45"/>
      <c r="T674" s="45"/>
      <c r="U674" s="45">
        <v>85.084304809570313</v>
      </c>
      <c r="V674" s="45">
        <v>68.661781311035156</v>
      </c>
      <c r="W674" s="45">
        <v>69.600212097167969</v>
      </c>
      <c r="X674" s="45"/>
      <c r="Y674" s="45"/>
      <c r="Z674" s="45">
        <v>67.097732543945313</v>
      </c>
      <c r="AA674" s="45">
        <v>76.0128173828125</v>
      </c>
      <c r="AB674" s="45">
        <v>66.472114562988281</v>
      </c>
      <c r="AC674" s="45">
        <v>72.571907043457031</v>
      </c>
      <c r="AD674" s="45">
        <v>73.197525024414063</v>
      </c>
      <c r="AE674" s="45"/>
      <c r="AF674" s="45">
        <v>60.372318267822266</v>
      </c>
      <c r="AG674" s="45"/>
      <c r="AH674" s="2">
        <f t="shared" si="589"/>
        <v>5.5667967465226731</v>
      </c>
      <c r="AI674" s="2">
        <f t="shared" si="590"/>
        <v>60.372318267822266</v>
      </c>
      <c r="AJ674" s="2">
        <f t="shared" si="591"/>
        <v>63.478788663937912</v>
      </c>
      <c r="AK674" s="2">
        <f t="shared" si="592"/>
        <v>71.828983783721924</v>
      </c>
      <c r="AL674" s="2">
        <f t="shared" si="593"/>
        <v>80.179178903505928</v>
      </c>
      <c r="AM674" s="2">
        <f t="shared" si="594"/>
        <v>85.084304809570313</v>
      </c>
      <c r="AN674" s="89">
        <f ca="1">INDIRECT("'calcGREEN(1)'!R"&amp;ROW('calcGREEN(1)'!$V$17)+(ROW(AN674)-ROW($AN$116))/3&amp;"C"&amp;COLUMN('calcGREEN(1)'!$V$17),FALSE)</f>
        <v>74.738628361591637</v>
      </c>
      <c r="AO674" s="64">
        <f t="shared" ref="AO674" ca="1" si="626">AN674</f>
        <v>74.738628361591637</v>
      </c>
      <c r="AP674" s="88">
        <f>AK674-AK677</f>
        <v>1.0752833684285434</v>
      </c>
      <c r="AQ674" s="88">
        <f>AK675-AK678</f>
        <v>1.0509653091430664</v>
      </c>
      <c r="AR674" s="88">
        <f>AK676-AK679</f>
        <v>0.95187234878540039</v>
      </c>
      <c r="AS674" s="88">
        <f>data3!AM674</f>
        <v>3.245194496646997E-2</v>
      </c>
      <c r="AT674" s="2"/>
    </row>
    <row r="675" spans="1:46">
      <c r="A675" s="14" t="str">
        <f>'data organization'!S676</f>
        <v>673:18:2.06:LO</v>
      </c>
      <c r="B675" s="45">
        <v>70.914398193359375</v>
      </c>
      <c r="C675" s="45">
        <v>74.393455505371094</v>
      </c>
      <c r="D675" s="45">
        <v>68.196380615234375</v>
      </c>
      <c r="E675" s="45">
        <v>78.353172302246094</v>
      </c>
      <c r="F675" s="45">
        <v>69.375144958496094</v>
      </c>
      <c r="G675" s="45">
        <v>73.655296325683594</v>
      </c>
      <c r="H675" s="45">
        <v>72.402153015136719</v>
      </c>
      <c r="I675" s="45">
        <v>64.230941772460937</v>
      </c>
      <c r="J675" s="45">
        <v>66.09063720703125</v>
      </c>
      <c r="K675" s="45">
        <v>73.289085388183594</v>
      </c>
      <c r="L675" s="45">
        <v>64.814605712890625</v>
      </c>
      <c r="M675" s="45">
        <v>68.568321228027344</v>
      </c>
      <c r="N675" s="45">
        <v>74.9542236328125</v>
      </c>
      <c r="O675" s="45">
        <v>63.246738433837891</v>
      </c>
      <c r="P675" s="45"/>
      <c r="Q675" s="45"/>
      <c r="R675" s="45">
        <v>64.122222900390625</v>
      </c>
      <c r="S675" s="45"/>
      <c r="T675" s="45"/>
      <c r="U675" s="45">
        <v>74.485008239746094</v>
      </c>
      <c r="V675" s="45">
        <v>69.140533447265625</v>
      </c>
      <c r="W675" s="45">
        <v>68.305107116699219</v>
      </c>
      <c r="X675" s="45"/>
      <c r="Y675" s="45"/>
      <c r="Z675" s="45">
        <v>64.991989135742187</v>
      </c>
      <c r="AA675" s="45">
        <v>69.798583984375</v>
      </c>
      <c r="AB675" s="45">
        <v>63.138019561767578</v>
      </c>
      <c r="AC675" s="45">
        <v>69.987411499023437</v>
      </c>
      <c r="AD675" s="45">
        <v>67.029067993164063</v>
      </c>
      <c r="AE675" s="45"/>
      <c r="AF675" s="45">
        <v>57.856487274169922</v>
      </c>
      <c r="AG675" s="45"/>
      <c r="AH675" s="2">
        <f t="shared" si="589"/>
        <v>4.77178248248355</v>
      </c>
      <c r="AI675" s="2">
        <f t="shared" si="590"/>
        <v>57.856487274169922</v>
      </c>
      <c r="AJ675" s="2">
        <f t="shared" si="591"/>
        <v>61.648117336404482</v>
      </c>
      <c r="AK675" s="2">
        <f t="shared" si="592"/>
        <v>68.805791060129806</v>
      </c>
      <c r="AL675" s="2">
        <f t="shared" si="593"/>
        <v>75.96346478385513</v>
      </c>
      <c r="AM675" s="2">
        <f t="shared" si="594"/>
        <v>78.353172302246094</v>
      </c>
      <c r="AN675" s="89"/>
      <c r="AO675" s="64">
        <f t="shared" ref="AO675" ca="1" si="627">AN674</f>
        <v>74.738628361591637</v>
      </c>
      <c r="AP675" s="88"/>
      <c r="AQ675" s="88"/>
      <c r="AR675" s="88"/>
      <c r="AS675" s="88"/>
      <c r="AT675" s="2"/>
    </row>
    <row r="676" spans="1:46">
      <c r="A676" s="14" t="str">
        <f>'data organization'!S677</f>
        <v>674:18:2.06:HS</v>
      </c>
      <c r="B676" s="45">
        <v>66.919509887695313</v>
      </c>
      <c r="C676" s="45">
        <v>98.156021118164063</v>
      </c>
      <c r="D676" s="45">
        <v>69.868850708007813</v>
      </c>
      <c r="E676" s="45">
        <v>79.710227966308594</v>
      </c>
      <c r="F676" s="45">
        <v>71.96673583984375</v>
      </c>
      <c r="G676" s="45">
        <v>95.022201538085938</v>
      </c>
      <c r="H676" s="45">
        <v>77.456245422363281</v>
      </c>
      <c r="I676" s="45">
        <v>62.186847686767578</v>
      </c>
      <c r="J676" s="45">
        <v>65.065231323242188</v>
      </c>
      <c r="K676" s="45">
        <v>65.07232666015625</v>
      </c>
      <c r="L676" s="45">
        <v>62.007095336914063</v>
      </c>
      <c r="M676" s="45">
        <v>86.524223327636719</v>
      </c>
      <c r="N676" s="45">
        <v>102.01121520996094</v>
      </c>
      <c r="O676" s="45">
        <v>68.222702026367188</v>
      </c>
      <c r="P676" s="45"/>
      <c r="Q676" s="45"/>
      <c r="R676" s="45">
        <v>98.340507507324219</v>
      </c>
      <c r="S676" s="45"/>
      <c r="T676" s="45"/>
      <c r="U676" s="45">
        <v>63.331577301025391</v>
      </c>
      <c r="V676" s="45">
        <v>78.686119079589844</v>
      </c>
      <c r="W676" s="45">
        <v>69.677268981933594</v>
      </c>
      <c r="X676" s="45"/>
      <c r="Y676" s="45"/>
      <c r="Z676" s="45">
        <v>69.674903869628906</v>
      </c>
      <c r="AA676" s="45">
        <v>60.538337707519531</v>
      </c>
      <c r="AB676" s="45">
        <v>66.0018310546875</v>
      </c>
      <c r="AC676" s="45">
        <v>74.180511474609375</v>
      </c>
      <c r="AD676" s="45">
        <v>56.810863494873047</v>
      </c>
      <c r="AE676" s="45"/>
      <c r="AF676" s="45">
        <v>55.850612640380859</v>
      </c>
      <c r="AG676" s="45"/>
      <c r="AH676" s="2">
        <f t="shared" si="589"/>
        <v>13.494092689445305</v>
      </c>
      <c r="AI676" s="2">
        <f t="shared" si="590"/>
        <v>55.850612640380859</v>
      </c>
      <c r="AJ676" s="2">
        <f t="shared" si="591"/>
        <v>53.228942930960628</v>
      </c>
      <c r="AK676" s="2">
        <f t="shared" si="592"/>
        <v>73.470081965128585</v>
      </c>
      <c r="AL676" s="2">
        <f t="shared" si="593"/>
        <v>93.711220999296543</v>
      </c>
      <c r="AM676" s="2">
        <f t="shared" si="594"/>
        <v>102.01121520996094</v>
      </c>
      <c r="AN676" s="89"/>
      <c r="AO676" s="64">
        <f t="shared" ref="AO676" ca="1" si="628">AN674</f>
        <v>74.738628361591637</v>
      </c>
      <c r="AP676" s="88"/>
      <c r="AQ676" s="88"/>
      <c r="AR676" s="88"/>
      <c r="AS676" s="88"/>
      <c r="AT676" s="2"/>
    </row>
    <row r="677" spans="1:46">
      <c r="A677" s="14" t="str">
        <f>'data organization'!S678</f>
        <v>675:18:2.04:HI</v>
      </c>
      <c r="B677" s="45">
        <v>73.97955322265625</v>
      </c>
      <c r="C677" s="45">
        <v>75.074386596679688</v>
      </c>
      <c r="D677" s="45">
        <v>70.382240295410156</v>
      </c>
      <c r="E677" s="45">
        <v>78.671699523925781</v>
      </c>
      <c r="F677" s="45">
        <v>73.041122436523438</v>
      </c>
      <c r="G677" s="45">
        <v>73.353935241699219</v>
      </c>
      <c r="H677" s="45">
        <v>71.633476257324219</v>
      </c>
      <c r="I677" s="45">
        <v>67.723350524902344</v>
      </c>
      <c r="J677" s="45">
        <v>71.789886474609375</v>
      </c>
      <c r="K677" s="45">
        <v>78.828109741210938</v>
      </c>
      <c r="L677" s="45">
        <v>66.784927368164063</v>
      </c>
      <c r="M677" s="45">
        <v>65.220870971679688</v>
      </c>
      <c r="N677" s="45">
        <v>73.197525024414063</v>
      </c>
      <c r="O677" s="45">
        <v>65.377281188964844</v>
      </c>
      <c r="P677" s="45"/>
      <c r="Q677" s="45"/>
      <c r="R677" s="45">
        <v>63.656826019287109</v>
      </c>
      <c r="S677" s="45"/>
      <c r="T677" s="45"/>
      <c r="U677" s="45">
        <v>83.83306884765625</v>
      </c>
      <c r="V677" s="45">
        <v>67.566947937011719</v>
      </c>
      <c r="W677" s="45">
        <v>68.505378723144531</v>
      </c>
      <c r="X677" s="45"/>
      <c r="Y677" s="45"/>
      <c r="Z677" s="45">
        <v>66.1593017578125</v>
      </c>
      <c r="AA677" s="45">
        <v>74.917984008789063</v>
      </c>
      <c r="AB677" s="45">
        <v>65.377281188964844</v>
      </c>
      <c r="AC677" s="45">
        <v>71.477073669433594</v>
      </c>
      <c r="AD677" s="45">
        <v>72.102691650390625</v>
      </c>
      <c r="AE677" s="45"/>
      <c r="AF677" s="45">
        <v>59.433891296386719</v>
      </c>
      <c r="AG677" s="45"/>
      <c r="AH677" s="2">
        <f t="shared" si="589"/>
        <v>5.5004015564484527</v>
      </c>
      <c r="AI677" s="2">
        <f t="shared" si="590"/>
        <v>59.433891296386719</v>
      </c>
      <c r="AJ677" s="2">
        <f t="shared" si="591"/>
        <v>62.503098080620703</v>
      </c>
      <c r="AK677" s="2">
        <f t="shared" si="592"/>
        <v>70.75370041529338</v>
      </c>
      <c r="AL677" s="2">
        <f t="shared" si="593"/>
        <v>79.004302749966058</v>
      </c>
      <c r="AM677" s="2">
        <f t="shared" si="594"/>
        <v>83.83306884765625</v>
      </c>
      <c r="AN677" s="89">
        <f ca="1">INDIRECT("'calcGREEN(1)'!R"&amp;ROW('calcGREEN(1)'!$V$17)+(ROW(AN677)-ROW($AN$116))/3&amp;"C"&amp;COLUMN('calcGREEN(1)'!$V$17),FALSE)</f>
        <v>73.662956890182329</v>
      </c>
      <c r="AO677" s="64">
        <f t="shared" ref="AO677" ca="1" si="629">AN677</f>
        <v>73.662956890182329</v>
      </c>
      <c r="AP677" s="88">
        <f>AK677-AK680</f>
        <v>1.0492162704467773</v>
      </c>
      <c r="AQ677" s="88">
        <f>AK678-AK681</f>
        <v>1.0609792073567803</v>
      </c>
      <c r="AR677" s="88">
        <f>AK679-AK682</f>
        <v>1.0358371734619141</v>
      </c>
      <c r="AS677" s="88">
        <f>data3!AM677</f>
        <v>3.0499973604755759E-2</v>
      </c>
      <c r="AT677" s="2"/>
    </row>
    <row r="678" spans="1:46">
      <c r="A678" s="14" t="str">
        <f>'data organization'!S679</f>
        <v>676:18:2.04:LO</v>
      </c>
      <c r="B678" s="45">
        <v>69.7528076171875</v>
      </c>
      <c r="C678" s="45">
        <v>73.08880615234375</v>
      </c>
      <c r="D678" s="45">
        <v>67.14923095703125</v>
      </c>
      <c r="E678" s="45">
        <v>77.197296142578125</v>
      </c>
      <c r="F678" s="45">
        <v>68.265052795410156</v>
      </c>
      <c r="G678" s="45">
        <v>72.402153015136719</v>
      </c>
      <c r="H678" s="45">
        <v>71.389335632324219</v>
      </c>
      <c r="I678" s="45">
        <v>63.321125030517578</v>
      </c>
      <c r="J678" s="45">
        <v>65.117874145507813</v>
      </c>
      <c r="K678" s="45">
        <v>72.081710815429688</v>
      </c>
      <c r="L678" s="45">
        <v>63.910507202148438</v>
      </c>
      <c r="M678" s="45">
        <v>67.401008605957031</v>
      </c>
      <c r="N678" s="45">
        <v>73.935684204101563</v>
      </c>
      <c r="O678" s="45">
        <v>62.331195831298828</v>
      </c>
      <c r="P678" s="45"/>
      <c r="Q678" s="45"/>
      <c r="R678" s="45">
        <v>63.246738433837891</v>
      </c>
      <c r="S678" s="45"/>
      <c r="T678" s="45"/>
      <c r="U678" s="45">
        <v>73.409248352050781</v>
      </c>
      <c r="V678" s="45">
        <v>68.099105834960938</v>
      </c>
      <c r="W678" s="45">
        <v>67.275123596191406</v>
      </c>
      <c r="X678" s="45"/>
      <c r="Y678" s="45"/>
      <c r="Z678" s="45">
        <v>63.996337890625</v>
      </c>
      <c r="AA678" s="45">
        <v>68.728538513183594</v>
      </c>
      <c r="AB678" s="45">
        <v>62.211032867431641</v>
      </c>
      <c r="AC678" s="45">
        <v>69.066146850585937</v>
      </c>
      <c r="AD678" s="45">
        <v>65.918975830078125</v>
      </c>
      <c r="AE678" s="45"/>
      <c r="AF678" s="45">
        <v>56.820781707763672</v>
      </c>
      <c r="AG678" s="45"/>
      <c r="AH678" s="2">
        <f t="shared" si="589"/>
        <v>4.6996253918761166</v>
      </c>
      <c r="AI678" s="2">
        <f t="shared" si="590"/>
        <v>56.820781707763672</v>
      </c>
      <c r="AJ678" s="2">
        <f t="shared" si="591"/>
        <v>60.705387663172566</v>
      </c>
      <c r="AK678" s="2">
        <f t="shared" si="592"/>
        <v>67.75482575098674</v>
      </c>
      <c r="AL678" s="2">
        <f t="shared" si="593"/>
        <v>74.804263838800921</v>
      </c>
      <c r="AM678" s="2">
        <f t="shared" si="594"/>
        <v>77.197296142578125</v>
      </c>
      <c r="AN678" s="89"/>
      <c r="AO678" s="64">
        <f t="shared" ref="AO678" ca="1" si="630">AN677</f>
        <v>73.662956890182329</v>
      </c>
      <c r="AP678" s="88"/>
      <c r="AQ678" s="88"/>
      <c r="AR678" s="88"/>
      <c r="AS678" s="88"/>
      <c r="AT678" s="2"/>
    </row>
    <row r="679" spans="1:46">
      <c r="A679" s="14" t="str">
        <f>'data organization'!S680</f>
        <v>677:18:2.04:HS</v>
      </c>
      <c r="B679" s="45">
        <v>66.999923706054687</v>
      </c>
      <c r="C679" s="45">
        <v>97.271461486816406</v>
      </c>
      <c r="D679" s="45">
        <v>68.624778747558594</v>
      </c>
      <c r="E679" s="45">
        <v>80.154876708984375</v>
      </c>
      <c r="F679" s="45">
        <v>70.330055236816406</v>
      </c>
      <c r="G679" s="45">
        <v>93.896392822265625</v>
      </c>
      <c r="H679" s="45">
        <v>76.391929626464844</v>
      </c>
      <c r="I679" s="45">
        <v>60.774852752685547</v>
      </c>
      <c r="J679" s="45">
        <v>63.939422607421875</v>
      </c>
      <c r="K679" s="45">
        <v>65.256813049316406</v>
      </c>
      <c r="L679" s="45">
        <v>60.493400573730469</v>
      </c>
      <c r="M679" s="45">
        <v>85.353477478027344</v>
      </c>
      <c r="N679" s="45">
        <v>99.915695190429688</v>
      </c>
      <c r="O679" s="45">
        <v>67.825363159179688</v>
      </c>
      <c r="P679" s="45"/>
      <c r="Q679" s="45"/>
      <c r="R679" s="45">
        <v>97.446479797363281</v>
      </c>
      <c r="S679" s="45"/>
      <c r="T679" s="45"/>
      <c r="U679" s="45">
        <v>62.759212493896484</v>
      </c>
      <c r="V679" s="45">
        <v>77.886703491210937</v>
      </c>
      <c r="W679" s="45">
        <v>68.686271667480469</v>
      </c>
      <c r="X679" s="45"/>
      <c r="Y679" s="45"/>
      <c r="Z679" s="45">
        <v>68.378807067871094</v>
      </c>
      <c r="AA679" s="45">
        <v>59.327381134033203</v>
      </c>
      <c r="AB679" s="45">
        <v>64.206680297851563</v>
      </c>
      <c r="AC679" s="45">
        <v>73.15167236328125</v>
      </c>
      <c r="AD679" s="45">
        <v>55.94049072265625</v>
      </c>
      <c r="AE679" s="45"/>
      <c r="AF679" s="45">
        <v>55.424888610839844</v>
      </c>
      <c r="AG679" s="45"/>
      <c r="AH679" s="2">
        <f t="shared" si="589"/>
        <v>13.396084581188346</v>
      </c>
      <c r="AI679" s="2">
        <f t="shared" si="590"/>
        <v>55.424888610839844</v>
      </c>
      <c r="AJ679" s="2">
        <f t="shared" si="591"/>
        <v>52.424082744560664</v>
      </c>
      <c r="AK679" s="2">
        <f t="shared" si="592"/>
        <v>72.518209616343185</v>
      </c>
      <c r="AL679" s="2">
        <f t="shared" si="593"/>
        <v>92.612336488125706</v>
      </c>
      <c r="AM679" s="2">
        <f t="shared" si="594"/>
        <v>99.915695190429688</v>
      </c>
      <c r="AN679" s="89"/>
      <c r="AO679" s="64">
        <f t="shared" ref="AO679" ca="1" si="631">AN677</f>
        <v>73.662956890182329</v>
      </c>
      <c r="AP679" s="88"/>
      <c r="AQ679" s="88"/>
      <c r="AR679" s="88"/>
      <c r="AS679" s="88"/>
      <c r="AT679" s="2"/>
    </row>
    <row r="680" spans="1:46">
      <c r="A680" s="14" t="str">
        <f>'data organization'!S681</f>
        <v>678:18:2.02:HI</v>
      </c>
      <c r="B680" s="45">
        <v>72.884719848632813</v>
      </c>
      <c r="C680" s="45">
        <v>73.97955322265625</v>
      </c>
      <c r="D680" s="45">
        <v>69.287406921386719</v>
      </c>
      <c r="E680" s="45">
        <v>77.576866149902344</v>
      </c>
      <c r="F680" s="45">
        <v>71.9462890625</v>
      </c>
      <c r="G680" s="45">
        <v>72.259101867675781</v>
      </c>
      <c r="H680" s="45">
        <v>70.538642883300781</v>
      </c>
      <c r="I680" s="45">
        <v>66.784927368164063</v>
      </c>
      <c r="J680" s="45">
        <v>70.695045471191406</v>
      </c>
      <c r="K680" s="45">
        <v>77.576866149902344</v>
      </c>
      <c r="L680" s="45">
        <v>65.690086364746094</v>
      </c>
      <c r="M680" s="45">
        <v>64.282447814941406</v>
      </c>
      <c r="N680" s="45">
        <v>72.259101867675781</v>
      </c>
      <c r="O680" s="45">
        <v>64.438850402832031</v>
      </c>
      <c r="P680" s="45"/>
      <c r="Q680" s="45"/>
      <c r="R680" s="45">
        <v>62.718395233154297</v>
      </c>
      <c r="S680" s="45"/>
      <c r="T680" s="45"/>
      <c r="U680" s="45">
        <v>82.581825256347656</v>
      </c>
      <c r="V680" s="45">
        <v>66.628517150878906</v>
      </c>
      <c r="W680" s="45">
        <v>67.566947937011719</v>
      </c>
      <c r="X680" s="45"/>
      <c r="Y680" s="45"/>
      <c r="Z680" s="45">
        <v>65.064468383789063</v>
      </c>
      <c r="AA680" s="45">
        <v>73.823150634765625</v>
      </c>
      <c r="AB680" s="45">
        <v>64.438850402832031</v>
      </c>
      <c r="AC680" s="45">
        <v>70.382240295410156</v>
      </c>
      <c r="AD680" s="45">
        <v>71.007858276367188</v>
      </c>
      <c r="AE680" s="45"/>
      <c r="AF680" s="45">
        <v>58.495460510253906</v>
      </c>
      <c r="AG680" s="45"/>
      <c r="AH680" s="2">
        <f t="shared" si="589"/>
        <v>5.4242398851128852</v>
      </c>
      <c r="AI680" s="2">
        <f t="shared" si="590"/>
        <v>58.495460510253906</v>
      </c>
      <c r="AJ680" s="2">
        <f t="shared" si="591"/>
        <v>61.568124317177279</v>
      </c>
      <c r="AK680" s="2">
        <f t="shared" si="592"/>
        <v>69.704484144846603</v>
      </c>
      <c r="AL680" s="2">
        <f t="shared" si="593"/>
        <v>77.840843972515927</v>
      </c>
      <c r="AM680" s="2">
        <f t="shared" si="594"/>
        <v>82.581825256347656</v>
      </c>
      <c r="AN680" s="89">
        <f ca="1">INDIRECT("'calcGREEN(1)'!R"&amp;ROW('calcGREEN(1)'!$V$17)+(ROW(AN680)-ROW($AN$116))/3&amp;"C"&amp;COLUMN('calcGREEN(1)'!$V$17),FALSE)</f>
        <v>72.651986622629167</v>
      </c>
      <c r="AO680" s="64">
        <f t="shared" ref="AO680" ca="1" si="632">AN680</f>
        <v>72.651986622629167</v>
      </c>
      <c r="AP680" s="88">
        <f>AK680-AK683</f>
        <v>1.0557339986165459</v>
      </c>
      <c r="AQ680" s="88">
        <f>AK681-AK684</f>
        <v>1.0616939862569126</v>
      </c>
      <c r="AR680" s="88">
        <f>AK682-AK685</f>
        <v>1.3658733367919922</v>
      </c>
      <c r="AS680" s="88">
        <f>data3!AM680</f>
        <v>3.3193465202085548E-2</v>
      </c>
      <c r="AT680" s="2"/>
    </row>
    <row r="681" spans="1:46">
      <c r="A681" s="14" t="str">
        <f>'data organization'!S682</f>
        <v>679:18:2.02:LO</v>
      </c>
      <c r="B681" s="45">
        <v>68.722816467285156</v>
      </c>
      <c r="C681" s="45">
        <v>71.858551025390625</v>
      </c>
      <c r="D681" s="45">
        <v>66.04486083984375</v>
      </c>
      <c r="E681" s="45">
        <v>76.1043701171875</v>
      </c>
      <c r="F681" s="45">
        <v>67.189285278320313</v>
      </c>
      <c r="G681" s="45">
        <v>71.06317138671875</v>
      </c>
      <c r="H681" s="45">
        <v>70.2105712890625</v>
      </c>
      <c r="I681" s="45">
        <v>62.268253326416016</v>
      </c>
      <c r="J681" s="45">
        <v>64.162277221679688</v>
      </c>
      <c r="K681" s="45">
        <v>70.83428955078125</v>
      </c>
      <c r="L681" s="45">
        <v>62.880523681640625</v>
      </c>
      <c r="M681" s="45">
        <v>66.405357360839844</v>
      </c>
      <c r="N681" s="45">
        <v>72.76837158203125</v>
      </c>
      <c r="O681" s="45">
        <v>61.341266632080078</v>
      </c>
      <c r="P681" s="45"/>
      <c r="Q681" s="45"/>
      <c r="R681" s="45">
        <v>62.365528106689453</v>
      </c>
      <c r="S681" s="45"/>
      <c r="T681" s="45"/>
      <c r="U681" s="45">
        <v>72.304878234863281</v>
      </c>
      <c r="V681" s="45">
        <v>67.10345458984375</v>
      </c>
      <c r="W681" s="45">
        <v>66.250862121582031</v>
      </c>
      <c r="X681" s="45"/>
      <c r="Y681" s="45"/>
      <c r="Z681" s="45">
        <v>63.0750732421875</v>
      </c>
      <c r="AA681" s="45">
        <v>67.469673156738281</v>
      </c>
      <c r="AB681" s="45">
        <v>61.335544586181641</v>
      </c>
      <c r="AC681" s="45">
        <v>68.07049560546875</v>
      </c>
      <c r="AD681" s="45">
        <v>64.96337890625</v>
      </c>
      <c r="AE681" s="45"/>
      <c r="AF681" s="45">
        <v>55.859462738037109</v>
      </c>
      <c r="AG681" s="45"/>
      <c r="AH681" s="2">
        <f t="shared" si="589"/>
        <v>4.6159028578802577</v>
      </c>
      <c r="AI681" s="2">
        <f t="shared" si="590"/>
        <v>55.859462738037109</v>
      </c>
      <c r="AJ681" s="2">
        <f t="shared" si="591"/>
        <v>59.769992256809573</v>
      </c>
      <c r="AK681" s="2">
        <f t="shared" si="592"/>
        <v>66.693846543629959</v>
      </c>
      <c r="AL681" s="2">
        <f t="shared" si="593"/>
        <v>73.617700830450346</v>
      </c>
      <c r="AM681" s="2">
        <f t="shared" si="594"/>
        <v>76.1043701171875</v>
      </c>
      <c r="AN681" s="89"/>
      <c r="AO681" s="64">
        <f t="shared" ref="AO681" ca="1" si="633">AN680</f>
        <v>72.651986622629167</v>
      </c>
      <c r="AP681" s="88"/>
      <c r="AQ681" s="88"/>
      <c r="AR681" s="88"/>
      <c r="AS681" s="88"/>
      <c r="AT681" s="2"/>
    </row>
    <row r="682" spans="1:46">
      <c r="A682" s="14" t="str">
        <f>'data organization'!S683</f>
        <v>680:18:2.02:HS</v>
      </c>
      <c r="B682" s="45">
        <v>66.952621459960937</v>
      </c>
      <c r="C682" s="45">
        <v>95.09552001953125</v>
      </c>
      <c r="D682" s="45">
        <v>68.00274658203125</v>
      </c>
      <c r="E682" s="45">
        <v>79.771728515625</v>
      </c>
      <c r="F682" s="45">
        <v>68.787979125976562</v>
      </c>
      <c r="G682" s="45">
        <v>92.574272155761719</v>
      </c>
      <c r="H682" s="45">
        <v>75.391471862792969</v>
      </c>
      <c r="I682" s="45">
        <v>59.672695159912109</v>
      </c>
      <c r="J682" s="45">
        <v>62.269626617431641</v>
      </c>
      <c r="K682" s="45">
        <v>65.443656921386719</v>
      </c>
      <c r="L682" s="45">
        <v>59.194934844970703</v>
      </c>
      <c r="M682" s="45">
        <v>84.248947143554687</v>
      </c>
      <c r="N682" s="45">
        <v>97.619132995605469</v>
      </c>
      <c r="O682" s="45">
        <v>67.532081604003906</v>
      </c>
      <c r="P682" s="45"/>
      <c r="Q682" s="45"/>
      <c r="R682" s="45">
        <v>95.885482788085938</v>
      </c>
      <c r="S682" s="45"/>
      <c r="T682" s="45"/>
      <c r="U682" s="45">
        <v>62.496681213378906</v>
      </c>
      <c r="V682" s="45">
        <v>76.746696472167969</v>
      </c>
      <c r="W682" s="45">
        <v>68.045318603515625</v>
      </c>
      <c r="X682" s="45"/>
      <c r="Y682" s="45"/>
      <c r="Z682" s="45">
        <v>66.621498107910156</v>
      </c>
      <c r="AA682" s="45">
        <v>58.069122314453125</v>
      </c>
      <c r="AB682" s="45">
        <v>62.525062561035156</v>
      </c>
      <c r="AC682" s="45">
        <v>72.111007690429688</v>
      </c>
      <c r="AD682" s="45">
        <v>55.178913116455078</v>
      </c>
      <c r="AE682" s="45"/>
      <c r="AF682" s="45">
        <v>55.339740753173828</v>
      </c>
      <c r="AG682" s="45"/>
      <c r="AH682" s="2">
        <f t="shared" si="589"/>
        <v>13.065355272431848</v>
      </c>
      <c r="AI682" s="2">
        <f t="shared" si="590"/>
        <v>55.178913116455078</v>
      </c>
      <c r="AJ682" s="2">
        <f t="shared" si="591"/>
        <v>51.884339534233497</v>
      </c>
      <c r="AK682" s="2">
        <f t="shared" si="592"/>
        <v>71.482372442881271</v>
      </c>
      <c r="AL682" s="2">
        <f t="shared" si="593"/>
        <v>91.080405351529038</v>
      </c>
      <c r="AM682" s="2">
        <f t="shared" si="594"/>
        <v>97.619132995605469</v>
      </c>
      <c r="AN682" s="89"/>
      <c r="AO682" s="64">
        <f t="shared" ref="AO682" ca="1" si="634">AN680</f>
        <v>72.651986622629167</v>
      </c>
      <c r="AP682" s="88"/>
      <c r="AQ682" s="88"/>
      <c r="AR682" s="88"/>
      <c r="AS682" s="88"/>
      <c r="AT682" s="2"/>
    </row>
    <row r="683" spans="1:46">
      <c r="A683" s="14" t="str">
        <f>'data organization'!S684</f>
        <v>681:18:2:HI</v>
      </c>
      <c r="B683" s="45">
        <v>71.789886474609375</v>
      </c>
      <c r="C683" s="45">
        <v>72.728309631347656</v>
      </c>
      <c r="D683" s="45">
        <v>68.348976135253906</v>
      </c>
      <c r="E683" s="45">
        <v>76.325630187988281</v>
      </c>
      <c r="F683" s="45">
        <v>71.007858276367188</v>
      </c>
      <c r="G683" s="45">
        <v>71.164260864257813</v>
      </c>
      <c r="H683" s="45">
        <v>69.443809509277344</v>
      </c>
      <c r="I683" s="45">
        <v>65.690086364746094</v>
      </c>
      <c r="J683" s="45">
        <v>69.600212097167969</v>
      </c>
      <c r="K683" s="45">
        <v>76.482032775878906</v>
      </c>
      <c r="L683" s="45">
        <v>64.751663208007812</v>
      </c>
      <c r="M683" s="45">
        <v>63.344013214111328</v>
      </c>
      <c r="N683" s="45">
        <v>71.164260864257813</v>
      </c>
      <c r="O683" s="45">
        <v>63.500419616699219</v>
      </c>
      <c r="P683" s="45"/>
      <c r="Q683" s="45"/>
      <c r="R683" s="45">
        <v>61.779964447021484</v>
      </c>
      <c r="S683" s="45"/>
      <c r="T683" s="45"/>
      <c r="U683" s="45">
        <v>81.330589294433594</v>
      </c>
      <c r="V683" s="45">
        <v>65.533683776855469</v>
      </c>
      <c r="W683" s="45">
        <v>66.472114562988281</v>
      </c>
      <c r="X683" s="45"/>
      <c r="Y683" s="45"/>
      <c r="Z683" s="45">
        <v>64.12603759765625</v>
      </c>
      <c r="AA683" s="45">
        <v>72.571907043457031</v>
      </c>
      <c r="AB683" s="45">
        <v>63.500419616699219</v>
      </c>
      <c r="AC683" s="45">
        <v>69.287406921386719</v>
      </c>
      <c r="AD683" s="45">
        <v>69.91302490234375</v>
      </c>
      <c r="AE683" s="45"/>
      <c r="AF683" s="45">
        <v>57.713436126708984</v>
      </c>
      <c r="AG683" s="45"/>
      <c r="AH683" s="2">
        <f t="shared" si="589"/>
        <v>5.3227506509932496</v>
      </c>
      <c r="AI683" s="2">
        <f t="shared" si="590"/>
        <v>57.713436126708984</v>
      </c>
      <c r="AJ683" s="2">
        <f t="shared" si="591"/>
        <v>60.664624169740179</v>
      </c>
      <c r="AK683" s="2">
        <f t="shared" si="592"/>
        <v>68.648750146230057</v>
      </c>
      <c r="AL683" s="2">
        <f t="shared" si="593"/>
        <v>76.632876122719935</v>
      </c>
      <c r="AM683" s="2">
        <f t="shared" si="594"/>
        <v>81.330589294433594</v>
      </c>
      <c r="AN683" s="89">
        <f ca="1">INDIRECT("'calcGREEN(1)'!R"&amp;ROW('calcGREEN(1)'!$V$17)+(ROW(AN683)-ROW($AN$116))/3&amp;"C"&amp;COLUMN('calcGREEN(1)'!$V$17),FALSE)</f>
        <v>71.551736280408008</v>
      </c>
      <c r="AO683" s="64">
        <f t="shared" ref="AO683" ca="1" si="635">AN683</f>
        <v>71.551736280408008</v>
      </c>
      <c r="AP683" s="88">
        <f>AK683-AK686</f>
        <v>1.0427001317342075</v>
      </c>
      <c r="AQ683" s="88">
        <f>AK684-AK687</f>
        <v>1.0531105995178223</v>
      </c>
      <c r="AR683" s="88">
        <f>AK685-AK688</f>
        <v>1.5934201876322476</v>
      </c>
      <c r="AS683" s="88">
        <f>data3!AM683</f>
        <v>3.4515957678518117E-2</v>
      </c>
      <c r="AT683" s="2"/>
    </row>
    <row r="684" spans="1:46">
      <c r="A684" s="14" t="str">
        <f>'data organization'!S685</f>
        <v>682:18:2:LO</v>
      </c>
      <c r="B684" s="45">
        <v>67.463951110839844</v>
      </c>
      <c r="C684" s="45">
        <v>70.656898498535156</v>
      </c>
      <c r="D684" s="45">
        <v>65.026321411132813</v>
      </c>
      <c r="E684" s="45">
        <v>74.891281127929688</v>
      </c>
      <c r="F684" s="45">
        <v>66.22796630859375</v>
      </c>
      <c r="G684" s="45">
        <v>69.901580810546875</v>
      </c>
      <c r="H684" s="45">
        <v>68.974594116210937</v>
      </c>
      <c r="I684" s="45">
        <v>61.289768218994141</v>
      </c>
      <c r="J684" s="45">
        <v>63.206684112548828</v>
      </c>
      <c r="K684" s="45">
        <v>69.86724853515625</v>
      </c>
      <c r="L684" s="45">
        <v>61.94781494140625</v>
      </c>
      <c r="M684" s="45">
        <v>65.455482482910156</v>
      </c>
      <c r="N684" s="45">
        <v>71.663993835449219</v>
      </c>
      <c r="O684" s="45">
        <v>60.288394927978516</v>
      </c>
      <c r="P684" s="45"/>
      <c r="Q684" s="45"/>
      <c r="R684" s="45">
        <v>61.255435943603516</v>
      </c>
      <c r="S684" s="45"/>
      <c r="T684" s="45"/>
      <c r="U684" s="45">
        <v>71.286338806152344</v>
      </c>
      <c r="V684" s="45">
        <v>66.113525390625</v>
      </c>
      <c r="W684" s="45">
        <v>65.163650512695312</v>
      </c>
      <c r="X684" s="45"/>
      <c r="Y684" s="45"/>
      <c r="Z684" s="45">
        <v>62.005035400390625</v>
      </c>
      <c r="AA684" s="45">
        <v>66.010528564453125</v>
      </c>
      <c r="AB684" s="45">
        <v>60.397117614746094</v>
      </c>
      <c r="AC684" s="45">
        <v>67.14923095703125</v>
      </c>
      <c r="AD684" s="45">
        <v>64.036392211914062</v>
      </c>
      <c r="AE684" s="45"/>
      <c r="AF684" s="45">
        <v>54.892425537109375</v>
      </c>
      <c r="AG684" s="45"/>
      <c r="AH684" s="2">
        <f t="shared" si="589"/>
        <v>4.5594992230947327</v>
      </c>
      <c r="AI684" s="2">
        <f t="shared" si="590"/>
        <v>54.892425537109375</v>
      </c>
      <c r="AJ684" s="2">
        <f t="shared" si="591"/>
        <v>58.792903722730948</v>
      </c>
      <c r="AK684" s="2">
        <f t="shared" si="592"/>
        <v>65.632152557373047</v>
      </c>
      <c r="AL684" s="2">
        <f t="shared" si="593"/>
        <v>72.471401392015139</v>
      </c>
      <c r="AM684" s="2">
        <f t="shared" si="594"/>
        <v>74.891281127929688</v>
      </c>
      <c r="AN684" s="89"/>
      <c r="AO684" s="64">
        <f t="shared" ref="AO684" ca="1" si="636">AN683</f>
        <v>71.551736280408008</v>
      </c>
      <c r="AP684" s="88"/>
      <c r="AQ684" s="88"/>
      <c r="AR684" s="88"/>
      <c r="AS684" s="88"/>
      <c r="AT684" s="2"/>
    </row>
    <row r="685" spans="1:46">
      <c r="A685" s="14" t="str">
        <f>'data organization'!S686</f>
        <v>683:18:2:HS</v>
      </c>
      <c r="B685" s="45">
        <v>66.85565185546875</v>
      </c>
      <c r="C685" s="45">
        <v>89.650947570800781</v>
      </c>
      <c r="D685" s="45">
        <v>67.217514038085938</v>
      </c>
      <c r="E685" s="45">
        <v>79.062179565429687</v>
      </c>
      <c r="F685" s="45">
        <v>67.269554138183594</v>
      </c>
      <c r="G685" s="45">
        <v>91.670783996582031</v>
      </c>
      <c r="H685" s="45">
        <v>75.145492553710938</v>
      </c>
      <c r="I685" s="45">
        <v>58.523231506347656</v>
      </c>
      <c r="J685" s="45">
        <v>61.191120147705078</v>
      </c>
      <c r="K685" s="45">
        <v>64.327308654785156</v>
      </c>
      <c r="L685" s="45">
        <v>57.929580688476563</v>
      </c>
      <c r="M685" s="45">
        <v>83.082931518554688</v>
      </c>
      <c r="N685" s="45">
        <v>95.615852355957031</v>
      </c>
      <c r="O685" s="45">
        <v>66.713737487792969</v>
      </c>
      <c r="P685" s="45"/>
      <c r="Q685" s="45"/>
      <c r="R685" s="45">
        <v>91.294731140136719</v>
      </c>
      <c r="S685" s="45"/>
      <c r="T685" s="45"/>
      <c r="U685" s="45">
        <v>61.366138458251953</v>
      </c>
      <c r="V685" s="45">
        <v>75.540473937988281</v>
      </c>
      <c r="W685" s="45">
        <v>67.359428405761719</v>
      </c>
      <c r="X685" s="45"/>
      <c r="Y685" s="45"/>
      <c r="Z685" s="45">
        <v>64.975357055664063</v>
      </c>
      <c r="AA685" s="45">
        <v>56.9267578125</v>
      </c>
      <c r="AB685" s="45">
        <v>60.940414428710938</v>
      </c>
      <c r="AC685" s="45">
        <v>70.734489440917969</v>
      </c>
      <c r="AD685" s="45">
        <v>54.0341796875</v>
      </c>
      <c r="AE685" s="45"/>
      <c r="AF685" s="45">
        <v>55.368122100830078</v>
      </c>
      <c r="AG685" s="45"/>
      <c r="AH685" s="2">
        <f t="shared" si="589"/>
        <v>12.384970294460713</v>
      </c>
      <c r="AI685" s="2">
        <f t="shared" si="590"/>
        <v>54.0341796875</v>
      </c>
      <c r="AJ685" s="2">
        <f t="shared" si="591"/>
        <v>51.539043664398207</v>
      </c>
      <c r="AK685" s="2">
        <f t="shared" si="592"/>
        <v>70.116499106089279</v>
      </c>
      <c r="AL685" s="2">
        <f t="shared" si="593"/>
        <v>88.693954547780351</v>
      </c>
      <c r="AM685" s="2">
        <f t="shared" si="594"/>
        <v>95.615852355957031</v>
      </c>
      <c r="AN685" s="89"/>
      <c r="AO685" s="64">
        <f t="shared" ref="AO685" ca="1" si="637">AN683</f>
        <v>71.551736280408008</v>
      </c>
      <c r="AP685" s="88"/>
      <c r="AQ685" s="88"/>
      <c r="AR685" s="88"/>
      <c r="AS685" s="88"/>
      <c r="AT685" s="2"/>
    </row>
    <row r="686" spans="1:46">
      <c r="A686" s="14" t="str">
        <f>'data organization'!S687</f>
        <v>684:18:1.98:HI</v>
      </c>
      <c r="B686" s="45">
        <v>70.695045471191406</v>
      </c>
      <c r="C686" s="45">
        <v>71.633476257324219</v>
      </c>
      <c r="D686" s="45">
        <v>67.254142761230469</v>
      </c>
      <c r="E686" s="45">
        <v>75.230789184570313</v>
      </c>
      <c r="F686" s="45">
        <v>69.91302490234375</v>
      </c>
      <c r="G686" s="45">
        <v>70.069427490234375</v>
      </c>
      <c r="H686" s="45">
        <v>68.348976135253906</v>
      </c>
      <c r="I686" s="45">
        <v>64.751663208007812</v>
      </c>
      <c r="J686" s="45">
        <v>68.505378723144531</v>
      </c>
      <c r="K686" s="45">
        <v>75.230789184570313</v>
      </c>
      <c r="L686" s="45">
        <v>63.813228607177734</v>
      </c>
      <c r="M686" s="45">
        <v>62.249179840087891</v>
      </c>
      <c r="N686" s="45">
        <v>70.069427490234375</v>
      </c>
      <c r="O686" s="45">
        <v>62.561988830566406</v>
      </c>
      <c r="P686" s="45"/>
      <c r="Q686" s="45"/>
      <c r="R686" s="45">
        <v>60.841533660888672</v>
      </c>
      <c r="S686" s="45"/>
      <c r="T686" s="45"/>
      <c r="U686" s="45">
        <v>80.079345703125</v>
      </c>
      <c r="V686" s="45">
        <v>64.595252990722656</v>
      </c>
      <c r="W686" s="45">
        <v>65.533683776855469</v>
      </c>
      <c r="X686" s="45"/>
      <c r="Y686" s="45"/>
      <c r="Z686" s="45">
        <v>63.187610626220703</v>
      </c>
      <c r="AA686" s="45">
        <v>71.477073669433594</v>
      </c>
      <c r="AB686" s="45">
        <v>62.561988830566406</v>
      </c>
      <c r="AC686" s="45">
        <v>68.348976135253906</v>
      </c>
      <c r="AD686" s="45">
        <v>68.818191528320312</v>
      </c>
      <c r="AE686" s="45"/>
      <c r="AF686" s="45">
        <v>56.775005340576172</v>
      </c>
      <c r="AG686" s="45"/>
      <c r="AH686" s="2">
        <f t="shared" si="589"/>
        <v>5.2404541215243103</v>
      </c>
      <c r="AI686" s="2">
        <f t="shared" si="590"/>
        <v>56.775005340576172</v>
      </c>
      <c r="AJ686" s="2">
        <f t="shared" si="591"/>
        <v>59.745368832209387</v>
      </c>
      <c r="AK686" s="2">
        <f t="shared" si="592"/>
        <v>67.60605001449585</v>
      </c>
      <c r="AL686" s="2">
        <f t="shared" si="593"/>
        <v>75.46673119678232</v>
      </c>
      <c r="AM686" s="2">
        <f t="shared" si="594"/>
        <v>80.079345703125</v>
      </c>
      <c r="AN686" s="89">
        <f ca="1">INDIRECT("'calcGREEN(1)'!R"&amp;ROW('calcGREEN(1)'!$V$17)+(ROW(AN686)-ROW($AN$116))/3&amp;"C"&amp;COLUMN('calcGREEN(1)'!$V$17),FALSE)</f>
        <v>70.407649815898296</v>
      </c>
      <c r="AO686" s="64">
        <f t="shared" ref="AO686" ca="1" si="638">AN686</f>
        <v>70.407649815898296</v>
      </c>
      <c r="AP686" s="88">
        <f>AK686-AK689</f>
        <v>1.0231491724650112</v>
      </c>
      <c r="AQ686" s="88">
        <f>AK687-AK690</f>
        <v>1.0588339169820173</v>
      </c>
      <c r="AR686" s="88">
        <f>AK688-AK691</f>
        <v>1.6782701810200962</v>
      </c>
      <c r="AS686" s="88">
        <f>data3!AM686</f>
        <v>3.2065153121948242E-2</v>
      </c>
      <c r="AT686" s="2"/>
    </row>
    <row r="687" spans="1:46">
      <c r="A687" s="14" t="str">
        <f>'data organization'!S688</f>
        <v>685:18:1.98:LO</v>
      </c>
      <c r="B687" s="45">
        <v>66.290916442871094</v>
      </c>
      <c r="C687" s="45">
        <v>69.546806335449219</v>
      </c>
      <c r="D687" s="45">
        <v>63.933395385742187</v>
      </c>
      <c r="E687" s="45">
        <v>73.815521240234375</v>
      </c>
      <c r="F687" s="45">
        <v>65.243759155273437</v>
      </c>
      <c r="G687" s="45">
        <v>68.80865478515625</v>
      </c>
      <c r="H687" s="45">
        <v>67.9102783203125</v>
      </c>
      <c r="I687" s="45">
        <v>60.128177642822266</v>
      </c>
      <c r="J687" s="45">
        <v>62.119476318359375</v>
      </c>
      <c r="K687" s="45">
        <v>68.80865478515625</v>
      </c>
      <c r="L687" s="45">
        <v>60.9578857421875</v>
      </c>
      <c r="M687" s="45">
        <v>64.448387145996094</v>
      </c>
      <c r="N687" s="45">
        <v>70.359352111816406</v>
      </c>
      <c r="O687" s="45">
        <v>59.361408233642578</v>
      </c>
      <c r="P687" s="45"/>
      <c r="Q687" s="45"/>
      <c r="R687" s="45">
        <v>60.259784698486328</v>
      </c>
      <c r="S687" s="45"/>
      <c r="T687" s="45"/>
      <c r="U687" s="45">
        <v>70.124740600585937</v>
      </c>
      <c r="V687" s="45">
        <v>65.083541870117187</v>
      </c>
      <c r="W687" s="45">
        <v>64.116500854492187</v>
      </c>
      <c r="X687" s="45"/>
      <c r="Y687" s="45"/>
      <c r="Z687" s="45">
        <v>61.221103668212891</v>
      </c>
      <c r="AA687" s="45">
        <v>64.8260498046875</v>
      </c>
      <c r="AB687" s="45">
        <v>59.361408233642578</v>
      </c>
      <c r="AC687" s="45">
        <v>66.09063720703125</v>
      </c>
      <c r="AD687" s="45">
        <v>63.086517333984375</v>
      </c>
      <c r="AE687" s="45"/>
      <c r="AF687" s="45">
        <v>53.994049072265625</v>
      </c>
      <c r="AG687" s="45"/>
      <c r="AH687" s="2">
        <f t="shared" si="589"/>
        <v>4.4977111872039028</v>
      </c>
      <c r="AI687" s="2">
        <f t="shared" si="590"/>
        <v>53.994049072265625</v>
      </c>
      <c r="AJ687" s="2">
        <f t="shared" si="591"/>
        <v>57.832475177049368</v>
      </c>
      <c r="AK687" s="2">
        <f t="shared" si="592"/>
        <v>64.579041957855225</v>
      </c>
      <c r="AL687" s="2">
        <f t="shared" si="593"/>
        <v>71.325608738661074</v>
      </c>
      <c r="AM687" s="2">
        <f t="shared" si="594"/>
        <v>73.815521240234375</v>
      </c>
      <c r="AN687" s="89"/>
      <c r="AO687" s="64">
        <f t="shared" ref="AO687" ca="1" si="639">AN686</f>
        <v>70.407649815898296</v>
      </c>
      <c r="AP687" s="88"/>
      <c r="AQ687" s="88"/>
      <c r="AR687" s="88"/>
      <c r="AS687" s="88"/>
      <c r="AT687" s="2"/>
    </row>
    <row r="688" spans="1:46">
      <c r="A688" s="14" t="str">
        <f>'data organization'!S689</f>
        <v>686:18:1.98:HS</v>
      </c>
      <c r="B688" s="45">
        <v>66.392082214355469</v>
      </c>
      <c r="C688" s="45">
        <v>78.454338073730469</v>
      </c>
      <c r="D688" s="45">
        <v>67.219879150390625</v>
      </c>
      <c r="E688" s="45">
        <v>77.94110107421875</v>
      </c>
      <c r="F688" s="45">
        <v>66.157928466796875</v>
      </c>
      <c r="G688" s="45">
        <v>84.544593811035156</v>
      </c>
      <c r="H688" s="45">
        <v>74.549476623535156</v>
      </c>
      <c r="I688" s="45">
        <v>57.664684295654297</v>
      </c>
      <c r="J688" s="45">
        <v>60.410621643066406</v>
      </c>
      <c r="K688" s="45">
        <v>64.10498046875</v>
      </c>
      <c r="L688" s="45">
        <v>57.113601684570313</v>
      </c>
      <c r="M688" s="45">
        <v>81.609443664550781</v>
      </c>
      <c r="N688" s="45">
        <v>93.487220764160156</v>
      </c>
      <c r="O688" s="45">
        <v>66.422828674316406</v>
      </c>
      <c r="P688" s="45"/>
      <c r="Q688" s="45"/>
      <c r="R688" s="45">
        <v>88.321739196777344</v>
      </c>
      <c r="S688" s="45"/>
      <c r="T688" s="45"/>
      <c r="U688" s="45">
        <v>60.311283111572266</v>
      </c>
      <c r="V688" s="45">
        <v>74.518730163574219</v>
      </c>
      <c r="W688" s="45">
        <v>67.12054443359375</v>
      </c>
      <c r="X688" s="45"/>
      <c r="Y688" s="45"/>
      <c r="Z688" s="45">
        <v>63.513694763183594</v>
      </c>
      <c r="AA688" s="45">
        <v>56.255054473876953</v>
      </c>
      <c r="AB688" s="45">
        <v>60.09368896484375</v>
      </c>
      <c r="AC688" s="45">
        <v>68.929885864257813</v>
      </c>
      <c r="AD688" s="45">
        <v>53.594261169433594</v>
      </c>
      <c r="AE688" s="45"/>
      <c r="AF688" s="45">
        <v>55.822231292724609</v>
      </c>
      <c r="AG688" s="45"/>
      <c r="AH688" s="2">
        <f t="shared" si="589"/>
        <v>10.940131091267862</v>
      </c>
      <c r="AI688" s="2">
        <f t="shared" si="590"/>
        <v>53.594261169433594</v>
      </c>
      <c r="AJ688" s="2">
        <f t="shared" si="591"/>
        <v>52.112882281555237</v>
      </c>
      <c r="AK688" s="2">
        <f t="shared" si="592"/>
        <v>68.523078918457031</v>
      </c>
      <c r="AL688" s="2">
        <f t="shared" si="593"/>
        <v>84.933275555358819</v>
      </c>
      <c r="AM688" s="2">
        <f t="shared" si="594"/>
        <v>93.487220764160156</v>
      </c>
      <c r="AN688" s="89"/>
      <c r="AO688" s="64">
        <f t="shared" ref="AO688" ca="1" si="640">AN686</f>
        <v>70.407649815898296</v>
      </c>
      <c r="AP688" s="88"/>
      <c r="AQ688" s="88"/>
      <c r="AR688" s="88"/>
      <c r="AS688" s="88"/>
      <c r="AT688" s="2"/>
    </row>
    <row r="689" spans="1:46">
      <c r="A689" s="14" t="str">
        <f>'data organization'!S690</f>
        <v>687:18:1.96:HI</v>
      </c>
      <c r="B689" s="45">
        <v>69.600212097167969</v>
      </c>
      <c r="C689" s="45">
        <v>70.538642883300781</v>
      </c>
      <c r="D689" s="45">
        <v>66.1593017578125</v>
      </c>
      <c r="E689" s="45">
        <v>74.135955810546875</v>
      </c>
      <c r="F689" s="45">
        <v>68.818191528320312</v>
      </c>
      <c r="G689" s="45">
        <v>68.974594116210937</v>
      </c>
      <c r="H689" s="45">
        <v>67.410545349121094</v>
      </c>
      <c r="I689" s="45">
        <v>63.813228607177734</v>
      </c>
      <c r="J689" s="45">
        <v>67.566947937011719</v>
      </c>
      <c r="K689" s="45">
        <v>74.135955810546875</v>
      </c>
      <c r="L689" s="45">
        <v>62.718395233154297</v>
      </c>
      <c r="M689" s="45">
        <v>61.310749053955078</v>
      </c>
      <c r="N689" s="45">
        <v>68.974594116210937</v>
      </c>
      <c r="O689" s="45">
        <v>61.623558044433594</v>
      </c>
      <c r="P689" s="45"/>
      <c r="Q689" s="45"/>
      <c r="R689" s="45">
        <v>59.903106689453125</v>
      </c>
      <c r="S689" s="45"/>
      <c r="T689" s="45"/>
      <c r="U689" s="45">
        <v>78.984512329101563</v>
      </c>
      <c r="V689" s="45">
        <v>63.656826019287109</v>
      </c>
      <c r="W689" s="45">
        <v>64.438850402832031</v>
      </c>
      <c r="X689" s="45"/>
      <c r="Y689" s="45"/>
      <c r="Z689" s="45">
        <v>62.249179840087891</v>
      </c>
      <c r="AA689" s="45">
        <v>70.382240295410156</v>
      </c>
      <c r="AB689" s="45">
        <v>61.623558044433594</v>
      </c>
      <c r="AC689" s="45">
        <v>67.254142761230469</v>
      </c>
      <c r="AD689" s="45">
        <v>67.723350524902344</v>
      </c>
      <c r="AE689" s="45"/>
      <c r="AF689" s="45">
        <v>55.99298095703125</v>
      </c>
      <c r="AG689" s="45"/>
      <c r="AH689" s="2">
        <f t="shared" si="589"/>
        <v>5.1726810366683251</v>
      </c>
      <c r="AI689" s="2">
        <f t="shared" si="590"/>
        <v>55.99298095703125</v>
      </c>
      <c r="AJ689" s="2">
        <f t="shared" si="591"/>
        <v>58.823879287028348</v>
      </c>
      <c r="AK689" s="2">
        <f t="shared" si="592"/>
        <v>66.582900842030838</v>
      </c>
      <c r="AL689" s="2">
        <f t="shared" si="593"/>
        <v>74.341922397033329</v>
      </c>
      <c r="AM689" s="2">
        <f t="shared" si="594"/>
        <v>78.984512329101563</v>
      </c>
      <c r="AN689" s="89">
        <f ca="1">INDIRECT("'calcGREEN(1)'!R"&amp;ROW('calcGREEN(1)'!$V$17)+(ROW(AN689)-ROW($AN$116))/3&amp;"C"&amp;COLUMN('calcGREEN(1)'!$V$17),FALSE)</f>
        <v>69.344799177044806</v>
      </c>
      <c r="AO689" s="64">
        <f t="shared" ref="AO689" ca="1" si="641">AN689</f>
        <v>69.344799177044806</v>
      </c>
      <c r="AP689" s="88">
        <f>AK689-AK692</f>
        <v>1.0752838452657016</v>
      </c>
      <c r="AQ689" s="88">
        <f>AK690-AK693</f>
        <v>1.0330824851989746</v>
      </c>
      <c r="AR689" s="88">
        <f>AK691-AK694</f>
        <v>1.4832431475321499</v>
      </c>
      <c r="AS689" s="88">
        <f>data3!AM689</f>
        <v>3.3031578986875143E-2</v>
      </c>
      <c r="AT689" s="2"/>
    </row>
    <row r="690" spans="1:46">
      <c r="A690" s="14" t="str">
        <f>'data organization'!S691</f>
        <v>688:18:1.96:LO</v>
      </c>
      <c r="B690" s="45">
        <v>65.152206420898437</v>
      </c>
      <c r="C690" s="45">
        <v>68.408103942871094</v>
      </c>
      <c r="D690" s="45">
        <v>62.857631683349609</v>
      </c>
      <c r="E690" s="45">
        <v>72.671089172363281</v>
      </c>
      <c r="F690" s="45">
        <v>64.024948120117187</v>
      </c>
      <c r="G690" s="45">
        <v>67.589836120605469</v>
      </c>
      <c r="H690" s="45">
        <v>66.87457275390625</v>
      </c>
      <c r="I690" s="45">
        <v>59.195468902587891</v>
      </c>
      <c r="J690" s="45">
        <v>61.272602081298828</v>
      </c>
      <c r="K690" s="45">
        <v>67.612724304199219</v>
      </c>
      <c r="L690" s="45">
        <v>59.819179534912109</v>
      </c>
      <c r="M690" s="45">
        <v>63.458457946777344</v>
      </c>
      <c r="N690" s="45">
        <v>69.157699584960937</v>
      </c>
      <c r="O690" s="45">
        <v>58.302814483642578</v>
      </c>
      <c r="P690" s="45"/>
      <c r="Q690" s="45"/>
      <c r="R690" s="45">
        <v>59.481575012207031</v>
      </c>
      <c r="S690" s="45"/>
      <c r="T690" s="45"/>
      <c r="U690" s="45">
        <v>69.020370483398437</v>
      </c>
      <c r="V690" s="45">
        <v>64.013504028320312</v>
      </c>
      <c r="W690" s="45">
        <v>63.063629150390625</v>
      </c>
      <c r="X690" s="45"/>
      <c r="Y690" s="45"/>
      <c r="Z690" s="45">
        <v>60.288394927978516</v>
      </c>
      <c r="AA690" s="45">
        <v>63.818950653076172</v>
      </c>
      <c r="AB690" s="45">
        <v>58.360034942626953</v>
      </c>
      <c r="AC690" s="45">
        <v>64.951934814453125</v>
      </c>
      <c r="AD690" s="45">
        <v>61.982147216796875</v>
      </c>
      <c r="AE690" s="45"/>
      <c r="AF690" s="45">
        <v>53.10711669921875</v>
      </c>
      <c r="AG690" s="45"/>
      <c r="AH690" s="2">
        <f t="shared" si="589"/>
        <v>4.4184988609775182</v>
      </c>
      <c r="AI690" s="2">
        <f t="shared" si="590"/>
        <v>53.10711669921875</v>
      </c>
      <c r="AJ690" s="2">
        <f t="shared" si="591"/>
        <v>56.892459749406932</v>
      </c>
      <c r="AK690" s="2">
        <f t="shared" si="592"/>
        <v>63.520208040873207</v>
      </c>
      <c r="AL690" s="2">
        <f t="shared" si="593"/>
        <v>70.14795633233949</v>
      </c>
      <c r="AM690" s="2">
        <f t="shared" si="594"/>
        <v>72.671089172363281</v>
      </c>
      <c r="AN690" s="89"/>
      <c r="AO690" s="64">
        <f t="shared" ref="AO690" ca="1" si="642">AN689</f>
        <v>69.344799177044806</v>
      </c>
      <c r="AP690" s="88"/>
      <c r="AQ690" s="88"/>
      <c r="AR690" s="88"/>
      <c r="AS690" s="88"/>
      <c r="AT690" s="2"/>
    </row>
    <row r="691" spans="1:46">
      <c r="A691" s="14" t="str">
        <f>'data organization'!S692</f>
        <v>689:18:1.96:HS</v>
      </c>
      <c r="B691" s="45">
        <v>65.519340515136719</v>
      </c>
      <c r="C691" s="45">
        <v>75.488441467285156</v>
      </c>
      <c r="D691" s="45">
        <v>67.226974487304688</v>
      </c>
      <c r="E691" s="45">
        <v>77.621803283691406</v>
      </c>
      <c r="F691" s="45">
        <v>64.963531494140625</v>
      </c>
      <c r="G691" s="45">
        <v>72.11810302734375</v>
      </c>
      <c r="H691" s="45">
        <v>73.688560485839844</v>
      </c>
      <c r="I691" s="45">
        <v>57.071029663085937</v>
      </c>
      <c r="J691" s="45">
        <v>58.636760711669922</v>
      </c>
      <c r="K691" s="45">
        <v>63.121078491210938</v>
      </c>
      <c r="L691" s="45">
        <v>56.238498687744141</v>
      </c>
      <c r="M691" s="45">
        <v>80.431602478027344</v>
      </c>
      <c r="N691" s="45">
        <v>91.668418884277344</v>
      </c>
      <c r="O691" s="45">
        <v>65.708549499511719</v>
      </c>
      <c r="P691" s="45"/>
      <c r="Q691" s="45"/>
      <c r="R691" s="45">
        <v>84.0762939453125</v>
      </c>
      <c r="S691" s="45"/>
      <c r="T691" s="45"/>
      <c r="U691" s="45">
        <v>58.948959350585938</v>
      </c>
      <c r="V691" s="45">
        <v>73.648353576660156</v>
      </c>
      <c r="W691" s="45">
        <v>66.79888916015625</v>
      </c>
      <c r="X691" s="45"/>
      <c r="Y691" s="45"/>
      <c r="Z691" s="45">
        <v>61.9053955078125</v>
      </c>
      <c r="AA691" s="45">
        <v>55.618827819824219</v>
      </c>
      <c r="AB691" s="45">
        <v>58.688793182373047</v>
      </c>
      <c r="AC691" s="45">
        <v>67.037765502929688</v>
      </c>
      <c r="AD691" s="45">
        <v>52.688411712646484</v>
      </c>
      <c r="AE691" s="45"/>
      <c r="AF691" s="45">
        <v>55.361026763916016</v>
      </c>
      <c r="AG691" s="45"/>
      <c r="AH691" s="2">
        <f t="shared" si="589"/>
        <v>10.037155100891543</v>
      </c>
      <c r="AI691" s="2">
        <f t="shared" si="590"/>
        <v>52.688411712646484</v>
      </c>
      <c r="AJ691" s="2">
        <f t="shared" si="591"/>
        <v>51.78907608609962</v>
      </c>
      <c r="AK691" s="2">
        <f t="shared" si="592"/>
        <v>66.844808737436935</v>
      </c>
      <c r="AL691" s="2">
        <f t="shared" si="593"/>
        <v>81.900541388774244</v>
      </c>
      <c r="AM691" s="2">
        <f t="shared" si="594"/>
        <v>91.668418884277344</v>
      </c>
      <c r="AN691" s="89"/>
      <c r="AO691" s="64">
        <f t="shared" ref="AO691" ca="1" si="643">AN689</f>
        <v>69.344799177044806</v>
      </c>
      <c r="AP691" s="88"/>
      <c r="AQ691" s="88"/>
      <c r="AR691" s="88"/>
      <c r="AS691" s="88"/>
      <c r="AT691" s="2"/>
    </row>
    <row r="692" spans="1:46">
      <c r="A692" s="14" t="str">
        <f>'data organization'!S693</f>
        <v>690:18:1.94:HI</v>
      </c>
      <c r="B692" s="45">
        <v>68.505378723144531</v>
      </c>
      <c r="C692" s="45">
        <v>69.443809509277344</v>
      </c>
      <c r="D692" s="45">
        <v>65.064468383789063</v>
      </c>
      <c r="E692" s="45">
        <v>72.884719848632813</v>
      </c>
      <c r="F692" s="45">
        <v>67.723350524902344</v>
      </c>
      <c r="G692" s="45">
        <v>67.8797607421875</v>
      </c>
      <c r="H692" s="45">
        <v>66.315711975097656</v>
      </c>
      <c r="I692" s="45">
        <v>62.718395233154297</v>
      </c>
      <c r="J692" s="45">
        <v>66.472114562988281</v>
      </c>
      <c r="K692" s="45">
        <v>72.884719848632813</v>
      </c>
      <c r="L692" s="45">
        <v>61.779964447021484</v>
      </c>
      <c r="M692" s="45">
        <v>60.372318267822266</v>
      </c>
      <c r="N692" s="45">
        <v>67.8797607421875</v>
      </c>
      <c r="O692" s="45">
        <v>60.528724670410156</v>
      </c>
      <c r="P692" s="45"/>
      <c r="Q692" s="45"/>
      <c r="R692" s="45">
        <v>58.964675903320313</v>
      </c>
      <c r="S692" s="45"/>
      <c r="T692" s="45"/>
      <c r="U692" s="45">
        <v>77.733268737792969</v>
      </c>
      <c r="V692" s="45">
        <v>62.561988830566406</v>
      </c>
      <c r="W692" s="45">
        <v>63.500419616699219</v>
      </c>
      <c r="X692" s="45"/>
      <c r="Y692" s="45"/>
      <c r="Z692" s="45">
        <v>61.154346466064453</v>
      </c>
      <c r="AA692" s="45">
        <v>69.287406921386719</v>
      </c>
      <c r="AB692" s="45">
        <v>60.528724670410156</v>
      </c>
      <c r="AC692" s="45">
        <v>66.1593017578125</v>
      </c>
      <c r="AD692" s="45">
        <v>66.784927368164063</v>
      </c>
      <c r="AE692" s="45"/>
      <c r="AF692" s="45">
        <v>55.054550170898438</v>
      </c>
      <c r="AG692" s="45"/>
      <c r="AH692" s="2">
        <f t="shared" si="589"/>
        <v>5.1008725812868754</v>
      </c>
      <c r="AI692" s="2">
        <f t="shared" si="590"/>
        <v>55.054550170898438</v>
      </c>
      <c r="AJ692" s="2">
        <f t="shared" si="591"/>
        <v>57.856308124834825</v>
      </c>
      <c r="AK692" s="2">
        <f t="shared" si="592"/>
        <v>65.507616996765137</v>
      </c>
      <c r="AL692" s="2">
        <f t="shared" si="593"/>
        <v>73.158925868695448</v>
      </c>
      <c r="AM692" s="2">
        <f t="shared" si="594"/>
        <v>77.733268737792969</v>
      </c>
      <c r="AN692" s="89">
        <f ca="1">INDIRECT("'calcGREEN(1)'!R"&amp;ROW('calcGREEN(1)'!$V$17)+(ROW(AN692)-ROW($AN$116))/3&amp;"C"&amp;COLUMN('calcGREEN(1)'!$V$17),FALSE)</f>
        <v>68.249914811608591</v>
      </c>
      <c r="AO692" s="64">
        <f t="shared" ref="AO692" ca="1" si="644">AN692</f>
        <v>68.249914811608591</v>
      </c>
      <c r="AP692" s="88">
        <f>AK692-AK695</f>
        <v>1.0361831982930454</v>
      </c>
      <c r="AQ692" s="88">
        <f>AK693-AK696</f>
        <v>1.0380905469258579</v>
      </c>
      <c r="AR692" s="88">
        <f>AK694-AK697</f>
        <v>1.3192598025004116</v>
      </c>
      <c r="AS692" s="88">
        <f>data3!AM692</f>
        <v>3.4580961350471728E-2</v>
      </c>
      <c r="AT692" s="2"/>
    </row>
    <row r="693" spans="1:46">
      <c r="A693" s="14" t="str">
        <f>'data organization'!S694</f>
        <v>691:18:1.94:LO</v>
      </c>
      <c r="B693" s="45">
        <v>64.047836303710937</v>
      </c>
      <c r="C693" s="45">
        <v>67.235061645507813</v>
      </c>
      <c r="D693" s="45">
        <v>61.913482666015625</v>
      </c>
      <c r="E693" s="45">
        <v>71.440834045410156</v>
      </c>
      <c r="F693" s="45">
        <v>62.949188232421875</v>
      </c>
      <c r="G693" s="45">
        <v>66.273750305175781</v>
      </c>
      <c r="H693" s="45">
        <v>65.775924682617188</v>
      </c>
      <c r="I693" s="45">
        <v>58.211261749267578</v>
      </c>
      <c r="J693" s="45">
        <v>60.374225616455078</v>
      </c>
      <c r="K693" s="45">
        <v>66.542686462402344</v>
      </c>
      <c r="L693" s="45">
        <v>58.886474609375</v>
      </c>
      <c r="M693" s="45">
        <v>62.411308288574219</v>
      </c>
      <c r="N693" s="45">
        <v>68.02471923828125</v>
      </c>
      <c r="O693" s="45">
        <v>57.301441192626953</v>
      </c>
      <c r="P693" s="45"/>
      <c r="Q693" s="45"/>
      <c r="R693" s="45">
        <v>58.508811950683594</v>
      </c>
      <c r="S693" s="45"/>
      <c r="T693" s="45"/>
      <c r="U693" s="45">
        <v>68.013275146484375</v>
      </c>
      <c r="V693" s="45">
        <v>62.994964599609375</v>
      </c>
      <c r="W693" s="45">
        <v>62.090866088867188</v>
      </c>
      <c r="X693" s="45"/>
      <c r="Y693" s="45"/>
      <c r="Z693" s="45">
        <v>59.138248443603516</v>
      </c>
      <c r="AA693" s="45">
        <v>62.977798461914062</v>
      </c>
      <c r="AB693" s="45">
        <v>57.433052062988281</v>
      </c>
      <c r="AC693" s="45">
        <v>63.899063110351562</v>
      </c>
      <c r="AD693" s="45">
        <v>60.929275512695313</v>
      </c>
      <c r="AE693" s="45"/>
      <c r="AF693" s="45">
        <v>52.317462921142578</v>
      </c>
      <c r="AG693" s="45"/>
      <c r="AH693" s="2">
        <f t="shared" si="589"/>
        <v>4.3348369843217016</v>
      </c>
      <c r="AI693" s="2">
        <f t="shared" si="590"/>
        <v>52.317462921142578</v>
      </c>
      <c r="AJ693" s="2">
        <f t="shared" si="591"/>
        <v>55.98487007919168</v>
      </c>
      <c r="AK693" s="2">
        <f t="shared" si="592"/>
        <v>62.487125555674233</v>
      </c>
      <c r="AL693" s="2">
        <f t="shared" si="593"/>
        <v>68.989381032156786</v>
      </c>
      <c r="AM693" s="2">
        <f t="shared" si="594"/>
        <v>71.440834045410156</v>
      </c>
      <c r="AN693" s="89"/>
      <c r="AO693" s="64">
        <f t="shared" ref="AO693" ca="1" si="645">AN692</f>
        <v>68.249914811608591</v>
      </c>
      <c r="AP693" s="88"/>
      <c r="AQ693" s="88"/>
      <c r="AR693" s="88"/>
      <c r="AS693" s="88"/>
      <c r="AT693" s="2"/>
    </row>
    <row r="694" spans="1:46">
      <c r="A694" s="14" t="str">
        <f>'data organization'!S695</f>
        <v>692:18:1.94:HS</v>
      </c>
      <c r="B694" s="45">
        <v>63.939422607421875</v>
      </c>
      <c r="C694" s="45">
        <v>70.9615478515625</v>
      </c>
      <c r="D694" s="45">
        <v>67.621955871582031</v>
      </c>
      <c r="E694" s="45">
        <v>76.559852600097656</v>
      </c>
      <c r="F694" s="45">
        <v>63.868465423583984</v>
      </c>
      <c r="G694" s="45">
        <v>67.111083984375</v>
      </c>
      <c r="H694" s="45">
        <v>72.874954223632812</v>
      </c>
      <c r="I694" s="45">
        <v>56.001983642578125</v>
      </c>
      <c r="J694" s="45">
        <v>57.300449371337891</v>
      </c>
      <c r="K694" s="45">
        <v>61.810787200927734</v>
      </c>
      <c r="L694" s="45">
        <v>56.389869689941406</v>
      </c>
      <c r="M694" s="45">
        <v>79.178070068359375</v>
      </c>
      <c r="N694" s="45">
        <v>90.197296142578125</v>
      </c>
      <c r="O694" s="45">
        <v>64.634773254394531</v>
      </c>
      <c r="P694" s="45"/>
      <c r="Q694" s="45"/>
      <c r="R694" s="45">
        <v>78.941558837890625</v>
      </c>
      <c r="S694" s="45"/>
      <c r="T694" s="45"/>
      <c r="U694" s="45">
        <v>57.962692260742188</v>
      </c>
      <c r="V694" s="45">
        <v>71.876861572265625</v>
      </c>
      <c r="W694" s="45">
        <v>66.292747497558594</v>
      </c>
      <c r="X694" s="45"/>
      <c r="Y694" s="45"/>
      <c r="Z694" s="45">
        <v>60.897842407226562</v>
      </c>
      <c r="AA694" s="45">
        <v>54.923477172851563</v>
      </c>
      <c r="AB694" s="45">
        <v>57.730907440185547</v>
      </c>
      <c r="AC694" s="45">
        <v>65.157470703125</v>
      </c>
      <c r="AD694" s="45">
        <v>51.784923553466797</v>
      </c>
      <c r="AE694" s="45"/>
      <c r="AF694" s="45">
        <v>54.658580780029297</v>
      </c>
      <c r="AG694" s="45"/>
      <c r="AH694" s="2">
        <f t="shared" si="589"/>
        <v>9.4364156991763082</v>
      </c>
      <c r="AI694" s="2">
        <f t="shared" si="590"/>
        <v>51.784923553466797</v>
      </c>
      <c r="AJ694" s="2">
        <f t="shared" si="591"/>
        <v>51.206942041140323</v>
      </c>
      <c r="AK694" s="2">
        <f t="shared" si="592"/>
        <v>65.361565589904785</v>
      </c>
      <c r="AL694" s="2">
        <f t="shared" si="593"/>
        <v>79.516189138669247</v>
      </c>
      <c r="AM694" s="2">
        <f t="shared" si="594"/>
        <v>90.197296142578125</v>
      </c>
      <c r="AN694" s="89"/>
      <c r="AO694" s="64">
        <f t="shared" ref="AO694" ca="1" si="646">AN692</f>
        <v>68.249914811608591</v>
      </c>
      <c r="AP694" s="88"/>
      <c r="AQ694" s="88"/>
      <c r="AR694" s="88"/>
      <c r="AS694" s="88"/>
      <c r="AT694" s="2"/>
    </row>
    <row r="695" spans="1:46">
      <c r="A695" s="14" t="str">
        <f>'data organization'!S696</f>
        <v>693:18:1.92:HI</v>
      </c>
      <c r="B695" s="45">
        <v>67.410545349121094</v>
      </c>
      <c r="C695" s="45">
        <v>68.348976135253906</v>
      </c>
      <c r="D695" s="45">
        <v>64.12603759765625</v>
      </c>
      <c r="E695" s="45">
        <v>71.789886474609375</v>
      </c>
      <c r="F695" s="45">
        <v>66.628517150878906</v>
      </c>
      <c r="G695" s="45">
        <v>66.784927368164063</v>
      </c>
      <c r="H695" s="45">
        <v>65.220870971679688</v>
      </c>
      <c r="I695" s="45">
        <v>61.779964447021484</v>
      </c>
      <c r="J695" s="45">
        <v>65.377281188964844</v>
      </c>
      <c r="K695" s="45">
        <v>71.789886474609375</v>
      </c>
      <c r="L695" s="45">
        <v>60.841533660888672</v>
      </c>
      <c r="M695" s="45">
        <v>59.433891296386719</v>
      </c>
      <c r="N695" s="45">
        <v>66.784927368164063</v>
      </c>
      <c r="O695" s="45">
        <v>59.590293884277344</v>
      </c>
      <c r="P695" s="45"/>
      <c r="Q695" s="45"/>
      <c r="R695" s="45">
        <v>58.0262451171875</v>
      </c>
      <c r="S695" s="45"/>
      <c r="T695" s="45"/>
      <c r="U695" s="45">
        <v>76.482032775878906</v>
      </c>
      <c r="V695" s="45">
        <v>61.623558044433594</v>
      </c>
      <c r="W695" s="45">
        <v>62.405586242675781</v>
      </c>
      <c r="X695" s="45"/>
      <c r="Y695" s="45"/>
      <c r="Z695" s="45">
        <v>60.215915679931641</v>
      </c>
      <c r="AA695" s="45">
        <v>68.19256591796875</v>
      </c>
      <c r="AB695" s="45">
        <v>59.590293884277344</v>
      </c>
      <c r="AC695" s="45">
        <v>65.064468383789063</v>
      </c>
      <c r="AD695" s="45">
        <v>65.690086364746094</v>
      </c>
      <c r="AE695" s="45"/>
      <c r="AF695" s="45">
        <v>54.116119384765625</v>
      </c>
      <c r="AG695" s="45"/>
      <c r="AH695" s="2">
        <f t="shared" si="589"/>
        <v>5.022986186819435</v>
      </c>
      <c r="AI695" s="2">
        <f t="shared" si="590"/>
        <v>54.116119384765625</v>
      </c>
      <c r="AJ695" s="2">
        <f t="shared" si="591"/>
        <v>56.936954518242942</v>
      </c>
      <c r="AK695" s="2">
        <f t="shared" si="592"/>
        <v>64.471433798472091</v>
      </c>
      <c r="AL695" s="2">
        <f t="shared" si="593"/>
        <v>72.005913078701241</v>
      </c>
      <c r="AM695" s="2">
        <f t="shared" si="594"/>
        <v>76.482032775878906</v>
      </c>
      <c r="AN695" s="89">
        <f ca="1">INDIRECT("'calcGREEN(1)'!R"&amp;ROW('calcGREEN(1)'!$V$17)+(ROW(AN695)-ROW($AN$116))/3&amp;"C"&amp;COLUMN('calcGREEN(1)'!$V$17),FALSE)</f>
        <v>67.103673696721842</v>
      </c>
      <c r="AO695" s="64">
        <f t="shared" ref="AO695" ca="1" si="647">AN695</f>
        <v>67.103673696721842</v>
      </c>
      <c r="AP695" s="88">
        <f>AK695-AK698</f>
        <v>1.0622506141662669</v>
      </c>
      <c r="AQ695" s="88">
        <f>AK696-AK699</f>
        <v>1.0657478968302456</v>
      </c>
      <c r="AR695" s="88">
        <f>AK697-AK700</f>
        <v>1.4080527623494419</v>
      </c>
      <c r="AS695" s="88">
        <f>data3!AM695</f>
        <v>3.2257729961026271E-2</v>
      </c>
      <c r="AT695" s="2"/>
    </row>
    <row r="696" spans="1:46">
      <c r="A696" s="14" t="str">
        <f>'data organization'!S697</f>
        <v>694:18:1.92:LO</v>
      </c>
      <c r="B696" s="45">
        <v>62.994964599609375</v>
      </c>
      <c r="C696" s="45">
        <v>65.878921508789063</v>
      </c>
      <c r="D696" s="45">
        <v>60.9578857421875</v>
      </c>
      <c r="E696" s="45">
        <v>70.376518249511719</v>
      </c>
      <c r="F696" s="45">
        <v>62.03936767578125</v>
      </c>
      <c r="G696" s="45">
        <v>65.083541870117187</v>
      </c>
      <c r="H696" s="45">
        <v>64.723045349121094</v>
      </c>
      <c r="I696" s="45">
        <v>57.261386871337891</v>
      </c>
      <c r="J696" s="45">
        <v>59.235523223876953</v>
      </c>
      <c r="K696" s="45">
        <v>65.438316345214844</v>
      </c>
      <c r="L696" s="45">
        <v>57.816432952880859</v>
      </c>
      <c r="M696" s="45">
        <v>61.512931823730469</v>
      </c>
      <c r="N696" s="45">
        <v>66.817352294921875</v>
      </c>
      <c r="O696" s="45">
        <v>56.322956085205078</v>
      </c>
      <c r="P696" s="45"/>
      <c r="Q696" s="45"/>
      <c r="R696" s="45">
        <v>57.467384338378906</v>
      </c>
      <c r="S696" s="45"/>
      <c r="T696" s="45"/>
      <c r="U696" s="45">
        <v>66.817352294921875</v>
      </c>
      <c r="V696" s="45">
        <v>62.113754272460938</v>
      </c>
      <c r="W696" s="45">
        <v>61.169605255126953</v>
      </c>
      <c r="X696" s="45"/>
      <c r="Y696" s="45"/>
      <c r="Z696" s="45">
        <v>58.1025390625</v>
      </c>
      <c r="AA696" s="45">
        <v>61.890594482421875</v>
      </c>
      <c r="AB696" s="45">
        <v>56.483177185058594</v>
      </c>
      <c r="AC696" s="45">
        <v>62.743190765380859</v>
      </c>
      <c r="AD696" s="45">
        <v>60.03662109375</v>
      </c>
      <c r="AE696" s="45"/>
      <c r="AF696" s="45">
        <v>51.493476867675781</v>
      </c>
      <c r="AG696" s="45"/>
      <c r="AH696" s="2">
        <f t="shared" si="589"/>
        <v>4.2575099682629043</v>
      </c>
      <c r="AI696" s="2">
        <f t="shared" si="590"/>
        <v>51.493476867675781</v>
      </c>
      <c r="AJ696" s="2">
        <f t="shared" si="591"/>
        <v>55.062770056354019</v>
      </c>
      <c r="AK696" s="2">
        <f t="shared" si="592"/>
        <v>61.449035008748375</v>
      </c>
      <c r="AL696" s="2">
        <f t="shared" si="593"/>
        <v>67.835299961142738</v>
      </c>
      <c r="AM696" s="2">
        <f t="shared" si="594"/>
        <v>70.376518249511719</v>
      </c>
      <c r="AN696" s="89"/>
      <c r="AO696" s="64">
        <f t="shared" ref="AO696" ca="1" si="648">AN695</f>
        <v>67.103673696721842</v>
      </c>
      <c r="AP696" s="88"/>
      <c r="AQ696" s="88"/>
      <c r="AR696" s="88"/>
      <c r="AS696" s="88"/>
      <c r="AT696" s="2"/>
    </row>
    <row r="697" spans="1:46">
      <c r="A697" s="14" t="str">
        <f>'data organization'!S698</f>
        <v>695:18:1.92:HS</v>
      </c>
      <c r="B697" s="45">
        <v>62.253070831298828</v>
      </c>
      <c r="C697" s="45">
        <v>67.477684020996094</v>
      </c>
      <c r="D697" s="45">
        <v>67.378349304199219</v>
      </c>
      <c r="E697" s="45">
        <v>75.294502258300781</v>
      </c>
      <c r="F697" s="45">
        <v>62.449378967285156</v>
      </c>
      <c r="G697" s="45">
        <v>65.098342895507813</v>
      </c>
      <c r="H697" s="45">
        <v>71.952545166015625</v>
      </c>
      <c r="I697" s="45">
        <v>55.590446472167969</v>
      </c>
      <c r="J697" s="45">
        <v>56.252689361572266</v>
      </c>
      <c r="K697" s="45">
        <v>60.363315582275391</v>
      </c>
      <c r="L697" s="45">
        <v>56.392234802246094</v>
      </c>
      <c r="M697" s="45">
        <v>77.307243347167969</v>
      </c>
      <c r="N697" s="45">
        <v>88.489662170410156</v>
      </c>
      <c r="O697" s="45">
        <v>63.731288909912109</v>
      </c>
      <c r="P697" s="45"/>
      <c r="Q697" s="45"/>
      <c r="R697" s="45">
        <v>73.650718688964844</v>
      </c>
      <c r="S697" s="45"/>
      <c r="T697" s="45"/>
      <c r="U697" s="45">
        <v>58.002899169921875</v>
      </c>
      <c r="V697" s="45">
        <v>70.067520141601562</v>
      </c>
      <c r="W697" s="45">
        <v>66.101165771484375</v>
      </c>
      <c r="X697" s="45"/>
      <c r="Y697" s="45"/>
      <c r="Z697" s="45">
        <v>59.686885833740234</v>
      </c>
      <c r="AA697" s="45">
        <v>54.317996978759766</v>
      </c>
      <c r="AB697" s="45">
        <v>56.93621826171875</v>
      </c>
      <c r="AC697" s="45">
        <v>63.610664367675781</v>
      </c>
      <c r="AD697" s="45">
        <v>51.162891387939453</v>
      </c>
      <c r="AE697" s="45"/>
      <c r="AF697" s="45">
        <v>53.447624206542969</v>
      </c>
      <c r="AG697" s="45"/>
      <c r="AH697" s="2">
        <f t="shared" si="589"/>
        <v>8.8674964573999677</v>
      </c>
      <c r="AI697" s="2">
        <f t="shared" si="590"/>
        <v>51.162891387939453</v>
      </c>
      <c r="AJ697" s="2">
        <f t="shared" si="591"/>
        <v>50.741061101304425</v>
      </c>
      <c r="AK697" s="2">
        <f t="shared" si="592"/>
        <v>64.042305787404374</v>
      </c>
      <c r="AL697" s="2">
        <f t="shared" si="593"/>
        <v>77.343550473504322</v>
      </c>
      <c r="AM697" s="2">
        <f t="shared" si="594"/>
        <v>88.489662170410156</v>
      </c>
      <c r="AN697" s="89"/>
      <c r="AO697" s="64">
        <f t="shared" ref="AO697" ca="1" si="649">AN695</f>
        <v>67.103673696721842</v>
      </c>
      <c r="AP697" s="88"/>
      <c r="AQ697" s="88"/>
      <c r="AR697" s="88"/>
      <c r="AS697" s="88"/>
      <c r="AT697" s="2"/>
    </row>
    <row r="698" spans="1:46">
      <c r="A698" s="14" t="str">
        <f>'data organization'!S699</f>
        <v>696:18:1.9:HI</v>
      </c>
      <c r="B698" s="45">
        <v>66.315711975097656</v>
      </c>
      <c r="C698" s="45">
        <v>67.254142761230469</v>
      </c>
      <c r="D698" s="45">
        <v>63.031204223632812</v>
      </c>
      <c r="E698" s="45">
        <v>70.538642883300781</v>
      </c>
      <c r="F698" s="45">
        <v>65.533683776855469</v>
      </c>
      <c r="G698" s="45">
        <v>65.690086364746094</v>
      </c>
      <c r="H698" s="45">
        <v>64.12603759765625</v>
      </c>
      <c r="I698" s="45">
        <v>60.685131072998047</v>
      </c>
      <c r="J698" s="45">
        <v>64.282447814941406</v>
      </c>
      <c r="K698" s="45">
        <v>70.538642883300781</v>
      </c>
      <c r="L698" s="45">
        <v>59.746700286865234</v>
      </c>
      <c r="M698" s="45">
        <v>58.495460510253906</v>
      </c>
      <c r="N698" s="45">
        <v>65.690086364746094</v>
      </c>
      <c r="O698" s="45">
        <v>58.651866912841797</v>
      </c>
      <c r="P698" s="45"/>
      <c r="Q698" s="45"/>
      <c r="R698" s="45">
        <v>57.087814331054687</v>
      </c>
      <c r="S698" s="45"/>
      <c r="T698" s="45"/>
      <c r="U698" s="45">
        <v>75.230789184570313</v>
      </c>
      <c r="V698" s="45">
        <v>60.528724670410156</v>
      </c>
      <c r="W698" s="45">
        <v>61.467155456542969</v>
      </c>
      <c r="X698" s="45"/>
      <c r="Y698" s="45"/>
      <c r="Z698" s="45">
        <v>59.277484893798828</v>
      </c>
      <c r="AA698" s="45">
        <v>67.097732543945313</v>
      </c>
      <c r="AB698" s="45">
        <v>58.651866912841797</v>
      </c>
      <c r="AC698" s="45">
        <v>63.969635009765625</v>
      </c>
      <c r="AD698" s="45">
        <v>64.595252990722656</v>
      </c>
      <c r="AE698" s="45"/>
      <c r="AF698" s="45">
        <v>53.334095001220703</v>
      </c>
      <c r="AG698" s="45"/>
      <c r="AH698" s="2">
        <f t="shared" si="589"/>
        <v>4.9217975942756</v>
      </c>
      <c r="AI698" s="2">
        <f t="shared" si="590"/>
        <v>53.334095001220703</v>
      </c>
      <c r="AJ698" s="2">
        <f t="shared" si="591"/>
        <v>56.026486792892428</v>
      </c>
      <c r="AK698" s="2">
        <f t="shared" si="592"/>
        <v>63.409183184305824</v>
      </c>
      <c r="AL698" s="2">
        <f t="shared" si="593"/>
        <v>70.791879575719221</v>
      </c>
      <c r="AM698" s="2">
        <f t="shared" si="594"/>
        <v>75.230789184570313</v>
      </c>
      <c r="AN698" s="89">
        <f ca="1">INDIRECT("'calcGREEN(1)'!R"&amp;ROW('calcGREEN(1)'!$V$17)+(ROW(AN698)-ROW($AN$116))/3&amp;"C"&amp;COLUMN('calcGREEN(1)'!$V$17),FALSE)</f>
        <v>66.034439791408843</v>
      </c>
      <c r="AO698" s="64">
        <f t="shared" ref="AO698" ca="1" si="650">AN698</f>
        <v>66.034439791408843</v>
      </c>
      <c r="AP698" s="88">
        <f>AK698-AK701</f>
        <v>1.0492165883382114</v>
      </c>
      <c r="AQ698" s="88">
        <f>AK699-AK702</f>
        <v>1.0438119570414202</v>
      </c>
      <c r="AR698" s="88">
        <f>AK700-AK703</f>
        <v>1.0299226442972795</v>
      </c>
      <c r="AS698" s="88">
        <f>data3!AM698</f>
        <v>3.1032250773522119E-2</v>
      </c>
      <c r="AT698" s="2"/>
    </row>
    <row r="699" spans="1:46">
      <c r="A699" s="14" t="str">
        <f>'data organization'!S700</f>
        <v>697:18:1.9:LO</v>
      </c>
      <c r="B699" s="45">
        <v>62.050811767578125</v>
      </c>
      <c r="C699" s="45">
        <v>64.585716247558594</v>
      </c>
      <c r="D699" s="45">
        <v>59.864955902099609</v>
      </c>
      <c r="E699" s="45">
        <v>69.226364135742187</v>
      </c>
      <c r="F699" s="45">
        <v>61.015106201171875</v>
      </c>
      <c r="G699" s="45">
        <v>63.97344970703125</v>
      </c>
      <c r="H699" s="45">
        <v>63.687343597412109</v>
      </c>
      <c r="I699" s="45">
        <v>56.260013580322266</v>
      </c>
      <c r="J699" s="45">
        <v>58.154041290283203</v>
      </c>
      <c r="K699" s="45">
        <v>64.208053588867187</v>
      </c>
      <c r="L699" s="45">
        <v>56.603340148925781</v>
      </c>
      <c r="M699" s="45">
        <v>60.511558532714844</v>
      </c>
      <c r="N699" s="45">
        <v>65.615699768066406</v>
      </c>
      <c r="O699" s="45">
        <v>55.270084381103516</v>
      </c>
      <c r="P699" s="45"/>
      <c r="Q699" s="45"/>
      <c r="R699" s="45">
        <v>56.483177185058594</v>
      </c>
      <c r="S699" s="45"/>
      <c r="T699" s="45"/>
      <c r="U699" s="45">
        <v>65.684364318847656</v>
      </c>
      <c r="V699" s="45">
        <v>60.9578857421875</v>
      </c>
      <c r="W699" s="45">
        <v>60.168231964111328</v>
      </c>
      <c r="X699" s="45"/>
      <c r="Y699" s="45"/>
      <c r="Z699" s="45">
        <v>57.175556182861328</v>
      </c>
      <c r="AA699" s="45">
        <v>60.877777099609375</v>
      </c>
      <c r="AB699" s="45">
        <v>55.516136169433594</v>
      </c>
      <c r="AC699" s="45">
        <v>61.793315887451172</v>
      </c>
      <c r="AD699" s="45">
        <v>58.90936279296875</v>
      </c>
      <c r="AE699" s="45"/>
      <c r="AF699" s="45">
        <v>50.606544494628906</v>
      </c>
      <c r="AG699" s="45"/>
      <c r="AH699" s="2">
        <f t="shared" si="589"/>
        <v>4.1973045839502046</v>
      </c>
      <c r="AI699" s="2">
        <f t="shared" si="590"/>
        <v>50.606544494628906</v>
      </c>
      <c r="AJ699" s="2">
        <f t="shared" si="591"/>
        <v>54.087330235992823</v>
      </c>
      <c r="AK699" s="2">
        <f t="shared" si="592"/>
        <v>60.383287111918129</v>
      </c>
      <c r="AL699" s="2">
        <f t="shared" si="593"/>
        <v>66.679243987843435</v>
      </c>
      <c r="AM699" s="2">
        <f t="shared" si="594"/>
        <v>69.226364135742187</v>
      </c>
      <c r="AN699" s="89"/>
      <c r="AO699" s="64">
        <f t="shared" ref="AO699" ca="1" si="651">AN698</f>
        <v>66.034439791408843</v>
      </c>
      <c r="AP699" s="88"/>
      <c r="AQ699" s="88"/>
      <c r="AR699" s="88"/>
      <c r="AS699" s="88"/>
      <c r="AT699" s="2"/>
    </row>
    <row r="700" spans="1:46">
      <c r="A700" s="14" t="str">
        <f>'data organization'!S701</f>
        <v>698:18:1.9:HS</v>
      </c>
      <c r="B700" s="45">
        <v>60.453193664550781</v>
      </c>
      <c r="C700" s="45">
        <v>65.644691467285156</v>
      </c>
      <c r="D700" s="45">
        <v>66.217056274414062</v>
      </c>
      <c r="E700" s="45">
        <v>73.84466552734375</v>
      </c>
      <c r="F700" s="45">
        <v>61.198215484619141</v>
      </c>
      <c r="G700" s="45">
        <v>64.183029174804688</v>
      </c>
      <c r="H700" s="45">
        <v>71.120010375976563</v>
      </c>
      <c r="I700" s="45">
        <v>55.786754608154297</v>
      </c>
      <c r="J700" s="45">
        <v>55.595176696777344</v>
      </c>
      <c r="K700" s="45">
        <v>58.842525482177734</v>
      </c>
      <c r="L700" s="45">
        <v>55.916839599609375</v>
      </c>
      <c r="M700" s="45">
        <v>75.732048034667969</v>
      </c>
      <c r="N700" s="45">
        <v>85.727165222167969</v>
      </c>
      <c r="O700" s="45">
        <v>62.335849761962891</v>
      </c>
      <c r="P700" s="45"/>
      <c r="Q700" s="45"/>
      <c r="R700" s="45">
        <v>67.411460876464844</v>
      </c>
      <c r="S700" s="45"/>
      <c r="T700" s="45"/>
      <c r="U700" s="45">
        <v>57.492027282714844</v>
      </c>
      <c r="V700" s="45">
        <v>67.151290893554687</v>
      </c>
      <c r="W700" s="45">
        <v>65.474403381347656</v>
      </c>
      <c r="X700" s="45"/>
      <c r="Y700" s="45"/>
      <c r="Z700" s="45">
        <v>58.530326843261719</v>
      </c>
      <c r="AA700" s="45">
        <v>54.116958618164063</v>
      </c>
      <c r="AB700" s="45">
        <v>55.871898651123047</v>
      </c>
      <c r="AC700" s="45">
        <v>61.841533660888672</v>
      </c>
      <c r="AD700" s="45">
        <v>50.231021881103516</v>
      </c>
      <c r="AE700" s="45"/>
      <c r="AF700" s="45">
        <v>52.503929138183594</v>
      </c>
      <c r="AG700" s="45"/>
      <c r="AH700" s="2">
        <f t="shared" si="589"/>
        <v>8.234609795045742</v>
      </c>
      <c r="AI700" s="2">
        <f t="shared" si="590"/>
        <v>50.231021881103516</v>
      </c>
      <c r="AJ700" s="2">
        <f t="shared" si="591"/>
        <v>50.282338332486319</v>
      </c>
      <c r="AK700" s="2">
        <f t="shared" si="592"/>
        <v>62.634253025054932</v>
      </c>
      <c r="AL700" s="2">
        <f t="shared" si="593"/>
        <v>74.986167717623545</v>
      </c>
      <c r="AM700" s="2">
        <f t="shared" si="594"/>
        <v>85.727165222167969</v>
      </c>
      <c r="AN700" s="89"/>
      <c r="AO700" s="64">
        <f t="shared" ref="AO700" ca="1" si="652">AN698</f>
        <v>66.034439791408843</v>
      </c>
      <c r="AP700" s="88"/>
      <c r="AQ700" s="88"/>
      <c r="AR700" s="88"/>
      <c r="AS700" s="88"/>
      <c r="AT700" s="2"/>
    </row>
    <row r="701" spans="1:46">
      <c r="A701" s="14" t="str">
        <f>'data organization'!S702</f>
        <v>699:18:1.88:HI</v>
      </c>
      <c r="B701" s="45">
        <v>65.220870971679688</v>
      </c>
      <c r="C701" s="45">
        <v>66.1593017578125</v>
      </c>
      <c r="D701" s="45">
        <v>61.936370849609375</v>
      </c>
      <c r="E701" s="45">
        <v>69.443809509277344</v>
      </c>
      <c r="F701" s="45">
        <v>64.438850402832031</v>
      </c>
      <c r="G701" s="45">
        <v>64.595252990722656</v>
      </c>
      <c r="H701" s="45">
        <v>63.031204223632812</v>
      </c>
      <c r="I701" s="45">
        <v>59.746700286865234</v>
      </c>
      <c r="J701" s="45">
        <v>63.187610626220703</v>
      </c>
      <c r="K701" s="45">
        <v>69.443809509277344</v>
      </c>
      <c r="L701" s="45">
        <v>58.808269500732422</v>
      </c>
      <c r="M701" s="45">
        <v>57.400627136230469</v>
      </c>
      <c r="N701" s="45">
        <v>64.595252990722656</v>
      </c>
      <c r="O701" s="45">
        <v>57.713436126708984</v>
      </c>
      <c r="P701" s="45"/>
      <c r="Q701" s="45"/>
      <c r="R701" s="45">
        <v>56.149387359619141</v>
      </c>
      <c r="S701" s="45"/>
      <c r="T701" s="45"/>
      <c r="U701" s="45">
        <v>73.97955322265625</v>
      </c>
      <c r="V701" s="45">
        <v>59.590293884277344</v>
      </c>
      <c r="W701" s="45">
        <v>60.372318267822266</v>
      </c>
      <c r="X701" s="45"/>
      <c r="Y701" s="45"/>
      <c r="Z701" s="45">
        <v>58.182651519775391</v>
      </c>
      <c r="AA701" s="45">
        <v>66.002899169921875</v>
      </c>
      <c r="AB701" s="45">
        <v>57.713436126708984</v>
      </c>
      <c r="AC701" s="45">
        <v>63.031204223632812</v>
      </c>
      <c r="AD701" s="45">
        <v>63.500419616699219</v>
      </c>
      <c r="AE701" s="45"/>
      <c r="AF701" s="45">
        <v>52.395668029785156</v>
      </c>
      <c r="AG701" s="45"/>
      <c r="AH701" s="2">
        <f t="shared" si="589"/>
        <v>4.8579726897143951</v>
      </c>
      <c r="AI701" s="2">
        <f t="shared" si="590"/>
        <v>52.395668029785156</v>
      </c>
      <c r="AJ701" s="2">
        <f t="shared" si="591"/>
        <v>55.073007561396018</v>
      </c>
      <c r="AK701" s="2">
        <f t="shared" si="592"/>
        <v>62.359966595967613</v>
      </c>
      <c r="AL701" s="2">
        <f t="shared" si="593"/>
        <v>69.646925630539201</v>
      </c>
      <c r="AM701" s="2">
        <f t="shared" si="594"/>
        <v>73.97955322265625</v>
      </c>
      <c r="AN701" s="89">
        <f ca="1">INDIRECT("'calcGREEN(1)'!R"&amp;ROW('calcGREEN(1)'!$V$17)+(ROW(AN701)-ROW($AN$116))/3&amp;"C"&amp;COLUMN('calcGREEN(1)'!$V$17),FALSE)</f>
        <v>65.005826348202703</v>
      </c>
      <c r="AO701" s="64">
        <f t="shared" ref="AO701" ca="1" si="653">AN701</f>
        <v>65.005826348202703</v>
      </c>
      <c r="AP701" s="88">
        <f>AK701-AK704</f>
        <v>1.068767706553146</v>
      </c>
      <c r="AQ701" s="88">
        <f>AK702-AK705</f>
        <v>1.0245000521341936</v>
      </c>
      <c r="AR701" s="88">
        <f>AK703-AK706</f>
        <v>1.3844985961914063</v>
      </c>
      <c r="AS701" s="88">
        <f>data3!AM701</f>
        <v>3.5645188823823171E-2</v>
      </c>
      <c r="AT701" s="2"/>
    </row>
    <row r="702" spans="1:46">
      <c r="A702" s="14" t="str">
        <f>'data organization'!S703</f>
        <v>700:18:1.88:LO</v>
      </c>
      <c r="B702" s="45">
        <v>60.940719604492188</v>
      </c>
      <c r="C702" s="45">
        <v>63.384071350097656</v>
      </c>
      <c r="D702" s="45">
        <v>58.766307830810547</v>
      </c>
      <c r="E702" s="45">
        <v>68.064773559570313</v>
      </c>
      <c r="F702" s="45">
        <v>59.956512451171875</v>
      </c>
      <c r="G702" s="45">
        <v>62.811855316162109</v>
      </c>
      <c r="H702" s="45">
        <v>62.668804168701172</v>
      </c>
      <c r="I702" s="45">
        <v>55.350193023681641</v>
      </c>
      <c r="J702" s="45">
        <v>57.152667999267578</v>
      </c>
      <c r="K702" s="45">
        <v>63.212406158447266</v>
      </c>
      <c r="L702" s="45">
        <v>55.693523406982422</v>
      </c>
      <c r="M702" s="45">
        <v>59.475852966308594</v>
      </c>
      <c r="N702" s="45">
        <v>64.522773742675781</v>
      </c>
      <c r="O702" s="45">
        <v>54.234378814697266</v>
      </c>
      <c r="P702" s="45"/>
      <c r="Q702" s="45"/>
      <c r="R702" s="45">
        <v>55.510414123535156</v>
      </c>
      <c r="S702" s="45"/>
      <c r="T702" s="45"/>
      <c r="U702" s="45">
        <v>64.648658752441406</v>
      </c>
      <c r="V702" s="45">
        <v>60.002288818359375</v>
      </c>
      <c r="W702" s="45">
        <v>59.058135986328125</v>
      </c>
      <c r="X702" s="45"/>
      <c r="Y702" s="45"/>
      <c r="Z702" s="45">
        <v>56.168460845947266</v>
      </c>
      <c r="AA702" s="45">
        <v>59.756237030029297</v>
      </c>
      <c r="AB702" s="45">
        <v>54.531929016113281</v>
      </c>
      <c r="AC702" s="45">
        <v>60.711833953857422</v>
      </c>
      <c r="AD702" s="45">
        <v>57.822154998779297</v>
      </c>
      <c r="AE702" s="45"/>
      <c r="AF702" s="45">
        <v>49.702449798583984</v>
      </c>
      <c r="AG702" s="45"/>
      <c r="AH702" s="2">
        <f t="shared" si="589"/>
        <v>4.1420849366973895</v>
      </c>
      <c r="AI702" s="2">
        <f t="shared" si="590"/>
        <v>49.702449798583984</v>
      </c>
      <c r="AJ702" s="2">
        <f t="shared" si="591"/>
        <v>53.126347749830629</v>
      </c>
      <c r="AK702" s="2">
        <f t="shared" si="592"/>
        <v>59.339475154876709</v>
      </c>
      <c r="AL702" s="2">
        <f t="shared" si="593"/>
        <v>65.552602559922789</v>
      </c>
      <c r="AM702" s="2">
        <f t="shared" si="594"/>
        <v>68.064773559570313</v>
      </c>
      <c r="AN702" s="89"/>
      <c r="AO702" s="64">
        <f t="shared" ref="AO702" ca="1" si="654">AN701</f>
        <v>65.005826348202703</v>
      </c>
      <c r="AP702" s="88"/>
      <c r="AQ702" s="88"/>
      <c r="AR702" s="88"/>
      <c r="AS702" s="88"/>
      <c r="AT702" s="2"/>
    </row>
    <row r="703" spans="1:46">
      <c r="A703" s="14" t="str">
        <f>'data organization'!S704</f>
        <v>701:18:1.88:HS</v>
      </c>
      <c r="B703" s="45">
        <v>59.239871978759766</v>
      </c>
      <c r="C703" s="45">
        <v>64.376976013183594</v>
      </c>
      <c r="D703" s="45">
        <v>65.079421997070312</v>
      </c>
      <c r="E703" s="45">
        <v>73.071258544921875</v>
      </c>
      <c r="F703" s="45">
        <v>59.719997406005859</v>
      </c>
      <c r="G703" s="45">
        <v>63.844814300537109</v>
      </c>
      <c r="H703" s="45">
        <v>70.722663879394531</v>
      </c>
      <c r="I703" s="45">
        <v>56.808498382568359</v>
      </c>
      <c r="J703" s="45">
        <v>54.708248138427734</v>
      </c>
      <c r="K703" s="45">
        <v>57.676509857177734</v>
      </c>
      <c r="L703" s="45">
        <v>55.992523193359375</v>
      </c>
      <c r="M703" s="45">
        <v>73.288856506347656</v>
      </c>
      <c r="N703" s="45">
        <v>82.631187438964844</v>
      </c>
      <c r="O703" s="45">
        <v>62.023651123046875</v>
      </c>
      <c r="P703" s="45"/>
      <c r="Q703" s="45"/>
      <c r="R703" s="45">
        <v>64.315483093261719</v>
      </c>
      <c r="S703" s="45"/>
      <c r="T703" s="45"/>
      <c r="U703" s="45">
        <v>56.747005462646484</v>
      </c>
      <c r="V703" s="45">
        <v>64.880752563476563</v>
      </c>
      <c r="W703" s="45">
        <v>64.594566345214844</v>
      </c>
      <c r="X703" s="45"/>
      <c r="Y703" s="45"/>
      <c r="Z703" s="45">
        <v>57.0592041015625</v>
      </c>
      <c r="AA703" s="45">
        <v>54.232852935791016</v>
      </c>
      <c r="AB703" s="45">
        <v>55.072479248046875</v>
      </c>
      <c r="AC703" s="45">
        <v>60.706264495849609</v>
      </c>
      <c r="AD703" s="45">
        <v>49.509651184082031</v>
      </c>
      <c r="AE703" s="45"/>
      <c r="AF703" s="45">
        <v>52.201190948486328</v>
      </c>
      <c r="AG703" s="45"/>
      <c r="AH703" s="2">
        <f t="shared" si="589"/>
        <v>7.6574981174651056</v>
      </c>
      <c r="AI703" s="2">
        <f t="shared" si="590"/>
        <v>49.509651184082031</v>
      </c>
      <c r="AJ703" s="2">
        <f t="shared" si="591"/>
        <v>50.118083204559994</v>
      </c>
      <c r="AK703" s="2">
        <f t="shared" si="592"/>
        <v>61.604330380757652</v>
      </c>
      <c r="AL703" s="2">
        <f t="shared" si="593"/>
        <v>73.09057755695531</v>
      </c>
      <c r="AM703" s="2">
        <f t="shared" si="594"/>
        <v>82.631187438964844</v>
      </c>
      <c r="AN703" s="89"/>
      <c r="AO703" s="64">
        <f t="shared" ref="AO703" ca="1" si="655">AN701</f>
        <v>65.005826348202703</v>
      </c>
      <c r="AP703" s="88"/>
      <c r="AQ703" s="88"/>
      <c r="AR703" s="88"/>
      <c r="AS703" s="88"/>
      <c r="AT703" s="2"/>
    </row>
    <row r="704" spans="1:46">
      <c r="A704" s="14" t="str">
        <f>'data organization'!S705</f>
        <v>702:18:1.86:HI</v>
      </c>
      <c r="B704" s="45">
        <v>64.12603759765625</v>
      </c>
      <c r="C704" s="45">
        <v>64.908065795898437</v>
      </c>
      <c r="D704" s="45">
        <v>60.997940063476563</v>
      </c>
      <c r="E704" s="45">
        <v>68.19256591796875</v>
      </c>
      <c r="F704" s="45">
        <v>63.344013214111328</v>
      </c>
      <c r="G704" s="45">
        <v>63.500419616699219</v>
      </c>
      <c r="H704" s="45">
        <v>62.0927734375</v>
      </c>
      <c r="I704" s="45">
        <v>58.651866912841797</v>
      </c>
      <c r="J704" s="45">
        <v>62.0927734375</v>
      </c>
      <c r="K704" s="45">
        <v>68.19256591796875</v>
      </c>
      <c r="L704" s="45">
        <v>57.869838714599609</v>
      </c>
      <c r="M704" s="45">
        <v>56.462196350097656</v>
      </c>
      <c r="N704" s="45">
        <v>63.500419616699219</v>
      </c>
      <c r="O704" s="45">
        <v>56.618598937988281</v>
      </c>
      <c r="P704" s="45"/>
      <c r="Q704" s="45"/>
      <c r="R704" s="45">
        <v>55.210956573486328</v>
      </c>
      <c r="S704" s="45"/>
      <c r="T704" s="45"/>
      <c r="U704" s="45">
        <v>72.728309631347656</v>
      </c>
      <c r="V704" s="45">
        <v>58.495460510253906</v>
      </c>
      <c r="W704" s="45">
        <v>59.433891296386719</v>
      </c>
      <c r="X704" s="45"/>
      <c r="Y704" s="45"/>
      <c r="Z704" s="45">
        <v>57.244220733642578</v>
      </c>
      <c r="AA704" s="45">
        <v>64.908065795898437</v>
      </c>
      <c r="AB704" s="45">
        <v>56.618598937988281</v>
      </c>
      <c r="AC704" s="45">
        <v>61.936370849609375</v>
      </c>
      <c r="AD704" s="45">
        <v>62.405586242675781</v>
      </c>
      <c r="AE704" s="45"/>
      <c r="AF704" s="45">
        <v>51.457237243652344</v>
      </c>
      <c r="AG704" s="45"/>
      <c r="AH704" s="2">
        <f t="shared" si="589"/>
        <v>4.7742372852095158</v>
      </c>
      <c r="AI704" s="2">
        <f t="shared" si="590"/>
        <v>51.457237243652344</v>
      </c>
      <c r="AJ704" s="2">
        <f t="shared" si="591"/>
        <v>54.12984296160019</v>
      </c>
      <c r="AK704" s="2">
        <f t="shared" si="592"/>
        <v>61.291198889414467</v>
      </c>
      <c r="AL704" s="2">
        <f t="shared" si="593"/>
        <v>68.452554817228744</v>
      </c>
      <c r="AM704" s="2">
        <f t="shared" si="594"/>
        <v>72.728309631347656</v>
      </c>
      <c r="AN704" s="89">
        <f ca="1">INDIRECT("'calcGREEN(1)'!R"&amp;ROW('calcGREEN(1)'!$V$17)+(ROW(AN704)-ROW($AN$116))/3&amp;"C"&amp;COLUMN('calcGREEN(1)'!$V$17),FALSE)</f>
        <v>63.82430971644456</v>
      </c>
      <c r="AO704" s="64">
        <f t="shared" ref="AO704" ca="1" si="656">AN704</f>
        <v>63.82430971644456</v>
      </c>
      <c r="AP704" s="88">
        <f>AK704-AK707</f>
        <v>1.0492162704467773</v>
      </c>
      <c r="AQ704" s="88">
        <f>AK705-AK708</f>
        <v>1.0678931872050015</v>
      </c>
      <c r="AR704" s="88">
        <f>AK706-AK709</f>
        <v>1.2097735404968262</v>
      </c>
      <c r="AS704" s="88">
        <f>data3!AM704</f>
        <v>3.3322949563303172E-2</v>
      </c>
      <c r="AT704" s="2"/>
    </row>
    <row r="705" spans="1:46">
      <c r="A705" s="14" t="str">
        <f>'data organization'!S706</f>
        <v>703:18:1.86:LO</v>
      </c>
      <c r="B705" s="45">
        <v>60.01373291015625</v>
      </c>
      <c r="C705" s="45">
        <v>62.359806060791016</v>
      </c>
      <c r="D705" s="45">
        <v>57.736324310302734</v>
      </c>
      <c r="E705" s="45">
        <v>66.994735717773438</v>
      </c>
      <c r="F705" s="45">
        <v>58.9322509765625</v>
      </c>
      <c r="G705" s="45">
        <v>61.661708831787109</v>
      </c>
      <c r="H705" s="45">
        <v>61.438545227050781</v>
      </c>
      <c r="I705" s="45">
        <v>54.394599914550781</v>
      </c>
      <c r="J705" s="45">
        <v>56.179904937744141</v>
      </c>
      <c r="K705" s="45">
        <v>62.1080322265625</v>
      </c>
      <c r="L705" s="45">
        <v>54.697872161865234</v>
      </c>
      <c r="M705" s="45">
        <v>58.417259216308594</v>
      </c>
      <c r="N705" s="45">
        <v>63.492790222167969</v>
      </c>
      <c r="O705" s="45">
        <v>53.227283477783203</v>
      </c>
      <c r="P705" s="45"/>
      <c r="Q705" s="45"/>
      <c r="R705" s="45">
        <v>54.549095153808594</v>
      </c>
      <c r="S705" s="45"/>
      <c r="T705" s="45"/>
      <c r="U705" s="45">
        <v>63.406959533691406</v>
      </c>
      <c r="V705" s="45">
        <v>58.937973022460938</v>
      </c>
      <c r="W705" s="45">
        <v>57.993820190429687</v>
      </c>
      <c r="X705" s="45"/>
      <c r="Y705" s="45"/>
      <c r="Z705" s="45">
        <v>55.195697784423828</v>
      </c>
      <c r="AA705" s="45">
        <v>58.726253509521484</v>
      </c>
      <c r="AB705" s="45">
        <v>53.582054138183594</v>
      </c>
      <c r="AC705" s="45">
        <v>59.802013397216797</v>
      </c>
      <c r="AD705" s="45">
        <v>56.832225799560547</v>
      </c>
      <c r="AE705" s="45"/>
      <c r="AF705" s="45">
        <v>48.878463745117188</v>
      </c>
      <c r="AG705" s="45"/>
      <c r="AH705" s="2">
        <f t="shared" si="589"/>
        <v>4.0792148849168139</v>
      </c>
      <c r="AI705" s="2">
        <f t="shared" si="590"/>
        <v>48.878463745117188</v>
      </c>
      <c r="AJ705" s="2">
        <f t="shared" si="591"/>
        <v>52.196152775367295</v>
      </c>
      <c r="AK705" s="2">
        <f t="shared" si="592"/>
        <v>58.314975102742515</v>
      </c>
      <c r="AL705" s="2">
        <f t="shared" si="593"/>
        <v>64.433797430117735</v>
      </c>
      <c r="AM705" s="2">
        <f t="shared" si="594"/>
        <v>66.994735717773438</v>
      </c>
      <c r="AN705" s="89"/>
      <c r="AO705" s="64">
        <f t="shared" ref="AO705" ca="1" si="657">AN704</f>
        <v>63.82430971644456</v>
      </c>
      <c r="AP705" s="88"/>
      <c r="AQ705" s="88"/>
      <c r="AR705" s="88"/>
      <c r="AS705" s="88"/>
      <c r="AT705" s="2"/>
    </row>
    <row r="706" spans="1:46">
      <c r="A706" s="14" t="str">
        <f>'data organization'!S707</f>
        <v>704:18:1.86:HS</v>
      </c>
      <c r="B706" s="45">
        <v>57.586631774902344</v>
      </c>
      <c r="C706" s="45">
        <v>63.381248474121094</v>
      </c>
      <c r="D706" s="45">
        <v>62.9957275390625</v>
      </c>
      <c r="E706" s="45">
        <v>71.850845336914063</v>
      </c>
      <c r="F706" s="45">
        <v>57.920120239257813</v>
      </c>
      <c r="G706" s="45">
        <v>62.806514739990234</v>
      </c>
      <c r="H706" s="45">
        <v>69.783706665039062</v>
      </c>
      <c r="I706" s="45">
        <v>56.768291473388672</v>
      </c>
      <c r="J706" s="45">
        <v>53.960861206054688</v>
      </c>
      <c r="K706" s="45">
        <v>57.08758544921875</v>
      </c>
      <c r="L706" s="45">
        <v>55.460365295410156</v>
      </c>
      <c r="M706" s="45">
        <v>69.502250671386719</v>
      </c>
      <c r="N706" s="45">
        <v>77.030517578125</v>
      </c>
      <c r="O706" s="45">
        <v>60.753566741943359</v>
      </c>
      <c r="P706" s="45"/>
      <c r="Q706" s="45"/>
      <c r="R706" s="45">
        <v>62.302738189697266</v>
      </c>
      <c r="S706" s="45"/>
      <c r="T706" s="45"/>
      <c r="U706" s="45">
        <v>56.742275238037109</v>
      </c>
      <c r="V706" s="45">
        <v>62.489585876464844</v>
      </c>
      <c r="W706" s="45">
        <v>62.681163787841797</v>
      </c>
      <c r="X706" s="45"/>
      <c r="Y706" s="45"/>
      <c r="Z706" s="45">
        <v>55.772563934326172</v>
      </c>
      <c r="AA706" s="45">
        <v>53.258411407470703</v>
      </c>
      <c r="AB706" s="45">
        <v>54.445716857910156</v>
      </c>
      <c r="AC706" s="45">
        <v>59.360492706298828</v>
      </c>
      <c r="AD706" s="45">
        <v>49.0177001953125</v>
      </c>
      <c r="AE706" s="45"/>
      <c r="AF706" s="45">
        <v>52.317081451416016</v>
      </c>
      <c r="AG706" s="45"/>
      <c r="AH706" s="2">
        <f t="shared" si="589"/>
        <v>6.7045144493628221</v>
      </c>
      <c r="AI706" s="2">
        <f t="shared" si="590"/>
        <v>49.0177001953125</v>
      </c>
      <c r="AJ706" s="2">
        <f t="shared" si="591"/>
        <v>50.163060110522011</v>
      </c>
      <c r="AK706" s="2">
        <f t="shared" si="592"/>
        <v>60.219831784566246</v>
      </c>
      <c r="AL706" s="2">
        <f t="shared" si="593"/>
        <v>70.276603458610481</v>
      </c>
      <c r="AM706" s="2">
        <f t="shared" si="594"/>
        <v>77.030517578125</v>
      </c>
      <c r="AN706" s="89"/>
      <c r="AO706" s="64">
        <f t="shared" ref="AO706" ca="1" si="658">AN704</f>
        <v>63.82430971644456</v>
      </c>
      <c r="AP706" s="88"/>
      <c r="AQ706" s="88"/>
      <c r="AR706" s="88"/>
      <c r="AS706" s="88"/>
      <c r="AT706" s="2"/>
    </row>
    <row r="707" spans="1:46">
      <c r="A707" s="14" t="str">
        <f>'data organization'!S708</f>
        <v>705:18:1.84:HI</v>
      </c>
      <c r="B707" s="45">
        <v>63.031204223632812</v>
      </c>
      <c r="C707" s="45">
        <v>63.813228607177734</v>
      </c>
      <c r="D707" s="45">
        <v>59.903106689453125</v>
      </c>
      <c r="E707" s="45">
        <v>67.097732543945313</v>
      </c>
      <c r="F707" s="45">
        <v>62.249179840087891</v>
      </c>
      <c r="G707" s="45">
        <v>62.405586242675781</v>
      </c>
      <c r="H707" s="45">
        <v>60.997940063476563</v>
      </c>
      <c r="I707" s="45">
        <v>57.713436126708984</v>
      </c>
      <c r="J707" s="45">
        <v>61.154346466064453</v>
      </c>
      <c r="K707" s="45">
        <v>67.097732543945313</v>
      </c>
      <c r="L707" s="45">
        <v>56.775005340576172</v>
      </c>
      <c r="M707" s="45">
        <v>55.523765563964844</v>
      </c>
      <c r="N707" s="45">
        <v>62.405586242675781</v>
      </c>
      <c r="O707" s="45">
        <v>55.680171966552734</v>
      </c>
      <c r="P707" s="45"/>
      <c r="Q707" s="45"/>
      <c r="R707" s="45">
        <v>54.272525787353516</v>
      </c>
      <c r="S707" s="45"/>
      <c r="T707" s="45"/>
      <c r="U707" s="45">
        <v>71.477073669433594</v>
      </c>
      <c r="V707" s="45">
        <v>57.557029724121094</v>
      </c>
      <c r="W707" s="45">
        <v>58.339054107666016</v>
      </c>
      <c r="X707" s="45"/>
      <c r="Y707" s="45"/>
      <c r="Z707" s="45">
        <v>56.305789947509766</v>
      </c>
      <c r="AA707" s="45">
        <v>63.656826019287109</v>
      </c>
      <c r="AB707" s="45">
        <v>55.680171966552734</v>
      </c>
      <c r="AC707" s="45">
        <v>60.841533660888672</v>
      </c>
      <c r="AD707" s="45">
        <v>61.310749053955078</v>
      </c>
      <c r="AE707" s="45"/>
      <c r="AF707" s="45">
        <v>50.518806457519531</v>
      </c>
      <c r="AG707" s="45"/>
      <c r="AH707" s="2">
        <f t="shared" ref="AH707:AH770" si="659">STDEV(B707:AG707)</f>
        <v>4.6979635368023631</v>
      </c>
      <c r="AI707" s="2">
        <f t="shared" ref="AI707:AI770" si="660">MIN(B707:AG707)</f>
        <v>50.518806457519531</v>
      </c>
      <c r="AJ707" s="2">
        <f t="shared" ref="AJ707:AJ770" si="661">AK707-1.5*AH707</f>
        <v>53.195037313764146</v>
      </c>
      <c r="AK707" s="2">
        <f t="shared" ref="AK707:AK770" si="662">AVERAGE(B707:AG707)</f>
        <v>60.24198261896769</v>
      </c>
      <c r="AL707" s="2">
        <f t="shared" ref="AL707:AL770" si="663">AK707+1.5*AH707</f>
        <v>67.288927924171233</v>
      </c>
      <c r="AM707" s="2">
        <f t="shared" ref="AM707:AM770" si="664">MAX(B707:AG707)</f>
        <v>71.477073669433594</v>
      </c>
      <c r="AN707" s="89">
        <f ca="1">INDIRECT("'calcGREEN(1)'!R"&amp;ROW('calcGREEN(1)'!$V$17)+(ROW(AN707)-ROW($AN$116))/3&amp;"C"&amp;COLUMN('calcGREEN(1)'!$V$17),FALSE)</f>
        <v>62.719767408564664</v>
      </c>
      <c r="AO707" s="64">
        <f t="shared" ref="AO707" ca="1" si="665">AN707</f>
        <v>62.719767408564664</v>
      </c>
      <c r="AP707" s="88">
        <f>AK707-AK710</f>
        <v>1.0557336807250977</v>
      </c>
      <c r="AQ707" s="88">
        <f>AK708-AK711</f>
        <v>1.0512043635050432</v>
      </c>
      <c r="AR707" s="88">
        <f>AK709-AK712</f>
        <v>1.0998922983805386</v>
      </c>
      <c r="AS707" s="88">
        <f>data3!AM707</f>
        <v>3.0903289394994093E-2</v>
      </c>
      <c r="AT707" s="2"/>
    </row>
    <row r="708" spans="1:46">
      <c r="A708" s="14" t="str">
        <f>'data organization'!S709</f>
        <v>706:18:1.84:LO</v>
      </c>
      <c r="B708" s="45">
        <v>58.880752563476563</v>
      </c>
      <c r="C708" s="45">
        <v>61.209659576416016</v>
      </c>
      <c r="D708" s="45">
        <v>56.586174011230469</v>
      </c>
      <c r="E708" s="45">
        <v>65.81597900390625</v>
      </c>
      <c r="F708" s="45">
        <v>57.799266815185547</v>
      </c>
      <c r="G708" s="45">
        <v>60.517280578613281</v>
      </c>
      <c r="H708" s="45">
        <v>60.254062652587891</v>
      </c>
      <c r="I708" s="45">
        <v>53.427558898925781</v>
      </c>
      <c r="J708" s="45">
        <v>55.252918243408203</v>
      </c>
      <c r="K708" s="45">
        <v>60.946441650390625</v>
      </c>
      <c r="L708" s="45">
        <v>53.696498870849609</v>
      </c>
      <c r="M708" s="45">
        <v>57.318607330322266</v>
      </c>
      <c r="N708" s="45">
        <v>62.422752380371094</v>
      </c>
      <c r="O708" s="45">
        <v>52.254520416259766</v>
      </c>
      <c r="P708" s="45"/>
      <c r="Q708" s="45"/>
      <c r="R708" s="45">
        <v>53.604942321777344</v>
      </c>
      <c r="S708" s="45"/>
      <c r="T708" s="45"/>
      <c r="U708" s="45">
        <v>62.262531280517578</v>
      </c>
      <c r="V708" s="45">
        <v>57.816432952880859</v>
      </c>
      <c r="W708" s="45">
        <v>56.820781707763672</v>
      </c>
      <c r="X708" s="45"/>
      <c r="Y708" s="45"/>
      <c r="Z708" s="45">
        <v>54.211490631103516</v>
      </c>
      <c r="AA708" s="45">
        <v>57.713436126708984</v>
      </c>
      <c r="AB708" s="45">
        <v>52.718013763427734</v>
      </c>
      <c r="AC708" s="45">
        <v>58.657588958740234</v>
      </c>
      <c r="AD708" s="45">
        <v>55.762187957763672</v>
      </c>
      <c r="AE708" s="45"/>
      <c r="AF708" s="45">
        <v>47.980087280273438</v>
      </c>
      <c r="AG708" s="45"/>
      <c r="AH708" s="2">
        <f t="shared" si="659"/>
        <v>3.9988728373172888</v>
      </c>
      <c r="AI708" s="2">
        <f t="shared" si="660"/>
        <v>47.980087280273438</v>
      </c>
      <c r="AJ708" s="2">
        <f t="shared" si="661"/>
        <v>51.248772659561581</v>
      </c>
      <c r="AK708" s="2">
        <f t="shared" si="662"/>
        <v>57.247081915537514</v>
      </c>
      <c r="AL708" s="2">
        <f t="shared" si="663"/>
        <v>63.245391171513447</v>
      </c>
      <c r="AM708" s="2">
        <f t="shared" si="664"/>
        <v>65.81597900390625</v>
      </c>
      <c r="AN708" s="89"/>
      <c r="AO708" s="64">
        <f t="shared" ref="AO708" ca="1" si="666">AN707</f>
        <v>62.719767408564664</v>
      </c>
      <c r="AP708" s="88"/>
      <c r="AQ708" s="88"/>
      <c r="AR708" s="88"/>
      <c r="AS708" s="88"/>
      <c r="AT708" s="2"/>
    </row>
    <row r="709" spans="1:46">
      <c r="A709" s="14" t="str">
        <f>'data organization'!S710</f>
        <v>707:18:1.84:HS</v>
      </c>
      <c r="B709" s="45">
        <v>56.810863494873047</v>
      </c>
      <c r="C709" s="45">
        <v>62.534523010253906</v>
      </c>
      <c r="D709" s="45">
        <v>61.01373291015625</v>
      </c>
      <c r="E709" s="45">
        <v>70.348976135253906</v>
      </c>
      <c r="F709" s="45">
        <v>56.508125305175781</v>
      </c>
      <c r="G709" s="45">
        <v>62.030746459960938</v>
      </c>
      <c r="H709" s="45">
        <v>68.433204650878906</v>
      </c>
      <c r="I709" s="45">
        <v>55.765468597412109</v>
      </c>
      <c r="J709" s="45">
        <v>53.412147521972656</v>
      </c>
      <c r="K709" s="45">
        <v>55.420158386230469</v>
      </c>
      <c r="L709" s="45">
        <v>54.351108551025391</v>
      </c>
      <c r="M709" s="45">
        <v>66.082244873046875</v>
      </c>
      <c r="N709" s="45">
        <v>72.371177673339844</v>
      </c>
      <c r="O709" s="45">
        <v>60.876556396484375</v>
      </c>
      <c r="P709" s="45"/>
      <c r="Q709" s="45"/>
      <c r="R709" s="45">
        <v>60.280536651611328</v>
      </c>
      <c r="S709" s="45"/>
      <c r="T709" s="45"/>
      <c r="U709" s="45">
        <v>56.839244842529297</v>
      </c>
      <c r="V709" s="45">
        <v>60.980621337890625</v>
      </c>
      <c r="W709" s="45">
        <v>61.096511840820313</v>
      </c>
      <c r="X709" s="45"/>
      <c r="Y709" s="45"/>
      <c r="Z709" s="45">
        <v>55.465095520019531</v>
      </c>
      <c r="AA709" s="45">
        <v>51.754177093505859</v>
      </c>
      <c r="AB709" s="45">
        <v>54.835964202880859</v>
      </c>
      <c r="AC709" s="45">
        <v>57.778209686279297</v>
      </c>
      <c r="AD709" s="45">
        <v>48.871059417724609</v>
      </c>
      <c r="AE709" s="45"/>
      <c r="AF709" s="45">
        <v>52.380943298339844</v>
      </c>
      <c r="AG709" s="45"/>
      <c r="AH709" s="2">
        <f t="shared" si="659"/>
        <v>5.9269568605522771</v>
      </c>
      <c r="AI709" s="2">
        <f t="shared" si="660"/>
        <v>48.871059417724609</v>
      </c>
      <c r="AJ709" s="2">
        <f t="shared" si="661"/>
        <v>50.119622953241006</v>
      </c>
      <c r="AK709" s="2">
        <f t="shared" si="662"/>
        <v>59.01005824406942</v>
      </c>
      <c r="AL709" s="2">
        <f t="shared" si="663"/>
        <v>67.900493534897834</v>
      </c>
      <c r="AM709" s="2">
        <f t="shared" si="664"/>
        <v>72.371177673339844</v>
      </c>
      <c r="AN709" s="89"/>
      <c r="AO709" s="64">
        <f t="shared" ref="AO709" ca="1" si="667">AN707</f>
        <v>62.719767408564664</v>
      </c>
      <c r="AP709" s="88"/>
      <c r="AQ709" s="88"/>
      <c r="AR709" s="88"/>
      <c r="AS709" s="88"/>
      <c r="AT709" s="2"/>
    </row>
    <row r="710" spans="1:46">
      <c r="A710" s="14" t="str">
        <f>'data organization'!S711</f>
        <v>708:18:1.82:HI</v>
      </c>
      <c r="B710" s="45">
        <v>61.936370849609375</v>
      </c>
      <c r="C710" s="45">
        <v>62.718395233154297</v>
      </c>
      <c r="D710" s="45">
        <v>58.808269500732422</v>
      </c>
      <c r="E710" s="45">
        <v>65.84649658203125</v>
      </c>
      <c r="F710" s="45">
        <v>61.154346466064453</v>
      </c>
      <c r="G710" s="45">
        <v>61.310749053955078</v>
      </c>
      <c r="H710" s="45">
        <v>59.903106689453125</v>
      </c>
      <c r="I710" s="45">
        <v>56.618598937988281</v>
      </c>
      <c r="J710" s="45">
        <v>60.05950927734375</v>
      </c>
      <c r="K710" s="45">
        <v>65.84649658203125</v>
      </c>
      <c r="L710" s="45">
        <v>55.836574554443359</v>
      </c>
      <c r="M710" s="45">
        <v>54.585334777832031</v>
      </c>
      <c r="N710" s="45">
        <v>61.310749053955078</v>
      </c>
      <c r="O710" s="45">
        <v>54.741741180419922</v>
      </c>
      <c r="P710" s="45"/>
      <c r="Q710" s="45"/>
      <c r="R710" s="45">
        <v>53.334095001220703</v>
      </c>
      <c r="S710" s="45"/>
      <c r="T710" s="45"/>
      <c r="U710" s="45">
        <v>70.225830078125</v>
      </c>
      <c r="V710" s="45">
        <v>56.618598937988281</v>
      </c>
      <c r="W710" s="45">
        <v>57.400627136230469</v>
      </c>
      <c r="X710" s="45"/>
      <c r="Y710" s="45"/>
      <c r="Z710" s="45">
        <v>55.210956573486328</v>
      </c>
      <c r="AA710" s="45">
        <v>62.561988830566406</v>
      </c>
      <c r="AB710" s="45">
        <v>54.741741180419922</v>
      </c>
      <c r="AC710" s="45">
        <v>59.746700286865234</v>
      </c>
      <c r="AD710" s="45">
        <v>60.215915679931641</v>
      </c>
      <c r="AE710" s="45"/>
      <c r="AF710" s="45">
        <v>49.736782073974609</v>
      </c>
      <c r="AG710" s="45"/>
      <c r="AH710" s="2">
        <f t="shared" si="659"/>
        <v>4.5936263408341027</v>
      </c>
      <c r="AI710" s="2">
        <f t="shared" si="660"/>
        <v>49.736782073974609</v>
      </c>
      <c r="AJ710" s="2">
        <f t="shared" si="661"/>
        <v>52.29580942699144</v>
      </c>
      <c r="AK710" s="2">
        <f t="shared" si="662"/>
        <v>59.186248938242592</v>
      </c>
      <c r="AL710" s="2">
        <f t="shared" si="663"/>
        <v>66.076688449493744</v>
      </c>
      <c r="AM710" s="2">
        <f t="shared" si="664"/>
        <v>70.225830078125</v>
      </c>
      <c r="AN710" s="89">
        <f ca="1">INDIRECT("'calcGREEN(1)'!R"&amp;ROW('calcGREEN(1)'!$V$17)+(ROW(AN710)-ROW($AN$116))/3&amp;"C"&amp;COLUMN('calcGREEN(1)'!$V$17),FALSE)</f>
        <v>61.695428595921946</v>
      </c>
      <c r="AO710" s="64">
        <f t="shared" ref="AO710" ca="1" si="668">AN710</f>
        <v>61.695428595921946</v>
      </c>
      <c r="AP710" s="88">
        <f>AK710-AK713</f>
        <v>1.0426994959513323</v>
      </c>
      <c r="AQ710" s="88">
        <f>AK711-AK714</f>
        <v>1.0485806465148926</v>
      </c>
      <c r="AR710" s="88">
        <f>AK712-AK715</f>
        <v>1.0573201179504395</v>
      </c>
      <c r="AS710" s="88">
        <f>data3!AM710</f>
        <v>3.6128582492951367E-2</v>
      </c>
      <c r="AT710" s="2"/>
    </row>
    <row r="711" spans="1:46">
      <c r="A711" s="14" t="str">
        <f>'data organization'!S712</f>
        <v>709:18:1.82:LO</v>
      </c>
      <c r="B711" s="45">
        <v>57.736324310302734</v>
      </c>
      <c r="C711" s="45">
        <v>60.111007690429688</v>
      </c>
      <c r="D711" s="45">
        <v>55.590522766113281</v>
      </c>
      <c r="E711" s="45">
        <v>64.579994201660156</v>
      </c>
      <c r="F711" s="45">
        <v>56.746395111083984</v>
      </c>
      <c r="G711" s="45">
        <v>59.447242736816406</v>
      </c>
      <c r="H711" s="45">
        <v>59.098190307617188</v>
      </c>
      <c r="I711" s="45">
        <v>52.529182434082031</v>
      </c>
      <c r="J711" s="45">
        <v>54.228656768798828</v>
      </c>
      <c r="K711" s="45">
        <v>59.830623626708984</v>
      </c>
      <c r="L711" s="45">
        <v>52.672237396240234</v>
      </c>
      <c r="M711" s="45">
        <v>56.254291534423828</v>
      </c>
      <c r="N711" s="45">
        <v>61.329822540283203</v>
      </c>
      <c r="O711" s="45">
        <v>51.350421905517578</v>
      </c>
      <c r="P711" s="45"/>
      <c r="Q711" s="45"/>
      <c r="R711" s="45">
        <v>52.615013122558594</v>
      </c>
      <c r="S711" s="45"/>
      <c r="T711" s="45"/>
      <c r="U711" s="45">
        <v>61.09521484375</v>
      </c>
      <c r="V711" s="45">
        <v>56.683452606201172</v>
      </c>
      <c r="W711" s="45">
        <v>55.727855682373047</v>
      </c>
      <c r="X711" s="45"/>
      <c r="Y711" s="45"/>
      <c r="Z711" s="45">
        <v>53.278781890869141</v>
      </c>
      <c r="AA711" s="45">
        <v>56.603340148925781</v>
      </c>
      <c r="AB711" s="45">
        <v>51.745250701904297</v>
      </c>
      <c r="AC711" s="45">
        <v>57.581825256347656</v>
      </c>
      <c r="AD711" s="45">
        <v>54.777980804443359</v>
      </c>
      <c r="AE711" s="45"/>
      <c r="AF711" s="45">
        <v>47.087432861328125</v>
      </c>
      <c r="AG711" s="45"/>
      <c r="AH711" s="2">
        <f t="shared" si="659"/>
        <v>3.918194424087968</v>
      </c>
      <c r="AI711" s="2">
        <f t="shared" si="660"/>
        <v>47.087432861328125</v>
      </c>
      <c r="AJ711" s="2">
        <f t="shared" si="661"/>
        <v>50.31858591590052</v>
      </c>
      <c r="AK711" s="2">
        <f t="shared" si="662"/>
        <v>56.195877552032471</v>
      </c>
      <c r="AL711" s="2">
        <f t="shared" si="663"/>
        <v>62.073169188164421</v>
      </c>
      <c r="AM711" s="2">
        <f t="shared" si="664"/>
        <v>64.579994201660156</v>
      </c>
      <c r="AN711" s="89"/>
      <c r="AO711" s="64">
        <f t="shared" ref="AO711" ca="1" si="669">AN710</f>
        <v>61.695428595921946</v>
      </c>
      <c r="AP711" s="88"/>
      <c r="AQ711" s="88"/>
      <c r="AR711" s="88"/>
      <c r="AS711" s="88"/>
      <c r="AT711" s="2"/>
    </row>
    <row r="712" spans="1:46">
      <c r="A712" s="14" t="str">
        <f>'data organization'!S713</f>
        <v>710:18:1.82:HS</v>
      </c>
      <c r="B712" s="45">
        <v>56.349658966064453</v>
      </c>
      <c r="C712" s="45">
        <v>61.422904968261719</v>
      </c>
      <c r="D712" s="45">
        <v>59.265888214111328</v>
      </c>
      <c r="E712" s="45">
        <v>68.409553527832031</v>
      </c>
      <c r="F712" s="45">
        <v>55.647212982177734</v>
      </c>
      <c r="G712" s="45">
        <v>60.635311126708984</v>
      </c>
      <c r="H712" s="45">
        <v>66.957351684570313</v>
      </c>
      <c r="I712" s="45">
        <v>55.11505126953125</v>
      </c>
      <c r="J712" s="45">
        <v>53.530403137207031</v>
      </c>
      <c r="K712" s="45">
        <v>55.0299072265625</v>
      </c>
      <c r="L712" s="45">
        <v>54.142978668212891</v>
      </c>
      <c r="M712" s="45">
        <v>63.731288909912109</v>
      </c>
      <c r="N712" s="45">
        <v>67.605400085449219</v>
      </c>
      <c r="O712" s="45">
        <v>60.200122833251953</v>
      </c>
      <c r="P712" s="45"/>
      <c r="Q712" s="45"/>
      <c r="R712" s="45">
        <v>58.842525482177734</v>
      </c>
      <c r="S712" s="45"/>
      <c r="T712" s="45"/>
      <c r="U712" s="45">
        <v>56.259784698486328</v>
      </c>
      <c r="V712" s="45">
        <v>59.384147644042969</v>
      </c>
      <c r="W712" s="45">
        <v>59.173648834228516</v>
      </c>
      <c r="X712" s="45"/>
      <c r="Y712" s="45"/>
      <c r="Z712" s="45">
        <v>54.625469207763672</v>
      </c>
      <c r="AA712" s="45">
        <v>50.983139038085938</v>
      </c>
      <c r="AB712" s="45">
        <v>55.484016418457031</v>
      </c>
      <c r="AC712" s="45">
        <v>56.595634460449219</v>
      </c>
      <c r="AD712" s="45">
        <v>48.398033142089844</v>
      </c>
      <c r="AE712" s="45"/>
      <c r="AF712" s="45">
        <v>52.054550170898438</v>
      </c>
      <c r="AG712" s="45"/>
      <c r="AH712" s="2">
        <f t="shared" si="659"/>
        <v>5.117642969781719</v>
      </c>
      <c r="AI712" s="2">
        <f t="shared" si="660"/>
        <v>48.398033142089844</v>
      </c>
      <c r="AJ712" s="2">
        <f t="shared" si="661"/>
        <v>50.233701491016305</v>
      </c>
      <c r="AK712" s="2">
        <f t="shared" si="662"/>
        <v>57.910165945688881</v>
      </c>
      <c r="AL712" s="2">
        <f t="shared" si="663"/>
        <v>65.586630400361457</v>
      </c>
      <c r="AM712" s="2">
        <f t="shared" si="664"/>
        <v>68.409553527832031</v>
      </c>
      <c r="AN712" s="89"/>
      <c r="AO712" s="64">
        <f t="shared" ref="AO712" ca="1" si="670">AN710</f>
        <v>61.695428595921946</v>
      </c>
      <c r="AP712" s="88"/>
      <c r="AQ712" s="88"/>
      <c r="AR712" s="88"/>
      <c r="AS712" s="88"/>
      <c r="AT712" s="2"/>
    </row>
    <row r="713" spans="1:46">
      <c r="A713" s="14" t="str">
        <f>'data organization'!S714</f>
        <v>711:18:1.8:HI</v>
      </c>
      <c r="B713" s="45">
        <v>60.841533660888672</v>
      </c>
      <c r="C713" s="45">
        <v>61.623558044433594</v>
      </c>
      <c r="D713" s="45">
        <v>57.869838714599609</v>
      </c>
      <c r="E713" s="45">
        <v>64.751663208007812</v>
      </c>
      <c r="F713" s="45">
        <v>60.05950927734375</v>
      </c>
      <c r="G713" s="45">
        <v>60.215915679931641</v>
      </c>
      <c r="H713" s="45">
        <v>58.808269500732422</v>
      </c>
      <c r="I713" s="45">
        <v>55.680171966552734</v>
      </c>
      <c r="J713" s="45">
        <v>58.964675903320313</v>
      </c>
      <c r="K713" s="45">
        <v>64.751663208007812</v>
      </c>
      <c r="L713" s="45">
        <v>54.898147583007813</v>
      </c>
      <c r="M713" s="45">
        <v>53.646907806396484</v>
      </c>
      <c r="N713" s="45">
        <v>60.215915679931641</v>
      </c>
      <c r="O713" s="45">
        <v>53.803310394287109</v>
      </c>
      <c r="P713" s="45"/>
      <c r="Q713" s="45"/>
      <c r="R713" s="45">
        <v>52.395668029785156</v>
      </c>
      <c r="S713" s="45"/>
      <c r="T713" s="45"/>
      <c r="U713" s="45">
        <v>68.974594116210937</v>
      </c>
      <c r="V713" s="45">
        <v>55.523765563964844</v>
      </c>
      <c r="W713" s="45">
        <v>56.305789947509766</v>
      </c>
      <c r="X713" s="45"/>
      <c r="Y713" s="45"/>
      <c r="Z713" s="45">
        <v>54.272525787353516</v>
      </c>
      <c r="AA713" s="45">
        <v>61.467155456542969</v>
      </c>
      <c r="AB713" s="45">
        <v>53.803310394287109</v>
      </c>
      <c r="AC713" s="45">
        <v>58.651866912841797</v>
      </c>
      <c r="AD713" s="45">
        <v>59.121078491210938</v>
      </c>
      <c r="AE713" s="45"/>
      <c r="AF713" s="45">
        <v>48.798351287841797</v>
      </c>
      <c r="AG713" s="45"/>
      <c r="AH713" s="2">
        <f t="shared" si="659"/>
        <v>4.5197123447536667</v>
      </c>
      <c r="AI713" s="2">
        <f t="shared" si="660"/>
        <v>48.798351287841797</v>
      </c>
      <c r="AJ713" s="2">
        <f t="shared" si="661"/>
        <v>51.36398092516076</v>
      </c>
      <c r="AK713" s="2">
        <f t="shared" si="662"/>
        <v>58.14354944229126</v>
      </c>
      <c r="AL713" s="2">
        <f t="shared" si="663"/>
        <v>64.923117959421759</v>
      </c>
      <c r="AM713" s="2">
        <f t="shared" si="664"/>
        <v>68.974594116210937</v>
      </c>
      <c r="AN713" s="89">
        <f ca="1">INDIRECT("'calcGREEN(1)'!R"&amp;ROW('calcGREEN(1)'!$V$17)+(ROW(AN713)-ROW($AN$116))/3&amp;"C"&amp;COLUMN('calcGREEN(1)'!$V$17),FALSE)</f>
        <v>60.497889110067433</v>
      </c>
      <c r="AO713" s="64">
        <f t="shared" ref="AO713" ca="1" si="671">AN713</f>
        <v>60.497889110067433</v>
      </c>
      <c r="AP713" s="88">
        <f>AK713-AK716</f>
        <v>1.0883188247680664</v>
      </c>
      <c r="AQ713" s="88">
        <f>AK714-AK717</f>
        <v>1.0330831209818498</v>
      </c>
      <c r="AR713" s="88">
        <f>AK715-AK718</f>
        <v>0.87067031860351563</v>
      </c>
      <c r="AS713" s="88">
        <f>data3!AM713</f>
        <v>3.2967917380794409E-2</v>
      </c>
      <c r="AT713" s="2"/>
    </row>
    <row r="714" spans="1:46">
      <c r="A714" s="14" t="str">
        <f>'data organization'!S715</f>
        <v>712:18:1.8:LO</v>
      </c>
      <c r="B714" s="45">
        <v>56.580451965332031</v>
      </c>
      <c r="C714" s="45">
        <v>59.040969848632813</v>
      </c>
      <c r="D714" s="45">
        <v>54.474708557128906</v>
      </c>
      <c r="E714" s="45">
        <v>63.338291168212891</v>
      </c>
      <c r="F714" s="45">
        <v>55.624855041503906</v>
      </c>
      <c r="G714" s="45">
        <v>58.382926940917969</v>
      </c>
      <c r="H714" s="45">
        <v>58.022430419921875</v>
      </c>
      <c r="I714" s="45">
        <v>51.539253234863281</v>
      </c>
      <c r="J714" s="45">
        <v>53.347446441650391</v>
      </c>
      <c r="K714" s="45">
        <v>58.749141693115234</v>
      </c>
      <c r="L714" s="45">
        <v>51.710918426513672</v>
      </c>
      <c r="M714" s="45">
        <v>55.218585968017578</v>
      </c>
      <c r="N714" s="45">
        <v>60.122451782226563</v>
      </c>
      <c r="O714" s="45">
        <v>50.400550842285156</v>
      </c>
      <c r="P714" s="45"/>
      <c r="Q714" s="45"/>
      <c r="R714" s="45">
        <v>51.602195739746094</v>
      </c>
      <c r="S714" s="45"/>
      <c r="T714" s="45"/>
      <c r="U714" s="45">
        <v>59.962234497070313</v>
      </c>
      <c r="V714" s="45">
        <v>55.619132995605469</v>
      </c>
      <c r="W714" s="45">
        <v>54.640651702880859</v>
      </c>
      <c r="X714" s="45"/>
      <c r="Y714" s="45"/>
      <c r="Z714" s="45">
        <v>52.340351104736328</v>
      </c>
      <c r="AA714" s="45">
        <v>55.516136169433594</v>
      </c>
      <c r="AB714" s="45">
        <v>50.801097869873047</v>
      </c>
      <c r="AC714" s="45">
        <v>56.454566955566406</v>
      </c>
      <c r="AD714" s="45">
        <v>53.765163421630859</v>
      </c>
      <c r="AE714" s="45"/>
      <c r="AF714" s="45">
        <v>46.280612945556641</v>
      </c>
      <c r="AG714" s="45"/>
      <c r="AH714" s="2">
        <f t="shared" si="659"/>
        <v>3.8302222740474838</v>
      </c>
      <c r="AI714" s="2">
        <f t="shared" si="660"/>
        <v>46.280612945556641</v>
      </c>
      <c r="AJ714" s="2">
        <f t="shared" si="661"/>
        <v>49.401963494446349</v>
      </c>
      <c r="AK714" s="2">
        <f t="shared" si="662"/>
        <v>55.147296905517578</v>
      </c>
      <c r="AL714" s="2">
        <f t="shared" si="663"/>
        <v>60.892630316588807</v>
      </c>
      <c r="AM714" s="2">
        <f t="shared" si="664"/>
        <v>63.338291168212891</v>
      </c>
      <c r="AN714" s="89"/>
      <c r="AO714" s="64">
        <f t="shared" ref="AO714" ca="1" si="672">AN713</f>
        <v>60.497889110067433</v>
      </c>
      <c r="AP714" s="88"/>
      <c r="AQ714" s="88"/>
      <c r="AR714" s="88"/>
      <c r="AS714" s="88"/>
      <c r="AT714" s="2"/>
    </row>
    <row r="715" spans="1:46">
      <c r="A715" s="14" t="str">
        <f>'data organization'!S716</f>
        <v>713:18:1.8:HS</v>
      </c>
      <c r="B715" s="45">
        <v>57.137256622314453</v>
      </c>
      <c r="C715" s="45">
        <v>60.164646148681641</v>
      </c>
      <c r="D715" s="45">
        <v>58.147174835205078</v>
      </c>
      <c r="E715" s="45">
        <v>66.604942321777344</v>
      </c>
      <c r="F715" s="45">
        <v>55.003890991210938</v>
      </c>
      <c r="G715" s="45">
        <v>59.272983551025391</v>
      </c>
      <c r="H715" s="45">
        <v>65.590293884277344</v>
      </c>
      <c r="I715" s="45">
        <v>54.476463317871094</v>
      </c>
      <c r="J715" s="45">
        <v>52.418785095214844</v>
      </c>
      <c r="K715" s="45">
        <v>56.903106689453125</v>
      </c>
      <c r="L715" s="45">
        <v>53.464179992675781</v>
      </c>
      <c r="M715" s="45">
        <v>60.240329742431641</v>
      </c>
      <c r="N715" s="45">
        <v>63.783321380615234</v>
      </c>
      <c r="O715" s="45">
        <v>59.403068542480469</v>
      </c>
      <c r="P715" s="45"/>
      <c r="Q715" s="45"/>
      <c r="R715" s="45">
        <v>57.842067718505859</v>
      </c>
      <c r="S715" s="45"/>
      <c r="T715" s="45"/>
      <c r="U715" s="45">
        <v>55.465095520019531</v>
      </c>
      <c r="V715" s="45">
        <v>58.054931640625</v>
      </c>
      <c r="W715" s="45">
        <v>57.610282897949219</v>
      </c>
      <c r="X715" s="45"/>
      <c r="Y715" s="45"/>
      <c r="Z715" s="45">
        <v>53.826045989990234</v>
      </c>
      <c r="AA715" s="45">
        <v>50.772640228271484</v>
      </c>
      <c r="AB715" s="45">
        <v>53.532768249511719</v>
      </c>
      <c r="AC715" s="45">
        <v>55.680324554443359</v>
      </c>
      <c r="AD715" s="45">
        <v>47.799648284912109</v>
      </c>
      <c r="AE715" s="45"/>
      <c r="AF715" s="45">
        <v>51.274051666259766</v>
      </c>
      <c r="AG715" s="45"/>
      <c r="AH715" s="2">
        <f t="shared" si="659"/>
        <v>4.533856836153511</v>
      </c>
      <c r="AI715" s="2">
        <f t="shared" si="660"/>
        <v>47.799648284912109</v>
      </c>
      <c r="AJ715" s="2">
        <f t="shared" si="661"/>
        <v>50.052060573508172</v>
      </c>
      <c r="AK715" s="2">
        <f t="shared" si="662"/>
        <v>56.852845827738442</v>
      </c>
      <c r="AL715" s="2">
        <f t="shared" si="663"/>
        <v>63.653631081968712</v>
      </c>
      <c r="AM715" s="2">
        <f t="shared" si="664"/>
        <v>66.604942321777344</v>
      </c>
      <c r="AN715" s="89"/>
      <c r="AO715" s="64">
        <f t="shared" ref="AO715" ca="1" si="673">AN713</f>
        <v>60.497889110067433</v>
      </c>
      <c r="AP715" s="88"/>
      <c r="AQ715" s="88"/>
      <c r="AR715" s="88"/>
      <c r="AS715" s="88"/>
      <c r="AT715" s="2"/>
    </row>
    <row r="716" spans="1:46">
      <c r="A716" s="14" t="str">
        <f>'data organization'!S717</f>
        <v>714:18:1.78:HI</v>
      </c>
      <c r="B716" s="45">
        <v>59.746700286865234</v>
      </c>
      <c r="C716" s="45">
        <v>60.528724670410156</v>
      </c>
      <c r="D716" s="45">
        <v>56.775005340576172</v>
      </c>
      <c r="E716" s="45">
        <v>63.500419616699219</v>
      </c>
      <c r="F716" s="45">
        <v>58.964675903320313</v>
      </c>
      <c r="G716" s="45">
        <v>59.121078491210938</v>
      </c>
      <c r="H716" s="45">
        <v>57.713436126708984</v>
      </c>
      <c r="I716" s="45">
        <v>54.585334777832031</v>
      </c>
      <c r="J716" s="45">
        <v>57.869838714599609</v>
      </c>
      <c r="K716" s="45">
        <v>63.500419616699219</v>
      </c>
      <c r="L716" s="45">
        <v>53.803310394287109</v>
      </c>
      <c r="M716" s="45">
        <v>52.552070617675781</v>
      </c>
      <c r="N716" s="45">
        <v>59.121078491210938</v>
      </c>
      <c r="O716" s="45">
        <v>52.708477020263672</v>
      </c>
      <c r="P716" s="45"/>
      <c r="Q716" s="45"/>
      <c r="R716" s="45">
        <v>51.457237243652344</v>
      </c>
      <c r="S716" s="45"/>
      <c r="T716" s="45"/>
      <c r="U716" s="45">
        <v>67.566947937011719</v>
      </c>
      <c r="V716" s="45">
        <v>54.585334777832031</v>
      </c>
      <c r="W716" s="45">
        <v>55.367359161376953</v>
      </c>
      <c r="X716" s="45"/>
      <c r="Y716" s="45"/>
      <c r="Z716" s="45">
        <v>53.334095001220703</v>
      </c>
      <c r="AA716" s="45">
        <v>60.372318267822266</v>
      </c>
      <c r="AB716" s="45">
        <v>52.708477020263672</v>
      </c>
      <c r="AC716" s="45">
        <v>57.557029724121094</v>
      </c>
      <c r="AD716" s="45">
        <v>58.0262451171875</v>
      </c>
      <c r="AE716" s="45"/>
      <c r="AF716" s="45">
        <v>47.859920501708984</v>
      </c>
      <c r="AG716" s="45"/>
      <c r="AH716" s="2">
        <f t="shared" si="659"/>
        <v>4.4324425329180475</v>
      </c>
      <c r="AI716" s="2">
        <f t="shared" si="660"/>
        <v>47.859920501708984</v>
      </c>
      <c r="AJ716" s="2">
        <f t="shared" si="661"/>
        <v>50.406566818146125</v>
      </c>
      <c r="AK716" s="2">
        <f t="shared" si="662"/>
        <v>57.055230617523193</v>
      </c>
      <c r="AL716" s="2">
        <f t="shared" si="663"/>
        <v>63.703894416900262</v>
      </c>
      <c r="AM716" s="2">
        <f t="shared" si="664"/>
        <v>67.566947937011719</v>
      </c>
      <c r="AN716" s="89">
        <f ca="1">INDIRECT("'calcGREEN(1)'!R"&amp;ROW('calcGREEN(1)'!$V$17)+(ROW(AN716)-ROW($AN$116))/3&amp;"C"&amp;COLUMN('calcGREEN(1)'!$V$17),FALSE)</f>
        <v>59.405114910094518</v>
      </c>
      <c r="AO716" s="64">
        <f t="shared" ref="AO716" ca="1" si="674">AN716</f>
        <v>59.405114910094518</v>
      </c>
      <c r="AP716" s="88">
        <f>AK716-AK719</f>
        <v>1.029665629069008</v>
      </c>
      <c r="AQ716" s="88">
        <f>AK717-AK720</f>
        <v>1.0593101183573452</v>
      </c>
      <c r="AR716" s="88">
        <f>AK718-AK721</f>
        <v>0.74699290593464696</v>
      </c>
      <c r="AS716" s="88">
        <f>data3!AM716</f>
        <v>3.0258386365829004E-2</v>
      </c>
      <c r="AT716" s="2"/>
    </row>
    <row r="717" spans="1:46">
      <c r="A717" s="14" t="str">
        <f>'data organization'!S718</f>
        <v>715:18:1.78:LO</v>
      </c>
      <c r="B717" s="45">
        <v>55.436027526855469</v>
      </c>
      <c r="C717" s="45">
        <v>58.028152465820312</v>
      </c>
      <c r="D717" s="45">
        <v>53.444725036621094</v>
      </c>
      <c r="E717" s="45">
        <v>62.159534454345703</v>
      </c>
      <c r="F717" s="45">
        <v>54.594871520996094</v>
      </c>
      <c r="G717" s="45">
        <v>57.284275054931641</v>
      </c>
      <c r="H717" s="45">
        <v>56.866558074951172</v>
      </c>
      <c r="I717" s="45">
        <v>50.606544494628906</v>
      </c>
      <c r="J717" s="45">
        <v>52.449073791503906</v>
      </c>
      <c r="K717" s="45">
        <v>57.576103210449219</v>
      </c>
      <c r="L717" s="45">
        <v>50.669490814208984</v>
      </c>
      <c r="M717" s="45">
        <v>54.200046539306641</v>
      </c>
      <c r="N717" s="45">
        <v>59.052413940429688</v>
      </c>
      <c r="O717" s="45">
        <v>49.479286193847656</v>
      </c>
      <c r="P717" s="45"/>
      <c r="Q717" s="45"/>
      <c r="R717" s="45">
        <v>50.703823089599609</v>
      </c>
      <c r="S717" s="45"/>
      <c r="T717" s="45"/>
      <c r="U717" s="45">
        <v>58.920806884765625</v>
      </c>
      <c r="V717" s="45">
        <v>54.549095153808594</v>
      </c>
      <c r="W717" s="45">
        <v>53.587776184082031</v>
      </c>
      <c r="X717" s="45"/>
      <c r="Y717" s="45"/>
      <c r="Z717" s="45">
        <v>51.367588043212891</v>
      </c>
      <c r="AA717" s="45">
        <v>54.503318786621094</v>
      </c>
      <c r="AB717" s="45">
        <v>49.753948211669922</v>
      </c>
      <c r="AC717" s="45">
        <v>55.378807067871094</v>
      </c>
      <c r="AD717" s="45">
        <v>52.677959442138672</v>
      </c>
      <c r="AE717" s="45"/>
      <c r="AF717" s="45">
        <v>45.450904846191406</v>
      </c>
      <c r="AG717" s="45"/>
      <c r="AH717" s="2">
        <f t="shared" si="659"/>
        <v>3.7620691272398274</v>
      </c>
      <c r="AI717" s="2">
        <f t="shared" si="660"/>
        <v>45.450904846191406</v>
      </c>
      <c r="AJ717" s="2">
        <f t="shared" si="661"/>
        <v>48.471110093675989</v>
      </c>
      <c r="AK717" s="2">
        <f t="shared" si="662"/>
        <v>54.114213784535728</v>
      </c>
      <c r="AL717" s="2">
        <f t="shared" si="663"/>
        <v>59.757317475395467</v>
      </c>
      <c r="AM717" s="2">
        <f t="shared" si="664"/>
        <v>62.159534454345703</v>
      </c>
      <c r="AN717" s="89"/>
      <c r="AO717" s="64">
        <f t="shared" ref="AO717" ca="1" si="675">AN716</f>
        <v>59.405114910094518</v>
      </c>
      <c r="AP717" s="88"/>
      <c r="AQ717" s="88"/>
      <c r="AR717" s="88"/>
      <c r="AS717" s="88"/>
      <c r="AT717" s="2"/>
    </row>
    <row r="718" spans="1:46">
      <c r="A718" s="14" t="str">
        <f>'data organization'!S719</f>
        <v>716:18:1.78:HS</v>
      </c>
      <c r="B718" s="45">
        <v>57.456550598144531</v>
      </c>
      <c r="C718" s="45">
        <v>58.575263977050781</v>
      </c>
      <c r="D718" s="45">
        <v>57.976882934570313</v>
      </c>
      <c r="E718" s="45">
        <v>64.589836120605469</v>
      </c>
      <c r="F718" s="45">
        <v>54.422065734863281</v>
      </c>
      <c r="G718" s="45">
        <v>57.808956146240234</v>
      </c>
      <c r="H718" s="45">
        <v>64.689170837402344</v>
      </c>
      <c r="I718" s="45">
        <v>53.641567230224609</v>
      </c>
      <c r="J718" s="45">
        <v>51.231479644775391</v>
      </c>
      <c r="K718" s="45">
        <v>57.525138854980469</v>
      </c>
      <c r="L718" s="45">
        <v>52.553596496582031</v>
      </c>
      <c r="M718" s="45">
        <v>58.589454650878906</v>
      </c>
      <c r="N718" s="45">
        <v>61.720912933349609</v>
      </c>
      <c r="O718" s="45">
        <v>58.759746551513672</v>
      </c>
      <c r="P718" s="45"/>
      <c r="Q718" s="45"/>
      <c r="R718" s="45">
        <v>56.498664855957031</v>
      </c>
      <c r="S718" s="45"/>
      <c r="T718" s="45"/>
      <c r="U718" s="45">
        <v>54.493019104003906</v>
      </c>
      <c r="V718" s="45">
        <v>56.943313598632813</v>
      </c>
      <c r="W718" s="45">
        <v>56.817958831787109</v>
      </c>
      <c r="X718" s="45"/>
      <c r="Y718" s="45"/>
      <c r="Z718" s="45">
        <v>54.171360015869141</v>
      </c>
      <c r="AA718" s="45">
        <v>50.704051971435547</v>
      </c>
      <c r="AB718" s="45">
        <v>51.964675903320312</v>
      </c>
      <c r="AC718" s="45">
        <v>54.902191162109375</v>
      </c>
      <c r="AD718" s="45">
        <v>47.463798522949219</v>
      </c>
      <c r="AE718" s="45"/>
      <c r="AF718" s="45">
        <v>50.072555541992188</v>
      </c>
      <c r="AG718" s="45"/>
      <c r="AH718" s="2">
        <f t="shared" si="659"/>
        <v>4.2641992985467203</v>
      </c>
      <c r="AI718" s="2">
        <f t="shared" si="660"/>
        <v>47.463798522949219</v>
      </c>
      <c r="AJ718" s="2">
        <f t="shared" si="661"/>
        <v>49.585876561314848</v>
      </c>
      <c r="AK718" s="2">
        <f t="shared" si="662"/>
        <v>55.982175509134926</v>
      </c>
      <c r="AL718" s="2">
        <f t="shared" si="663"/>
        <v>62.378474456955004</v>
      </c>
      <c r="AM718" s="2">
        <f t="shared" si="664"/>
        <v>64.689170837402344</v>
      </c>
      <c r="AN718" s="89"/>
      <c r="AO718" s="64">
        <f t="shared" ref="AO718" ca="1" si="676">AN716</f>
        <v>59.405114910094518</v>
      </c>
      <c r="AP718" s="88"/>
      <c r="AQ718" s="88"/>
      <c r="AR718" s="88"/>
      <c r="AS718" s="88"/>
      <c r="AT718" s="2"/>
    </row>
    <row r="719" spans="1:46">
      <c r="A719" s="14" t="str">
        <f>'data organization'!S720</f>
        <v>717:18:1.76:HI</v>
      </c>
      <c r="B719" s="45">
        <v>58.651866912841797</v>
      </c>
      <c r="C719" s="45">
        <v>59.433891296386719</v>
      </c>
      <c r="D719" s="45">
        <v>55.680171966552734</v>
      </c>
      <c r="E719" s="45">
        <v>62.405586242675781</v>
      </c>
      <c r="F719" s="45">
        <v>57.869838714599609</v>
      </c>
      <c r="G719" s="45">
        <v>58.0262451171875</v>
      </c>
      <c r="H719" s="45">
        <v>56.618598937988281</v>
      </c>
      <c r="I719" s="45">
        <v>53.646907806396484</v>
      </c>
      <c r="J719" s="45">
        <v>56.775005340576172</v>
      </c>
      <c r="K719" s="45">
        <v>62.405586242675781</v>
      </c>
      <c r="L719" s="45">
        <v>52.864879608154297</v>
      </c>
      <c r="M719" s="45">
        <v>51.613639831542969</v>
      </c>
      <c r="N719" s="45">
        <v>58.0262451171875</v>
      </c>
      <c r="O719" s="45">
        <v>51.770046234130859</v>
      </c>
      <c r="P719" s="45"/>
      <c r="Q719" s="45"/>
      <c r="R719" s="45">
        <v>50.362400054931641</v>
      </c>
      <c r="S719" s="45"/>
      <c r="T719" s="45"/>
      <c r="U719" s="45">
        <v>66.472114562988281</v>
      </c>
      <c r="V719" s="45">
        <v>53.490501403808594</v>
      </c>
      <c r="W719" s="45">
        <v>54.272525787353516</v>
      </c>
      <c r="X719" s="45"/>
      <c r="Y719" s="45"/>
      <c r="Z719" s="45">
        <v>52.395668029785156</v>
      </c>
      <c r="AA719" s="45">
        <v>59.277484893798828</v>
      </c>
      <c r="AB719" s="45">
        <v>51.770046234130859</v>
      </c>
      <c r="AC719" s="45">
        <v>56.618598937988281</v>
      </c>
      <c r="AD719" s="45">
        <v>57.087814331054687</v>
      </c>
      <c r="AE719" s="45"/>
      <c r="AF719" s="45">
        <v>47.077896118164062</v>
      </c>
      <c r="AG719" s="45"/>
      <c r="AH719" s="2">
        <f t="shared" si="659"/>
        <v>4.372285925041921</v>
      </c>
      <c r="AI719" s="2">
        <f t="shared" si="660"/>
        <v>47.077896118164062</v>
      </c>
      <c r="AJ719" s="2">
        <f t="shared" si="661"/>
        <v>49.467136100891302</v>
      </c>
      <c r="AK719" s="2">
        <f t="shared" si="662"/>
        <v>56.025564988454185</v>
      </c>
      <c r="AL719" s="2">
        <f t="shared" si="663"/>
        <v>62.583993876017068</v>
      </c>
      <c r="AM719" s="2">
        <f t="shared" si="664"/>
        <v>66.472114562988281</v>
      </c>
      <c r="AN719" s="89">
        <f ca="1">INDIRECT("'calcGREEN(1)'!R"&amp;ROW('calcGREEN(1)'!$V$17)+(ROW(AN719)-ROW($AN$116))/3&amp;"C"&amp;COLUMN('calcGREEN(1)'!$V$17),FALSE)</f>
        <v>58.402152436867354</v>
      </c>
      <c r="AO719" s="64">
        <f t="shared" ref="AO719" ca="1" si="677">AN719</f>
        <v>58.402152436867354</v>
      </c>
      <c r="AP719" s="88">
        <f>AK719-AK722</f>
        <v>1.0818007787068709</v>
      </c>
      <c r="AQ719" s="88">
        <f>AK720-AK723</f>
        <v>1.0483420689900669</v>
      </c>
      <c r="AR719" s="88">
        <f>AK721-AK724</f>
        <v>0.64923302332560695</v>
      </c>
      <c r="AS719" s="88">
        <f>data3!AM719</f>
        <v>3.5967473060853905E-2</v>
      </c>
      <c r="AT719" s="2"/>
    </row>
    <row r="720" spans="1:46">
      <c r="A720" s="14" t="str">
        <f>'data organization'!S721</f>
        <v>718:18:1.76:LO</v>
      </c>
      <c r="B720" s="45">
        <v>54.360263824462891</v>
      </c>
      <c r="C720" s="45">
        <v>56.878005981445312</v>
      </c>
      <c r="D720" s="45">
        <v>52.534904479980469</v>
      </c>
      <c r="E720" s="45">
        <v>61.106658935546875</v>
      </c>
      <c r="F720" s="45">
        <v>53.501945495605469</v>
      </c>
      <c r="G720" s="45">
        <v>56.191349029541016</v>
      </c>
      <c r="H720" s="45">
        <v>55.722133636474609</v>
      </c>
      <c r="I720" s="45">
        <v>49.622337341308594</v>
      </c>
      <c r="J720" s="45">
        <v>51.327533721923828</v>
      </c>
      <c r="K720" s="45">
        <v>56.328678131103516</v>
      </c>
      <c r="L720" s="45">
        <v>49.662395477294922</v>
      </c>
      <c r="M720" s="45">
        <v>53.141452789306641</v>
      </c>
      <c r="N720" s="45">
        <v>57.913711547851562</v>
      </c>
      <c r="O720" s="45">
        <v>48.483634948730469</v>
      </c>
      <c r="P720" s="45"/>
      <c r="Q720" s="45"/>
      <c r="R720" s="45">
        <v>49.753948211669922</v>
      </c>
      <c r="S720" s="45"/>
      <c r="T720" s="45"/>
      <c r="U720" s="45">
        <v>57.558937072753906</v>
      </c>
      <c r="V720" s="45">
        <v>53.496223449707031</v>
      </c>
      <c r="W720" s="45">
        <v>52.580680847167969</v>
      </c>
      <c r="X720" s="45"/>
      <c r="Y720" s="45"/>
      <c r="Z720" s="45">
        <v>50.251773834228516</v>
      </c>
      <c r="AA720" s="45">
        <v>53.450447082519531</v>
      </c>
      <c r="AB720" s="45">
        <v>48.804073333740234</v>
      </c>
      <c r="AC720" s="45">
        <v>54.337375640869141</v>
      </c>
      <c r="AD720" s="45">
        <v>51.710918426513672</v>
      </c>
      <c r="AE720" s="45"/>
      <c r="AF720" s="45">
        <v>44.598304748535156</v>
      </c>
      <c r="AG720" s="45"/>
      <c r="AH720" s="2">
        <f t="shared" si="659"/>
        <v>3.687395937307842</v>
      </c>
      <c r="AI720" s="2">
        <f t="shared" si="660"/>
        <v>44.598304748535156</v>
      </c>
      <c r="AJ720" s="2">
        <f t="shared" si="661"/>
        <v>47.523809760216622</v>
      </c>
      <c r="AK720" s="2">
        <f t="shared" si="662"/>
        <v>53.054903666178383</v>
      </c>
      <c r="AL720" s="2">
        <f t="shared" si="663"/>
        <v>58.585997572140144</v>
      </c>
      <c r="AM720" s="2">
        <f t="shared" si="664"/>
        <v>61.106658935546875</v>
      </c>
      <c r="AN720" s="89"/>
      <c r="AO720" s="64">
        <f t="shared" ref="AO720" ca="1" si="678">AN719</f>
        <v>58.402152436867354</v>
      </c>
      <c r="AP720" s="88"/>
      <c r="AQ720" s="88"/>
      <c r="AR720" s="88"/>
      <c r="AS720" s="88"/>
      <c r="AT720" s="2"/>
    </row>
    <row r="721" spans="1:46">
      <c r="A721" s="14" t="str">
        <f>'data organization'!S722</f>
        <v>719:18:1.76:HS</v>
      </c>
      <c r="B721" s="45">
        <v>56.853435516357422</v>
      </c>
      <c r="C721" s="45">
        <v>57.163272857666016</v>
      </c>
      <c r="D721" s="45">
        <v>58.629665374755859</v>
      </c>
      <c r="E721" s="45">
        <v>62.827800750732422</v>
      </c>
      <c r="F721" s="45">
        <v>54.086212158203125</v>
      </c>
      <c r="G721" s="45">
        <v>56.437171936035156</v>
      </c>
      <c r="H721" s="45">
        <v>64.109710693359375</v>
      </c>
      <c r="I721" s="45">
        <v>52.835048675537109</v>
      </c>
      <c r="J721" s="45">
        <v>50.921646118164062</v>
      </c>
      <c r="K721" s="45">
        <v>56.768291473388672</v>
      </c>
      <c r="L721" s="45">
        <v>52.362018585205078</v>
      </c>
      <c r="M721" s="45">
        <v>57.499122619628906</v>
      </c>
      <c r="N721" s="45">
        <v>59.537879943847656</v>
      </c>
      <c r="O721" s="45">
        <v>58.142444610595703</v>
      </c>
      <c r="P721" s="45"/>
      <c r="Q721" s="45"/>
      <c r="R721" s="45">
        <v>55.590446472167969</v>
      </c>
      <c r="S721" s="45"/>
      <c r="T721" s="45"/>
      <c r="U721" s="45">
        <v>53.790569305419922</v>
      </c>
      <c r="V721" s="45">
        <v>55.850612640380859</v>
      </c>
      <c r="W721" s="45">
        <v>56.943313598632813</v>
      </c>
      <c r="X721" s="45"/>
      <c r="Y721" s="45"/>
      <c r="Z721" s="45">
        <v>53.360111236572266</v>
      </c>
      <c r="AA721" s="45">
        <v>50.756084442138672</v>
      </c>
      <c r="AB721" s="45">
        <v>51.382850646972656</v>
      </c>
      <c r="AC721" s="45">
        <v>54.176090240478516</v>
      </c>
      <c r="AD721" s="45">
        <v>46.624168395996094</v>
      </c>
      <c r="AE721" s="45"/>
      <c r="AF721" s="45">
        <v>48.996414184570313</v>
      </c>
      <c r="AG721" s="45"/>
      <c r="AH721" s="2">
        <f t="shared" si="659"/>
        <v>4.0765184822461018</v>
      </c>
      <c r="AI721" s="2">
        <f t="shared" si="660"/>
        <v>46.624168395996094</v>
      </c>
      <c r="AJ721" s="2">
        <f t="shared" si="661"/>
        <v>49.120404879831128</v>
      </c>
      <c r="AK721" s="2">
        <f t="shared" si="662"/>
        <v>55.235182603200279</v>
      </c>
      <c r="AL721" s="2">
        <f t="shared" si="663"/>
        <v>61.34996032656943</v>
      </c>
      <c r="AM721" s="2">
        <f t="shared" si="664"/>
        <v>64.109710693359375</v>
      </c>
      <c r="AN721" s="89"/>
      <c r="AO721" s="64">
        <f t="shared" ref="AO721" ca="1" si="679">AN719</f>
        <v>58.402152436867354</v>
      </c>
      <c r="AP721" s="88"/>
      <c r="AQ721" s="88"/>
      <c r="AR721" s="88"/>
      <c r="AS721" s="88"/>
      <c r="AT721" s="2"/>
    </row>
    <row r="722" spans="1:46">
      <c r="A722" s="14" t="str">
        <f>'data organization'!S723</f>
        <v>720:18:1.74:HI</v>
      </c>
      <c r="B722" s="45">
        <v>57.557029724121094</v>
      </c>
      <c r="C722" s="45">
        <v>58.339054107666016</v>
      </c>
      <c r="D722" s="45">
        <v>54.585334777832031</v>
      </c>
      <c r="E722" s="45">
        <v>61.154346466064453</v>
      </c>
      <c r="F722" s="45">
        <v>56.775005340576172</v>
      </c>
      <c r="G722" s="45">
        <v>56.931411743164062</v>
      </c>
      <c r="H722" s="45">
        <v>55.523765563964844</v>
      </c>
      <c r="I722" s="45">
        <v>52.552070617675781</v>
      </c>
      <c r="J722" s="45">
        <v>55.680171966552734</v>
      </c>
      <c r="K722" s="45">
        <v>61.154346466064453</v>
      </c>
      <c r="L722" s="45">
        <v>51.770046234130859</v>
      </c>
      <c r="M722" s="45">
        <v>50.675212860107422</v>
      </c>
      <c r="N722" s="45">
        <v>56.931411743164062</v>
      </c>
      <c r="O722" s="45">
        <v>50.831615447998047</v>
      </c>
      <c r="P722" s="45"/>
      <c r="Q722" s="45"/>
      <c r="R722" s="45">
        <v>49.423973083496094</v>
      </c>
      <c r="S722" s="45"/>
      <c r="T722" s="45"/>
      <c r="U722" s="45">
        <v>65.064468383789063</v>
      </c>
      <c r="V722" s="45">
        <v>52.552070617675781</v>
      </c>
      <c r="W722" s="45">
        <v>53.177692413330078</v>
      </c>
      <c r="X722" s="45"/>
      <c r="Y722" s="45"/>
      <c r="Z722" s="45">
        <v>51.300830841064453</v>
      </c>
      <c r="AA722" s="45">
        <v>58.182651519775391</v>
      </c>
      <c r="AB722" s="45">
        <v>50.831615447998047</v>
      </c>
      <c r="AC722" s="45">
        <v>55.523765563964844</v>
      </c>
      <c r="AD722" s="45">
        <v>55.99298095703125</v>
      </c>
      <c r="AE722" s="45"/>
      <c r="AF722" s="45">
        <v>46.139469146728516</v>
      </c>
      <c r="AG722" s="45"/>
      <c r="AH722" s="2">
        <f t="shared" si="659"/>
        <v>4.2735019803554506</v>
      </c>
      <c r="AI722" s="2">
        <f t="shared" si="660"/>
        <v>46.139469146728516</v>
      </c>
      <c r="AJ722" s="2">
        <f t="shared" si="661"/>
        <v>48.533511239214135</v>
      </c>
      <c r="AK722" s="2">
        <f t="shared" si="662"/>
        <v>54.943764209747314</v>
      </c>
      <c r="AL722" s="2">
        <f t="shared" si="663"/>
        <v>61.354017180280493</v>
      </c>
      <c r="AM722" s="2">
        <f t="shared" si="664"/>
        <v>65.064468383789063</v>
      </c>
      <c r="AN722" s="89">
        <f ca="1">INDIRECT("'calcGREEN(1)'!R"&amp;ROW('calcGREEN(1)'!$V$17)+(ROW(AN722)-ROW($AN$116))/3&amp;"C"&amp;COLUMN('calcGREEN(1)'!$V$17),FALSE)</f>
        <v>57.209953180082671</v>
      </c>
      <c r="AO722" s="64">
        <f t="shared" ref="AO722" ca="1" si="680">AN722</f>
        <v>57.209953180082671</v>
      </c>
      <c r="AP722" s="88">
        <f>AK722-AK725</f>
        <v>1.0557336807250977</v>
      </c>
      <c r="AQ722" s="88">
        <f>AK723-AK726</f>
        <v>1.02664645512899</v>
      </c>
      <c r="AR722" s="88">
        <f>AK724-AK727</f>
        <v>0.78404649098713719</v>
      </c>
      <c r="AS722" s="88">
        <f>data3!AM722</f>
        <v>3.3967702619491114E-2</v>
      </c>
      <c r="AT722" s="2"/>
    </row>
    <row r="723" spans="1:46">
      <c r="A723" s="14" t="str">
        <f>'data organization'!S724</f>
        <v>721:18:1.74:LO</v>
      </c>
      <c r="B723" s="45">
        <v>53.336002349853516</v>
      </c>
      <c r="C723" s="45">
        <v>55.756465911865234</v>
      </c>
      <c r="D723" s="45">
        <v>51.441978454589844</v>
      </c>
      <c r="E723" s="45">
        <v>59.956512451171875</v>
      </c>
      <c r="F723" s="45">
        <v>52.460517883300781</v>
      </c>
      <c r="G723" s="45">
        <v>55.138477325439453</v>
      </c>
      <c r="H723" s="45">
        <v>54.509040832519531</v>
      </c>
      <c r="I723" s="45">
        <v>48.678188323974609</v>
      </c>
      <c r="J723" s="45">
        <v>50.268939971923828</v>
      </c>
      <c r="K723" s="45">
        <v>55.161365509033203</v>
      </c>
      <c r="L723" s="45">
        <v>48.672466278076172</v>
      </c>
      <c r="M723" s="45">
        <v>52.168689727783203</v>
      </c>
      <c r="N723" s="45">
        <v>56.809337615966797</v>
      </c>
      <c r="O723" s="45">
        <v>47.510871887207031</v>
      </c>
      <c r="P723" s="45"/>
      <c r="Q723" s="45"/>
      <c r="R723" s="45">
        <v>48.746852874755859</v>
      </c>
      <c r="S723" s="45"/>
      <c r="T723" s="45"/>
      <c r="U723" s="45">
        <v>56.317234039306641</v>
      </c>
      <c r="V723" s="45">
        <v>52.506294250488281</v>
      </c>
      <c r="W723" s="45">
        <v>51.562141418457031</v>
      </c>
      <c r="X723" s="45"/>
      <c r="Y723" s="45"/>
      <c r="Z723" s="45">
        <v>49.233234405517578</v>
      </c>
      <c r="AA723" s="45">
        <v>52.397575378417969</v>
      </c>
      <c r="AB723" s="45">
        <v>47.854198455810547</v>
      </c>
      <c r="AC723" s="45">
        <v>53.215839385986328</v>
      </c>
      <c r="AD723" s="45">
        <v>50.726711273193359</v>
      </c>
      <c r="AE723" s="45"/>
      <c r="AF723" s="45">
        <v>43.728542327880859</v>
      </c>
      <c r="AG723" s="45"/>
      <c r="AH723" s="2">
        <f t="shared" si="659"/>
        <v>3.6143720128398251</v>
      </c>
      <c r="AI723" s="2">
        <f t="shared" si="660"/>
        <v>43.728542327880859</v>
      </c>
      <c r="AJ723" s="2">
        <f t="shared" si="661"/>
        <v>46.585003577928575</v>
      </c>
      <c r="AK723" s="2">
        <f t="shared" si="662"/>
        <v>52.006561597188316</v>
      </c>
      <c r="AL723" s="2">
        <f t="shared" si="663"/>
        <v>57.428119616448058</v>
      </c>
      <c r="AM723" s="2">
        <f t="shared" si="664"/>
        <v>59.956512451171875</v>
      </c>
      <c r="AN723" s="89"/>
      <c r="AO723" s="64">
        <f t="shared" ref="AO723" ca="1" si="681">AN722</f>
        <v>57.209953180082671</v>
      </c>
      <c r="AP723" s="88"/>
      <c r="AQ723" s="88"/>
      <c r="AR723" s="88"/>
      <c r="AS723" s="88"/>
      <c r="AT723" s="2"/>
    </row>
    <row r="724" spans="1:46">
      <c r="A724" s="14" t="str">
        <f>'data organization'!S725</f>
        <v>722:18:1.74:HS</v>
      </c>
      <c r="B724" s="45">
        <v>55.744182586669922</v>
      </c>
      <c r="C724" s="45">
        <v>56.127338409423828</v>
      </c>
      <c r="D724" s="45">
        <v>58.343479156494141</v>
      </c>
      <c r="E724" s="45">
        <v>61.1177978515625</v>
      </c>
      <c r="F724" s="45">
        <v>53.111770629882812</v>
      </c>
      <c r="G724" s="45">
        <v>55.441444396972656</v>
      </c>
      <c r="H724" s="45">
        <v>63.695812225341797</v>
      </c>
      <c r="I724" s="45">
        <v>52.678951263427734</v>
      </c>
      <c r="J724" s="45">
        <v>51.288242340087891</v>
      </c>
      <c r="K724" s="45">
        <v>55.673229217529297</v>
      </c>
      <c r="L724" s="45">
        <v>52.002517700195313</v>
      </c>
      <c r="M724" s="45">
        <v>56.444267272949219</v>
      </c>
      <c r="N724" s="45">
        <v>58.125888824462891</v>
      </c>
      <c r="O724" s="45">
        <v>57.340656280517578</v>
      </c>
      <c r="P724" s="45"/>
      <c r="Q724" s="45"/>
      <c r="R724" s="45">
        <v>55.022811889648438</v>
      </c>
      <c r="S724" s="45"/>
      <c r="T724" s="45"/>
      <c r="U724" s="45">
        <v>53.192188262939453</v>
      </c>
      <c r="V724" s="45">
        <v>55.304264068603516</v>
      </c>
      <c r="W724" s="45">
        <v>56.834514617919922</v>
      </c>
      <c r="X724" s="45"/>
      <c r="Y724" s="45"/>
      <c r="Z724" s="45">
        <v>52.106582641601562</v>
      </c>
      <c r="AA724" s="45">
        <v>50.406044006347656</v>
      </c>
      <c r="AB724" s="45">
        <v>51.706874847412109</v>
      </c>
      <c r="AC724" s="45">
        <v>54.048370361328125</v>
      </c>
      <c r="AD724" s="45">
        <v>46.118026733398437</v>
      </c>
      <c r="AE724" s="45"/>
      <c r="AF724" s="45">
        <v>48.187534332275391</v>
      </c>
      <c r="AG724" s="45"/>
      <c r="AH724" s="2">
        <f t="shared" si="659"/>
        <v>3.8723359474320072</v>
      </c>
      <c r="AI724" s="2">
        <f t="shared" si="660"/>
        <v>46.118026733398437</v>
      </c>
      <c r="AJ724" s="2">
        <f t="shared" si="661"/>
        <v>48.777445658726663</v>
      </c>
      <c r="AK724" s="2">
        <f t="shared" si="662"/>
        <v>54.585949579874672</v>
      </c>
      <c r="AL724" s="2">
        <f t="shared" si="663"/>
        <v>60.394453501022682</v>
      </c>
      <c r="AM724" s="2">
        <f t="shared" si="664"/>
        <v>63.695812225341797</v>
      </c>
      <c r="AN724" s="89"/>
      <c r="AO724" s="64">
        <f t="shared" ref="AO724" ca="1" si="682">AN722</f>
        <v>57.209953180082671</v>
      </c>
      <c r="AP724" s="88"/>
      <c r="AQ724" s="88"/>
      <c r="AR724" s="88"/>
      <c r="AS724" s="88"/>
      <c r="AT724" s="2"/>
    </row>
    <row r="725" spans="1:46">
      <c r="A725" s="14" t="str">
        <f>'data organization'!S726</f>
        <v>723:18:1.72:HI</v>
      </c>
      <c r="B725" s="45">
        <v>56.305789947509766</v>
      </c>
      <c r="C725" s="45">
        <v>57.087814331054687</v>
      </c>
      <c r="D725" s="45">
        <v>53.646907806396484</v>
      </c>
      <c r="E725" s="45">
        <v>59.903106689453125</v>
      </c>
      <c r="F725" s="45">
        <v>55.680171966552734</v>
      </c>
      <c r="G725" s="45">
        <v>55.836574554443359</v>
      </c>
      <c r="H725" s="45">
        <v>54.585334777832031</v>
      </c>
      <c r="I725" s="45">
        <v>51.613639831542969</v>
      </c>
      <c r="J725" s="45">
        <v>54.585334777832031</v>
      </c>
      <c r="K725" s="45">
        <v>60.05950927734375</v>
      </c>
      <c r="L725" s="45">
        <v>50.831615447998047</v>
      </c>
      <c r="M725" s="45">
        <v>49.736782073974609</v>
      </c>
      <c r="N725" s="45">
        <v>55.836574554443359</v>
      </c>
      <c r="O725" s="45">
        <v>49.8931884765625</v>
      </c>
      <c r="P725" s="45"/>
      <c r="Q725" s="45"/>
      <c r="R725" s="45">
        <v>48.485542297363281</v>
      </c>
      <c r="S725" s="45"/>
      <c r="T725" s="45"/>
      <c r="U725" s="45">
        <v>63.813228607177734</v>
      </c>
      <c r="V725" s="45">
        <v>51.457237243652344</v>
      </c>
      <c r="W725" s="45">
        <v>52.239261627197266</v>
      </c>
      <c r="X725" s="45"/>
      <c r="Y725" s="45"/>
      <c r="Z725" s="45">
        <v>50.362400054931641</v>
      </c>
      <c r="AA725" s="45">
        <v>56.931411743164062</v>
      </c>
      <c r="AB725" s="45">
        <v>49.8931884765625</v>
      </c>
      <c r="AC725" s="45">
        <v>54.428932189941406</v>
      </c>
      <c r="AD725" s="45">
        <v>54.898147583007813</v>
      </c>
      <c r="AE725" s="45"/>
      <c r="AF725" s="45">
        <v>45.201038360595703</v>
      </c>
      <c r="AG725" s="45"/>
      <c r="AH725" s="2">
        <f t="shared" si="659"/>
        <v>4.1736545534040417</v>
      </c>
      <c r="AI725" s="2">
        <f t="shared" si="660"/>
        <v>45.201038360595703</v>
      </c>
      <c r="AJ725" s="2">
        <f t="shared" si="661"/>
        <v>47.627548698916158</v>
      </c>
      <c r="AK725" s="2">
        <f t="shared" si="662"/>
        <v>53.888030529022217</v>
      </c>
      <c r="AL725" s="2">
        <f t="shared" si="663"/>
        <v>60.148512359128276</v>
      </c>
      <c r="AM725" s="2">
        <f t="shared" si="664"/>
        <v>63.813228607177734</v>
      </c>
      <c r="AN725" s="89">
        <f ca="1">INDIRECT("'calcGREEN(1)'!R"&amp;ROW('calcGREEN(1)'!$V$17)+(ROW(AN725)-ROW($AN$116))/3&amp;"C"&amp;COLUMN('calcGREEN(1)'!$V$17),FALSE)</f>
        <v>56.084039503880717</v>
      </c>
      <c r="AO725" s="64">
        <f t="shared" ref="AO725" ca="1" si="683">AN725</f>
        <v>56.084039503880717</v>
      </c>
      <c r="AP725" s="88">
        <f>AK725-AK728</f>
        <v>1.0622506141662598</v>
      </c>
      <c r="AQ725" s="88">
        <f>AK726-AK729</f>
        <v>1.0254534085591658</v>
      </c>
      <c r="AR725" s="88">
        <f>AK727-AK730</f>
        <v>0.79843473434448242</v>
      </c>
      <c r="AS725" s="88">
        <f>data3!AM725</f>
        <v>3.056426202097251E-2</v>
      </c>
      <c r="AT725" s="2"/>
    </row>
    <row r="726" spans="1:46">
      <c r="A726" s="14" t="str">
        <f>'data organization'!S727</f>
        <v>724:18:1.72:LO</v>
      </c>
      <c r="B726" s="45">
        <v>52.317462921142578</v>
      </c>
      <c r="C726" s="45">
        <v>54.697872161865234</v>
      </c>
      <c r="D726" s="45">
        <v>50.366214752197266</v>
      </c>
      <c r="E726" s="45">
        <v>58.566032409667969</v>
      </c>
      <c r="F726" s="45">
        <v>51.522087097167969</v>
      </c>
      <c r="G726" s="45">
        <v>54.137104034423828</v>
      </c>
      <c r="H726" s="45">
        <v>53.427558898925781</v>
      </c>
      <c r="I726" s="45">
        <v>47.653926849365234</v>
      </c>
      <c r="J726" s="45">
        <v>49.193180084228516</v>
      </c>
      <c r="K726" s="45">
        <v>54.0054931640625</v>
      </c>
      <c r="L726" s="45">
        <v>47.631038665771484</v>
      </c>
      <c r="M726" s="45">
        <v>51.1043701171875</v>
      </c>
      <c r="N726" s="45">
        <v>55.693523406982422</v>
      </c>
      <c r="O726" s="45">
        <v>46.543830871582031</v>
      </c>
      <c r="P726" s="45"/>
      <c r="Q726" s="45"/>
      <c r="R726" s="45">
        <v>47.854198455810547</v>
      </c>
      <c r="S726" s="45"/>
      <c r="T726" s="45"/>
      <c r="U726" s="45">
        <v>55.327304840087891</v>
      </c>
      <c r="V726" s="45">
        <v>51.493476867675781</v>
      </c>
      <c r="W726" s="45">
        <v>50.566490173339844</v>
      </c>
      <c r="X726" s="45"/>
      <c r="Y726" s="45"/>
      <c r="Z726" s="45">
        <v>48.334857940673828</v>
      </c>
      <c r="AA726" s="45">
        <v>51.344699859619141</v>
      </c>
      <c r="AB726" s="45">
        <v>46.950103759765625</v>
      </c>
      <c r="AC726" s="45">
        <v>52.237354278564453</v>
      </c>
      <c r="AD726" s="45">
        <v>49.713893890380859</v>
      </c>
      <c r="AE726" s="45"/>
      <c r="AF726" s="45">
        <v>42.835887908935547</v>
      </c>
      <c r="AG726" s="45"/>
      <c r="AH726" s="2">
        <f t="shared" si="659"/>
        <v>3.5405074032884865</v>
      </c>
      <c r="AI726" s="2">
        <f t="shared" si="660"/>
        <v>42.835887908935547</v>
      </c>
      <c r="AJ726" s="2">
        <f t="shared" si="661"/>
        <v>45.669154037126596</v>
      </c>
      <c r="AK726" s="2">
        <f t="shared" si="662"/>
        <v>50.979915142059326</v>
      </c>
      <c r="AL726" s="2">
        <f t="shared" si="663"/>
        <v>56.290676246992057</v>
      </c>
      <c r="AM726" s="2">
        <f t="shared" si="664"/>
        <v>58.566032409667969</v>
      </c>
      <c r="AN726" s="89"/>
      <c r="AO726" s="64">
        <f t="shared" ref="AO726" ca="1" si="684">AN725</f>
        <v>56.084039503880717</v>
      </c>
      <c r="AP726" s="88"/>
      <c r="AQ726" s="88"/>
      <c r="AR726" s="88"/>
      <c r="AS726" s="88"/>
      <c r="AT726" s="2"/>
    </row>
    <row r="727" spans="1:46">
      <c r="A727" s="14" t="str">
        <f>'data organization'!S728</f>
        <v>725:18:1.72:HS</v>
      </c>
      <c r="B727" s="45">
        <v>54.772106170654297</v>
      </c>
      <c r="C727" s="45">
        <v>55.141071319580078</v>
      </c>
      <c r="D727" s="45">
        <v>57.946136474609375</v>
      </c>
      <c r="E727" s="45">
        <v>59.698711395263672</v>
      </c>
      <c r="F727" s="45">
        <v>52.092391967773437</v>
      </c>
      <c r="G727" s="45">
        <v>54.743724822998047</v>
      </c>
      <c r="H727" s="45">
        <v>63.419090270996094</v>
      </c>
      <c r="I727" s="45">
        <v>52.146793365478516</v>
      </c>
      <c r="J727" s="45">
        <v>50.609443664550781</v>
      </c>
      <c r="K727" s="45">
        <v>54.164264678955078</v>
      </c>
      <c r="L727" s="45">
        <v>51.155796051025391</v>
      </c>
      <c r="M727" s="45">
        <v>55.559700012207031</v>
      </c>
      <c r="N727" s="45">
        <v>56.900741577148438</v>
      </c>
      <c r="O727" s="45">
        <v>56.025634765625</v>
      </c>
      <c r="P727" s="45"/>
      <c r="Q727" s="45"/>
      <c r="R727" s="45">
        <v>54.675136566162109</v>
      </c>
      <c r="S727" s="45"/>
      <c r="T727" s="45"/>
      <c r="U727" s="45">
        <v>52.011978149414062</v>
      </c>
      <c r="V727" s="45">
        <v>54.970779418945313</v>
      </c>
      <c r="W727" s="45">
        <v>56.834514617919922</v>
      </c>
      <c r="X727" s="45"/>
      <c r="Y727" s="45"/>
      <c r="Z727" s="45">
        <v>50.9713134765625</v>
      </c>
      <c r="AA727" s="45">
        <v>49.372470855712891</v>
      </c>
      <c r="AB727" s="45">
        <v>51.155796051025391</v>
      </c>
      <c r="AC727" s="45">
        <v>53.809490203857422</v>
      </c>
      <c r="AD727" s="45">
        <v>45.557487487792969</v>
      </c>
      <c r="AE727" s="45"/>
      <c r="AF727" s="45">
        <v>47.511100769042969</v>
      </c>
      <c r="AG727" s="45"/>
      <c r="AH727" s="2">
        <f t="shared" si="659"/>
        <v>3.8751798761290059</v>
      </c>
      <c r="AI727" s="2">
        <f t="shared" si="660"/>
        <v>45.557487487792969</v>
      </c>
      <c r="AJ727" s="2">
        <f t="shared" si="661"/>
        <v>47.989133274694026</v>
      </c>
      <c r="AK727" s="2">
        <f t="shared" si="662"/>
        <v>53.801903088887535</v>
      </c>
      <c r="AL727" s="2">
        <f t="shared" si="663"/>
        <v>59.614672903081043</v>
      </c>
      <c r="AM727" s="2">
        <f t="shared" si="664"/>
        <v>63.419090270996094</v>
      </c>
      <c r="AN727" s="89"/>
      <c r="AO727" s="64">
        <f t="shared" ref="AO727" ca="1" si="685">AN725</f>
        <v>56.084039503880717</v>
      </c>
      <c r="AP727" s="88"/>
      <c r="AQ727" s="88"/>
      <c r="AR727" s="88"/>
      <c r="AS727" s="88"/>
      <c r="AT727" s="2"/>
    </row>
    <row r="728" spans="1:46">
      <c r="A728" s="14" t="str">
        <f>'data organization'!S729</f>
        <v>726:18:1.7:HI</v>
      </c>
      <c r="B728" s="45">
        <v>55.367359161376953</v>
      </c>
      <c r="C728" s="45">
        <v>55.99298095703125</v>
      </c>
      <c r="D728" s="45">
        <v>52.552070617675781</v>
      </c>
      <c r="E728" s="45">
        <v>58.808269500732422</v>
      </c>
      <c r="F728" s="45">
        <v>54.585334777832031</v>
      </c>
      <c r="G728" s="45">
        <v>54.741741180419922</v>
      </c>
      <c r="H728" s="45">
        <v>53.490501403808594</v>
      </c>
      <c r="I728" s="45">
        <v>50.518806457519531</v>
      </c>
      <c r="J728" s="45">
        <v>53.646907806396484</v>
      </c>
      <c r="K728" s="45">
        <v>58.808269500732422</v>
      </c>
      <c r="L728" s="45">
        <v>49.8931884765625</v>
      </c>
      <c r="M728" s="45">
        <v>48.641948699951172</v>
      </c>
      <c r="N728" s="45">
        <v>54.741741180419922</v>
      </c>
      <c r="O728" s="45">
        <v>48.798351287841797</v>
      </c>
      <c r="P728" s="45"/>
      <c r="Q728" s="45"/>
      <c r="R728" s="45">
        <v>47.547111511230469</v>
      </c>
      <c r="S728" s="45"/>
      <c r="T728" s="45"/>
      <c r="U728" s="45">
        <v>62.561988830566406</v>
      </c>
      <c r="V728" s="45">
        <v>50.518806457519531</v>
      </c>
      <c r="W728" s="45">
        <v>51.144428253173828</v>
      </c>
      <c r="X728" s="45"/>
      <c r="Y728" s="45"/>
      <c r="Z728" s="45">
        <v>49.267566680908203</v>
      </c>
      <c r="AA728" s="45">
        <v>55.836574554443359</v>
      </c>
      <c r="AB728" s="45">
        <v>48.798351287841797</v>
      </c>
      <c r="AC728" s="45">
        <v>53.334095001220703</v>
      </c>
      <c r="AD728" s="45">
        <v>53.803310394287109</v>
      </c>
      <c r="AE728" s="45"/>
      <c r="AF728" s="45">
        <v>44.419013977050781</v>
      </c>
      <c r="AG728" s="45"/>
      <c r="AH728" s="2">
        <f t="shared" si="659"/>
        <v>4.1071922631972457</v>
      </c>
      <c r="AI728" s="2">
        <f t="shared" si="660"/>
        <v>44.419013977050781</v>
      </c>
      <c r="AJ728" s="2">
        <f t="shared" si="661"/>
        <v>46.664991520060084</v>
      </c>
      <c r="AK728" s="2">
        <f t="shared" si="662"/>
        <v>52.825779914855957</v>
      </c>
      <c r="AL728" s="2">
        <f t="shared" si="663"/>
        <v>58.98656830965183</v>
      </c>
      <c r="AM728" s="2">
        <f t="shared" si="664"/>
        <v>62.561988830566406</v>
      </c>
      <c r="AN728" s="89">
        <f ca="1">INDIRECT("'calcGREEN(1)'!R"&amp;ROW('calcGREEN(1)'!$V$17)+(ROW(AN728)-ROW($AN$116))/3&amp;"C"&amp;COLUMN('calcGREEN(1)'!$V$17),FALSE)</f>
        <v>55.070938294242644</v>
      </c>
      <c r="AO728" s="64">
        <f t="shared" ref="AO728" ca="1" si="686">AN728</f>
        <v>55.070938294242644</v>
      </c>
      <c r="AP728" s="88">
        <f>AK728-AK731</f>
        <v>1.0622502962748186</v>
      </c>
      <c r="AQ728" s="88">
        <f>AK729-AK732</f>
        <v>1.0378521283467563</v>
      </c>
      <c r="AR728" s="88">
        <f>AK730-AK733</f>
        <v>0.74945656458537258</v>
      </c>
      <c r="AS728" s="88">
        <f>data3!AM728</f>
        <v>3.7032584990224438E-2</v>
      </c>
      <c r="AT728" s="2"/>
    </row>
    <row r="729" spans="1:46">
      <c r="A729" s="14" t="str">
        <f>'data organization'!S730</f>
        <v>727:18:1.7:LO</v>
      </c>
      <c r="B729" s="45">
        <v>51.287479400634766</v>
      </c>
      <c r="C729" s="45">
        <v>53.587776184082031</v>
      </c>
      <c r="D729" s="45">
        <v>49.376289367675781</v>
      </c>
      <c r="E729" s="45">
        <v>57.364383697509766</v>
      </c>
      <c r="F729" s="45">
        <v>50.492103576660156</v>
      </c>
      <c r="G729" s="45">
        <v>52.975509643554688</v>
      </c>
      <c r="H729" s="45">
        <v>52.391853332519531</v>
      </c>
      <c r="I729" s="45">
        <v>46.658275604248047</v>
      </c>
      <c r="J729" s="45">
        <v>48.208972930908203</v>
      </c>
      <c r="K729" s="45">
        <v>52.906845092773438</v>
      </c>
      <c r="L729" s="45">
        <v>46.652553558349609</v>
      </c>
      <c r="M729" s="45">
        <v>50.125888824462891</v>
      </c>
      <c r="N729" s="45">
        <v>54.612037658691406</v>
      </c>
      <c r="O729" s="45">
        <v>45.582511901855469</v>
      </c>
      <c r="P729" s="45"/>
      <c r="Q729" s="45"/>
      <c r="R729" s="45">
        <v>46.910049438476562</v>
      </c>
      <c r="S729" s="45"/>
      <c r="T729" s="45"/>
      <c r="U729" s="45">
        <v>54.177158355712891</v>
      </c>
      <c r="V729" s="45">
        <v>50.389106750488281</v>
      </c>
      <c r="W729" s="45">
        <v>49.570838928222656</v>
      </c>
      <c r="X729" s="45"/>
      <c r="Y729" s="45"/>
      <c r="Z729" s="45">
        <v>47.339206695556641</v>
      </c>
      <c r="AA729" s="45">
        <v>50.354770660400391</v>
      </c>
      <c r="AB729" s="45">
        <v>46.126117706298828</v>
      </c>
      <c r="AC729" s="45">
        <v>51.132984161376953</v>
      </c>
      <c r="AD729" s="45">
        <v>48.695354461669922</v>
      </c>
      <c r="AE729" s="45"/>
      <c r="AF729" s="45">
        <v>41.989013671875</v>
      </c>
      <c r="AG729" s="45"/>
      <c r="AH729" s="2">
        <f t="shared" si="659"/>
        <v>3.4606938113899774</v>
      </c>
      <c r="AI729" s="2">
        <f t="shared" si="660"/>
        <v>41.989013671875</v>
      </c>
      <c r="AJ729" s="2">
        <f t="shared" si="661"/>
        <v>44.763421016415194</v>
      </c>
      <c r="AK729" s="2">
        <f t="shared" si="662"/>
        <v>49.95446173350016</v>
      </c>
      <c r="AL729" s="2">
        <f t="shared" si="663"/>
        <v>55.145502450585127</v>
      </c>
      <c r="AM729" s="2">
        <f t="shared" si="664"/>
        <v>57.364383697509766</v>
      </c>
      <c r="AN729" s="89"/>
      <c r="AO729" s="64">
        <f t="shared" ref="AO729" ca="1" si="687">AN728</f>
        <v>55.070938294242644</v>
      </c>
      <c r="AP729" s="88"/>
      <c r="AQ729" s="88"/>
      <c r="AR729" s="88"/>
      <c r="AS729" s="88"/>
      <c r="AT729" s="2"/>
    </row>
    <row r="730" spans="1:46">
      <c r="A730" s="14" t="str">
        <f>'data organization'!S731</f>
        <v>728:18:1.7:HS</v>
      </c>
      <c r="B730" s="45">
        <v>54.069656372070313</v>
      </c>
      <c r="C730" s="45">
        <v>54.642024993896484</v>
      </c>
      <c r="D730" s="45">
        <v>57.515678405761719</v>
      </c>
      <c r="E730" s="45">
        <v>58.182651519775391</v>
      </c>
      <c r="F730" s="45">
        <v>52.0994873046875</v>
      </c>
      <c r="G730" s="45">
        <v>54.497749328613281</v>
      </c>
      <c r="H730" s="45">
        <v>62.974441528320313</v>
      </c>
      <c r="I730" s="45">
        <v>50.779735565185547</v>
      </c>
      <c r="J730" s="45">
        <v>49.767452239990234</v>
      </c>
      <c r="K730" s="45">
        <v>53.435798645019531</v>
      </c>
      <c r="L730" s="45">
        <v>50.290149688720703</v>
      </c>
      <c r="M730" s="45">
        <v>54.592353820800781</v>
      </c>
      <c r="N730" s="45">
        <v>55.912109375</v>
      </c>
      <c r="O730" s="45">
        <v>54.301441192626953</v>
      </c>
      <c r="P730" s="45"/>
      <c r="Q730" s="45"/>
      <c r="R730" s="45">
        <v>54.294345855712891</v>
      </c>
      <c r="S730" s="45"/>
      <c r="T730" s="45"/>
      <c r="U730" s="45">
        <v>51.013885498046875</v>
      </c>
      <c r="V730" s="45">
        <v>54.412605285644531</v>
      </c>
      <c r="W730" s="45">
        <v>56.631114959716797</v>
      </c>
      <c r="X730" s="45"/>
      <c r="Y730" s="45"/>
      <c r="Z730" s="45">
        <v>50.843593597412109</v>
      </c>
      <c r="AA730" s="45">
        <v>47.674297332763672</v>
      </c>
      <c r="AB730" s="45">
        <v>50.429695129394531</v>
      </c>
      <c r="AC730" s="45">
        <v>52.690776824951172</v>
      </c>
      <c r="AD730" s="45">
        <v>44.561759948730469</v>
      </c>
      <c r="AE730" s="45"/>
      <c r="AF730" s="45">
        <v>46.470436096191406</v>
      </c>
      <c r="AG730" s="45"/>
      <c r="AH730" s="2">
        <f t="shared" si="659"/>
        <v>3.9760789874229689</v>
      </c>
      <c r="AI730" s="2">
        <f t="shared" si="660"/>
        <v>44.561759948730469</v>
      </c>
      <c r="AJ730" s="2">
        <f t="shared" si="661"/>
        <v>47.039349873408597</v>
      </c>
      <c r="AK730" s="2">
        <f t="shared" si="662"/>
        <v>53.003468354543052</v>
      </c>
      <c r="AL730" s="2">
        <f t="shared" si="663"/>
        <v>58.967586835677508</v>
      </c>
      <c r="AM730" s="2">
        <f t="shared" si="664"/>
        <v>62.974441528320313</v>
      </c>
      <c r="AN730" s="89"/>
      <c r="AO730" s="64">
        <f t="shared" ref="AO730" ca="1" si="688">AN728</f>
        <v>55.070938294242644</v>
      </c>
      <c r="AP730" s="88"/>
      <c r="AQ730" s="88"/>
      <c r="AR730" s="88"/>
      <c r="AS730" s="88"/>
      <c r="AT730" s="2"/>
    </row>
    <row r="731" spans="1:46">
      <c r="A731" s="14" t="str">
        <f>'data organization'!S732</f>
        <v>729:18:1.68:HI</v>
      </c>
      <c r="B731" s="45">
        <v>54.116119384765625</v>
      </c>
      <c r="C731" s="45">
        <v>54.898147583007813</v>
      </c>
      <c r="D731" s="45">
        <v>51.457237243652344</v>
      </c>
      <c r="E731" s="45">
        <v>57.557029724121094</v>
      </c>
      <c r="F731" s="45">
        <v>53.490501403808594</v>
      </c>
      <c r="G731" s="45">
        <v>53.646907806396484</v>
      </c>
      <c r="H731" s="45">
        <v>52.395668029785156</v>
      </c>
      <c r="I731" s="45">
        <v>49.580375671386719</v>
      </c>
      <c r="J731" s="45">
        <v>52.552070617675781</v>
      </c>
      <c r="K731" s="45">
        <v>57.713436126708984</v>
      </c>
      <c r="L731" s="45">
        <v>48.798351287841797</v>
      </c>
      <c r="M731" s="45">
        <v>47.703517913818359</v>
      </c>
      <c r="N731" s="45">
        <v>53.646907806396484</v>
      </c>
      <c r="O731" s="45">
        <v>47.859920501708984</v>
      </c>
      <c r="P731" s="45"/>
      <c r="Q731" s="45"/>
      <c r="R731" s="45">
        <v>46.608680725097656</v>
      </c>
      <c r="S731" s="45"/>
      <c r="T731" s="45"/>
      <c r="U731" s="45">
        <v>61.310749053955078</v>
      </c>
      <c r="V731" s="45">
        <v>49.423973083496094</v>
      </c>
      <c r="W731" s="45">
        <v>50.205997467041016</v>
      </c>
      <c r="X731" s="45"/>
      <c r="Y731" s="45"/>
      <c r="Z731" s="45">
        <v>48.329135894775391</v>
      </c>
      <c r="AA731" s="45">
        <v>54.741741180419922</v>
      </c>
      <c r="AB731" s="45">
        <v>47.859920501708984</v>
      </c>
      <c r="AC731" s="45">
        <v>52.239261627197266</v>
      </c>
      <c r="AD731" s="45">
        <v>52.708477020263672</v>
      </c>
      <c r="AE731" s="45"/>
      <c r="AF731" s="45">
        <v>43.480583190917969</v>
      </c>
      <c r="AG731" s="45"/>
      <c r="AH731" s="2">
        <f t="shared" si="659"/>
        <v>4.0219475340347204</v>
      </c>
      <c r="AI731" s="2">
        <f t="shared" si="660"/>
        <v>43.480583190917969</v>
      </c>
      <c r="AJ731" s="2">
        <f t="shared" si="661"/>
        <v>45.730608317529061</v>
      </c>
      <c r="AK731" s="2">
        <f t="shared" si="662"/>
        <v>51.763529618581138</v>
      </c>
      <c r="AL731" s="2">
        <f t="shared" si="663"/>
        <v>57.796450919633216</v>
      </c>
      <c r="AM731" s="2">
        <f t="shared" si="664"/>
        <v>61.310749053955078</v>
      </c>
      <c r="AN731" s="89">
        <f ca="1">INDIRECT("'calcGREEN(1)'!R"&amp;ROW('calcGREEN(1)'!$V$17)+(ROW(AN731)-ROW($AN$116))/3&amp;"C"&amp;COLUMN('calcGREEN(1)'!$V$17),FALSE)</f>
        <v>53.843434203881252</v>
      </c>
      <c r="AO731" s="64">
        <f t="shared" ref="AO731" ca="1" si="689">AN731</f>
        <v>53.843434203881252</v>
      </c>
      <c r="AP731" s="88">
        <f>AK731-AK734</f>
        <v>1.0426996548970564</v>
      </c>
      <c r="AQ731" s="88">
        <f>AK732-AK735</f>
        <v>1.0183016459147183</v>
      </c>
      <c r="AR731" s="88">
        <f>AK733-AK736</f>
        <v>0.7546793619791643</v>
      </c>
      <c r="AS731" s="88">
        <f>data3!AM731</f>
        <v>3.2403534458529615E-2</v>
      </c>
      <c r="AT731" s="2"/>
    </row>
    <row r="732" spans="1:46">
      <c r="A732" s="14" t="str">
        <f>'data organization'!S733</f>
        <v>730:18:1.68:LO</v>
      </c>
      <c r="B732" s="45">
        <v>50.171665191650391</v>
      </c>
      <c r="C732" s="45">
        <v>52.500572204589844</v>
      </c>
      <c r="D732" s="45">
        <v>48.311969757080078</v>
      </c>
      <c r="E732" s="45">
        <v>56.128406524658203</v>
      </c>
      <c r="F732" s="45">
        <v>49.473564147949219</v>
      </c>
      <c r="G732" s="45">
        <v>51.93408203125</v>
      </c>
      <c r="H732" s="45">
        <v>51.356143951416016</v>
      </c>
      <c r="I732" s="45">
        <v>45.714122772216797</v>
      </c>
      <c r="J732" s="45">
        <v>47.178989410400391</v>
      </c>
      <c r="K732" s="45">
        <v>51.750972747802734</v>
      </c>
      <c r="L732" s="45">
        <v>45.605400085449219</v>
      </c>
      <c r="M732" s="45">
        <v>49.090179443359375</v>
      </c>
      <c r="N732" s="45">
        <v>53.444725036621094</v>
      </c>
      <c r="O732" s="45">
        <v>44.649806976318359</v>
      </c>
      <c r="P732" s="45"/>
      <c r="Q732" s="45"/>
      <c r="R732" s="45">
        <v>46.011672973632813</v>
      </c>
      <c r="S732" s="45"/>
      <c r="T732" s="45"/>
      <c r="U732" s="45">
        <v>52.952621459960938</v>
      </c>
      <c r="V732" s="45">
        <v>49.353397369384766</v>
      </c>
      <c r="W732" s="45">
        <v>48.483634948730469</v>
      </c>
      <c r="X732" s="45"/>
      <c r="Y732" s="45"/>
      <c r="Z732" s="45">
        <v>46.417945861816406</v>
      </c>
      <c r="AA732" s="45">
        <v>49.353397369384766</v>
      </c>
      <c r="AB732" s="45">
        <v>45.199131011962891</v>
      </c>
      <c r="AC732" s="45">
        <v>50.0457763671875</v>
      </c>
      <c r="AD732" s="45">
        <v>47.716869354248047</v>
      </c>
      <c r="AE732" s="45"/>
      <c r="AF732" s="45">
        <v>41.153583526611328</v>
      </c>
      <c r="AG732" s="45"/>
      <c r="AH732" s="2">
        <f t="shared" si="659"/>
        <v>3.3719673674713877</v>
      </c>
      <c r="AI732" s="2">
        <f t="shared" si="660"/>
        <v>41.153583526611328</v>
      </c>
      <c r="AJ732" s="2">
        <f t="shared" si="661"/>
        <v>43.85865855394632</v>
      </c>
      <c r="AK732" s="2">
        <f t="shared" si="662"/>
        <v>48.916609605153404</v>
      </c>
      <c r="AL732" s="2">
        <f t="shared" si="663"/>
        <v>53.974560656360488</v>
      </c>
      <c r="AM732" s="2">
        <f t="shared" si="664"/>
        <v>56.128406524658203</v>
      </c>
      <c r="AN732" s="89"/>
      <c r="AO732" s="64">
        <f t="shared" ref="AO732" ca="1" si="690">AN731</f>
        <v>53.843434203881252</v>
      </c>
      <c r="AP732" s="88"/>
      <c r="AQ732" s="88"/>
      <c r="AR732" s="88"/>
      <c r="AS732" s="88"/>
      <c r="AT732" s="2"/>
    </row>
    <row r="733" spans="1:46">
      <c r="A733" s="14" t="str">
        <f>'data organization'!S734</f>
        <v>731:18:1.68:HS</v>
      </c>
      <c r="B733" s="45">
        <v>53.544593811035156</v>
      </c>
      <c r="C733" s="45">
        <v>54.717708587646484</v>
      </c>
      <c r="D733" s="45">
        <v>56.399330139160156</v>
      </c>
      <c r="E733" s="45">
        <v>56.441902160644531</v>
      </c>
      <c r="F733" s="45">
        <v>51.886627197265625</v>
      </c>
      <c r="G733" s="45">
        <v>55.337375640869141</v>
      </c>
      <c r="H733" s="45">
        <v>62.241245269775391</v>
      </c>
      <c r="I733" s="45">
        <v>49.334629058837891</v>
      </c>
      <c r="J733" s="45">
        <v>49.332263946533203</v>
      </c>
      <c r="K733" s="45">
        <v>52.712062835693359</v>
      </c>
      <c r="L733" s="45">
        <v>49.152515411376953</v>
      </c>
      <c r="M733" s="45">
        <v>53.868618011474609</v>
      </c>
      <c r="N733" s="45">
        <v>55.03936767578125</v>
      </c>
      <c r="O733" s="45">
        <v>52.447166442871094</v>
      </c>
      <c r="P733" s="45"/>
      <c r="Q733" s="45"/>
      <c r="R733" s="45">
        <v>53.622642517089844</v>
      </c>
      <c r="S733" s="45"/>
      <c r="T733" s="45"/>
      <c r="U733" s="45">
        <v>49.760356903076172</v>
      </c>
      <c r="V733" s="45">
        <v>54.424430847167969</v>
      </c>
      <c r="W733" s="45">
        <v>55.985427856445313</v>
      </c>
      <c r="X733" s="45"/>
      <c r="Y733" s="45"/>
      <c r="Z733" s="45">
        <v>50.526664733886719</v>
      </c>
      <c r="AA733" s="45">
        <v>46.955291748046875</v>
      </c>
      <c r="AB733" s="45">
        <v>49.478904724121094</v>
      </c>
      <c r="AC733" s="45">
        <v>51.271686553955078</v>
      </c>
      <c r="AD733" s="45">
        <v>43.996490478515625</v>
      </c>
      <c r="AE733" s="45"/>
      <c r="AF733" s="45">
        <v>45.618980407714844</v>
      </c>
      <c r="AG733" s="45"/>
      <c r="AH733" s="2">
        <f t="shared" si="659"/>
        <v>3.9989003358170274</v>
      </c>
      <c r="AI733" s="2">
        <f t="shared" si="660"/>
        <v>43.996490478515625</v>
      </c>
      <c r="AJ733" s="2">
        <f t="shared" si="661"/>
        <v>46.25566128623214</v>
      </c>
      <c r="AK733" s="2">
        <f t="shared" si="662"/>
        <v>52.25401178995768</v>
      </c>
      <c r="AL733" s="2">
        <f t="shared" si="663"/>
        <v>58.25236229368322</v>
      </c>
      <c r="AM733" s="2">
        <f t="shared" si="664"/>
        <v>62.241245269775391</v>
      </c>
      <c r="AN733" s="89"/>
      <c r="AO733" s="64">
        <f t="shared" ref="AO733" ca="1" si="691">AN731</f>
        <v>53.843434203881252</v>
      </c>
      <c r="AP733" s="88"/>
      <c r="AQ733" s="88"/>
      <c r="AR733" s="88"/>
      <c r="AS733" s="88"/>
      <c r="AT733" s="2"/>
    </row>
    <row r="734" spans="1:46">
      <c r="A734" s="14" t="str">
        <f>'data organization'!S735</f>
        <v>732:18:1.66:HI</v>
      </c>
      <c r="B734" s="45">
        <v>53.021286010742188</v>
      </c>
      <c r="C734" s="45">
        <v>53.803310394287109</v>
      </c>
      <c r="D734" s="45">
        <v>50.518806457519531</v>
      </c>
      <c r="E734" s="45">
        <v>56.462196350097656</v>
      </c>
      <c r="F734" s="45">
        <v>52.395668029785156</v>
      </c>
      <c r="G734" s="45">
        <v>52.552070617675781</v>
      </c>
      <c r="H734" s="45">
        <v>51.300830841064453</v>
      </c>
      <c r="I734" s="45">
        <v>48.641948699951172</v>
      </c>
      <c r="J734" s="45">
        <v>51.457237243652344</v>
      </c>
      <c r="K734" s="45">
        <v>56.462196350097656</v>
      </c>
      <c r="L734" s="45">
        <v>47.859920501708984</v>
      </c>
      <c r="M734" s="45">
        <v>46.765087127685547</v>
      </c>
      <c r="N734" s="45">
        <v>52.552070617675781</v>
      </c>
      <c r="O734" s="45">
        <v>46.921493530273437</v>
      </c>
      <c r="P734" s="45"/>
      <c r="Q734" s="45"/>
      <c r="R734" s="45">
        <v>45.670253753662109</v>
      </c>
      <c r="S734" s="45"/>
      <c r="T734" s="45"/>
      <c r="U734" s="45">
        <v>60.05950927734375</v>
      </c>
      <c r="V734" s="45">
        <v>48.485542297363281</v>
      </c>
      <c r="W734" s="45">
        <v>49.111160278320313</v>
      </c>
      <c r="X734" s="45"/>
      <c r="Y734" s="45"/>
      <c r="Z734" s="45">
        <v>47.390708923339844</v>
      </c>
      <c r="AA734" s="45">
        <v>53.646907806396484</v>
      </c>
      <c r="AB734" s="45">
        <v>46.921493530273437</v>
      </c>
      <c r="AC734" s="45">
        <v>51.144428253173828</v>
      </c>
      <c r="AD734" s="45">
        <v>51.613639831542969</v>
      </c>
      <c r="AE734" s="45"/>
      <c r="AF734" s="45">
        <v>42.542152404785156</v>
      </c>
      <c r="AG734" s="45"/>
      <c r="AH734" s="2">
        <f t="shared" si="659"/>
        <v>3.9342528786855602</v>
      </c>
      <c r="AI734" s="2">
        <f t="shared" si="660"/>
        <v>42.542152404785156</v>
      </c>
      <c r="AJ734" s="2">
        <f t="shared" si="661"/>
        <v>44.819450645655742</v>
      </c>
      <c r="AK734" s="2">
        <f t="shared" si="662"/>
        <v>50.720829963684082</v>
      </c>
      <c r="AL734" s="2">
        <f t="shared" si="663"/>
        <v>56.622209281712422</v>
      </c>
      <c r="AM734" s="2">
        <f t="shared" si="664"/>
        <v>60.05950927734375</v>
      </c>
      <c r="AN734" s="89">
        <f ca="1">INDIRECT("'calcGREEN(1)'!R"&amp;ROW('calcGREEN(1)'!$V$17)+(ROW(AN734)-ROW($AN$116))/3&amp;"C"&amp;COLUMN('calcGREEN(1)'!$V$17),FALSE)</f>
        <v>52.769367375964407</v>
      </c>
      <c r="AO734" s="64">
        <f t="shared" ref="AO734" ca="1" si="692">AN734</f>
        <v>52.769367375964407</v>
      </c>
      <c r="AP734" s="88">
        <f>AK734-AK737</f>
        <v>1.0296661059061663</v>
      </c>
      <c r="AQ734" s="88">
        <f>AK735-AK738</f>
        <v>0.99445883433023852</v>
      </c>
      <c r="AR734" s="88">
        <f>AK736-AK739</f>
        <v>0.79833602905273438</v>
      </c>
      <c r="AS734" s="88">
        <f>data3!AM734</f>
        <v>2.978981310321438E-2</v>
      </c>
      <c r="AT734" s="2"/>
    </row>
    <row r="735" spans="1:46">
      <c r="A735" s="14" t="str">
        <f>'data organization'!S736</f>
        <v>733:18:1.66:LO</v>
      </c>
      <c r="B735" s="45">
        <v>49.107345581054688</v>
      </c>
      <c r="C735" s="45">
        <v>51.499198913574219</v>
      </c>
      <c r="D735" s="45">
        <v>47.310596466064453</v>
      </c>
      <c r="E735" s="45">
        <v>54.966812133789063</v>
      </c>
      <c r="F735" s="45">
        <v>48.437858581542969</v>
      </c>
      <c r="G735" s="45">
        <v>50.852596282958984</v>
      </c>
      <c r="H735" s="45">
        <v>50.217441558837891</v>
      </c>
      <c r="I735" s="45">
        <v>44.855800628662109</v>
      </c>
      <c r="J735" s="45">
        <v>46.200504302978516</v>
      </c>
      <c r="K735" s="45">
        <v>50.709545135498047</v>
      </c>
      <c r="L735" s="45">
        <v>44.735637664794922</v>
      </c>
      <c r="M735" s="45">
        <v>48.014419555664063</v>
      </c>
      <c r="N735" s="45">
        <v>52.368961334228516</v>
      </c>
      <c r="O735" s="45">
        <v>43.722820281982422</v>
      </c>
      <c r="P735" s="45"/>
      <c r="Q735" s="45"/>
      <c r="R735" s="45">
        <v>45.033187866210937</v>
      </c>
      <c r="S735" s="45"/>
      <c r="T735" s="45"/>
      <c r="U735" s="45">
        <v>51.791027069091797</v>
      </c>
      <c r="V735" s="45">
        <v>48.266193389892578</v>
      </c>
      <c r="W735" s="45">
        <v>47.476539611816406</v>
      </c>
      <c r="X735" s="45"/>
      <c r="Y735" s="45"/>
      <c r="Z735" s="45">
        <v>45.450904846191406</v>
      </c>
      <c r="AA735" s="45">
        <v>48.329135894775391</v>
      </c>
      <c r="AB735" s="45">
        <v>44.306476593017578</v>
      </c>
      <c r="AC735" s="45">
        <v>48.94140625</v>
      </c>
      <c r="AD735" s="45">
        <v>46.692607879638672</v>
      </c>
      <c r="AE735" s="45"/>
      <c r="AF735" s="45">
        <v>40.272373199462891</v>
      </c>
      <c r="AG735" s="45"/>
      <c r="AH735" s="2">
        <f t="shared" si="659"/>
        <v>3.297319095074239</v>
      </c>
      <c r="AI735" s="2">
        <f t="shared" si="660"/>
        <v>40.272373199462891</v>
      </c>
      <c r="AJ735" s="2">
        <f t="shared" si="661"/>
        <v>42.952329316627328</v>
      </c>
      <c r="AK735" s="2">
        <f t="shared" si="662"/>
        <v>47.898307959238686</v>
      </c>
      <c r="AL735" s="2">
        <f t="shared" si="663"/>
        <v>52.844286601850044</v>
      </c>
      <c r="AM735" s="2">
        <f t="shared" si="664"/>
        <v>54.966812133789063</v>
      </c>
      <c r="AN735" s="89"/>
      <c r="AO735" s="64">
        <f t="shared" ref="AO735" ca="1" si="693">AN734</f>
        <v>52.769367375964407</v>
      </c>
      <c r="AP735" s="88"/>
      <c r="AQ735" s="88"/>
      <c r="AR735" s="88"/>
      <c r="AS735" s="88"/>
      <c r="AT735" s="2"/>
    </row>
    <row r="736" spans="1:46">
      <c r="A736" s="14" t="str">
        <f>'data organization'!S737</f>
        <v>734:18:1.66:HS</v>
      </c>
      <c r="B736" s="45">
        <v>53.007705688476562</v>
      </c>
      <c r="C736" s="45">
        <v>55.387046813964844</v>
      </c>
      <c r="D736" s="45">
        <v>55.091400146484375</v>
      </c>
      <c r="E736" s="45">
        <v>55.566795349121094</v>
      </c>
      <c r="F736" s="45">
        <v>50.831768035888672</v>
      </c>
      <c r="G736" s="45">
        <v>55.178913116455078</v>
      </c>
      <c r="H736" s="45">
        <v>61.314105987548828</v>
      </c>
      <c r="I736" s="45">
        <v>47.95574951171875</v>
      </c>
      <c r="J736" s="45">
        <v>48.513923645019531</v>
      </c>
      <c r="K736" s="45">
        <v>52.492103576660156</v>
      </c>
      <c r="L736" s="45">
        <v>47.977035522460938</v>
      </c>
      <c r="M736" s="45">
        <v>53.182727813720703</v>
      </c>
      <c r="N736" s="45">
        <v>54.225757598876953</v>
      </c>
      <c r="O736" s="45">
        <v>51.080108642578125</v>
      </c>
      <c r="P736" s="45"/>
      <c r="Q736" s="45"/>
      <c r="R736" s="45">
        <v>53.549324035644531</v>
      </c>
      <c r="S736" s="45"/>
      <c r="T736" s="45"/>
      <c r="U736" s="45">
        <v>48.457160949707031</v>
      </c>
      <c r="V736" s="45">
        <v>53.991607666015625</v>
      </c>
      <c r="W736" s="45">
        <v>54.738994598388672</v>
      </c>
      <c r="X736" s="45"/>
      <c r="Y736" s="45"/>
      <c r="Z736" s="45">
        <v>50.521934509277344</v>
      </c>
      <c r="AA736" s="45">
        <v>45.919357299804688</v>
      </c>
      <c r="AB736" s="45">
        <v>48.327075958251953</v>
      </c>
      <c r="AC736" s="45">
        <v>50.696956634521484</v>
      </c>
      <c r="AD736" s="45">
        <v>43.424125671386719</v>
      </c>
      <c r="AE736" s="45"/>
      <c r="AF736" s="45">
        <v>44.552299499511719</v>
      </c>
      <c r="AG736" s="45"/>
      <c r="AH736" s="2">
        <f t="shared" si="659"/>
        <v>4.1119604461030903</v>
      </c>
      <c r="AI736" s="2">
        <f t="shared" si="660"/>
        <v>43.424125671386719</v>
      </c>
      <c r="AJ736" s="2">
        <f t="shared" si="661"/>
        <v>45.331391758823884</v>
      </c>
      <c r="AK736" s="2">
        <f t="shared" si="662"/>
        <v>51.499332427978516</v>
      </c>
      <c r="AL736" s="2">
        <f t="shared" si="663"/>
        <v>57.667273097133148</v>
      </c>
      <c r="AM736" s="2">
        <f t="shared" si="664"/>
        <v>61.314105987548828</v>
      </c>
      <c r="AN736" s="89"/>
      <c r="AO736" s="64">
        <f t="shared" ref="AO736" ca="1" si="694">AN734</f>
        <v>52.769367375964407</v>
      </c>
      <c r="AP736" s="88"/>
      <c r="AQ736" s="88"/>
      <c r="AR736" s="88"/>
      <c r="AS736" s="88"/>
      <c r="AT736" s="2"/>
    </row>
    <row r="737" spans="1:46">
      <c r="A737" s="14" t="str">
        <f>'data organization'!S738</f>
        <v>735:18:1.64:HI</v>
      </c>
      <c r="B737" s="45">
        <v>51.92645263671875</v>
      </c>
      <c r="C737" s="45">
        <v>52.708477020263672</v>
      </c>
      <c r="D737" s="45">
        <v>49.423973083496094</v>
      </c>
      <c r="E737" s="45">
        <v>55.367359161376953</v>
      </c>
      <c r="F737" s="45">
        <v>51.300830841064453</v>
      </c>
      <c r="G737" s="45">
        <v>51.457237243652344</v>
      </c>
      <c r="H737" s="45">
        <v>50.205997467041016</v>
      </c>
      <c r="I737" s="45">
        <v>47.547111511230469</v>
      </c>
      <c r="J737" s="45">
        <v>50.362400054931641</v>
      </c>
      <c r="K737" s="45">
        <v>55.367359161376953</v>
      </c>
      <c r="L737" s="45">
        <v>46.921493530273437</v>
      </c>
      <c r="M737" s="45">
        <v>45.826656341552734</v>
      </c>
      <c r="N737" s="45">
        <v>51.457237243652344</v>
      </c>
      <c r="O737" s="45">
        <v>45.983062744140625</v>
      </c>
      <c r="P737" s="45"/>
      <c r="Q737" s="45"/>
      <c r="R737" s="45">
        <v>44.731822967529297</v>
      </c>
      <c r="S737" s="45"/>
      <c r="T737" s="45"/>
      <c r="U737" s="45">
        <v>58.964675903320313</v>
      </c>
      <c r="V737" s="45">
        <v>47.390708923339844</v>
      </c>
      <c r="W737" s="45">
        <v>48.172733306884766</v>
      </c>
      <c r="X737" s="45"/>
      <c r="Y737" s="45"/>
      <c r="Z737" s="45">
        <v>46.452278137207031</v>
      </c>
      <c r="AA737" s="45">
        <v>52.552070617675781</v>
      </c>
      <c r="AB737" s="45">
        <v>45.983062744140625</v>
      </c>
      <c r="AC737" s="45">
        <v>50.205997467041016</v>
      </c>
      <c r="AD737" s="45">
        <v>50.518806457519531</v>
      </c>
      <c r="AE737" s="45"/>
      <c r="AF737" s="45">
        <v>41.760128021240234</v>
      </c>
      <c r="AG737" s="45"/>
      <c r="AH737" s="2">
        <f t="shared" si="659"/>
        <v>3.8649763905171559</v>
      </c>
      <c r="AI737" s="2">
        <f t="shared" si="660"/>
        <v>41.760128021240234</v>
      </c>
      <c r="AJ737" s="2">
        <f t="shared" si="661"/>
        <v>43.893699272002181</v>
      </c>
      <c r="AK737" s="2">
        <f t="shared" si="662"/>
        <v>49.691163857777916</v>
      </c>
      <c r="AL737" s="2">
        <f t="shared" si="663"/>
        <v>55.488628443553651</v>
      </c>
      <c r="AM737" s="2">
        <f t="shared" si="664"/>
        <v>58.964675903320313</v>
      </c>
      <c r="AN737" s="89">
        <f ca="1">INDIRECT("'calcGREEN(1)'!R"&amp;ROW('calcGREEN(1)'!$V$17)+(ROW(AN737)-ROW($AN$116))/3&amp;"C"&amp;COLUMN('calcGREEN(1)'!$V$17),FALSE)</f>
        <v>51.78193651082362</v>
      </c>
      <c r="AO737" s="64">
        <f t="shared" ref="AO737" ca="1" si="695">AN737</f>
        <v>51.78193651082362</v>
      </c>
      <c r="AP737" s="88">
        <f>AK737-AK740</f>
        <v>1.0166328748067244</v>
      </c>
      <c r="AQ737" s="88">
        <f>AK738-AK741</f>
        <v>0.97157080968221265</v>
      </c>
      <c r="AR737" s="88">
        <f>AK739-AK742</f>
        <v>0.81292136510213453</v>
      </c>
      <c r="AS737" s="88">
        <f>data3!AM737</f>
        <v>3.0306904546676172E-2</v>
      </c>
      <c r="AT737" s="2"/>
    </row>
    <row r="738" spans="1:46">
      <c r="A738" s="14" t="str">
        <f>'data organization'!S739</f>
        <v>736:18:1.64:LO</v>
      </c>
      <c r="B738" s="45">
        <v>48.037307739257813</v>
      </c>
      <c r="C738" s="45">
        <v>50.492103576660156</v>
      </c>
      <c r="D738" s="45">
        <v>46.280612945556641</v>
      </c>
      <c r="E738" s="45">
        <v>53.805217742919922</v>
      </c>
      <c r="F738" s="45">
        <v>47.379264831542969</v>
      </c>
      <c r="G738" s="45">
        <v>49.828334808349609</v>
      </c>
      <c r="H738" s="45">
        <v>49.130237579345703</v>
      </c>
      <c r="I738" s="45">
        <v>43.957427978515625</v>
      </c>
      <c r="J738" s="45">
        <v>45.273517608642578</v>
      </c>
      <c r="K738" s="45">
        <v>49.691005706787109</v>
      </c>
      <c r="L738" s="45">
        <v>43.785762786865234</v>
      </c>
      <c r="M738" s="45">
        <v>47.013046264648437</v>
      </c>
      <c r="N738" s="45">
        <v>51.281757354736328</v>
      </c>
      <c r="O738" s="45">
        <v>42.853054046630859</v>
      </c>
      <c r="P738" s="45"/>
      <c r="Q738" s="45"/>
      <c r="R738" s="45">
        <v>44.123367309570312</v>
      </c>
      <c r="S738" s="45"/>
      <c r="T738" s="45"/>
      <c r="U738" s="45">
        <v>50.715267181396484</v>
      </c>
      <c r="V738" s="45">
        <v>47.304874420166016</v>
      </c>
      <c r="W738" s="45">
        <v>46.463722229003906</v>
      </c>
      <c r="X738" s="45"/>
      <c r="Y738" s="45"/>
      <c r="Z738" s="45">
        <v>44.518196105957031</v>
      </c>
      <c r="AA738" s="45">
        <v>47.344928741455078</v>
      </c>
      <c r="AB738" s="45">
        <v>43.385215759277344</v>
      </c>
      <c r="AC738" s="45">
        <v>47.911422729492188</v>
      </c>
      <c r="AD738" s="45">
        <v>45.685512542724609</v>
      </c>
      <c r="AE738" s="45"/>
      <c r="AF738" s="45">
        <v>39.431221008300781</v>
      </c>
      <c r="AG738" s="45"/>
      <c r="AH738" s="2">
        <f t="shared" si="659"/>
        <v>3.2272548047090255</v>
      </c>
      <c r="AI738" s="2">
        <f t="shared" si="660"/>
        <v>39.431221008300781</v>
      </c>
      <c r="AJ738" s="2">
        <f t="shared" si="661"/>
        <v>42.062966917844911</v>
      </c>
      <c r="AK738" s="2">
        <f t="shared" si="662"/>
        <v>46.903849124908447</v>
      </c>
      <c r="AL738" s="2">
        <f t="shared" si="663"/>
        <v>51.744731331971984</v>
      </c>
      <c r="AM738" s="2">
        <f t="shared" si="664"/>
        <v>53.805217742919922</v>
      </c>
      <c r="AN738" s="89"/>
      <c r="AO738" s="64">
        <f t="shared" ref="AO738" ca="1" si="696">AN737</f>
        <v>51.78193651082362</v>
      </c>
      <c r="AP738" s="88"/>
      <c r="AQ738" s="88"/>
      <c r="AR738" s="88"/>
      <c r="AS738" s="88"/>
      <c r="AT738" s="2"/>
    </row>
    <row r="739" spans="1:46">
      <c r="A739" s="14" t="str">
        <f>'data organization'!S740</f>
        <v>737:18:1.64:HS</v>
      </c>
      <c r="B739" s="45">
        <v>52.158618927001953</v>
      </c>
      <c r="C739" s="45">
        <v>54.800487518310547</v>
      </c>
      <c r="D739" s="45">
        <v>53.830776214599609</v>
      </c>
      <c r="E739" s="45">
        <v>54.781566619873047</v>
      </c>
      <c r="F739" s="45">
        <v>50.020523071289062</v>
      </c>
      <c r="G739" s="45">
        <v>54.067291259765625</v>
      </c>
      <c r="H739" s="45">
        <v>60.644771575927734</v>
      </c>
      <c r="I739" s="45">
        <v>46.704586029052734</v>
      </c>
      <c r="J739" s="45">
        <v>47.066452026367188</v>
      </c>
      <c r="K739" s="45">
        <v>52.047454833984375</v>
      </c>
      <c r="L739" s="45">
        <v>46.697490692138672</v>
      </c>
      <c r="M739" s="45">
        <v>52.9249267578125</v>
      </c>
      <c r="N739" s="45">
        <v>53.982147216796875</v>
      </c>
      <c r="O739" s="45">
        <v>49.656291961669922</v>
      </c>
      <c r="P739" s="45"/>
      <c r="Q739" s="45"/>
      <c r="R739" s="45">
        <v>53.336460113525391</v>
      </c>
      <c r="S739" s="45"/>
      <c r="T739" s="45"/>
      <c r="U739" s="45">
        <v>47.191806793212891</v>
      </c>
      <c r="V739" s="45">
        <v>52.797206878662109</v>
      </c>
      <c r="W739" s="45">
        <v>54.310901641845703</v>
      </c>
      <c r="X739" s="45"/>
      <c r="Y739" s="45"/>
      <c r="Z739" s="45">
        <v>50.152973175048828</v>
      </c>
      <c r="AA739" s="45">
        <v>45.384834289550781</v>
      </c>
      <c r="AB739" s="45">
        <v>47.260395050048828</v>
      </c>
      <c r="AC739" s="45">
        <v>50.772640228271484</v>
      </c>
      <c r="AD739" s="45">
        <v>42.579765319824219</v>
      </c>
      <c r="AE739" s="45"/>
      <c r="AF739" s="45">
        <v>43.653545379638672</v>
      </c>
      <c r="AG739" s="45"/>
      <c r="AH739" s="2">
        <f t="shared" si="659"/>
        <v>4.2353968626446346</v>
      </c>
      <c r="AI739" s="2">
        <f t="shared" si="660"/>
        <v>42.579765319824219</v>
      </c>
      <c r="AJ739" s="2">
        <f t="shared" si="661"/>
        <v>44.347901104958829</v>
      </c>
      <c r="AK739" s="2">
        <f t="shared" si="662"/>
        <v>50.700996398925781</v>
      </c>
      <c r="AL739" s="2">
        <f t="shared" si="663"/>
        <v>57.054091692892733</v>
      </c>
      <c r="AM739" s="2">
        <f t="shared" si="664"/>
        <v>60.644771575927734</v>
      </c>
      <c r="AN739" s="89"/>
      <c r="AO739" s="64">
        <f t="shared" ref="AO739" ca="1" si="697">AN737</f>
        <v>51.78193651082362</v>
      </c>
      <c r="AP739" s="88"/>
      <c r="AQ739" s="88"/>
      <c r="AR739" s="88"/>
      <c r="AS739" s="88"/>
      <c r="AT739" s="2"/>
    </row>
    <row r="740" spans="1:46">
      <c r="A740" s="14" t="str">
        <f>'data organization'!S741</f>
        <v>738:18:1.62:HI</v>
      </c>
      <c r="B740" s="45">
        <v>50.988021850585937</v>
      </c>
      <c r="C740" s="45">
        <v>51.613639831542969</v>
      </c>
      <c r="D740" s="45">
        <v>48.329135894775391</v>
      </c>
      <c r="E740" s="45">
        <v>54.116119384765625</v>
      </c>
      <c r="F740" s="45">
        <v>50.205997467041016</v>
      </c>
      <c r="G740" s="45">
        <v>50.518806457519531</v>
      </c>
      <c r="H740" s="45">
        <v>49.267566680908203</v>
      </c>
      <c r="I740" s="45">
        <v>46.608680725097656</v>
      </c>
      <c r="J740" s="45">
        <v>49.423973083496094</v>
      </c>
      <c r="K740" s="45">
        <v>54.116119384765625</v>
      </c>
      <c r="L740" s="45">
        <v>45.983062744140625</v>
      </c>
      <c r="M740" s="45">
        <v>44.888229370117188</v>
      </c>
      <c r="N740" s="45">
        <v>50.362400054931641</v>
      </c>
      <c r="O740" s="45">
        <v>45.044631958007813</v>
      </c>
      <c r="P740" s="45"/>
      <c r="Q740" s="45"/>
      <c r="R740" s="45">
        <v>43.793392181396484</v>
      </c>
      <c r="S740" s="45"/>
      <c r="T740" s="45"/>
      <c r="U740" s="45">
        <v>57.713436126708984</v>
      </c>
      <c r="V740" s="45">
        <v>46.452278137207031</v>
      </c>
      <c r="W740" s="45">
        <v>47.234302520751953</v>
      </c>
      <c r="X740" s="45"/>
      <c r="Y740" s="45"/>
      <c r="Z740" s="45">
        <v>45.513847351074219</v>
      </c>
      <c r="AA740" s="45">
        <v>51.457237243652344</v>
      </c>
      <c r="AB740" s="45">
        <v>45.044631958007813</v>
      </c>
      <c r="AC740" s="45">
        <v>49.111160278320313</v>
      </c>
      <c r="AD740" s="45">
        <v>49.580375671386719</v>
      </c>
      <c r="AE740" s="45"/>
      <c r="AF740" s="45">
        <v>40.821697235107422</v>
      </c>
      <c r="AG740" s="45"/>
      <c r="AH740" s="2">
        <f t="shared" si="659"/>
        <v>3.7763127789968749</v>
      </c>
      <c r="AI740" s="2">
        <f t="shared" si="660"/>
        <v>40.821697235107422</v>
      </c>
      <c r="AJ740" s="2">
        <f t="shared" si="661"/>
        <v>43.010061814475876</v>
      </c>
      <c r="AK740" s="2">
        <f t="shared" si="662"/>
        <v>48.674530982971191</v>
      </c>
      <c r="AL740" s="2">
        <f t="shared" si="663"/>
        <v>54.339000151466507</v>
      </c>
      <c r="AM740" s="2">
        <f t="shared" si="664"/>
        <v>57.713436126708984</v>
      </c>
      <c r="AN740" s="89">
        <f ca="1">INDIRECT("'calcGREEN(1)'!R"&amp;ROW('calcGREEN(1)'!$V$17)+(ROW(AN740)-ROW($AN$116))/3&amp;"C"&amp;COLUMN('calcGREEN(1)'!$V$17),FALSE)</f>
        <v>50.77736582511379</v>
      </c>
      <c r="AO740" s="64">
        <f t="shared" ref="AO740" ca="1" si="698">AN740</f>
        <v>50.77736582511379</v>
      </c>
      <c r="AP740" s="88">
        <f>AK740-AK743</f>
        <v>0.99056434631347656</v>
      </c>
      <c r="AQ740" s="88">
        <f>AK741-AK744</f>
        <v>0.94701321919758641</v>
      </c>
      <c r="AR740" s="88">
        <f>AK742-AK745</f>
        <v>0.90230385462442797</v>
      </c>
      <c r="AS740" s="88">
        <f>data3!AM740</f>
        <v>3.1451002244026416E-2</v>
      </c>
      <c r="AT740" s="2"/>
    </row>
    <row r="741" spans="1:46">
      <c r="A741" s="14" t="str">
        <f>'data organization'!S742</f>
        <v>739:18:1.62:LO</v>
      </c>
      <c r="B741" s="45">
        <v>47.07598876953125</v>
      </c>
      <c r="C741" s="45">
        <v>49.370563507080078</v>
      </c>
      <c r="D741" s="45">
        <v>45.325016021728516</v>
      </c>
      <c r="E741" s="45">
        <v>52.775234222412109</v>
      </c>
      <c r="F741" s="45">
        <v>46.406501770019531</v>
      </c>
      <c r="G741" s="45">
        <v>48.741130828857422</v>
      </c>
      <c r="H741" s="45">
        <v>48.071640014648438</v>
      </c>
      <c r="I741" s="45">
        <v>43.013275146484375</v>
      </c>
      <c r="J741" s="45">
        <v>44.352252960205078</v>
      </c>
      <c r="K741" s="45">
        <v>48.592353820800781</v>
      </c>
      <c r="L741" s="45">
        <v>42.9102783203125</v>
      </c>
      <c r="M741" s="45">
        <v>46.023117065429688</v>
      </c>
      <c r="N741" s="45">
        <v>50.263217926025391</v>
      </c>
      <c r="O741" s="45">
        <v>41.989013671875</v>
      </c>
      <c r="P741" s="45"/>
      <c r="Q741" s="45"/>
      <c r="R741" s="45">
        <v>43.224994659423828</v>
      </c>
      <c r="S741" s="45"/>
      <c r="T741" s="45"/>
      <c r="U741" s="45">
        <v>49.610893249511719</v>
      </c>
      <c r="V741" s="45">
        <v>46.377891540527344</v>
      </c>
      <c r="W741" s="45">
        <v>45.502403259277344</v>
      </c>
      <c r="X741" s="45"/>
      <c r="Y741" s="45"/>
      <c r="Z741" s="45">
        <v>43.591209411621094</v>
      </c>
      <c r="AA741" s="45">
        <v>46.280612945556641</v>
      </c>
      <c r="AB741" s="45">
        <v>42.492561340332031</v>
      </c>
      <c r="AC741" s="45">
        <v>46.93865966796875</v>
      </c>
      <c r="AD741" s="45">
        <v>44.781414031982422</v>
      </c>
      <c r="AE741" s="45"/>
      <c r="AF741" s="45">
        <v>38.664455413818359</v>
      </c>
      <c r="AG741" s="45"/>
      <c r="AH741" s="2">
        <f t="shared" si="659"/>
        <v>3.1512134517272536</v>
      </c>
      <c r="AI741" s="2">
        <f t="shared" si="660"/>
        <v>38.664455413818359</v>
      </c>
      <c r="AJ741" s="2">
        <f t="shared" si="661"/>
        <v>41.205458137635354</v>
      </c>
      <c r="AK741" s="2">
        <f t="shared" si="662"/>
        <v>45.932278315226235</v>
      </c>
      <c r="AL741" s="2">
        <f t="shared" si="663"/>
        <v>50.659098492817115</v>
      </c>
      <c r="AM741" s="2">
        <f t="shared" si="664"/>
        <v>52.775234222412109</v>
      </c>
      <c r="AN741" s="89"/>
      <c r="AO741" s="64">
        <f t="shared" ref="AO741" ca="1" si="699">AN740</f>
        <v>50.77736582511379</v>
      </c>
      <c r="AP741" s="88"/>
      <c r="AQ741" s="88"/>
      <c r="AR741" s="88"/>
      <c r="AS741" s="88"/>
      <c r="AT741" s="2"/>
    </row>
    <row r="742" spans="1:46">
      <c r="A742" s="14" t="str">
        <f>'data organization'!S743</f>
        <v>740:18:1.62:HS</v>
      </c>
      <c r="B742" s="45">
        <v>51.004425048828125</v>
      </c>
      <c r="C742" s="45">
        <v>53.95849609375</v>
      </c>
      <c r="D742" s="45">
        <v>52.269779205322266</v>
      </c>
      <c r="E742" s="45">
        <v>54.204471588134766</v>
      </c>
      <c r="F742" s="45">
        <v>48.977493286132813</v>
      </c>
      <c r="G742" s="45">
        <v>53.537498474121094</v>
      </c>
      <c r="H742" s="45">
        <v>59.450370788574219</v>
      </c>
      <c r="I742" s="45">
        <v>45.732509613037109</v>
      </c>
      <c r="J742" s="45">
        <v>45.9169921875</v>
      </c>
      <c r="K742" s="45">
        <v>50.767910003662109</v>
      </c>
      <c r="L742" s="45">
        <v>45.500724792480469</v>
      </c>
      <c r="M742" s="45">
        <v>53.045547485351563</v>
      </c>
      <c r="N742" s="45">
        <v>53.821315765380859</v>
      </c>
      <c r="O742" s="45">
        <v>48.826122283935547</v>
      </c>
      <c r="P742" s="45"/>
      <c r="Q742" s="45"/>
      <c r="R742" s="45">
        <v>52.785381317138672</v>
      </c>
      <c r="S742" s="45"/>
      <c r="T742" s="45"/>
      <c r="U742" s="45">
        <v>45.954833984375</v>
      </c>
      <c r="V742" s="45">
        <v>52.224842071533203</v>
      </c>
      <c r="W742" s="45">
        <v>53.478370666503906</v>
      </c>
      <c r="X742" s="45"/>
      <c r="Y742" s="45"/>
      <c r="Z742" s="45">
        <v>49.069732666015625</v>
      </c>
      <c r="AA742" s="45">
        <v>45.051345825195312</v>
      </c>
      <c r="AB742" s="45">
        <v>46.278858184814453</v>
      </c>
      <c r="AC742" s="45">
        <v>50.512474060058594</v>
      </c>
      <c r="AD742" s="45">
        <v>41.775615692138672</v>
      </c>
      <c r="AE742" s="45"/>
      <c r="AF742" s="45">
        <v>43.168689727783203</v>
      </c>
      <c r="AG742" s="45"/>
      <c r="AH742" s="2">
        <f t="shared" si="659"/>
        <v>4.2630352737564561</v>
      </c>
      <c r="AI742" s="2">
        <f t="shared" si="660"/>
        <v>41.775615692138672</v>
      </c>
      <c r="AJ742" s="2">
        <f t="shared" si="661"/>
        <v>43.49352212318896</v>
      </c>
      <c r="AK742" s="2">
        <f t="shared" si="662"/>
        <v>49.888075033823647</v>
      </c>
      <c r="AL742" s="2">
        <f t="shared" si="663"/>
        <v>56.282627944458334</v>
      </c>
      <c r="AM742" s="2">
        <f t="shared" si="664"/>
        <v>59.450370788574219</v>
      </c>
      <c r="AN742" s="89"/>
      <c r="AO742" s="64">
        <f t="shared" ref="AO742" ca="1" si="700">AN740</f>
        <v>50.77736582511379</v>
      </c>
      <c r="AP742" s="88"/>
      <c r="AQ742" s="88"/>
      <c r="AR742" s="88"/>
      <c r="AS742" s="88"/>
      <c r="AT742" s="2"/>
    </row>
    <row r="743" spans="1:46">
      <c r="A743" s="14" t="str">
        <f>'data organization'!S744</f>
        <v>741:18:1.6:HI</v>
      </c>
      <c r="B743" s="45">
        <v>49.8931884765625</v>
      </c>
      <c r="C743" s="45">
        <v>50.518806457519531</v>
      </c>
      <c r="D743" s="45">
        <v>47.390708923339844</v>
      </c>
      <c r="E743" s="45">
        <v>53.021286010742188</v>
      </c>
      <c r="F743" s="45">
        <v>49.267566680908203</v>
      </c>
      <c r="G743" s="45">
        <v>49.423973083496094</v>
      </c>
      <c r="H743" s="45">
        <v>48.329135894775391</v>
      </c>
      <c r="I743" s="45">
        <v>45.670253753662109</v>
      </c>
      <c r="J743" s="45">
        <v>48.329135894775391</v>
      </c>
      <c r="K743" s="45">
        <v>53.177692413330078</v>
      </c>
      <c r="L743" s="45">
        <v>45.044631958007813</v>
      </c>
      <c r="M743" s="45">
        <v>43.949798583984375</v>
      </c>
      <c r="N743" s="45">
        <v>49.423973083496094</v>
      </c>
      <c r="O743" s="45">
        <v>44.106201171875</v>
      </c>
      <c r="P743" s="45"/>
      <c r="Q743" s="45"/>
      <c r="R743" s="45">
        <v>43.011367797851563</v>
      </c>
      <c r="S743" s="45"/>
      <c r="T743" s="45"/>
      <c r="U743" s="45">
        <v>56.462196350097656</v>
      </c>
      <c r="V743" s="45">
        <v>45.513847351074219</v>
      </c>
      <c r="W743" s="45">
        <v>46.139469146728516</v>
      </c>
      <c r="X743" s="45"/>
      <c r="Y743" s="45"/>
      <c r="Z743" s="45">
        <v>44.575416564941406</v>
      </c>
      <c r="AA743" s="45">
        <v>50.362400054931641</v>
      </c>
      <c r="AB743" s="45">
        <v>44.106201171875</v>
      </c>
      <c r="AC743" s="45">
        <v>48.172733306884766</v>
      </c>
      <c r="AD743" s="45">
        <v>48.485542297363281</v>
      </c>
      <c r="AE743" s="45"/>
      <c r="AF743" s="45">
        <v>40.0396728515625</v>
      </c>
      <c r="AG743" s="45"/>
      <c r="AH743" s="2">
        <f t="shared" si="659"/>
        <v>3.6935405977259501</v>
      </c>
      <c r="AI743" s="2">
        <f t="shared" si="660"/>
        <v>40.0396728515625</v>
      </c>
      <c r="AJ743" s="2">
        <f t="shared" si="661"/>
        <v>42.143655740068787</v>
      </c>
      <c r="AK743" s="2">
        <f t="shared" si="662"/>
        <v>47.683966636657715</v>
      </c>
      <c r="AL743" s="2">
        <f t="shared" si="663"/>
        <v>53.224277533246642</v>
      </c>
      <c r="AM743" s="2">
        <f t="shared" si="664"/>
        <v>56.462196350097656</v>
      </c>
      <c r="AN743" s="89">
        <f ca="1">INDIRECT("'calcGREEN(1)'!R"&amp;ROW('calcGREEN(1)'!$V$17)+(ROW(AN743)-ROW($AN$116))/3&amp;"C"&amp;COLUMN('calcGREEN(1)'!$V$17),FALSE)</f>
        <v>49.734872196578301</v>
      </c>
      <c r="AO743" s="64">
        <f t="shared" ref="AO743" ca="1" si="701">AN743</f>
        <v>49.734872196578301</v>
      </c>
      <c r="AP743" s="88">
        <f>AK743-AK746</f>
        <v>0.95146385828653735</v>
      </c>
      <c r="AQ743" s="88">
        <f>AK744-AK747</f>
        <v>0.92078590393066406</v>
      </c>
      <c r="AR743" s="88">
        <f>AK745-AK748</f>
        <v>0.82395871480306226</v>
      </c>
      <c r="AS743" s="88">
        <f>data3!AM743</f>
        <v>3.0548703285955714E-2</v>
      </c>
      <c r="AT743" s="2"/>
    </row>
    <row r="744" spans="1:46">
      <c r="A744" s="14" t="str">
        <f>'data organization'!S745</f>
        <v>742:18:1.6:LO</v>
      </c>
      <c r="B744" s="45">
        <v>46.0860595703125</v>
      </c>
      <c r="C744" s="45">
        <v>48.369190216064453</v>
      </c>
      <c r="D744" s="45">
        <v>44.403755187988281</v>
      </c>
      <c r="E744" s="45">
        <v>51.688030242919922</v>
      </c>
      <c r="F744" s="45">
        <v>45.531013488769531</v>
      </c>
      <c r="G744" s="45">
        <v>47.682537078857422</v>
      </c>
      <c r="H744" s="45">
        <v>47.03021240234375</v>
      </c>
      <c r="I744" s="45">
        <v>42.217899322509766</v>
      </c>
      <c r="J744" s="45">
        <v>43.368045806884766</v>
      </c>
      <c r="K744" s="45">
        <v>47.579536437988281</v>
      </c>
      <c r="L744" s="45">
        <v>42.097732543945313</v>
      </c>
      <c r="M744" s="45">
        <v>45.084686279296875</v>
      </c>
      <c r="N744" s="45">
        <v>49.227512359619141</v>
      </c>
      <c r="O744" s="45">
        <v>41.124969482421875</v>
      </c>
      <c r="P744" s="45"/>
      <c r="Q744" s="45"/>
      <c r="R744" s="45">
        <v>42.372394561767578</v>
      </c>
      <c r="S744" s="45"/>
      <c r="T744" s="45"/>
      <c r="U744" s="45">
        <v>48.449302673339844</v>
      </c>
      <c r="V744" s="45">
        <v>45.393684387207031</v>
      </c>
      <c r="W744" s="45">
        <v>44.569694519042969</v>
      </c>
      <c r="X744" s="45"/>
      <c r="Y744" s="45"/>
      <c r="Z744" s="45">
        <v>42.658504486083984</v>
      </c>
      <c r="AA744" s="45">
        <v>45.359348297119141</v>
      </c>
      <c r="AB744" s="45">
        <v>41.554130554199219</v>
      </c>
      <c r="AC744" s="45">
        <v>46.000228881835938</v>
      </c>
      <c r="AD744" s="45">
        <v>43.923095703125</v>
      </c>
      <c r="AE744" s="45"/>
      <c r="AF744" s="45">
        <v>37.874797821044922</v>
      </c>
      <c r="AG744" s="45"/>
      <c r="AH744" s="2">
        <f t="shared" si="659"/>
        <v>3.0726193247216735</v>
      </c>
      <c r="AI744" s="2">
        <f t="shared" si="660"/>
        <v>37.874797821044922</v>
      </c>
      <c r="AJ744" s="2">
        <f t="shared" si="661"/>
        <v>40.376336108946134</v>
      </c>
      <c r="AK744" s="2">
        <f t="shared" si="662"/>
        <v>44.985265096028648</v>
      </c>
      <c r="AL744" s="2">
        <f t="shared" si="663"/>
        <v>49.594194083111162</v>
      </c>
      <c r="AM744" s="2">
        <f t="shared" si="664"/>
        <v>51.688030242919922</v>
      </c>
      <c r="AN744" s="89"/>
      <c r="AO744" s="64">
        <f t="shared" ref="AO744" ca="1" si="702">AN743</f>
        <v>49.734872196578301</v>
      </c>
      <c r="AP744" s="88"/>
      <c r="AQ744" s="88"/>
      <c r="AR744" s="88"/>
      <c r="AS744" s="88"/>
      <c r="AT744" s="2"/>
    </row>
    <row r="745" spans="1:46">
      <c r="A745" s="14" t="str">
        <f>'data organization'!S746</f>
        <v>743:18:1.6:HS</v>
      </c>
      <c r="B745" s="45">
        <v>49.594795227050781</v>
      </c>
      <c r="C745" s="45">
        <v>53.300983428955078</v>
      </c>
      <c r="D745" s="45">
        <v>51.129779815673828</v>
      </c>
      <c r="E745" s="45">
        <v>53.918289184570312</v>
      </c>
      <c r="F745" s="45">
        <v>47.922637939453125</v>
      </c>
      <c r="G745" s="45">
        <v>53.092849731445313</v>
      </c>
      <c r="H745" s="45">
        <v>58.267795562744141</v>
      </c>
      <c r="I745" s="45">
        <v>44.493171691894531</v>
      </c>
      <c r="J745" s="45">
        <v>45.131763458251953</v>
      </c>
      <c r="K745" s="45">
        <v>49.180896759033203</v>
      </c>
      <c r="L745" s="45">
        <v>44.282672882080078</v>
      </c>
      <c r="M745" s="45">
        <v>52.93438720703125</v>
      </c>
      <c r="N745" s="45">
        <v>53.570610046386719</v>
      </c>
      <c r="O745" s="45">
        <v>47.749980926513672</v>
      </c>
      <c r="P745" s="45"/>
      <c r="Q745" s="45"/>
      <c r="R745" s="45">
        <v>52.406959533691406</v>
      </c>
      <c r="S745" s="45"/>
      <c r="T745" s="45"/>
      <c r="U745" s="45">
        <v>44.952011108398438</v>
      </c>
      <c r="V745" s="45">
        <v>51.470359802246094</v>
      </c>
      <c r="W745" s="45">
        <v>52.430610656738281</v>
      </c>
      <c r="X745" s="45"/>
      <c r="Y745" s="45"/>
      <c r="Z745" s="45">
        <v>47.726329803466797</v>
      </c>
      <c r="AA745" s="45">
        <v>44.015411376953125</v>
      </c>
      <c r="AB745" s="45">
        <v>45.292591094970703</v>
      </c>
      <c r="AC745" s="45">
        <v>50.268863677978516</v>
      </c>
      <c r="AD745" s="45">
        <v>40.756237030029297</v>
      </c>
      <c r="AE745" s="45"/>
      <c r="AF745" s="45">
        <v>41.768520355224609</v>
      </c>
      <c r="AG745" s="45"/>
      <c r="AH745" s="2">
        <f t="shared" si="659"/>
        <v>4.4468488600293776</v>
      </c>
      <c r="AI745" s="2">
        <f t="shared" si="660"/>
        <v>40.756237030029297</v>
      </c>
      <c r="AJ745" s="2">
        <f t="shared" si="661"/>
        <v>42.315497889155154</v>
      </c>
      <c r="AK745" s="2">
        <f t="shared" si="662"/>
        <v>48.985771179199219</v>
      </c>
      <c r="AL745" s="2">
        <f t="shared" si="663"/>
        <v>55.656044469243284</v>
      </c>
      <c r="AM745" s="2">
        <f t="shared" si="664"/>
        <v>58.267795562744141</v>
      </c>
      <c r="AN745" s="89"/>
      <c r="AO745" s="64">
        <f t="shared" ref="AO745" ca="1" si="703">AN743</f>
        <v>49.734872196578301</v>
      </c>
      <c r="AP745" s="88"/>
      <c r="AQ745" s="88"/>
      <c r="AR745" s="88"/>
      <c r="AS745" s="88"/>
      <c r="AT745" s="2"/>
    </row>
    <row r="746" spans="1:46">
      <c r="A746" s="14" t="str">
        <f>'data organization'!S747</f>
        <v>744:18:1.58:HI</v>
      </c>
      <c r="B746" s="45">
        <v>48.954757690429688</v>
      </c>
      <c r="C746" s="45">
        <v>49.580375671386719</v>
      </c>
      <c r="D746" s="45">
        <v>46.452278137207031</v>
      </c>
      <c r="E746" s="45">
        <v>52.082855224609375</v>
      </c>
      <c r="F746" s="45">
        <v>48.329135894775391</v>
      </c>
      <c r="G746" s="45">
        <v>48.485542297363281</v>
      </c>
      <c r="H746" s="45">
        <v>47.234302520751953</v>
      </c>
      <c r="I746" s="45">
        <v>44.731822967529297</v>
      </c>
      <c r="J746" s="45">
        <v>47.390708923339844</v>
      </c>
      <c r="K746" s="45">
        <v>52.082855224609375</v>
      </c>
      <c r="L746" s="45">
        <v>44.106201171875</v>
      </c>
      <c r="M746" s="45">
        <v>43.011367797851563</v>
      </c>
      <c r="N746" s="45">
        <v>48.329135894775391</v>
      </c>
      <c r="O746" s="45">
        <v>43.167774200439453</v>
      </c>
      <c r="P746" s="45"/>
      <c r="Q746" s="45"/>
      <c r="R746" s="45">
        <v>42.07293701171875</v>
      </c>
      <c r="S746" s="45"/>
      <c r="T746" s="45"/>
      <c r="U746" s="45">
        <v>55.367359161376953</v>
      </c>
      <c r="V746" s="45">
        <v>44.575416564941406</v>
      </c>
      <c r="W746" s="45">
        <v>45.357440948486328</v>
      </c>
      <c r="X746" s="45"/>
      <c r="Y746" s="45"/>
      <c r="Z746" s="45">
        <v>43.636989593505859</v>
      </c>
      <c r="AA746" s="45">
        <v>49.423973083496094</v>
      </c>
      <c r="AB746" s="45">
        <v>43.167774200439453</v>
      </c>
      <c r="AC746" s="45">
        <v>47.234302520751953</v>
      </c>
      <c r="AD746" s="45">
        <v>47.547111511230469</v>
      </c>
      <c r="AE746" s="45"/>
      <c r="AF746" s="45">
        <v>39.257648468017578</v>
      </c>
      <c r="AG746" s="45"/>
      <c r="AH746" s="2">
        <f t="shared" si="659"/>
        <v>3.6464950196579466</v>
      </c>
      <c r="AI746" s="2">
        <f t="shared" si="660"/>
        <v>39.257648468017578</v>
      </c>
      <c r="AJ746" s="2">
        <f t="shared" si="661"/>
        <v>41.262760248884256</v>
      </c>
      <c r="AK746" s="2">
        <f t="shared" si="662"/>
        <v>46.732502778371177</v>
      </c>
      <c r="AL746" s="2">
        <f t="shared" si="663"/>
        <v>52.202245307858099</v>
      </c>
      <c r="AM746" s="2">
        <f t="shared" si="664"/>
        <v>55.367359161376953</v>
      </c>
      <c r="AN746" s="89">
        <f ca="1">INDIRECT("'calcGREEN(1)'!R"&amp;ROW('calcGREEN(1)'!$V$17)+(ROW(AN746)-ROW($AN$116))/3&amp;"C"&amp;COLUMN('calcGREEN(1)'!$V$17),FALSE)</f>
        <v>48.722286706025976</v>
      </c>
      <c r="AO746" s="64">
        <f t="shared" ref="AO746" ca="1" si="704">AN746</f>
        <v>48.722286706025976</v>
      </c>
      <c r="AP746" s="88">
        <f>AK746-AK749</f>
        <v>0.92539564768473781</v>
      </c>
      <c r="AQ746" s="88">
        <f>AK747-AK750</f>
        <v>0.87596289316813625</v>
      </c>
      <c r="AR746" s="88">
        <f>AK748-AK751</f>
        <v>0.91718482971191406</v>
      </c>
      <c r="AS746" s="88">
        <f>data3!AM746</f>
        <v>2.8080744128073265E-2</v>
      </c>
      <c r="AT746" s="2"/>
    </row>
    <row r="747" spans="1:46">
      <c r="A747" s="14" t="str">
        <f>'data organization'!S748</f>
        <v>745:18:1.58:LO</v>
      </c>
      <c r="B747" s="45">
        <v>45.164798736572266</v>
      </c>
      <c r="C747" s="45">
        <v>47.362094879150391</v>
      </c>
      <c r="D747" s="45">
        <v>43.545433044433594</v>
      </c>
      <c r="E747" s="45">
        <v>50.503547668457031</v>
      </c>
      <c r="F747" s="45">
        <v>44.695583343505859</v>
      </c>
      <c r="G747" s="45">
        <v>46.709774017333984</v>
      </c>
      <c r="H747" s="45">
        <v>46.074615478515625</v>
      </c>
      <c r="I747" s="45">
        <v>41.319522857666016</v>
      </c>
      <c r="J747" s="45">
        <v>42.435340881347656</v>
      </c>
      <c r="K747" s="45">
        <v>46.629665374755859</v>
      </c>
      <c r="L747" s="45">
        <v>41.239414215087891</v>
      </c>
      <c r="M747" s="45">
        <v>44.169147491455078</v>
      </c>
      <c r="N747" s="45">
        <v>48.140308380126953</v>
      </c>
      <c r="O747" s="45">
        <v>40.272373199462891</v>
      </c>
      <c r="P747" s="45"/>
      <c r="Q747" s="45"/>
      <c r="R747" s="45">
        <v>41.525520324707031</v>
      </c>
      <c r="S747" s="45"/>
      <c r="T747" s="45"/>
      <c r="U747" s="45">
        <v>47.419319152832031</v>
      </c>
      <c r="V747" s="45">
        <v>44.489585876464844</v>
      </c>
      <c r="W747" s="45">
        <v>43.705654144287109</v>
      </c>
      <c r="X747" s="45"/>
      <c r="Y747" s="45"/>
      <c r="Z747" s="45">
        <v>41.731517791748047</v>
      </c>
      <c r="AA747" s="45">
        <v>44.483863830566406</v>
      </c>
      <c r="AB747" s="45">
        <v>40.690090179443359</v>
      </c>
      <c r="AC747" s="45">
        <v>45.084686279296875</v>
      </c>
      <c r="AD747" s="45">
        <v>43.018997192382813</v>
      </c>
      <c r="AE747" s="45"/>
      <c r="AF747" s="45">
        <v>37.136646270751953</v>
      </c>
      <c r="AG747" s="45"/>
      <c r="AH747" s="2">
        <f t="shared" si="659"/>
        <v>2.993837999657742</v>
      </c>
      <c r="AI747" s="2">
        <f t="shared" si="660"/>
        <v>37.136646270751953</v>
      </c>
      <c r="AJ747" s="2">
        <f t="shared" si="661"/>
        <v>39.57372219261137</v>
      </c>
      <c r="AK747" s="2">
        <f t="shared" si="662"/>
        <v>44.064479192097984</v>
      </c>
      <c r="AL747" s="2">
        <f t="shared" si="663"/>
        <v>48.555236191584598</v>
      </c>
      <c r="AM747" s="2">
        <f t="shared" si="664"/>
        <v>50.503547668457031</v>
      </c>
      <c r="AN747" s="89"/>
      <c r="AO747" s="64">
        <f t="shared" ref="AO747" ca="1" si="705">AN746</f>
        <v>48.722286706025976</v>
      </c>
      <c r="AP747" s="88"/>
      <c r="AQ747" s="88"/>
      <c r="AR747" s="88"/>
      <c r="AS747" s="88"/>
      <c r="AT747" s="2"/>
    </row>
    <row r="748" spans="1:46">
      <c r="A748" s="14" t="str">
        <f>'data organization'!S749</f>
        <v>746:18:1.58:HS</v>
      </c>
      <c r="B748" s="45">
        <v>48.08819580078125</v>
      </c>
      <c r="C748" s="45">
        <v>53.225299835205078</v>
      </c>
      <c r="D748" s="45">
        <v>50.103302001953125</v>
      </c>
      <c r="E748" s="45">
        <v>53.386131286621094</v>
      </c>
      <c r="F748" s="45">
        <v>46.848857879638672</v>
      </c>
      <c r="G748" s="45">
        <v>52.929656982421875</v>
      </c>
      <c r="H748" s="45">
        <v>57.205844879150391</v>
      </c>
      <c r="I748" s="45">
        <v>43.381553649902344</v>
      </c>
      <c r="J748" s="45">
        <v>44.438774108886719</v>
      </c>
      <c r="K748" s="45">
        <v>47.700313568115234</v>
      </c>
      <c r="L748" s="45">
        <v>43.286945343017578</v>
      </c>
      <c r="M748" s="45">
        <v>52.619819641113281</v>
      </c>
      <c r="N748" s="45">
        <v>53.033721923828125</v>
      </c>
      <c r="O748" s="45">
        <v>47.004959106445313</v>
      </c>
      <c r="P748" s="45"/>
      <c r="Q748" s="45"/>
      <c r="R748" s="45">
        <v>52.257953643798828</v>
      </c>
      <c r="S748" s="45"/>
      <c r="T748" s="45"/>
      <c r="U748" s="45">
        <v>43.835659027099609</v>
      </c>
      <c r="V748" s="45">
        <v>51.212558746337891</v>
      </c>
      <c r="W748" s="45">
        <v>51.406501770019531</v>
      </c>
      <c r="X748" s="45"/>
      <c r="Y748" s="45"/>
      <c r="Z748" s="45">
        <v>47.139774322509766</v>
      </c>
      <c r="AA748" s="45">
        <v>43.232547760009766</v>
      </c>
      <c r="AB748" s="45">
        <v>44.585411071777344</v>
      </c>
      <c r="AC748" s="45">
        <v>48.811931610107422</v>
      </c>
      <c r="AD748" s="45">
        <v>39.937896728515625</v>
      </c>
      <c r="AE748" s="45"/>
      <c r="AF748" s="45">
        <v>40.209888458251953</v>
      </c>
      <c r="AG748" s="45"/>
      <c r="AH748" s="2">
        <f t="shared" si="659"/>
        <v>4.6313919518388449</v>
      </c>
      <c r="AI748" s="2">
        <f t="shared" si="660"/>
        <v>39.937896728515625</v>
      </c>
      <c r="AJ748" s="2">
        <f t="shared" si="661"/>
        <v>41.214724536637888</v>
      </c>
      <c r="AK748" s="2">
        <f t="shared" si="662"/>
        <v>48.161812464396156</v>
      </c>
      <c r="AL748" s="2">
        <f t="shared" si="663"/>
        <v>55.108900392154425</v>
      </c>
      <c r="AM748" s="2">
        <f t="shared" si="664"/>
        <v>57.205844879150391</v>
      </c>
      <c r="AN748" s="89"/>
      <c r="AO748" s="64">
        <f t="shared" ref="AO748" ca="1" si="706">AN746</f>
        <v>48.722286706025976</v>
      </c>
      <c r="AP748" s="88"/>
      <c r="AQ748" s="88"/>
      <c r="AR748" s="88"/>
      <c r="AS748" s="88"/>
      <c r="AT748" s="2"/>
    </row>
    <row r="749" spans="1:46">
      <c r="A749" s="14" t="str">
        <f>'data organization'!S750</f>
        <v>747:18:1.56:HI</v>
      </c>
      <c r="B749" s="45">
        <v>47.859920501708984</v>
      </c>
      <c r="C749" s="45">
        <v>48.641948699951172</v>
      </c>
      <c r="D749" s="45">
        <v>45.513847351074219</v>
      </c>
      <c r="E749" s="45">
        <v>50.988021850585937</v>
      </c>
      <c r="F749" s="45">
        <v>47.390708923339844</v>
      </c>
      <c r="G749" s="45">
        <v>47.547111511230469</v>
      </c>
      <c r="H749" s="45">
        <v>46.295871734619141</v>
      </c>
      <c r="I749" s="45">
        <v>43.793392181396484</v>
      </c>
      <c r="J749" s="45">
        <v>46.452278137207031</v>
      </c>
      <c r="K749" s="45">
        <v>50.988021850585937</v>
      </c>
      <c r="L749" s="45">
        <v>43.167774200439453</v>
      </c>
      <c r="M749" s="45">
        <v>42.229343414306641</v>
      </c>
      <c r="N749" s="45">
        <v>47.390708923339844</v>
      </c>
      <c r="O749" s="45">
        <v>42.385749816894531</v>
      </c>
      <c r="P749" s="45"/>
      <c r="Q749" s="45"/>
      <c r="R749" s="45">
        <v>41.290912628173828</v>
      </c>
      <c r="S749" s="45"/>
      <c r="T749" s="45"/>
      <c r="U749" s="45">
        <v>54.272525787353516</v>
      </c>
      <c r="V749" s="45">
        <v>43.793392181396484</v>
      </c>
      <c r="W749" s="45">
        <v>44.419013977050781</v>
      </c>
      <c r="X749" s="45"/>
      <c r="Y749" s="45"/>
      <c r="Z749" s="45">
        <v>42.698558807373047</v>
      </c>
      <c r="AA749" s="45">
        <v>48.485542297363281</v>
      </c>
      <c r="AB749" s="45">
        <v>42.385749816894531</v>
      </c>
      <c r="AC749" s="45">
        <v>46.295871734619141</v>
      </c>
      <c r="AD749" s="45">
        <v>46.608680725097656</v>
      </c>
      <c r="AE749" s="45"/>
      <c r="AF749" s="45">
        <v>38.475624084472656</v>
      </c>
      <c r="AG749" s="45"/>
      <c r="AH749" s="2">
        <f t="shared" si="659"/>
        <v>3.5598099377318491</v>
      </c>
      <c r="AI749" s="2">
        <f t="shared" si="660"/>
        <v>38.475624084472656</v>
      </c>
      <c r="AJ749" s="2">
        <f t="shared" si="661"/>
        <v>40.46739222408867</v>
      </c>
      <c r="AK749" s="2">
        <f t="shared" si="662"/>
        <v>45.80710713068644</v>
      </c>
      <c r="AL749" s="2">
        <f t="shared" si="663"/>
        <v>51.14682203728421</v>
      </c>
      <c r="AM749" s="2">
        <f t="shared" si="664"/>
        <v>54.272525787353516</v>
      </c>
      <c r="AN749" s="89">
        <f ca="1">INDIRECT("'calcGREEN(1)'!R"&amp;ROW('calcGREEN(1)'!$V$17)+(ROW(AN749)-ROW($AN$116))/3&amp;"C"&amp;COLUMN('calcGREEN(1)'!$V$17),FALSE)</f>
        <v>47.791505657749155</v>
      </c>
      <c r="AO749" s="64">
        <f t="shared" ref="AO749" ca="1" si="707">AN749</f>
        <v>47.791505657749155</v>
      </c>
      <c r="AP749" s="88">
        <f>AK749-AK752</f>
        <v>0.89281193415323656</v>
      </c>
      <c r="AQ749" s="88">
        <f>AK750-AK753</f>
        <v>0.84234619140625</v>
      </c>
      <c r="AR749" s="88">
        <f>AK751-AK754</f>
        <v>0.74403619766235352</v>
      </c>
      <c r="AS749" s="88">
        <f>data3!AM749</f>
        <v>2.9822303402808448E-2</v>
      </c>
      <c r="AT749" s="2"/>
    </row>
    <row r="750" spans="1:46">
      <c r="A750" s="14" t="str">
        <f>'data organization'!S751</f>
        <v>748:18:1.56:LO</v>
      </c>
      <c r="B750" s="45">
        <v>44.386589050292969</v>
      </c>
      <c r="C750" s="45">
        <v>46.389335632324219</v>
      </c>
      <c r="D750" s="45">
        <v>42.681392669677734</v>
      </c>
      <c r="E750" s="45">
        <v>49.462120056152344</v>
      </c>
      <c r="F750" s="45">
        <v>43.917373657226562</v>
      </c>
      <c r="G750" s="45">
        <v>45.845729827880859</v>
      </c>
      <c r="H750" s="45">
        <v>45.170520782470703</v>
      </c>
      <c r="I750" s="45">
        <v>40.518424987792969</v>
      </c>
      <c r="J750" s="45">
        <v>41.559852600097656</v>
      </c>
      <c r="K750" s="45">
        <v>45.651180267333984</v>
      </c>
      <c r="L750" s="45">
        <v>40.415428161621094</v>
      </c>
      <c r="M750" s="45">
        <v>43.219272613525391</v>
      </c>
      <c r="N750" s="45">
        <v>47.156101226806641</v>
      </c>
      <c r="O750" s="45">
        <v>39.505607604980469</v>
      </c>
      <c r="P750" s="45"/>
      <c r="Q750" s="45"/>
      <c r="R750" s="45">
        <v>40.627147674560547</v>
      </c>
      <c r="S750" s="45"/>
      <c r="T750" s="45"/>
      <c r="U750" s="45">
        <v>46.383613586425781</v>
      </c>
      <c r="V750" s="45">
        <v>43.551155090332031</v>
      </c>
      <c r="W750" s="45">
        <v>42.853054046630859</v>
      </c>
      <c r="X750" s="45"/>
      <c r="Y750" s="45"/>
      <c r="Z750" s="45">
        <v>40.981918334960937</v>
      </c>
      <c r="AA750" s="45">
        <v>43.585487365722656</v>
      </c>
      <c r="AB750" s="45">
        <v>39.923324584960938</v>
      </c>
      <c r="AC750" s="45">
        <v>44.192035675048828</v>
      </c>
      <c r="AD750" s="45">
        <v>42.172122955322266</v>
      </c>
      <c r="AE750" s="45"/>
      <c r="AF750" s="45">
        <v>36.375602722167969</v>
      </c>
      <c r="AG750" s="45"/>
      <c r="AH750" s="2">
        <f t="shared" si="659"/>
        <v>2.9252777663490948</v>
      </c>
      <c r="AI750" s="2">
        <f t="shared" si="660"/>
        <v>36.375602722167969</v>
      </c>
      <c r="AJ750" s="2">
        <f t="shared" si="661"/>
        <v>38.800599649406209</v>
      </c>
      <c r="AK750" s="2">
        <f t="shared" si="662"/>
        <v>43.188516298929848</v>
      </c>
      <c r="AL750" s="2">
        <f t="shared" si="663"/>
        <v>47.576432948453487</v>
      </c>
      <c r="AM750" s="2">
        <f t="shared" si="664"/>
        <v>49.462120056152344</v>
      </c>
      <c r="AN750" s="89"/>
      <c r="AO750" s="64">
        <f t="shared" ref="AO750" ca="1" si="708">AN749</f>
        <v>47.791505657749155</v>
      </c>
      <c r="AP750" s="88"/>
      <c r="AQ750" s="88"/>
      <c r="AR750" s="88"/>
      <c r="AS750" s="88"/>
      <c r="AT750" s="2"/>
    </row>
    <row r="751" spans="1:46">
      <c r="A751" s="14" t="str">
        <f>'data organization'!S752</f>
        <v>749:18:1.56:HS</v>
      </c>
      <c r="B751" s="45">
        <v>47.021514892578125</v>
      </c>
      <c r="C751" s="45">
        <v>52.948577880859375</v>
      </c>
      <c r="D751" s="45">
        <v>48.9798583984375</v>
      </c>
      <c r="E751" s="45">
        <v>52.05218505859375</v>
      </c>
      <c r="F751" s="45">
        <v>45.831844329833984</v>
      </c>
      <c r="G751" s="45">
        <v>52.416419982910156</v>
      </c>
      <c r="H751" s="45">
        <v>55.983062744140625</v>
      </c>
      <c r="I751" s="45">
        <v>42.400016784667969</v>
      </c>
      <c r="J751" s="45">
        <v>43.227817535400391</v>
      </c>
      <c r="K751" s="45">
        <v>46.732967376708984</v>
      </c>
      <c r="L751" s="45">
        <v>42.317234039306641</v>
      </c>
      <c r="M751" s="45">
        <v>52.243762969970703</v>
      </c>
      <c r="N751" s="45">
        <v>52.603263854980469</v>
      </c>
      <c r="O751" s="45">
        <v>45.954833984375</v>
      </c>
      <c r="P751" s="45"/>
      <c r="Q751" s="45"/>
      <c r="R751" s="45">
        <v>51.728160858154297</v>
      </c>
      <c r="S751" s="45"/>
      <c r="T751" s="45"/>
      <c r="U751" s="45">
        <v>42.712215423583984</v>
      </c>
      <c r="V751" s="45">
        <v>51.120315551757813</v>
      </c>
      <c r="W751" s="45">
        <v>50.306705474853516</v>
      </c>
      <c r="X751" s="45"/>
      <c r="Y751" s="45"/>
      <c r="Z751" s="45">
        <v>45.879150390625</v>
      </c>
      <c r="AA751" s="45">
        <v>42.426033020019531</v>
      </c>
      <c r="AB751" s="45">
        <v>43.327152252197266</v>
      </c>
      <c r="AC751" s="45">
        <v>47.669567108154297</v>
      </c>
      <c r="AD751" s="45">
        <v>39.065155029296875</v>
      </c>
      <c r="AE751" s="45"/>
      <c r="AF751" s="45">
        <v>38.923248291015625</v>
      </c>
      <c r="AG751" s="45"/>
      <c r="AH751" s="2">
        <f t="shared" si="659"/>
        <v>4.7782561480067001</v>
      </c>
      <c r="AI751" s="2">
        <f t="shared" si="660"/>
        <v>38.923248291015625</v>
      </c>
      <c r="AJ751" s="2">
        <f t="shared" si="661"/>
        <v>40.077243412674193</v>
      </c>
      <c r="AK751" s="2">
        <f t="shared" si="662"/>
        <v>47.244627634684242</v>
      </c>
      <c r="AL751" s="2">
        <f t="shared" si="663"/>
        <v>54.412011856694292</v>
      </c>
      <c r="AM751" s="2">
        <f t="shared" si="664"/>
        <v>55.983062744140625</v>
      </c>
      <c r="AN751" s="89"/>
      <c r="AO751" s="64">
        <f t="shared" ref="AO751" ca="1" si="709">AN749</f>
        <v>47.791505657749155</v>
      </c>
      <c r="AP751" s="88"/>
      <c r="AQ751" s="88"/>
      <c r="AR751" s="88"/>
      <c r="AS751" s="88"/>
      <c r="AT751" s="2"/>
    </row>
    <row r="752" spans="1:46">
      <c r="A752" s="14" t="str">
        <f>'data organization'!S753</f>
        <v>750:18:1.54:HI</v>
      </c>
      <c r="B752" s="45">
        <v>46.921493530273437</v>
      </c>
      <c r="C752" s="45">
        <v>47.547111511230469</v>
      </c>
      <c r="D752" s="45">
        <v>44.731822967529297</v>
      </c>
      <c r="E752" s="45">
        <v>50.049591064453125</v>
      </c>
      <c r="F752" s="45">
        <v>46.452278137207031</v>
      </c>
      <c r="G752" s="45">
        <v>46.608680725097656</v>
      </c>
      <c r="H752" s="45">
        <v>45.513847351074219</v>
      </c>
      <c r="I752" s="45">
        <v>43.011367797851563</v>
      </c>
      <c r="J752" s="45">
        <v>45.513847351074219</v>
      </c>
      <c r="K752" s="45">
        <v>50.049591064453125</v>
      </c>
      <c r="L752" s="45">
        <v>42.385749816894531</v>
      </c>
      <c r="M752" s="45">
        <v>41.447319030761719</v>
      </c>
      <c r="N752" s="45">
        <v>46.452278137207031</v>
      </c>
      <c r="O752" s="45">
        <v>41.603721618652344</v>
      </c>
      <c r="P752" s="45"/>
      <c r="Q752" s="45"/>
      <c r="R752" s="45">
        <v>40.508888244628906</v>
      </c>
      <c r="S752" s="45"/>
      <c r="T752" s="45"/>
      <c r="U752" s="45">
        <v>53.177692413330078</v>
      </c>
      <c r="V752" s="45">
        <v>42.854961395263672</v>
      </c>
      <c r="W752" s="45">
        <v>43.480583190917969</v>
      </c>
      <c r="X752" s="45"/>
      <c r="Y752" s="45"/>
      <c r="Z752" s="45">
        <v>41.916534423828125</v>
      </c>
      <c r="AA752" s="45">
        <v>47.547111511230469</v>
      </c>
      <c r="AB752" s="45">
        <v>41.447319030761719</v>
      </c>
      <c r="AC752" s="45">
        <v>45.357440948486328</v>
      </c>
      <c r="AD752" s="45">
        <v>45.670253753662109</v>
      </c>
      <c r="AE752" s="45"/>
      <c r="AF752" s="45">
        <v>37.693599700927734</v>
      </c>
      <c r="AG752" s="45"/>
      <c r="AH752" s="2">
        <f t="shared" si="659"/>
        <v>3.4883892925164939</v>
      </c>
      <c r="AI752" s="2">
        <f t="shared" si="660"/>
        <v>37.693599700927734</v>
      </c>
      <c r="AJ752" s="2">
        <f t="shared" si="661"/>
        <v>39.681711257758465</v>
      </c>
      <c r="AK752" s="2">
        <f t="shared" si="662"/>
        <v>44.914295196533203</v>
      </c>
      <c r="AL752" s="2">
        <f t="shared" si="663"/>
        <v>50.146879135307941</v>
      </c>
      <c r="AM752" s="2">
        <f t="shared" si="664"/>
        <v>53.177692413330078</v>
      </c>
      <c r="AN752" s="89">
        <f ca="1">INDIRECT("'calcGREEN(1)'!R"&amp;ROW('calcGREEN(1)'!$V$17)+(ROW(AN752)-ROW($AN$116))/3&amp;"C"&amp;COLUMN('calcGREEN(1)'!$V$17),FALSE)</f>
        <v>46.802997849811661</v>
      </c>
      <c r="AO752" s="64">
        <f t="shared" ref="AO752" ca="1" si="710">AN752</f>
        <v>46.802997849811661</v>
      </c>
      <c r="AP752" s="88">
        <f>AK752-AK755</f>
        <v>0.93191289901733398</v>
      </c>
      <c r="AQ752" s="88">
        <f>AK753-AK756</f>
        <v>0.88144699732462328</v>
      </c>
      <c r="AR752" s="88">
        <f>AK754-AK757</f>
        <v>0.92171796162922703</v>
      </c>
      <c r="AS752" s="88">
        <f>data3!AM752</f>
        <v>3.0000209808349609E-2</v>
      </c>
      <c r="AT752" s="2"/>
    </row>
    <row r="753" spans="1:46">
      <c r="A753" s="14" t="str">
        <f>'data organization'!S754</f>
        <v>751:18:1.54:LO</v>
      </c>
      <c r="B753" s="45">
        <v>43.522544860839844</v>
      </c>
      <c r="C753" s="45">
        <v>45.508125305175781</v>
      </c>
      <c r="D753" s="45">
        <v>41.886016845703125</v>
      </c>
      <c r="E753" s="45">
        <v>48.477912902832031</v>
      </c>
      <c r="F753" s="45">
        <v>43.007553100585938</v>
      </c>
      <c r="G753" s="45">
        <v>44.981689453125</v>
      </c>
      <c r="H753" s="45">
        <v>44.254978179931641</v>
      </c>
      <c r="I753" s="45">
        <v>39.694438934326172</v>
      </c>
      <c r="J753" s="45">
        <v>40.764476776123047</v>
      </c>
      <c r="K753" s="45">
        <v>44.666973114013672</v>
      </c>
      <c r="L753" s="45">
        <v>39.620048522949219</v>
      </c>
      <c r="M753" s="45">
        <v>42.366672515869141</v>
      </c>
      <c r="N753" s="45">
        <v>46.257724761962891</v>
      </c>
      <c r="O753" s="45">
        <v>38.698787689208984</v>
      </c>
      <c r="P753" s="45"/>
      <c r="Q753" s="45"/>
      <c r="R753" s="45">
        <v>39.883270263671875</v>
      </c>
      <c r="S753" s="45"/>
      <c r="T753" s="45"/>
      <c r="U753" s="45">
        <v>45.485237121582031</v>
      </c>
      <c r="V753" s="45">
        <v>42.710002899169922</v>
      </c>
      <c r="W753" s="45">
        <v>42.097732543945313</v>
      </c>
      <c r="X753" s="45"/>
      <c r="Y753" s="45"/>
      <c r="Z753" s="45">
        <v>40.175098419189453</v>
      </c>
      <c r="AA753" s="45">
        <v>42.692836761474609</v>
      </c>
      <c r="AB753" s="45">
        <v>39.202335357666016</v>
      </c>
      <c r="AC753" s="45">
        <v>43.339435577392578</v>
      </c>
      <c r="AD753" s="45">
        <v>41.353855133056641</v>
      </c>
      <c r="AE753" s="45"/>
      <c r="AF753" s="45">
        <v>35.660335540771484</v>
      </c>
      <c r="AG753" s="45"/>
      <c r="AH753" s="2">
        <f t="shared" si="659"/>
        <v>2.8641481933641755</v>
      </c>
      <c r="AI753" s="2">
        <f t="shared" si="660"/>
        <v>35.660335540771484</v>
      </c>
      <c r="AJ753" s="2">
        <f t="shared" si="661"/>
        <v>38.049947817477332</v>
      </c>
      <c r="AK753" s="2">
        <f t="shared" si="662"/>
        <v>42.346170107523598</v>
      </c>
      <c r="AL753" s="2">
        <f t="shared" si="663"/>
        <v>46.642392397569864</v>
      </c>
      <c r="AM753" s="2">
        <f t="shared" si="664"/>
        <v>48.477912902832031</v>
      </c>
      <c r="AN753" s="89"/>
      <c r="AO753" s="64">
        <f t="shared" ref="AO753" ca="1" si="711">AN752</f>
        <v>46.802997849811661</v>
      </c>
      <c r="AP753" s="88"/>
      <c r="AQ753" s="88"/>
      <c r="AR753" s="88"/>
      <c r="AS753" s="88"/>
      <c r="AT753" s="2"/>
    </row>
    <row r="754" spans="1:46">
      <c r="A754" s="14" t="str">
        <f>'data organization'!S755</f>
        <v>752:18:1.54:HS</v>
      </c>
      <c r="B754" s="45">
        <v>46.0115966796875</v>
      </c>
      <c r="C754" s="45">
        <v>52.669490814208984</v>
      </c>
      <c r="D754" s="45">
        <v>47.794918060302734</v>
      </c>
      <c r="E754" s="45">
        <v>51.042266845703125</v>
      </c>
      <c r="F754" s="45">
        <v>44.89288330078125</v>
      </c>
      <c r="G754" s="45">
        <v>52.217746734619141</v>
      </c>
      <c r="H754" s="45">
        <v>54.493019104003906</v>
      </c>
      <c r="I754" s="45">
        <v>41.288394927978516</v>
      </c>
      <c r="J754" s="45">
        <v>42.944000244140625</v>
      </c>
      <c r="K754" s="45">
        <v>45.597694396972656</v>
      </c>
      <c r="L754" s="45">
        <v>41.484703063964844</v>
      </c>
      <c r="M754" s="45">
        <v>52.011978149414062</v>
      </c>
      <c r="N754" s="45">
        <v>52.766460418701172</v>
      </c>
      <c r="O754" s="45">
        <v>44.687114715576172</v>
      </c>
      <c r="P754" s="45"/>
      <c r="Q754" s="45"/>
      <c r="R754" s="45">
        <v>51.139240264892578</v>
      </c>
      <c r="S754" s="45"/>
      <c r="T754" s="45"/>
      <c r="U754" s="45">
        <v>41.586402893066406</v>
      </c>
      <c r="V754" s="45">
        <v>50.8956298828125</v>
      </c>
      <c r="W754" s="45">
        <v>49.348819732666016</v>
      </c>
      <c r="X754" s="45"/>
      <c r="Y754" s="45"/>
      <c r="Z754" s="45">
        <v>45.635540008544922</v>
      </c>
      <c r="AA754" s="45">
        <v>41.297855377197266</v>
      </c>
      <c r="AB754" s="45">
        <v>43.137943267822266</v>
      </c>
      <c r="AC754" s="45">
        <v>46.806285858154297</v>
      </c>
      <c r="AD754" s="45">
        <v>37.9700927734375</v>
      </c>
      <c r="AE754" s="45"/>
      <c r="AF754" s="45">
        <v>38.294116973876953</v>
      </c>
      <c r="AG754" s="45"/>
      <c r="AH754" s="2">
        <f t="shared" si="659"/>
        <v>4.8940525071509731</v>
      </c>
      <c r="AI754" s="2">
        <f t="shared" si="660"/>
        <v>37.9700927734375</v>
      </c>
      <c r="AJ754" s="2">
        <f t="shared" si="661"/>
        <v>39.159512676295428</v>
      </c>
      <c r="AK754" s="2">
        <f t="shared" si="662"/>
        <v>46.500591437021889</v>
      </c>
      <c r="AL754" s="2">
        <f t="shared" si="663"/>
        <v>53.84167019774835</v>
      </c>
      <c r="AM754" s="2">
        <f t="shared" si="664"/>
        <v>54.493019104003906</v>
      </c>
      <c r="AN754" s="89"/>
      <c r="AO754" s="64">
        <f t="shared" ref="AO754" ca="1" si="712">AN752</f>
        <v>46.802997849811661</v>
      </c>
      <c r="AP754" s="88"/>
      <c r="AQ754" s="88"/>
      <c r="AR754" s="88"/>
      <c r="AS754" s="88"/>
      <c r="AT754" s="2"/>
    </row>
    <row r="755" spans="1:46">
      <c r="A755" s="14" t="str">
        <f>'data organization'!S756</f>
        <v>753:18:1.52:HI</v>
      </c>
      <c r="B755" s="45">
        <v>45.983062744140625</v>
      </c>
      <c r="C755" s="45">
        <v>46.608680725097656</v>
      </c>
      <c r="D755" s="45">
        <v>43.793392181396484</v>
      </c>
      <c r="E755" s="45">
        <v>48.954757690429688</v>
      </c>
      <c r="F755" s="45">
        <v>45.513847351074219</v>
      </c>
      <c r="G755" s="45">
        <v>45.670253753662109</v>
      </c>
      <c r="H755" s="45">
        <v>44.575416564941406</v>
      </c>
      <c r="I755" s="45">
        <v>42.07293701171875</v>
      </c>
      <c r="J755" s="45">
        <v>44.575416564941406</v>
      </c>
      <c r="K755" s="45">
        <v>48.954757690429688</v>
      </c>
      <c r="L755" s="45">
        <v>41.447319030761719</v>
      </c>
      <c r="M755" s="45">
        <v>40.508888244628906</v>
      </c>
      <c r="N755" s="45">
        <v>45.513847351074219</v>
      </c>
      <c r="O755" s="45">
        <v>40.665294647216797</v>
      </c>
      <c r="P755" s="45"/>
      <c r="Q755" s="45"/>
      <c r="R755" s="45">
        <v>39.570457458496094</v>
      </c>
      <c r="S755" s="45"/>
      <c r="T755" s="45"/>
      <c r="U755" s="45">
        <v>52.082855224609375</v>
      </c>
      <c r="V755" s="45">
        <v>42.07293701171875</v>
      </c>
      <c r="W755" s="45">
        <v>42.698558807373047</v>
      </c>
      <c r="X755" s="45"/>
      <c r="Y755" s="45"/>
      <c r="Z755" s="45">
        <v>41.134510040283203</v>
      </c>
      <c r="AA755" s="45">
        <v>46.452278137207031</v>
      </c>
      <c r="AB755" s="45">
        <v>40.665294647216797</v>
      </c>
      <c r="AC755" s="45">
        <v>44.419013977050781</v>
      </c>
      <c r="AD755" s="45">
        <v>44.731822967529297</v>
      </c>
      <c r="AE755" s="45"/>
      <c r="AF755" s="45">
        <v>36.911575317382813</v>
      </c>
      <c r="AG755" s="45"/>
      <c r="AH755" s="2">
        <f t="shared" si="659"/>
        <v>3.4142165310723951</v>
      </c>
      <c r="AI755" s="2">
        <f t="shared" si="660"/>
        <v>36.911575317382813</v>
      </c>
      <c r="AJ755" s="2">
        <f t="shared" si="661"/>
        <v>38.861057500907279</v>
      </c>
      <c r="AK755" s="2">
        <f t="shared" si="662"/>
        <v>43.982382297515869</v>
      </c>
      <c r="AL755" s="2">
        <f t="shared" si="663"/>
        <v>49.103707094124459</v>
      </c>
      <c r="AM755" s="2">
        <f t="shared" si="664"/>
        <v>52.082855224609375</v>
      </c>
      <c r="AN755" s="89">
        <f ca="1">INDIRECT("'calcGREEN(1)'!R"&amp;ROW('calcGREEN(1)'!$V$17)+(ROW(AN755)-ROW($AN$116))/3&amp;"C"&amp;COLUMN('calcGREEN(1)'!$V$17),FALSE)</f>
        <v>45.808593050331147</v>
      </c>
      <c r="AO755" s="64">
        <f t="shared" ref="AO755" ca="1" si="713">AN755</f>
        <v>45.808593050331147</v>
      </c>
      <c r="AP755" s="88">
        <f>AK755-AK758</f>
        <v>1.1013517379760742</v>
      </c>
      <c r="AQ755" s="88">
        <f>AK756-AK759</f>
        <v>1.0490576426188127</v>
      </c>
      <c r="AR755" s="88">
        <f>AK757-AK760</f>
        <v>1.2161792119344099</v>
      </c>
      <c r="AS755" s="88">
        <f>data3!AM755</f>
        <v>3.8274488141459839E-2</v>
      </c>
      <c r="AT755" s="2"/>
    </row>
    <row r="756" spans="1:46">
      <c r="A756" s="14" t="str">
        <f>'data organization'!S757</f>
        <v>754:18:1.52:LO</v>
      </c>
      <c r="B756" s="45">
        <v>42.589836120605469</v>
      </c>
      <c r="C756" s="45">
        <v>44.615470886230469</v>
      </c>
      <c r="D756" s="45">
        <v>41.033416748046875</v>
      </c>
      <c r="E756" s="45">
        <v>47.465095520019531</v>
      </c>
      <c r="F756" s="45">
        <v>42.126346588134766</v>
      </c>
      <c r="G756" s="45">
        <v>44.094757080078125</v>
      </c>
      <c r="H756" s="45">
        <v>43.339435577392578</v>
      </c>
      <c r="I756" s="45">
        <v>38.824672698974609</v>
      </c>
      <c r="J756" s="45">
        <v>39.929046630859375</v>
      </c>
      <c r="K756" s="45">
        <v>43.745708465576172</v>
      </c>
      <c r="L756" s="45">
        <v>38.784618377685547</v>
      </c>
      <c r="M756" s="45">
        <v>41.411079406738281</v>
      </c>
      <c r="N756" s="45">
        <v>45.296405792236328</v>
      </c>
      <c r="O756" s="45">
        <v>37.926300048828125</v>
      </c>
      <c r="P756" s="45"/>
      <c r="Q756" s="45"/>
      <c r="R756" s="45">
        <v>39.047836303710937</v>
      </c>
      <c r="S756" s="45"/>
      <c r="T756" s="45"/>
      <c r="U756" s="45">
        <v>44.495307922363281</v>
      </c>
      <c r="V756" s="45">
        <v>41.840236663818359</v>
      </c>
      <c r="W756" s="45">
        <v>41.193637847900391</v>
      </c>
      <c r="X756" s="45"/>
      <c r="Y756" s="45"/>
      <c r="Z756" s="45">
        <v>39.425498962402344</v>
      </c>
      <c r="AA756" s="45">
        <v>41.828792572021484</v>
      </c>
      <c r="AB756" s="45">
        <v>38.441291809082031</v>
      </c>
      <c r="AC756" s="45">
        <v>42.378120422363281</v>
      </c>
      <c r="AD756" s="45">
        <v>40.444038391113281</v>
      </c>
      <c r="AE756" s="45"/>
      <c r="AF756" s="45">
        <v>34.87640380859375</v>
      </c>
      <c r="AG756" s="45"/>
      <c r="AH756" s="2">
        <f t="shared" si="659"/>
        <v>2.8062549178585043</v>
      </c>
      <c r="AI756" s="2">
        <f t="shared" si="660"/>
        <v>34.87640380859375</v>
      </c>
      <c r="AJ756" s="2">
        <f t="shared" si="661"/>
        <v>37.255340733411217</v>
      </c>
      <c r="AK756" s="2">
        <f t="shared" si="662"/>
        <v>41.464723110198975</v>
      </c>
      <c r="AL756" s="2">
        <f t="shared" si="663"/>
        <v>45.674105486986733</v>
      </c>
      <c r="AM756" s="2">
        <f t="shared" si="664"/>
        <v>47.465095520019531</v>
      </c>
      <c r="AN756" s="89"/>
      <c r="AO756" s="64">
        <f t="shared" ref="AO756" ca="1" si="714">AN755</f>
        <v>45.808593050331147</v>
      </c>
      <c r="AP756" s="88"/>
      <c r="AQ756" s="88"/>
      <c r="AR756" s="88"/>
      <c r="AS756" s="88"/>
      <c r="AT756" s="2"/>
    </row>
    <row r="757" spans="1:46">
      <c r="A757" s="14" t="str">
        <f>'data organization'!S758</f>
        <v>755:18:1.52:HS</v>
      </c>
      <c r="B757" s="45">
        <v>44.925994873046875</v>
      </c>
      <c r="C757" s="45">
        <v>51.834590911865234</v>
      </c>
      <c r="D757" s="45">
        <v>46.541389465332031</v>
      </c>
      <c r="E757" s="45">
        <v>50.990234375</v>
      </c>
      <c r="F757" s="45">
        <v>43.970474243164063</v>
      </c>
      <c r="G757" s="45">
        <v>51.650112152099609</v>
      </c>
      <c r="H757" s="45">
        <v>52.917831420898438</v>
      </c>
      <c r="I757" s="45">
        <v>40.280841827392578</v>
      </c>
      <c r="J757" s="45">
        <v>42.142215728759766</v>
      </c>
      <c r="K757" s="45">
        <v>44.180973052978516</v>
      </c>
      <c r="L757" s="45">
        <v>40.304492950439453</v>
      </c>
      <c r="M757" s="45">
        <v>51.983596801757813</v>
      </c>
      <c r="N757" s="45">
        <v>52.388038635253906</v>
      </c>
      <c r="O757" s="45">
        <v>43.242008209228516</v>
      </c>
      <c r="P757" s="45"/>
      <c r="Q757" s="45"/>
      <c r="R757" s="45">
        <v>50.387123107910156</v>
      </c>
      <c r="S757" s="45"/>
      <c r="T757" s="45"/>
      <c r="U757" s="45">
        <v>40.526817321777344</v>
      </c>
      <c r="V757" s="45">
        <v>49.940109252929688</v>
      </c>
      <c r="W757" s="45">
        <v>48.090560913085937</v>
      </c>
      <c r="X757" s="45"/>
      <c r="Y757" s="45"/>
      <c r="Z757" s="45">
        <v>45.039520263671875</v>
      </c>
      <c r="AA757" s="45">
        <v>39.772335052490234</v>
      </c>
      <c r="AB757" s="45">
        <v>41.929351806640625</v>
      </c>
      <c r="AC757" s="45">
        <v>45.959564208984375</v>
      </c>
      <c r="AD757" s="45">
        <v>37.293659210205078</v>
      </c>
      <c r="AE757" s="45"/>
      <c r="AF757" s="45">
        <v>37.601127624511719</v>
      </c>
      <c r="AG757" s="45"/>
      <c r="AH757" s="2">
        <f t="shared" si="659"/>
        <v>5.0186922042556885</v>
      </c>
      <c r="AI757" s="2">
        <f t="shared" si="660"/>
        <v>37.293659210205078</v>
      </c>
      <c r="AJ757" s="2">
        <f t="shared" si="661"/>
        <v>38.050835169009133</v>
      </c>
      <c r="AK757" s="2">
        <f t="shared" si="662"/>
        <v>45.578873475392662</v>
      </c>
      <c r="AL757" s="2">
        <f t="shared" si="663"/>
        <v>53.106911781776191</v>
      </c>
      <c r="AM757" s="2">
        <f t="shared" si="664"/>
        <v>52.917831420898438</v>
      </c>
      <c r="AN757" s="89"/>
      <c r="AO757" s="64">
        <f t="shared" ref="AO757" ca="1" si="715">AN755</f>
        <v>45.808593050331147</v>
      </c>
      <c r="AP757" s="88"/>
      <c r="AQ757" s="88"/>
      <c r="AR757" s="88"/>
      <c r="AS757" s="88"/>
      <c r="AT757" s="2"/>
    </row>
    <row r="758" spans="1:46">
      <c r="A758" s="14" t="str">
        <f>'data organization'!S759</f>
        <v>756:18:1.5:HI</v>
      </c>
      <c r="B758" s="45">
        <v>44.888229370117188</v>
      </c>
      <c r="C758" s="45">
        <v>45.513847351074219</v>
      </c>
      <c r="D758" s="45">
        <v>42.698558807373047</v>
      </c>
      <c r="E758" s="45">
        <v>47.703517913818359</v>
      </c>
      <c r="F758" s="45">
        <v>44.262607574462891</v>
      </c>
      <c r="G758" s="45">
        <v>44.419013977050781</v>
      </c>
      <c r="H758" s="45">
        <v>43.324176788330078</v>
      </c>
      <c r="I758" s="45">
        <v>40.978103637695312</v>
      </c>
      <c r="J758" s="45">
        <v>43.480583190917969</v>
      </c>
      <c r="K758" s="45">
        <v>47.703517913818359</v>
      </c>
      <c r="L758" s="45">
        <v>40.508888244628906</v>
      </c>
      <c r="M758" s="45">
        <v>39.570457458496094</v>
      </c>
      <c r="N758" s="45">
        <v>44.419013977050781</v>
      </c>
      <c r="O758" s="45">
        <v>39.726863861083984</v>
      </c>
      <c r="P758" s="45"/>
      <c r="Q758" s="45"/>
      <c r="R758" s="45">
        <v>38.632030487060547</v>
      </c>
      <c r="S758" s="45"/>
      <c r="T758" s="45"/>
      <c r="U758" s="45">
        <v>50.831615447998047</v>
      </c>
      <c r="V758" s="45">
        <v>40.978103637695312</v>
      </c>
      <c r="W758" s="45">
        <v>41.603721618652344</v>
      </c>
      <c r="X758" s="45"/>
      <c r="Y758" s="45"/>
      <c r="Z758" s="45">
        <v>40.0396728515625</v>
      </c>
      <c r="AA758" s="45">
        <v>45.357440948486328</v>
      </c>
      <c r="AB758" s="45">
        <v>39.570457458496094</v>
      </c>
      <c r="AC758" s="45">
        <v>43.324176788330078</v>
      </c>
      <c r="AD758" s="45">
        <v>43.636989593505859</v>
      </c>
      <c r="AE758" s="45"/>
      <c r="AF758" s="45">
        <v>35.97314453125</v>
      </c>
      <c r="AG758" s="45"/>
      <c r="AH758" s="2">
        <f t="shared" si="659"/>
        <v>3.3299032474010923</v>
      </c>
      <c r="AI758" s="2">
        <f t="shared" si="660"/>
        <v>35.97314453125</v>
      </c>
      <c r="AJ758" s="2">
        <f t="shared" si="661"/>
        <v>37.886175688438158</v>
      </c>
      <c r="AK758" s="2">
        <f t="shared" si="662"/>
        <v>42.881030559539795</v>
      </c>
      <c r="AL758" s="2">
        <f t="shared" si="663"/>
        <v>47.875885430641432</v>
      </c>
      <c r="AM758" s="2">
        <f t="shared" si="664"/>
        <v>50.831615447998047</v>
      </c>
      <c r="AN758" s="89">
        <f ca="1">INDIRECT("'calcGREEN(1)'!R"&amp;ROW('calcGREEN(1)'!$V$17)+(ROW(AN758)-ROW($AN$116))/3&amp;"C"&amp;COLUMN('calcGREEN(1)'!$V$17),FALSE)</f>
        <v>44.53992409939152</v>
      </c>
      <c r="AO758" s="64">
        <f t="shared" ref="AO758" ca="1" si="716">AN758</f>
        <v>44.53992409939152</v>
      </c>
      <c r="AP758" s="88">
        <f>AK758-AK761</f>
        <v>1.1860706011454241</v>
      </c>
      <c r="AQ758" s="88">
        <f>AK759-AK762</f>
        <v>1.1410892804463728</v>
      </c>
      <c r="AR758" s="88">
        <f>AK760-AK763</f>
        <v>1.2818118731180803</v>
      </c>
      <c r="AS758" s="88">
        <f>data3!AM758</f>
        <v>3.2693078441004664E-2</v>
      </c>
      <c r="AT758" s="2"/>
    </row>
    <row r="759" spans="1:46">
      <c r="A759" s="14" t="str">
        <f>'data organization'!S760</f>
        <v>757:18:1.5:LO</v>
      </c>
      <c r="B759" s="45">
        <v>41.502632141113281</v>
      </c>
      <c r="C759" s="45">
        <v>43.499656677246094</v>
      </c>
      <c r="D759" s="45">
        <v>39.997711181640625</v>
      </c>
      <c r="E759" s="45">
        <v>46.314945220947266</v>
      </c>
      <c r="F759" s="45">
        <v>41.02197265625</v>
      </c>
      <c r="G759" s="45">
        <v>42.973220825195313</v>
      </c>
      <c r="H759" s="45">
        <v>42.252231597900391</v>
      </c>
      <c r="I759" s="45">
        <v>37.834743499755859</v>
      </c>
      <c r="J759" s="45">
        <v>38.90478515625</v>
      </c>
      <c r="K759" s="45">
        <v>42.692836761474609</v>
      </c>
      <c r="L759" s="45">
        <v>37.811855316162109</v>
      </c>
      <c r="M759" s="45">
        <v>40.392539978027344</v>
      </c>
      <c r="N759" s="45">
        <v>44.146259307861328</v>
      </c>
      <c r="O759" s="45">
        <v>37.033645629882813</v>
      </c>
      <c r="P759" s="45"/>
      <c r="Q759" s="45"/>
      <c r="R759" s="45">
        <v>38.000686645507812</v>
      </c>
      <c r="S759" s="45"/>
      <c r="T759" s="45"/>
      <c r="U759" s="45">
        <v>43.305103302001953</v>
      </c>
      <c r="V759" s="45">
        <v>40.810253143310547</v>
      </c>
      <c r="W759" s="45">
        <v>40.169376373291016</v>
      </c>
      <c r="X759" s="45"/>
      <c r="Y759" s="45"/>
      <c r="Z759" s="45">
        <v>38.384071350097656</v>
      </c>
      <c r="AA759" s="45">
        <v>40.764476776123047</v>
      </c>
      <c r="AB759" s="45">
        <v>37.451362609863281</v>
      </c>
      <c r="AC759" s="45">
        <v>41.285190582275391</v>
      </c>
      <c r="AD759" s="45">
        <v>39.436943054199219</v>
      </c>
      <c r="AE759" s="45"/>
      <c r="AF759" s="45">
        <v>33.989471435546875</v>
      </c>
      <c r="AG759" s="45"/>
      <c r="AH759" s="2">
        <f t="shared" si="659"/>
        <v>2.7398741965192976</v>
      </c>
      <c r="AI759" s="2">
        <f t="shared" si="660"/>
        <v>33.989471435546875</v>
      </c>
      <c r="AJ759" s="2">
        <f t="shared" si="661"/>
        <v>36.305854172801219</v>
      </c>
      <c r="AK759" s="2">
        <f t="shared" si="662"/>
        <v>40.415665467580162</v>
      </c>
      <c r="AL759" s="2">
        <f t="shared" si="663"/>
        <v>44.525476762359105</v>
      </c>
      <c r="AM759" s="2">
        <f t="shared" si="664"/>
        <v>46.314945220947266</v>
      </c>
      <c r="AN759" s="89"/>
      <c r="AO759" s="64">
        <f t="shared" ref="AO759" ca="1" si="717">AN758</f>
        <v>44.53992409939152</v>
      </c>
      <c r="AP759" s="88"/>
      <c r="AQ759" s="88"/>
      <c r="AR759" s="88"/>
      <c r="AS759" s="88"/>
      <c r="AT759" s="2"/>
    </row>
    <row r="760" spans="1:46">
      <c r="A760" s="14" t="str">
        <f>'data organization'!S761</f>
        <v>758:18:1.5:HS</v>
      </c>
      <c r="B760" s="45">
        <v>43.554206848144531</v>
      </c>
      <c r="C760" s="45">
        <v>50.576332092285156</v>
      </c>
      <c r="D760" s="45">
        <v>45.105743408203125</v>
      </c>
      <c r="E760" s="45">
        <v>50.512474060058594</v>
      </c>
      <c r="F760" s="45">
        <v>43.029144287109375</v>
      </c>
      <c r="G760" s="45">
        <v>50.089111328125</v>
      </c>
      <c r="H760" s="45">
        <v>51.165256500244141</v>
      </c>
      <c r="I760" s="45">
        <v>39.299304962158203</v>
      </c>
      <c r="J760" s="45">
        <v>40.228809356689453</v>
      </c>
      <c r="K760" s="45">
        <v>43.140308380126953</v>
      </c>
      <c r="L760" s="45">
        <v>39.178684234619141</v>
      </c>
      <c r="M760" s="45">
        <v>51.288242340087891</v>
      </c>
      <c r="N760" s="45">
        <v>52.307621002197266</v>
      </c>
      <c r="O760" s="45">
        <v>41.827648162841797</v>
      </c>
      <c r="P760" s="45"/>
      <c r="Q760" s="45"/>
      <c r="R760" s="45">
        <v>48.837947845458984</v>
      </c>
      <c r="S760" s="45"/>
      <c r="T760" s="45"/>
      <c r="U760" s="45">
        <v>39.133747100830078</v>
      </c>
      <c r="V760" s="45">
        <v>49.003509521484375</v>
      </c>
      <c r="W760" s="45">
        <v>46.496452331542969</v>
      </c>
      <c r="X760" s="45"/>
      <c r="Y760" s="45"/>
      <c r="Z760" s="45">
        <v>43.700847625732422</v>
      </c>
      <c r="AA760" s="45">
        <v>38.395820617675781</v>
      </c>
      <c r="AB760" s="45">
        <v>40.205158233642578</v>
      </c>
      <c r="AC760" s="45">
        <v>44.904708862304688</v>
      </c>
      <c r="AD760" s="45">
        <v>36.264820098876953</v>
      </c>
      <c r="AE760" s="45"/>
      <c r="AF760" s="45">
        <v>36.458763122558594</v>
      </c>
      <c r="AG760" s="45"/>
      <c r="AH760" s="2">
        <f t="shared" si="659"/>
        <v>5.11695661130444</v>
      </c>
      <c r="AI760" s="2">
        <f t="shared" si="660"/>
        <v>36.264820098876953</v>
      </c>
      <c r="AJ760" s="2">
        <f t="shared" si="661"/>
        <v>36.687259346501591</v>
      </c>
      <c r="AK760" s="2">
        <f t="shared" si="662"/>
        <v>44.362694263458252</v>
      </c>
      <c r="AL760" s="2">
        <f t="shared" si="663"/>
        <v>52.038129180414913</v>
      </c>
      <c r="AM760" s="2">
        <f t="shared" si="664"/>
        <v>52.307621002197266</v>
      </c>
      <c r="AN760" s="89"/>
      <c r="AO760" s="64">
        <f t="shared" ref="AO760" ca="1" si="718">AN758</f>
        <v>44.53992409939152</v>
      </c>
      <c r="AP760" s="88"/>
      <c r="AQ760" s="88"/>
      <c r="AR760" s="88"/>
      <c r="AS760" s="88"/>
      <c r="AT760" s="2"/>
    </row>
    <row r="761" spans="1:46">
      <c r="A761" s="14" t="str">
        <f>'data organization'!S762</f>
        <v>759:18:1.48:HI</v>
      </c>
      <c r="B761" s="45">
        <v>43.636989593505859</v>
      </c>
      <c r="C761" s="45">
        <v>44.262607574462891</v>
      </c>
      <c r="D761" s="45">
        <v>41.447319030761719</v>
      </c>
      <c r="E761" s="45">
        <v>46.452278137207031</v>
      </c>
      <c r="F761" s="45">
        <v>43.011367797851563</v>
      </c>
      <c r="G761" s="45">
        <v>43.167774200439453</v>
      </c>
      <c r="H761" s="45">
        <v>42.229343414306641</v>
      </c>
      <c r="I761" s="45">
        <v>39.883270263671875</v>
      </c>
      <c r="J761" s="45">
        <v>42.229343414306641</v>
      </c>
      <c r="K761" s="45">
        <v>46.452278137207031</v>
      </c>
      <c r="L761" s="45">
        <v>39.414054870605469</v>
      </c>
      <c r="M761" s="45">
        <v>38.475624084472656</v>
      </c>
      <c r="N761" s="45">
        <v>43.167774200439453</v>
      </c>
      <c r="O761" s="45">
        <v>38.632030487060547</v>
      </c>
      <c r="P761" s="45"/>
      <c r="Q761" s="45"/>
      <c r="R761" s="45">
        <v>37.537193298339844</v>
      </c>
      <c r="S761" s="45"/>
      <c r="T761" s="45"/>
      <c r="U761" s="45">
        <v>49.423973083496094</v>
      </c>
      <c r="V761" s="45">
        <v>39.883270263671875</v>
      </c>
      <c r="W761" s="45">
        <v>40.352481842041016</v>
      </c>
      <c r="X761" s="45"/>
      <c r="Y761" s="45"/>
      <c r="Z761" s="45">
        <v>38.944839477539063</v>
      </c>
      <c r="AA761" s="45">
        <v>44.106201171875</v>
      </c>
      <c r="AB761" s="45">
        <v>38.475624084472656</v>
      </c>
      <c r="AC761" s="45">
        <v>42.07293701171875</v>
      </c>
      <c r="AD761" s="45">
        <v>42.385749816894531</v>
      </c>
      <c r="AE761" s="45"/>
      <c r="AF761" s="45">
        <v>35.034713745117187</v>
      </c>
      <c r="AG761" s="45"/>
      <c r="AH761" s="2">
        <f t="shared" si="659"/>
        <v>3.2396460233156437</v>
      </c>
      <c r="AI761" s="2">
        <f t="shared" si="660"/>
        <v>35.034713745117187</v>
      </c>
      <c r="AJ761" s="2">
        <f t="shared" si="661"/>
        <v>36.835490923420906</v>
      </c>
      <c r="AK761" s="2">
        <f t="shared" si="662"/>
        <v>41.694959958394371</v>
      </c>
      <c r="AL761" s="2">
        <f t="shared" si="663"/>
        <v>46.554428993367836</v>
      </c>
      <c r="AM761" s="2">
        <f t="shared" si="664"/>
        <v>49.423973083496094</v>
      </c>
      <c r="AN761" s="89">
        <f ca="1">INDIRECT("'calcGREEN(1)'!R"&amp;ROW('calcGREEN(1)'!$V$17)+(ROW(AN761)-ROW($AN$116))/3&amp;"C"&amp;COLUMN('calcGREEN(1)'!$V$17),FALSE)</f>
        <v>43.456259874400679</v>
      </c>
      <c r="AO761" s="64">
        <f t="shared" ref="AO761" ca="1" si="719">AN761</f>
        <v>43.456259874400679</v>
      </c>
      <c r="AP761" s="88">
        <f>AK761-AK764</f>
        <v>1.1600039800008162</v>
      </c>
      <c r="AQ761" s="88">
        <f>AK762-AK765</f>
        <v>1.10079495112101</v>
      </c>
      <c r="AR761" s="88">
        <f>AK763-AK766</f>
        <v>1.3125589688619002</v>
      </c>
      <c r="AS761" s="88">
        <f>data3!AM761</f>
        <v>3.8790633601526903E-2</v>
      </c>
      <c r="AT761" s="2"/>
    </row>
    <row r="762" spans="1:46">
      <c r="A762" s="14" t="str">
        <f>'data organization'!S763</f>
        <v>760:18:1.48:LO</v>
      </c>
      <c r="B762" s="45">
        <v>40.243762969970703</v>
      </c>
      <c r="C762" s="45">
        <v>42.183567047119141</v>
      </c>
      <c r="D762" s="45">
        <v>38.92767333984375</v>
      </c>
      <c r="E762" s="45">
        <v>45.05035400390625</v>
      </c>
      <c r="F762" s="45">
        <v>39.808879852294922</v>
      </c>
      <c r="G762" s="45">
        <v>41.748683929443359</v>
      </c>
      <c r="H762" s="45">
        <v>41.113525390625</v>
      </c>
      <c r="I762" s="45">
        <v>36.816204071044922</v>
      </c>
      <c r="J762" s="45">
        <v>37.846187591552734</v>
      </c>
      <c r="K762" s="45">
        <v>41.491188049316406</v>
      </c>
      <c r="L762" s="45">
        <v>36.770427703857422</v>
      </c>
      <c r="M762" s="45">
        <v>39.230945587158203</v>
      </c>
      <c r="N762" s="45">
        <v>42.812999725341797</v>
      </c>
      <c r="O762" s="45">
        <v>36.02655029296875</v>
      </c>
      <c r="P762" s="45"/>
      <c r="Q762" s="45"/>
      <c r="R762" s="45">
        <v>36.930648803710938</v>
      </c>
      <c r="S762" s="45"/>
      <c r="T762" s="45"/>
      <c r="U762" s="45">
        <v>42.10345458984375</v>
      </c>
      <c r="V762" s="45">
        <v>39.671550750732422</v>
      </c>
      <c r="W762" s="45">
        <v>39.024948120117188</v>
      </c>
      <c r="X762" s="45"/>
      <c r="Y762" s="45"/>
      <c r="Z762" s="45">
        <v>37.308307647705078</v>
      </c>
      <c r="AA762" s="45">
        <v>39.568550109863281</v>
      </c>
      <c r="AB762" s="45">
        <v>36.306934356689453</v>
      </c>
      <c r="AC762" s="45">
        <v>40.175098419189453</v>
      </c>
      <c r="AD762" s="45">
        <v>38.355457305908203</v>
      </c>
      <c r="AE762" s="45"/>
      <c r="AF762" s="45">
        <v>33.073928833007813</v>
      </c>
      <c r="AG762" s="45"/>
      <c r="AH762" s="2">
        <f t="shared" si="659"/>
        <v>2.6505921189817254</v>
      </c>
      <c r="AI762" s="2">
        <f t="shared" si="660"/>
        <v>33.073928833007813</v>
      </c>
      <c r="AJ762" s="2">
        <f t="shared" si="661"/>
        <v>35.298688008661202</v>
      </c>
      <c r="AK762" s="2">
        <f t="shared" si="662"/>
        <v>39.274576187133789</v>
      </c>
      <c r="AL762" s="2">
        <f t="shared" si="663"/>
        <v>43.250464365606376</v>
      </c>
      <c r="AM762" s="2">
        <f t="shared" si="664"/>
        <v>45.05035400390625</v>
      </c>
      <c r="AN762" s="89"/>
      <c r="AO762" s="64">
        <f t="shared" ref="AO762" ca="1" si="720">AN761</f>
        <v>43.456259874400679</v>
      </c>
      <c r="AP762" s="88"/>
      <c r="AQ762" s="88"/>
      <c r="AR762" s="88"/>
      <c r="AS762" s="88"/>
      <c r="AT762" s="2"/>
    </row>
    <row r="763" spans="1:46">
      <c r="A763" s="14" t="str">
        <f>'data organization'!S764</f>
        <v>761:18:1.48:HS</v>
      </c>
      <c r="B763" s="45">
        <v>41.948272705078125</v>
      </c>
      <c r="C763" s="45">
        <v>48.783550262451172</v>
      </c>
      <c r="D763" s="45">
        <v>43.518730163574219</v>
      </c>
      <c r="E763" s="45">
        <v>50.290149688720703</v>
      </c>
      <c r="F763" s="45">
        <v>41.657360076904297</v>
      </c>
      <c r="G763" s="45">
        <v>48.249027252197266</v>
      </c>
      <c r="H763" s="45">
        <v>49.161975860595703</v>
      </c>
      <c r="I763" s="45">
        <v>37.840007781982422</v>
      </c>
      <c r="J763" s="45">
        <v>38.809719085693359</v>
      </c>
      <c r="K763" s="45">
        <v>41.718852996826172</v>
      </c>
      <c r="L763" s="45">
        <v>37.849468231201172</v>
      </c>
      <c r="M763" s="45">
        <v>50.226291656494141</v>
      </c>
      <c r="N763" s="45">
        <v>51.269321441650391</v>
      </c>
      <c r="O763" s="45">
        <v>40.507896423339844</v>
      </c>
      <c r="P763" s="45"/>
      <c r="Q763" s="45"/>
      <c r="R763" s="45">
        <v>47.799648284912109</v>
      </c>
      <c r="S763" s="45"/>
      <c r="T763" s="45"/>
      <c r="U763" s="45">
        <v>37.951171875</v>
      </c>
      <c r="V763" s="45">
        <v>47.657741546630859</v>
      </c>
      <c r="W763" s="45">
        <v>45.124664306640625</v>
      </c>
      <c r="X763" s="45"/>
      <c r="Y763" s="45"/>
      <c r="Z763" s="45">
        <v>42.910888671875</v>
      </c>
      <c r="AA763" s="45">
        <v>37.582206726074219</v>
      </c>
      <c r="AB763" s="45">
        <v>38.878311157226563</v>
      </c>
      <c r="AC763" s="45">
        <v>43.729228973388672</v>
      </c>
      <c r="AD763" s="45">
        <v>35.280918121337891</v>
      </c>
      <c r="AE763" s="45"/>
      <c r="AF763" s="45">
        <v>35.195774078369141</v>
      </c>
      <c r="AG763" s="45"/>
      <c r="AH763" s="2">
        <f t="shared" si="659"/>
        <v>5.0922380107635243</v>
      </c>
      <c r="AI763" s="2">
        <f t="shared" si="660"/>
        <v>35.195774078369141</v>
      </c>
      <c r="AJ763" s="2">
        <f t="shared" si="661"/>
        <v>35.442525374194886</v>
      </c>
      <c r="AK763" s="2">
        <f t="shared" si="662"/>
        <v>43.080882390340172</v>
      </c>
      <c r="AL763" s="2">
        <f t="shared" si="663"/>
        <v>50.719239406485457</v>
      </c>
      <c r="AM763" s="2">
        <f t="shared" si="664"/>
        <v>51.269321441650391</v>
      </c>
      <c r="AN763" s="89"/>
      <c r="AO763" s="64">
        <f t="shared" ref="AO763" ca="1" si="721">AN761</f>
        <v>43.456259874400679</v>
      </c>
      <c r="AP763" s="88"/>
      <c r="AQ763" s="88"/>
      <c r="AR763" s="88"/>
      <c r="AS763" s="88"/>
      <c r="AT763" s="2"/>
    </row>
    <row r="764" spans="1:46">
      <c r="A764" s="14" t="str">
        <f>'data organization'!S765</f>
        <v>762:18:1.46:HI</v>
      </c>
      <c r="B764" s="45">
        <v>42.385749816894531</v>
      </c>
      <c r="C764" s="45">
        <v>43.011367797851563</v>
      </c>
      <c r="D764" s="45">
        <v>40.352481842041016</v>
      </c>
      <c r="E764" s="45">
        <v>45.044631958007813</v>
      </c>
      <c r="F764" s="45">
        <v>41.916534423828125</v>
      </c>
      <c r="G764" s="45">
        <v>42.07293701171875</v>
      </c>
      <c r="H764" s="45">
        <v>40.978103637695312</v>
      </c>
      <c r="I764" s="45">
        <v>38.788433074951172</v>
      </c>
      <c r="J764" s="45">
        <v>41.134510040283203</v>
      </c>
      <c r="K764" s="45">
        <v>45.201038360595703</v>
      </c>
      <c r="L764" s="45">
        <v>38.319217681884766</v>
      </c>
      <c r="M764" s="45">
        <v>37.380790710449219</v>
      </c>
      <c r="N764" s="45">
        <v>41.916534423828125</v>
      </c>
      <c r="O764" s="45">
        <v>37.537193298339844</v>
      </c>
      <c r="P764" s="45"/>
      <c r="Q764" s="45"/>
      <c r="R764" s="45">
        <v>36.442359924316406</v>
      </c>
      <c r="S764" s="45"/>
      <c r="T764" s="45"/>
      <c r="U764" s="45">
        <v>48.016326904296875</v>
      </c>
      <c r="V764" s="45">
        <v>38.788433074951172</v>
      </c>
      <c r="W764" s="45">
        <v>39.257648468017578</v>
      </c>
      <c r="X764" s="45"/>
      <c r="Y764" s="45"/>
      <c r="Z764" s="45">
        <v>37.850002288818359</v>
      </c>
      <c r="AA764" s="45">
        <v>42.854961395263672</v>
      </c>
      <c r="AB764" s="45">
        <v>37.537193298339844</v>
      </c>
      <c r="AC764" s="45">
        <v>40.978103637695312</v>
      </c>
      <c r="AD764" s="45">
        <v>41.134510040283203</v>
      </c>
      <c r="AE764" s="45"/>
      <c r="AF764" s="45">
        <v>33.93988037109375</v>
      </c>
      <c r="AG764" s="45"/>
      <c r="AH764" s="2">
        <f t="shared" si="659"/>
        <v>3.1510228765801318</v>
      </c>
      <c r="AI764" s="2">
        <f t="shared" si="660"/>
        <v>33.93988037109375</v>
      </c>
      <c r="AJ764" s="2">
        <f t="shared" si="661"/>
        <v>35.808421663523355</v>
      </c>
      <c r="AK764" s="2">
        <f t="shared" si="662"/>
        <v>40.534955978393555</v>
      </c>
      <c r="AL764" s="2">
        <f t="shared" si="663"/>
        <v>45.261490293263755</v>
      </c>
      <c r="AM764" s="2">
        <f t="shared" si="664"/>
        <v>48.016326904296875</v>
      </c>
      <c r="AN764" s="89">
        <f ca="1">INDIRECT("'calcGREEN(1)'!R"&amp;ROW('calcGREEN(1)'!$V$17)+(ROW(AN764)-ROW($AN$116))/3&amp;"C"&amp;COLUMN('calcGREEN(1)'!$V$17),FALSE)</f>
        <v>42.170482459020313</v>
      </c>
      <c r="AO764" s="64">
        <f t="shared" ref="AO764" ca="1" si="722">AN764</f>
        <v>42.170482459020313</v>
      </c>
      <c r="AP764" s="88">
        <f>AK764-AK767</f>
        <v>1.1469696362813337</v>
      </c>
      <c r="AQ764" s="88">
        <f>AK765-AK768</f>
        <v>1.0667015711466519</v>
      </c>
      <c r="AR764" s="88">
        <f>AK766-AK769</f>
        <v>1.3544414838155134</v>
      </c>
      <c r="AS764" s="88">
        <f>data3!AM764</f>
        <v>3.1419077227192505E-2</v>
      </c>
      <c r="AT764" s="2"/>
    </row>
    <row r="765" spans="1:46">
      <c r="A765" s="14" t="str">
        <f>'data organization'!S766</f>
        <v>763:18:1.46:LO</v>
      </c>
      <c r="B765" s="45">
        <v>39.093612670898438</v>
      </c>
      <c r="C765" s="45">
        <v>40.918975830078125</v>
      </c>
      <c r="D765" s="45">
        <v>37.840465545654297</v>
      </c>
      <c r="E765" s="45">
        <v>43.825817108154297</v>
      </c>
      <c r="F765" s="45">
        <v>38.715953826904297</v>
      </c>
      <c r="G765" s="45">
        <v>40.495536804199219</v>
      </c>
      <c r="H765" s="45">
        <v>39.974822998046875</v>
      </c>
      <c r="I765" s="45">
        <v>35.774776458740234</v>
      </c>
      <c r="J765" s="45">
        <v>36.787593841552734</v>
      </c>
      <c r="K765" s="45">
        <v>40.444038391113281</v>
      </c>
      <c r="L765" s="45">
        <v>35.751888275146484</v>
      </c>
      <c r="M765" s="45">
        <v>38.109405517578125</v>
      </c>
      <c r="N765" s="45">
        <v>41.582740783691406</v>
      </c>
      <c r="O765" s="45">
        <v>35.008010864257812</v>
      </c>
      <c r="P765" s="45"/>
      <c r="Q765" s="45"/>
      <c r="R765" s="45">
        <v>35.88922119140625</v>
      </c>
      <c r="S765" s="45"/>
      <c r="T765" s="45"/>
      <c r="U765" s="45">
        <v>40.913253784179687</v>
      </c>
      <c r="V765" s="45">
        <v>38.578620910644531</v>
      </c>
      <c r="W765" s="45">
        <v>37.966354370117187</v>
      </c>
      <c r="X765" s="45"/>
      <c r="Y765" s="45"/>
      <c r="Z765" s="45">
        <v>36.249713897705078</v>
      </c>
      <c r="AA765" s="45">
        <v>38.406959533691406</v>
      </c>
      <c r="AB765" s="45">
        <v>35.254062652587891</v>
      </c>
      <c r="AC765" s="45">
        <v>39.133670806884766</v>
      </c>
      <c r="AD765" s="45">
        <v>37.296863555908203</v>
      </c>
      <c r="AE765" s="45"/>
      <c r="AF765" s="45">
        <v>32.158390045166016</v>
      </c>
      <c r="AG765" s="45"/>
      <c r="AH765" s="2">
        <f t="shared" si="659"/>
        <v>2.5774775386933455</v>
      </c>
      <c r="AI765" s="2">
        <f t="shared" si="660"/>
        <v>32.158390045166016</v>
      </c>
      <c r="AJ765" s="2">
        <f t="shared" si="661"/>
        <v>34.307564927972763</v>
      </c>
      <c r="AK765" s="2">
        <f t="shared" si="662"/>
        <v>38.173781236012779</v>
      </c>
      <c r="AL765" s="2">
        <f t="shared" si="663"/>
        <v>42.039997544052795</v>
      </c>
      <c r="AM765" s="2">
        <f t="shared" si="664"/>
        <v>43.825817108154297</v>
      </c>
      <c r="AN765" s="89"/>
      <c r="AO765" s="64">
        <f t="shared" ref="AO765" ca="1" si="723">AN764</f>
        <v>42.170482459020313</v>
      </c>
      <c r="AP765" s="88"/>
      <c r="AQ765" s="88"/>
      <c r="AR765" s="88"/>
      <c r="AS765" s="88"/>
      <c r="AT765" s="2"/>
    </row>
    <row r="766" spans="1:46">
      <c r="A766" s="14" t="str">
        <f>'data organization'!S767</f>
        <v>764:18:1.46:HS</v>
      </c>
      <c r="B766" s="45">
        <v>40.548103332519531</v>
      </c>
      <c r="C766" s="45">
        <v>46.907989501953125</v>
      </c>
      <c r="D766" s="45">
        <v>42.130390167236328</v>
      </c>
      <c r="E766" s="45">
        <v>48.745708465576172</v>
      </c>
      <c r="F766" s="45">
        <v>40.585945129394531</v>
      </c>
      <c r="G766" s="45">
        <v>46.744792938232422</v>
      </c>
      <c r="H766" s="45">
        <v>48.090560913085937</v>
      </c>
      <c r="I766" s="45">
        <v>36.333408355712891</v>
      </c>
      <c r="J766" s="45">
        <v>37.868389129638672</v>
      </c>
      <c r="K766" s="45">
        <v>40.214618682861328</v>
      </c>
      <c r="L766" s="45">
        <v>36.669261932373047</v>
      </c>
      <c r="M766" s="45">
        <v>48.949111938476562</v>
      </c>
      <c r="N766" s="45">
        <v>49.824214935302734</v>
      </c>
      <c r="O766" s="45">
        <v>39.372623443603516</v>
      </c>
      <c r="P766" s="45"/>
      <c r="Q766" s="45"/>
      <c r="R766" s="45">
        <v>45.969024658203125</v>
      </c>
      <c r="S766" s="45"/>
      <c r="T766" s="45"/>
      <c r="U766" s="45">
        <v>36.666896820068359</v>
      </c>
      <c r="V766" s="45">
        <v>46.496452331542969</v>
      </c>
      <c r="W766" s="45">
        <v>43.353168487548828</v>
      </c>
      <c r="X766" s="45"/>
      <c r="Y766" s="45"/>
      <c r="Z766" s="45">
        <v>41.286029815673828</v>
      </c>
      <c r="AA766" s="45">
        <v>36.501335144042969</v>
      </c>
      <c r="AB766" s="45">
        <v>38.078887939453125</v>
      </c>
      <c r="AC766" s="45">
        <v>42.922714233398438</v>
      </c>
      <c r="AD766" s="45">
        <v>34.391624450683594</v>
      </c>
      <c r="AE766" s="45"/>
      <c r="AF766" s="45">
        <v>33.788509368896484</v>
      </c>
      <c r="AG766" s="45"/>
      <c r="AH766" s="2">
        <f t="shared" si="659"/>
        <v>4.9684464594748068</v>
      </c>
      <c r="AI766" s="2">
        <f t="shared" si="660"/>
        <v>33.788509368896484</v>
      </c>
      <c r="AJ766" s="2">
        <f t="shared" si="661"/>
        <v>34.315653732266064</v>
      </c>
      <c r="AK766" s="2">
        <f t="shared" si="662"/>
        <v>41.768323421478271</v>
      </c>
      <c r="AL766" s="2">
        <f t="shared" si="663"/>
        <v>49.220993110690479</v>
      </c>
      <c r="AM766" s="2">
        <f t="shared" si="664"/>
        <v>49.824214935302734</v>
      </c>
      <c r="AN766" s="89"/>
      <c r="AO766" s="64">
        <f t="shared" ref="AO766" ca="1" si="724">AN764</f>
        <v>42.170482459020313</v>
      </c>
      <c r="AP766" s="88"/>
      <c r="AQ766" s="88"/>
      <c r="AR766" s="88"/>
      <c r="AS766" s="88"/>
      <c r="AT766" s="2"/>
    </row>
    <row r="767" spans="1:46">
      <c r="A767" s="14" t="str">
        <f>'data organization'!S768</f>
        <v>765:18:1.44:HI</v>
      </c>
      <c r="B767" s="45">
        <v>41.134510040283203</v>
      </c>
      <c r="C767" s="45">
        <v>41.760128021240234</v>
      </c>
      <c r="D767" s="45">
        <v>39.257648468017578</v>
      </c>
      <c r="E767" s="45">
        <v>43.793392181396484</v>
      </c>
      <c r="F767" s="45">
        <v>40.665294647216797</v>
      </c>
      <c r="G767" s="45">
        <v>40.821697235107422</v>
      </c>
      <c r="H767" s="45">
        <v>39.883270263671875</v>
      </c>
      <c r="I767" s="45">
        <v>37.693599700927734</v>
      </c>
      <c r="J767" s="45">
        <v>39.883270263671875</v>
      </c>
      <c r="K767" s="45">
        <v>43.949798583984375</v>
      </c>
      <c r="L767" s="45">
        <v>37.224384307861328</v>
      </c>
      <c r="M767" s="45">
        <v>36.285953521728516</v>
      </c>
      <c r="N767" s="45">
        <v>40.821697235107422</v>
      </c>
      <c r="O767" s="45">
        <v>36.442359924316406</v>
      </c>
      <c r="P767" s="45"/>
      <c r="Q767" s="45"/>
      <c r="R767" s="45">
        <v>35.503929138183594</v>
      </c>
      <c r="S767" s="45"/>
      <c r="T767" s="45"/>
      <c r="U767" s="45">
        <v>46.765087127685547</v>
      </c>
      <c r="V767" s="45">
        <v>37.693599700927734</v>
      </c>
      <c r="W767" s="45">
        <v>38.162815093994141</v>
      </c>
      <c r="X767" s="45"/>
      <c r="Y767" s="45"/>
      <c r="Z767" s="45">
        <v>36.755168914794922</v>
      </c>
      <c r="AA767" s="45">
        <v>41.603721618652344</v>
      </c>
      <c r="AB767" s="45">
        <v>36.442359924316406</v>
      </c>
      <c r="AC767" s="45">
        <v>39.726863861083984</v>
      </c>
      <c r="AD767" s="45">
        <v>40.0396728515625</v>
      </c>
      <c r="AE767" s="45"/>
      <c r="AF767" s="45">
        <v>33.001449584960938</v>
      </c>
      <c r="AG767" s="45"/>
      <c r="AH767" s="2">
        <f t="shared" si="659"/>
        <v>3.0696378720410382</v>
      </c>
      <c r="AI767" s="2">
        <f t="shared" si="660"/>
        <v>33.001449584960938</v>
      </c>
      <c r="AJ767" s="2">
        <f t="shared" si="661"/>
        <v>34.783529534050665</v>
      </c>
      <c r="AK767" s="2">
        <f t="shared" si="662"/>
        <v>39.387986342112221</v>
      </c>
      <c r="AL767" s="2">
        <f t="shared" si="663"/>
        <v>43.992443150173777</v>
      </c>
      <c r="AM767" s="2">
        <f t="shared" si="664"/>
        <v>46.765087127685547</v>
      </c>
      <c r="AN767" s="89">
        <f ca="1">INDIRECT("'calcGREEN(1)'!R"&amp;ROW('calcGREEN(1)'!$V$17)+(ROW(AN767)-ROW($AN$116))/3&amp;"C"&amp;COLUMN('calcGREEN(1)'!$V$17),FALSE)</f>
        <v>41.129047036082923</v>
      </c>
      <c r="AO767" s="64">
        <f t="shared" ref="AO767" ca="1" si="725">AN767</f>
        <v>41.129047036082923</v>
      </c>
      <c r="AP767" s="88">
        <f>AK767-AK770</f>
        <v>1.1209030151367187</v>
      </c>
      <c r="AQ767" s="88">
        <f>AK768-AK771</f>
        <v>1.0712303320566789</v>
      </c>
      <c r="AR767" s="88">
        <f>AK769-AK772</f>
        <v>1.3886374632517473</v>
      </c>
      <c r="AS767" s="88">
        <f>data3!AM767</f>
        <v>3.9338919424241725E-2</v>
      </c>
      <c r="AT767" s="2"/>
    </row>
    <row r="768" spans="1:46">
      <c r="A768" s="14" t="str">
        <f>'data organization'!S769</f>
        <v>766:18:1.44:LO</v>
      </c>
      <c r="B768" s="45">
        <v>38.040740966796875</v>
      </c>
      <c r="C768" s="45">
        <v>39.803157806396484</v>
      </c>
      <c r="D768" s="45">
        <v>36.787593841552734</v>
      </c>
      <c r="E768" s="45">
        <v>42.624168395996094</v>
      </c>
      <c r="F768" s="45">
        <v>37.691692352294922</v>
      </c>
      <c r="G768" s="45">
        <v>39.316776275634766</v>
      </c>
      <c r="H768" s="45">
        <v>38.853282928466797</v>
      </c>
      <c r="I768" s="45">
        <v>34.761959075927734</v>
      </c>
      <c r="J768" s="45">
        <v>35.729000091552734</v>
      </c>
      <c r="K768" s="45">
        <v>39.305332183837891</v>
      </c>
      <c r="L768" s="45">
        <v>34.750514984130859</v>
      </c>
      <c r="M768" s="45">
        <v>37.062255859375</v>
      </c>
      <c r="N768" s="45">
        <v>40.381095886230469</v>
      </c>
      <c r="O768" s="45">
        <v>34.018081665039063</v>
      </c>
      <c r="P768" s="45"/>
      <c r="Q768" s="45"/>
      <c r="R768" s="45">
        <v>34.853511810302734</v>
      </c>
      <c r="S768" s="45"/>
      <c r="T768" s="45"/>
      <c r="U768" s="45">
        <v>39.780269622802734</v>
      </c>
      <c r="V768" s="45">
        <v>37.502861022949219</v>
      </c>
      <c r="W768" s="45">
        <v>36.867702484130859</v>
      </c>
      <c r="X768" s="45"/>
      <c r="Y768" s="45"/>
      <c r="Z768" s="45">
        <v>35.322727203369141</v>
      </c>
      <c r="AA768" s="45">
        <v>37.336917877197266</v>
      </c>
      <c r="AB768" s="45">
        <v>34.281299591064453</v>
      </c>
      <c r="AC768" s="45">
        <v>38.00640869140625</v>
      </c>
      <c r="AD768" s="45">
        <v>36.272602081298828</v>
      </c>
      <c r="AE768" s="45"/>
      <c r="AF768" s="45">
        <v>31.219959259033203</v>
      </c>
      <c r="AG768" s="45"/>
      <c r="AH768" s="2">
        <f t="shared" si="659"/>
        <v>2.5093366836669779</v>
      </c>
      <c r="AI768" s="2">
        <f t="shared" si="660"/>
        <v>31.219959259033203</v>
      </c>
      <c r="AJ768" s="2">
        <f t="shared" si="661"/>
        <v>33.343074639365661</v>
      </c>
      <c r="AK768" s="2">
        <f t="shared" si="662"/>
        <v>37.107079664866127</v>
      </c>
      <c r="AL768" s="2">
        <f t="shared" si="663"/>
        <v>40.871084690366594</v>
      </c>
      <c r="AM768" s="2">
        <f t="shared" si="664"/>
        <v>42.624168395996094</v>
      </c>
      <c r="AN768" s="89"/>
      <c r="AO768" s="64">
        <f t="shared" ref="AO768" ca="1" si="726">AN767</f>
        <v>41.129047036082923</v>
      </c>
      <c r="AP768" s="88"/>
      <c r="AQ768" s="88"/>
      <c r="AR768" s="88"/>
      <c r="AS768" s="88"/>
      <c r="AT768" s="2"/>
    </row>
    <row r="769" spans="1:46">
      <c r="A769" s="14" t="str">
        <f>'data organization'!S770</f>
        <v>767:18:1.44:HS</v>
      </c>
      <c r="B769" s="45">
        <v>39.173954010009766</v>
      </c>
      <c r="C769" s="45">
        <v>45.460517883300781</v>
      </c>
      <c r="D769" s="45">
        <v>40.493705749511719</v>
      </c>
      <c r="E769" s="45">
        <v>47.094833374023438</v>
      </c>
      <c r="F769" s="45">
        <v>39.372623443603516</v>
      </c>
      <c r="G769" s="45">
        <v>45.238193511962891</v>
      </c>
      <c r="H769" s="45">
        <v>46.907989501953125</v>
      </c>
      <c r="I769" s="45">
        <v>35.366062164306641</v>
      </c>
      <c r="J769" s="45">
        <v>36.744945526123047</v>
      </c>
      <c r="K769" s="45">
        <v>38.9468994140625</v>
      </c>
      <c r="L769" s="45">
        <v>35.418098449707031</v>
      </c>
      <c r="M769" s="45">
        <v>47.343173980712891</v>
      </c>
      <c r="N769" s="45">
        <v>48.253757476806641</v>
      </c>
      <c r="O769" s="45">
        <v>38.05523681640625</v>
      </c>
      <c r="P769" s="45"/>
      <c r="Q769" s="45"/>
      <c r="R769" s="45">
        <v>44.720226287841797</v>
      </c>
      <c r="S769" s="45"/>
      <c r="T769" s="45"/>
      <c r="U769" s="45">
        <v>35.176853179931641</v>
      </c>
      <c r="V769" s="45">
        <v>45.0347900390625</v>
      </c>
      <c r="W769" s="45">
        <v>41.872585296630859</v>
      </c>
      <c r="X769" s="45"/>
      <c r="Y769" s="45"/>
      <c r="Z769" s="45">
        <v>39.382087707519531</v>
      </c>
      <c r="AA769" s="45">
        <v>35.134281158447266</v>
      </c>
      <c r="AB769" s="45">
        <v>36.700008392333984</v>
      </c>
      <c r="AC769" s="45">
        <v>41.93408203125</v>
      </c>
      <c r="AD769" s="45">
        <v>33.580375671386719</v>
      </c>
      <c r="AE769" s="45"/>
      <c r="AF769" s="45">
        <v>32.527885437011719</v>
      </c>
      <c r="AG769" s="45"/>
      <c r="AH769" s="2">
        <f t="shared" si="659"/>
        <v>4.8573233068922361</v>
      </c>
      <c r="AI769" s="2">
        <f t="shared" si="660"/>
        <v>32.527885437011719</v>
      </c>
      <c r="AJ769" s="2">
        <f t="shared" si="661"/>
        <v>33.127896977324404</v>
      </c>
      <c r="AK769" s="2">
        <f t="shared" si="662"/>
        <v>40.413881937662758</v>
      </c>
      <c r="AL769" s="2">
        <f t="shared" si="663"/>
        <v>47.699866898001112</v>
      </c>
      <c r="AM769" s="2">
        <f t="shared" si="664"/>
        <v>48.253757476806641</v>
      </c>
      <c r="AN769" s="89"/>
      <c r="AO769" s="64">
        <f t="shared" ref="AO769" ca="1" si="727">AN767</f>
        <v>41.129047036082923</v>
      </c>
      <c r="AP769" s="88"/>
      <c r="AQ769" s="88"/>
      <c r="AR769" s="88"/>
      <c r="AS769" s="88"/>
      <c r="AT769" s="2"/>
    </row>
    <row r="770" spans="1:46">
      <c r="A770" s="14" t="str">
        <f>'data organization'!S771</f>
        <v>768:18:1.42:HI</v>
      </c>
      <c r="B770" s="45">
        <v>40.0396728515625</v>
      </c>
      <c r="C770" s="45">
        <v>40.508888244628906</v>
      </c>
      <c r="D770" s="45">
        <v>38.00640869140625</v>
      </c>
      <c r="E770" s="45">
        <v>42.542152404785156</v>
      </c>
      <c r="F770" s="45">
        <v>39.570457458496094</v>
      </c>
      <c r="G770" s="45">
        <v>39.726863861083984</v>
      </c>
      <c r="H770" s="45">
        <v>38.788433074951172</v>
      </c>
      <c r="I770" s="45">
        <v>36.598762512207031</v>
      </c>
      <c r="J770" s="45">
        <v>38.788433074951172</v>
      </c>
      <c r="K770" s="45">
        <v>42.698558807373047</v>
      </c>
      <c r="L770" s="45">
        <v>36.129550933837891</v>
      </c>
      <c r="M770" s="45">
        <v>35.347522735595703</v>
      </c>
      <c r="N770" s="45">
        <v>39.570457458496094</v>
      </c>
      <c r="O770" s="45">
        <v>35.347522735595703</v>
      </c>
      <c r="P770" s="45"/>
      <c r="Q770" s="45"/>
      <c r="R770" s="45">
        <v>34.409095764160156</v>
      </c>
      <c r="S770" s="45"/>
      <c r="T770" s="45"/>
      <c r="U770" s="45">
        <v>45.357440948486328</v>
      </c>
      <c r="V770" s="45">
        <v>36.598762512207031</v>
      </c>
      <c r="W770" s="45">
        <v>37.067977905273438</v>
      </c>
      <c r="X770" s="45"/>
      <c r="Y770" s="45"/>
      <c r="Z770" s="45">
        <v>35.816738128662109</v>
      </c>
      <c r="AA770" s="45">
        <v>40.508888244628906</v>
      </c>
      <c r="AB770" s="45">
        <v>35.347522735595703</v>
      </c>
      <c r="AC770" s="45">
        <v>38.632030487060547</v>
      </c>
      <c r="AD770" s="45">
        <v>38.944839477539063</v>
      </c>
      <c r="AE770" s="45"/>
      <c r="AF770" s="45">
        <v>32.063018798828125</v>
      </c>
      <c r="AG770" s="45"/>
      <c r="AH770" s="2">
        <f t="shared" si="659"/>
        <v>2.9828284599307802</v>
      </c>
      <c r="AI770" s="2">
        <f t="shared" si="660"/>
        <v>32.063018798828125</v>
      </c>
      <c r="AJ770" s="2">
        <f t="shared" si="661"/>
        <v>33.79284063707933</v>
      </c>
      <c r="AK770" s="2">
        <f t="shared" si="662"/>
        <v>38.267083326975502</v>
      </c>
      <c r="AL770" s="2">
        <f t="shared" si="663"/>
        <v>42.741326016871675</v>
      </c>
      <c r="AM770" s="2">
        <f t="shared" si="664"/>
        <v>45.357440948486328</v>
      </c>
      <c r="AN770" s="89">
        <f ca="1">INDIRECT("'calcGREEN(1)'!R"&amp;ROW('calcGREEN(1)'!$V$17)+(ROW(AN770)-ROW($AN$116))/3&amp;"C"&amp;COLUMN('calcGREEN(1)'!$V$17),FALSE)</f>
        <v>39.825095812683294</v>
      </c>
      <c r="AO770" s="64">
        <f t="shared" ref="AO770" ca="1" si="728">AN770</f>
        <v>39.825095812683294</v>
      </c>
      <c r="AP770" s="88">
        <f>AK770-AK773</f>
        <v>1.1404523054758684</v>
      </c>
      <c r="AQ770" s="88">
        <f>AK771-AK774</f>
        <v>1.0845826466878279</v>
      </c>
      <c r="AR770" s="88">
        <f>AK772-AK775</f>
        <v>1.3814442952473982</v>
      </c>
      <c r="AS770" s="88">
        <f>data3!AM770</f>
        <v>3.5177161616663843E-2</v>
      </c>
      <c r="AT770" s="2"/>
    </row>
    <row r="771" spans="1:46">
      <c r="A771" s="14" t="str">
        <f>'data organization'!S772</f>
        <v>769:18:1.42:LO</v>
      </c>
      <c r="B771" s="45">
        <v>36.999313354492188</v>
      </c>
      <c r="C771" s="45">
        <v>38.653011322021484</v>
      </c>
      <c r="D771" s="45">
        <v>35.734722137451172</v>
      </c>
      <c r="E771" s="45">
        <v>41.290912628173828</v>
      </c>
      <c r="F771" s="45">
        <v>36.575874328613281</v>
      </c>
      <c r="G771" s="45">
        <v>38.218128204345703</v>
      </c>
      <c r="H771" s="45">
        <v>37.788967132568359</v>
      </c>
      <c r="I771" s="45">
        <v>33.754863739013672</v>
      </c>
      <c r="J771" s="45">
        <v>34.739070892333984</v>
      </c>
      <c r="K771" s="45">
        <v>38.126575469970703</v>
      </c>
      <c r="L771" s="45">
        <v>33.726253509521484</v>
      </c>
      <c r="M771" s="45">
        <v>35.98077392578125</v>
      </c>
      <c r="N771" s="45">
        <v>39.190891265869141</v>
      </c>
      <c r="O771" s="45">
        <v>32.993820190429688</v>
      </c>
      <c r="P771" s="45"/>
      <c r="Q771" s="45"/>
      <c r="R771" s="45">
        <v>33.857860565185547</v>
      </c>
      <c r="S771" s="45"/>
      <c r="T771" s="45"/>
      <c r="U771" s="45">
        <v>38.693065643310547</v>
      </c>
      <c r="V771" s="45">
        <v>36.409934997558594</v>
      </c>
      <c r="W771" s="45">
        <v>35.837718963623047</v>
      </c>
      <c r="X771" s="45"/>
      <c r="Y771" s="45"/>
      <c r="Z771" s="45">
        <v>34.235523223876953</v>
      </c>
      <c r="AA771" s="45">
        <v>36.272602081298828</v>
      </c>
      <c r="AB771" s="45">
        <v>33.268482208251953</v>
      </c>
      <c r="AC771" s="45">
        <v>36.936370849609375</v>
      </c>
      <c r="AD771" s="45">
        <v>35.231174468994141</v>
      </c>
      <c r="AE771" s="45"/>
      <c r="AF771" s="45">
        <v>30.344472885131836</v>
      </c>
      <c r="AG771" s="45"/>
      <c r="AH771" s="2">
        <f t="shared" ref="AH771:AH799" si="729">STDEV(B771:AG771)</f>
        <v>2.4334811597351043</v>
      </c>
      <c r="AI771" s="2">
        <f t="shared" ref="AI771:AI799" si="730">MIN(B771:AG771)</f>
        <v>30.344472885131836</v>
      </c>
      <c r="AJ771" s="2">
        <f t="shared" ref="AJ771:AJ799" si="731">AK771-1.5*AH771</f>
        <v>32.385627593206792</v>
      </c>
      <c r="AK771" s="2">
        <f t="shared" ref="AK771:AK799" si="732">AVERAGE(B771:AG771)</f>
        <v>36.035849332809448</v>
      </c>
      <c r="AL771" s="2">
        <f t="shared" ref="AL771:AL799" si="733">AK771+1.5*AH771</f>
        <v>39.686071072412105</v>
      </c>
      <c r="AM771" s="2">
        <f t="shared" ref="AM771:AM799" si="734">MAX(B771:AG771)</f>
        <v>41.290912628173828</v>
      </c>
      <c r="AN771" s="89"/>
      <c r="AO771" s="64">
        <f t="shared" ref="AO771" ca="1" si="735">AN770</f>
        <v>39.825095812683294</v>
      </c>
      <c r="AP771" s="88"/>
      <c r="AQ771" s="88"/>
      <c r="AR771" s="88"/>
      <c r="AS771" s="88"/>
      <c r="AT771" s="2"/>
    </row>
    <row r="772" spans="1:46">
      <c r="A772" s="14" t="str">
        <f>'data organization'!S773</f>
        <v>770:18:1.42:HS</v>
      </c>
      <c r="B772" s="45">
        <v>37.759593963623047</v>
      </c>
      <c r="C772" s="45">
        <v>43.96337890625</v>
      </c>
      <c r="D772" s="45">
        <v>39.204700469970703</v>
      </c>
      <c r="E772" s="45">
        <v>45.805828094482422</v>
      </c>
      <c r="F772" s="45">
        <v>37.683910369873047</v>
      </c>
      <c r="G772" s="45">
        <v>43.525825500488281</v>
      </c>
      <c r="H772" s="45">
        <v>44.963836669921875</v>
      </c>
      <c r="I772" s="45">
        <v>34.03448486328125</v>
      </c>
      <c r="J772" s="45">
        <v>35.448844909667969</v>
      </c>
      <c r="K772" s="45">
        <v>37.501792907714844</v>
      </c>
      <c r="L772" s="45">
        <v>34.502784729003906</v>
      </c>
      <c r="M772" s="45">
        <v>45.940643310546875</v>
      </c>
      <c r="N772" s="45">
        <v>46.728237152099609</v>
      </c>
      <c r="O772" s="45">
        <v>36.886856079101563</v>
      </c>
      <c r="P772" s="45"/>
      <c r="Q772" s="45"/>
      <c r="R772" s="45">
        <v>43.376823425292969</v>
      </c>
      <c r="S772" s="45"/>
      <c r="T772" s="45"/>
      <c r="U772" s="45">
        <v>33.975357055664063</v>
      </c>
      <c r="V772" s="45">
        <v>43.724498748779297</v>
      </c>
      <c r="W772" s="45">
        <v>40.401466369628906</v>
      </c>
      <c r="X772" s="45"/>
      <c r="Y772" s="45"/>
      <c r="Z772" s="45">
        <v>38.211338043212891</v>
      </c>
      <c r="AA772" s="45">
        <v>33.738842010498047</v>
      </c>
      <c r="AB772" s="45">
        <v>35.358966827392578</v>
      </c>
      <c r="AC772" s="45">
        <v>39.722667694091797</v>
      </c>
      <c r="AD772" s="45">
        <v>32.546806335449219</v>
      </c>
      <c r="AE772" s="45"/>
      <c r="AF772" s="45">
        <v>31.598382949829102</v>
      </c>
      <c r="AG772" s="45"/>
      <c r="AH772" s="2">
        <f t="shared" si="729"/>
        <v>4.7070702977803514</v>
      </c>
      <c r="AI772" s="2">
        <f t="shared" si="730"/>
        <v>31.598382949829102</v>
      </c>
      <c r="AJ772" s="2">
        <f t="shared" si="731"/>
        <v>31.964639027740482</v>
      </c>
      <c r="AK772" s="2">
        <f t="shared" si="732"/>
        <v>39.025244474411011</v>
      </c>
      <c r="AL772" s="2">
        <f t="shared" si="733"/>
        <v>46.08584992108154</v>
      </c>
      <c r="AM772" s="2">
        <f t="shared" si="734"/>
        <v>46.728237152099609</v>
      </c>
      <c r="AN772" s="89"/>
      <c r="AO772" s="64">
        <f t="shared" ref="AO772" ca="1" si="736">AN770</f>
        <v>39.825095812683294</v>
      </c>
      <c r="AP772" s="88"/>
      <c r="AQ772" s="88"/>
      <c r="AR772" s="88"/>
      <c r="AS772" s="88"/>
      <c r="AT772" s="2"/>
    </row>
    <row r="773" spans="1:46">
      <c r="A773" s="14" t="str">
        <f>'data organization'!S774</f>
        <v>771:18:1.4:HI</v>
      </c>
      <c r="B773" s="45">
        <v>38.788433074951172</v>
      </c>
      <c r="C773" s="45">
        <v>39.414054870605469</v>
      </c>
      <c r="D773" s="45">
        <v>36.911575317382813</v>
      </c>
      <c r="E773" s="45">
        <v>41.290912628173828</v>
      </c>
      <c r="F773" s="45">
        <v>38.319217681884766</v>
      </c>
      <c r="G773" s="45">
        <v>38.475624084472656</v>
      </c>
      <c r="H773" s="45">
        <v>37.537193298339844</v>
      </c>
      <c r="I773" s="45">
        <v>35.503929138183594</v>
      </c>
      <c r="J773" s="45">
        <v>37.693599700927734</v>
      </c>
      <c r="K773" s="45">
        <v>41.290912628173828</v>
      </c>
      <c r="L773" s="45">
        <v>35.034713745117187</v>
      </c>
      <c r="M773" s="45">
        <v>34.252689361572266</v>
      </c>
      <c r="N773" s="45">
        <v>38.475624084472656</v>
      </c>
      <c r="O773" s="45">
        <v>34.409095764160156</v>
      </c>
      <c r="P773" s="45"/>
      <c r="Q773" s="45"/>
      <c r="R773" s="45">
        <v>33.470664978027344</v>
      </c>
      <c r="S773" s="45"/>
      <c r="T773" s="45"/>
      <c r="U773" s="45">
        <v>43.949798583984375</v>
      </c>
      <c r="V773" s="45">
        <v>35.503929138183594</v>
      </c>
      <c r="W773" s="45">
        <v>35.97314453125</v>
      </c>
      <c r="X773" s="45"/>
      <c r="Y773" s="45"/>
      <c r="Z773" s="45">
        <v>34.721904754638672</v>
      </c>
      <c r="AA773" s="45">
        <v>39.257648468017578</v>
      </c>
      <c r="AB773" s="45">
        <v>34.409095764160156</v>
      </c>
      <c r="AC773" s="45">
        <v>37.537193298339844</v>
      </c>
      <c r="AD773" s="45">
        <v>37.693599700927734</v>
      </c>
      <c r="AE773" s="45"/>
      <c r="AF773" s="45">
        <v>31.124589920043945</v>
      </c>
      <c r="AG773" s="45"/>
      <c r="AH773" s="2">
        <f t="shared" si="729"/>
        <v>2.8668808635907324</v>
      </c>
      <c r="AI773" s="2">
        <f t="shared" si="730"/>
        <v>31.124589920043945</v>
      </c>
      <c r="AJ773" s="2">
        <f t="shared" si="731"/>
        <v>32.826309726113536</v>
      </c>
      <c r="AK773" s="2">
        <f t="shared" si="732"/>
        <v>37.126631021499634</v>
      </c>
      <c r="AL773" s="2">
        <f t="shared" si="733"/>
        <v>41.426952316885732</v>
      </c>
      <c r="AM773" s="2">
        <f t="shared" si="734"/>
        <v>43.949798583984375</v>
      </c>
      <c r="AN773" s="89">
        <f ca="1">INDIRECT("'calcGREEN(1)'!R"&amp;ROW('calcGREEN(1)'!$V$17)+(ROW(AN773)-ROW($AN$116))/3&amp;"C"&amp;COLUMN('calcGREEN(1)'!$V$17),FALSE)</f>
        <v>38.659092689132592</v>
      </c>
      <c r="AO773" s="64">
        <f t="shared" ref="AO773" ca="1" si="737">AN773</f>
        <v>38.659092689132592</v>
      </c>
      <c r="AP773" s="88">
        <f>AK773-AK776</f>
        <v>1.1469696362813337</v>
      </c>
      <c r="AQ773" s="88">
        <f>AK774-AK777</f>
        <v>1.1079482237497942</v>
      </c>
      <c r="AR773" s="88">
        <f>AK775-AK778</f>
        <v>1.332268238067627</v>
      </c>
      <c r="AS773" s="88">
        <f>data3!AM773</f>
        <v>3.5226010507152905E-2</v>
      </c>
      <c r="AT773" s="2"/>
    </row>
    <row r="774" spans="1:46">
      <c r="A774" s="14" t="str">
        <f>'data organization'!S775</f>
        <v>772:18:1.4:LO</v>
      </c>
      <c r="B774" s="45">
        <v>35.854885101318359</v>
      </c>
      <c r="C774" s="45">
        <v>37.468528747558594</v>
      </c>
      <c r="D774" s="45">
        <v>34.641796112060547</v>
      </c>
      <c r="E774" s="45">
        <v>40.129322052001953</v>
      </c>
      <c r="F774" s="45">
        <v>35.408561706542969</v>
      </c>
      <c r="G774" s="45">
        <v>37.073699951171875</v>
      </c>
      <c r="H774" s="45">
        <v>36.678874969482422</v>
      </c>
      <c r="I774" s="45">
        <v>32.684825897216797</v>
      </c>
      <c r="J774" s="45">
        <v>33.646144866943359</v>
      </c>
      <c r="K774" s="45">
        <v>37.062255859375</v>
      </c>
      <c r="L774" s="45">
        <v>32.679103851318359</v>
      </c>
      <c r="M774" s="45">
        <v>34.939346313476562</v>
      </c>
      <c r="N774" s="45">
        <v>38.000686645507812</v>
      </c>
      <c r="O774" s="45">
        <v>32.061111450195312</v>
      </c>
      <c r="P774" s="45"/>
      <c r="Q774" s="45"/>
      <c r="R774" s="45">
        <v>32.856487274169922</v>
      </c>
      <c r="S774" s="45"/>
      <c r="T774" s="45"/>
      <c r="U774" s="45">
        <v>37.479972839355469</v>
      </c>
      <c r="V774" s="45">
        <v>35.288394927978516</v>
      </c>
      <c r="W774" s="45">
        <v>34.790569305419922</v>
      </c>
      <c r="X774" s="45"/>
      <c r="Y774" s="45"/>
      <c r="Z774" s="45">
        <v>33.222705841064453</v>
      </c>
      <c r="AA774" s="45">
        <v>35.179676055908203</v>
      </c>
      <c r="AB774" s="45">
        <v>32.295719146728516</v>
      </c>
      <c r="AC774" s="45">
        <v>35.803386688232422</v>
      </c>
      <c r="AD774" s="45">
        <v>34.166858673095703</v>
      </c>
      <c r="AE774" s="45"/>
      <c r="AF774" s="45">
        <v>29.417486190795898</v>
      </c>
      <c r="AG774" s="45"/>
      <c r="AH774" s="2">
        <f t="shared" si="729"/>
        <v>2.3668813217584255</v>
      </c>
      <c r="AI774" s="2">
        <f t="shared" si="730"/>
        <v>29.417486190795898</v>
      </c>
      <c r="AJ774" s="2">
        <f t="shared" si="731"/>
        <v>31.400944703483983</v>
      </c>
      <c r="AK774" s="2">
        <f t="shared" si="732"/>
        <v>34.95126668612162</v>
      </c>
      <c r="AL774" s="2">
        <f t="shared" si="733"/>
        <v>38.501588668759261</v>
      </c>
      <c r="AM774" s="2">
        <f t="shared" si="734"/>
        <v>40.129322052001953</v>
      </c>
      <c r="AN774" s="89"/>
      <c r="AO774" s="64">
        <f t="shared" ref="AO774" ca="1" si="738">AN773</f>
        <v>38.659092689132592</v>
      </c>
      <c r="AP774" s="88"/>
      <c r="AQ774" s="88"/>
      <c r="AR774" s="88"/>
      <c r="AS774" s="88"/>
      <c r="AT774" s="2"/>
    </row>
    <row r="775" spans="1:46">
      <c r="A775" s="14" t="str">
        <f>'data organization'!S776</f>
        <v>773:18:1.4:HS</v>
      </c>
      <c r="B775" s="45">
        <v>36.508430480957031</v>
      </c>
      <c r="C775" s="45">
        <v>42.390556335449219</v>
      </c>
      <c r="D775" s="45">
        <v>37.986648559570313</v>
      </c>
      <c r="E775" s="45">
        <v>45.079727172851563</v>
      </c>
      <c r="F775" s="45">
        <v>36.357059478759766</v>
      </c>
      <c r="G775" s="45">
        <v>41.948272705078125</v>
      </c>
      <c r="H775" s="45">
        <v>42.896697998046875</v>
      </c>
      <c r="I775" s="45">
        <v>32.733654022216797</v>
      </c>
      <c r="J775" s="45">
        <v>33.786144256591797</v>
      </c>
      <c r="K775" s="45">
        <v>36.144199371337891</v>
      </c>
      <c r="L775" s="45">
        <v>33.251621246337891</v>
      </c>
      <c r="M775" s="45">
        <v>44.280307769775391</v>
      </c>
      <c r="N775" s="45">
        <v>45.297321319580078</v>
      </c>
      <c r="O775" s="45">
        <v>35.742122650146484</v>
      </c>
      <c r="P775" s="45"/>
      <c r="Q775" s="45"/>
      <c r="R775" s="45">
        <v>41.692836761474609</v>
      </c>
      <c r="S775" s="45"/>
      <c r="T775" s="45"/>
      <c r="U775" s="45">
        <v>32.613029479980469</v>
      </c>
      <c r="V775" s="45">
        <v>42.092544555664063</v>
      </c>
      <c r="W775" s="45">
        <v>38.989471435546875</v>
      </c>
      <c r="X775" s="45"/>
      <c r="Y775" s="45"/>
      <c r="Z775" s="45">
        <v>36.856105804443359</v>
      </c>
      <c r="AA775" s="45">
        <v>32.657970428466797</v>
      </c>
      <c r="AB775" s="45">
        <v>33.852367401123047</v>
      </c>
      <c r="AC775" s="45">
        <v>38.348514556884766</v>
      </c>
      <c r="AD775" s="45">
        <v>31.418630599975586</v>
      </c>
      <c r="AE775" s="45"/>
      <c r="AF775" s="45">
        <v>30.526969909667969</v>
      </c>
      <c r="AG775" s="45"/>
      <c r="AH775" s="2">
        <f t="shared" si="729"/>
        <v>4.6007257334426725</v>
      </c>
      <c r="AI775" s="2">
        <f t="shared" si="730"/>
        <v>30.526969909667969</v>
      </c>
      <c r="AJ775" s="2">
        <f t="shared" si="731"/>
        <v>30.742711578999604</v>
      </c>
      <c r="AK775" s="2">
        <f t="shared" si="732"/>
        <v>37.643800179163613</v>
      </c>
      <c r="AL775" s="2">
        <f t="shared" si="733"/>
        <v>44.544888779327621</v>
      </c>
      <c r="AM775" s="2">
        <f t="shared" si="734"/>
        <v>45.297321319580078</v>
      </c>
      <c r="AN775" s="89"/>
      <c r="AO775" s="64">
        <f t="shared" ref="AO775" ca="1" si="739">AN773</f>
        <v>38.659092689132592</v>
      </c>
      <c r="AP775" s="88"/>
      <c r="AQ775" s="88"/>
      <c r="AR775" s="88"/>
      <c r="AS775" s="88"/>
      <c r="AT775" s="2"/>
    </row>
    <row r="776" spans="1:46">
      <c r="A776" s="14" t="str">
        <f>'data organization'!S777</f>
        <v>774:18:1.38:HI</v>
      </c>
      <c r="B776" s="45">
        <v>37.537193298339844</v>
      </c>
      <c r="C776" s="45">
        <v>38.162815093994141</v>
      </c>
      <c r="D776" s="45">
        <v>35.816738128662109</v>
      </c>
      <c r="E776" s="45">
        <v>40.0396728515625</v>
      </c>
      <c r="F776" s="45">
        <v>37.224384307861328</v>
      </c>
      <c r="G776" s="45">
        <v>37.380790710449219</v>
      </c>
      <c r="H776" s="45">
        <v>36.442359924316406</v>
      </c>
      <c r="I776" s="45">
        <v>34.409095764160156</v>
      </c>
      <c r="J776" s="45">
        <v>36.442359924316406</v>
      </c>
      <c r="K776" s="45">
        <v>40.0396728515625</v>
      </c>
      <c r="L776" s="45">
        <v>33.93988037109375</v>
      </c>
      <c r="M776" s="45">
        <v>33.157855987548828</v>
      </c>
      <c r="N776" s="45">
        <v>37.224384307861328</v>
      </c>
      <c r="O776" s="45">
        <v>33.314258575439453</v>
      </c>
      <c r="P776" s="45"/>
      <c r="Q776" s="45"/>
      <c r="R776" s="45">
        <v>32.375831604003906</v>
      </c>
      <c r="S776" s="45"/>
      <c r="T776" s="45"/>
      <c r="U776" s="45">
        <v>42.698558807373047</v>
      </c>
      <c r="V776" s="45">
        <v>34.409095764160156</v>
      </c>
      <c r="W776" s="45">
        <v>34.878311157226562</v>
      </c>
      <c r="X776" s="45"/>
      <c r="Y776" s="45"/>
      <c r="Z776" s="45">
        <v>33.627071380615234</v>
      </c>
      <c r="AA776" s="45">
        <v>38.00640869140625</v>
      </c>
      <c r="AB776" s="45">
        <v>33.314258575439453</v>
      </c>
      <c r="AC776" s="45">
        <v>36.285953521728516</v>
      </c>
      <c r="AD776" s="45">
        <v>36.598762512207031</v>
      </c>
      <c r="AE776" s="45"/>
      <c r="AF776" s="45">
        <v>30.186159133911133</v>
      </c>
      <c r="AG776" s="45"/>
      <c r="AH776" s="2">
        <f t="shared" si="729"/>
        <v>2.7972789311278516</v>
      </c>
      <c r="AI776" s="2">
        <f t="shared" si="730"/>
        <v>30.186159133911133</v>
      </c>
      <c r="AJ776" s="2">
        <f t="shared" si="731"/>
        <v>31.783742988526523</v>
      </c>
      <c r="AK776" s="2">
        <f t="shared" si="732"/>
        <v>35.9796613852183</v>
      </c>
      <c r="AL776" s="2">
        <f t="shared" si="733"/>
        <v>40.175579781910074</v>
      </c>
      <c r="AM776" s="2">
        <f t="shared" si="734"/>
        <v>42.698558807373047</v>
      </c>
      <c r="AN776" s="89">
        <f ca="1">INDIRECT("'calcGREEN(1)'!R"&amp;ROW('calcGREEN(1)'!$V$17)+(ROW(AN776)-ROW($AN$116))/3&amp;"C"&amp;COLUMN('calcGREEN(1)'!$V$17),FALSE)</f>
        <v>37.491470391200707</v>
      </c>
      <c r="AO776" s="64">
        <f t="shared" ref="AO776" ca="1" si="740">AN776</f>
        <v>37.491470391200707</v>
      </c>
      <c r="AP776" s="88">
        <f>AK776-AK779</f>
        <v>1.1730378468831333</v>
      </c>
      <c r="AQ776" s="88">
        <f>AK777-AK780</f>
        <v>1.1284526189168318</v>
      </c>
      <c r="AR776" s="88">
        <f>AK778-AK781</f>
        <v>1.3400535583496094</v>
      </c>
      <c r="AS776" s="88">
        <f>data3!AM776</f>
        <v>3.9854995666011694E-2</v>
      </c>
      <c r="AT776" s="2"/>
    </row>
    <row r="777" spans="1:46">
      <c r="A777" s="14" t="str">
        <f>'data organization'!S778</f>
        <v>775:18:1.38:LO</v>
      </c>
      <c r="B777" s="45">
        <v>34.693294525146484</v>
      </c>
      <c r="C777" s="45">
        <v>36.278324127197266</v>
      </c>
      <c r="D777" s="45">
        <v>33.537422180175781</v>
      </c>
      <c r="E777" s="45">
        <v>38.939117431640625</v>
      </c>
      <c r="F777" s="45">
        <v>34.235523223876953</v>
      </c>
      <c r="G777" s="45">
        <v>35.894943237304688</v>
      </c>
      <c r="H777" s="45">
        <v>35.505836486816406</v>
      </c>
      <c r="I777" s="45">
        <v>31.614786148071289</v>
      </c>
      <c r="J777" s="45">
        <v>32.673381805419922</v>
      </c>
      <c r="K777" s="45">
        <v>35.849163055419922</v>
      </c>
      <c r="L777" s="45">
        <v>31.666284561157227</v>
      </c>
      <c r="M777" s="45">
        <v>33.869304656982422</v>
      </c>
      <c r="N777" s="45">
        <v>36.816204071044922</v>
      </c>
      <c r="O777" s="45">
        <v>31.05401611328125</v>
      </c>
      <c r="P777" s="45"/>
      <c r="Q777" s="45"/>
      <c r="R777" s="45">
        <v>31.837949752807617</v>
      </c>
      <c r="S777" s="45"/>
      <c r="T777" s="45"/>
      <c r="U777" s="45">
        <v>36.324100494384766</v>
      </c>
      <c r="V777" s="45">
        <v>34.155414581298828</v>
      </c>
      <c r="W777" s="45">
        <v>33.617530822753906</v>
      </c>
      <c r="X777" s="45"/>
      <c r="Y777" s="45"/>
      <c r="Z777" s="45">
        <v>32.204166412353516</v>
      </c>
      <c r="AA777" s="45">
        <v>33.995193481445313</v>
      </c>
      <c r="AB777" s="45">
        <v>31.322957992553711</v>
      </c>
      <c r="AC777" s="45">
        <v>34.670406341552734</v>
      </c>
      <c r="AD777" s="45">
        <v>33.039596557617188</v>
      </c>
      <c r="AE777" s="45"/>
      <c r="AF777" s="45">
        <v>28.444725036621094</v>
      </c>
      <c r="AG777" s="45"/>
      <c r="AH777" s="2">
        <f t="shared" si="729"/>
        <v>2.2976117964991989</v>
      </c>
      <c r="AI777" s="2">
        <f t="shared" si="730"/>
        <v>28.444725036621094</v>
      </c>
      <c r="AJ777" s="2">
        <f t="shared" si="731"/>
        <v>30.396900767623027</v>
      </c>
      <c r="AK777" s="2">
        <f t="shared" si="732"/>
        <v>33.843318462371826</v>
      </c>
      <c r="AL777" s="2">
        <f t="shared" si="733"/>
        <v>37.289736157120622</v>
      </c>
      <c r="AM777" s="2">
        <f t="shared" si="734"/>
        <v>38.939117431640625</v>
      </c>
      <c r="AN777" s="89"/>
      <c r="AO777" s="64">
        <f t="shared" ref="AO777" ca="1" si="741">AN776</f>
        <v>37.491470391200707</v>
      </c>
      <c r="AP777" s="88"/>
      <c r="AQ777" s="88"/>
      <c r="AR777" s="88"/>
      <c r="AS777" s="88"/>
      <c r="AT777" s="2"/>
    </row>
    <row r="778" spans="1:46">
      <c r="A778" s="14" t="str">
        <f>'data organization'!S779</f>
        <v>776:18:1.38:HS</v>
      </c>
      <c r="B778" s="45">
        <v>35.179218292236328</v>
      </c>
      <c r="C778" s="45">
        <v>40.782253265380859</v>
      </c>
      <c r="D778" s="45">
        <v>36.780422210693359</v>
      </c>
      <c r="E778" s="45">
        <v>43.525825500488281</v>
      </c>
      <c r="F778" s="45">
        <v>34.968719482421875</v>
      </c>
      <c r="G778" s="45">
        <v>40.387275695800781</v>
      </c>
      <c r="H778" s="45">
        <v>41.179599761962891</v>
      </c>
      <c r="I778" s="45">
        <v>31.420995712280273</v>
      </c>
      <c r="J778" s="45">
        <v>32.681621551513672</v>
      </c>
      <c r="K778" s="45">
        <v>34.850460052490234</v>
      </c>
      <c r="L778" s="45">
        <v>32.083236694335937</v>
      </c>
      <c r="M778" s="45">
        <v>42.499351501464844</v>
      </c>
      <c r="N778" s="45">
        <v>43.738689422607422</v>
      </c>
      <c r="O778" s="45">
        <v>34.171665191650391</v>
      </c>
      <c r="P778" s="45"/>
      <c r="Q778" s="45"/>
      <c r="R778" s="45">
        <v>40.295032501220703</v>
      </c>
      <c r="S778" s="45"/>
      <c r="T778" s="45"/>
      <c r="U778" s="45">
        <v>31.425725936889648</v>
      </c>
      <c r="V778" s="45">
        <v>40.817729949951172</v>
      </c>
      <c r="W778" s="45">
        <v>37.724117279052734</v>
      </c>
      <c r="X778" s="45"/>
      <c r="Y778" s="45"/>
      <c r="Z778" s="45">
        <v>35.375526428222656</v>
      </c>
      <c r="AA778" s="45">
        <v>31.402074813842773</v>
      </c>
      <c r="AB778" s="45">
        <v>32.870830535888672</v>
      </c>
      <c r="AC778" s="45">
        <v>37.326770782470703</v>
      </c>
      <c r="AD778" s="45">
        <v>30.571908950805664</v>
      </c>
      <c r="AE778" s="45"/>
      <c r="AF778" s="45">
        <v>29.417715072631836</v>
      </c>
      <c r="AG778" s="45"/>
      <c r="AH778" s="2">
        <f t="shared" si="729"/>
        <v>4.4288701771011665</v>
      </c>
      <c r="AI778" s="2">
        <f t="shared" si="730"/>
        <v>29.417715072631836</v>
      </c>
      <c r="AJ778" s="2">
        <f t="shared" si="731"/>
        <v>29.668226675444238</v>
      </c>
      <c r="AK778" s="2">
        <f t="shared" si="732"/>
        <v>36.311531941095986</v>
      </c>
      <c r="AL778" s="2">
        <f t="shared" si="733"/>
        <v>42.954837206747733</v>
      </c>
      <c r="AM778" s="2">
        <f t="shared" si="734"/>
        <v>43.738689422607422</v>
      </c>
      <c r="AN778" s="89"/>
      <c r="AO778" s="64">
        <f t="shared" ref="AO778" ca="1" si="742">AN776</f>
        <v>37.491470391200707</v>
      </c>
      <c r="AP778" s="88"/>
      <c r="AQ778" s="88"/>
      <c r="AR778" s="88"/>
      <c r="AS778" s="88"/>
      <c r="AT778" s="2"/>
    </row>
    <row r="779" spans="1:46">
      <c r="A779" s="14" t="str">
        <f>'data organization'!S780</f>
        <v>777:18:1.36:HI</v>
      </c>
      <c r="B779" s="45">
        <v>36.442359924316406</v>
      </c>
      <c r="C779" s="45">
        <v>36.911575317382813</v>
      </c>
      <c r="D779" s="45">
        <v>34.565498352050781</v>
      </c>
      <c r="E779" s="45">
        <v>38.788433074951172</v>
      </c>
      <c r="F779" s="45">
        <v>35.97314453125</v>
      </c>
      <c r="G779" s="45">
        <v>36.129550933837891</v>
      </c>
      <c r="H779" s="45">
        <v>35.191120147705078</v>
      </c>
      <c r="I779" s="45">
        <v>33.314258575439453</v>
      </c>
      <c r="J779" s="45">
        <v>35.347522735595703</v>
      </c>
      <c r="K779" s="45">
        <v>38.788433074951172</v>
      </c>
      <c r="L779" s="45">
        <v>32.845043182373047</v>
      </c>
      <c r="M779" s="45">
        <v>32.063018798828125</v>
      </c>
      <c r="N779" s="45">
        <v>35.97314453125</v>
      </c>
      <c r="O779" s="45">
        <v>32.219425201416016</v>
      </c>
      <c r="P779" s="45"/>
      <c r="Q779" s="45"/>
      <c r="R779" s="45">
        <v>31.280994415283203</v>
      </c>
      <c r="S779" s="45"/>
      <c r="T779" s="45"/>
      <c r="U779" s="45">
        <v>41.290912628173828</v>
      </c>
      <c r="V779" s="45">
        <v>33.314258575439453</v>
      </c>
      <c r="W779" s="45">
        <v>33.783473968505859</v>
      </c>
      <c r="X779" s="45"/>
      <c r="Y779" s="45"/>
      <c r="Z779" s="45">
        <v>32.532234191894531</v>
      </c>
      <c r="AA779" s="45">
        <v>36.755168914794922</v>
      </c>
      <c r="AB779" s="45">
        <v>32.219425201416016</v>
      </c>
      <c r="AC779" s="45">
        <v>35.191120147705078</v>
      </c>
      <c r="AD779" s="45">
        <v>35.347522735595703</v>
      </c>
      <c r="AE779" s="45"/>
      <c r="AF779" s="45">
        <v>29.091325759887695</v>
      </c>
      <c r="AG779" s="45"/>
      <c r="AH779" s="2">
        <f t="shared" si="729"/>
        <v>2.7234934127139203</v>
      </c>
      <c r="AI779" s="2">
        <f t="shared" si="730"/>
        <v>29.091325759887695</v>
      </c>
      <c r="AJ779" s="2">
        <f t="shared" si="731"/>
        <v>30.721383419264285</v>
      </c>
      <c r="AK779" s="2">
        <f t="shared" si="732"/>
        <v>34.806623538335167</v>
      </c>
      <c r="AL779" s="2">
        <f t="shared" si="733"/>
        <v>38.891863657406049</v>
      </c>
      <c r="AM779" s="2">
        <f t="shared" si="734"/>
        <v>41.290912628173828</v>
      </c>
      <c r="AN779" s="89">
        <f ca="1">INDIRECT("'calcGREEN(1)'!R"&amp;ROW('calcGREEN(1)'!$V$17)+(ROW(AN779)-ROW($AN$116))/3&amp;"C"&amp;COLUMN('calcGREEN(1)'!$V$17),FALSE)</f>
        <v>36.170412997711189</v>
      </c>
      <c r="AO779" s="64">
        <f t="shared" ref="AO779" ca="1" si="743">AN779</f>
        <v>36.170412997711189</v>
      </c>
      <c r="AP779" s="88">
        <f>AK779-AK782</f>
        <v>1.244722684224449</v>
      </c>
      <c r="AQ779" s="88">
        <f>AK780-AK783</f>
        <v>1.1627848943074532</v>
      </c>
      <c r="AR779" s="88">
        <f>AK781-AK784</f>
        <v>1.4980261325836182</v>
      </c>
      <c r="AS779" s="88">
        <f>data3!AM779</f>
        <v>3.9548143263786084E-2</v>
      </c>
      <c r="AT779" s="2"/>
    </row>
    <row r="780" spans="1:46">
      <c r="A780" s="14" t="str">
        <f>'data organization'!S781</f>
        <v>778:18:1.36:LO</v>
      </c>
      <c r="B780" s="45">
        <v>33.457313537597656</v>
      </c>
      <c r="C780" s="45">
        <v>35.042343139648437</v>
      </c>
      <c r="D780" s="45">
        <v>32.392997741699219</v>
      </c>
      <c r="E780" s="45">
        <v>37.600135803222656</v>
      </c>
      <c r="F780" s="45">
        <v>33.073928833007813</v>
      </c>
      <c r="G780" s="45">
        <v>34.676128387451172</v>
      </c>
      <c r="H780" s="45">
        <v>34.332798004150391</v>
      </c>
      <c r="I780" s="45">
        <v>30.590524673461914</v>
      </c>
      <c r="J780" s="45">
        <v>31.586175918579102</v>
      </c>
      <c r="K780" s="45">
        <v>34.716182708740234</v>
      </c>
      <c r="L780" s="45">
        <v>30.653467178344727</v>
      </c>
      <c r="M780" s="45">
        <v>32.747768402099609</v>
      </c>
      <c r="N780" s="45">
        <v>35.597389221191406</v>
      </c>
      <c r="O780" s="45">
        <v>30.018310546875</v>
      </c>
      <c r="P780" s="45"/>
      <c r="Q780" s="45"/>
      <c r="R780" s="45">
        <v>30.796520233154297</v>
      </c>
      <c r="S780" s="45"/>
      <c r="T780" s="45"/>
      <c r="U780" s="45">
        <v>35.065231323242187</v>
      </c>
      <c r="V780" s="45">
        <v>33.068206787109375</v>
      </c>
      <c r="W780" s="45">
        <v>32.518882751464844</v>
      </c>
      <c r="X780" s="45"/>
      <c r="Y780" s="45"/>
      <c r="Z780" s="45">
        <v>31.145570755004883</v>
      </c>
      <c r="AA780" s="45">
        <v>32.873653411865234</v>
      </c>
      <c r="AB780" s="45">
        <v>30.252918243408203</v>
      </c>
      <c r="AC780" s="45">
        <v>33.463035583496094</v>
      </c>
      <c r="AD780" s="45">
        <v>31.981002807617188</v>
      </c>
      <c r="AE780" s="45"/>
      <c r="AF780" s="45">
        <v>27.506294250488281</v>
      </c>
      <c r="AG780" s="45"/>
      <c r="AH780" s="2">
        <f t="shared" si="729"/>
        <v>2.2096429065744756</v>
      </c>
      <c r="AI780" s="2">
        <f t="shared" si="730"/>
        <v>27.506294250488281</v>
      </c>
      <c r="AJ780" s="2">
        <f t="shared" si="731"/>
        <v>29.400401483593281</v>
      </c>
      <c r="AK780" s="2">
        <f t="shared" si="732"/>
        <v>32.714865843454994</v>
      </c>
      <c r="AL780" s="2">
        <f t="shared" si="733"/>
        <v>36.029330203316711</v>
      </c>
      <c r="AM780" s="2">
        <f t="shared" si="734"/>
        <v>37.600135803222656</v>
      </c>
      <c r="AN780" s="89"/>
      <c r="AO780" s="64">
        <f t="shared" ref="AO780" ca="1" si="744">AN779</f>
        <v>36.170412997711189</v>
      </c>
      <c r="AP780" s="88"/>
      <c r="AQ780" s="88"/>
      <c r="AR780" s="88"/>
      <c r="AS780" s="88"/>
      <c r="AT780" s="2"/>
    </row>
    <row r="781" spans="1:46">
      <c r="A781" s="14" t="str">
        <f>'data organization'!S782</f>
        <v>779:18:1.36:HS</v>
      </c>
      <c r="B781" s="45">
        <v>33.665523529052734</v>
      </c>
      <c r="C781" s="45">
        <v>39.155033111572266</v>
      </c>
      <c r="D781" s="45">
        <v>35.247806549072266</v>
      </c>
      <c r="E781" s="45">
        <v>42.669643402099609</v>
      </c>
      <c r="F781" s="45">
        <v>33.816890716552734</v>
      </c>
      <c r="G781" s="45">
        <v>38.814449310302734</v>
      </c>
      <c r="H781" s="45">
        <v>39.713207244873047</v>
      </c>
      <c r="I781" s="45">
        <v>30.356679916381836</v>
      </c>
      <c r="J781" s="45">
        <v>31.577096939086914</v>
      </c>
      <c r="K781" s="45">
        <v>33.478675842285156</v>
      </c>
      <c r="L781" s="45">
        <v>30.843900680541992</v>
      </c>
      <c r="M781" s="45">
        <v>40.874492645263672</v>
      </c>
      <c r="N781" s="45">
        <v>41.846569061279297</v>
      </c>
      <c r="O781" s="45">
        <v>32.674526214599609</v>
      </c>
      <c r="P781" s="45"/>
      <c r="Q781" s="45"/>
      <c r="R781" s="45">
        <v>38.554283142089844</v>
      </c>
      <c r="S781" s="45"/>
      <c r="T781" s="45"/>
      <c r="U781" s="45">
        <v>30.330663681030273</v>
      </c>
      <c r="V781" s="45">
        <v>39.306400299072266</v>
      </c>
      <c r="W781" s="45">
        <v>36.468223571777344</v>
      </c>
      <c r="X781" s="45"/>
      <c r="Y781" s="45"/>
      <c r="Z781" s="45">
        <v>34.280460357666016</v>
      </c>
      <c r="AA781" s="45">
        <v>30.406347274780273</v>
      </c>
      <c r="AB781" s="45">
        <v>31.593652725219727</v>
      </c>
      <c r="AC781" s="45">
        <v>35.727931976318359</v>
      </c>
      <c r="AD781" s="45">
        <v>29.431905746459961</v>
      </c>
      <c r="AE781" s="45"/>
      <c r="AF781" s="45">
        <v>28.481117248535156</v>
      </c>
      <c r="AG781" s="45"/>
      <c r="AH781" s="2">
        <f t="shared" si="729"/>
        <v>4.2637000714797155</v>
      </c>
      <c r="AI781" s="2">
        <f t="shared" si="730"/>
        <v>28.481117248535156</v>
      </c>
      <c r="AJ781" s="2">
        <f t="shared" si="731"/>
        <v>28.575928275526802</v>
      </c>
      <c r="AK781" s="2">
        <f t="shared" si="732"/>
        <v>34.971478382746376</v>
      </c>
      <c r="AL781" s="2">
        <f t="shared" si="733"/>
        <v>41.367028489965946</v>
      </c>
      <c r="AM781" s="2">
        <f t="shared" si="734"/>
        <v>42.669643402099609</v>
      </c>
      <c r="AN781" s="89"/>
      <c r="AO781" s="64">
        <f t="shared" ref="AO781" ca="1" si="745">AN779</f>
        <v>36.170412997711189</v>
      </c>
      <c r="AP781" s="88"/>
      <c r="AQ781" s="88"/>
      <c r="AR781" s="88"/>
      <c r="AS781" s="88"/>
      <c r="AT781" s="2"/>
    </row>
    <row r="782" spans="1:46">
      <c r="A782" s="14" t="str">
        <f>'data organization'!S783</f>
        <v>780:18:1.34:HI</v>
      </c>
      <c r="B782" s="45">
        <v>35.034713745117187</v>
      </c>
      <c r="C782" s="45">
        <v>35.503929138183594</v>
      </c>
      <c r="D782" s="45">
        <v>33.314258575439453</v>
      </c>
      <c r="E782" s="45">
        <v>37.380790710449219</v>
      </c>
      <c r="F782" s="45">
        <v>34.721904754638672</v>
      </c>
      <c r="G782" s="45">
        <v>34.878311157226562</v>
      </c>
      <c r="H782" s="45">
        <v>33.93988037109375</v>
      </c>
      <c r="I782" s="45">
        <v>32.219425201416016</v>
      </c>
      <c r="J782" s="45">
        <v>34.096282958984375</v>
      </c>
      <c r="K782" s="45">
        <v>37.380790710449219</v>
      </c>
      <c r="L782" s="45">
        <v>31.750209808349609</v>
      </c>
      <c r="M782" s="45">
        <v>30.968185424804688</v>
      </c>
      <c r="N782" s="45">
        <v>34.721904754638672</v>
      </c>
      <c r="O782" s="45">
        <v>31.124589920043945</v>
      </c>
      <c r="P782" s="45"/>
      <c r="Q782" s="45"/>
      <c r="R782" s="45">
        <v>30.186159133911133</v>
      </c>
      <c r="S782" s="45"/>
      <c r="T782" s="45"/>
      <c r="U782" s="45">
        <v>39.726863861083984</v>
      </c>
      <c r="V782" s="45">
        <v>32.063018798828125</v>
      </c>
      <c r="W782" s="45">
        <v>32.532234191894531</v>
      </c>
      <c r="X782" s="45"/>
      <c r="Y782" s="45"/>
      <c r="Z782" s="45">
        <v>31.280994415283203</v>
      </c>
      <c r="AA782" s="45">
        <v>35.503929138183594</v>
      </c>
      <c r="AB782" s="45">
        <v>30.968185424804688</v>
      </c>
      <c r="AC782" s="45">
        <v>33.93988037109375</v>
      </c>
      <c r="AD782" s="45">
        <v>34.096282958984375</v>
      </c>
      <c r="AE782" s="45"/>
      <c r="AF782" s="45">
        <v>28.152894973754883</v>
      </c>
      <c r="AG782" s="45"/>
      <c r="AH782" s="2">
        <f t="shared" si="729"/>
        <v>2.6032681920211425</v>
      </c>
      <c r="AI782" s="2">
        <f t="shared" si="730"/>
        <v>28.152894973754883</v>
      </c>
      <c r="AJ782" s="2">
        <f t="shared" si="731"/>
        <v>29.656998566079004</v>
      </c>
      <c r="AK782" s="2">
        <f t="shared" si="732"/>
        <v>33.561900854110718</v>
      </c>
      <c r="AL782" s="2">
        <f t="shared" si="733"/>
        <v>37.466803142142432</v>
      </c>
      <c r="AM782" s="2">
        <f t="shared" si="734"/>
        <v>39.726863861083984</v>
      </c>
      <c r="AN782" s="89">
        <f ca="1">INDIRECT("'calcGREEN(1)'!R"&amp;ROW('calcGREEN(1)'!$V$17)+(ROW(AN782)-ROW($AN$116))/3&amp;"C"&amp;COLUMN('calcGREEN(1)'!$V$17),FALSE)</f>
        <v>34.859526716472374</v>
      </c>
      <c r="AO782" s="64">
        <f t="shared" ref="AO782" ca="1" si="746">AN782</f>
        <v>34.859526716472374</v>
      </c>
      <c r="AP782" s="88">
        <f>AK782-AK785</f>
        <v>1.2707906564076765</v>
      </c>
      <c r="AQ782" s="88">
        <f>AK783-AK786</f>
        <v>1.1899652481079102</v>
      </c>
      <c r="AR782" s="88">
        <f>AK784-AK787</f>
        <v>1.4604789415995256</v>
      </c>
      <c r="AS782" s="88">
        <f>data3!AM782</f>
        <v>3.8871142172044237E-2</v>
      </c>
      <c r="AT782" s="2"/>
    </row>
    <row r="783" spans="1:46">
      <c r="A783" s="14" t="str">
        <f>'data organization'!S784</f>
        <v>781:18:1.34:LO</v>
      </c>
      <c r="B783" s="45">
        <v>32.267108917236328</v>
      </c>
      <c r="C783" s="45">
        <v>33.789196014404297</v>
      </c>
      <c r="D783" s="45">
        <v>31.242847442626953</v>
      </c>
      <c r="E783" s="45">
        <v>36.238269805908203</v>
      </c>
      <c r="F783" s="45">
        <v>31.889448165893555</v>
      </c>
      <c r="G783" s="45">
        <v>33.445869445800781</v>
      </c>
      <c r="H783" s="45">
        <v>33.1025390625</v>
      </c>
      <c r="I783" s="45">
        <v>29.503318786621094</v>
      </c>
      <c r="J783" s="45">
        <v>30.481803894042969</v>
      </c>
      <c r="K783" s="45">
        <v>33.480201721191406</v>
      </c>
      <c r="L783" s="45">
        <v>29.543373107910156</v>
      </c>
      <c r="M783" s="45">
        <v>31.614786148071289</v>
      </c>
      <c r="N783" s="45">
        <v>34.355686187744141</v>
      </c>
      <c r="O783" s="45">
        <v>28.953994750976562</v>
      </c>
      <c r="P783" s="45"/>
      <c r="Q783" s="45"/>
      <c r="R783" s="45">
        <v>29.697872161865234</v>
      </c>
      <c r="S783" s="45"/>
      <c r="T783" s="45"/>
      <c r="U783" s="45">
        <v>33.875030517578125</v>
      </c>
      <c r="V783" s="45">
        <v>31.912336349487305</v>
      </c>
      <c r="W783" s="45">
        <v>31.345846176147461</v>
      </c>
      <c r="X783" s="45"/>
      <c r="Y783" s="45"/>
      <c r="Z783" s="45">
        <v>29.99542236328125</v>
      </c>
      <c r="AA783" s="45">
        <v>31.689174652099609</v>
      </c>
      <c r="AB783" s="45">
        <v>29.159990310668945</v>
      </c>
      <c r="AC783" s="45">
        <v>32.307163238525391</v>
      </c>
      <c r="AD783" s="45">
        <v>30.836576461791992</v>
      </c>
      <c r="AE783" s="45"/>
      <c r="AF783" s="45">
        <v>26.522087097167969</v>
      </c>
      <c r="AG783" s="45"/>
      <c r="AH783" s="2">
        <f t="shared" si="729"/>
        <v>2.136019138625477</v>
      </c>
      <c r="AI783" s="2">
        <f t="shared" si="730"/>
        <v>26.522087097167969</v>
      </c>
      <c r="AJ783" s="2">
        <f t="shared" si="731"/>
        <v>28.348052241209324</v>
      </c>
      <c r="AK783" s="2">
        <f t="shared" si="732"/>
        <v>31.552080949147541</v>
      </c>
      <c r="AL783" s="2">
        <f t="shared" si="733"/>
        <v>34.756109657085759</v>
      </c>
      <c r="AM783" s="2">
        <f t="shared" si="734"/>
        <v>36.238269805908203</v>
      </c>
      <c r="AN783" s="89"/>
      <c r="AO783" s="64">
        <f t="shared" ref="AO783" ca="1" si="747">AN782</f>
        <v>34.859526716472374</v>
      </c>
      <c r="AP783" s="88"/>
      <c r="AQ783" s="88"/>
      <c r="AR783" s="88"/>
      <c r="AS783" s="88"/>
      <c r="AT783" s="2"/>
    </row>
    <row r="784" spans="1:46">
      <c r="A784" s="14" t="str">
        <f>'data organization'!S785</f>
        <v>782:18:1.34:HS</v>
      </c>
      <c r="B784" s="45">
        <v>32.232242584228516</v>
      </c>
      <c r="C784" s="45">
        <v>37.314945220947266</v>
      </c>
      <c r="D784" s="45">
        <v>33.608757019042969</v>
      </c>
      <c r="E784" s="45">
        <v>40.557563781738281</v>
      </c>
      <c r="F784" s="45">
        <v>32.352863311767578</v>
      </c>
      <c r="G784" s="45">
        <v>37.208515167236328</v>
      </c>
      <c r="H784" s="45">
        <v>38.1025390625</v>
      </c>
      <c r="I784" s="45">
        <v>29.079500198364258</v>
      </c>
      <c r="J784" s="45">
        <v>30.394521713256836</v>
      </c>
      <c r="K784" s="45">
        <v>31.858549118041992</v>
      </c>
      <c r="L784" s="45">
        <v>29.465019226074219</v>
      </c>
      <c r="M784" s="45">
        <v>39.225986480712891</v>
      </c>
      <c r="N784" s="45">
        <v>40.179141998291016</v>
      </c>
      <c r="O784" s="45">
        <v>31.357137680053711</v>
      </c>
      <c r="P784" s="45"/>
      <c r="Q784" s="45"/>
      <c r="R784" s="45">
        <v>36.931793212890625</v>
      </c>
      <c r="S784" s="45"/>
      <c r="T784" s="45"/>
      <c r="U784" s="45">
        <v>29.110246658325195</v>
      </c>
      <c r="V784" s="45">
        <v>37.603492736816406</v>
      </c>
      <c r="W784" s="45">
        <v>34.599754333496094</v>
      </c>
      <c r="X784" s="45"/>
      <c r="Y784" s="45"/>
      <c r="Z784" s="45">
        <v>32.591743469238281</v>
      </c>
      <c r="AA784" s="45">
        <v>29.372777938842773</v>
      </c>
      <c r="AB784" s="45">
        <v>30.491493225097656</v>
      </c>
      <c r="AC784" s="45">
        <v>34.058135986328125</v>
      </c>
      <c r="AD784" s="45">
        <v>28.334478378295898</v>
      </c>
      <c r="AE784" s="45"/>
      <c r="AF784" s="45">
        <v>27.331655502319336</v>
      </c>
      <c r="AG784" s="45"/>
      <c r="AH784" s="2">
        <f t="shared" si="729"/>
        <v>4.0293236619073696</v>
      </c>
      <c r="AI784" s="2">
        <f t="shared" si="730"/>
        <v>27.331655502319336</v>
      </c>
      <c r="AJ784" s="2">
        <f t="shared" si="731"/>
        <v>27.429466757301704</v>
      </c>
      <c r="AK784" s="2">
        <f t="shared" si="732"/>
        <v>33.473452250162758</v>
      </c>
      <c r="AL784" s="2">
        <f t="shared" si="733"/>
        <v>39.517437743023812</v>
      </c>
      <c r="AM784" s="2">
        <f t="shared" si="734"/>
        <v>40.557563781738281</v>
      </c>
      <c r="AN784" s="89"/>
      <c r="AO784" s="64">
        <f t="shared" ref="AO784" ca="1" si="748">AN782</f>
        <v>34.859526716472374</v>
      </c>
      <c r="AP784" s="88"/>
      <c r="AQ784" s="88"/>
      <c r="AR784" s="88"/>
      <c r="AS784" s="88"/>
      <c r="AT784" s="2"/>
    </row>
    <row r="785" spans="1:46">
      <c r="A785" s="14" t="str">
        <f>'data organization'!S786</f>
        <v>783:18:1.32:HI</v>
      </c>
      <c r="B785" s="45">
        <v>33.783473968505859</v>
      </c>
      <c r="C785" s="45">
        <v>34.252689361572266</v>
      </c>
      <c r="D785" s="45">
        <v>32.063018798828125</v>
      </c>
      <c r="E785" s="45">
        <v>35.97314453125</v>
      </c>
      <c r="F785" s="45">
        <v>33.314258575439453</v>
      </c>
      <c r="G785" s="45">
        <v>33.470664978027344</v>
      </c>
      <c r="H785" s="45">
        <v>32.688640594482422</v>
      </c>
      <c r="I785" s="45">
        <v>30.968185424804688</v>
      </c>
      <c r="J785" s="45">
        <v>32.688640594482422</v>
      </c>
      <c r="K785" s="45">
        <v>35.97314453125</v>
      </c>
      <c r="L785" s="45">
        <v>30.498970031738281</v>
      </c>
      <c r="M785" s="45">
        <v>29.716945648193359</v>
      </c>
      <c r="N785" s="45">
        <v>33.470664978027344</v>
      </c>
      <c r="O785" s="45">
        <v>29.873350143432617</v>
      </c>
      <c r="P785" s="45"/>
      <c r="Q785" s="45"/>
      <c r="R785" s="45">
        <v>29.091325759887695</v>
      </c>
      <c r="S785" s="45"/>
      <c r="T785" s="45"/>
      <c r="U785" s="45">
        <v>38.319217681884766</v>
      </c>
      <c r="V785" s="45">
        <v>30.811779022216797</v>
      </c>
      <c r="W785" s="45">
        <v>31.280994415283203</v>
      </c>
      <c r="X785" s="45"/>
      <c r="Y785" s="45"/>
      <c r="Z785" s="45">
        <v>30.186159133911133</v>
      </c>
      <c r="AA785" s="45">
        <v>34.096282958984375</v>
      </c>
      <c r="AB785" s="45">
        <v>29.873350143432617</v>
      </c>
      <c r="AC785" s="45">
        <v>32.688640594482422</v>
      </c>
      <c r="AD785" s="45">
        <v>32.845043182373047</v>
      </c>
      <c r="AE785" s="45"/>
      <c r="AF785" s="45">
        <v>27.058059692382813</v>
      </c>
      <c r="AG785" s="45"/>
      <c r="AH785" s="2">
        <f t="shared" si="729"/>
        <v>2.5194139531982711</v>
      </c>
      <c r="AI785" s="2">
        <f t="shared" si="730"/>
        <v>27.058059692382813</v>
      </c>
      <c r="AJ785" s="2">
        <f t="shared" si="731"/>
        <v>28.511989267905633</v>
      </c>
      <c r="AK785" s="2">
        <f t="shared" si="732"/>
        <v>32.291110197703041</v>
      </c>
      <c r="AL785" s="2">
        <f t="shared" si="733"/>
        <v>36.070231127500449</v>
      </c>
      <c r="AM785" s="2">
        <f t="shared" si="734"/>
        <v>38.319217681884766</v>
      </c>
      <c r="AN785" s="89">
        <f ca="1">INDIRECT("'calcGREEN(1)'!R"&amp;ROW('calcGREEN(1)'!$V$17)+(ROW(AN785)-ROW($AN$116))/3&amp;"C"&amp;COLUMN('calcGREEN(1)'!$V$17),FALSE)</f>
        <v>33.571080716124328</v>
      </c>
      <c r="AO785" s="64">
        <f t="shared" ref="AO785" ca="1" si="749">AN785</f>
        <v>33.571080716124328</v>
      </c>
      <c r="AP785" s="88">
        <f>AK785-AK788</f>
        <v>1.2903412977854387</v>
      </c>
      <c r="AQ785" s="88">
        <f>AK786-AK789</f>
        <v>1.246709903081257</v>
      </c>
      <c r="AR785" s="88">
        <f>AK787-AK790</f>
        <v>1.4713194370269775</v>
      </c>
      <c r="AS785" s="88">
        <f>data3!AM785</f>
        <v>4.1467603175870837E-2</v>
      </c>
      <c r="AT785" s="2"/>
    </row>
    <row r="786" spans="1:46">
      <c r="A786" s="14" t="str">
        <f>'data organization'!S787</f>
        <v>784:18:1.32:LO</v>
      </c>
      <c r="B786" s="45">
        <v>31.088350296020508</v>
      </c>
      <c r="C786" s="45">
        <v>32.524604797363281</v>
      </c>
      <c r="D786" s="45">
        <v>30.06981086730957</v>
      </c>
      <c r="E786" s="45">
        <v>34.859233856201172</v>
      </c>
      <c r="F786" s="45">
        <v>30.710689544677734</v>
      </c>
      <c r="G786" s="45">
        <v>32.164112091064453</v>
      </c>
      <c r="H786" s="45">
        <v>31.860837936401367</v>
      </c>
      <c r="I786" s="45">
        <v>28.370336532592773</v>
      </c>
      <c r="J786" s="45">
        <v>29.320211410522461</v>
      </c>
      <c r="K786" s="45">
        <v>32.152667999267578</v>
      </c>
      <c r="L786" s="45">
        <v>28.456169128417969</v>
      </c>
      <c r="M786" s="45">
        <v>30.378805160522461</v>
      </c>
      <c r="N786" s="45">
        <v>33.073928833007813</v>
      </c>
      <c r="O786" s="45">
        <v>27.878232955932617</v>
      </c>
      <c r="P786" s="45"/>
      <c r="Q786" s="45"/>
      <c r="R786" s="45">
        <v>28.553443908691406</v>
      </c>
      <c r="S786" s="45"/>
      <c r="T786" s="45"/>
      <c r="U786" s="45">
        <v>32.593269348144531</v>
      </c>
      <c r="V786" s="45">
        <v>30.687801361083984</v>
      </c>
      <c r="W786" s="45">
        <v>30.144197463989258</v>
      </c>
      <c r="X786" s="45"/>
      <c r="Y786" s="45"/>
      <c r="Z786" s="45">
        <v>28.873884201049805</v>
      </c>
      <c r="AA786" s="45">
        <v>30.464637756347656</v>
      </c>
      <c r="AB786" s="45">
        <v>28.101396560668945</v>
      </c>
      <c r="AC786" s="45">
        <v>31.145570755004883</v>
      </c>
      <c r="AD786" s="45">
        <v>29.680704116821289</v>
      </c>
      <c r="AE786" s="45"/>
      <c r="AF786" s="45">
        <v>25.537879943847656</v>
      </c>
      <c r="AG786" s="45"/>
      <c r="AH786" s="2">
        <f t="shared" si="729"/>
        <v>2.0497503833736204</v>
      </c>
      <c r="AI786" s="2">
        <f t="shared" si="730"/>
        <v>25.537879943847656</v>
      </c>
      <c r="AJ786" s="2">
        <f t="shared" si="731"/>
        <v>27.2874901259792</v>
      </c>
      <c r="AK786" s="2">
        <f t="shared" si="732"/>
        <v>30.362115701039631</v>
      </c>
      <c r="AL786" s="2">
        <f t="shared" si="733"/>
        <v>33.436741276100065</v>
      </c>
      <c r="AM786" s="2">
        <f t="shared" si="734"/>
        <v>34.859233856201172</v>
      </c>
      <c r="AN786" s="89"/>
      <c r="AO786" s="64">
        <f t="shared" ref="AO786" ca="1" si="750">AN785</f>
        <v>33.571080716124328</v>
      </c>
      <c r="AP786" s="88"/>
      <c r="AQ786" s="88"/>
      <c r="AR786" s="88"/>
      <c r="AS786" s="88"/>
      <c r="AT786" s="2"/>
    </row>
    <row r="787" spans="1:46">
      <c r="A787" s="14" t="str">
        <f>'data organization'!S788</f>
        <v>785:18:1.32:HS</v>
      </c>
      <c r="B787" s="45">
        <v>30.891202926635742</v>
      </c>
      <c r="C787" s="45">
        <v>35.735027313232422</v>
      </c>
      <c r="D787" s="45">
        <v>32.227512359619141</v>
      </c>
      <c r="E787" s="45">
        <v>38.287021636962891</v>
      </c>
      <c r="F787" s="45">
        <v>31.274356842041016</v>
      </c>
      <c r="G787" s="45">
        <v>35.772869110107422</v>
      </c>
      <c r="H787" s="45">
        <v>36.345233917236328</v>
      </c>
      <c r="I787" s="45">
        <v>27.904020309448242</v>
      </c>
      <c r="J787" s="45">
        <v>29.100786209106445</v>
      </c>
      <c r="K787" s="45">
        <v>30.701992034912109</v>
      </c>
      <c r="L787" s="45">
        <v>28.057754516601563</v>
      </c>
      <c r="M787" s="45">
        <v>37.482872009277344</v>
      </c>
      <c r="N787" s="45">
        <v>38.360340118408203</v>
      </c>
      <c r="O787" s="45">
        <v>29.845808029174805</v>
      </c>
      <c r="P787" s="45"/>
      <c r="Q787" s="45"/>
      <c r="R787" s="45">
        <v>35.08697509765625</v>
      </c>
      <c r="S787" s="45"/>
      <c r="T787" s="45"/>
      <c r="U787" s="45">
        <v>28.13817024230957</v>
      </c>
      <c r="V787" s="45">
        <v>35.656978607177734</v>
      </c>
      <c r="W787" s="45">
        <v>32.911041259765625</v>
      </c>
      <c r="X787" s="45"/>
      <c r="Y787" s="45"/>
      <c r="Z787" s="45">
        <v>31.09697151184082</v>
      </c>
      <c r="AA787" s="45">
        <v>28.123979568481445</v>
      </c>
      <c r="AB787" s="45">
        <v>29.221408843994141</v>
      </c>
      <c r="AC787" s="45">
        <v>32.688716888427734</v>
      </c>
      <c r="AD787" s="45">
        <v>27.111696243286133</v>
      </c>
      <c r="AE787" s="45"/>
      <c r="AF787" s="45">
        <v>26.288623809814453</v>
      </c>
      <c r="AG787" s="45"/>
      <c r="AH787" s="2">
        <f t="shared" si="729"/>
        <v>3.7599561122018574</v>
      </c>
      <c r="AI787" s="2">
        <f t="shared" si="730"/>
        <v>26.288623809814453</v>
      </c>
      <c r="AJ787" s="2">
        <f t="shared" si="731"/>
        <v>26.373039140260445</v>
      </c>
      <c r="AK787" s="2">
        <f t="shared" si="732"/>
        <v>32.012973308563232</v>
      </c>
      <c r="AL787" s="2">
        <f t="shared" si="733"/>
        <v>37.652907476866019</v>
      </c>
      <c r="AM787" s="2">
        <f t="shared" si="734"/>
        <v>38.360340118408203</v>
      </c>
      <c r="AN787" s="89"/>
      <c r="AO787" s="64">
        <f t="shared" ref="AO787" ca="1" si="751">AN785</f>
        <v>33.571080716124328</v>
      </c>
      <c r="AP787" s="88"/>
      <c r="AQ787" s="88"/>
      <c r="AR787" s="88"/>
      <c r="AS787" s="88"/>
      <c r="AT787" s="2"/>
    </row>
    <row r="788" spans="1:46">
      <c r="A788" s="14" t="str">
        <f>'data organization'!S789</f>
        <v>786:18:1.3:HI</v>
      </c>
      <c r="B788" s="45">
        <v>32.375831604003906</v>
      </c>
      <c r="C788" s="45">
        <v>32.845043182373047</v>
      </c>
      <c r="D788" s="45">
        <v>30.811779022216797</v>
      </c>
      <c r="E788" s="45">
        <v>34.565498352050781</v>
      </c>
      <c r="F788" s="45">
        <v>32.063018798828125</v>
      </c>
      <c r="G788" s="45">
        <v>32.219425201416016</v>
      </c>
      <c r="H788" s="45">
        <v>31.437398910522461</v>
      </c>
      <c r="I788" s="45">
        <v>29.716945648193359</v>
      </c>
      <c r="J788" s="45">
        <v>31.437398910522461</v>
      </c>
      <c r="K788" s="45">
        <v>34.565498352050781</v>
      </c>
      <c r="L788" s="45">
        <v>29.247730255126953</v>
      </c>
      <c r="M788" s="45">
        <v>28.622110366821289</v>
      </c>
      <c r="N788" s="45">
        <v>32.063018798828125</v>
      </c>
      <c r="O788" s="45">
        <v>28.622110366821289</v>
      </c>
      <c r="P788" s="45"/>
      <c r="Q788" s="45"/>
      <c r="R788" s="45">
        <v>27.996490478515625</v>
      </c>
      <c r="S788" s="45"/>
      <c r="T788" s="45"/>
      <c r="U788" s="45">
        <v>36.755168914794922</v>
      </c>
      <c r="V788" s="45">
        <v>29.560539245605469</v>
      </c>
      <c r="W788" s="45">
        <v>30.029754638671875</v>
      </c>
      <c r="X788" s="45"/>
      <c r="Y788" s="45"/>
      <c r="Z788" s="45">
        <v>28.934919357299805</v>
      </c>
      <c r="AA788" s="45">
        <v>32.845043182373047</v>
      </c>
      <c r="AB788" s="45">
        <v>28.622110366821289</v>
      </c>
      <c r="AC788" s="45">
        <v>31.280994415283203</v>
      </c>
      <c r="AD788" s="45">
        <v>31.437398910522461</v>
      </c>
      <c r="AE788" s="45"/>
      <c r="AF788" s="45">
        <v>25.963226318359375</v>
      </c>
      <c r="AG788" s="45"/>
      <c r="AH788" s="2">
        <f t="shared" si="729"/>
        <v>2.4230060606994615</v>
      </c>
      <c r="AI788" s="2">
        <f t="shared" si="730"/>
        <v>25.963226318359375</v>
      </c>
      <c r="AJ788" s="2">
        <f t="shared" si="731"/>
        <v>27.36625980886841</v>
      </c>
      <c r="AK788" s="2">
        <f t="shared" si="732"/>
        <v>31.000768899917603</v>
      </c>
      <c r="AL788" s="2">
        <f t="shared" si="733"/>
        <v>34.635277990966792</v>
      </c>
      <c r="AM788" s="2">
        <f t="shared" si="734"/>
        <v>36.755168914794922</v>
      </c>
      <c r="AN788" s="89">
        <f ca="1">INDIRECT("'calcGREEN(1)'!R"&amp;ROW('calcGREEN(1)'!$V$17)+(ROW(AN788)-ROW($AN$116))/3&amp;"C"&amp;COLUMN('calcGREEN(1)'!$V$17),FALSE)</f>
        <v>32.196570874877736</v>
      </c>
      <c r="AO788" s="64">
        <f t="shared" ref="AO788" ca="1" si="752">AN788</f>
        <v>32.196570874877736</v>
      </c>
      <c r="AP788" s="88">
        <f>AK788-AK791</f>
        <v>1.3685433864593506</v>
      </c>
      <c r="AQ788" s="88">
        <f>AK789-AK792</f>
        <v>1.2943941752115897</v>
      </c>
      <c r="AR788" s="88">
        <f>AK790-AK793</f>
        <v>1.530448357264202</v>
      </c>
      <c r="AS788" s="88">
        <f>data3!AM788</f>
        <v>4.0080658851131323E-2</v>
      </c>
      <c r="AT788" s="2"/>
    </row>
    <row r="789" spans="1:46">
      <c r="A789" s="14" t="str">
        <f>'data organization'!S790</f>
        <v>787:18:1.3:LO</v>
      </c>
      <c r="B789" s="45">
        <v>29.795146942138672</v>
      </c>
      <c r="C789" s="45">
        <v>31.17418098449707</v>
      </c>
      <c r="D789" s="45">
        <v>28.83955192565918</v>
      </c>
      <c r="E789" s="45">
        <v>33.422981262207031</v>
      </c>
      <c r="F789" s="45">
        <v>29.474708557128906</v>
      </c>
      <c r="G789" s="45">
        <v>30.88807487487793</v>
      </c>
      <c r="H789" s="45">
        <v>30.550468444824219</v>
      </c>
      <c r="I789" s="45">
        <v>27.203022003173828</v>
      </c>
      <c r="J789" s="45">
        <v>28.107118606567383</v>
      </c>
      <c r="K789" s="45">
        <v>30.81941032409668</v>
      </c>
      <c r="L789" s="45">
        <v>27.277408599853516</v>
      </c>
      <c r="M789" s="45">
        <v>29.14854621887207</v>
      </c>
      <c r="N789" s="45">
        <v>31.734951019287109</v>
      </c>
      <c r="O789" s="45">
        <v>26.739528656005859</v>
      </c>
      <c r="P789" s="45"/>
      <c r="Q789" s="45"/>
      <c r="R789" s="45">
        <v>27.426183700561523</v>
      </c>
      <c r="S789" s="45"/>
      <c r="T789" s="45"/>
      <c r="U789" s="45">
        <v>31.254291534423828</v>
      </c>
      <c r="V789" s="45">
        <v>29.434652328491211</v>
      </c>
      <c r="W789" s="45">
        <v>28.936826705932617</v>
      </c>
      <c r="X789" s="45"/>
      <c r="Y789" s="45"/>
      <c r="Z789" s="45">
        <v>27.660791397094727</v>
      </c>
      <c r="AA789" s="45">
        <v>29.251544952392578</v>
      </c>
      <c r="AB789" s="45">
        <v>26.922636032104492</v>
      </c>
      <c r="AC789" s="45">
        <v>29.823759078979492</v>
      </c>
      <c r="AD789" s="45">
        <v>28.410390853881836</v>
      </c>
      <c r="AE789" s="45"/>
      <c r="AF789" s="45">
        <v>24.473564147949219</v>
      </c>
      <c r="AG789" s="45"/>
      <c r="AH789" s="2">
        <f t="shared" si="729"/>
        <v>1.9690726620735919</v>
      </c>
      <c r="AI789" s="2">
        <f t="shared" si="730"/>
        <v>24.473564147949219</v>
      </c>
      <c r="AJ789" s="2">
        <f t="shared" si="731"/>
        <v>26.161796804847988</v>
      </c>
      <c r="AK789" s="2">
        <f t="shared" si="732"/>
        <v>29.115405797958374</v>
      </c>
      <c r="AL789" s="2">
        <f t="shared" si="733"/>
        <v>32.06901479106876</v>
      </c>
      <c r="AM789" s="2">
        <f t="shared" si="734"/>
        <v>33.422981262207031</v>
      </c>
      <c r="AN789" s="89"/>
      <c r="AO789" s="64">
        <f t="shared" ref="AO789" ca="1" si="753">AN788</f>
        <v>32.196570874877736</v>
      </c>
      <c r="AP789" s="88"/>
      <c r="AQ789" s="88"/>
      <c r="AR789" s="88"/>
      <c r="AS789" s="88"/>
      <c r="AT789" s="2"/>
    </row>
    <row r="790" spans="1:46">
      <c r="A790" s="14" t="str">
        <f>'data organization'!S791</f>
        <v>788:18:1.3:HS</v>
      </c>
      <c r="B790" s="45">
        <v>29.436635971069336</v>
      </c>
      <c r="C790" s="45">
        <v>34.048675537109375</v>
      </c>
      <c r="D790" s="45">
        <v>30.522239685058594</v>
      </c>
      <c r="E790" s="45">
        <v>37.024032592773437</v>
      </c>
      <c r="F790" s="45">
        <v>29.663690567016602</v>
      </c>
      <c r="G790" s="45">
        <v>33.906768798828125</v>
      </c>
      <c r="H790" s="45">
        <v>34.540626525878906</v>
      </c>
      <c r="I790" s="45">
        <v>26.764019012451172</v>
      </c>
      <c r="J790" s="45">
        <v>28.02227783203125</v>
      </c>
      <c r="K790" s="45">
        <v>29.221408843994141</v>
      </c>
      <c r="L790" s="45">
        <v>26.756923675537109</v>
      </c>
      <c r="M790" s="45">
        <v>35.661708831787109</v>
      </c>
      <c r="N790" s="45">
        <v>36.288471221923828</v>
      </c>
      <c r="O790" s="45">
        <v>28.431447982788086</v>
      </c>
      <c r="P790" s="45"/>
      <c r="Q790" s="45"/>
      <c r="R790" s="45">
        <v>33.201953887939453</v>
      </c>
      <c r="S790" s="45"/>
      <c r="T790" s="45"/>
      <c r="U790" s="45">
        <v>27.002899169921875</v>
      </c>
      <c r="V790" s="45">
        <v>33.795604705810547</v>
      </c>
      <c r="W790" s="45">
        <v>31.477760314941406</v>
      </c>
      <c r="X790" s="45"/>
      <c r="Y790" s="45"/>
      <c r="Z790" s="45">
        <v>29.982986450195313</v>
      </c>
      <c r="AA790" s="45">
        <v>26.808956146240234</v>
      </c>
      <c r="AB790" s="45">
        <v>28.112154006958008</v>
      </c>
      <c r="AC790" s="45">
        <v>31.290912628173828</v>
      </c>
      <c r="AD790" s="45">
        <v>25.825056076049805</v>
      </c>
      <c r="AE790" s="45"/>
      <c r="AF790" s="45">
        <v>25.212482452392578</v>
      </c>
      <c r="AG790" s="45"/>
      <c r="AH790" s="2">
        <f t="shared" si="729"/>
        <v>3.5289311309059817</v>
      </c>
      <c r="AI790" s="2">
        <f t="shared" si="730"/>
        <v>25.212482452392578</v>
      </c>
      <c r="AJ790" s="2">
        <f t="shared" si="731"/>
        <v>25.248257175177283</v>
      </c>
      <c r="AK790" s="2">
        <f t="shared" si="732"/>
        <v>30.541653871536255</v>
      </c>
      <c r="AL790" s="2">
        <f t="shared" si="733"/>
        <v>35.83505056789523</v>
      </c>
      <c r="AM790" s="2">
        <f t="shared" si="734"/>
        <v>37.024032592773437</v>
      </c>
      <c r="AN790" s="89"/>
      <c r="AO790" s="64">
        <f t="shared" ref="AO790" ca="1" si="754">AN788</f>
        <v>32.196570874877736</v>
      </c>
      <c r="AP790" s="88"/>
      <c r="AQ790" s="88"/>
      <c r="AR790" s="88"/>
      <c r="AS790" s="88"/>
      <c r="AT790" s="2"/>
    </row>
    <row r="791" spans="1:46">
      <c r="A791" s="14" t="str">
        <f>'data organization'!S792</f>
        <v>789:18:1.28:HI</v>
      </c>
      <c r="B791" s="45">
        <v>30.968185424804688</v>
      </c>
      <c r="C791" s="45">
        <v>31.437398910522461</v>
      </c>
      <c r="D791" s="45">
        <v>29.404134750366211</v>
      </c>
      <c r="E791" s="45">
        <v>33.001449584960938</v>
      </c>
      <c r="F791" s="45">
        <v>30.655374526977539</v>
      </c>
      <c r="G791" s="45">
        <v>30.811779022216797</v>
      </c>
      <c r="H791" s="45">
        <v>30.029754638671875</v>
      </c>
      <c r="I791" s="45">
        <v>28.309299468994141</v>
      </c>
      <c r="J791" s="45">
        <v>30.029754638671875</v>
      </c>
      <c r="K791" s="45">
        <v>33.001449584960938</v>
      </c>
      <c r="L791" s="45">
        <v>27.996490478515625</v>
      </c>
      <c r="M791" s="45">
        <v>27.370870590209961</v>
      </c>
      <c r="N791" s="45">
        <v>30.655374526977539</v>
      </c>
      <c r="O791" s="45">
        <v>27.370870590209961</v>
      </c>
      <c r="P791" s="45"/>
      <c r="Q791" s="45"/>
      <c r="R791" s="45">
        <v>26.745250701904297</v>
      </c>
      <c r="S791" s="45"/>
      <c r="T791" s="45"/>
      <c r="U791" s="45">
        <v>35.191120147705078</v>
      </c>
      <c r="V791" s="45">
        <v>28.309299468994141</v>
      </c>
      <c r="W791" s="45">
        <v>28.778514862060547</v>
      </c>
      <c r="X791" s="45"/>
      <c r="Y791" s="45"/>
      <c r="Z791" s="45">
        <v>27.683679580688477</v>
      </c>
      <c r="AA791" s="45">
        <v>31.280994415283203</v>
      </c>
      <c r="AB791" s="45">
        <v>27.370870590209961</v>
      </c>
      <c r="AC791" s="45">
        <v>29.873350143432617</v>
      </c>
      <c r="AD791" s="45">
        <v>30.029754638671875</v>
      </c>
      <c r="AE791" s="45"/>
      <c r="AF791" s="45">
        <v>24.868391036987305</v>
      </c>
      <c r="AG791" s="45"/>
      <c r="AH791" s="2">
        <f t="shared" si="729"/>
        <v>2.3079001242372645</v>
      </c>
      <c r="AI791" s="2">
        <f t="shared" si="730"/>
        <v>24.868391036987305</v>
      </c>
      <c r="AJ791" s="2">
        <f t="shared" si="731"/>
        <v>26.170375327102356</v>
      </c>
      <c r="AK791" s="2">
        <f t="shared" si="732"/>
        <v>29.632225513458252</v>
      </c>
      <c r="AL791" s="2">
        <f t="shared" si="733"/>
        <v>33.094075699814148</v>
      </c>
      <c r="AM791" s="2">
        <f t="shared" si="734"/>
        <v>35.191120147705078</v>
      </c>
      <c r="AN791" s="89">
        <f ca="1">INDIRECT("'calcGREEN(1)'!R"&amp;ROW('calcGREEN(1)'!$V$17)+(ROW(AN791)-ROW($AN$116))/3&amp;"C"&amp;COLUMN('calcGREEN(1)'!$V$17),FALSE)</f>
        <v>30.868033515221892</v>
      </c>
      <c r="AO791" s="64">
        <f t="shared" ref="AO791" ca="1" si="755">AN791</f>
        <v>30.868033515221892</v>
      </c>
      <c r="AP791" s="88">
        <f>AK791-AK794</f>
        <v>1.4141614437103271</v>
      </c>
      <c r="AQ791" s="88">
        <f>AK792-AK795</f>
        <v>1.3344491322835275</v>
      </c>
      <c r="AR791" s="88">
        <f>AK793-AK796</f>
        <v>1.5777507623036691</v>
      </c>
      <c r="AS791" s="88">
        <f>data3!AM791</f>
        <v>4.6999929412718688E-2</v>
      </c>
      <c r="AT791" s="2"/>
    </row>
    <row r="792" spans="1:46">
      <c r="A792" s="14" t="str">
        <f>'data organization'!S793</f>
        <v>790:18:1.28:LO</v>
      </c>
      <c r="B792" s="45">
        <v>28.427556991577148</v>
      </c>
      <c r="C792" s="45">
        <v>29.812313079833984</v>
      </c>
      <c r="D792" s="45">
        <v>27.557792663574219</v>
      </c>
      <c r="E792" s="45">
        <v>31.92378044128418</v>
      </c>
      <c r="F792" s="45">
        <v>28.130006790161133</v>
      </c>
      <c r="G792" s="45">
        <v>29.497596740722656</v>
      </c>
      <c r="H792" s="45">
        <v>29.217212677001953</v>
      </c>
      <c r="I792" s="45">
        <v>26.018539428710937</v>
      </c>
      <c r="J792" s="45">
        <v>26.842527389526367</v>
      </c>
      <c r="K792" s="45">
        <v>29.480430603027344</v>
      </c>
      <c r="L792" s="45">
        <v>26.06431770324707</v>
      </c>
      <c r="M792" s="45">
        <v>27.843900680541992</v>
      </c>
      <c r="N792" s="45">
        <v>30.298694610595703</v>
      </c>
      <c r="O792" s="45">
        <v>25.572214126586914</v>
      </c>
      <c r="P792" s="45"/>
      <c r="Q792" s="45"/>
      <c r="R792" s="45">
        <v>26.190204620361328</v>
      </c>
      <c r="S792" s="45"/>
      <c r="T792" s="45"/>
      <c r="U792" s="45">
        <v>29.909589767456055</v>
      </c>
      <c r="V792" s="45">
        <v>28.11284065246582</v>
      </c>
      <c r="W792" s="45">
        <v>27.655069351196289</v>
      </c>
      <c r="X792" s="45"/>
      <c r="Y792" s="45"/>
      <c r="Z792" s="45">
        <v>26.453422546386719</v>
      </c>
      <c r="AA792" s="45">
        <v>27.924009323120117</v>
      </c>
      <c r="AB792" s="45">
        <v>25.720989227294922</v>
      </c>
      <c r="AC792" s="45">
        <v>28.507667541503906</v>
      </c>
      <c r="AD792" s="45">
        <v>27.12291145324707</v>
      </c>
      <c r="AE792" s="45"/>
      <c r="AF792" s="45">
        <v>23.420690536499023</v>
      </c>
      <c r="AG792" s="45"/>
      <c r="AH792" s="2">
        <f t="shared" si="729"/>
        <v>1.8775624448127286</v>
      </c>
      <c r="AI792" s="2">
        <f t="shared" si="730"/>
        <v>23.420690536499023</v>
      </c>
      <c r="AJ792" s="2">
        <f t="shared" si="731"/>
        <v>25.00466795552769</v>
      </c>
      <c r="AK792" s="2">
        <f t="shared" si="732"/>
        <v>27.821011622746784</v>
      </c>
      <c r="AL792" s="2">
        <f t="shared" si="733"/>
        <v>30.637355289965878</v>
      </c>
      <c r="AM792" s="2">
        <f t="shared" si="734"/>
        <v>31.92378044128418</v>
      </c>
      <c r="AN792" s="89"/>
      <c r="AO792" s="64">
        <f t="shared" ref="AO792" ca="1" si="756">AN791</f>
        <v>30.868033515221892</v>
      </c>
      <c r="AP792" s="88"/>
      <c r="AQ792" s="88"/>
      <c r="AR792" s="88"/>
      <c r="AS792" s="88"/>
      <c r="AT792" s="2"/>
    </row>
    <row r="793" spans="1:46">
      <c r="A793" s="14" t="str">
        <f>'data organization'!S794</f>
        <v>791:18:1.28:HS</v>
      </c>
      <c r="B793" s="45">
        <v>27.802318572998047</v>
      </c>
      <c r="C793" s="45">
        <v>32.371784210205078</v>
      </c>
      <c r="D793" s="45">
        <v>28.925764083862305</v>
      </c>
      <c r="E793" s="45">
        <v>34.845729827880859</v>
      </c>
      <c r="F793" s="45">
        <v>28.471656799316406</v>
      </c>
      <c r="G793" s="45">
        <v>32.253528594970703</v>
      </c>
      <c r="H793" s="45">
        <v>32.821163177490234</v>
      </c>
      <c r="I793" s="45">
        <v>25.451362609863281</v>
      </c>
      <c r="J793" s="45">
        <v>26.513313293457031</v>
      </c>
      <c r="K793" s="45">
        <v>27.745555877685547</v>
      </c>
      <c r="L793" s="45">
        <v>25.505760192871094</v>
      </c>
      <c r="M793" s="45">
        <v>33.693904876708984</v>
      </c>
      <c r="N793" s="45">
        <v>34.564277648925781</v>
      </c>
      <c r="O793" s="45">
        <v>27.054931640625</v>
      </c>
      <c r="P793" s="45"/>
      <c r="Q793" s="45"/>
      <c r="R793" s="45">
        <v>31.598382949829102</v>
      </c>
      <c r="S793" s="45"/>
      <c r="T793" s="45"/>
      <c r="U793" s="45">
        <v>25.704433441162109</v>
      </c>
      <c r="V793" s="45">
        <v>32.121078491210938</v>
      </c>
      <c r="W793" s="45">
        <v>29.748836517333984</v>
      </c>
      <c r="X793" s="45"/>
      <c r="Y793" s="45"/>
      <c r="Z793" s="45">
        <v>28.436178207397461</v>
      </c>
      <c r="AA793" s="45">
        <v>25.654764175415039</v>
      </c>
      <c r="AB793" s="45">
        <v>26.600824356079102</v>
      </c>
      <c r="AC793" s="45">
        <v>29.777217864990234</v>
      </c>
      <c r="AD793" s="45">
        <v>24.618829727172852</v>
      </c>
      <c r="AE793" s="45"/>
      <c r="AF793" s="45">
        <v>23.987335205078125</v>
      </c>
      <c r="AG793" s="45"/>
      <c r="AH793" s="2">
        <f t="shared" si="729"/>
        <v>3.3093124017671025</v>
      </c>
      <c r="AI793" s="2">
        <f t="shared" si="730"/>
        <v>23.987335205078125</v>
      </c>
      <c r="AJ793" s="2">
        <f t="shared" si="731"/>
        <v>24.047236911621397</v>
      </c>
      <c r="AK793" s="2">
        <f t="shared" si="732"/>
        <v>29.011205514272053</v>
      </c>
      <c r="AL793" s="2">
        <f t="shared" si="733"/>
        <v>33.975174116922709</v>
      </c>
      <c r="AM793" s="2">
        <f t="shared" si="734"/>
        <v>34.845729827880859</v>
      </c>
      <c r="AN793" s="89"/>
      <c r="AO793" s="64">
        <f t="shared" ref="AO793" ca="1" si="757">AN791</f>
        <v>30.868033515221892</v>
      </c>
      <c r="AP793" s="88"/>
      <c r="AQ793" s="88"/>
      <c r="AR793" s="88"/>
      <c r="AS793" s="88"/>
      <c r="AT793" s="2"/>
    </row>
    <row r="794" spans="1:46">
      <c r="A794" s="14" t="str">
        <f>'data organization'!S795</f>
        <v>792:18:1.26:HI</v>
      </c>
      <c r="B794" s="45">
        <v>29.404134750366211</v>
      </c>
      <c r="C794" s="45">
        <v>29.873350143432617</v>
      </c>
      <c r="D794" s="45">
        <v>27.996490478515625</v>
      </c>
      <c r="E794" s="45">
        <v>31.437398910522461</v>
      </c>
      <c r="F794" s="45">
        <v>29.247730255126953</v>
      </c>
      <c r="G794" s="45">
        <v>29.247730255126953</v>
      </c>
      <c r="H794" s="45">
        <v>28.622110366821289</v>
      </c>
      <c r="I794" s="45">
        <v>27.058059692382813</v>
      </c>
      <c r="J794" s="45">
        <v>28.622110366821289</v>
      </c>
      <c r="K794" s="45">
        <v>31.437398910522461</v>
      </c>
      <c r="L794" s="45">
        <v>26.745250701904297</v>
      </c>
      <c r="M794" s="45">
        <v>25.963226318359375</v>
      </c>
      <c r="N794" s="45">
        <v>29.247730255126953</v>
      </c>
      <c r="O794" s="45">
        <v>26.119630813598633</v>
      </c>
      <c r="P794" s="45"/>
      <c r="Q794" s="45"/>
      <c r="R794" s="45">
        <v>25.494010925292969</v>
      </c>
      <c r="S794" s="45"/>
      <c r="T794" s="45"/>
      <c r="U794" s="45">
        <v>33.470664978027344</v>
      </c>
      <c r="V794" s="45">
        <v>26.901655197143555</v>
      </c>
      <c r="W794" s="45">
        <v>27.370870590209961</v>
      </c>
      <c r="X794" s="45"/>
      <c r="Y794" s="45"/>
      <c r="Z794" s="45">
        <v>26.276035308837891</v>
      </c>
      <c r="AA794" s="45">
        <v>29.873350143432617</v>
      </c>
      <c r="AB794" s="45">
        <v>26.119630813598633</v>
      </c>
      <c r="AC794" s="45">
        <v>28.465705871582031</v>
      </c>
      <c r="AD794" s="45">
        <v>28.622110366821289</v>
      </c>
      <c r="AE794" s="45"/>
      <c r="AF794" s="45">
        <v>23.617151260375977</v>
      </c>
      <c r="AG794" s="45"/>
      <c r="AH794" s="2">
        <f t="shared" si="729"/>
        <v>2.1988387491211556</v>
      </c>
      <c r="AI794" s="2">
        <f t="shared" si="730"/>
        <v>23.617151260375977</v>
      </c>
      <c r="AJ794" s="2">
        <f t="shared" si="731"/>
        <v>24.919805946066191</v>
      </c>
      <c r="AK794" s="2">
        <f t="shared" si="732"/>
        <v>28.218064069747925</v>
      </c>
      <c r="AL794" s="2">
        <f t="shared" si="733"/>
        <v>31.516322193429659</v>
      </c>
      <c r="AM794" s="2">
        <f t="shared" si="734"/>
        <v>33.470664978027344</v>
      </c>
      <c r="AN794" s="89">
        <f ca="1">INDIRECT("'calcGREEN(1)'!R"&amp;ROW('calcGREEN(1)'!$V$17)+(ROW(AN794)-ROW($AN$116))/3&amp;"C"&amp;COLUMN('calcGREEN(1)'!$V$17),FALSE)</f>
        <v>29.310145897707802</v>
      </c>
      <c r="AO794" s="64">
        <f t="shared" ref="AO794" ca="1" si="758">AN794</f>
        <v>29.310145897707802</v>
      </c>
      <c r="AP794" s="88">
        <f>AK794-AK797</f>
        <v>1.4662966728210449</v>
      </c>
      <c r="AQ794" s="88">
        <f>AK795-AK798</f>
        <v>1.3957233428955078</v>
      </c>
      <c r="AR794" s="88">
        <f>AK796-AK799</f>
        <v>1.6154948075612374</v>
      </c>
      <c r="AS794" s="88">
        <f>data3!AM794</f>
        <v>4.3225872901178186E-2</v>
      </c>
      <c r="AT794" s="2"/>
    </row>
    <row r="795" spans="1:46">
      <c r="A795" s="14" t="str">
        <f>'data organization'!S796</f>
        <v>793:18:1.26:LO</v>
      </c>
      <c r="B795" s="45">
        <v>27.07713508605957</v>
      </c>
      <c r="C795" s="45">
        <v>28.387502670288086</v>
      </c>
      <c r="D795" s="45">
        <v>26.235980987548828</v>
      </c>
      <c r="E795" s="45">
        <v>30.390249252319336</v>
      </c>
      <c r="F795" s="45">
        <v>26.779582977294922</v>
      </c>
      <c r="G795" s="45">
        <v>28.072786331176758</v>
      </c>
      <c r="H795" s="45">
        <v>27.815290451049805</v>
      </c>
      <c r="I795" s="45">
        <v>24.799724578857422</v>
      </c>
      <c r="J795" s="45">
        <v>25.532157897949219</v>
      </c>
      <c r="K795" s="45">
        <v>28.027008056640625</v>
      </c>
      <c r="L795" s="45">
        <v>24.828336715698242</v>
      </c>
      <c r="M795" s="45">
        <v>26.522087097167969</v>
      </c>
      <c r="N795" s="45">
        <v>28.856718063354492</v>
      </c>
      <c r="O795" s="45">
        <v>24.353399276733398</v>
      </c>
      <c r="P795" s="45"/>
      <c r="Q795" s="45"/>
      <c r="R795" s="45">
        <v>24.931333541870117</v>
      </c>
      <c r="S795" s="45"/>
      <c r="T795" s="45"/>
      <c r="U795" s="45">
        <v>28.467613220214844</v>
      </c>
      <c r="V795" s="45">
        <v>26.768138885498047</v>
      </c>
      <c r="W795" s="45">
        <v>26.333257675170898</v>
      </c>
      <c r="X795" s="45"/>
      <c r="Y795" s="45"/>
      <c r="Z795" s="45">
        <v>25.171663284301758</v>
      </c>
      <c r="AA795" s="45">
        <v>26.590753555297852</v>
      </c>
      <c r="AB795" s="45">
        <v>24.502174377441406</v>
      </c>
      <c r="AC795" s="45">
        <v>27.134355545043945</v>
      </c>
      <c r="AD795" s="45">
        <v>25.806819915771484</v>
      </c>
      <c r="AE795" s="45"/>
      <c r="AF795" s="45">
        <v>22.293430328369141</v>
      </c>
      <c r="AG795" s="45"/>
      <c r="AH795" s="2">
        <f t="shared" si="729"/>
        <v>1.784808089150133</v>
      </c>
      <c r="AI795" s="2">
        <f t="shared" si="730"/>
        <v>22.293430328369141</v>
      </c>
      <c r="AJ795" s="2">
        <f t="shared" si="731"/>
        <v>23.809350356738058</v>
      </c>
      <c r="AK795" s="2">
        <f t="shared" si="732"/>
        <v>26.486562490463257</v>
      </c>
      <c r="AL795" s="2">
        <f t="shared" si="733"/>
        <v>29.163774624188456</v>
      </c>
      <c r="AM795" s="2">
        <f t="shared" si="734"/>
        <v>30.390249252319336</v>
      </c>
      <c r="AN795" s="89"/>
      <c r="AO795" s="64">
        <f t="shared" ref="AO795" ca="1" si="759">AN794</f>
        <v>29.310145897707802</v>
      </c>
      <c r="AP795" s="88"/>
      <c r="AQ795" s="88"/>
      <c r="AR795" s="88"/>
      <c r="AS795" s="88"/>
      <c r="AT795" s="2"/>
    </row>
    <row r="796" spans="1:46">
      <c r="A796" s="14" t="str">
        <f>'data organization'!S797</f>
        <v>794:18:1.26:HS</v>
      </c>
      <c r="B796" s="45">
        <v>26.430532455444336</v>
      </c>
      <c r="C796" s="45">
        <v>30.534065246582031</v>
      </c>
      <c r="D796" s="45">
        <v>27.334020614624023</v>
      </c>
      <c r="E796" s="45">
        <v>32.977264404296875</v>
      </c>
      <c r="F796" s="45">
        <v>26.936674118041992</v>
      </c>
      <c r="G796" s="45">
        <v>30.323568344116211</v>
      </c>
      <c r="H796" s="45">
        <v>30.784770965576172</v>
      </c>
      <c r="I796" s="45">
        <v>24.280612945556641</v>
      </c>
      <c r="J796" s="45">
        <v>25.188831329345703</v>
      </c>
      <c r="K796" s="45">
        <v>26.343023300170898</v>
      </c>
      <c r="L796" s="45">
        <v>24.14579963684082</v>
      </c>
      <c r="M796" s="45">
        <v>31.719005584716797</v>
      </c>
      <c r="N796" s="45">
        <v>32.357593536376953</v>
      </c>
      <c r="O796" s="45">
        <v>25.536506652832031</v>
      </c>
      <c r="P796" s="45"/>
      <c r="Q796" s="45"/>
      <c r="R796" s="45">
        <v>29.85053825378418</v>
      </c>
      <c r="S796" s="45"/>
      <c r="T796" s="45"/>
      <c r="U796" s="45">
        <v>24.481651306152344</v>
      </c>
      <c r="V796" s="45">
        <v>30.330663681030273</v>
      </c>
      <c r="W796" s="45">
        <v>27.963150024414063</v>
      </c>
      <c r="X796" s="45"/>
      <c r="Y796" s="45"/>
      <c r="Z796" s="45">
        <v>26.98870849609375</v>
      </c>
      <c r="AA796" s="45">
        <v>24.325551986694336</v>
      </c>
      <c r="AB796" s="45">
        <v>25.240863800048828</v>
      </c>
      <c r="AC796" s="45">
        <v>28.410161972045898</v>
      </c>
      <c r="AD796" s="45">
        <v>23.242313385009766</v>
      </c>
      <c r="AE796" s="45"/>
      <c r="AF796" s="45">
        <v>22.677042007446289</v>
      </c>
      <c r="AG796" s="45"/>
      <c r="AH796" s="2">
        <f t="shared" si="729"/>
        <v>3.0461623365113155</v>
      </c>
      <c r="AI796" s="2">
        <f t="shared" si="730"/>
        <v>22.677042007446289</v>
      </c>
      <c r="AJ796" s="2">
        <f t="shared" si="731"/>
        <v>22.864211247201411</v>
      </c>
      <c r="AK796" s="2">
        <f t="shared" si="732"/>
        <v>27.433454751968384</v>
      </c>
      <c r="AL796" s="2">
        <f t="shared" si="733"/>
        <v>32.002698256735357</v>
      </c>
      <c r="AM796" s="2">
        <f t="shared" si="734"/>
        <v>32.977264404296875</v>
      </c>
      <c r="AN796" s="89"/>
      <c r="AO796" s="64">
        <f t="shared" ref="AO796" ca="1" si="760">AN794</f>
        <v>29.310145897707802</v>
      </c>
      <c r="AP796" s="88"/>
      <c r="AQ796" s="88"/>
      <c r="AR796" s="88"/>
      <c r="AS796" s="88"/>
      <c r="AT796" s="2"/>
    </row>
    <row r="797" spans="1:46">
      <c r="A797" s="14" t="str">
        <f>'data organization'!S798</f>
        <v>795:18:1.24:HI</v>
      </c>
      <c r="B797" s="45">
        <v>27.996490478515625</v>
      </c>
      <c r="C797" s="45">
        <v>28.309299468994141</v>
      </c>
      <c r="D797" s="45">
        <v>26.588846206665039</v>
      </c>
      <c r="E797" s="45">
        <v>29.716945648193359</v>
      </c>
      <c r="F797" s="45">
        <v>27.683679580688477</v>
      </c>
      <c r="G797" s="45">
        <v>27.683679580688477</v>
      </c>
      <c r="H797" s="45">
        <v>27.058059692382813</v>
      </c>
      <c r="I797" s="45">
        <v>25.650415420532227</v>
      </c>
      <c r="J797" s="45">
        <v>27.058059692382813</v>
      </c>
      <c r="K797" s="45">
        <v>29.873350143432617</v>
      </c>
      <c r="L797" s="45">
        <v>25.337606430053711</v>
      </c>
      <c r="M797" s="45">
        <v>24.711986541748047</v>
      </c>
      <c r="N797" s="45">
        <v>27.683679580688477</v>
      </c>
      <c r="O797" s="45">
        <v>24.711986541748047</v>
      </c>
      <c r="P797" s="45"/>
      <c r="Q797" s="45"/>
      <c r="R797" s="45">
        <v>24.086366653442383</v>
      </c>
      <c r="S797" s="45"/>
      <c r="T797" s="45"/>
      <c r="U797" s="45">
        <v>31.750209808349609</v>
      </c>
      <c r="V797" s="45">
        <v>25.494010925292969</v>
      </c>
      <c r="W797" s="45">
        <v>25.963226318359375</v>
      </c>
      <c r="X797" s="45"/>
      <c r="Y797" s="45"/>
      <c r="Z797" s="45">
        <v>25.024795532226563</v>
      </c>
      <c r="AA797" s="45">
        <v>28.309299468994141</v>
      </c>
      <c r="AB797" s="45">
        <v>24.711986541748047</v>
      </c>
      <c r="AC797" s="45">
        <v>27.058059692382813</v>
      </c>
      <c r="AD797" s="45">
        <v>27.214466094970703</v>
      </c>
      <c r="AE797" s="45"/>
      <c r="AF797" s="45">
        <v>22.365911483764648</v>
      </c>
      <c r="AG797" s="45"/>
      <c r="AH797" s="2">
        <f t="shared" si="729"/>
        <v>2.0879656544853047</v>
      </c>
      <c r="AI797" s="2">
        <f t="shared" si="730"/>
        <v>22.365911483764648</v>
      </c>
      <c r="AJ797" s="2">
        <f t="shared" si="731"/>
        <v>23.619818915198923</v>
      </c>
      <c r="AK797" s="2">
        <f t="shared" si="732"/>
        <v>26.75176739692688</v>
      </c>
      <c r="AL797" s="2">
        <f t="shared" si="733"/>
        <v>29.883715878654836</v>
      </c>
      <c r="AM797" s="2">
        <f t="shared" si="734"/>
        <v>31.750209808349609</v>
      </c>
      <c r="AN797" s="89">
        <f ca="1">INDIRECT("'calcGREEN(1)'!R"&amp;ROW('calcGREEN(1)'!$V$17)+(ROW(AN797)-ROW($AN$116))/3&amp;"C"&amp;COLUMN('calcGREEN(1)'!$V$17),FALSE)</f>
        <v>27.877355402265902</v>
      </c>
      <c r="AO797" s="64">
        <f t="shared" ref="AO797" ca="1" si="761">AN797</f>
        <v>27.877355402265902</v>
      </c>
      <c r="AP797" s="15"/>
      <c r="AQ797" s="15"/>
      <c r="AR797" s="15"/>
      <c r="AS797" s="2"/>
      <c r="AT797" s="2"/>
    </row>
    <row r="798" spans="1:46">
      <c r="A798" s="14" t="str">
        <f>'data organization'!S799</f>
        <v>796:18:1.24:LO</v>
      </c>
      <c r="B798" s="45">
        <v>25.658044815063477</v>
      </c>
      <c r="C798" s="45">
        <v>26.88258171081543</v>
      </c>
      <c r="D798" s="45">
        <v>24.885557174682617</v>
      </c>
      <c r="E798" s="45">
        <v>28.759441375732422</v>
      </c>
      <c r="F798" s="45">
        <v>25.354772567749023</v>
      </c>
      <c r="G798" s="45">
        <v>26.596475601196289</v>
      </c>
      <c r="H798" s="45">
        <v>26.338979721069336</v>
      </c>
      <c r="I798" s="45">
        <v>23.489356994628906</v>
      </c>
      <c r="J798" s="45">
        <v>24.193180084228516</v>
      </c>
      <c r="K798" s="45">
        <v>26.579309463500977</v>
      </c>
      <c r="L798" s="45">
        <v>23.517967224121094</v>
      </c>
      <c r="M798" s="45">
        <v>25.114442825317383</v>
      </c>
      <c r="N798" s="45">
        <v>27.328908920288086</v>
      </c>
      <c r="O798" s="45">
        <v>23.083086013793945</v>
      </c>
      <c r="P798" s="45"/>
      <c r="Q798" s="45"/>
      <c r="R798" s="45">
        <v>23.632410049438477</v>
      </c>
      <c r="S798" s="45"/>
      <c r="T798" s="45"/>
      <c r="U798" s="45">
        <v>26.962692260742188</v>
      </c>
      <c r="V798" s="45">
        <v>25.360494613647461</v>
      </c>
      <c r="W798" s="45">
        <v>24.9542236328125</v>
      </c>
      <c r="X798" s="45"/>
      <c r="Y798" s="45"/>
      <c r="Z798" s="45">
        <v>23.849851608276367</v>
      </c>
      <c r="AA798" s="45">
        <v>25.200275421142578</v>
      </c>
      <c r="AB798" s="45">
        <v>23.197528839111328</v>
      </c>
      <c r="AC798" s="45">
        <v>25.680932998657227</v>
      </c>
      <c r="AD798" s="45">
        <v>24.439231872558594</v>
      </c>
      <c r="AE798" s="45"/>
      <c r="AF798" s="45">
        <v>21.120393753051758</v>
      </c>
      <c r="AG798" s="45"/>
      <c r="AH798" s="2">
        <f t="shared" si="729"/>
        <v>1.6865711754653907</v>
      </c>
      <c r="AI798" s="2">
        <f t="shared" si="730"/>
        <v>21.120393753051758</v>
      </c>
      <c r="AJ798" s="2">
        <f t="shared" si="731"/>
        <v>22.560982384369662</v>
      </c>
      <c r="AK798" s="2">
        <f t="shared" si="732"/>
        <v>25.090839147567749</v>
      </c>
      <c r="AL798" s="2">
        <f t="shared" si="733"/>
        <v>27.620695910765836</v>
      </c>
      <c r="AM798" s="2">
        <f t="shared" si="734"/>
        <v>28.759441375732422</v>
      </c>
      <c r="AN798" s="89"/>
      <c r="AO798" s="64">
        <f t="shared" ref="AO798" ca="1" si="762">AN797</f>
        <v>27.877355402265902</v>
      </c>
      <c r="AP798" s="15"/>
      <c r="AQ798" s="15"/>
      <c r="AR798" s="15"/>
      <c r="AS798" s="2"/>
      <c r="AT798" s="2"/>
    </row>
    <row r="799" spans="1:46">
      <c r="A799" s="14" t="str">
        <f>'data organization'!S800</f>
        <v>797:18:1.24:HS</v>
      </c>
      <c r="B799" s="45">
        <v>25.018539428710938</v>
      </c>
      <c r="C799" s="45">
        <v>28.410161972045898</v>
      </c>
      <c r="D799" s="45">
        <v>25.841611862182617</v>
      </c>
      <c r="E799" s="45">
        <v>30.787136077880859</v>
      </c>
      <c r="F799" s="45">
        <v>25.349660873413086</v>
      </c>
      <c r="G799" s="45">
        <v>28.17601203918457</v>
      </c>
      <c r="H799" s="45">
        <v>28.906843185424805</v>
      </c>
      <c r="I799" s="45">
        <v>22.698329925537109</v>
      </c>
      <c r="J799" s="45">
        <v>23.890363693237305</v>
      </c>
      <c r="K799" s="45">
        <v>25.032730102539063</v>
      </c>
      <c r="L799" s="45">
        <v>22.747997283935547</v>
      </c>
      <c r="M799" s="45">
        <v>29.578546524047852</v>
      </c>
      <c r="N799" s="45">
        <v>30.482032775878906</v>
      </c>
      <c r="O799" s="45">
        <v>24.195468902587891</v>
      </c>
      <c r="P799" s="45"/>
      <c r="Q799" s="45"/>
      <c r="R799" s="45">
        <v>28.055389404296875</v>
      </c>
      <c r="S799" s="45"/>
      <c r="T799" s="45"/>
      <c r="U799" s="45">
        <v>23.195011138916016</v>
      </c>
      <c r="V799" s="45">
        <v>28.405431747436523</v>
      </c>
      <c r="W799" s="45">
        <v>26.314641952514648</v>
      </c>
      <c r="X799" s="45"/>
      <c r="Y799" s="45"/>
      <c r="Z799" s="45">
        <v>25.761196136474609</v>
      </c>
      <c r="AA799" s="45">
        <v>23.062562942504883</v>
      </c>
      <c r="AB799" s="45">
        <v>23.84779167175293</v>
      </c>
      <c r="AC799" s="45">
        <v>26.652856826782227</v>
      </c>
      <c r="AD799" s="45">
        <v>21.90363883972168</v>
      </c>
      <c r="AE799" s="45"/>
      <c r="AF799" s="45">
        <v>21.317083358764648</v>
      </c>
      <c r="AG799" s="45"/>
      <c r="AH799" s="2">
        <f t="shared" si="729"/>
        <v>2.7660308468504908</v>
      </c>
      <c r="AI799" s="2">
        <f t="shared" si="730"/>
        <v>21.317083358764648</v>
      </c>
      <c r="AJ799" s="2">
        <f t="shared" si="731"/>
        <v>21.66891367413141</v>
      </c>
      <c r="AK799" s="2">
        <f t="shared" si="732"/>
        <v>25.817959944407146</v>
      </c>
      <c r="AL799" s="2">
        <f t="shared" si="733"/>
        <v>29.967006214682883</v>
      </c>
      <c r="AM799" s="2">
        <f t="shared" si="734"/>
        <v>30.787136077880859</v>
      </c>
      <c r="AN799" s="89"/>
      <c r="AO799" s="64">
        <f t="shared" ref="AO799" ca="1" si="763">AN797</f>
        <v>27.877355402265902</v>
      </c>
      <c r="AP799" s="15"/>
      <c r="AQ799" s="15"/>
      <c r="AR799" s="15"/>
      <c r="AS799" s="2"/>
      <c r="AT799" s="2"/>
    </row>
  </sheetData>
  <mergeCells count="1137">
    <mergeCell ref="AN797:AN799"/>
    <mergeCell ref="AN116:AN118"/>
    <mergeCell ref="AN791:AN793"/>
    <mergeCell ref="AP791:AP793"/>
    <mergeCell ref="AQ791:AQ793"/>
    <mergeCell ref="AR791:AR793"/>
    <mergeCell ref="AS791:AS793"/>
    <mergeCell ref="AN794:AN796"/>
    <mergeCell ref="AP794:AP796"/>
    <mergeCell ref="AQ794:AQ796"/>
    <mergeCell ref="AR794:AR796"/>
    <mergeCell ref="AS794:AS796"/>
    <mergeCell ref="AN785:AN787"/>
    <mergeCell ref="AP785:AP787"/>
    <mergeCell ref="AQ785:AQ787"/>
    <mergeCell ref="AR785:AR787"/>
    <mergeCell ref="AS785:AS787"/>
    <mergeCell ref="AN788:AN790"/>
    <mergeCell ref="AP788:AP790"/>
    <mergeCell ref="AQ788:AQ790"/>
    <mergeCell ref="AR788:AR790"/>
    <mergeCell ref="AS788:AS790"/>
    <mergeCell ref="AN779:AN781"/>
    <mergeCell ref="AP779:AP781"/>
    <mergeCell ref="AQ779:AQ781"/>
    <mergeCell ref="AR779:AR781"/>
    <mergeCell ref="AS779:AS781"/>
    <mergeCell ref="AN782:AN784"/>
    <mergeCell ref="AP782:AP784"/>
    <mergeCell ref="AQ782:AQ784"/>
    <mergeCell ref="AR782:AR784"/>
    <mergeCell ref="AS782:AS784"/>
    <mergeCell ref="AN773:AN775"/>
    <mergeCell ref="AP773:AP775"/>
    <mergeCell ref="AQ773:AQ775"/>
    <mergeCell ref="AR773:AR775"/>
    <mergeCell ref="AS773:AS775"/>
    <mergeCell ref="AN776:AN778"/>
    <mergeCell ref="AP776:AP778"/>
    <mergeCell ref="AQ776:AQ778"/>
    <mergeCell ref="AR776:AR778"/>
    <mergeCell ref="AS776:AS778"/>
    <mergeCell ref="AN767:AN769"/>
    <mergeCell ref="AP767:AP769"/>
    <mergeCell ref="AQ767:AQ769"/>
    <mergeCell ref="AR767:AR769"/>
    <mergeCell ref="AS767:AS769"/>
    <mergeCell ref="AN770:AN772"/>
    <mergeCell ref="AP770:AP772"/>
    <mergeCell ref="AQ770:AQ772"/>
    <mergeCell ref="AR770:AR772"/>
    <mergeCell ref="AS770:AS772"/>
    <mergeCell ref="AN761:AN763"/>
    <mergeCell ref="AP761:AP763"/>
    <mergeCell ref="AQ761:AQ763"/>
    <mergeCell ref="AR761:AR763"/>
    <mergeCell ref="AS761:AS763"/>
    <mergeCell ref="AN764:AN766"/>
    <mergeCell ref="AP764:AP766"/>
    <mergeCell ref="AQ764:AQ766"/>
    <mergeCell ref="AR764:AR766"/>
    <mergeCell ref="AS764:AS766"/>
    <mergeCell ref="AN755:AN757"/>
    <mergeCell ref="AP755:AP757"/>
    <mergeCell ref="AQ755:AQ757"/>
    <mergeCell ref="AR755:AR757"/>
    <mergeCell ref="AS755:AS757"/>
    <mergeCell ref="AN758:AN760"/>
    <mergeCell ref="AP758:AP760"/>
    <mergeCell ref="AQ758:AQ760"/>
    <mergeCell ref="AR758:AR760"/>
    <mergeCell ref="AS758:AS760"/>
    <mergeCell ref="AN749:AN751"/>
    <mergeCell ref="AP749:AP751"/>
    <mergeCell ref="AQ749:AQ751"/>
    <mergeCell ref="AR749:AR751"/>
    <mergeCell ref="AS749:AS751"/>
    <mergeCell ref="AN752:AN754"/>
    <mergeCell ref="AP752:AP754"/>
    <mergeCell ref="AQ752:AQ754"/>
    <mergeCell ref="AR752:AR754"/>
    <mergeCell ref="AS752:AS754"/>
    <mergeCell ref="AN743:AN745"/>
    <mergeCell ref="AP743:AP745"/>
    <mergeCell ref="AQ743:AQ745"/>
    <mergeCell ref="AR743:AR745"/>
    <mergeCell ref="AS743:AS745"/>
    <mergeCell ref="AN746:AN748"/>
    <mergeCell ref="AP746:AP748"/>
    <mergeCell ref="AQ746:AQ748"/>
    <mergeCell ref="AR746:AR748"/>
    <mergeCell ref="AS746:AS748"/>
    <mergeCell ref="AN737:AN739"/>
    <mergeCell ref="AP737:AP739"/>
    <mergeCell ref="AQ737:AQ739"/>
    <mergeCell ref="AR737:AR739"/>
    <mergeCell ref="AS737:AS739"/>
    <mergeCell ref="AN740:AN742"/>
    <mergeCell ref="AP740:AP742"/>
    <mergeCell ref="AQ740:AQ742"/>
    <mergeCell ref="AR740:AR742"/>
    <mergeCell ref="AS740:AS742"/>
    <mergeCell ref="AN731:AN733"/>
    <mergeCell ref="AP731:AP733"/>
    <mergeCell ref="AQ731:AQ733"/>
    <mergeCell ref="AR731:AR733"/>
    <mergeCell ref="AS731:AS733"/>
    <mergeCell ref="AN734:AN736"/>
    <mergeCell ref="AP734:AP736"/>
    <mergeCell ref="AQ734:AQ736"/>
    <mergeCell ref="AR734:AR736"/>
    <mergeCell ref="AS734:AS736"/>
    <mergeCell ref="AN725:AN727"/>
    <mergeCell ref="AP725:AP727"/>
    <mergeCell ref="AQ725:AQ727"/>
    <mergeCell ref="AR725:AR727"/>
    <mergeCell ref="AS725:AS727"/>
    <mergeCell ref="AN728:AN730"/>
    <mergeCell ref="AP728:AP730"/>
    <mergeCell ref="AQ728:AQ730"/>
    <mergeCell ref="AR728:AR730"/>
    <mergeCell ref="AS728:AS730"/>
    <mergeCell ref="AN719:AN721"/>
    <mergeCell ref="AP719:AP721"/>
    <mergeCell ref="AQ719:AQ721"/>
    <mergeCell ref="AR719:AR721"/>
    <mergeCell ref="AS719:AS721"/>
    <mergeCell ref="AN722:AN724"/>
    <mergeCell ref="AP722:AP724"/>
    <mergeCell ref="AQ722:AQ724"/>
    <mergeCell ref="AR722:AR724"/>
    <mergeCell ref="AS722:AS724"/>
    <mergeCell ref="AN713:AN715"/>
    <mergeCell ref="AP713:AP715"/>
    <mergeCell ref="AQ713:AQ715"/>
    <mergeCell ref="AR713:AR715"/>
    <mergeCell ref="AS713:AS715"/>
    <mergeCell ref="AN716:AN718"/>
    <mergeCell ref="AP716:AP718"/>
    <mergeCell ref="AQ716:AQ718"/>
    <mergeCell ref="AR716:AR718"/>
    <mergeCell ref="AS716:AS718"/>
    <mergeCell ref="AN707:AN709"/>
    <mergeCell ref="AP707:AP709"/>
    <mergeCell ref="AQ707:AQ709"/>
    <mergeCell ref="AR707:AR709"/>
    <mergeCell ref="AS707:AS709"/>
    <mergeCell ref="AN710:AN712"/>
    <mergeCell ref="AP710:AP712"/>
    <mergeCell ref="AQ710:AQ712"/>
    <mergeCell ref="AR710:AR712"/>
    <mergeCell ref="AS710:AS712"/>
    <mergeCell ref="AN701:AN703"/>
    <mergeCell ref="AP701:AP703"/>
    <mergeCell ref="AQ701:AQ703"/>
    <mergeCell ref="AR701:AR703"/>
    <mergeCell ref="AS701:AS703"/>
    <mergeCell ref="AN704:AN706"/>
    <mergeCell ref="AP704:AP706"/>
    <mergeCell ref="AQ704:AQ706"/>
    <mergeCell ref="AR704:AR706"/>
    <mergeCell ref="AS704:AS706"/>
    <mergeCell ref="AN695:AN697"/>
    <mergeCell ref="AP695:AP697"/>
    <mergeCell ref="AQ695:AQ697"/>
    <mergeCell ref="AR695:AR697"/>
    <mergeCell ref="AS695:AS697"/>
    <mergeCell ref="AN698:AN700"/>
    <mergeCell ref="AP698:AP700"/>
    <mergeCell ref="AQ698:AQ700"/>
    <mergeCell ref="AR698:AR700"/>
    <mergeCell ref="AS698:AS700"/>
    <mergeCell ref="AN689:AN691"/>
    <mergeCell ref="AP689:AP691"/>
    <mergeCell ref="AQ689:AQ691"/>
    <mergeCell ref="AR689:AR691"/>
    <mergeCell ref="AS689:AS691"/>
    <mergeCell ref="AN692:AN694"/>
    <mergeCell ref="AP692:AP694"/>
    <mergeCell ref="AQ692:AQ694"/>
    <mergeCell ref="AR692:AR694"/>
    <mergeCell ref="AS692:AS694"/>
    <mergeCell ref="AN683:AN685"/>
    <mergeCell ref="AP683:AP685"/>
    <mergeCell ref="AQ683:AQ685"/>
    <mergeCell ref="AR683:AR685"/>
    <mergeCell ref="AS683:AS685"/>
    <mergeCell ref="AN686:AN688"/>
    <mergeCell ref="AP686:AP688"/>
    <mergeCell ref="AQ686:AQ688"/>
    <mergeCell ref="AR686:AR688"/>
    <mergeCell ref="AS686:AS688"/>
    <mergeCell ref="AN677:AN679"/>
    <mergeCell ref="AP677:AP679"/>
    <mergeCell ref="AQ677:AQ679"/>
    <mergeCell ref="AR677:AR679"/>
    <mergeCell ref="AS677:AS679"/>
    <mergeCell ref="AN680:AN682"/>
    <mergeCell ref="AP680:AP682"/>
    <mergeCell ref="AQ680:AQ682"/>
    <mergeCell ref="AR680:AR682"/>
    <mergeCell ref="AS680:AS682"/>
    <mergeCell ref="AN671:AN673"/>
    <mergeCell ref="AP671:AP673"/>
    <mergeCell ref="AQ671:AQ673"/>
    <mergeCell ref="AR671:AR673"/>
    <mergeCell ref="AS671:AS673"/>
    <mergeCell ref="AN674:AN676"/>
    <mergeCell ref="AP674:AP676"/>
    <mergeCell ref="AQ674:AQ676"/>
    <mergeCell ref="AR674:AR676"/>
    <mergeCell ref="AS674:AS676"/>
    <mergeCell ref="AN665:AN667"/>
    <mergeCell ref="AP665:AP667"/>
    <mergeCell ref="AQ665:AQ667"/>
    <mergeCell ref="AR665:AR667"/>
    <mergeCell ref="AS665:AS667"/>
    <mergeCell ref="AN668:AN670"/>
    <mergeCell ref="AP668:AP670"/>
    <mergeCell ref="AQ668:AQ670"/>
    <mergeCell ref="AR668:AR670"/>
    <mergeCell ref="AS668:AS670"/>
    <mergeCell ref="AN659:AN661"/>
    <mergeCell ref="AP659:AP661"/>
    <mergeCell ref="AQ659:AQ661"/>
    <mergeCell ref="AR659:AR661"/>
    <mergeCell ref="AS659:AS661"/>
    <mergeCell ref="AN662:AN664"/>
    <mergeCell ref="AP662:AP664"/>
    <mergeCell ref="AQ662:AQ664"/>
    <mergeCell ref="AR662:AR664"/>
    <mergeCell ref="AS662:AS664"/>
    <mergeCell ref="AN653:AN655"/>
    <mergeCell ref="AP653:AP655"/>
    <mergeCell ref="AQ653:AQ655"/>
    <mergeCell ref="AR653:AR655"/>
    <mergeCell ref="AS653:AS655"/>
    <mergeCell ref="AN656:AN658"/>
    <mergeCell ref="AP656:AP658"/>
    <mergeCell ref="AQ656:AQ658"/>
    <mergeCell ref="AR656:AR658"/>
    <mergeCell ref="AS656:AS658"/>
    <mergeCell ref="AN647:AN649"/>
    <mergeCell ref="AP647:AP649"/>
    <mergeCell ref="AQ647:AQ649"/>
    <mergeCell ref="AR647:AR649"/>
    <mergeCell ref="AS647:AS649"/>
    <mergeCell ref="AN650:AN652"/>
    <mergeCell ref="AP650:AP652"/>
    <mergeCell ref="AQ650:AQ652"/>
    <mergeCell ref="AR650:AR652"/>
    <mergeCell ref="AS650:AS652"/>
    <mergeCell ref="AN641:AN643"/>
    <mergeCell ref="AP641:AP643"/>
    <mergeCell ref="AQ641:AQ643"/>
    <mergeCell ref="AR641:AR643"/>
    <mergeCell ref="AS641:AS643"/>
    <mergeCell ref="AN644:AN646"/>
    <mergeCell ref="AP644:AP646"/>
    <mergeCell ref="AQ644:AQ646"/>
    <mergeCell ref="AR644:AR646"/>
    <mergeCell ref="AS644:AS646"/>
    <mergeCell ref="AN635:AN637"/>
    <mergeCell ref="AP635:AP637"/>
    <mergeCell ref="AQ635:AQ637"/>
    <mergeCell ref="AR635:AR637"/>
    <mergeCell ref="AS635:AS637"/>
    <mergeCell ref="AN638:AN640"/>
    <mergeCell ref="AP638:AP640"/>
    <mergeCell ref="AQ638:AQ640"/>
    <mergeCell ref="AR638:AR640"/>
    <mergeCell ref="AS638:AS640"/>
    <mergeCell ref="AN629:AN631"/>
    <mergeCell ref="AP629:AP631"/>
    <mergeCell ref="AQ629:AQ631"/>
    <mergeCell ref="AR629:AR631"/>
    <mergeCell ref="AS629:AS631"/>
    <mergeCell ref="AN632:AN634"/>
    <mergeCell ref="AP632:AP634"/>
    <mergeCell ref="AQ632:AQ634"/>
    <mergeCell ref="AR632:AR634"/>
    <mergeCell ref="AS632:AS634"/>
    <mergeCell ref="AN623:AN625"/>
    <mergeCell ref="AP623:AP625"/>
    <mergeCell ref="AQ623:AQ625"/>
    <mergeCell ref="AR623:AR625"/>
    <mergeCell ref="AS623:AS625"/>
    <mergeCell ref="AN626:AN628"/>
    <mergeCell ref="AP626:AP628"/>
    <mergeCell ref="AQ626:AQ628"/>
    <mergeCell ref="AR626:AR628"/>
    <mergeCell ref="AS626:AS628"/>
    <mergeCell ref="AN617:AN619"/>
    <mergeCell ref="AP617:AP619"/>
    <mergeCell ref="AQ617:AQ619"/>
    <mergeCell ref="AR617:AR619"/>
    <mergeCell ref="AS617:AS619"/>
    <mergeCell ref="AN620:AN622"/>
    <mergeCell ref="AP620:AP622"/>
    <mergeCell ref="AQ620:AQ622"/>
    <mergeCell ref="AR620:AR622"/>
    <mergeCell ref="AS620:AS622"/>
    <mergeCell ref="AN611:AN613"/>
    <mergeCell ref="AP611:AP613"/>
    <mergeCell ref="AQ611:AQ613"/>
    <mergeCell ref="AR611:AR613"/>
    <mergeCell ref="AS611:AS613"/>
    <mergeCell ref="AN614:AN616"/>
    <mergeCell ref="AP614:AP616"/>
    <mergeCell ref="AQ614:AQ616"/>
    <mergeCell ref="AR614:AR616"/>
    <mergeCell ref="AS614:AS616"/>
    <mergeCell ref="AN605:AN607"/>
    <mergeCell ref="AP605:AP607"/>
    <mergeCell ref="AQ605:AQ607"/>
    <mergeCell ref="AR605:AR607"/>
    <mergeCell ref="AS605:AS607"/>
    <mergeCell ref="AN608:AN610"/>
    <mergeCell ref="AP608:AP610"/>
    <mergeCell ref="AQ608:AQ610"/>
    <mergeCell ref="AR608:AR610"/>
    <mergeCell ref="AS608:AS610"/>
    <mergeCell ref="AN599:AN601"/>
    <mergeCell ref="AP599:AP601"/>
    <mergeCell ref="AQ599:AQ601"/>
    <mergeCell ref="AR599:AR601"/>
    <mergeCell ref="AS599:AS601"/>
    <mergeCell ref="AN602:AN604"/>
    <mergeCell ref="AP602:AP604"/>
    <mergeCell ref="AQ602:AQ604"/>
    <mergeCell ref="AR602:AR604"/>
    <mergeCell ref="AS602:AS604"/>
    <mergeCell ref="AN593:AN595"/>
    <mergeCell ref="AP593:AP595"/>
    <mergeCell ref="AQ593:AQ595"/>
    <mergeCell ref="AR593:AR595"/>
    <mergeCell ref="AS593:AS595"/>
    <mergeCell ref="AN596:AN598"/>
    <mergeCell ref="AP596:AP598"/>
    <mergeCell ref="AQ596:AQ598"/>
    <mergeCell ref="AR596:AR598"/>
    <mergeCell ref="AS596:AS598"/>
    <mergeCell ref="AN587:AN589"/>
    <mergeCell ref="AP587:AP589"/>
    <mergeCell ref="AQ587:AQ589"/>
    <mergeCell ref="AR587:AR589"/>
    <mergeCell ref="AS587:AS589"/>
    <mergeCell ref="AN590:AN592"/>
    <mergeCell ref="AP590:AP592"/>
    <mergeCell ref="AQ590:AQ592"/>
    <mergeCell ref="AR590:AR592"/>
    <mergeCell ref="AS590:AS592"/>
    <mergeCell ref="AN581:AN583"/>
    <mergeCell ref="AP581:AP583"/>
    <mergeCell ref="AQ581:AQ583"/>
    <mergeCell ref="AR581:AR583"/>
    <mergeCell ref="AS581:AS583"/>
    <mergeCell ref="AN584:AN586"/>
    <mergeCell ref="AP584:AP586"/>
    <mergeCell ref="AQ584:AQ586"/>
    <mergeCell ref="AR584:AR586"/>
    <mergeCell ref="AS584:AS586"/>
    <mergeCell ref="AN575:AN577"/>
    <mergeCell ref="AP575:AP577"/>
    <mergeCell ref="AQ575:AQ577"/>
    <mergeCell ref="AR575:AR577"/>
    <mergeCell ref="AS575:AS577"/>
    <mergeCell ref="AN578:AN580"/>
    <mergeCell ref="AP578:AP580"/>
    <mergeCell ref="AQ578:AQ580"/>
    <mergeCell ref="AR578:AR580"/>
    <mergeCell ref="AS578:AS580"/>
    <mergeCell ref="AN569:AN571"/>
    <mergeCell ref="AP569:AP571"/>
    <mergeCell ref="AQ569:AQ571"/>
    <mergeCell ref="AR569:AR571"/>
    <mergeCell ref="AS569:AS571"/>
    <mergeCell ref="AN572:AN574"/>
    <mergeCell ref="AP572:AP574"/>
    <mergeCell ref="AQ572:AQ574"/>
    <mergeCell ref="AR572:AR574"/>
    <mergeCell ref="AS572:AS574"/>
    <mergeCell ref="AN563:AN565"/>
    <mergeCell ref="AP563:AP565"/>
    <mergeCell ref="AQ563:AQ565"/>
    <mergeCell ref="AR563:AR565"/>
    <mergeCell ref="AS563:AS565"/>
    <mergeCell ref="AN566:AN568"/>
    <mergeCell ref="AP566:AP568"/>
    <mergeCell ref="AQ566:AQ568"/>
    <mergeCell ref="AR566:AR568"/>
    <mergeCell ref="AS566:AS568"/>
    <mergeCell ref="AN557:AN559"/>
    <mergeCell ref="AP557:AP559"/>
    <mergeCell ref="AQ557:AQ559"/>
    <mergeCell ref="AR557:AR559"/>
    <mergeCell ref="AS557:AS559"/>
    <mergeCell ref="AN560:AN562"/>
    <mergeCell ref="AP560:AP562"/>
    <mergeCell ref="AQ560:AQ562"/>
    <mergeCell ref="AR560:AR562"/>
    <mergeCell ref="AS560:AS562"/>
    <mergeCell ref="AN551:AN553"/>
    <mergeCell ref="AP551:AP553"/>
    <mergeCell ref="AQ551:AQ553"/>
    <mergeCell ref="AR551:AR553"/>
    <mergeCell ref="AS551:AS553"/>
    <mergeCell ref="AN554:AN556"/>
    <mergeCell ref="AP554:AP556"/>
    <mergeCell ref="AQ554:AQ556"/>
    <mergeCell ref="AR554:AR556"/>
    <mergeCell ref="AS554:AS556"/>
    <mergeCell ref="AN545:AN547"/>
    <mergeCell ref="AP545:AP547"/>
    <mergeCell ref="AQ545:AQ547"/>
    <mergeCell ref="AR545:AR547"/>
    <mergeCell ref="AS545:AS547"/>
    <mergeCell ref="AN548:AN550"/>
    <mergeCell ref="AP548:AP550"/>
    <mergeCell ref="AQ548:AQ550"/>
    <mergeCell ref="AR548:AR550"/>
    <mergeCell ref="AS548:AS550"/>
    <mergeCell ref="AN539:AN541"/>
    <mergeCell ref="AP539:AP541"/>
    <mergeCell ref="AQ539:AQ541"/>
    <mergeCell ref="AR539:AR541"/>
    <mergeCell ref="AS539:AS541"/>
    <mergeCell ref="AN542:AN544"/>
    <mergeCell ref="AP542:AP544"/>
    <mergeCell ref="AQ542:AQ544"/>
    <mergeCell ref="AR542:AR544"/>
    <mergeCell ref="AS542:AS544"/>
    <mergeCell ref="AN533:AN535"/>
    <mergeCell ref="AP533:AP535"/>
    <mergeCell ref="AQ533:AQ535"/>
    <mergeCell ref="AR533:AR535"/>
    <mergeCell ref="AS533:AS535"/>
    <mergeCell ref="AN536:AN538"/>
    <mergeCell ref="AP536:AP538"/>
    <mergeCell ref="AQ536:AQ538"/>
    <mergeCell ref="AR536:AR538"/>
    <mergeCell ref="AS536:AS538"/>
    <mergeCell ref="AN527:AN529"/>
    <mergeCell ref="AP527:AP529"/>
    <mergeCell ref="AQ527:AQ529"/>
    <mergeCell ref="AR527:AR529"/>
    <mergeCell ref="AS527:AS529"/>
    <mergeCell ref="AN530:AN532"/>
    <mergeCell ref="AP530:AP532"/>
    <mergeCell ref="AQ530:AQ532"/>
    <mergeCell ref="AR530:AR532"/>
    <mergeCell ref="AS530:AS532"/>
    <mergeCell ref="AN521:AN523"/>
    <mergeCell ref="AP521:AP523"/>
    <mergeCell ref="AQ521:AQ523"/>
    <mergeCell ref="AR521:AR523"/>
    <mergeCell ref="AS521:AS523"/>
    <mergeCell ref="AN524:AN526"/>
    <mergeCell ref="AP524:AP526"/>
    <mergeCell ref="AQ524:AQ526"/>
    <mergeCell ref="AR524:AR526"/>
    <mergeCell ref="AS524:AS526"/>
    <mergeCell ref="AN515:AN517"/>
    <mergeCell ref="AP515:AP517"/>
    <mergeCell ref="AQ515:AQ517"/>
    <mergeCell ref="AR515:AR517"/>
    <mergeCell ref="AS515:AS517"/>
    <mergeCell ref="AN518:AN520"/>
    <mergeCell ref="AP518:AP520"/>
    <mergeCell ref="AQ518:AQ520"/>
    <mergeCell ref="AR518:AR520"/>
    <mergeCell ref="AS518:AS520"/>
    <mergeCell ref="AN509:AN511"/>
    <mergeCell ref="AP509:AP511"/>
    <mergeCell ref="AQ509:AQ511"/>
    <mergeCell ref="AR509:AR511"/>
    <mergeCell ref="AS509:AS511"/>
    <mergeCell ref="AN512:AN514"/>
    <mergeCell ref="AP512:AP514"/>
    <mergeCell ref="AQ512:AQ514"/>
    <mergeCell ref="AR512:AR514"/>
    <mergeCell ref="AS512:AS514"/>
    <mergeCell ref="AN503:AN505"/>
    <mergeCell ref="AP503:AP505"/>
    <mergeCell ref="AQ503:AQ505"/>
    <mergeCell ref="AR503:AR505"/>
    <mergeCell ref="AS503:AS505"/>
    <mergeCell ref="AN506:AN508"/>
    <mergeCell ref="AP506:AP508"/>
    <mergeCell ref="AQ506:AQ508"/>
    <mergeCell ref="AR506:AR508"/>
    <mergeCell ref="AS506:AS508"/>
    <mergeCell ref="AN497:AN499"/>
    <mergeCell ref="AP497:AP499"/>
    <mergeCell ref="AQ497:AQ499"/>
    <mergeCell ref="AR497:AR499"/>
    <mergeCell ref="AS497:AS499"/>
    <mergeCell ref="AN500:AN502"/>
    <mergeCell ref="AP500:AP502"/>
    <mergeCell ref="AQ500:AQ502"/>
    <mergeCell ref="AR500:AR502"/>
    <mergeCell ref="AS500:AS502"/>
    <mergeCell ref="AN491:AN493"/>
    <mergeCell ref="AP491:AP493"/>
    <mergeCell ref="AQ491:AQ493"/>
    <mergeCell ref="AR491:AR493"/>
    <mergeCell ref="AS491:AS493"/>
    <mergeCell ref="AN494:AN496"/>
    <mergeCell ref="AP494:AP496"/>
    <mergeCell ref="AQ494:AQ496"/>
    <mergeCell ref="AR494:AR496"/>
    <mergeCell ref="AS494:AS496"/>
    <mergeCell ref="AN485:AN487"/>
    <mergeCell ref="AP485:AP487"/>
    <mergeCell ref="AQ485:AQ487"/>
    <mergeCell ref="AR485:AR487"/>
    <mergeCell ref="AS485:AS487"/>
    <mergeCell ref="AN488:AN490"/>
    <mergeCell ref="AP488:AP490"/>
    <mergeCell ref="AQ488:AQ490"/>
    <mergeCell ref="AR488:AR490"/>
    <mergeCell ref="AS488:AS490"/>
    <mergeCell ref="AN479:AN481"/>
    <mergeCell ref="AP479:AP481"/>
    <mergeCell ref="AQ479:AQ481"/>
    <mergeCell ref="AR479:AR481"/>
    <mergeCell ref="AS479:AS481"/>
    <mergeCell ref="AN482:AN484"/>
    <mergeCell ref="AP482:AP484"/>
    <mergeCell ref="AQ482:AQ484"/>
    <mergeCell ref="AR482:AR484"/>
    <mergeCell ref="AS482:AS484"/>
    <mergeCell ref="AN473:AN475"/>
    <mergeCell ref="AP473:AP475"/>
    <mergeCell ref="AQ473:AQ475"/>
    <mergeCell ref="AR473:AR475"/>
    <mergeCell ref="AS473:AS475"/>
    <mergeCell ref="AN476:AN478"/>
    <mergeCell ref="AP476:AP478"/>
    <mergeCell ref="AQ476:AQ478"/>
    <mergeCell ref="AR476:AR478"/>
    <mergeCell ref="AS476:AS478"/>
    <mergeCell ref="AN467:AN469"/>
    <mergeCell ref="AP467:AP469"/>
    <mergeCell ref="AQ467:AQ469"/>
    <mergeCell ref="AR467:AR469"/>
    <mergeCell ref="AS467:AS469"/>
    <mergeCell ref="AN470:AN472"/>
    <mergeCell ref="AP470:AP472"/>
    <mergeCell ref="AQ470:AQ472"/>
    <mergeCell ref="AR470:AR472"/>
    <mergeCell ref="AS470:AS472"/>
    <mergeCell ref="AN461:AN463"/>
    <mergeCell ref="AP461:AP463"/>
    <mergeCell ref="AQ461:AQ463"/>
    <mergeCell ref="AR461:AR463"/>
    <mergeCell ref="AS461:AS463"/>
    <mergeCell ref="AN464:AN466"/>
    <mergeCell ref="AP464:AP466"/>
    <mergeCell ref="AQ464:AQ466"/>
    <mergeCell ref="AR464:AR466"/>
    <mergeCell ref="AS464:AS466"/>
    <mergeCell ref="AN455:AN457"/>
    <mergeCell ref="AP455:AP457"/>
    <mergeCell ref="AQ455:AQ457"/>
    <mergeCell ref="AR455:AR457"/>
    <mergeCell ref="AS455:AS457"/>
    <mergeCell ref="AN458:AN460"/>
    <mergeCell ref="AP458:AP460"/>
    <mergeCell ref="AQ458:AQ460"/>
    <mergeCell ref="AR458:AR460"/>
    <mergeCell ref="AS458:AS460"/>
    <mergeCell ref="AN449:AN451"/>
    <mergeCell ref="AP449:AP451"/>
    <mergeCell ref="AQ449:AQ451"/>
    <mergeCell ref="AR449:AR451"/>
    <mergeCell ref="AS449:AS451"/>
    <mergeCell ref="AN452:AN454"/>
    <mergeCell ref="AP452:AP454"/>
    <mergeCell ref="AQ452:AQ454"/>
    <mergeCell ref="AR452:AR454"/>
    <mergeCell ref="AS452:AS454"/>
    <mergeCell ref="AN443:AN445"/>
    <mergeCell ref="AP443:AP445"/>
    <mergeCell ref="AQ443:AQ445"/>
    <mergeCell ref="AR443:AR445"/>
    <mergeCell ref="AS443:AS445"/>
    <mergeCell ref="AN446:AN448"/>
    <mergeCell ref="AP446:AP448"/>
    <mergeCell ref="AQ446:AQ448"/>
    <mergeCell ref="AR446:AR448"/>
    <mergeCell ref="AS446:AS448"/>
    <mergeCell ref="AN437:AN439"/>
    <mergeCell ref="AP437:AP439"/>
    <mergeCell ref="AQ437:AQ439"/>
    <mergeCell ref="AR437:AR439"/>
    <mergeCell ref="AS437:AS439"/>
    <mergeCell ref="AN440:AN442"/>
    <mergeCell ref="AP440:AP442"/>
    <mergeCell ref="AQ440:AQ442"/>
    <mergeCell ref="AR440:AR442"/>
    <mergeCell ref="AS440:AS442"/>
    <mergeCell ref="AN431:AN433"/>
    <mergeCell ref="AP431:AP433"/>
    <mergeCell ref="AQ431:AQ433"/>
    <mergeCell ref="AR431:AR433"/>
    <mergeCell ref="AS431:AS433"/>
    <mergeCell ref="AN434:AN436"/>
    <mergeCell ref="AP434:AP436"/>
    <mergeCell ref="AQ434:AQ436"/>
    <mergeCell ref="AR434:AR436"/>
    <mergeCell ref="AS434:AS436"/>
    <mergeCell ref="AN425:AN427"/>
    <mergeCell ref="AP425:AP427"/>
    <mergeCell ref="AQ425:AQ427"/>
    <mergeCell ref="AR425:AR427"/>
    <mergeCell ref="AS425:AS427"/>
    <mergeCell ref="AN428:AN430"/>
    <mergeCell ref="AP428:AP430"/>
    <mergeCell ref="AQ428:AQ430"/>
    <mergeCell ref="AR428:AR430"/>
    <mergeCell ref="AS428:AS430"/>
    <mergeCell ref="AN419:AN421"/>
    <mergeCell ref="AP419:AP421"/>
    <mergeCell ref="AQ419:AQ421"/>
    <mergeCell ref="AR419:AR421"/>
    <mergeCell ref="AS419:AS421"/>
    <mergeCell ref="AN422:AN424"/>
    <mergeCell ref="AP422:AP424"/>
    <mergeCell ref="AQ422:AQ424"/>
    <mergeCell ref="AR422:AR424"/>
    <mergeCell ref="AS422:AS424"/>
    <mergeCell ref="AN413:AN415"/>
    <mergeCell ref="AP413:AP415"/>
    <mergeCell ref="AQ413:AQ415"/>
    <mergeCell ref="AR413:AR415"/>
    <mergeCell ref="AS413:AS415"/>
    <mergeCell ref="AN416:AN418"/>
    <mergeCell ref="AP416:AP418"/>
    <mergeCell ref="AQ416:AQ418"/>
    <mergeCell ref="AR416:AR418"/>
    <mergeCell ref="AS416:AS418"/>
    <mergeCell ref="AN407:AN409"/>
    <mergeCell ref="AP407:AP409"/>
    <mergeCell ref="AQ407:AQ409"/>
    <mergeCell ref="AR407:AR409"/>
    <mergeCell ref="AS407:AS409"/>
    <mergeCell ref="AN410:AN412"/>
    <mergeCell ref="AP410:AP412"/>
    <mergeCell ref="AQ410:AQ412"/>
    <mergeCell ref="AR410:AR412"/>
    <mergeCell ref="AS410:AS412"/>
    <mergeCell ref="AN401:AN403"/>
    <mergeCell ref="AP401:AP403"/>
    <mergeCell ref="AQ401:AQ403"/>
    <mergeCell ref="AR401:AR403"/>
    <mergeCell ref="AS401:AS403"/>
    <mergeCell ref="AN404:AN406"/>
    <mergeCell ref="AP404:AP406"/>
    <mergeCell ref="AQ404:AQ406"/>
    <mergeCell ref="AR404:AR406"/>
    <mergeCell ref="AS404:AS406"/>
    <mergeCell ref="AN395:AN397"/>
    <mergeCell ref="AP395:AP397"/>
    <mergeCell ref="AQ395:AQ397"/>
    <mergeCell ref="AR395:AR397"/>
    <mergeCell ref="AS395:AS397"/>
    <mergeCell ref="AN398:AN400"/>
    <mergeCell ref="AP398:AP400"/>
    <mergeCell ref="AQ398:AQ400"/>
    <mergeCell ref="AR398:AR400"/>
    <mergeCell ref="AS398:AS400"/>
    <mergeCell ref="AN389:AN391"/>
    <mergeCell ref="AP389:AP391"/>
    <mergeCell ref="AQ389:AQ391"/>
    <mergeCell ref="AR389:AR391"/>
    <mergeCell ref="AS389:AS391"/>
    <mergeCell ref="AN392:AN394"/>
    <mergeCell ref="AP392:AP394"/>
    <mergeCell ref="AQ392:AQ394"/>
    <mergeCell ref="AR392:AR394"/>
    <mergeCell ref="AS392:AS394"/>
    <mergeCell ref="AN383:AN385"/>
    <mergeCell ref="AP383:AP385"/>
    <mergeCell ref="AQ383:AQ385"/>
    <mergeCell ref="AR383:AR385"/>
    <mergeCell ref="AS383:AS385"/>
    <mergeCell ref="AN386:AN388"/>
    <mergeCell ref="AP386:AP388"/>
    <mergeCell ref="AQ386:AQ388"/>
    <mergeCell ref="AR386:AR388"/>
    <mergeCell ref="AS386:AS388"/>
    <mergeCell ref="AN377:AN379"/>
    <mergeCell ref="AP377:AP379"/>
    <mergeCell ref="AQ377:AQ379"/>
    <mergeCell ref="AR377:AR379"/>
    <mergeCell ref="AS377:AS379"/>
    <mergeCell ref="AN380:AN382"/>
    <mergeCell ref="AP380:AP382"/>
    <mergeCell ref="AQ380:AQ382"/>
    <mergeCell ref="AR380:AR382"/>
    <mergeCell ref="AS380:AS382"/>
    <mergeCell ref="AN371:AN373"/>
    <mergeCell ref="AP371:AP373"/>
    <mergeCell ref="AQ371:AQ373"/>
    <mergeCell ref="AR371:AR373"/>
    <mergeCell ref="AS371:AS373"/>
    <mergeCell ref="AN374:AN376"/>
    <mergeCell ref="AP374:AP376"/>
    <mergeCell ref="AQ374:AQ376"/>
    <mergeCell ref="AR374:AR376"/>
    <mergeCell ref="AS374:AS376"/>
    <mergeCell ref="AN365:AN367"/>
    <mergeCell ref="AP365:AP367"/>
    <mergeCell ref="AQ365:AQ367"/>
    <mergeCell ref="AR365:AR367"/>
    <mergeCell ref="AS365:AS367"/>
    <mergeCell ref="AN368:AN370"/>
    <mergeCell ref="AP368:AP370"/>
    <mergeCell ref="AQ368:AQ370"/>
    <mergeCell ref="AR368:AR370"/>
    <mergeCell ref="AS368:AS370"/>
    <mergeCell ref="AN359:AN361"/>
    <mergeCell ref="AP359:AP361"/>
    <mergeCell ref="AQ359:AQ361"/>
    <mergeCell ref="AR359:AR361"/>
    <mergeCell ref="AS359:AS361"/>
    <mergeCell ref="AN362:AN364"/>
    <mergeCell ref="AP362:AP364"/>
    <mergeCell ref="AQ362:AQ364"/>
    <mergeCell ref="AR362:AR364"/>
    <mergeCell ref="AS362:AS364"/>
    <mergeCell ref="AN353:AN355"/>
    <mergeCell ref="AP353:AP355"/>
    <mergeCell ref="AQ353:AQ355"/>
    <mergeCell ref="AR353:AR355"/>
    <mergeCell ref="AS353:AS355"/>
    <mergeCell ref="AN356:AN358"/>
    <mergeCell ref="AP356:AP358"/>
    <mergeCell ref="AQ356:AQ358"/>
    <mergeCell ref="AR356:AR358"/>
    <mergeCell ref="AS356:AS358"/>
    <mergeCell ref="AN347:AN349"/>
    <mergeCell ref="AP347:AP349"/>
    <mergeCell ref="AQ347:AQ349"/>
    <mergeCell ref="AR347:AR349"/>
    <mergeCell ref="AS347:AS349"/>
    <mergeCell ref="AN350:AN352"/>
    <mergeCell ref="AP350:AP352"/>
    <mergeCell ref="AQ350:AQ352"/>
    <mergeCell ref="AR350:AR352"/>
    <mergeCell ref="AS350:AS352"/>
    <mergeCell ref="AN341:AN343"/>
    <mergeCell ref="AP341:AP343"/>
    <mergeCell ref="AQ341:AQ343"/>
    <mergeCell ref="AR341:AR343"/>
    <mergeCell ref="AS341:AS343"/>
    <mergeCell ref="AN344:AN346"/>
    <mergeCell ref="AP344:AP346"/>
    <mergeCell ref="AQ344:AQ346"/>
    <mergeCell ref="AR344:AR346"/>
    <mergeCell ref="AS344:AS346"/>
    <mergeCell ref="AN335:AN337"/>
    <mergeCell ref="AP335:AP337"/>
    <mergeCell ref="AQ335:AQ337"/>
    <mergeCell ref="AR335:AR337"/>
    <mergeCell ref="AS335:AS337"/>
    <mergeCell ref="AN338:AN340"/>
    <mergeCell ref="AP338:AP340"/>
    <mergeCell ref="AQ338:AQ340"/>
    <mergeCell ref="AR338:AR340"/>
    <mergeCell ref="AS338:AS340"/>
    <mergeCell ref="AN329:AN331"/>
    <mergeCell ref="AP329:AP331"/>
    <mergeCell ref="AQ329:AQ331"/>
    <mergeCell ref="AR329:AR331"/>
    <mergeCell ref="AS329:AS331"/>
    <mergeCell ref="AN332:AN334"/>
    <mergeCell ref="AP332:AP334"/>
    <mergeCell ref="AQ332:AQ334"/>
    <mergeCell ref="AR332:AR334"/>
    <mergeCell ref="AS332:AS334"/>
    <mergeCell ref="AN323:AN325"/>
    <mergeCell ref="AP323:AP325"/>
    <mergeCell ref="AQ323:AQ325"/>
    <mergeCell ref="AR323:AR325"/>
    <mergeCell ref="AS323:AS325"/>
    <mergeCell ref="AN326:AN328"/>
    <mergeCell ref="AP326:AP328"/>
    <mergeCell ref="AQ326:AQ328"/>
    <mergeCell ref="AR326:AR328"/>
    <mergeCell ref="AS326:AS328"/>
    <mergeCell ref="AN317:AN319"/>
    <mergeCell ref="AP317:AP319"/>
    <mergeCell ref="AQ317:AQ319"/>
    <mergeCell ref="AR317:AR319"/>
    <mergeCell ref="AS317:AS319"/>
    <mergeCell ref="AN320:AN322"/>
    <mergeCell ref="AP320:AP322"/>
    <mergeCell ref="AQ320:AQ322"/>
    <mergeCell ref="AR320:AR322"/>
    <mergeCell ref="AS320:AS322"/>
    <mergeCell ref="AN311:AN313"/>
    <mergeCell ref="AP311:AP313"/>
    <mergeCell ref="AQ311:AQ313"/>
    <mergeCell ref="AR311:AR313"/>
    <mergeCell ref="AS311:AS313"/>
    <mergeCell ref="AN314:AN316"/>
    <mergeCell ref="AP314:AP316"/>
    <mergeCell ref="AQ314:AQ316"/>
    <mergeCell ref="AR314:AR316"/>
    <mergeCell ref="AS314:AS316"/>
    <mergeCell ref="AN305:AN307"/>
    <mergeCell ref="AP305:AP307"/>
    <mergeCell ref="AQ305:AQ307"/>
    <mergeCell ref="AR305:AR307"/>
    <mergeCell ref="AS305:AS307"/>
    <mergeCell ref="AN308:AN310"/>
    <mergeCell ref="AP308:AP310"/>
    <mergeCell ref="AQ308:AQ310"/>
    <mergeCell ref="AR308:AR310"/>
    <mergeCell ref="AS308:AS310"/>
    <mergeCell ref="AN299:AN301"/>
    <mergeCell ref="AP299:AP301"/>
    <mergeCell ref="AQ299:AQ301"/>
    <mergeCell ref="AR299:AR301"/>
    <mergeCell ref="AS299:AS301"/>
    <mergeCell ref="AN302:AN304"/>
    <mergeCell ref="AP302:AP304"/>
    <mergeCell ref="AQ302:AQ304"/>
    <mergeCell ref="AR302:AR304"/>
    <mergeCell ref="AS302:AS304"/>
    <mergeCell ref="AN293:AN295"/>
    <mergeCell ref="AP293:AP295"/>
    <mergeCell ref="AQ293:AQ295"/>
    <mergeCell ref="AR293:AR295"/>
    <mergeCell ref="AS293:AS295"/>
    <mergeCell ref="AN296:AN298"/>
    <mergeCell ref="AP296:AP298"/>
    <mergeCell ref="AQ296:AQ298"/>
    <mergeCell ref="AR296:AR298"/>
    <mergeCell ref="AS296:AS298"/>
    <mergeCell ref="AN287:AN289"/>
    <mergeCell ref="AP287:AP289"/>
    <mergeCell ref="AQ287:AQ289"/>
    <mergeCell ref="AR287:AR289"/>
    <mergeCell ref="AS287:AS289"/>
    <mergeCell ref="AN290:AN292"/>
    <mergeCell ref="AP290:AP292"/>
    <mergeCell ref="AQ290:AQ292"/>
    <mergeCell ref="AR290:AR292"/>
    <mergeCell ref="AS290:AS292"/>
    <mergeCell ref="AN281:AN283"/>
    <mergeCell ref="AP281:AP283"/>
    <mergeCell ref="AQ281:AQ283"/>
    <mergeCell ref="AR281:AR283"/>
    <mergeCell ref="AS281:AS283"/>
    <mergeCell ref="AN284:AN286"/>
    <mergeCell ref="AP284:AP286"/>
    <mergeCell ref="AQ284:AQ286"/>
    <mergeCell ref="AR284:AR286"/>
    <mergeCell ref="AS284:AS286"/>
    <mergeCell ref="AN275:AN277"/>
    <mergeCell ref="AP275:AP277"/>
    <mergeCell ref="AQ275:AQ277"/>
    <mergeCell ref="AR275:AR277"/>
    <mergeCell ref="AS275:AS277"/>
    <mergeCell ref="AN278:AN280"/>
    <mergeCell ref="AP278:AP280"/>
    <mergeCell ref="AQ278:AQ280"/>
    <mergeCell ref="AR278:AR280"/>
    <mergeCell ref="AS278:AS280"/>
    <mergeCell ref="AN269:AN271"/>
    <mergeCell ref="AP269:AP271"/>
    <mergeCell ref="AQ269:AQ271"/>
    <mergeCell ref="AR269:AR271"/>
    <mergeCell ref="AS269:AS271"/>
    <mergeCell ref="AN272:AN274"/>
    <mergeCell ref="AP272:AP274"/>
    <mergeCell ref="AQ272:AQ274"/>
    <mergeCell ref="AR272:AR274"/>
    <mergeCell ref="AS272:AS274"/>
    <mergeCell ref="AN263:AN265"/>
    <mergeCell ref="AP263:AP265"/>
    <mergeCell ref="AQ263:AQ265"/>
    <mergeCell ref="AR263:AR265"/>
    <mergeCell ref="AS263:AS265"/>
    <mergeCell ref="AN266:AN268"/>
    <mergeCell ref="AP266:AP268"/>
    <mergeCell ref="AQ266:AQ268"/>
    <mergeCell ref="AR266:AR268"/>
    <mergeCell ref="AS266:AS268"/>
    <mergeCell ref="AN257:AN259"/>
    <mergeCell ref="AP257:AP259"/>
    <mergeCell ref="AQ257:AQ259"/>
    <mergeCell ref="AR257:AR259"/>
    <mergeCell ref="AS257:AS259"/>
    <mergeCell ref="AN260:AN262"/>
    <mergeCell ref="AP260:AP262"/>
    <mergeCell ref="AQ260:AQ262"/>
    <mergeCell ref="AR260:AR262"/>
    <mergeCell ref="AS260:AS262"/>
    <mergeCell ref="AN251:AN253"/>
    <mergeCell ref="AP251:AP253"/>
    <mergeCell ref="AQ251:AQ253"/>
    <mergeCell ref="AR251:AR253"/>
    <mergeCell ref="AS251:AS253"/>
    <mergeCell ref="AN254:AN256"/>
    <mergeCell ref="AP254:AP256"/>
    <mergeCell ref="AQ254:AQ256"/>
    <mergeCell ref="AR254:AR256"/>
    <mergeCell ref="AS254:AS256"/>
    <mergeCell ref="AN245:AN247"/>
    <mergeCell ref="AP245:AP247"/>
    <mergeCell ref="AQ245:AQ247"/>
    <mergeCell ref="AR245:AR247"/>
    <mergeCell ref="AS245:AS247"/>
    <mergeCell ref="AN248:AN250"/>
    <mergeCell ref="AP248:AP250"/>
    <mergeCell ref="AQ248:AQ250"/>
    <mergeCell ref="AR248:AR250"/>
    <mergeCell ref="AS248:AS250"/>
    <mergeCell ref="AN239:AN241"/>
    <mergeCell ref="AP239:AP241"/>
    <mergeCell ref="AQ239:AQ241"/>
    <mergeCell ref="AR239:AR241"/>
    <mergeCell ref="AS239:AS241"/>
    <mergeCell ref="AN242:AN244"/>
    <mergeCell ref="AP242:AP244"/>
    <mergeCell ref="AQ242:AQ244"/>
    <mergeCell ref="AR242:AR244"/>
    <mergeCell ref="AS242:AS244"/>
    <mergeCell ref="AN233:AN235"/>
    <mergeCell ref="AP233:AP235"/>
    <mergeCell ref="AQ233:AQ235"/>
    <mergeCell ref="AR233:AR235"/>
    <mergeCell ref="AS233:AS235"/>
    <mergeCell ref="AN236:AN238"/>
    <mergeCell ref="AP236:AP238"/>
    <mergeCell ref="AQ236:AQ238"/>
    <mergeCell ref="AR236:AR238"/>
    <mergeCell ref="AS236:AS238"/>
    <mergeCell ref="AN227:AN229"/>
    <mergeCell ref="AP227:AP229"/>
    <mergeCell ref="AQ227:AQ229"/>
    <mergeCell ref="AR227:AR229"/>
    <mergeCell ref="AS227:AS229"/>
    <mergeCell ref="AN230:AN232"/>
    <mergeCell ref="AP230:AP232"/>
    <mergeCell ref="AQ230:AQ232"/>
    <mergeCell ref="AR230:AR232"/>
    <mergeCell ref="AS230:AS232"/>
    <mergeCell ref="AN221:AN223"/>
    <mergeCell ref="AP221:AP223"/>
    <mergeCell ref="AQ221:AQ223"/>
    <mergeCell ref="AR221:AR223"/>
    <mergeCell ref="AS221:AS223"/>
    <mergeCell ref="AN224:AN226"/>
    <mergeCell ref="AP224:AP226"/>
    <mergeCell ref="AQ224:AQ226"/>
    <mergeCell ref="AR224:AR226"/>
    <mergeCell ref="AS224:AS226"/>
    <mergeCell ref="AN215:AN217"/>
    <mergeCell ref="AP215:AP217"/>
    <mergeCell ref="AQ215:AQ217"/>
    <mergeCell ref="AR215:AR217"/>
    <mergeCell ref="AS215:AS217"/>
    <mergeCell ref="AN218:AN220"/>
    <mergeCell ref="AP218:AP220"/>
    <mergeCell ref="AQ218:AQ220"/>
    <mergeCell ref="AR218:AR220"/>
    <mergeCell ref="AS218:AS220"/>
    <mergeCell ref="AN209:AN211"/>
    <mergeCell ref="AP209:AP211"/>
    <mergeCell ref="AQ209:AQ211"/>
    <mergeCell ref="AR209:AR211"/>
    <mergeCell ref="AS209:AS211"/>
    <mergeCell ref="AN212:AN214"/>
    <mergeCell ref="AP212:AP214"/>
    <mergeCell ref="AQ212:AQ214"/>
    <mergeCell ref="AR212:AR214"/>
    <mergeCell ref="AS212:AS214"/>
    <mergeCell ref="AN203:AN205"/>
    <mergeCell ref="AP203:AP205"/>
    <mergeCell ref="AQ203:AQ205"/>
    <mergeCell ref="AR203:AR205"/>
    <mergeCell ref="AS203:AS205"/>
    <mergeCell ref="AN206:AN208"/>
    <mergeCell ref="AP206:AP208"/>
    <mergeCell ref="AQ206:AQ208"/>
    <mergeCell ref="AR206:AR208"/>
    <mergeCell ref="AS206:AS208"/>
    <mergeCell ref="AN197:AN199"/>
    <mergeCell ref="AP197:AP199"/>
    <mergeCell ref="AQ197:AQ199"/>
    <mergeCell ref="AR197:AR199"/>
    <mergeCell ref="AS197:AS199"/>
    <mergeCell ref="AN200:AN202"/>
    <mergeCell ref="AP200:AP202"/>
    <mergeCell ref="AQ200:AQ202"/>
    <mergeCell ref="AR200:AR202"/>
    <mergeCell ref="AS200:AS202"/>
    <mergeCell ref="AN191:AN193"/>
    <mergeCell ref="AP191:AP193"/>
    <mergeCell ref="AQ191:AQ193"/>
    <mergeCell ref="AR191:AR193"/>
    <mergeCell ref="AS191:AS193"/>
    <mergeCell ref="AN194:AN196"/>
    <mergeCell ref="AP194:AP196"/>
    <mergeCell ref="AQ194:AQ196"/>
    <mergeCell ref="AR194:AR196"/>
    <mergeCell ref="AS194:AS196"/>
    <mergeCell ref="AN185:AN187"/>
    <mergeCell ref="AP185:AP187"/>
    <mergeCell ref="AQ185:AQ187"/>
    <mergeCell ref="AR185:AR187"/>
    <mergeCell ref="AS185:AS187"/>
    <mergeCell ref="AN188:AN190"/>
    <mergeCell ref="AP188:AP190"/>
    <mergeCell ref="AQ188:AQ190"/>
    <mergeCell ref="AR188:AR190"/>
    <mergeCell ref="AS188:AS190"/>
    <mergeCell ref="AN179:AN181"/>
    <mergeCell ref="AP179:AP181"/>
    <mergeCell ref="AQ179:AQ181"/>
    <mergeCell ref="AR179:AR181"/>
    <mergeCell ref="AS179:AS181"/>
    <mergeCell ref="AN182:AN184"/>
    <mergeCell ref="AP182:AP184"/>
    <mergeCell ref="AQ182:AQ184"/>
    <mergeCell ref="AR182:AR184"/>
    <mergeCell ref="AS182:AS184"/>
    <mergeCell ref="AN173:AN175"/>
    <mergeCell ref="AP173:AP175"/>
    <mergeCell ref="AQ173:AQ175"/>
    <mergeCell ref="AR173:AR175"/>
    <mergeCell ref="AS173:AS175"/>
    <mergeCell ref="AN176:AN178"/>
    <mergeCell ref="AP176:AP178"/>
    <mergeCell ref="AQ176:AQ178"/>
    <mergeCell ref="AR176:AR178"/>
    <mergeCell ref="AS176:AS178"/>
    <mergeCell ref="AN167:AN169"/>
    <mergeCell ref="AP167:AP169"/>
    <mergeCell ref="AQ167:AQ169"/>
    <mergeCell ref="AR167:AR169"/>
    <mergeCell ref="AS167:AS169"/>
    <mergeCell ref="AN170:AN172"/>
    <mergeCell ref="AP170:AP172"/>
    <mergeCell ref="AQ170:AQ172"/>
    <mergeCell ref="AR170:AR172"/>
    <mergeCell ref="AS170:AS172"/>
    <mergeCell ref="AN161:AN163"/>
    <mergeCell ref="AP161:AP163"/>
    <mergeCell ref="AQ161:AQ163"/>
    <mergeCell ref="AR161:AR163"/>
    <mergeCell ref="AS161:AS163"/>
    <mergeCell ref="AN164:AN166"/>
    <mergeCell ref="AP164:AP166"/>
    <mergeCell ref="AQ164:AQ166"/>
    <mergeCell ref="AR164:AR166"/>
    <mergeCell ref="AS164:AS166"/>
    <mergeCell ref="AN155:AN157"/>
    <mergeCell ref="AP155:AP157"/>
    <mergeCell ref="AQ155:AQ157"/>
    <mergeCell ref="AR155:AR157"/>
    <mergeCell ref="AS155:AS157"/>
    <mergeCell ref="AN158:AN160"/>
    <mergeCell ref="AP158:AP160"/>
    <mergeCell ref="AQ158:AQ160"/>
    <mergeCell ref="AR158:AR160"/>
    <mergeCell ref="AS158:AS160"/>
    <mergeCell ref="AN149:AN151"/>
    <mergeCell ref="AP149:AP151"/>
    <mergeCell ref="AQ149:AQ151"/>
    <mergeCell ref="AR149:AR151"/>
    <mergeCell ref="AS149:AS151"/>
    <mergeCell ref="AN152:AN154"/>
    <mergeCell ref="AP152:AP154"/>
    <mergeCell ref="AQ152:AQ154"/>
    <mergeCell ref="AR152:AR154"/>
    <mergeCell ref="AS152:AS154"/>
    <mergeCell ref="AN143:AN145"/>
    <mergeCell ref="AP143:AP145"/>
    <mergeCell ref="AQ143:AQ145"/>
    <mergeCell ref="AR143:AR145"/>
    <mergeCell ref="AS143:AS145"/>
    <mergeCell ref="AN146:AN148"/>
    <mergeCell ref="AP146:AP148"/>
    <mergeCell ref="AQ146:AQ148"/>
    <mergeCell ref="AR146:AR148"/>
    <mergeCell ref="AS146:AS148"/>
    <mergeCell ref="AN137:AN139"/>
    <mergeCell ref="AP137:AP139"/>
    <mergeCell ref="AQ137:AQ139"/>
    <mergeCell ref="AR137:AR139"/>
    <mergeCell ref="AS137:AS139"/>
    <mergeCell ref="AN140:AN142"/>
    <mergeCell ref="AP140:AP142"/>
    <mergeCell ref="AQ140:AQ142"/>
    <mergeCell ref="AR140:AR142"/>
    <mergeCell ref="AS140:AS142"/>
    <mergeCell ref="AN131:AN133"/>
    <mergeCell ref="AP131:AP133"/>
    <mergeCell ref="AQ131:AQ133"/>
    <mergeCell ref="AR131:AR133"/>
    <mergeCell ref="AS131:AS133"/>
    <mergeCell ref="AN134:AN136"/>
    <mergeCell ref="AP134:AP136"/>
    <mergeCell ref="AQ134:AQ136"/>
    <mergeCell ref="AR134:AR136"/>
    <mergeCell ref="AS134:AS136"/>
    <mergeCell ref="AN125:AN127"/>
    <mergeCell ref="AP125:AP127"/>
    <mergeCell ref="AQ125:AQ127"/>
    <mergeCell ref="AR125:AR127"/>
    <mergeCell ref="AS125:AS127"/>
    <mergeCell ref="AN128:AN130"/>
    <mergeCell ref="AP128:AP130"/>
    <mergeCell ref="AQ128:AQ130"/>
    <mergeCell ref="AR128:AR130"/>
    <mergeCell ref="AS128:AS130"/>
    <mergeCell ref="AN119:AN121"/>
    <mergeCell ref="AP119:AP121"/>
    <mergeCell ref="AQ119:AQ121"/>
    <mergeCell ref="AR119:AR121"/>
    <mergeCell ref="AS119:AS121"/>
    <mergeCell ref="AN122:AN124"/>
    <mergeCell ref="AP122:AP124"/>
    <mergeCell ref="AQ122:AQ124"/>
    <mergeCell ref="AR122:AR124"/>
    <mergeCell ref="AS122:AS124"/>
    <mergeCell ref="AP1:AS1"/>
    <mergeCell ref="AP116:AP118"/>
    <mergeCell ref="AQ116:AQ118"/>
    <mergeCell ref="AR116:AR118"/>
    <mergeCell ref="AS116:AS11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AV799"/>
  <sheetViews>
    <sheetView zoomScale="70" zoomScaleNormal="70" workbookViewId="0">
      <pane xSplit="7440" ySplit="6900" topLeftCell="AG739" activePane="bottomRight"/>
      <selection activeCell="C3" sqref="C3"/>
      <selection pane="topRight" activeCell="AN2" sqref="AN2:AO799"/>
      <selection pane="bottomLeft" activeCell="G756" sqref="G756"/>
      <selection pane="bottomRight" activeCell="AJ755" sqref="AJ755"/>
    </sheetView>
  </sheetViews>
  <sheetFormatPr defaultRowHeight="15"/>
  <cols>
    <col min="1" max="1" width="13.7109375" bestFit="1" customWidth="1"/>
  </cols>
  <sheetData>
    <row r="1" spans="1:48">
      <c r="B1" s="6">
        <v>0</v>
      </c>
      <c r="C1" s="6">
        <f>B1+1</f>
        <v>1</v>
      </c>
      <c r="D1" s="6">
        <f t="shared" ref="D1:AG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6">
        <f t="shared" si="0"/>
        <v>6</v>
      </c>
      <c r="I1" s="6">
        <f t="shared" si="0"/>
        <v>7</v>
      </c>
      <c r="J1" s="6">
        <f t="shared" si="0"/>
        <v>8</v>
      </c>
      <c r="K1" s="6">
        <f t="shared" si="0"/>
        <v>9</v>
      </c>
      <c r="L1" s="6">
        <f t="shared" si="0"/>
        <v>10</v>
      </c>
      <c r="M1" s="6">
        <f t="shared" si="0"/>
        <v>11</v>
      </c>
      <c r="N1" s="6">
        <f t="shared" si="0"/>
        <v>12</v>
      </c>
      <c r="O1" s="6">
        <f t="shared" si="0"/>
        <v>13</v>
      </c>
      <c r="P1" s="6">
        <f t="shared" si="0"/>
        <v>14</v>
      </c>
      <c r="Q1" s="6">
        <f t="shared" si="0"/>
        <v>15</v>
      </c>
      <c r="R1" s="6">
        <f t="shared" si="0"/>
        <v>16</v>
      </c>
      <c r="S1" s="6">
        <f t="shared" si="0"/>
        <v>17</v>
      </c>
      <c r="T1" s="6">
        <f t="shared" si="0"/>
        <v>18</v>
      </c>
      <c r="U1" s="6">
        <f t="shared" si="0"/>
        <v>19</v>
      </c>
      <c r="V1" s="6">
        <f t="shared" si="0"/>
        <v>20</v>
      </c>
      <c r="W1" s="6">
        <f t="shared" si="0"/>
        <v>21</v>
      </c>
      <c r="X1" s="6">
        <f t="shared" si="0"/>
        <v>22</v>
      </c>
      <c r="Y1" s="6">
        <f t="shared" si="0"/>
        <v>23</v>
      </c>
      <c r="Z1" s="6">
        <f t="shared" si="0"/>
        <v>24</v>
      </c>
      <c r="AA1" s="6">
        <f t="shared" si="0"/>
        <v>25</v>
      </c>
      <c r="AB1" s="6">
        <f t="shared" si="0"/>
        <v>26</v>
      </c>
      <c r="AC1" s="6">
        <f t="shared" si="0"/>
        <v>27</v>
      </c>
      <c r="AD1" s="6">
        <f t="shared" si="0"/>
        <v>28</v>
      </c>
      <c r="AE1" s="6">
        <f t="shared" si="0"/>
        <v>29</v>
      </c>
      <c r="AF1" s="6">
        <f t="shared" si="0"/>
        <v>30</v>
      </c>
      <c r="AG1" s="6">
        <f t="shared" si="0"/>
        <v>31</v>
      </c>
      <c r="AH1" s="2" t="s">
        <v>42</v>
      </c>
      <c r="AI1" s="2" t="s">
        <v>4</v>
      </c>
      <c r="AJ1" s="35" t="s">
        <v>43</v>
      </c>
      <c r="AK1" s="2" t="s">
        <v>9</v>
      </c>
      <c r="AL1" s="35" t="s">
        <v>44</v>
      </c>
      <c r="AM1" s="65" t="s">
        <v>5</v>
      </c>
      <c r="AN1" s="65" t="s">
        <v>0</v>
      </c>
      <c r="AO1" s="65" t="s">
        <v>51</v>
      </c>
      <c r="AP1" s="91" t="s">
        <v>45</v>
      </c>
      <c r="AQ1" s="91"/>
      <c r="AR1" s="91"/>
      <c r="AS1" s="91"/>
      <c r="AT1" s="2"/>
      <c r="AU1" s="123"/>
      <c r="AV1" s="156"/>
    </row>
    <row r="2" spans="1:48">
      <c r="A2" s="14" t="str">
        <f>'data organization'!S3</f>
        <v>0:2:3.5:HI</v>
      </c>
      <c r="B2">
        <v>10250</v>
      </c>
      <c r="C2">
        <v>10250</v>
      </c>
      <c r="D2">
        <v>10250</v>
      </c>
      <c r="E2">
        <v>10250</v>
      </c>
      <c r="F2">
        <v>10250</v>
      </c>
      <c r="G2">
        <v>10250</v>
      </c>
      <c r="H2">
        <v>10250</v>
      </c>
      <c r="I2">
        <v>10250</v>
      </c>
      <c r="J2">
        <v>10250</v>
      </c>
      <c r="K2">
        <v>10250</v>
      </c>
      <c r="L2">
        <v>10250</v>
      </c>
      <c r="M2">
        <v>10250</v>
      </c>
      <c r="N2">
        <v>10250</v>
      </c>
      <c r="O2">
        <v>10250</v>
      </c>
      <c r="P2">
        <v>10250</v>
      </c>
      <c r="Q2">
        <v>10250</v>
      </c>
      <c r="R2">
        <v>10250</v>
      </c>
      <c r="U2">
        <v>10250</v>
      </c>
      <c r="V2">
        <v>10250</v>
      </c>
      <c r="W2">
        <v>10250</v>
      </c>
      <c r="Z2">
        <v>10250</v>
      </c>
      <c r="AA2">
        <v>10250</v>
      </c>
      <c r="AB2">
        <v>10250</v>
      </c>
      <c r="AC2">
        <v>10250</v>
      </c>
      <c r="AD2">
        <v>10250</v>
      </c>
      <c r="AE2">
        <v>10250</v>
      </c>
      <c r="AF2">
        <v>10250</v>
      </c>
      <c r="AG2">
        <v>10250</v>
      </c>
      <c r="AH2" s="2">
        <f>STDEV(B2:AG2)</f>
        <v>0</v>
      </c>
      <c r="AI2" s="60">
        <f>MIN(B2:AG2)</f>
        <v>10250</v>
      </c>
      <c r="AJ2" s="2">
        <f>AK2-1.5*AH2</f>
        <v>10250</v>
      </c>
      <c r="AK2" s="2">
        <f>AVERAGE(B2:AG2)</f>
        <v>10250</v>
      </c>
      <c r="AL2" s="2">
        <f>AK2+1.5*AH2</f>
        <v>10250</v>
      </c>
      <c r="AM2" s="2">
        <f>MAX(B2:AG2)</f>
        <v>10250</v>
      </c>
      <c r="AN2" s="2">
        <f ca="1">'calcBLUE(2)'!E17</f>
        <v>16113.885737710609</v>
      </c>
      <c r="AO2" s="2"/>
      <c r="AP2" s="2" t="s">
        <v>2</v>
      </c>
      <c r="AQ2" s="2" t="s">
        <v>1</v>
      </c>
      <c r="AR2" s="2" t="s">
        <v>3</v>
      </c>
      <c r="AS2" s="2" t="s">
        <v>46</v>
      </c>
      <c r="AT2" s="2">
        <f>AVERAGE(AT49:AT115)</f>
        <v>31.672699009354989</v>
      </c>
      <c r="AU2" s="123"/>
      <c r="AV2" s="156"/>
    </row>
    <row r="3" spans="1:48">
      <c r="A3" s="14" t="str">
        <f>'data organization'!S4</f>
        <v>1:2:3.48:HI</v>
      </c>
      <c r="B3">
        <v>10250</v>
      </c>
      <c r="C3">
        <v>10250</v>
      </c>
      <c r="D3">
        <v>10250</v>
      </c>
      <c r="E3">
        <v>10250</v>
      </c>
      <c r="F3">
        <v>10250</v>
      </c>
      <c r="G3">
        <v>10250</v>
      </c>
      <c r="H3">
        <v>10250</v>
      </c>
      <c r="I3">
        <v>10250</v>
      </c>
      <c r="J3">
        <v>10250</v>
      </c>
      <c r="K3">
        <v>10250</v>
      </c>
      <c r="L3">
        <v>10250</v>
      </c>
      <c r="M3">
        <v>10250</v>
      </c>
      <c r="N3">
        <v>10250</v>
      </c>
      <c r="O3">
        <v>10250</v>
      </c>
      <c r="P3">
        <v>10250</v>
      </c>
      <c r="Q3">
        <v>10250</v>
      </c>
      <c r="R3">
        <v>10250</v>
      </c>
      <c r="U3">
        <v>10250</v>
      </c>
      <c r="V3">
        <v>10250</v>
      </c>
      <c r="W3">
        <v>10250</v>
      </c>
      <c r="Z3">
        <v>10250</v>
      </c>
      <c r="AA3">
        <v>10250</v>
      </c>
      <c r="AB3">
        <v>10250</v>
      </c>
      <c r="AC3">
        <v>10250</v>
      </c>
      <c r="AD3">
        <v>10250</v>
      </c>
      <c r="AE3">
        <v>10250</v>
      </c>
      <c r="AF3">
        <v>10250</v>
      </c>
      <c r="AG3">
        <v>10250</v>
      </c>
      <c r="AH3" s="2">
        <f t="shared" ref="AH3:AH66" si="1">STDEV(B3:AG3)</f>
        <v>0</v>
      </c>
      <c r="AI3" s="2">
        <f t="shared" ref="AI3:AI66" si="2">MIN(B3:AG3)</f>
        <v>10250</v>
      </c>
      <c r="AJ3" s="2">
        <f t="shared" ref="AJ3:AJ66" si="3">AK3-1.5*AH3</f>
        <v>10250</v>
      </c>
      <c r="AK3" s="2">
        <f t="shared" ref="AK3:AK66" si="4">AVERAGE(B3:AG3)</f>
        <v>10250</v>
      </c>
      <c r="AL3" s="2">
        <f t="shared" ref="AL3:AL66" si="5">AK3+1.5*AH3</f>
        <v>10250</v>
      </c>
      <c r="AM3" s="2">
        <f t="shared" ref="AM3:AM66" si="6">MAX(B3:AG3)</f>
        <v>10250</v>
      </c>
      <c r="AN3" s="2">
        <f ca="1">'calcBLUE(2)'!E18</f>
        <v>16066.470687467636</v>
      </c>
      <c r="AO3" s="2"/>
      <c r="AP3" s="2">
        <f>AK2-AK3</f>
        <v>0</v>
      </c>
      <c r="AQ3" s="2"/>
      <c r="AR3" s="2"/>
      <c r="AS3" s="2">
        <f>data3!AM2</f>
        <v>1.1725798576109128</v>
      </c>
      <c r="AT3" s="2"/>
      <c r="AU3" s="123"/>
      <c r="AV3" s="156"/>
    </row>
    <row r="4" spans="1:48">
      <c r="A4" s="14" t="str">
        <f>'data organization'!S5</f>
        <v>2:2:3.46:HI</v>
      </c>
      <c r="B4">
        <v>10250</v>
      </c>
      <c r="C4">
        <v>10250</v>
      </c>
      <c r="D4">
        <v>10250</v>
      </c>
      <c r="E4">
        <v>10250</v>
      </c>
      <c r="F4">
        <v>10250</v>
      </c>
      <c r="G4">
        <v>10250</v>
      </c>
      <c r="H4">
        <v>10250</v>
      </c>
      <c r="I4">
        <v>10250</v>
      </c>
      <c r="J4">
        <v>10250</v>
      </c>
      <c r="K4">
        <v>10250</v>
      </c>
      <c r="L4">
        <v>10250</v>
      </c>
      <c r="M4">
        <v>10250</v>
      </c>
      <c r="N4">
        <v>10250</v>
      </c>
      <c r="O4">
        <v>10250</v>
      </c>
      <c r="P4">
        <v>10250</v>
      </c>
      <c r="Q4">
        <v>10250</v>
      </c>
      <c r="R4">
        <v>10250</v>
      </c>
      <c r="U4">
        <v>10250</v>
      </c>
      <c r="V4">
        <v>10250</v>
      </c>
      <c r="W4">
        <v>10250</v>
      </c>
      <c r="Z4">
        <v>10250</v>
      </c>
      <c r="AA4">
        <v>10250</v>
      </c>
      <c r="AB4">
        <v>10250</v>
      </c>
      <c r="AC4">
        <v>10250</v>
      </c>
      <c r="AD4">
        <v>10250</v>
      </c>
      <c r="AE4">
        <v>10250</v>
      </c>
      <c r="AF4">
        <v>10250</v>
      </c>
      <c r="AG4">
        <v>10250</v>
      </c>
      <c r="AH4" s="2">
        <f t="shared" si="1"/>
        <v>0</v>
      </c>
      <c r="AI4" s="2">
        <f t="shared" si="2"/>
        <v>10250</v>
      </c>
      <c r="AJ4" s="2">
        <f t="shared" si="3"/>
        <v>10250</v>
      </c>
      <c r="AK4" s="2">
        <f t="shared" si="4"/>
        <v>10250</v>
      </c>
      <c r="AL4" s="2">
        <f t="shared" si="5"/>
        <v>10250</v>
      </c>
      <c r="AM4" s="2">
        <f t="shared" si="6"/>
        <v>10250</v>
      </c>
      <c r="AN4" s="2">
        <f ca="1">'calcBLUE(2)'!E19</f>
        <v>16020.425205598867</v>
      </c>
      <c r="AO4" s="2"/>
      <c r="AP4" s="2">
        <f t="shared" ref="AP4:AP67" si="7">AK3-AK4</f>
        <v>0</v>
      </c>
      <c r="AQ4" s="2"/>
      <c r="AR4" s="2"/>
      <c r="AS4" s="2">
        <f>data3!AM3</f>
        <v>1.1387102680821499</v>
      </c>
      <c r="AT4" s="2"/>
      <c r="AU4" s="123"/>
      <c r="AV4" s="156"/>
    </row>
    <row r="5" spans="1:48">
      <c r="A5" s="14" t="str">
        <f>'data organization'!S6</f>
        <v>3:2:3.44:HI</v>
      </c>
      <c r="B5">
        <v>10250</v>
      </c>
      <c r="C5">
        <v>10250</v>
      </c>
      <c r="D5">
        <v>10250</v>
      </c>
      <c r="E5">
        <v>10250</v>
      </c>
      <c r="F5">
        <v>10250</v>
      </c>
      <c r="G5">
        <v>10250</v>
      </c>
      <c r="H5">
        <v>10250</v>
      </c>
      <c r="I5">
        <v>10250</v>
      </c>
      <c r="J5">
        <v>10250</v>
      </c>
      <c r="K5">
        <v>10250</v>
      </c>
      <c r="L5">
        <v>10250</v>
      </c>
      <c r="M5">
        <v>10250</v>
      </c>
      <c r="N5">
        <v>10250</v>
      </c>
      <c r="O5">
        <v>10250</v>
      </c>
      <c r="P5">
        <v>10250</v>
      </c>
      <c r="Q5">
        <v>10250</v>
      </c>
      <c r="R5">
        <v>10250</v>
      </c>
      <c r="U5">
        <v>10250</v>
      </c>
      <c r="V5">
        <v>10250</v>
      </c>
      <c r="W5">
        <v>10250</v>
      </c>
      <c r="Z5">
        <v>10250</v>
      </c>
      <c r="AA5">
        <v>10250</v>
      </c>
      <c r="AB5">
        <v>10250</v>
      </c>
      <c r="AC5">
        <v>10250</v>
      </c>
      <c r="AD5">
        <v>10250</v>
      </c>
      <c r="AE5">
        <v>10250</v>
      </c>
      <c r="AF5">
        <v>10250</v>
      </c>
      <c r="AG5">
        <v>10250</v>
      </c>
      <c r="AH5" s="2">
        <f t="shared" si="1"/>
        <v>0</v>
      </c>
      <c r="AI5" s="2">
        <f t="shared" si="2"/>
        <v>10250</v>
      </c>
      <c r="AJ5" s="2">
        <f t="shared" si="3"/>
        <v>10250</v>
      </c>
      <c r="AK5" s="2">
        <f t="shared" si="4"/>
        <v>10250</v>
      </c>
      <c r="AL5" s="2">
        <f t="shared" si="5"/>
        <v>10250</v>
      </c>
      <c r="AM5" s="2">
        <f t="shared" si="6"/>
        <v>10250</v>
      </c>
      <c r="AN5" s="2">
        <f ca="1">'calcBLUE(2)'!E20</f>
        <v>15946.856833097958</v>
      </c>
      <c r="AO5" s="2"/>
      <c r="AP5" s="2">
        <f t="shared" si="7"/>
        <v>0</v>
      </c>
      <c r="AQ5" s="2"/>
      <c r="AR5" s="2"/>
      <c r="AS5" s="2">
        <f>data3!AM4</f>
        <v>1.8193546418220876</v>
      </c>
      <c r="AT5" s="2"/>
      <c r="AU5" s="123"/>
      <c r="AV5" s="156"/>
    </row>
    <row r="6" spans="1:48">
      <c r="A6" s="14" t="str">
        <f>'data organization'!S7</f>
        <v>4:2:3.42:HI</v>
      </c>
      <c r="B6">
        <v>10250</v>
      </c>
      <c r="C6">
        <v>10250</v>
      </c>
      <c r="D6">
        <v>10250</v>
      </c>
      <c r="E6">
        <v>10250</v>
      </c>
      <c r="F6">
        <v>10250</v>
      </c>
      <c r="G6">
        <v>10250</v>
      </c>
      <c r="H6">
        <v>10250</v>
      </c>
      <c r="I6">
        <v>10250</v>
      </c>
      <c r="J6">
        <v>10250</v>
      </c>
      <c r="K6">
        <v>10250</v>
      </c>
      <c r="L6">
        <v>10250</v>
      </c>
      <c r="M6">
        <v>10250</v>
      </c>
      <c r="N6">
        <v>10250</v>
      </c>
      <c r="O6">
        <v>10250</v>
      </c>
      <c r="P6">
        <v>10250</v>
      </c>
      <c r="Q6">
        <v>10250</v>
      </c>
      <c r="R6">
        <v>10250</v>
      </c>
      <c r="U6">
        <v>10250</v>
      </c>
      <c r="V6">
        <v>10250</v>
      </c>
      <c r="W6">
        <v>10250</v>
      </c>
      <c r="Z6">
        <v>10250</v>
      </c>
      <c r="AA6">
        <v>10250</v>
      </c>
      <c r="AB6">
        <v>10250</v>
      </c>
      <c r="AC6">
        <v>10250</v>
      </c>
      <c r="AD6">
        <v>10250</v>
      </c>
      <c r="AE6">
        <v>10250</v>
      </c>
      <c r="AF6">
        <v>10250</v>
      </c>
      <c r="AG6">
        <v>10250</v>
      </c>
      <c r="AH6" s="2">
        <f t="shared" si="1"/>
        <v>0</v>
      </c>
      <c r="AI6" s="2">
        <f t="shared" si="2"/>
        <v>10250</v>
      </c>
      <c r="AJ6" s="2">
        <f t="shared" si="3"/>
        <v>10250</v>
      </c>
      <c r="AK6" s="2">
        <f t="shared" si="4"/>
        <v>10250</v>
      </c>
      <c r="AL6" s="2">
        <f t="shared" si="5"/>
        <v>10250</v>
      </c>
      <c r="AM6" s="2">
        <f t="shared" si="6"/>
        <v>10250</v>
      </c>
      <c r="AN6" s="2">
        <f ca="1">'calcBLUE(2)'!E21</f>
        <v>15898.006890786492</v>
      </c>
      <c r="AO6" s="2"/>
      <c r="AP6" s="2">
        <f t="shared" si="7"/>
        <v>0</v>
      </c>
      <c r="AQ6" s="2"/>
      <c r="AR6" s="2"/>
      <c r="AS6" s="2">
        <f>data3!AM5</f>
        <v>1.2080649099041807</v>
      </c>
      <c r="AT6" s="2"/>
      <c r="AU6" s="123"/>
      <c r="AV6" s="156"/>
    </row>
    <row r="7" spans="1:48">
      <c r="A7" s="14" t="str">
        <f>'data organization'!S8</f>
        <v>5:2:3.4:HI</v>
      </c>
      <c r="B7">
        <v>10250</v>
      </c>
      <c r="C7">
        <v>10250</v>
      </c>
      <c r="D7">
        <v>10250</v>
      </c>
      <c r="E7">
        <v>10250</v>
      </c>
      <c r="F7">
        <v>10250</v>
      </c>
      <c r="G7">
        <v>10250</v>
      </c>
      <c r="H7">
        <v>10250</v>
      </c>
      <c r="I7">
        <v>10250</v>
      </c>
      <c r="J7">
        <v>10250</v>
      </c>
      <c r="K7">
        <v>10250</v>
      </c>
      <c r="L7">
        <v>10250</v>
      </c>
      <c r="M7">
        <v>10250</v>
      </c>
      <c r="N7">
        <v>10250</v>
      </c>
      <c r="O7">
        <v>10250</v>
      </c>
      <c r="P7">
        <v>10250</v>
      </c>
      <c r="Q7">
        <v>10250</v>
      </c>
      <c r="R7">
        <v>10250</v>
      </c>
      <c r="U7">
        <v>10250</v>
      </c>
      <c r="V7">
        <v>10250</v>
      </c>
      <c r="W7">
        <v>10250</v>
      </c>
      <c r="Z7">
        <v>10250</v>
      </c>
      <c r="AA7">
        <v>10250</v>
      </c>
      <c r="AB7">
        <v>10250</v>
      </c>
      <c r="AC7">
        <v>10250</v>
      </c>
      <c r="AD7">
        <v>10250</v>
      </c>
      <c r="AE7">
        <v>10250</v>
      </c>
      <c r="AF7">
        <v>10250</v>
      </c>
      <c r="AG7">
        <v>10250</v>
      </c>
      <c r="AH7" s="2">
        <f t="shared" si="1"/>
        <v>0</v>
      </c>
      <c r="AI7" s="2">
        <f t="shared" si="2"/>
        <v>10250</v>
      </c>
      <c r="AJ7" s="2">
        <f t="shared" si="3"/>
        <v>10250</v>
      </c>
      <c r="AK7" s="2">
        <f t="shared" si="4"/>
        <v>10250</v>
      </c>
      <c r="AL7" s="2">
        <f t="shared" si="5"/>
        <v>10250</v>
      </c>
      <c r="AM7" s="2">
        <f t="shared" si="6"/>
        <v>10250</v>
      </c>
      <c r="AN7" s="2">
        <f ca="1">'calcBLUE(2)'!E22</f>
        <v>15824.503762365379</v>
      </c>
      <c r="AO7" s="2"/>
      <c r="AP7" s="2">
        <f t="shared" si="7"/>
        <v>0</v>
      </c>
      <c r="AQ7" s="2"/>
      <c r="AR7" s="2"/>
      <c r="AS7" s="2">
        <f>data3!AM6</f>
        <v>1.8177411479334751</v>
      </c>
      <c r="AT7" s="2"/>
      <c r="AU7" s="123"/>
      <c r="AV7" s="156"/>
    </row>
    <row r="8" spans="1:48">
      <c r="A8" s="14" t="str">
        <f>'data organization'!S9</f>
        <v>6:2:3.38:HI</v>
      </c>
      <c r="B8">
        <v>10250</v>
      </c>
      <c r="C8">
        <v>10250</v>
      </c>
      <c r="D8">
        <v>10250</v>
      </c>
      <c r="E8">
        <v>10250</v>
      </c>
      <c r="F8">
        <v>10250</v>
      </c>
      <c r="G8">
        <v>10250</v>
      </c>
      <c r="H8">
        <v>10250</v>
      </c>
      <c r="I8">
        <v>10250</v>
      </c>
      <c r="J8">
        <v>10250</v>
      </c>
      <c r="K8">
        <v>10250</v>
      </c>
      <c r="L8">
        <v>10250</v>
      </c>
      <c r="M8">
        <v>10250</v>
      </c>
      <c r="N8">
        <v>10250</v>
      </c>
      <c r="O8">
        <v>10250</v>
      </c>
      <c r="P8">
        <v>10250</v>
      </c>
      <c r="Q8">
        <v>10250</v>
      </c>
      <c r="R8">
        <v>10250</v>
      </c>
      <c r="U8">
        <v>10250</v>
      </c>
      <c r="V8">
        <v>10250</v>
      </c>
      <c r="W8">
        <v>10250</v>
      </c>
      <c r="Z8">
        <v>10250</v>
      </c>
      <c r="AA8">
        <v>10250</v>
      </c>
      <c r="AB8">
        <v>10250</v>
      </c>
      <c r="AC8">
        <v>10250</v>
      </c>
      <c r="AD8">
        <v>10250</v>
      </c>
      <c r="AE8">
        <v>10250</v>
      </c>
      <c r="AF8">
        <v>10250</v>
      </c>
      <c r="AG8">
        <v>10250</v>
      </c>
      <c r="AH8" s="2">
        <f t="shared" si="1"/>
        <v>0</v>
      </c>
      <c r="AI8" s="2">
        <f t="shared" si="2"/>
        <v>10250</v>
      </c>
      <c r="AJ8" s="2">
        <f t="shared" si="3"/>
        <v>10250</v>
      </c>
      <c r="AK8" s="2">
        <f t="shared" si="4"/>
        <v>10250</v>
      </c>
      <c r="AL8" s="2">
        <f t="shared" si="5"/>
        <v>10250</v>
      </c>
      <c r="AM8" s="2">
        <f t="shared" si="6"/>
        <v>10250</v>
      </c>
      <c r="AN8" s="2">
        <f ca="1">'calcBLUE(2)'!E23</f>
        <v>15753.935502932056</v>
      </c>
      <c r="AO8" s="2"/>
      <c r="AP8" s="2">
        <f t="shared" si="7"/>
        <v>0</v>
      </c>
      <c r="AQ8" s="2"/>
      <c r="AR8" s="2"/>
      <c r="AS8" s="2">
        <f>data3!AM7</f>
        <v>1.7451614872102255</v>
      </c>
      <c r="AT8" s="2"/>
      <c r="AU8" s="123"/>
      <c r="AV8" s="156"/>
    </row>
    <row r="9" spans="1:48">
      <c r="A9" s="14" t="str">
        <f>'data organization'!S10</f>
        <v>7:2:3.36:HI</v>
      </c>
      <c r="B9">
        <v>10250</v>
      </c>
      <c r="C9">
        <v>10250</v>
      </c>
      <c r="D9">
        <v>10250</v>
      </c>
      <c r="E9">
        <v>10250</v>
      </c>
      <c r="F9">
        <v>10250</v>
      </c>
      <c r="G9">
        <v>10250</v>
      </c>
      <c r="H9">
        <v>10250</v>
      </c>
      <c r="I9">
        <v>10250</v>
      </c>
      <c r="J9">
        <v>10250</v>
      </c>
      <c r="K9">
        <v>10250</v>
      </c>
      <c r="L9">
        <v>10250</v>
      </c>
      <c r="M9">
        <v>10250</v>
      </c>
      <c r="N9">
        <v>10250</v>
      </c>
      <c r="O9">
        <v>10250</v>
      </c>
      <c r="P9">
        <v>10250</v>
      </c>
      <c r="Q9">
        <v>10250</v>
      </c>
      <c r="R9">
        <v>10250</v>
      </c>
      <c r="U9">
        <v>10250</v>
      </c>
      <c r="V9">
        <v>10250</v>
      </c>
      <c r="W9">
        <v>10250</v>
      </c>
      <c r="Z9">
        <v>10250</v>
      </c>
      <c r="AA9">
        <v>10250</v>
      </c>
      <c r="AB9">
        <v>10250</v>
      </c>
      <c r="AC9">
        <v>10250</v>
      </c>
      <c r="AD9">
        <v>10250</v>
      </c>
      <c r="AE9">
        <v>10250</v>
      </c>
      <c r="AF9">
        <v>10250</v>
      </c>
      <c r="AG9">
        <v>10250</v>
      </c>
      <c r="AH9" s="2">
        <f t="shared" si="1"/>
        <v>0</v>
      </c>
      <c r="AI9" s="2">
        <f t="shared" si="2"/>
        <v>10250</v>
      </c>
      <c r="AJ9" s="2">
        <f t="shared" si="3"/>
        <v>10250</v>
      </c>
      <c r="AK9" s="2">
        <f t="shared" si="4"/>
        <v>10250</v>
      </c>
      <c r="AL9" s="2">
        <f t="shared" si="5"/>
        <v>10250</v>
      </c>
      <c r="AM9" s="2">
        <f t="shared" si="6"/>
        <v>10250</v>
      </c>
      <c r="AN9" s="2">
        <f ca="1">'calcBLUE(2)'!E24</f>
        <v>15690.997974520043</v>
      </c>
      <c r="AO9" s="2"/>
      <c r="AP9" s="2">
        <f t="shared" si="7"/>
        <v>0</v>
      </c>
      <c r="AQ9" s="2"/>
      <c r="AR9" s="2"/>
      <c r="AS9" s="2">
        <f>data3!AM8</f>
        <v>1.556452597341206</v>
      </c>
      <c r="AT9" s="2"/>
      <c r="AU9" s="123"/>
      <c r="AV9" s="156"/>
    </row>
    <row r="10" spans="1:48">
      <c r="A10" s="14" t="str">
        <f>'data organization'!S11</f>
        <v>8:2:3.34:HI</v>
      </c>
      <c r="B10">
        <v>10250</v>
      </c>
      <c r="C10">
        <v>10250</v>
      </c>
      <c r="D10">
        <v>10250</v>
      </c>
      <c r="E10">
        <v>10250</v>
      </c>
      <c r="F10">
        <v>10250</v>
      </c>
      <c r="G10">
        <v>10250</v>
      </c>
      <c r="H10">
        <v>10250</v>
      </c>
      <c r="I10">
        <v>10250</v>
      </c>
      <c r="J10">
        <v>10250</v>
      </c>
      <c r="K10">
        <v>10250</v>
      </c>
      <c r="L10">
        <v>10250</v>
      </c>
      <c r="M10">
        <v>10250</v>
      </c>
      <c r="N10">
        <v>10250</v>
      </c>
      <c r="O10">
        <v>10250</v>
      </c>
      <c r="P10">
        <v>10250</v>
      </c>
      <c r="Q10">
        <v>10250</v>
      </c>
      <c r="R10">
        <v>10250</v>
      </c>
      <c r="U10">
        <v>10250</v>
      </c>
      <c r="V10">
        <v>10250</v>
      </c>
      <c r="W10">
        <v>10250</v>
      </c>
      <c r="Z10">
        <v>10250</v>
      </c>
      <c r="AA10">
        <v>10250</v>
      </c>
      <c r="AB10">
        <v>10250</v>
      </c>
      <c r="AC10">
        <v>10250</v>
      </c>
      <c r="AD10">
        <v>10250</v>
      </c>
      <c r="AE10">
        <v>10250</v>
      </c>
      <c r="AF10">
        <v>10250</v>
      </c>
      <c r="AG10">
        <v>10250</v>
      </c>
      <c r="AH10" s="2">
        <f t="shared" si="1"/>
        <v>0</v>
      </c>
      <c r="AI10" s="2">
        <f t="shared" si="2"/>
        <v>10250</v>
      </c>
      <c r="AJ10" s="2">
        <f t="shared" si="3"/>
        <v>10250</v>
      </c>
      <c r="AK10" s="2">
        <f t="shared" si="4"/>
        <v>10250</v>
      </c>
      <c r="AL10" s="2">
        <f t="shared" si="5"/>
        <v>10250</v>
      </c>
      <c r="AM10" s="2">
        <f t="shared" si="6"/>
        <v>10250</v>
      </c>
      <c r="AN10" s="2">
        <f ca="1">'calcBLUE(2)'!E25</f>
        <v>15620.82109995099</v>
      </c>
      <c r="AO10" s="2"/>
      <c r="AP10" s="2">
        <f t="shared" si="7"/>
        <v>0</v>
      </c>
      <c r="AQ10" s="2"/>
      <c r="AR10" s="2"/>
      <c r="AS10" s="2">
        <f>data3!AM9</f>
        <v>1.7354824927545565</v>
      </c>
      <c r="AT10" s="2"/>
      <c r="AU10" s="123"/>
      <c r="AV10" s="156"/>
    </row>
    <row r="11" spans="1:48">
      <c r="A11" s="14" t="str">
        <f>'data organization'!S12</f>
        <v>9:2:3.32:HI</v>
      </c>
      <c r="B11">
        <v>10250</v>
      </c>
      <c r="C11">
        <v>10250</v>
      </c>
      <c r="D11">
        <v>10250</v>
      </c>
      <c r="E11">
        <v>10250</v>
      </c>
      <c r="F11">
        <v>10250</v>
      </c>
      <c r="G11">
        <v>10250</v>
      </c>
      <c r="H11">
        <v>10250</v>
      </c>
      <c r="I11">
        <v>10250</v>
      </c>
      <c r="J11">
        <v>10250</v>
      </c>
      <c r="K11">
        <v>10250</v>
      </c>
      <c r="L11">
        <v>10250</v>
      </c>
      <c r="M11">
        <v>10250</v>
      </c>
      <c r="N11">
        <v>10250</v>
      </c>
      <c r="O11">
        <v>10250</v>
      </c>
      <c r="P11">
        <v>10250</v>
      </c>
      <c r="Q11">
        <v>10250</v>
      </c>
      <c r="R11">
        <v>10250</v>
      </c>
      <c r="U11">
        <v>10250</v>
      </c>
      <c r="V11">
        <v>10250</v>
      </c>
      <c r="W11">
        <v>10250</v>
      </c>
      <c r="Z11">
        <v>10250</v>
      </c>
      <c r="AA11">
        <v>10250</v>
      </c>
      <c r="AB11">
        <v>10250</v>
      </c>
      <c r="AC11">
        <v>10250</v>
      </c>
      <c r="AD11">
        <v>10250</v>
      </c>
      <c r="AE11">
        <v>10250</v>
      </c>
      <c r="AF11">
        <v>10250</v>
      </c>
      <c r="AG11">
        <v>10250</v>
      </c>
      <c r="AH11" s="2">
        <f t="shared" si="1"/>
        <v>0</v>
      </c>
      <c r="AI11" s="2">
        <f t="shared" si="2"/>
        <v>10250</v>
      </c>
      <c r="AJ11" s="2">
        <f t="shared" si="3"/>
        <v>10250</v>
      </c>
      <c r="AK11" s="2">
        <f t="shared" si="4"/>
        <v>10250</v>
      </c>
      <c r="AL11" s="2">
        <f t="shared" si="5"/>
        <v>10250</v>
      </c>
      <c r="AM11" s="2">
        <f t="shared" si="6"/>
        <v>10250</v>
      </c>
      <c r="AN11" s="2">
        <f ca="1">'calcBLUE(2)'!E26</f>
        <v>15552.665955903349</v>
      </c>
      <c r="AO11" s="2"/>
      <c r="AP11" s="2">
        <f t="shared" si="7"/>
        <v>0</v>
      </c>
      <c r="AQ11" s="2"/>
      <c r="AR11" s="2"/>
      <c r="AS11" s="2">
        <f>data3!AM10</f>
        <v>1.6854848554057185</v>
      </c>
      <c r="AT11" s="2"/>
      <c r="AU11" s="123"/>
      <c r="AV11" s="156"/>
    </row>
    <row r="12" spans="1:48">
      <c r="A12" s="14" t="str">
        <f>'data organization'!S13</f>
        <v>10:2:3.3:HI</v>
      </c>
      <c r="B12">
        <v>10250</v>
      </c>
      <c r="C12">
        <v>10250</v>
      </c>
      <c r="D12">
        <v>10250</v>
      </c>
      <c r="E12">
        <v>10250</v>
      </c>
      <c r="F12">
        <v>10250</v>
      </c>
      <c r="G12">
        <v>10250</v>
      </c>
      <c r="H12">
        <v>10250</v>
      </c>
      <c r="I12">
        <v>10250</v>
      </c>
      <c r="J12">
        <v>10250</v>
      </c>
      <c r="K12">
        <v>10250</v>
      </c>
      <c r="L12">
        <v>10250</v>
      </c>
      <c r="M12">
        <v>10250</v>
      </c>
      <c r="N12">
        <v>10250</v>
      </c>
      <c r="O12">
        <v>10250</v>
      </c>
      <c r="P12">
        <v>10250</v>
      </c>
      <c r="Q12">
        <v>10250</v>
      </c>
      <c r="R12">
        <v>10250</v>
      </c>
      <c r="U12">
        <v>10250</v>
      </c>
      <c r="V12">
        <v>10250</v>
      </c>
      <c r="W12">
        <v>10250</v>
      </c>
      <c r="Z12">
        <v>10250</v>
      </c>
      <c r="AA12">
        <v>10250</v>
      </c>
      <c r="AB12">
        <v>10250</v>
      </c>
      <c r="AC12">
        <v>10250</v>
      </c>
      <c r="AD12">
        <v>10250</v>
      </c>
      <c r="AE12">
        <v>10250</v>
      </c>
      <c r="AF12">
        <v>10250</v>
      </c>
      <c r="AG12">
        <v>10250</v>
      </c>
      <c r="AH12" s="2">
        <f t="shared" si="1"/>
        <v>0</v>
      </c>
      <c r="AI12" s="2">
        <f t="shared" si="2"/>
        <v>10250</v>
      </c>
      <c r="AJ12" s="2">
        <f t="shared" si="3"/>
        <v>10250</v>
      </c>
      <c r="AK12" s="2">
        <f t="shared" si="4"/>
        <v>10250</v>
      </c>
      <c r="AL12" s="2">
        <f t="shared" si="5"/>
        <v>10250</v>
      </c>
      <c r="AM12" s="2">
        <f t="shared" si="6"/>
        <v>10250</v>
      </c>
      <c r="AN12" s="2">
        <f ca="1">'calcBLUE(2)'!E27</f>
        <v>15473.488582902542</v>
      </c>
      <c r="AO12" s="2"/>
      <c r="AP12" s="2">
        <f t="shared" si="7"/>
        <v>0</v>
      </c>
      <c r="AQ12" s="2"/>
      <c r="AR12" s="2"/>
      <c r="AS12" s="2">
        <f>data3!AM11</f>
        <v>1.9580658943422691</v>
      </c>
      <c r="AT12" s="2"/>
      <c r="AU12" s="123"/>
      <c r="AV12" s="156"/>
    </row>
    <row r="13" spans="1:48">
      <c r="A13" s="14" t="str">
        <f>'data organization'!S14</f>
        <v>11:2:3.28:HI</v>
      </c>
      <c r="B13">
        <v>10250</v>
      </c>
      <c r="C13">
        <v>10250</v>
      </c>
      <c r="D13">
        <v>10250</v>
      </c>
      <c r="E13">
        <v>10250</v>
      </c>
      <c r="F13">
        <v>10250</v>
      </c>
      <c r="G13">
        <v>10250</v>
      </c>
      <c r="H13">
        <v>10250</v>
      </c>
      <c r="I13">
        <v>10250</v>
      </c>
      <c r="J13">
        <v>10250</v>
      </c>
      <c r="K13">
        <v>10250</v>
      </c>
      <c r="L13">
        <v>10250</v>
      </c>
      <c r="M13">
        <v>10250</v>
      </c>
      <c r="N13">
        <v>10250</v>
      </c>
      <c r="O13">
        <v>10250</v>
      </c>
      <c r="P13">
        <v>10250</v>
      </c>
      <c r="Q13">
        <v>10250</v>
      </c>
      <c r="R13">
        <v>10250</v>
      </c>
      <c r="U13">
        <v>10250</v>
      </c>
      <c r="V13">
        <v>10250</v>
      </c>
      <c r="W13">
        <v>10250</v>
      </c>
      <c r="Z13">
        <v>10250</v>
      </c>
      <c r="AA13">
        <v>10250</v>
      </c>
      <c r="AB13">
        <v>10250</v>
      </c>
      <c r="AC13">
        <v>10250</v>
      </c>
      <c r="AD13">
        <v>10250</v>
      </c>
      <c r="AE13">
        <v>10250</v>
      </c>
      <c r="AF13">
        <v>10250</v>
      </c>
      <c r="AG13">
        <v>10250</v>
      </c>
      <c r="AH13" s="2">
        <f t="shared" si="1"/>
        <v>0</v>
      </c>
      <c r="AI13" s="2">
        <f t="shared" si="2"/>
        <v>10250</v>
      </c>
      <c r="AJ13" s="2">
        <f t="shared" si="3"/>
        <v>10250</v>
      </c>
      <c r="AK13" s="2">
        <f t="shared" si="4"/>
        <v>10250</v>
      </c>
      <c r="AL13" s="2">
        <f t="shared" si="5"/>
        <v>10250</v>
      </c>
      <c r="AM13" s="2">
        <f t="shared" si="6"/>
        <v>10250</v>
      </c>
      <c r="AN13" s="2">
        <f ca="1">'calcBLUE(2)'!E28</f>
        <v>15408.131463792479</v>
      </c>
      <c r="AO13" s="2"/>
      <c r="AP13" s="2">
        <f t="shared" si="7"/>
        <v>0</v>
      </c>
      <c r="AQ13" s="2"/>
      <c r="AR13" s="2"/>
      <c r="AS13" s="2">
        <f>data3!AM12</f>
        <v>1.6162893643942766</v>
      </c>
      <c r="AT13" s="2"/>
      <c r="AU13" s="123"/>
      <c r="AV13" s="156"/>
    </row>
    <row r="14" spans="1:48">
      <c r="A14" s="14" t="str">
        <f>'data organization'!S15</f>
        <v>12:2:3.26:HI</v>
      </c>
      <c r="B14">
        <v>10250</v>
      </c>
      <c r="C14">
        <v>10250</v>
      </c>
      <c r="D14">
        <v>10250</v>
      </c>
      <c r="E14">
        <v>10250</v>
      </c>
      <c r="F14">
        <v>10250</v>
      </c>
      <c r="G14">
        <v>10250</v>
      </c>
      <c r="H14">
        <v>10250</v>
      </c>
      <c r="I14">
        <v>10250</v>
      </c>
      <c r="J14">
        <v>10250</v>
      </c>
      <c r="K14">
        <v>10250</v>
      </c>
      <c r="L14">
        <v>10250</v>
      </c>
      <c r="M14">
        <v>10250</v>
      </c>
      <c r="N14">
        <v>10250</v>
      </c>
      <c r="O14">
        <v>10250</v>
      </c>
      <c r="P14">
        <v>10250</v>
      </c>
      <c r="Q14">
        <v>10250</v>
      </c>
      <c r="R14">
        <v>10250</v>
      </c>
      <c r="U14">
        <v>10250</v>
      </c>
      <c r="V14">
        <v>10250</v>
      </c>
      <c r="W14">
        <v>10250</v>
      </c>
      <c r="Z14">
        <v>10250</v>
      </c>
      <c r="AA14">
        <v>10250</v>
      </c>
      <c r="AB14">
        <v>10250</v>
      </c>
      <c r="AC14">
        <v>10250</v>
      </c>
      <c r="AD14">
        <v>10250</v>
      </c>
      <c r="AE14">
        <v>10250</v>
      </c>
      <c r="AF14">
        <v>10250</v>
      </c>
      <c r="AG14">
        <v>10250</v>
      </c>
      <c r="AH14" s="2">
        <f t="shared" si="1"/>
        <v>0</v>
      </c>
      <c r="AI14" s="2">
        <f t="shared" si="2"/>
        <v>10250</v>
      </c>
      <c r="AJ14" s="2">
        <f t="shared" si="3"/>
        <v>10250</v>
      </c>
      <c r="AK14" s="2">
        <f t="shared" si="4"/>
        <v>10250</v>
      </c>
      <c r="AL14" s="2">
        <f t="shared" si="5"/>
        <v>10250</v>
      </c>
      <c r="AM14" s="2">
        <f t="shared" si="6"/>
        <v>10250</v>
      </c>
      <c r="AN14" s="2">
        <f ca="1">'calcBLUE(2)'!E29</f>
        <v>15420.464571966922</v>
      </c>
      <c r="AO14" s="2"/>
      <c r="AP14" s="2">
        <f t="shared" si="7"/>
        <v>0</v>
      </c>
      <c r="AQ14" s="2"/>
      <c r="AR14" s="2"/>
      <c r="AS14" s="2">
        <f>data3!AM13</f>
        <v>-0.30499923870127077</v>
      </c>
      <c r="AT14" s="2"/>
      <c r="AU14" s="123"/>
      <c r="AV14" s="156"/>
    </row>
    <row r="15" spans="1:48">
      <c r="A15" s="14" t="str">
        <f>'data organization'!S16</f>
        <v>13:2:3.24:HI</v>
      </c>
      <c r="B15">
        <v>10250</v>
      </c>
      <c r="C15">
        <v>10250</v>
      </c>
      <c r="D15">
        <v>10250</v>
      </c>
      <c r="E15">
        <v>10250</v>
      </c>
      <c r="F15">
        <v>10250</v>
      </c>
      <c r="G15">
        <v>10250</v>
      </c>
      <c r="H15">
        <v>10250</v>
      </c>
      <c r="I15">
        <v>10250</v>
      </c>
      <c r="J15">
        <v>10250</v>
      </c>
      <c r="K15">
        <v>10250</v>
      </c>
      <c r="L15">
        <v>10250</v>
      </c>
      <c r="M15">
        <v>10250</v>
      </c>
      <c r="N15">
        <v>10250</v>
      </c>
      <c r="O15">
        <v>10250</v>
      </c>
      <c r="P15">
        <v>10250</v>
      </c>
      <c r="Q15">
        <v>10250</v>
      </c>
      <c r="R15">
        <v>10250</v>
      </c>
      <c r="U15">
        <v>10250</v>
      </c>
      <c r="V15">
        <v>10250</v>
      </c>
      <c r="W15">
        <v>10250</v>
      </c>
      <c r="Z15">
        <v>10250</v>
      </c>
      <c r="AA15">
        <v>10250</v>
      </c>
      <c r="AB15">
        <v>10250</v>
      </c>
      <c r="AC15">
        <v>10250</v>
      </c>
      <c r="AD15">
        <v>10250</v>
      </c>
      <c r="AE15">
        <v>10250</v>
      </c>
      <c r="AF15">
        <v>10250</v>
      </c>
      <c r="AG15">
        <v>10250</v>
      </c>
      <c r="AH15" s="2">
        <f t="shared" si="1"/>
        <v>0</v>
      </c>
      <c r="AI15" s="2">
        <f t="shared" si="2"/>
        <v>10250</v>
      </c>
      <c r="AJ15" s="2">
        <f t="shared" si="3"/>
        <v>10250</v>
      </c>
      <c r="AK15" s="2">
        <f t="shared" si="4"/>
        <v>10250</v>
      </c>
      <c r="AL15" s="2">
        <f t="shared" si="5"/>
        <v>10250</v>
      </c>
      <c r="AM15" s="2">
        <f t="shared" si="6"/>
        <v>10250</v>
      </c>
      <c r="AN15" s="2">
        <f ca="1">'calcBLUE(2)'!E30</f>
        <v>15370.962507315497</v>
      </c>
      <c r="AO15" s="2"/>
      <c r="AP15" s="2">
        <f t="shared" si="7"/>
        <v>0</v>
      </c>
      <c r="AQ15" s="2"/>
      <c r="AR15" s="2"/>
      <c r="AS15" s="2">
        <f>data3!AM14</f>
        <v>1.2241919732862812</v>
      </c>
      <c r="AT15" s="2"/>
      <c r="AU15" s="123"/>
      <c r="AV15" s="156"/>
    </row>
    <row r="16" spans="1:48">
      <c r="A16" s="14" t="str">
        <f>'data organization'!S17</f>
        <v>14:2:3.22:HI</v>
      </c>
      <c r="B16">
        <v>10250</v>
      </c>
      <c r="C16">
        <v>10250</v>
      </c>
      <c r="D16">
        <v>10250</v>
      </c>
      <c r="E16">
        <v>10250</v>
      </c>
      <c r="F16">
        <v>10250</v>
      </c>
      <c r="G16">
        <v>10250</v>
      </c>
      <c r="H16">
        <v>10250</v>
      </c>
      <c r="I16">
        <v>10250</v>
      </c>
      <c r="J16">
        <v>10250</v>
      </c>
      <c r="K16">
        <v>10250</v>
      </c>
      <c r="L16">
        <v>10250</v>
      </c>
      <c r="M16">
        <v>10250</v>
      </c>
      <c r="N16">
        <v>10250</v>
      </c>
      <c r="O16">
        <v>10250</v>
      </c>
      <c r="P16">
        <v>10250</v>
      </c>
      <c r="Q16">
        <v>10250</v>
      </c>
      <c r="R16">
        <v>10250</v>
      </c>
      <c r="U16">
        <v>10250</v>
      </c>
      <c r="V16">
        <v>10250</v>
      </c>
      <c r="W16">
        <v>10250</v>
      </c>
      <c r="Z16">
        <v>10250</v>
      </c>
      <c r="AA16">
        <v>10250</v>
      </c>
      <c r="AB16">
        <v>10250</v>
      </c>
      <c r="AC16">
        <v>10250</v>
      </c>
      <c r="AD16">
        <v>10250</v>
      </c>
      <c r="AE16">
        <v>10250</v>
      </c>
      <c r="AF16">
        <v>10250</v>
      </c>
      <c r="AG16">
        <v>10250</v>
      </c>
      <c r="AH16" s="2">
        <f t="shared" si="1"/>
        <v>0</v>
      </c>
      <c r="AI16" s="2">
        <f t="shared" si="2"/>
        <v>10250</v>
      </c>
      <c r="AJ16" s="2">
        <f t="shared" si="3"/>
        <v>10250</v>
      </c>
      <c r="AK16" s="2">
        <f t="shared" si="4"/>
        <v>10250</v>
      </c>
      <c r="AL16" s="2">
        <f t="shared" si="5"/>
        <v>10250</v>
      </c>
      <c r="AM16" s="2">
        <f t="shared" si="6"/>
        <v>10250</v>
      </c>
      <c r="AN16" s="2">
        <f ca="1">'calcBLUE(2)'!E31</f>
        <v>15291.198176440032</v>
      </c>
      <c r="AO16" s="2"/>
      <c r="AP16" s="2">
        <f t="shared" si="7"/>
        <v>0</v>
      </c>
      <c r="AQ16" s="2"/>
      <c r="AR16" s="2"/>
      <c r="AS16" s="2">
        <f>data3!AM15</f>
        <v>1.9725814327117064</v>
      </c>
      <c r="AT16" s="2"/>
      <c r="AU16" s="123"/>
      <c r="AV16" s="156"/>
    </row>
    <row r="17" spans="1:48">
      <c r="A17" s="14" t="str">
        <f>'data organization'!S18</f>
        <v>15:2:3.2:HI</v>
      </c>
      <c r="B17">
        <v>10250</v>
      </c>
      <c r="C17">
        <v>10250</v>
      </c>
      <c r="D17">
        <v>10250</v>
      </c>
      <c r="E17">
        <v>10250</v>
      </c>
      <c r="F17">
        <v>10250</v>
      </c>
      <c r="G17">
        <v>10250</v>
      </c>
      <c r="H17">
        <v>10250</v>
      </c>
      <c r="I17">
        <v>10250</v>
      </c>
      <c r="J17">
        <v>10250</v>
      </c>
      <c r="K17">
        <v>10250</v>
      </c>
      <c r="L17">
        <v>10250</v>
      </c>
      <c r="M17">
        <v>10250</v>
      </c>
      <c r="N17">
        <v>10250</v>
      </c>
      <c r="O17">
        <v>10250</v>
      </c>
      <c r="P17">
        <v>10250</v>
      </c>
      <c r="Q17">
        <v>10250</v>
      </c>
      <c r="R17">
        <v>10250</v>
      </c>
      <c r="U17">
        <v>10250</v>
      </c>
      <c r="V17">
        <v>10250</v>
      </c>
      <c r="W17">
        <v>10250</v>
      </c>
      <c r="Z17">
        <v>10250</v>
      </c>
      <c r="AA17">
        <v>10250</v>
      </c>
      <c r="AB17">
        <v>10250</v>
      </c>
      <c r="AC17">
        <v>10250</v>
      </c>
      <c r="AD17">
        <v>10250</v>
      </c>
      <c r="AE17">
        <v>10250</v>
      </c>
      <c r="AF17">
        <v>10250</v>
      </c>
      <c r="AG17">
        <v>10250</v>
      </c>
      <c r="AH17" s="2">
        <f t="shared" si="1"/>
        <v>0</v>
      </c>
      <c r="AI17" s="2">
        <f t="shared" si="2"/>
        <v>10250</v>
      </c>
      <c r="AJ17" s="2">
        <f t="shared" si="3"/>
        <v>10250</v>
      </c>
      <c r="AK17" s="2">
        <f t="shared" si="4"/>
        <v>10250</v>
      </c>
      <c r="AL17" s="2">
        <f t="shared" si="5"/>
        <v>10250</v>
      </c>
      <c r="AM17" s="2">
        <f t="shared" si="6"/>
        <v>10250</v>
      </c>
      <c r="AN17" s="2">
        <f ca="1">'calcBLUE(2)'!E32</f>
        <v>15199.759454464196</v>
      </c>
      <c r="AO17" s="2"/>
      <c r="AP17" s="2">
        <f t="shared" si="7"/>
        <v>0</v>
      </c>
      <c r="AQ17" s="2"/>
      <c r="AR17" s="2"/>
      <c r="AS17" s="2">
        <f>data3!AM16</f>
        <v>2.2612905194682753</v>
      </c>
      <c r="AT17" s="2"/>
      <c r="AU17" s="123"/>
      <c r="AV17" s="156"/>
    </row>
    <row r="18" spans="1:48">
      <c r="A18" s="14" t="str">
        <f>'data organization'!S19</f>
        <v>16:2:3.18:HI</v>
      </c>
      <c r="B18">
        <v>10250</v>
      </c>
      <c r="C18">
        <v>10250</v>
      </c>
      <c r="D18">
        <v>10250</v>
      </c>
      <c r="E18">
        <v>10250</v>
      </c>
      <c r="F18">
        <v>10250</v>
      </c>
      <c r="G18">
        <v>10250</v>
      </c>
      <c r="H18">
        <v>10250</v>
      </c>
      <c r="I18">
        <v>10250</v>
      </c>
      <c r="J18">
        <v>10250</v>
      </c>
      <c r="K18">
        <v>10250</v>
      </c>
      <c r="L18">
        <v>10250</v>
      </c>
      <c r="M18">
        <v>10250</v>
      </c>
      <c r="N18">
        <v>10250</v>
      </c>
      <c r="O18">
        <v>10250</v>
      </c>
      <c r="P18">
        <v>10250</v>
      </c>
      <c r="Q18">
        <v>10250</v>
      </c>
      <c r="R18">
        <v>10250</v>
      </c>
      <c r="U18">
        <v>10250</v>
      </c>
      <c r="V18">
        <v>10250</v>
      </c>
      <c r="W18">
        <v>10250</v>
      </c>
      <c r="Z18">
        <v>10250</v>
      </c>
      <c r="AA18">
        <v>10250</v>
      </c>
      <c r="AB18">
        <v>10250</v>
      </c>
      <c r="AC18">
        <v>10250</v>
      </c>
      <c r="AD18">
        <v>10250</v>
      </c>
      <c r="AE18">
        <v>10250</v>
      </c>
      <c r="AF18">
        <v>10250</v>
      </c>
      <c r="AG18">
        <v>10250</v>
      </c>
      <c r="AH18" s="2">
        <f t="shared" si="1"/>
        <v>0</v>
      </c>
      <c r="AI18" s="2">
        <f t="shared" si="2"/>
        <v>10250</v>
      </c>
      <c r="AJ18" s="2">
        <f t="shared" si="3"/>
        <v>10250</v>
      </c>
      <c r="AK18" s="2">
        <f t="shared" si="4"/>
        <v>10250</v>
      </c>
      <c r="AL18" s="2">
        <f t="shared" si="5"/>
        <v>10250</v>
      </c>
      <c r="AM18" s="2">
        <f t="shared" si="6"/>
        <v>10250</v>
      </c>
      <c r="AN18" s="2">
        <f ca="1">'calcBLUE(2)'!E33</f>
        <v>15102.972708307643</v>
      </c>
      <c r="AO18" s="2"/>
      <c r="AP18" s="2">
        <f t="shared" si="7"/>
        <v>0</v>
      </c>
      <c r="AQ18" s="2"/>
      <c r="AR18" s="2"/>
      <c r="AS18" s="2">
        <f>data3!AM17</f>
        <v>2.3935477964339498</v>
      </c>
      <c r="AT18" s="2"/>
      <c r="AU18" s="123"/>
      <c r="AV18" s="156"/>
    </row>
    <row r="19" spans="1:48">
      <c r="A19" s="14" t="str">
        <f>'data organization'!S20</f>
        <v>17:2:3.16:HI</v>
      </c>
      <c r="B19">
        <v>10250</v>
      </c>
      <c r="C19">
        <v>10250</v>
      </c>
      <c r="D19">
        <v>10250</v>
      </c>
      <c r="E19">
        <v>10250</v>
      </c>
      <c r="F19">
        <v>10250</v>
      </c>
      <c r="G19">
        <v>10250</v>
      </c>
      <c r="H19">
        <v>10250</v>
      </c>
      <c r="I19">
        <v>10250</v>
      </c>
      <c r="J19">
        <v>10250</v>
      </c>
      <c r="K19">
        <v>10250</v>
      </c>
      <c r="L19">
        <v>10250</v>
      </c>
      <c r="M19">
        <v>10250</v>
      </c>
      <c r="N19">
        <v>10250</v>
      </c>
      <c r="O19">
        <v>10250</v>
      </c>
      <c r="P19">
        <v>10250</v>
      </c>
      <c r="Q19">
        <v>10250</v>
      </c>
      <c r="R19">
        <v>10250</v>
      </c>
      <c r="U19">
        <v>10250</v>
      </c>
      <c r="V19">
        <v>10250</v>
      </c>
      <c r="W19">
        <v>10250</v>
      </c>
      <c r="Z19">
        <v>10250</v>
      </c>
      <c r="AA19">
        <v>10250</v>
      </c>
      <c r="AB19">
        <v>10250</v>
      </c>
      <c r="AC19">
        <v>10250</v>
      </c>
      <c r="AD19">
        <v>10250</v>
      </c>
      <c r="AE19">
        <v>10250</v>
      </c>
      <c r="AF19">
        <v>10250</v>
      </c>
      <c r="AG19">
        <v>10250</v>
      </c>
      <c r="AH19" s="2">
        <f t="shared" si="1"/>
        <v>0</v>
      </c>
      <c r="AI19" s="2">
        <f t="shared" si="2"/>
        <v>10250</v>
      </c>
      <c r="AJ19" s="2">
        <f t="shared" si="3"/>
        <v>10250</v>
      </c>
      <c r="AK19" s="2">
        <f t="shared" si="4"/>
        <v>10250</v>
      </c>
      <c r="AL19" s="2">
        <f t="shared" si="5"/>
        <v>10250</v>
      </c>
      <c r="AM19" s="2">
        <f t="shared" si="6"/>
        <v>10250</v>
      </c>
      <c r="AN19" s="2">
        <f ca="1">'calcBLUE(2)'!E34</f>
        <v>15016.947294399572</v>
      </c>
      <c r="AO19" s="2"/>
      <c r="AP19" s="2">
        <f t="shared" si="7"/>
        <v>0</v>
      </c>
      <c r="AQ19" s="2"/>
      <c r="AR19" s="2"/>
      <c r="AS19" s="2">
        <f>data3!AM18</f>
        <v>2.1274187641758999</v>
      </c>
      <c r="AT19" s="2"/>
      <c r="AU19" s="123"/>
      <c r="AV19" s="156"/>
    </row>
    <row r="20" spans="1:48">
      <c r="A20" s="14" t="str">
        <f>'data organization'!S21</f>
        <v>18:2:3.14:HI</v>
      </c>
      <c r="B20">
        <v>10250</v>
      </c>
      <c r="C20">
        <v>10250</v>
      </c>
      <c r="D20">
        <v>10250</v>
      </c>
      <c r="E20">
        <v>10250</v>
      </c>
      <c r="F20">
        <v>10250</v>
      </c>
      <c r="G20">
        <v>10250</v>
      </c>
      <c r="H20">
        <v>10250</v>
      </c>
      <c r="I20">
        <v>10250</v>
      </c>
      <c r="J20">
        <v>10250</v>
      </c>
      <c r="K20">
        <v>10250</v>
      </c>
      <c r="L20">
        <v>10250</v>
      </c>
      <c r="M20">
        <v>10250</v>
      </c>
      <c r="N20">
        <v>10250</v>
      </c>
      <c r="O20">
        <v>10250</v>
      </c>
      <c r="P20">
        <v>10250</v>
      </c>
      <c r="Q20">
        <v>10250</v>
      </c>
      <c r="R20">
        <v>10250</v>
      </c>
      <c r="U20">
        <v>10250</v>
      </c>
      <c r="V20">
        <v>10250</v>
      </c>
      <c r="W20">
        <v>10250</v>
      </c>
      <c r="Z20">
        <v>10250</v>
      </c>
      <c r="AA20">
        <v>10250</v>
      </c>
      <c r="AB20">
        <v>10250</v>
      </c>
      <c r="AC20">
        <v>10250</v>
      </c>
      <c r="AD20">
        <v>10250</v>
      </c>
      <c r="AE20">
        <v>10250</v>
      </c>
      <c r="AF20">
        <v>10250</v>
      </c>
      <c r="AG20">
        <v>10250</v>
      </c>
      <c r="AH20" s="2">
        <f t="shared" si="1"/>
        <v>0</v>
      </c>
      <c r="AI20" s="2">
        <f t="shared" si="2"/>
        <v>10250</v>
      </c>
      <c r="AJ20" s="2">
        <f t="shared" si="3"/>
        <v>10250</v>
      </c>
      <c r="AK20" s="2">
        <f t="shared" si="4"/>
        <v>10250</v>
      </c>
      <c r="AL20" s="2">
        <f t="shared" si="5"/>
        <v>10250</v>
      </c>
      <c r="AM20" s="2">
        <f t="shared" si="6"/>
        <v>10250</v>
      </c>
      <c r="AN20" s="2">
        <f ca="1">'calcBLUE(2)'!E35</f>
        <v>14932.030591968272</v>
      </c>
      <c r="AO20" s="2"/>
      <c r="AP20" s="2">
        <f t="shared" si="7"/>
        <v>0</v>
      </c>
      <c r="AQ20" s="2"/>
      <c r="AR20" s="2"/>
      <c r="AS20" s="2">
        <f>data3!AM19</f>
        <v>2.1000001968876063</v>
      </c>
      <c r="AT20" s="2"/>
      <c r="AU20" s="123"/>
      <c r="AV20" s="156"/>
    </row>
    <row r="21" spans="1:48">
      <c r="A21" s="14" t="str">
        <f>'data organization'!S22</f>
        <v>19:2:3.12:HI</v>
      </c>
      <c r="B21">
        <v>10250</v>
      </c>
      <c r="C21">
        <v>10250</v>
      </c>
      <c r="D21">
        <v>10250</v>
      </c>
      <c r="E21">
        <v>10250</v>
      </c>
      <c r="F21">
        <v>10250</v>
      </c>
      <c r="G21">
        <v>10250</v>
      </c>
      <c r="H21">
        <v>10250</v>
      </c>
      <c r="I21">
        <v>10250</v>
      </c>
      <c r="J21">
        <v>10250</v>
      </c>
      <c r="K21">
        <v>10250</v>
      </c>
      <c r="L21">
        <v>10250</v>
      </c>
      <c r="M21">
        <v>10250</v>
      </c>
      <c r="N21">
        <v>10250</v>
      </c>
      <c r="O21">
        <v>10250</v>
      </c>
      <c r="P21">
        <v>10250</v>
      </c>
      <c r="Q21">
        <v>10250</v>
      </c>
      <c r="R21">
        <v>10250</v>
      </c>
      <c r="U21">
        <v>10250</v>
      </c>
      <c r="V21">
        <v>10250</v>
      </c>
      <c r="W21">
        <v>10250</v>
      </c>
      <c r="Z21">
        <v>10250</v>
      </c>
      <c r="AA21">
        <v>10250</v>
      </c>
      <c r="AB21">
        <v>10250</v>
      </c>
      <c r="AC21">
        <v>10250</v>
      </c>
      <c r="AD21">
        <v>10250</v>
      </c>
      <c r="AE21">
        <v>10250</v>
      </c>
      <c r="AF21">
        <v>10250</v>
      </c>
      <c r="AG21">
        <v>10250</v>
      </c>
      <c r="AH21" s="2">
        <f t="shared" si="1"/>
        <v>0</v>
      </c>
      <c r="AI21" s="2">
        <f t="shared" si="2"/>
        <v>10250</v>
      </c>
      <c r="AJ21" s="2">
        <f t="shared" si="3"/>
        <v>10250</v>
      </c>
      <c r="AK21" s="2">
        <f t="shared" si="4"/>
        <v>10250</v>
      </c>
      <c r="AL21" s="2">
        <f t="shared" si="5"/>
        <v>10250</v>
      </c>
      <c r="AM21" s="2">
        <f t="shared" si="6"/>
        <v>10250</v>
      </c>
      <c r="AN21" s="2">
        <f ca="1">'calcBLUE(2)'!E36</f>
        <v>14840.135320662872</v>
      </c>
      <c r="AO21" s="2"/>
      <c r="AP21" s="2">
        <f t="shared" si="7"/>
        <v>0</v>
      </c>
      <c r="AQ21" s="2"/>
      <c r="AR21" s="2"/>
      <c r="AS21" s="2">
        <f>data3!AM20</f>
        <v>2.2725810389364938</v>
      </c>
      <c r="AT21" s="2"/>
      <c r="AU21" s="123"/>
      <c r="AV21" s="156"/>
    </row>
    <row r="22" spans="1:48">
      <c r="A22" s="14" t="str">
        <f>'data organization'!S23</f>
        <v>20:2:3.1:HI</v>
      </c>
      <c r="B22">
        <v>10250</v>
      </c>
      <c r="C22">
        <v>10250</v>
      </c>
      <c r="D22">
        <v>10250</v>
      </c>
      <c r="E22">
        <v>10250</v>
      </c>
      <c r="F22">
        <v>10250</v>
      </c>
      <c r="G22">
        <v>10250</v>
      </c>
      <c r="H22">
        <v>10250</v>
      </c>
      <c r="I22">
        <v>10250</v>
      </c>
      <c r="J22">
        <v>10250</v>
      </c>
      <c r="K22">
        <v>10250</v>
      </c>
      <c r="L22">
        <v>10250</v>
      </c>
      <c r="M22">
        <v>10250</v>
      </c>
      <c r="N22">
        <v>10250</v>
      </c>
      <c r="O22">
        <v>10250</v>
      </c>
      <c r="P22">
        <v>10250</v>
      </c>
      <c r="Q22">
        <v>10250</v>
      </c>
      <c r="R22">
        <v>10250</v>
      </c>
      <c r="U22">
        <v>10250</v>
      </c>
      <c r="V22">
        <v>10250</v>
      </c>
      <c r="W22">
        <v>10250</v>
      </c>
      <c r="Z22">
        <v>10250</v>
      </c>
      <c r="AA22">
        <v>10250</v>
      </c>
      <c r="AB22">
        <v>10250</v>
      </c>
      <c r="AC22">
        <v>10250</v>
      </c>
      <c r="AD22">
        <v>10250</v>
      </c>
      <c r="AE22">
        <v>10250</v>
      </c>
      <c r="AF22">
        <v>10250</v>
      </c>
      <c r="AG22">
        <v>10250</v>
      </c>
      <c r="AH22" s="2">
        <f t="shared" si="1"/>
        <v>0</v>
      </c>
      <c r="AI22" s="2">
        <f t="shared" si="2"/>
        <v>10250</v>
      </c>
      <c r="AJ22" s="2">
        <f t="shared" si="3"/>
        <v>10250</v>
      </c>
      <c r="AK22" s="2">
        <f t="shared" si="4"/>
        <v>10250</v>
      </c>
      <c r="AL22" s="2">
        <f t="shared" si="5"/>
        <v>10250</v>
      </c>
      <c r="AM22" s="2">
        <f t="shared" si="6"/>
        <v>10250</v>
      </c>
      <c r="AN22" s="2">
        <f ca="1">'calcBLUE(2)'!E37</f>
        <v>14733.7611978144</v>
      </c>
      <c r="AO22" s="2"/>
      <c r="AP22" s="2">
        <f t="shared" si="7"/>
        <v>0</v>
      </c>
      <c r="AQ22" s="2"/>
      <c r="AR22" s="2"/>
      <c r="AS22" s="2">
        <f>data3!AM21</f>
        <v>2.6306447675151503</v>
      </c>
      <c r="AT22" s="2"/>
      <c r="AU22" s="123"/>
      <c r="AV22" s="156"/>
    </row>
    <row r="23" spans="1:48">
      <c r="A23" s="14" t="str">
        <f>'data organization'!S24</f>
        <v>21:2:3.08:HI</v>
      </c>
      <c r="B23">
        <v>10250</v>
      </c>
      <c r="C23">
        <v>10250</v>
      </c>
      <c r="D23">
        <v>10250</v>
      </c>
      <c r="E23">
        <v>10250</v>
      </c>
      <c r="F23">
        <v>10250</v>
      </c>
      <c r="G23">
        <v>10250</v>
      </c>
      <c r="H23">
        <v>10250</v>
      </c>
      <c r="I23">
        <v>10250</v>
      </c>
      <c r="J23">
        <v>10250</v>
      </c>
      <c r="K23">
        <v>10250</v>
      </c>
      <c r="L23">
        <v>10250</v>
      </c>
      <c r="M23">
        <v>10250</v>
      </c>
      <c r="N23">
        <v>10250</v>
      </c>
      <c r="O23">
        <v>10250</v>
      </c>
      <c r="P23">
        <v>10250</v>
      </c>
      <c r="Q23">
        <v>10250</v>
      </c>
      <c r="R23">
        <v>10250</v>
      </c>
      <c r="U23">
        <v>10250</v>
      </c>
      <c r="V23">
        <v>10250</v>
      </c>
      <c r="W23">
        <v>10250</v>
      </c>
      <c r="Z23">
        <v>10250</v>
      </c>
      <c r="AA23">
        <v>10250</v>
      </c>
      <c r="AB23">
        <v>10250</v>
      </c>
      <c r="AC23">
        <v>10250</v>
      </c>
      <c r="AD23">
        <v>10250</v>
      </c>
      <c r="AE23">
        <v>10250</v>
      </c>
      <c r="AF23">
        <v>10250</v>
      </c>
      <c r="AG23">
        <v>10250</v>
      </c>
      <c r="AH23" s="2">
        <f t="shared" si="1"/>
        <v>0</v>
      </c>
      <c r="AI23" s="2">
        <f t="shared" si="2"/>
        <v>10250</v>
      </c>
      <c r="AJ23" s="2">
        <f t="shared" si="3"/>
        <v>10250</v>
      </c>
      <c r="AK23" s="2">
        <f t="shared" si="4"/>
        <v>10250</v>
      </c>
      <c r="AL23" s="2">
        <f t="shared" si="5"/>
        <v>10250</v>
      </c>
      <c r="AM23" s="2">
        <f t="shared" si="6"/>
        <v>10250</v>
      </c>
      <c r="AN23" s="2">
        <f ca="1">'calcBLUE(2)'!E38</f>
        <v>14649.431493065009</v>
      </c>
      <c r="AO23" s="2"/>
      <c r="AP23" s="2">
        <f t="shared" si="7"/>
        <v>0</v>
      </c>
      <c r="AQ23" s="2"/>
      <c r="AR23" s="2"/>
      <c r="AS23" s="2">
        <f>data3!AM22</f>
        <v>2.0854836740801375</v>
      </c>
      <c r="AT23" s="2"/>
      <c r="AU23" s="123"/>
      <c r="AV23" s="156"/>
    </row>
    <row r="24" spans="1:48">
      <c r="A24" s="14" t="str">
        <f>'data organization'!S25</f>
        <v>22:2:3.06:HI</v>
      </c>
      <c r="B24">
        <v>10250</v>
      </c>
      <c r="C24">
        <v>10250</v>
      </c>
      <c r="D24">
        <v>10250</v>
      </c>
      <c r="E24">
        <v>10250</v>
      </c>
      <c r="F24">
        <v>10250</v>
      </c>
      <c r="G24">
        <v>10250</v>
      </c>
      <c r="H24">
        <v>10250</v>
      </c>
      <c r="I24">
        <v>10250</v>
      </c>
      <c r="J24">
        <v>10250</v>
      </c>
      <c r="K24">
        <v>10250</v>
      </c>
      <c r="L24">
        <v>10250</v>
      </c>
      <c r="M24">
        <v>10250</v>
      </c>
      <c r="N24">
        <v>10250</v>
      </c>
      <c r="O24">
        <v>10250</v>
      </c>
      <c r="P24">
        <v>10250</v>
      </c>
      <c r="Q24">
        <v>10250</v>
      </c>
      <c r="R24">
        <v>10250</v>
      </c>
      <c r="U24">
        <v>10250</v>
      </c>
      <c r="V24">
        <v>10250</v>
      </c>
      <c r="W24">
        <v>10250</v>
      </c>
      <c r="Z24">
        <v>10250</v>
      </c>
      <c r="AA24">
        <v>10250</v>
      </c>
      <c r="AB24">
        <v>10250</v>
      </c>
      <c r="AC24">
        <v>10250</v>
      </c>
      <c r="AD24">
        <v>10250</v>
      </c>
      <c r="AE24">
        <v>10250</v>
      </c>
      <c r="AF24">
        <v>10250</v>
      </c>
      <c r="AG24">
        <v>10250</v>
      </c>
      <c r="AH24" s="2">
        <f t="shared" si="1"/>
        <v>0</v>
      </c>
      <c r="AI24" s="2">
        <f t="shared" si="2"/>
        <v>10250</v>
      </c>
      <c r="AJ24" s="2">
        <f t="shared" si="3"/>
        <v>10250</v>
      </c>
      <c r="AK24" s="2">
        <f t="shared" si="4"/>
        <v>10250</v>
      </c>
      <c r="AL24" s="2">
        <f t="shared" si="5"/>
        <v>10250</v>
      </c>
      <c r="AM24" s="2">
        <f t="shared" si="6"/>
        <v>10250</v>
      </c>
      <c r="AN24" s="2">
        <f ca="1">'calcBLUE(2)'!E39</f>
        <v>14558.123179634267</v>
      </c>
      <c r="AO24" s="2"/>
      <c r="AP24" s="2">
        <f t="shared" si="7"/>
        <v>0</v>
      </c>
      <c r="AQ24" s="2"/>
      <c r="AR24" s="2"/>
      <c r="AS24" s="2">
        <f>data3!AM23</f>
        <v>2.2580655005669996</v>
      </c>
      <c r="AT24" s="2"/>
      <c r="AU24" s="123"/>
      <c r="AV24" s="156"/>
    </row>
    <row r="25" spans="1:48">
      <c r="A25" s="14" t="str">
        <f>'data organization'!S26</f>
        <v>23:2:3.04:HI</v>
      </c>
      <c r="B25">
        <v>10250</v>
      </c>
      <c r="C25">
        <v>10250</v>
      </c>
      <c r="D25">
        <v>10250</v>
      </c>
      <c r="E25">
        <v>10250</v>
      </c>
      <c r="F25">
        <v>10250</v>
      </c>
      <c r="G25">
        <v>10250</v>
      </c>
      <c r="H25">
        <v>10250</v>
      </c>
      <c r="I25">
        <v>10250</v>
      </c>
      <c r="J25">
        <v>10250</v>
      </c>
      <c r="K25">
        <v>10250</v>
      </c>
      <c r="L25">
        <v>10250</v>
      </c>
      <c r="M25">
        <v>10250</v>
      </c>
      <c r="N25">
        <v>10250</v>
      </c>
      <c r="O25">
        <v>10250</v>
      </c>
      <c r="P25">
        <v>10250</v>
      </c>
      <c r="Q25">
        <v>10250</v>
      </c>
      <c r="R25">
        <v>10250</v>
      </c>
      <c r="U25">
        <v>10250</v>
      </c>
      <c r="V25">
        <v>10250</v>
      </c>
      <c r="W25">
        <v>10250</v>
      </c>
      <c r="Z25">
        <v>10250</v>
      </c>
      <c r="AA25">
        <v>10250</v>
      </c>
      <c r="AB25">
        <v>10250</v>
      </c>
      <c r="AC25">
        <v>10250</v>
      </c>
      <c r="AD25">
        <v>10250</v>
      </c>
      <c r="AE25">
        <v>10250</v>
      </c>
      <c r="AF25">
        <v>10250</v>
      </c>
      <c r="AG25">
        <v>10250</v>
      </c>
      <c r="AH25" s="2">
        <f t="shared" si="1"/>
        <v>0</v>
      </c>
      <c r="AI25" s="2">
        <f t="shared" si="2"/>
        <v>10250</v>
      </c>
      <c r="AJ25" s="2">
        <f t="shared" si="3"/>
        <v>10250</v>
      </c>
      <c r="AK25" s="2">
        <f t="shared" si="4"/>
        <v>10250</v>
      </c>
      <c r="AL25" s="2">
        <f t="shared" si="5"/>
        <v>10250</v>
      </c>
      <c r="AM25" s="2">
        <f t="shared" si="6"/>
        <v>10250</v>
      </c>
      <c r="AN25" s="2">
        <f ca="1">'calcBLUE(2)'!E40</f>
        <v>14450.835997933911</v>
      </c>
      <c r="AO25" s="2"/>
      <c r="AP25" s="2">
        <f t="shared" si="7"/>
        <v>0</v>
      </c>
      <c r="AQ25" s="2"/>
      <c r="AR25" s="2"/>
      <c r="AS25" s="2">
        <f>data3!AM24</f>
        <v>2.6532248220136125</v>
      </c>
      <c r="AT25" s="2"/>
      <c r="AU25" s="123"/>
      <c r="AV25" s="156"/>
    </row>
    <row r="26" spans="1:48">
      <c r="A26" s="14" t="str">
        <f>'data organization'!S27</f>
        <v>24:2:3.02:HI</v>
      </c>
      <c r="B26">
        <v>10250</v>
      </c>
      <c r="C26">
        <v>10250</v>
      </c>
      <c r="D26">
        <v>10250</v>
      </c>
      <c r="E26">
        <v>10250</v>
      </c>
      <c r="F26">
        <v>10250</v>
      </c>
      <c r="G26">
        <v>10250</v>
      </c>
      <c r="H26">
        <v>10250</v>
      </c>
      <c r="I26">
        <v>10250</v>
      </c>
      <c r="J26">
        <v>10250</v>
      </c>
      <c r="K26">
        <v>10250</v>
      </c>
      <c r="L26">
        <v>10250</v>
      </c>
      <c r="M26">
        <v>10250</v>
      </c>
      <c r="N26">
        <v>10250</v>
      </c>
      <c r="O26">
        <v>10250</v>
      </c>
      <c r="P26">
        <v>10250</v>
      </c>
      <c r="Q26">
        <v>10250</v>
      </c>
      <c r="R26">
        <v>10250</v>
      </c>
      <c r="U26">
        <v>10250</v>
      </c>
      <c r="V26">
        <v>10250</v>
      </c>
      <c r="W26">
        <v>10250</v>
      </c>
      <c r="Z26">
        <v>10250</v>
      </c>
      <c r="AA26">
        <v>10250</v>
      </c>
      <c r="AB26">
        <v>10250</v>
      </c>
      <c r="AC26">
        <v>10250</v>
      </c>
      <c r="AD26">
        <v>10250</v>
      </c>
      <c r="AE26">
        <v>10250</v>
      </c>
      <c r="AF26">
        <v>10250</v>
      </c>
      <c r="AG26">
        <v>10250</v>
      </c>
      <c r="AH26" s="2">
        <f t="shared" si="1"/>
        <v>0</v>
      </c>
      <c r="AI26" s="2">
        <f t="shared" si="2"/>
        <v>10250</v>
      </c>
      <c r="AJ26" s="2">
        <f t="shared" si="3"/>
        <v>10250</v>
      </c>
      <c r="AK26" s="2">
        <f t="shared" si="4"/>
        <v>10250</v>
      </c>
      <c r="AL26" s="2">
        <f t="shared" si="5"/>
        <v>10250</v>
      </c>
      <c r="AM26" s="2">
        <f t="shared" si="6"/>
        <v>10250</v>
      </c>
      <c r="AN26" s="2">
        <f ca="1">'calcBLUE(2)'!E41</f>
        <v>14363.375691957342</v>
      </c>
      <c r="AO26" s="2"/>
      <c r="AP26" s="2">
        <f t="shared" si="7"/>
        <v>0</v>
      </c>
      <c r="AQ26" s="2"/>
      <c r="AR26" s="2"/>
      <c r="AS26" s="2">
        <f>data3!AM25</f>
        <v>2.1629038164692815</v>
      </c>
      <c r="AT26" s="2"/>
      <c r="AU26" s="123"/>
      <c r="AV26" s="156"/>
    </row>
    <row r="27" spans="1:48">
      <c r="A27" s="14" t="str">
        <f>'data organization'!S28</f>
        <v>25:2:3:HI</v>
      </c>
      <c r="B27">
        <v>10250</v>
      </c>
      <c r="C27">
        <v>10250</v>
      </c>
      <c r="D27">
        <v>10250</v>
      </c>
      <c r="E27">
        <v>10250</v>
      </c>
      <c r="F27">
        <v>10250</v>
      </c>
      <c r="G27">
        <v>10250</v>
      </c>
      <c r="H27">
        <v>10250</v>
      </c>
      <c r="I27">
        <v>10250</v>
      </c>
      <c r="J27">
        <v>10250</v>
      </c>
      <c r="K27">
        <v>10250</v>
      </c>
      <c r="L27">
        <v>10250</v>
      </c>
      <c r="M27">
        <v>10250</v>
      </c>
      <c r="N27">
        <v>10250</v>
      </c>
      <c r="O27">
        <v>10250</v>
      </c>
      <c r="P27">
        <v>10250</v>
      </c>
      <c r="Q27">
        <v>10250</v>
      </c>
      <c r="R27">
        <v>10250</v>
      </c>
      <c r="U27">
        <v>10250</v>
      </c>
      <c r="V27">
        <v>10250</v>
      </c>
      <c r="W27">
        <v>10250</v>
      </c>
      <c r="Z27">
        <v>10250</v>
      </c>
      <c r="AA27">
        <v>10250</v>
      </c>
      <c r="AB27">
        <v>10250</v>
      </c>
      <c r="AC27">
        <v>10250</v>
      </c>
      <c r="AD27">
        <v>10250</v>
      </c>
      <c r="AE27">
        <v>10250</v>
      </c>
      <c r="AF27">
        <v>10250</v>
      </c>
      <c r="AG27">
        <v>10250</v>
      </c>
      <c r="AH27" s="2">
        <f t="shared" si="1"/>
        <v>0</v>
      </c>
      <c r="AI27" s="2">
        <f t="shared" si="2"/>
        <v>10250</v>
      </c>
      <c r="AJ27" s="2">
        <f t="shared" si="3"/>
        <v>10250</v>
      </c>
      <c r="AK27" s="2">
        <f t="shared" si="4"/>
        <v>10250</v>
      </c>
      <c r="AL27" s="2">
        <f t="shared" si="5"/>
        <v>10250</v>
      </c>
      <c r="AM27" s="2">
        <f t="shared" si="6"/>
        <v>10250</v>
      </c>
      <c r="AN27" s="2">
        <f ca="1">'calcBLUE(2)'!E42</f>
        <v>14249.109901575637</v>
      </c>
      <c r="AO27" s="2"/>
      <c r="AP27" s="2">
        <f t="shared" si="7"/>
        <v>0</v>
      </c>
      <c r="AQ27" s="2"/>
      <c r="AR27" s="2"/>
      <c r="AS27" s="2">
        <f>data3!AM26</f>
        <v>2.8258066485004747</v>
      </c>
      <c r="AT27" s="2"/>
      <c r="AU27" s="123"/>
      <c r="AV27" s="156"/>
    </row>
    <row r="28" spans="1:48">
      <c r="A28" s="14" t="str">
        <f>'data organization'!S29</f>
        <v>26:2:2.98:HI</v>
      </c>
      <c r="B28">
        <v>10250</v>
      </c>
      <c r="C28">
        <v>10250</v>
      </c>
      <c r="D28">
        <v>10250</v>
      </c>
      <c r="E28">
        <v>10250</v>
      </c>
      <c r="F28">
        <v>10250</v>
      </c>
      <c r="G28">
        <v>10250</v>
      </c>
      <c r="H28">
        <v>10250</v>
      </c>
      <c r="I28">
        <v>10250</v>
      </c>
      <c r="J28">
        <v>10250</v>
      </c>
      <c r="K28">
        <v>10250</v>
      </c>
      <c r="L28">
        <v>10250</v>
      </c>
      <c r="M28">
        <v>10250</v>
      </c>
      <c r="N28">
        <v>10250</v>
      </c>
      <c r="O28">
        <v>10250</v>
      </c>
      <c r="P28">
        <v>10250</v>
      </c>
      <c r="Q28">
        <v>10250</v>
      </c>
      <c r="R28">
        <v>10250</v>
      </c>
      <c r="U28">
        <v>10250</v>
      </c>
      <c r="V28">
        <v>10250</v>
      </c>
      <c r="W28">
        <v>10250</v>
      </c>
      <c r="Z28">
        <v>10250</v>
      </c>
      <c r="AA28">
        <v>10250</v>
      </c>
      <c r="AB28">
        <v>10250</v>
      </c>
      <c r="AC28">
        <v>10250</v>
      </c>
      <c r="AD28">
        <v>10250</v>
      </c>
      <c r="AE28">
        <v>10203.2353515625</v>
      </c>
      <c r="AF28">
        <v>10250</v>
      </c>
      <c r="AG28">
        <v>10250</v>
      </c>
      <c r="AH28" s="2">
        <f t="shared" si="1"/>
        <v>8.8376878515703172</v>
      </c>
      <c r="AI28" s="2">
        <f t="shared" si="2"/>
        <v>10203.2353515625</v>
      </c>
      <c r="AJ28" s="2">
        <f t="shared" si="3"/>
        <v>10235.07330220702</v>
      </c>
      <c r="AK28" s="2">
        <f t="shared" si="4"/>
        <v>10248.329833984375</v>
      </c>
      <c r="AL28" s="2">
        <f t="shared" si="5"/>
        <v>10261.58636576173</v>
      </c>
      <c r="AM28" s="2">
        <f t="shared" si="6"/>
        <v>10250</v>
      </c>
      <c r="AN28" s="2">
        <f ca="1">'calcBLUE(2)'!E43</f>
        <v>14161.975736383545</v>
      </c>
      <c r="AO28" s="2"/>
      <c r="AP28" s="2">
        <f t="shared" si="7"/>
        <v>1.670166015625</v>
      </c>
      <c r="AQ28" s="2"/>
      <c r="AR28" s="2"/>
      <c r="AS28" s="2">
        <f>data3!AM27</f>
        <v>2.1548383159022251</v>
      </c>
      <c r="AT28" s="2"/>
      <c r="AU28" s="123"/>
      <c r="AV28" s="156"/>
    </row>
    <row r="29" spans="1:48">
      <c r="A29" s="14" t="str">
        <f>'data organization'!S30</f>
        <v>27:2:2.96:HI</v>
      </c>
      <c r="B29">
        <v>10250</v>
      </c>
      <c r="C29">
        <v>10250</v>
      </c>
      <c r="D29">
        <v>10250</v>
      </c>
      <c r="E29">
        <v>10250</v>
      </c>
      <c r="F29">
        <v>10250</v>
      </c>
      <c r="G29">
        <v>10250</v>
      </c>
      <c r="H29">
        <v>10250</v>
      </c>
      <c r="I29">
        <v>10250</v>
      </c>
      <c r="J29">
        <v>10250</v>
      </c>
      <c r="K29">
        <v>10250</v>
      </c>
      <c r="L29">
        <v>10250</v>
      </c>
      <c r="M29">
        <v>10250</v>
      </c>
      <c r="N29">
        <v>10250</v>
      </c>
      <c r="O29">
        <v>10250</v>
      </c>
      <c r="P29">
        <v>10250</v>
      </c>
      <c r="Q29">
        <v>10250</v>
      </c>
      <c r="R29">
        <v>10250</v>
      </c>
      <c r="U29">
        <v>10250</v>
      </c>
      <c r="V29">
        <v>10250</v>
      </c>
      <c r="W29">
        <v>10250</v>
      </c>
      <c r="Z29">
        <v>10250</v>
      </c>
      <c r="AA29">
        <v>10250</v>
      </c>
      <c r="AB29">
        <v>10250</v>
      </c>
      <c r="AC29">
        <v>10250</v>
      </c>
      <c r="AD29">
        <v>10250</v>
      </c>
      <c r="AE29">
        <v>10121.904296875</v>
      </c>
      <c r="AF29">
        <v>10250</v>
      </c>
      <c r="AG29">
        <v>10250</v>
      </c>
      <c r="AH29" s="2">
        <f t="shared" si="1"/>
        <v>24.207812463245631</v>
      </c>
      <c r="AI29" s="2">
        <f t="shared" si="2"/>
        <v>10121.904296875</v>
      </c>
      <c r="AJ29" s="2">
        <f t="shared" si="3"/>
        <v>10209.113434764951</v>
      </c>
      <c r="AK29" s="2">
        <f t="shared" si="4"/>
        <v>10245.425153459821</v>
      </c>
      <c r="AL29" s="2">
        <f t="shared" si="5"/>
        <v>10281.73687215469</v>
      </c>
      <c r="AM29" s="2">
        <f t="shared" si="6"/>
        <v>10250</v>
      </c>
      <c r="AN29" s="2">
        <f ca="1">'calcBLUE(2)'!E44</f>
        <v>14052.99276591001</v>
      </c>
      <c r="AO29" s="2"/>
      <c r="AP29" s="2">
        <f t="shared" si="7"/>
        <v>2.904680524554351</v>
      </c>
      <c r="AQ29" s="2"/>
      <c r="AR29" s="2"/>
      <c r="AS29" s="2">
        <f>data3!AM28</f>
        <v>2.6951618809853812</v>
      </c>
      <c r="AT29" s="2"/>
      <c r="AU29" s="123"/>
      <c r="AV29" s="156"/>
    </row>
    <row r="30" spans="1:48">
      <c r="A30" s="14" t="str">
        <f>'data organization'!S31</f>
        <v>28:2:2.94:HI</v>
      </c>
      <c r="B30">
        <v>10250</v>
      </c>
      <c r="C30">
        <v>10250</v>
      </c>
      <c r="D30">
        <v>10250</v>
      </c>
      <c r="E30">
        <v>10250</v>
      </c>
      <c r="F30">
        <v>10250</v>
      </c>
      <c r="G30">
        <v>10250</v>
      </c>
      <c r="H30">
        <v>10250</v>
      </c>
      <c r="I30">
        <v>10250</v>
      </c>
      <c r="J30">
        <v>10250</v>
      </c>
      <c r="K30">
        <v>10250</v>
      </c>
      <c r="L30">
        <v>10250</v>
      </c>
      <c r="M30">
        <v>10250</v>
      </c>
      <c r="N30">
        <v>10250</v>
      </c>
      <c r="O30">
        <v>10250</v>
      </c>
      <c r="P30">
        <v>10250</v>
      </c>
      <c r="Q30">
        <v>10250</v>
      </c>
      <c r="R30">
        <v>10250</v>
      </c>
      <c r="U30">
        <v>10250</v>
      </c>
      <c r="V30">
        <v>10250</v>
      </c>
      <c r="W30">
        <v>10250</v>
      </c>
      <c r="Z30">
        <v>10250</v>
      </c>
      <c r="AA30">
        <v>10250</v>
      </c>
      <c r="AB30">
        <v>10250</v>
      </c>
      <c r="AC30">
        <v>10250</v>
      </c>
      <c r="AD30">
        <v>10250</v>
      </c>
      <c r="AE30">
        <v>10044.796875</v>
      </c>
      <c r="AF30">
        <v>10250</v>
      </c>
      <c r="AG30">
        <v>10250</v>
      </c>
      <c r="AH30" s="2">
        <f t="shared" si="1"/>
        <v>38.779745500300848</v>
      </c>
      <c r="AI30" s="2">
        <f t="shared" si="2"/>
        <v>10044.796875</v>
      </c>
      <c r="AJ30" s="2">
        <f t="shared" si="3"/>
        <v>10184.501698713835</v>
      </c>
      <c r="AK30" s="2">
        <f t="shared" si="4"/>
        <v>10242.671316964286</v>
      </c>
      <c r="AL30" s="2">
        <f t="shared" si="5"/>
        <v>10300.840935214737</v>
      </c>
      <c r="AM30" s="2">
        <f t="shared" si="6"/>
        <v>10250</v>
      </c>
      <c r="AN30" s="2">
        <f ca="1">'calcBLUE(2)'!E45</f>
        <v>13962.075837343538</v>
      </c>
      <c r="AO30" s="2"/>
      <c r="AP30" s="2">
        <f t="shared" si="7"/>
        <v>2.753836495534415</v>
      </c>
      <c r="AQ30" s="2"/>
      <c r="AR30" s="2"/>
      <c r="AS30" s="2">
        <f>data3!AM29</f>
        <v>2.2483865061113875</v>
      </c>
      <c r="AT30" s="2"/>
      <c r="AU30" s="123"/>
      <c r="AV30" s="156"/>
    </row>
    <row r="31" spans="1:48">
      <c r="A31" s="14" t="str">
        <f>'data organization'!S32</f>
        <v>29:2:2.92:HI</v>
      </c>
      <c r="B31">
        <v>10250</v>
      </c>
      <c r="C31">
        <v>10250</v>
      </c>
      <c r="D31">
        <v>10250</v>
      </c>
      <c r="E31">
        <v>10250</v>
      </c>
      <c r="F31">
        <v>10250</v>
      </c>
      <c r="G31">
        <v>10250</v>
      </c>
      <c r="H31">
        <v>10250</v>
      </c>
      <c r="I31">
        <v>10250</v>
      </c>
      <c r="J31">
        <v>10250</v>
      </c>
      <c r="K31">
        <v>10250</v>
      </c>
      <c r="L31">
        <v>10250</v>
      </c>
      <c r="M31">
        <v>10250</v>
      </c>
      <c r="N31">
        <v>10250</v>
      </c>
      <c r="O31">
        <v>10250</v>
      </c>
      <c r="P31">
        <v>10250</v>
      </c>
      <c r="Q31">
        <v>10250</v>
      </c>
      <c r="R31">
        <v>10250</v>
      </c>
      <c r="U31">
        <v>10250</v>
      </c>
      <c r="V31">
        <v>10250</v>
      </c>
      <c r="W31">
        <v>10250</v>
      </c>
      <c r="Z31">
        <v>10250</v>
      </c>
      <c r="AA31">
        <v>10250</v>
      </c>
      <c r="AB31">
        <v>10250</v>
      </c>
      <c r="AC31">
        <v>10250</v>
      </c>
      <c r="AD31">
        <v>10250</v>
      </c>
      <c r="AE31">
        <v>9968.314453125</v>
      </c>
      <c r="AF31">
        <v>10250</v>
      </c>
      <c r="AG31">
        <v>10250</v>
      </c>
      <c r="AH31" s="2">
        <f t="shared" si="1"/>
        <v>53.233564639486374</v>
      </c>
      <c r="AI31" s="2">
        <f t="shared" si="2"/>
        <v>9968.314453125</v>
      </c>
      <c r="AJ31" s="2">
        <f t="shared" si="3"/>
        <v>10160.089454938092</v>
      </c>
      <c r="AK31" s="2">
        <f t="shared" si="4"/>
        <v>10239.939801897321</v>
      </c>
      <c r="AL31" s="2">
        <f t="shared" si="5"/>
        <v>10319.790148856549</v>
      </c>
      <c r="AM31" s="2">
        <f t="shared" si="6"/>
        <v>10250</v>
      </c>
      <c r="AN31" s="2">
        <f ca="1">'calcBLUE(2)'!E46</f>
        <v>13845.331647689109</v>
      </c>
      <c r="AO31" s="2"/>
      <c r="AP31" s="2">
        <f t="shared" si="7"/>
        <v>2.731515066965585</v>
      </c>
      <c r="AQ31" s="2"/>
      <c r="AR31" s="2"/>
      <c r="AS31" s="2">
        <f>data3!AM30</f>
        <v>2.8870977586315689</v>
      </c>
      <c r="AT31" s="2"/>
      <c r="AU31" s="123"/>
      <c r="AV31" s="156"/>
    </row>
    <row r="32" spans="1:48">
      <c r="A32" s="14" t="str">
        <f>'data organization'!S33</f>
        <v>30:2:2.9:HI</v>
      </c>
      <c r="B32">
        <v>10250</v>
      </c>
      <c r="C32">
        <v>10250</v>
      </c>
      <c r="D32">
        <v>10250</v>
      </c>
      <c r="E32">
        <v>10250</v>
      </c>
      <c r="F32">
        <v>10250</v>
      </c>
      <c r="G32">
        <v>10250</v>
      </c>
      <c r="H32">
        <v>10250</v>
      </c>
      <c r="I32">
        <v>10250</v>
      </c>
      <c r="J32">
        <v>10250</v>
      </c>
      <c r="K32">
        <v>10250</v>
      </c>
      <c r="L32">
        <v>10250</v>
      </c>
      <c r="M32">
        <v>10250</v>
      </c>
      <c r="N32">
        <v>10250</v>
      </c>
      <c r="O32">
        <v>10250</v>
      </c>
      <c r="P32">
        <v>10250</v>
      </c>
      <c r="Q32">
        <v>10250</v>
      </c>
      <c r="R32">
        <v>10250</v>
      </c>
      <c r="U32">
        <v>10250</v>
      </c>
      <c r="V32">
        <v>10250</v>
      </c>
      <c r="W32">
        <v>10250</v>
      </c>
      <c r="Z32">
        <v>10250</v>
      </c>
      <c r="AA32">
        <v>10250</v>
      </c>
      <c r="AB32">
        <v>10250</v>
      </c>
      <c r="AC32">
        <v>10250</v>
      </c>
      <c r="AD32">
        <v>10250</v>
      </c>
      <c r="AE32">
        <v>9891.05078125</v>
      </c>
      <c r="AF32">
        <v>10250</v>
      </c>
      <c r="AG32">
        <v>10250</v>
      </c>
      <c r="AH32" s="2">
        <f t="shared" si="1"/>
        <v>67.835026150903005</v>
      </c>
      <c r="AI32" s="2">
        <f t="shared" si="2"/>
        <v>9891.05078125</v>
      </c>
      <c r="AJ32" s="2">
        <f t="shared" si="3"/>
        <v>10135.427845818289</v>
      </c>
      <c r="AK32" s="2">
        <f t="shared" si="4"/>
        <v>10237.180385044643</v>
      </c>
      <c r="AL32" s="2">
        <f t="shared" si="5"/>
        <v>10338.932924270997</v>
      </c>
      <c r="AM32" s="2">
        <f t="shared" si="6"/>
        <v>10250</v>
      </c>
      <c r="AN32" s="2">
        <f ca="1">'calcBLUE(2)'!E47</f>
        <v>13755.068115294536</v>
      </c>
      <c r="AO32" s="2"/>
      <c r="AP32" s="2">
        <f t="shared" si="7"/>
        <v>2.759416852677532</v>
      </c>
      <c r="AQ32" s="2"/>
      <c r="AR32" s="2"/>
      <c r="AS32" s="2">
        <f>data3!AM31</f>
        <v>2.2322279407131873</v>
      </c>
      <c r="AT32" s="2"/>
      <c r="AU32" s="123"/>
      <c r="AV32" s="156"/>
    </row>
    <row r="33" spans="1:48">
      <c r="A33" s="14" t="str">
        <f>'data organization'!S34</f>
        <v>31:2:2.88:HI</v>
      </c>
      <c r="B33">
        <v>10250</v>
      </c>
      <c r="C33">
        <v>10250</v>
      </c>
      <c r="D33">
        <v>10250</v>
      </c>
      <c r="E33">
        <v>10250</v>
      </c>
      <c r="F33">
        <v>10250</v>
      </c>
      <c r="G33">
        <v>10250</v>
      </c>
      <c r="H33">
        <v>10250</v>
      </c>
      <c r="I33">
        <v>10250</v>
      </c>
      <c r="J33">
        <v>10250</v>
      </c>
      <c r="K33">
        <v>10250</v>
      </c>
      <c r="L33">
        <v>10250</v>
      </c>
      <c r="M33">
        <v>10250</v>
      </c>
      <c r="N33">
        <v>10250</v>
      </c>
      <c r="O33">
        <v>10250</v>
      </c>
      <c r="P33">
        <v>10250</v>
      </c>
      <c r="Q33">
        <v>10250</v>
      </c>
      <c r="R33">
        <v>10250</v>
      </c>
      <c r="U33">
        <v>10250</v>
      </c>
      <c r="V33">
        <v>10250</v>
      </c>
      <c r="W33">
        <v>10250</v>
      </c>
      <c r="Z33">
        <v>10250</v>
      </c>
      <c r="AA33">
        <v>10250</v>
      </c>
      <c r="AB33">
        <v>10250</v>
      </c>
      <c r="AC33">
        <v>10250</v>
      </c>
      <c r="AD33">
        <v>10250</v>
      </c>
      <c r="AE33">
        <v>9814.099609375</v>
      </c>
      <c r="AF33">
        <v>10250</v>
      </c>
      <c r="AG33">
        <v>10250</v>
      </c>
      <c r="AH33" s="2">
        <f t="shared" si="1"/>
        <v>82.377430713547213</v>
      </c>
      <c r="AI33" s="2">
        <f t="shared" si="2"/>
        <v>9814.099609375</v>
      </c>
      <c r="AJ33" s="2">
        <f t="shared" si="3"/>
        <v>10110.865982835929</v>
      </c>
      <c r="AK33" s="2">
        <f t="shared" si="4"/>
        <v>10234.43212890625</v>
      </c>
      <c r="AL33" s="2">
        <f t="shared" si="5"/>
        <v>10357.998274976571</v>
      </c>
      <c r="AM33" s="2">
        <f t="shared" si="6"/>
        <v>10250</v>
      </c>
      <c r="AN33" s="2">
        <f ca="1">'calcBLUE(2)'!E48</f>
        <v>13642.628522231096</v>
      </c>
      <c r="AO33" s="2"/>
      <c r="AP33" s="2">
        <f t="shared" si="7"/>
        <v>2.748256138393117</v>
      </c>
      <c r="AQ33" s="2"/>
      <c r="AR33" s="2"/>
      <c r="AS33" s="2">
        <f>data3!AM32</f>
        <v>2.780644570627544</v>
      </c>
      <c r="AT33" s="2">
        <f t="shared" ref="AT33:AT96" si="8">AP33/AS33</f>
        <v>0.98835218546931458</v>
      </c>
      <c r="AU33" s="123"/>
      <c r="AV33" s="156"/>
    </row>
    <row r="34" spans="1:48">
      <c r="A34" s="14" t="str">
        <f>'data organization'!S35</f>
        <v>32:2:2.86:HI</v>
      </c>
      <c r="B34">
        <v>10250</v>
      </c>
      <c r="C34">
        <v>10250</v>
      </c>
      <c r="D34">
        <v>10250</v>
      </c>
      <c r="E34">
        <v>10250</v>
      </c>
      <c r="F34">
        <v>10250</v>
      </c>
      <c r="G34">
        <v>10250</v>
      </c>
      <c r="H34">
        <v>10250</v>
      </c>
      <c r="I34">
        <v>10250</v>
      </c>
      <c r="J34">
        <v>10250</v>
      </c>
      <c r="K34">
        <v>10250</v>
      </c>
      <c r="L34">
        <v>10250</v>
      </c>
      <c r="M34">
        <v>10250</v>
      </c>
      <c r="N34">
        <v>10250</v>
      </c>
      <c r="O34">
        <v>10250</v>
      </c>
      <c r="P34">
        <v>10250</v>
      </c>
      <c r="Q34">
        <v>10250</v>
      </c>
      <c r="R34">
        <v>10250</v>
      </c>
      <c r="U34">
        <v>10250</v>
      </c>
      <c r="V34">
        <v>10250</v>
      </c>
      <c r="W34">
        <v>10250</v>
      </c>
      <c r="Z34">
        <v>10250</v>
      </c>
      <c r="AA34">
        <v>10250</v>
      </c>
      <c r="AB34">
        <v>10250</v>
      </c>
      <c r="AC34">
        <v>10250</v>
      </c>
      <c r="AD34">
        <v>10250</v>
      </c>
      <c r="AE34">
        <v>9736.3662109375</v>
      </c>
      <c r="AF34">
        <v>10250</v>
      </c>
      <c r="AG34">
        <v>10250</v>
      </c>
      <c r="AH34" s="2">
        <f t="shared" si="1"/>
        <v>97.0676622013507</v>
      </c>
      <c r="AI34" s="2">
        <f t="shared" si="2"/>
        <v>9736.3662109375</v>
      </c>
      <c r="AJ34" s="2">
        <f t="shared" si="3"/>
        <v>10086.054442802884</v>
      </c>
      <c r="AK34" s="2">
        <f t="shared" si="4"/>
        <v>10231.655936104911</v>
      </c>
      <c r="AL34" s="2">
        <f t="shared" si="5"/>
        <v>10377.257429406938</v>
      </c>
      <c r="AM34" s="2">
        <f t="shared" si="6"/>
        <v>10250</v>
      </c>
      <c r="AN34" s="2">
        <f ca="1">'calcBLUE(2)'!E49</f>
        <v>13537.493479597242</v>
      </c>
      <c r="AO34" s="2"/>
      <c r="AP34" s="2">
        <f t="shared" si="7"/>
        <v>2.776192801338766</v>
      </c>
      <c r="AQ34" s="2"/>
      <c r="AR34" s="2"/>
      <c r="AS34" s="2">
        <f>data3!AM33</f>
        <v>2.6000021657636125</v>
      </c>
      <c r="AT34" s="2">
        <f t="shared" si="8"/>
        <v>1.0677655726195932</v>
      </c>
      <c r="AU34" s="123"/>
      <c r="AV34" s="156"/>
    </row>
    <row r="35" spans="1:48">
      <c r="A35" s="14" t="str">
        <f>'data organization'!S36</f>
        <v>33:2:2.84:HI</v>
      </c>
      <c r="B35">
        <v>10250</v>
      </c>
      <c r="C35">
        <v>10250</v>
      </c>
      <c r="D35">
        <v>10250</v>
      </c>
      <c r="E35">
        <v>10250</v>
      </c>
      <c r="F35">
        <v>10250</v>
      </c>
      <c r="G35">
        <v>10250</v>
      </c>
      <c r="H35">
        <v>10250</v>
      </c>
      <c r="I35">
        <v>10250</v>
      </c>
      <c r="J35">
        <v>10250</v>
      </c>
      <c r="K35">
        <v>10250</v>
      </c>
      <c r="L35">
        <v>10250</v>
      </c>
      <c r="M35">
        <v>10250</v>
      </c>
      <c r="N35">
        <v>10250</v>
      </c>
      <c r="O35">
        <v>10250</v>
      </c>
      <c r="P35">
        <v>10250</v>
      </c>
      <c r="Q35">
        <v>10250</v>
      </c>
      <c r="R35">
        <v>10250</v>
      </c>
      <c r="U35">
        <v>10250</v>
      </c>
      <c r="V35">
        <v>10250</v>
      </c>
      <c r="W35">
        <v>10250</v>
      </c>
      <c r="Z35">
        <v>10250</v>
      </c>
      <c r="AA35">
        <v>10250</v>
      </c>
      <c r="AB35">
        <v>10250</v>
      </c>
      <c r="AC35">
        <v>10250</v>
      </c>
      <c r="AD35">
        <v>10250</v>
      </c>
      <c r="AE35">
        <v>9657.6943359375</v>
      </c>
      <c r="AF35">
        <v>10250</v>
      </c>
      <c r="AG35">
        <v>10250</v>
      </c>
      <c r="AH35" s="2">
        <f t="shared" si="1"/>
        <v>111.93524908888723</v>
      </c>
      <c r="AI35" s="2">
        <f t="shared" si="2"/>
        <v>9657.6943359375</v>
      </c>
      <c r="AJ35" s="2">
        <f t="shared" si="3"/>
        <v>10060.943352650151</v>
      </c>
      <c r="AK35" s="2">
        <f t="shared" si="4"/>
        <v>10228.846226283482</v>
      </c>
      <c r="AL35" s="2">
        <f t="shared" si="5"/>
        <v>10396.749099916813</v>
      </c>
      <c r="AM35" s="2">
        <f t="shared" si="6"/>
        <v>10250</v>
      </c>
      <c r="AN35" s="2">
        <f ca="1">'calcBLUE(2)'!E50</f>
        <v>13437.511047362712</v>
      </c>
      <c r="AO35" s="2"/>
      <c r="AP35" s="2">
        <f t="shared" si="7"/>
        <v>2.809709821429351</v>
      </c>
      <c r="AQ35" s="2"/>
      <c r="AR35" s="2"/>
      <c r="AS35" s="2">
        <f>data3!AM34</f>
        <v>2.4725774949596371</v>
      </c>
      <c r="AT35" s="2">
        <f t="shared" si="8"/>
        <v>1.1363485379758411</v>
      </c>
      <c r="AU35" s="123"/>
      <c r="AV35" s="156"/>
    </row>
    <row r="36" spans="1:48">
      <c r="A36" s="14" t="str">
        <f>'data organization'!S37</f>
        <v>34:2:2.82:HI</v>
      </c>
      <c r="B36">
        <v>10250</v>
      </c>
      <c r="C36">
        <v>10250</v>
      </c>
      <c r="D36">
        <v>10250</v>
      </c>
      <c r="E36">
        <v>10250</v>
      </c>
      <c r="F36">
        <v>10250</v>
      </c>
      <c r="G36">
        <v>10250</v>
      </c>
      <c r="H36">
        <v>10250</v>
      </c>
      <c r="I36">
        <v>10250</v>
      </c>
      <c r="J36">
        <v>10250</v>
      </c>
      <c r="K36">
        <v>10250</v>
      </c>
      <c r="L36">
        <v>10250</v>
      </c>
      <c r="M36">
        <v>10250</v>
      </c>
      <c r="N36">
        <v>10250</v>
      </c>
      <c r="O36">
        <v>10250</v>
      </c>
      <c r="P36">
        <v>10250</v>
      </c>
      <c r="Q36">
        <v>10250</v>
      </c>
      <c r="R36">
        <v>10250</v>
      </c>
      <c r="U36">
        <v>10250</v>
      </c>
      <c r="V36">
        <v>10250</v>
      </c>
      <c r="W36">
        <v>10250</v>
      </c>
      <c r="Z36">
        <v>10250</v>
      </c>
      <c r="AA36">
        <v>10250</v>
      </c>
      <c r="AB36">
        <v>10250</v>
      </c>
      <c r="AC36">
        <v>10250</v>
      </c>
      <c r="AD36">
        <v>10250</v>
      </c>
      <c r="AE36">
        <v>9578.083984375</v>
      </c>
      <c r="AF36">
        <v>10250</v>
      </c>
      <c r="AG36">
        <v>10250</v>
      </c>
      <c r="AH36" s="2">
        <f t="shared" si="1"/>
        <v>126.98019137610127</v>
      </c>
      <c r="AI36" s="2">
        <f t="shared" si="2"/>
        <v>9578.083984375</v>
      </c>
      <c r="AJ36" s="2">
        <f t="shared" si="3"/>
        <v>10035.532712377812</v>
      </c>
      <c r="AK36" s="2">
        <f t="shared" si="4"/>
        <v>10226.002999441964</v>
      </c>
      <c r="AL36" s="2">
        <f t="shared" si="5"/>
        <v>10416.473286506116</v>
      </c>
      <c r="AM36" s="2">
        <f t="shared" si="6"/>
        <v>10250</v>
      </c>
      <c r="AN36" s="2">
        <f ca="1">'calcBLUE(2)'!E51</f>
        <v>13321.745200447211</v>
      </c>
      <c r="AO36" s="2"/>
      <c r="AP36" s="2">
        <f t="shared" si="7"/>
        <v>2.843226841518117</v>
      </c>
      <c r="AQ36" s="2"/>
      <c r="AR36" s="2"/>
      <c r="AS36" s="2">
        <f>data3!AM35</f>
        <v>2.8629032258064626</v>
      </c>
      <c r="AT36" s="2">
        <f t="shared" si="8"/>
        <v>0.9931271221077328</v>
      </c>
      <c r="AU36" s="123"/>
      <c r="AV36" s="156"/>
    </row>
    <row r="37" spans="1:48">
      <c r="A37" s="14" t="str">
        <f>'data organization'!S38</f>
        <v>35:2:2.8:HI</v>
      </c>
      <c r="B37">
        <v>10250</v>
      </c>
      <c r="C37">
        <v>10250</v>
      </c>
      <c r="D37">
        <v>10250</v>
      </c>
      <c r="E37">
        <v>10250</v>
      </c>
      <c r="F37">
        <v>10250</v>
      </c>
      <c r="G37">
        <v>10250</v>
      </c>
      <c r="H37">
        <v>10250</v>
      </c>
      <c r="I37">
        <v>10250</v>
      </c>
      <c r="J37">
        <v>10250</v>
      </c>
      <c r="K37">
        <v>10250</v>
      </c>
      <c r="L37">
        <v>10250</v>
      </c>
      <c r="M37">
        <v>10250</v>
      </c>
      <c r="N37">
        <v>10250</v>
      </c>
      <c r="O37">
        <v>10250</v>
      </c>
      <c r="P37">
        <v>10250</v>
      </c>
      <c r="Q37">
        <v>10250</v>
      </c>
      <c r="R37">
        <v>10250</v>
      </c>
      <c r="U37">
        <v>10250</v>
      </c>
      <c r="V37">
        <v>10250</v>
      </c>
      <c r="W37">
        <v>10250</v>
      </c>
      <c r="Z37">
        <v>10250</v>
      </c>
      <c r="AA37">
        <v>10250</v>
      </c>
      <c r="AB37">
        <v>10250</v>
      </c>
      <c r="AC37">
        <v>10250</v>
      </c>
      <c r="AD37">
        <v>10250</v>
      </c>
      <c r="AE37">
        <v>9499.255859375</v>
      </c>
      <c r="AF37">
        <v>10250</v>
      </c>
      <c r="AG37">
        <v>10250</v>
      </c>
      <c r="AH37" s="2">
        <f t="shared" si="1"/>
        <v>141.87730673808221</v>
      </c>
      <c r="AI37" s="2">
        <f t="shared" si="2"/>
        <v>9499.255859375</v>
      </c>
      <c r="AJ37" s="2">
        <f t="shared" si="3"/>
        <v>10010.371749156269</v>
      </c>
      <c r="AK37" s="2">
        <f t="shared" si="4"/>
        <v>10223.187709263393</v>
      </c>
      <c r="AL37" s="2">
        <f t="shared" si="5"/>
        <v>10436.003669370517</v>
      </c>
      <c r="AM37" s="2">
        <f t="shared" si="6"/>
        <v>10250</v>
      </c>
      <c r="AN37" s="2">
        <f ca="1">'calcBLUE(2)'!E52</f>
        <v>13228.480320960356</v>
      </c>
      <c r="AO37" s="2"/>
      <c r="AP37" s="2">
        <f t="shared" si="7"/>
        <v>2.815290178570649</v>
      </c>
      <c r="AQ37" s="2"/>
      <c r="AR37" s="2"/>
      <c r="AS37" s="2">
        <f>data3!AM36</f>
        <v>2.3064516129032313</v>
      </c>
      <c r="AT37" s="2">
        <f t="shared" si="8"/>
        <v>1.2206153221774814</v>
      </c>
      <c r="AU37" s="123"/>
      <c r="AV37" s="156"/>
    </row>
    <row r="38" spans="1:48">
      <c r="A38" s="14" t="str">
        <f>'data organization'!S39</f>
        <v>36:2:2.78:HI</v>
      </c>
      <c r="B38">
        <v>10250</v>
      </c>
      <c r="C38">
        <v>10250</v>
      </c>
      <c r="D38">
        <v>10250</v>
      </c>
      <c r="E38">
        <v>10250</v>
      </c>
      <c r="F38">
        <v>10250</v>
      </c>
      <c r="G38">
        <v>10250</v>
      </c>
      <c r="H38">
        <v>10250</v>
      </c>
      <c r="I38">
        <v>10250</v>
      </c>
      <c r="J38">
        <v>10250</v>
      </c>
      <c r="K38">
        <v>10250</v>
      </c>
      <c r="L38">
        <v>10250</v>
      </c>
      <c r="M38">
        <v>10250</v>
      </c>
      <c r="N38">
        <v>10250</v>
      </c>
      <c r="O38">
        <v>10250</v>
      </c>
      <c r="P38">
        <v>10250</v>
      </c>
      <c r="Q38">
        <v>10250</v>
      </c>
      <c r="R38">
        <v>10250</v>
      </c>
      <c r="U38">
        <v>10250</v>
      </c>
      <c r="V38">
        <v>10250</v>
      </c>
      <c r="W38">
        <v>10250</v>
      </c>
      <c r="Z38">
        <v>10250</v>
      </c>
      <c r="AA38">
        <v>10250</v>
      </c>
      <c r="AB38">
        <v>10250</v>
      </c>
      <c r="AC38">
        <v>10250</v>
      </c>
      <c r="AD38">
        <v>10250</v>
      </c>
      <c r="AE38">
        <v>9419.3330078125</v>
      </c>
      <c r="AF38">
        <v>10250</v>
      </c>
      <c r="AG38">
        <v>10250</v>
      </c>
      <c r="AH38" s="2">
        <f t="shared" si="1"/>
        <v>156.98130597414209</v>
      </c>
      <c r="AI38" s="2">
        <f t="shared" si="2"/>
        <v>9419.3330078125</v>
      </c>
      <c r="AJ38" s="2">
        <f t="shared" si="3"/>
        <v>9984.8613627463765</v>
      </c>
      <c r="AK38" s="2">
        <f t="shared" si="4"/>
        <v>10220.333321707589</v>
      </c>
      <c r="AL38" s="2">
        <f t="shared" si="5"/>
        <v>10455.805280668801</v>
      </c>
      <c r="AM38" s="2">
        <f t="shared" si="6"/>
        <v>10250</v>
      </c>
      <c r="AN38" s="2">
        <f ca="1">'calcBLUE(2)'!E53</f>
        <v>13116.301584794348</v>
      </c>
      <c r="AO38" s="2"/>
      <c r="AP38" s="2">
        <f t="shared" si="7"/>
        <v>2.854387555804351</v>
      </c>
      <c r="AQ38" s="2"/>
      <c r="AR38" s="2"/>
      <c r="AS38" s="2">
        <f>data3!AM37</f>
        <v>2.7741935483871316</v>
      </c>
      <c r="AT38" s="2">
        <f t="shared" si="8"/>
        <v>1.0289071422085323</v>
      </c>
      <c r="AU38" s="123"/>
      <c r="AV38" s="156"/>
    </row>
    <row r="39" spans="1:48">
      <c r="A39" s="14" t="str">
        <f>'data organization'!S40</f>
        <v>37:2:2.76:HI</v>
      </c>
      <c r="B39">
        <v>10250</v>
      </c>
      <c r="C39">
        <v>10250</v>
      </c>
      <c r="D39">
        <v>10250</v>
      </c>
      <c r="E39">
        <v>10250</v>
      </c>
      <c r="F39">
        <v>10250</v>
      </c>
      <c r="G39">
        <v>10250</v>
      </c>
      <c r="H39">
        <v>10250</v>
      </c>
      <c r="I39">
        <v>10250</v>
      </c>
      <c r="J39">
        <v>10250</v>
      </c>
      <c r="K39">
        <v>10250</v>
      </c>
      <c r="L39">
        <v>10250</v>
      </c>
      <c r="M39">
        <v>10250</v>
      </c>
      <c r="N39">
        <v>10250</v>
      </c>
      <c r="O39">
        <v>10250</v>
      </c>
      <c r="P39">
        <v>10250</v>
      </c>
      <c r="Q39">
        <v>10250</v>
      </c>
      <c r="R39">
        <v>10250</v>
      </c>
      <c r="U39">
        <v>10250</v>
      </c>
      <c r="V39">
        <v>10250</v>
      </c>
      <c r="W39">
        <v>10250</v>
      </c>
      <c r="Z39">
        <v>10250</v>
      </c>
      <c r="AA39">
        <v>10250</v>
      </c>
      <c r="AB39">
        <v>10250</v>
      </c>
      <c r="AC39">
        <v>10250</v>
      </c>
      <c r="AD39">
        <v>10250</v>
      </c>
      <c r="AE39">
        <v>9338.1591796875</v>
      </c>
      <c r="AF39">
        <v>10250</v>
      </c>
      <c r="AG39">
        <v>10250</v>
      </c>
      <c r="AH39" s="2">
        <f t="shared" si="1"/>
        <v>172.32171755884679</v>
      </c>
      <c r="AI39" s="2">
        <f t="shared" si="2"/>
        <v>9338.1591796875</v>
      </c>
      <c r="AJ39" s="2">
        <f t="shared" si="3"/>
        <v>9958.9516800791407</v>
      </c>
      <c r="AK39" s="2">
        <f t="shared" si="4"/>
        <v>10217.434256417411</v>
      </c>
      <c r="AL39" s="2">
        <f t="shared" si="5"/>
        <v>10475.916832755682</v>
      </c>
      <c r="AM39" s="2">
        <f t="shared" si="6"/>
        <v>10250</v>
      </c>
      <c r="AN39" s="2">
        <f ca="1">'calcBLUE(2)'!E54</f>
        <v>12996.231181095105</v>
      </c>
      <c r="AO39" s="2"/>
      <c r="AP39" s="2">
        <f t="shared" si="7"/>
        <v>2.899065290177532</v>
      </c>
      <c r="AQ39" s="2"/>
      <c r="AR39" s="2"/>
      <c r="AS39" s="2">
        <f>data3!AM38</f>
        <v>2.969355429372456</v>
      </c>
      <c r="AT39" s="2">
        <f t="shared" si="8"/>
        <v>0.97632814903206822</v>
      </c>
      <c r="AU39" s="123"/>
      <c r="AV39" s="156"/>
    </row>
    <row r="40" spans="1:48">
      <c r="A40" s="14" t="str">
        <f>'data organization'!S41</f>
        <v>38:2:2.74:HI</v>
      </c>
      <c r="B40">
        <v>10250</v>
      </c>
      <c r="C40">
        <v>10250</v>
      </c>
      <c r="D40">
        <v>10250</v>
      </c>
      <c r="E40">
        <v>10250</v>
      </c>
      <c r="F40">
        <v>10250</v>
      </c>
      <c r="G40">
        <v>10250</v>
      </c>
      <c r="H40">
        <v>10250</v>
      </c>
      <c r="I40">
        <v>10250</v>
      </c>
      <c r="J40">
        <v>10250</v>
      </c>
      <c r="K40">
        <v>10250</v>
      </c>
      <c r="L40">
        <v>10250</v>
      </c>
      <c r="M40">
        <v>10250</v>
      </c>
      <c r="N40">
        <v>10250</v>
      </c>
      <c r="O40">
        <v>10250</v>
      </c>
      <c r="P40">
        <v>10250</v>
      </c>
      <c r="Q40">
        <v>10250</v>
      </c>
      <c r="R40">
        <v>10250</v>
      </c>
      <c r="U40">
        <v>10250</v>
      </c>
      <c r="V40">
        <v>10250</v>
      </c>
      <c r="W40">
        <v>10250</v>
      </c>
      <c r="Z40">
        <v>10250</v>
      </c>
      <c r="AA40">
        <v>10250</v>
      </c>
      <c r="AB40">
        <v>10250</v>
      </c>
      <c r="AC40">
        <v>10250</v>
      </c>
      <c r="AD40">
        <v>10250</v>
      </c>
      <c r="AE40">
        <v>9257.7666015625</v>
      </c>
      <c r="AF40">
        <v>10250</v>
      </c>
      <c r="AG40">
        <v>10250</v>
      </c>
      <c r="AH40" s="2">
        <f t="shared" si="1"/>
        <v>187.5144867712753</v>
      </c>
      <c r="AI40" s="2">
        <f t="shared" si="2"/>
        <v>9257.7666015625</v>
      </c>
      <c r="AJ40" s="2">
        <f t="shared" si="3"/>
        <v>9933.291362756032</v>
      </c>
      <c r="AK40" s="2">
        <f t="shared" si="4"/>
        <v>10214.563092912946</v>
      </c>
      <c r="AL40" s="2">
        <f t="shared" si="5"/>
        <v>10495.834823069859</v>
      </c>
      <c r="AM40" s="2">
        <f t="shared" si="6"/>
        <v>10250</v>
      </c>
      <c r="AN40" s="2">
        <f ca="1">'calcBLUE(2)'!E55</f>
        <v>12900.357493790438</v>
      </c>
      <c r="AO40" s="2"/>
      <c r="AP40" s="2">
        <f t="shared" si="7"/>
        <v>2.871163504465585</v>
      </c>
      <c r="AQ40" s="2"/>
      <c r="AR40" s="2"/>
      <c r="AS40" s="2">
        <f>data3!AM39</f>
        <v>2.3709677419354875</v>
      </c>
      <c r="AT40" s="2">
        <f t="shared" si="8"/>
        <v>1.2109669202507891</v>
      </c>
      <c r="AU40" s="123"/>
      <c r="AV40" s="156"/>
    </row>
    <row r="41" spans="1:48">
      <c r="A41" s="14" t="str">
        <f>'data organization'!S42</f>
        <v>39:2:2.72:HI</v>
      </c>
      <c r="B41">
        <v>10250</v>
      </c>
      <c r="C41">
        <v>10250</v>
      </c>
      <c r="D41">
        <v>10250</v>
      </c>
      <c r="E41">
        <v>10250</v>
      </c>
      <c r="F41">
        <v>10250</v>
      </c>
      <c r="G41">
        <v>10250</v>
      </c>
      <c r="H41">
        <v>10250</v>
      </c>
      <c r="I41">
        <v>10250</v>
      </c>
      <c r="J41">
        <v>10250</v>
      </c>
      <c r="K41">
        <v>10250</v>
      </c>
      <c r="L41">
        <v>10250</v>
      </c>
      <c r="M41">
        <v>10250</v>
      </c>
      <c r="N41">
        <v>10250</v>
      </c>
      <c r="O41">
        <v>10250</v>
      </c>
      <c r="P41">
        <v>10250</v>
      </c>
      <c r="Q41">
        <v>10250</v>
      </c>
      <c r="R41">
        <v>10250</v>
      </c>
      <c r="U41">
        <v>10250</v>
      </c>
      <c r="V41">
        <v>10250</v>
      </c>
      <c r="W41">
        <v>10250</v>
      </c>
      <c r="Z41">
        <v>10250</v>
      </c>
      <c r="AA41">
        <v>10250</v>
      </c>
      <c r="AB41">
        <v>10250</v>
      </c>
      <c r="AC41">
        <v>10250</v>
      </c>
      <c r="AD41">
        <v>10250</v>
      </c>
      <c r="AE41">
        <v>9177.21875</v>
      </c>
      <c r="AF41">
        <v>10250</v>
      </c>
      <c r="AG41">
        <v>10250</v>
      </c>
      <c r="AH41" s="2">
        <f t="shared" si="1"/>
        <v>202.73659990522125</v>
      </c>
      <c r="AI41" s="2">
        <f t="shared" si="2"/>
        <v>9177.21875</v>
      </c>
      <c r="AJ41" s="2">
        <f t="shared" si="3"/>
        <v>9907.581484070739</v>
      </c>
      <c r="AK41" s="2">
        <f t="shared" si="4"/>
        <v>10211.686383928571</v>
      </c>
      <c r="AL41" s="2">
        <f t="shared" si="5"/>
        <v>10515.791283786402</v>
      </c>
      <c r="AM41" s="2">
        <f t="shared" si="6"/>
        <v>10250</v>
      </c>
      <c r="AN41" s="2">
        <f ca="1">'calcBLUE(2)'!E56</f>
        <v>12791.765868373925</v>
      </c>
      <c r="AO41" s="2"/>
      <c r="AP41" s="2">
        <f t="shared" si="7"/>
        <v>2.876708984375</v>
      </c>
      <c r="AQ41" s="2"/>
      <c r="AR41" s="2"/>
      <c r="AS41" s="2">
        <f>data3!AM40</f>
        <v>2.6854838709677438</v>
      </c>
      <c r="AT41" s="2">
        <f t="shared" si="8"/>
        <v>1.0712069491366358</v>
      </c>
      <c r="AU41" s="123"/>
      <c r="AV41" s="156"/>
    </row>
    <row r="42" spans="1:48">
      <c r="A42" s="14" t="str">
        <f>'data organization'!S43</f>
        <v>40:2:2.7:HI</v>
      </c>
      <c r="B42">
        <v>10250</v>
      </c>
      <c r="C42">
        <v>10250</v>
      </c>
      <c r="D42">
        <v>10250</v>
      </c>
      <c r="E42">
        <v>10250</v>
      </c>
      <c r="F42">
        <v>10250</v>
      </c>
      <c r="G42">
        <v>10250</v>
      </c>
      <c r="H42">
        <v>10250</v>
      </c>
      <c r="I42">
        <v>10250</v>
      </c>
      <c r="J42">
        <v>10250</v>
      </c>
      <c r="K42">
        <v>10250</v>
      </c>
      <c r="L42">
        <v>10250</v>
      </c>
      <c r="M42">
        <v>10250</v>
      </c>
      <c r="N42">
        <v>10250</v>
      </c>
      <c r="O42">
        <v>10250</v>
      </c>
      <c r="P42">
        <v>10250</v>
      </c>
      <c r="Q42">
        <v>10250</v>
      </c>
      <c r="R42">
        <v>10250</v>
      </c>
      <c r="U42">
        <v>10250</v>
      </c>
      <c r="V42">
        <v>10250</v>
      </c>
      <c r="W42">
        <v>10250</v>
      </c>
      <c r="Z42">
        <v>10250</v>
      </c>
      <c r="AA42">
        <v>10250</v>
      </c>
      <c r="AB42">
        <v>10250</v>
      </c>
      <c r="AC42">
        <v>10250</v>
      </c>
      <c r="AD42">
        <v>10250</v>
      </c>
      <c r="AE42">
        <v>9094.3232421875</v>
      </c>
      <c r="AF42">
        <v>10250</v>
      </c>
      <c r="AG42">
        <v>10250</v>
      </c>
      <c r="AH42" s="2">
        <f t="shared" si="1"/>
        <v>218.40237836778672</v>
      </c>
      <c r="AI42" s="2">
        <f t="shared" si="2"/>
        <v>9094.3232421875</v>
      </c>
      <c r="AJ42" s="2">
        <f t="shared" si="3"/>
        <v>9881.1222625264454</v>
      </c>
      <c r="AK42" s="2">
        <f t="shared" si="4"/>
        <v>10208.725830078125</v>
      </c>
      <c r="AL42" s="2">
        <f t="shared" si="5"/>
        <v>10536.329397629805</v>
      </c>
      <c r="AM42" s="2">
        <f t="shared" si="6"/>
        <v>10250</v>
      </c>
      <c r="AN42" s="2">
        <f ca="1">'calcBLUE(2)'!E57</f>
        <v>12671.69550448193</v>
      </c>
      <c r="AO42" s="2"/>
      <c r="AP42" s="2">
        <f t="shared" si="7"/>
        <v>2.960553850445649</v>
      </c>
      <c r="AQ42" s="2"/>
      <c r="AR42" s="2"/>
      <c r="AS42" s="2">
        <f>data3!AM41</f>
        <v>2.9693544449344813</v>
      </c>
      <c r="AT42" s="2">
        <f t="shared" si="8"/>
        <v>0.99703619266341026</v>
      </c>
      <c r="AU42" s="123"/>
      <c r="AV42" s="156"/>
    </row>
    <row r="43" spans="1:48">
      <c r="A43" s="14" t="str">
        <f>'data organization'!S44</f>
        <v>41:2:2.68:HI</v>
      </c>
      <c r="B43">
        <v>10250</v>
      </c>
      <c r="C43">
        <v>10250</v>
      </c>
      <c r="D43">
        <v>10250</v>
      </c>
      <c r="E43">
        <v>10250</v>
      </c>
      <c r="F43">
        <v>10250</v>
      </c>
      <c r="G43">
        <v>10250</v>
      </c>
      <c r="H43">
        <v>10250</v>
      </c>
      <c r="I43">
        <v>10250</v>
      </c>
      <c r="J43">
        <v>10250</v>
      </c>
      <c r="K43">
        <v>10250</v>
      </c>
      <c r="L43">
        <v>10250</v>
      </c>
      <c r="M43">
        <v>10250</v>
      </c>
      <c r="N43">
        <v>10250</v>
      </c>
      <c r="O43">
        <v>10250</v>
      </c>
      <c r="P43">
        <v>10250</v>
      </c>
      <c r="Q43">
        <v>10250</v>
      </c>
      <c r="R43">
        <v>10250</v>
      </c>
      <c r="U43">
        <v>10250</v>
      </c>
      <c r="V43">
        <v>10250</v>
      </c>
      <c r="W43">
        <v>10250</v>
      </c>
      <c r="Z43">
        <v>10249.84375</v>
      </c>
      <c r="AA43">
        <v>10250</v>
      </c>
      <c r="AB43">
        <v>10250</v>
      </c>
      <c r="AC43">
        <v>10250</v>
      </c>
      <c r="AD43">
        <v>10250</v>
      </c>
      <c r="AE43">
        <v>9012.5234375</v>
      </c>
      <c r="AF43">
        <v>10250</v>
      </c>
      <c r="AG43">
        <v>10250</v>
      </c>
      <c r="AH43" s="2">
        <f t="shared" si="1"/>
        <v>233.85999661774744</v>
      </c>
      <c r="AI43" s="2">
        <f t="shared" si="2"/>
        <v>9012.5234375</v>
      </c>
      <c r="AJ43" s="2">
        <f t="shared" si="3"/>
        <v>9855.0088331983789</v>
      </c>
      <c r="AK43" s="2">
        <f t="shared" si="4"/>
        <v>10205.798828125</v>
      </c>
      <c r="AL43" s="2">
        <f t="shared" si="5"/>
        <v>10556.588823051621</v>
      </c>
      <c r="AM43" s="2">
        <f t="shared" si="6"/>
        <v>10250</v>
      </c>
      <c r="AN43" s="2">
        <f ca="1">'calcBLUE(2)'!E58</f>
        <v>12558.538425576995</v>
      </c>
      <c r="AO43" s="2"/>
      <c r="AP43" s="2">
        <f t="shared" si="7"/>
        <v>2.927001953125</v>
      </c>
      <c r="AQ43" s="2"/>
      <c r="AR43" s="2"/>
      <c r="AS43" s="2">
        <f>data3!AM42</f>
        <v>2.7983880812121811</v>
      </c>
      <c r="AT43" s="2">
        <f t="shared" si="8"/>
        <v>1.0459599841695677</v>
      </c>
      <c r="AU43" s="123"/>
      <c r="AV43" s="156"/>
    </row>
    <row r="44" spans="1:48">
      <c r="A44" s="14" t="str">
        <f>'data organization'!S45</f>
        <v>42:2:2.66:HI</v>
      </c>
      <c r="B44">
        <v>10250</v>
      </c>
      <c r="C44">
        <v>10250</v>
      </c>
      <c r="D44">
        <v>10250</v>
      </c>
      <c r="E44">
        <v>10250</v>
      </c>
      <c r="F44">
        <v>10250</v>
      </c>
      <c r="G44">
        <v>10250</v>
      </c>
      <c r="H44">
        <v>10250</v>
      </c>
      <c r="I44">
        <v>10250</v>
      </c>
      <c r="J44">
        <v>10250</v>
      </c>
      <c r="K44">
        <v>10250</v>
      </c>
      <c r="L44">
        <v>10250</v>
      </c>
      <c r="M44">
        <v>10250</v>
      </c>
      <c r="N44">
        <v>10250</v>
      </c>
      <c r="O44">
        <v>10250</v>
      </c>
      <c r="P44">
        <v>10250</v>
      </c>
      <c r="Q44">
        <v>10250</v>
      </c>
      <c r="R44">
        <v>10250</v>
      </c>
      <c r="U44">
        <v>10250</v>
      </c>
      <c r="V44">
        <v>10250</v>
      </c>
      <c r="W44">
        <v>10250</v>
      </c>
      <c r="Z44">
        <v>10249.84375</v>
      </c>
      <c r="AA44">
        <v>10250</v>
      </c>
      <c r="AB44">
        <v>10250</v>
      </c>
      <c r="AC44">
        <v>10250</v>
      </c>
      <c r="AD44">
        <v>10250</v>
      </c>
      <c r="AE44">
        <v>8930.4111328125</v>
      </c>
      <c r="AF44">
        <v>10250</v>
      </c>
      <c r="AG44">
        <v>10250</v>
      </c>
      <c r="AH44" s="2">
        <f t="shared" si="1"/>
        <v>249.37776348626315</v>
      </c>
      <c r="AI44" s="2">
        <f t="shared" si="2"/>
        <v>8930.4111328125</v>
      </c>
      <c r="AJ44" s="2">
        <f t="shared" si="3"/>
        <v>9828.7996005853365</v>
      </c>
      <c r="AK44" s="2">
        <f t="shared" si="4"/>
        <v>10202.866245814732</v>
      </c>
      <c r="AL44" s="2">
        <f t="shared" si="5"/>
        <v>10576.932891044127</v>
      </c>
      <c r="AM44" s="2">
        <f t="shared" si="6"/>
        <v>10250</v>
      </c>
      <c r="AN44" s="2">
        <f ca="1">'calcBLUE(2)'!E59</f>
        <v>12458.947139363245</v>
      </c>
      <c r="AO44" s="2"/>
      <c r="AP44" s="2">
        <f t="shared" si="7"/>
        <v>2.932582310268117</v>
      </c>
      <c r="AQ44" s="2"/>
      <c r="AR44" s="2"/>
      <c r="AS44" s="2">
        <f>data3!AM43</f>
        <v>2.4629044071320436</v>
      </c>
      <c r="AT44" s="2">
        <f t="shared" si="8"/>
        <v>1.1907008253247615</v>
      </c>
      <c r="AU44" s="123"/>
      <c r="AV44" s="156"/>
    </row>
    <row r="45" spans="1:48">
      <c r="A45" s="14" t="str">
        <f>'data organization'!S46</f>
        <v>43:2:2.64:HI</v>
      </c>
      <c r="B45">
        <v>10250</v>
      </c>
      <c r="C45">
        <v>10250</v>
      </c>
      <c r="D45">
        <v>10250</v>
      </c>
      <c r="E45">
        <v>10250</v>
      </c>
      <c r="F45">
        <v>10250</v>
      </c>
      <c r="G45">
        <v>10250</v>
      </c>
      <c r="H45">
        <v>10250</v>
      </c>
      <c r="I45">
        <v>10250</v>
      </c>
      <c r="J45">
        <v>10250</v>
      </c>
      <c r="K45">
        <v>10250</v>
      </c>
      <c r="L45">
        <v>10250</v>
      </c>
      <c r="M45">
        <v>10250</v>
      </c>
      <c r="N45">
        <v>10250</v>
      </c>
      <c r="O45">
        <v>10250</v>
      </c>
      <c r="P45">
        <v>10250</v>
      </c>
      <c r="Q45">
        <v>10250</v>
      </c>
      <c r="R45">
        <v>10250</v>
      </c>
      <c r="U45">
        <v>10250</v>
      </c>
      <c r="V45">
        <v>10250</v>
      </c>
      <c r="W45">
        <v>10250</v>
      </c>
      <c r="Z45">
        <v>10250</v>
      </c>
      <c r="AA45">
        <v>10250</v>
      </c>
      <c r="AB45">
        <v>10250</v>
      </c>
      <c r="AC45">
        <v>10250</v>
      </c>
      <c r="AD45">
        <v>10250</v>
      </c>
      <c r="AE45">
        <v>8847.3603515625</v>
      </c>
      <c r="AF45">
        <v>10250</v>
      </c>
      <c r="AG45">
        <v>10250</v>
      </c>
      <c r="AH45" s="2">
        <f t="shared" si="1"/>
        <v>265.07397777176607</v>
      </c>
      <c r="AI45" s="2">
        <f t="shared" si="2"/>
        <v>8847.3603515625</v>
      </c>
      <c r="AJ45" s="2">
        <f t="shared" si="3"/>
        <v>9802.2947601838696</v>
      </c>
      <c r="AK45" s="2">
        <f t="shared" si="4"/>
        <v>10199.905726841518</v>
      </c>
      <c r="AL45" s="2">
        <f t="shared" si="5"/>
        <v>10597.516693499167</v>
      </c>
      <c r="AM45" s="2">
        <f t="shared" si="6"/>
        <v>10250</v>
      </c>
      <c r="AN45" s="2">
        <f ca="1">'calcBLUE(2)'!E60</f>
        <v>12346.311893674918</v>
      </c>
      <c r="AO45" s="2"/>
      <c r="AP45" s="2">
        <f t="shared" si="7"/>
        <v>2.960518973213766</v>
      </c>
      <c r="AQ45" s="2"/>
      <c r="AR45" s="2"/>
      <c r="AS45" s="2">
        <f>data3!AM44</f>
        <v>2.7854830834173754</v>
      </c>
      <c r="AT45" s="2">
        <f t="shared" si="8"/>
        <v>1.0628386116714978</v>
      </c>
      <c r="AU45" s="123"/>
      <c r="AV45" s="156"/>
    </row>
    <row r="46" spans="1:48">
      <c r="A46" s="14" t="str">
        <f>'data organization'!S47</f>
        <v>44:2:2.62:HI</v>
      </c>
      <c r="B46">
        <v>10250</v>
      </c>
      <c r="C46">
        <v>10250</v>
      </c>
      <c r="D46">
        <v>10250</v>
      </c>
      <c r="E46">
        <v>10250</v>
      </c>
      <c r="F46">
        <v>10250</v>
      </c>
      <c r="G46">
        <v>10250</v>
      </c>
      <c r="H46">
        <v>10250</v>
      </c>
      <c r="I46">
        <v>10250</v>
      </c>
      <c r="J46">
        <v>10250</v>
      </c>
      <c r="K46">
        <v>10250</v>
      </c>
      <c r="L46">
        <v>10250</v>
      </c>
      <c r="M46">
        <v>10250</v>
      </c>
      <c r="N46">
        <v>10250</v>
      </c>
      <c r="O46">
        <v>10250</v>
      </c>
      <c r="P46">
        <v>10250</v>
      </c>
      <c r="Q46">
        <v>10250</v>
      </c>
      <c r="R46">
        <v>10250</v>
      </c>
      <c r="U46">
        <v>10250</v>
      </c>
      <c r="V46">
        <v>10250</v>
      </c>
      <c r="W46">
        <v>10250</v>
      </c>
      <c r="Z46">
        <v>10249.84375</v>
      </c>
      <c r="AA46">
        <v>10250</v>
      </c>
      <c r="AB46">
        <v>10250</v>
      </c>
      <c r="AC46">
        <v>10250</v>
      </c>
      <c r="AD46">
        <v>10250</v>
      </c>
      <c r="AE46">
        <v>8765.560546875</v>
      </c>
      <c r="AF46">
        <v>10250</v>
      </c>
      <c r="AG46">
        <v>10250</v>
      </c>
      <c r="AH46" s="2">
        <f t="shared" si="1"/>
        <v>280.53159571200109</v>
      </c>
      <c r="AI46" s="2">
        <f t="shared" si="2"/>
        <v>8765.560546875</v>
      </c>
      <c r="AJ46" s="2">
        <f t="shared" si="3"/>
        <v>9776.1813313203911</v>
      </c>
      <c r="AK46" s="2">
        <f t="shared" si="4"/>
        <v>10196.978724888393</v>
      </c>
      <c r="AL46" s="2">
        <f t="shared" si="5"/>
        <v>10617.776118456395</v>
      </c>
      <c r="AM46" s="2">
        <f t="shared" si="6"/>
        <v>10250</v>
      </c>
      <c r="AN46" s="2">
        <f ca="1">'calcBLUE(2)'!E61</f>
        <v>12227.67638204417</v>
      </c>
      <c r="AO46" s="2"/>
      <c r="AP46" s="2">
        <f t="shared" si="7"/>
        <v>2.927001953125</v>
      </c>
      <c r="AQ46" s="2"/>
      <c r="AR46" s="2"/>
      <c r="AS46" s="2">
        <f>data3!AM45</f>
        <v>2.9338703770791312</v>
      </c>
      <c r="AT46" s="2">
        <f t="shared" si="8"/>
        <v>0.99765892044590965</v>
      </c>
      <c r="AU46" s="123"/>
      <c r="AV46" s="156"/>
    </row>
    <row r="47" spans="1:48">
      <c r="A47" s="14" t="str">
        <f>'data organization'!S48</f>
        <v>45:2:2.6:HI</v>
      </c>
      <c r="B47">
        <v>10250</v>
      </c>
      <c r="C47">
        <v>10250</v>
      </c>
      <c r="D47">
        <v>10250</v>
      </c>
      <c r="E47">
        <v>10250</v>
      </c>
      <c r="F47">
        <v>10250</v>
      </c>
      <c r="G47">
        <v>10250</v>
      </c>
      <c r="H47">
        <v>10250</v>
      </c>
      <c r="I47">
        <v>10250</v>
      </c>
      <c r="J47">
        <v>10250</v>
      </c>
      <c r="K47">
        <v>10250</v>
      </c>
      <c r="L47">
        <v>10250</v>
      </c>
      <c r="M47">
        <v>10250</v>
      </c>
      <c r="N47">
        <v>10250</v>
      </c>
      <c r="O47">
        <v>10250</v>
      </c>
      <c r="P47">
        <v>10250</v>
      </c>
      <c r="Q47">
        <v>10250</v>
      </c>
      <c r="R47">
        <v>10250</v>
      </c>
      <c r="U47">
        <v>10250</v>
      </c>
      <c r="V47">
        <v>10250</v>
      </c>
      <c r="W47">
        <v>10250</v>
      </c>
      <c r="Z47">
        <v>10250</v>
      </c>
      <c r="AA47">
        <v>10250</v>
      </c>
      <c r="AB47">
        <v>10250</v>
      </c>
      <c r="AC47">
        <v>10250</v>
      </c>
      <c r="AD47">
        <v>10250</v>
      </c>
      <c r="AE47">
        <v>8680.0068359375</v>
      </c>
      <c r="AF47">
        <v>10250</v>
      </c>
      <c r="AG47">
        <v>10250</v>
      </c>
      <c r="AH47" s="2">
        <f t="shared" si="1"/>
        <v>296.7008194414754</v>
      </c>
      <c r="AI47" s="2">
        <f t="shared" si="2"/>
        <v>8680.0068359375</v>
      </c>
      <c r="AJ47" s="2">
        <f t="shared" si="3"/>
        <v>9748.877586406983</v>
      </c>
      <c r="AK47" s="2">
        <f t="shared" si="4"/>
        <v>10193.928815569196</v>
      </c>
      <c r="AL47" s="2">
        <f t="shared" si="5"/>
        <v>10638.980044731408</v>
      </c>
      <c r="AM47" s="2">
        <f t="shared" si="6"/>
        <v>10250</v>
      </c>
      <c r="AN47" s="2">
        <f ca="1">'calcBLUE(2)'!E62</f>
        <v>12112.888758445853</v>
      </c>
      <c r="AO47" s="2"/>
      <c r="AP47" s="2">
        <f t="shared" si="7"/>
        <v>3.049909319197468</v>
      </c>
      <c r="AQ47" s="2"/>
      <c r="AR47" s="2"/>
      <c r="AS47" s="2">
        <f>data3!AM46</f>
        <v>2.8387116462953372</v>
      </c>
      <c r="AT47" s="2">
        <f t="shared" si="8"/>
        <v>1.0743991286250418</v>
      </c>
      <c r="AU47" s="123"/>
      <c r="AV47" s="156"/>
    </row>
    <row r="48" spans="1:48">
      <c r="A48" s="14" t="str">
        <f>'data organization'!S49</f>
        <v>46:2:2.58:HI</v>
      </c>
      <c r="B48">
        <v>10250</v>
      </c>
      <c r="C48">
        <v>10250</v>
      </c>
      <c r="D48">
        <v>10250</v>
      </c>
      <c r="E48">
        <v>10250</v>
      </c>
      <c r="F48">
        <v>10250</v>
      </c>
      <c r="G48">
        <v>10250</v>
      </c>
      <c r="H48">
        <v>10250</v>
      </c>
      <c r="I48">
        <v>10250</v>
      </c>
      <c r="J48">
        <v>10250</v>
      </c>
      <c r="K48">
        <v>10250</v>
      </c>
      <c r="L48">
        <v>10250</v>
      </c>
      <c r="M48">
        <v>10250</v>
      </c>
      <c r="N48">
        <v>10250</v>
      </c>
      <c r="O48">
        <v>10250</v>
      </c>
      <c r="P48">
        <v>10158.8154296875</v>
      </c>
      <c r="Q48">
        <v>10229.98046875</v>
      </c>
      <c r="R48">
        <v>10250</v>
      </c>
      <c r="U48">
        <v>10250</v>
      </c>
      <c r="V48">
        <v>10250</v>
      </c>
      <c r="W48">
        <v>10250</v>
      </c>
      <c r="Z48">
        <v>10249.84375</v>
      </c>
      <c r="AA48">
        <v>10250</v>
      </c>
      <c r="AB48">
        <v>10250</v>
      </c>
      <c r="AC48">
        <v>10250</v>
      </c>
      <c r="AD48">
        <v>10250</v>
      </c>
      <c r="AE48">
        <v>8595.2353515625</v>
      </c>
      <c r="AF48">
        <v>10250</v>
      </c>
      <c r="AG48">
        <v>10250</v>
      </c>
      <c r="AH48" s="2">
        <f t="shared" si="1"/>
        <v>312.43141839180839</v>
      </c>
      <c r="AI48" s="2">
        <f t="shared" si="2"/>
        <v>8595.2353515625</v>
      </c>
      <c r="AJ48" s="2">
        <f t="shared" si="3"/>
        <v>9718.2769795551449</v>
      </c>
      <c r="AK48" s="2">
        <f t="shared" si="4"/>
        <v>10186.924107142857</v>
      </c>
      <c r="AL48" s="2">
        <f t="shared" si="5"/>
        <v>10655.571234730569</v>
      </c>
      <c r="AM48" s="2">
        <f t="shared" si="6"/>
        <v>10250</v>
      </c>
      <c r="AN48" s="2">
        <f ca="1">'calcBLUE(2)'!E63</f>
        <v>12007.558222416104</v>
      </c>
      <c r="AO48" s="2"/>
      <c r="AP48" s="2">
        <f t="shared" si="7"/>
        <v>7.004708426338766</v>
      </c>
      <c r="AQ48" s="2"/>
      <c r="AR48" s="2"/>
      <c r="AS48" s="2">
        <f>data3!AM47</f>
        <v>2.6048367408014315</v>
      </c>
      <c r="AT48" s="2">
        <f t="shared" si="8"/>
        <v>2.6891161033699271</v>
      </c>
      <c r="AU48" s="123"/>
      <c r="AV48" s="156"/>
    </row>
    <row r="49" spans="1:48">
      <c r="A49" s="14" t="str">
        <f>'data organization'!S50</f>
        <v>47:2:2.56:HI</v>
      </c>
      <c r="B49">
        <v>10250</v>
      </c>
      <c r="C49">
        <v>10250</v>
      </c>
      <c r="D49">
        <v>10250</v>
      </c>
      <c r="E49">
        <v>10250</v>
      </c>
      <c r="F49">
        <v>10250</v>
      </c>
      <c r="G49">
        <v>10250</v>
      </c>
      <c r="H49">
        <v>10250</v>
      </c>
      <c r="I49">
        <v>10250</v>
      </c>
      <c r="J49">
        <v>10250</v>
      </c>
      <c r="K49">
        <v>10250</v>
      </c>
      <c r="L49">
        <v>10250</v>
      </c>
      <c r="M49">
        <v>10250</v>
      </c>
      <c r="N49">
        <v>10250</v>
      </c>
      <c r="O49">
        <v>10250</v>
      </c>
      <c r="P49">
        <v>10056.99609375</v>
      </c>
      <c r="Q49">
        <v>10120.18359375</v>
      </c>
      <c r="R49">
        <v>10250</v>
      </c>
      <c r="U49">
        <v>10250</v>
      </c>
      <c r="V49">
        <v>10250</v>
      </c>
      <c r="W49">
        <v>10250</v>
      </c>
      <c r="Z49">
        <v>10249.84375</v>
      </c>
      <c r="AA49">
        <v>10250</v>
      </c>
      <c r="AB49">
        <v>10250</v>
      </c>
      <c r="AC49">
        <v>10250</v>
      </c>
      <c r="AD49">
        <v>10250</v>
      </c>
      <c r="AE49">
        <v>8511.40234375</v>
      </c>
      <c r="AF49">
        <v>10250</v>
      </c>
      <c r="AG49">
        <v>10250</v>
      </c>
      <c r="AH49" s="2">
        <f t="shared" si="1"/>
        <v>329.14230714273845</v>
      </c>
      <c r="AI49" s="2">
        <f t="shared" si="2"/>
        <v>8511.40234375</v>
      </c>
      <c r="AJ49" s="2">
        <f t="shared" si="3"/>
        <v>9682.6588886162499</v>
      </c>
      <c r="AK49" s="2">
        <f t="shared" si="4"/>
        <v>10176.372349330357</v>
      </c>
      <c r="AL49" s="2">
        <f t="shared" si="5"/>
        <v>10670.085810044464</v>
      </c>
      <c r="AM49" s="2">
        <f t="shared" si="6"/>
        <v>10250</v>
      </c>
      <c r="AN49" s="2">
        <f ca="1">'calcBLUE(2)'!E64</f>
        <v>11896.814338511347</v>
      </c>
      <c r="AO49" s="2"/>
      <c r="AP49" s="2">
        <f t="shared" si="7"/>
        <v>10.5517578125</v>
      </c>
      <c r="AQ49" s="2"/>
      <c r="AR49" s="2"/>
      <c r="AS49" s="2">
        <f>data3!AM48</f>
        <v>2.7387094805317247</v>
      </c>
      <c r="AT49" s="2">
        <f t="shared" si="8"/>
        <v>3.8528211508039765</v>
      </c>
      <c r="AU49" s="123"/>
      <c r="AV49" s="156"/>
    </row>
    <row r="50" spans="1:48">
      <c r="A50" s="14" t="str">
        <f>'data organization'!S51</f>
        <v>48:2:2.54:HI</v>
      </c>
      <c r="B50">
        <v>10250</v>
      </c>
      <c r="C50">
        <v>10250</v>
      </c>
      <c r="D50">
        <v>10250</v>
      </c>
      <c r="E50">
        <v>10250</v>
      </c>
      <c r="F50">
        <v>10250</v>
      </c>
      <c r="G50">
        <v>10250</v>
      </c>
      <c r="H50">
        <v>10250</v>
      </c>
      <c r="I50">
        <v>10250</v>
      </c>
      <c r="J50">
        <v>10250</v>
      </c>
      <c r="K50">
        <v>10250</v>
      </c>
      <c r="L50">
        <v>10250</v>
      </c>
      <c r="M50">
        <v>10163.3515625</v>
      </c>
      <c r="N50">
        <v>10250</v>
      </c>
      <c r="O50">
        <v>10250</v>
      </c>
      <c r="P50">
        <v>9954.55078125</v>
      </c>
      <c r="Q50">
        <v>10018.8330078125</v>
      </c>
      <c r="R50">
        <v>10250</v>
      </c>
      <c r="U50">
        <v>10250</v>
      </c>
      <c r="V50">
        <v>10250</v>
      </c>
      <c r="W50">
        <v>10250</v>
      </c>
      <c r="Z50">
        <v>10249.84375</v>
      </c>
      <c r="AA50">
        <v>10250</v>
      </c>
      <c r="AB50">
        <v>10250</v>
      </c>
      <c r="AC50">
        <v>10250</v>
      </c>
      <c r="AD50">
        <v>10250</v>
      </c>
      <c r="AE50">
        <v>8425.5361328125</v>
      </c>
      <c r="AF50">
        <v>10250</v>
      </c>
      <c r="AG50">
        <v>10250</v>
      </c>
      <c r="AH50" s="2">
        <f t="shared" si="1"/>
        <v>347.72513207444155</v>
      </c>
      <c r="AI50" s="2">
        <f t="shared" si="2"/>
        <v>8425.5361328125</v>
      </c>
      <c r="AJ50" s="2">
        <f t="shared" si="3"/>
        <v>9641.3449888303021</v>
      </c>
      <c r="AK50" s="2">
        <f t="shared" si="4"/>
        <v>10162.932686941964</v>
      </c>
      <c r="AL50" s="2">
        <f t="shared" si="5"/>
        <v>10684.520385053625</v>
      </c>
      <c r="AM50" s="2">
        <f t="shared" si="6"/>
        <v>10250</v>
      </c>
      <c r="AN50" s="2">
        <f ca="1">'calcBLUE(2)'!E65</f>
        <v>11779.548435062052</v>
      </c>
      <c r="AO50" s="2"/>
      <c r="AP50" s="2">
        <f t="shared" si="7"/>
        <v>13.439662388393117</v>
      </c>
      <c r="AQ50" s="2"/>
      <c r="AR50" s="2"/>
      <c r="AS50" s="2">
        <f>data3!AM49</f>
        <v>2.8999998031123937</v>
      </c>
      <c r="AT50" s="2">
        <f t="shared" si="8"/>
        <v>4.6343666554629221</v>
      </c>
      <c r="AU50" s="123"/>
      <c r="AV50" s="156"/>
    </row>
    <row r="51" spans="1:48">
      <c r="A51" s="14" t="str">
        <f>'data organization'!S52</f>
        <v>49:2:2.52:HI</v>
      </c>
      <c r="B51">
        <v>10250</v>
      </c>
      <c r="C51">
        <v>10250</v>
      </c>
      <c r="D51">
        <v>10250</v>
      </c>
      <c r="E51">
        <v>10250</v>
      </c>
      <c r="F51">
        <v>10250</v>
      </c>
      <c r="G51">
        <v>10250</v>
      </c>
      <c r="H51">
        <v>10250</v>
      </c>
      <c r="I51">
        <v>10250</v>
      </c>
      <c r="J51">
        <v>10250</v>
      </c>
      <c r="K51">
        <v>10250</v>
      </c>
      <c r="L51">
        <v>10250</v>
      </c>
      <c r="M51">
        <v>10057.6220703125</v>
      </c>
      <c r="N51">
        <v>10250</v>
      </c>
      <c r="O51">
        <v>10250</v>
      </c>
      <c r="P51">
        <v>9853.0439453125</v>
      </c>
      <c r="Q51">
        <v>9916.857421875</v>
      </c>
      <c r="R51">
        <v>10250</v>
      </c>
      <c r="U51">
        <v>10250</v>
      </c>
      <c r="V51">
        <v>10250</v>
      </c>
      <c r="W51">
        <v>10250</v>
      </c>
      <c r="Z51">
        <v>10249.84375</v>
      </c>
      <c r="AA51">
        <v>10250</v>
      </c>
      <c r="AB51">
        <v>10249.84375</v>
      </c>
      <c r="AC51">
        <v>10250</v>
      </c>
      <c r="AD51">
        <v>10250</v>
      </c>
      <c r="AE51">
        <v>8339.826171875</v>
      </c>
      <c r="AF51">
        <v>10250</v>
      </c>
      <c r="AG51">
        <v>10250</v>
      </c>
      <c r="AH51" s="2">
        <f t="shared" si="1"/>
        <v>368.56579258215874</v>
      </c>
      <c r="AI51" s="2">
        <f t="shared" si="2"/>
        <v>8339.826171875</v>
      </c>
      <c r="AJ51" s="2">
        <f t="shared" si="3"/>
        <v>9595.9740650330114</v>
      </c>
      <c r="AK51" s="2">
        <f t="shared" si="4"/>
        <v>10148.82275390625</v>
      </c>
      <c r="AL51" s="2">
        <f t="shared" si="5"/>
        <v>10701.671442779489</v>
      </c>
      <c r="AM51" s="2">
        <f t="shared" si="6"/>
        <v>10250</v>
      </c>
      <c r="AN51" s="2">
        <f ca="1">'calcBLUE(2)'!E66</f>
        <v>11660.586822454077</v>
      </c>
      <c r="AO51" s="2"/>
      <c r="AP51" s="2">
        <f t="shared" si="7"/>
        <v>14.109933035713766</v>
      </c>
      <c r="AQ51" s="2"/>
      <c r="AR51" s="2"/>
      <c r="AS51" s="2">
        <f>data3!AM50</f>
        <v>2.941934893208213</v>
      </c>
      <c r="AT51" s="2">
        <f t="shared" si="8"/>
        <v>4.7961404816565212</v>
      </c>
      <c r="AU51" s="123"/>
      <c r="AV51" s="156"/>
    </row>
    <row r="52" spans="1:48">
      <c r="A52" s="14" t="str">
        <f>'data organization'!S53</f>
        <v>50:2:2.5:HI</v>
      </c>
      <c r="B52">
        <v>10250</v>
      </c>
      <c r="C52">
        <v>10250</v>
      </c>
      <c r="D52">
        <v>10250</v>
      </c>
      <c r="E52">
        <v>10250</v>
      </c>
      <c r="F52">
        <v>10250</v>
      </c>
      <c r="G52">
        <v>10250</v>
      </c>
      <c r="H52">
        <v>10250</v>
      </c>
      <c r="I52">
        <v>10250</v>
      </c>
      <c r="J52">
        <v>10250</v>
      </c>
      <c r="K52">
        <v>10250</v>
      </c>
      <c r="L52">
        <v>10250</v>
      </c>
      <c r="M52">
        <v>9954.08203125</v>
      </c>
      <c r="N52">
        <v>10250</v>
      </c>
      <c r="O52">
        <v>10250</v>
      </c>
      <c r="P52">
        <v>9751.8505859375</v>
      </c>
      <c r="Q52">
        <v>9814.8818359375</v>
      </c>
      <c r="R52">
        <v>10250</v>
      </c>
      <c r="U52">
        <v>10250</v>
      </c>
      <c r="V52">
        <v>10250</v>
      </c>
      <c r="W52">
        <v>10250</v>
      </c>
      <c r="Z52">
        <v>10249.84375</v>
      </c>
      <c r="AA52">
        <v>10250</v>
      </c>
      <c r="AB52">
        <v>10250</v>
      </c>
      <c r="AC52">
        <v>10250</v>
      </c>
      <c r="AD52">
        <v>10250</v>
      </c>
      <c r="AE52">
        <v>8253.646484375</v>
      </c>
      <c r="AF52">
        <v>10250</v>
      </c>
      <c r="AG52">
        <v>10151.62109375</v>
      </c>
      <c r="AH52" s="2">
        <f t="shared" si="1"/>
        <v>390.89308877717974</v>
      </c>
      <c r="AI52" s="2">
        <f t="shared" si="2"/>
        <v>8253.646484375</v>
      </c>
      <c r="AJ52" s="2">
        <f t="shared" si="3"/>
        <v>9544.9434304503011</v>
      </c>
      <c r="AK52" s="2">
        <f t="shared" si="4"/>
        <v>10131.283063616071</v>
      </c>
      <c r="AL52" s="2">
        <f t="shared" si="5"/>
        <v>10717.62269678184</v>
      </c>
      <c r="AM52" s="2">
        <f t="shared" si="6"/>
        <v>10250</v>
      </c>
      <c r="AN52" s="2">
        <f ca="1">'calcBLUE(2)'!E67</f>
        <v>11539.27725892572</v>
      </c>
      <c r="AO52" s="2"/>
      <c r="AP52" s="2">
        <f t="shared" si="7"/>
        <v>17.539690290179351</v>
      </c>
      <c r="AQ52" s="2"/>
      <c r="AR52" s="2"/>
      <c r="AS52" s="2">
        <f>data3!AM51</f>
        <v>3</v>
      </c>
      <c r="AT52" s="2">
        <f t="shared" si="8"/>
        <v>5.846563430059784</v>
      </c>
      <c r="AU52" s="123"/>
      <c r="AV52" s="156"/>
    </row>
    <row r="53" spans="1:48">
      <c r="A53" s="14" t="str">
        <f>'data organization'!S54</f>
        <v>51:2:2.48:HI</v>
      </c>
      <c r="B53">
        <v>10250</v>
      </c>
      <c r="C53">
        <v>10250</v>
      </c>
      <c r="D53">
        <v>10250</v>
      </c>
      <c r="E53">
        <v>10250</v>
      </c>
      <c r="F53">
        <v>10250</v>
      </c>
      <c r="G53">
        <v>10250</v>
      </c>
      <c r="H53">
        <v>10250</v>
      </c>
      <c r="I53">
        <v>10250</v>
      </c>
      <c r="J53">
        <v>10250</v>
      </c>
      <c r="K53">
        <v>10250</v>
      </c>
      <c r="L53">
        <v>10250</v>
      </c>
      <c r="M53">
        <v>9850.6982421875</v>
      </c>
      <c r="N53">
        <v>10250</v>
      </c>
      <c r="O53">
        <v>10250</v>
      </c>
      <c r="P53">
        <v>9649.5615234375</v>
      </c>
      <c r="Q53">
        <v>9712.7490234375</v>
      </c>
      <c r="R53">
        <v>10250</v>
      </c>
      <c r="U53">
        <v>10250</v>
      </c>
      <c r="V53">
        <v>10250</v>
      </c>
      <c r="W53">
        <v>10250</v>
      </c>
      <c r="Z53">
        <v>10249.84375</v>
      </c>
      <c r="AA53">
        <v>10250</v>
      </c>
      <c r="AB53">
        <v>10250</v>
      </c>
      <c r="AC53">
        <v>10250</v>
      </c>
      <c r="AD53">
        <v>10250</v>
      </c>
      <c r="AE53">
        <v>8167.3115234375</v>
      </c>
      <c r="AF53">
        <v>10198.54296875</v>
      </c>
      <c r="AG53">
        <v>10043.5458984375</v>
      </c>
      <c r="AH53" s="2">
        <f t="shared" si="1"/>
        <v>415.19457134117761</v>
      </c>
      <c r="AI53" s="2">
        <f t="shared" si="2"/>
        <v>8167.3115234375</v>
      </c>
      <c r="AJ53" s="2">
        <f t="shared" si="3"/>
        <v>9488.7171761913578</v>
      </c>
      <c r="AK53" s="2">
        <f t="shared" si="4"/>
        <v>10111.509033203125</v>
      </c>
      <c r="AL53" s="2">
        <f t="shared" si="5"/>
        <v>10734.300890214892</v>
      </c>
      <c r="AM53" s="2">
        <f t="shared" si="6"/>
        <v>10250</v>
      </c>
      <c r="AN53" s="2">
        <f ca="1">'calcBLUE(2)'!E68</f>
        <v>11417.967695397365</v>
      </c>
      <c r="AO53" s="2"/>
      <c r="AP53" s="2">
        <f t="shared" si="7"/>
        <v>19.774030412945649</v>
      </c>
      <c r="AQ53" s="2"/>
      <c r="AR53" s="2"/>
      <c r="AS53" s="2">
        <f>data3!AM52</f>
        <v>3</v>
      </c>
      <c r="AT53" s="2">
        <f t="shared" si="8"/>
        <v>6.591343470981883</v>
      </c>
      <c r="AU53" s="123"/>
      <c r="AV53" s="156"/>
    </row>
    <row r="54" spans="1:48">
      <c r="A54" s="14" t="str">
        <f>'data organization'!S55</f>
        <v>52:2:2.46:HI</v>
      </c>
      <c r="B54">
        <v>10250</v>
      </c>
      <c r="C54">
        <v>10250</v>
      </c>
      <c r="D54">
        <v>10250</v>
      </c>
      <c r="E54">
        <v>10250</v>
      </c>
      <c r="F54">
        <v>10250</v>
      </c>
      <c r="G54">
        <v>10250</v>
      </c>
      <c r="H54">
        <v>10250</v>
      </c>
      <c r="I54">
        <v>10250</v>
      </c>
      <c r="J54">
        <v>10250</v>
      </c>
      <c r="K54">
        <v>10250</v>
      </c>
      <c r="L54">
        <v>10250</v>
      </c>
      <c r="M54">
        <v>9745.9072265625</v>
      </c>
      <c r="N54">
        <v>10250</v>
      </c>
      <c r="O54">
        <v>10250</v>
      </c>
      <c r="P54">
        <v>9547.1162109375</v>
      </c>
      <c r="Q54">
        <v>9610.3037109375</v>
      </c>
      <c r="R54">
        <v>10250</v>
      </c>
      <c r="U54">
        <v>10250</v>
      </c>
      <c r="V54">
        <v>10250</v>
      </c>
      <c r="W54">
        <v>10250</v>
      </c>
      <c r="Z54">
        <v>10249.84375</v>
      </c>
      <c r="AA54">
        <v>10250</v>
      </c>
      <c r="AB54">
        <v>10250</v>
      </c>
      <c r="AC54">
        <v>10250</v>
      </c>
      <c r="AD54">
        <v>10250</v>
      </c>
      <c r="AE54">
        <v>8080.03759765625</v>
      </c>
      <c r="AF54">
        <v>10084.5234375</v>
      </c>
      <c r="AG54">
        <v>9936.251953125</v>
      </c>
      <c r="AH54" s="2">
        <f t="shared" si="1"/>
        <v>441.79722814555129</v>
      </c>
      <c r="AI54" s="2">
        <f t="shared" si="2"/>
        <v>8080.03759765625</v>
      </c>
      <c r="AJ54" s="2">
        <f t="shared" si="3"/>
        <v>9426.7321537359148</v>
      </c>
      <c r="AK54" s="2">
        <f t="shared" si="4"/>
        <v>10089.427995954242</v>
      </c>
      <c r="AL54" s="2">
        <f t="shared" si="5"/>
        <v>10752.123838172569</v>
      </c>
      <c r="AM54" s="2">
        <f t="shared" si="6"/>
        <v>10250</v>
      </c>
      <c r="AN54" s="2">
        <f ca="1">'calcBLUE(2)'!E69</f>
        <v>11296.658131869008</v>
      </c>
      <c r="AO54" s="2"/>
      <c r="AP54" s="2">
        <f t="shared" si="7"/>
        <v>22.081037248883149</v>
      </c>
      <c r="AQ54" s="2"/>
      <c r="AR54" s="2"/>
      <c r="AS54" s="2">
        <f>data3!AM53</f>
        <v>3</v>
      </c>
      <c r="AT54" s="2">
        <f t="shared" si="8"/>
        <v>7.360345749627716</v>
      </c>
      <c r="AU54" s="123"/>
      <c r="AV54" s="156"/>
    </row>
    <row r="55" spans="1:48">
      <c r="A55" s="14" t="str">
        <f>'data organization'!S56</f>
        <v>53:2:2.44:HI</v>
      </c>
      <c r="B55">
        <v>10250</v>
      </c>
      <c r="C55">
        <v>10250</v>
      </c>
      <c r="D55">
        <v>10250</v>
      </c>
      <c r="E55">
        <v>10250</v>
      </c>
      <c r="F55">
        <v>10250</v>
      </c>
      <c r="G55">
        <v>10250</v>
      </c>
      <c r="H55">
        <v>10250</v>
      </c>
      <c r="I55">
        <v>10250</v>
      </c>
      <c r="J55">
        <v>10250</v>
      </c>
      <c r="K55">
        <v>10250</v>
      </c>
      <c r="L55">
        <v>10250</v>
      </c>
      <c r="M55">
        <v>9640.3330078125</v>
      </c>
      <c r="N55">
        <v>10250</v>
      </c>
      <c r="O55">
        <v>10209.3349609375</v>
      </c>
      <c r="P55">
        <v>9443.732421875</v>
      </c>
      <c r="Q55">
        <v>9507.232421875</v>
      </c>
      <c r="R55">
        <v>10250</v>
      </c>
      <c r="U55">
        <v>10250</v>
      </c>
      <c r="V55">
        <v>10250</v>
      </c>
      <c r="W55">
        <v>10250</v>
      </c>
      <c r="Z55">
        <v>10249.84375</v>
      </c>
      <c r="AA55">
        <v>10250</v>
      </c>
      <c r="AB55">
        <v>10250</v>
      </c>
      <c r="AC55">
        <v>10250</v>
      </c>
      <c r="AD55">
        <v>10250</v>
      </c>
      <c r="AE55">
        <v>7990.88671875</v>
      </c>
      <c r="AF55">
        <v>9975.0400390625</v>
      </c>
      <c r="AG55">
        <v>9829.2705078125</v>
      </c>
      <c r="AH55" s="2">
        <f t="shared" si="1"/>
        <v>470.71669047043582</v>
      </c>
      <c r="AI55" s="2">
        <f t="shared" si="2"/>
        <v>7990.88671875</v>
      </c>
      <c r="AJ55" s="2">
        <f t="shared" si="3"/>
        <v>9359.8418867273831</v>
      </c>
      <c r="AK55" s="2">
        <f t="shared" si="4"/>
        <v>10065.916922433036</v>
      </c>
      <c r="AL55" s="2">
        <f t="shared" si="5"/>
        <v>10771.991958138689</v>
      </c>
      <c r="AM55" s="2">
        <f t="shared" si="6"/>
        <v>10250</v>
      </c>
      <c r="AN55" s="2">
        <f ca="1">'calcBLUE(2)'!E70</f>
        <v>11176.97903341954</v>
      </c>
      <c r="AO55" s="2"/>
      <c r="AP55" s="2">
        <f t="shared" si="7"/>
        <v>23.511073521205617</v>
      </c>
      <c r="AQ55" s="2"/>
      <c r="AR55" s="2"/>
      <c r="AS55" s="2">
        <f>data3!AM54</f>
        <v>2.9596784037927932</v>
      </c>
      <c r="AT55" s="2">
        <f t="shared" si="8"/>
        <v>7.943793315880689</v>
      </c>
      <c r="AU55" s="123"/>
      <c r="AV55" s="156"/>
    </row>
    <row r="56" spans="1:48">
      <c r="A56" s="14" t="str">
        <f>'data organization'!S57</f>
        <v>54:2:2.42:HI</v>
      </c>
      <c r="B56">
        <v>10250</v>
      </c>
      <c r="C56">
        <v>10250</v>
      </c>
      <c r="D56">
        <v>10250</v>
      </c>
      <c r="E56">
        <v>10250</v>
      </c>
      <c r="F56">
        <v>10250</v>
      </c>
      <c r="G56">
        <v>10250</v>
      </c>
      <c r="H56">
        <v>10250</v>
      </c>
      <c r="I56">
        <v>10250</v>
      </c>
      <c r="J56">
        <v>10250</v>
      </c>
      <c r="K56">
        <v>10250</v>
      </c>
      <c r="L56">
        <v>10250</v>
      </c>
      <c r="M56">
        <v>9534.916015625</v>
      </c>
      <c r="N56">
        <v>10250</v>
      </c>
      <c r="O56">
        <v>10085.931640625</v>
      </c>
      <c r="P56">
        <v>9339.41015625</v>
      </c>
      <c r="Q56">
        <v>9403.5361328125</v>
      </c>
      <c r="R56">
        <v>10250</v>
      </c>
      <c r="U56">
        <v>10250</v>
      </c>
      <c r="V56">
        <v>10250</v>
      </c>
      <c r="W56">
        <v>10250</v>
      </c>
      <c r="Z56">
        <v>10249.84375</v>
      </c>
      <c r="AA56">
        <v>10250</v>
      </c>
      <c r="AB56">
        <v>10249.84375</v>
      </c>
      <c r="AC56">
        <v>10250</v>
      </c>
      <c r="AD56">
        <v>10250</v>
      </c>
      <c r="AE56">
        <v>7904.86376953125</v>
      </c>
      <c r="AF56">
        <v>9866.4951171875</v>
      </c>
      <c r="AG56">
        <v>9721.0380859375</v>
      </c>
      <c r="AH56" s="2">
        <f t="shared" si="1"/>
        <v>500.7306134870451</v>
      </c>
      <c r="AI56" s="2">
        <f t="shared" si="2"/>
        <v>7904.86376953125</v>
      </c>
      <c r="AJ56" s="2">
        <f t="shared" si="3"/>
        <v>9288.3997375540312</v>
      </c>
      <c r="AK56" s="2">
        <f t="shared" si="4"/>
        <v>10039.495657784599</v>
      </c>
      <c r="AL56" s="2">
        <f t="shared" si="5"/>
        <v>10790.591578015166</v>
      </c>
      <c r="AM56" s="2">
        <f t="shared" si="6"/>
        <v>10250</v>
      </c>
      <c r="AN56" s="2">
        <f ca="1">'calcBLUE(2)'!E71</f>
        <v>11060.821881254265</v>
      </c>
      <c r="AO56" s="2"/>
      <c r="AP56" s="2">
        <f t="shared" si="7"/>
        <v>26.4212646484375</v>
      </c>
      <c r="AQ56" s="2"/>
      <c r="AR56" s="2"/>
      <c r="AS56" s="2">
        <f>data3!AM55</f>
        <v>2.8725802513861254</v>
      </c>
      <c r="AT56" s="2">
        <f t="shared" si="8"/>
        <v>9.1977463939217259</v>
      </c>
      <c r="AU56" s="123"/>
      <c r="AV56" s="156"/>
    </row>
    <row r="57" spans="1:48">
      <c r="A57" s="14" t="str">
        <f>'data organization'!S58</f>
        <v>55:2:2.4:HI</v>
      </c>
      <c r="B57">
        <v>10250</v>
      </c>
      <c r="C57">
        <v>10250</v>
      </c>
      <c r="D57">
        <v>10250</v>
      </c>
      <c r="E57">
        <v>10250</v>
      </c>
      <c r="F57">
        <v>10250</v>
      </c>
      <c r="G57">
        <v>10250</v>
      </c>
      <c r="H57">
        <v>10250</v>
      </c>
      <c r="I57">
        <v>10250</v>
      </c>
      <c r="J57">
        <v>10250</v>
      </c>
      <c r="K57">
        <v>10250</v>
      </c>
      <c r="L57">
        <v>10250</v>
      </c>
      <c r="M57">
        <v>9427.779296875</v>
      </c>
      <c r="N57">
        <v>10250</v>
      </c>
      <c r="O57">
        <v>9973.6328125</v>
      </c>
      <c r="P57">
        <v>9237.27734375</v>
      </c>
      <c r="Q57">
        <v>9299.3701171875</v>
      </c>
      <c r="R57">
        <v>10250</v>
      </c>
      <c r="U57">
        <v>10250</v>
      </c>
      <c r="V57">
        <v>10250</v>
      </c>
      <c r="W57">
        <v>10250</v>
      </c>
      <c r="Z57">
        <v>10249.84375</v>
      </c>
      <c r="AA57">
        <v>10250</v>
      </c>
      <c r="AB57">
        <v>10250</v>
      </c>
      <c r="AC57">
        <v>10250</v>
      </c>
      <c r="AD57">
        <v>10250</v>
      </c>
      <c r="AE57">
        <v>7816.96435546875</v>
      </c>
      <c r="AF57">
        <v>9755.291015625</v>
      </c>
      <c r="AG57">
        <v>9612.0244140625</v>
      </c>
      <c r="AH57" s="2">
        <f t="shared" si="1"/>
        <v>533.4821583829123</v>
      </c>
      <c r="AI57" s="2">
        <f t="shared" si="2"/>
        <v>7816.96435546875</v>
      </c>
      <c r="AJ57" s="2">
        <f t="shared" si="3"/>
        <v>9213.069016192374</v>
      </c>
      <c r="AK57" s="2">
        <f t="shared" si="4"/>
        <v>10013.292253766742</v>
      </c>
      <c r="AL57" s="2">
        <f t="shared" si="5"/>
        <v>10813.51549134111</v>
      </c>
      <c r="AM57" s="2">
        <f t="shared" si="6"/>
        <v>10250</v>
      </c>
      <c r="AN57" s="2">
        <f ca="1">'calcBLUE(2)'!E72</f>
        <v>10939.707970350795</v>
      </c>
      <c r="AO57" s="2"/>
      <c r="AP57" s="2">
        <f t="shared" si="7"/>
        <v>26.203404017856883</v>
      </c>
      <c r="AQ57" s="2"/>
      <c r="AR57" s="2"/>
      <c r="AS57" s="2">
        <f>data3!AM56</f>
        <v>2.9951614872101686</v>
      </c>
      <c r="AT57" s="2">
        <f t="shared" si="8"/>
        <v>8.7485780415345626</v>
      </c>
      <c r="AU57" s="123"/>
      <c r="AV57" s="156"/>
    </row>
    <row r="58" spans="1:48">
      <c r="A58" s="14" t="str">
        <f>'data organization'!S59</f>
        <v>56:2:2.38:HI</v>
      </c>
      <c r="B58">
        <v>10250</v>
      </c>
      <c r="C58">
        <v>10250</v>
      </c>
      <c r="D58">
        <v>10250</v>
      </c>
      <c r="E58">
        <v>10250</v>
      </c>
      <c r="F58">
        <v>10250</v>
      </c>
      <c r="G58">
        <v>10250</v>
      </c>
      <c r="H58">
        <v>10250</v>
      </c>
      <c r="I58">
        <v>10250</v>
      </c>
      <c r="J58">
        <v>10250</v>
      </c>
      <c r="K58">
        <v>10250</v>
      </c>
      <c r="L58">
        <v>10250</v>
      </c>
      <c r="M58">
        <v>9320.4853515625</v>
      </c>
      <c r="N58">
        <v>10250</v>
      </c>
      <c r="O58">
        <v>9860.7080078125</v>
      </c>
      <c r="P58">
        <v>9130.765625</v>
      </c>
      <c r="Q58">
        <v>9194.1103515625</v>
      </c>
      <c r="R58">
        <v>10250</v>
      </c>
      <c r="U58">
        <v>10250</v>
      </c>
      <c r="V58">
        <v>10250</v>
      </c>
      <c r="W58">
        <v>10250</v>
      </c>
      <c r="Z58">
        <v>10249.84375</v>
      </c>
      <c r="AA58">
        <v>10250</v>
      </c>
      <c r="AB58">
        <v>10250</v>
      </c>
      <c r="AC58">
        <v>10250</v>
      </c>
      <c r="AD58">
        <v>10250</v>
      </c>
      <c r="AE58">
        <v>7727.8134765625</v>
      </c>
      <c r="AF58">
        <v>9643.9306640625</v>
      </c>
      <c r="AG58">
        <v>9502.2275390625</v>
      </c>
      <c r="AH58" s="2">
        <f t="shared" si="1"/>
        <v>568.65966195270619</v>
      </c>
      <c r="AI58" s="2">
        <f t="shared" si="2"/>
        <v>7727.8134765625</v>
      </c>
      <c r="AJ58" s="2">
        <f t="shared" si="3"/>
        <v>9133.7921058432621</v>
      </c>
      <c r="AK58" s="2">
        <f t="shared" si="4"/>
        <v>9986.7815987723206</v>
      </c>
      <c r="AL58" s="2">
        <f t="shared" si="5"/>
        <v>10839.771091701379</v>
      </c>
      <c r="AM58" s="2">
        <f t="shared" si="6"/>
        <v>10250</v>
      </c>
      <c r="AN58" s="2">
        <f ca="1">'calcBLUE(2)'!E73</f>
        <v>10818.202754197553</v>
      </c>
      <c r="AO58" s="2"/>
      <c r="AP58" s="2">
        <f t="shared" si="7"/>
        <v>26.510654994421202</v>
      </c>
      <c r="AQ58" s="2"/>
      <c r="AR58" s="2"/>
      <c r="AS58" s="2">
        <f>data3!AM57</f>
        <v>3.0048385127898314</v>
      </c>
      <c r="AT58" s="2">
        <f t="shared" si="8"/>
        <v>8.8226554876679479</v>
      </c>
      <c r="AU58" s="123"/>
      <c r="AV58" s="156"/>
    </row>
    <row r="59" spans="1:48">
      <c r="A59" s="14" t="str">
        <f>'data organization'!S60</f>
        <v>57:2:2.36:HI</v>
      </c>
      <c r="B59">
        <v>10250</v>
      </c>
      <c r="C59">
        <v>10250</v>
      </c>
      <c r="D59">
        <v>10250</v>
      </c>
      <c r="E59">
        <v>10250</v>
      </c>
      <c r="F59">
        <v>10250</v>
      </c>
      <c r="G59">
        <v>10250</v>
      </c>
      <c r="H59">
        <v>10250</v>
      </c>
      <c r="I59">
        <v>10250</v>
      </c>
      <c r="J59">
        <v>10250</v>
      </c>
      <c r="K59">
        <v>10250</v>
      </c>
      <c r="L59">
        <v>10250</v>
      </c>
      <c r="M59">
        <v>9212.2529296875</v>
      </c>
      <c r="N59">
        <v>10250</v>
      </c>
      <c r="O59">
        <v>9746.3759765625</v>
      </c>
      <c r="P59">
        <v>9025.1923828125</v>
      </c>
      <c r="Q59">
        <v>9087.7548828125</v>
      </c>
      <c r="R59">
        <v>10214.96484375</v>
      </c>
      <c r="U59">
        <v>10250</v>
      </c>
      <c r="V59">
        <v>10250</v>
      </c>
      <c r="W59">
        <v>10250</v>
      </c>
      <c r="Z59">
        <v>10250</v>
      </c>
      <c r="AA59">
        <v>10250</v>
      </c>
      <c r="AB59">
        <v>10249.84375</v>
      </c>
      <c r="AC59">
        <v>10249.84375</v>
      </c>
      <c r="AD59">
        <v>10250</v>
      </c>
      <c r="AE59">
        <v>7638.193359375</v>
      </c>
      <c r="AF59">
        <v>9532.5703125</v>
      </c>
      <c r="AG59">
        <v>9392.431640625</v>
      </c>
      <c r="AH59" s="2">
        <f t="shared" si="1"/>
        <v>604.9746327078384</v>
      </c>
      <c r="AI59" s="2">
        <f t="shared" si="2"/>
        <v>7638.193359375</v>
      </c>
      <c r="AJ59" s="2">
        <f t="shared" si="3"/>
        <v>9051.4460447998499</v>
      </c>
      <c r="AK59" s="2">
        <f t="shared" si="4"/>
        <v>9958.9079938616069</v>
      </c>
      <c r="AL59" s="2">
        <f t="shared" si="5"/>
        <v>10866.369942923364</v>
      </c>
      <c r="AM59" s="2">
        <f t="shared" si="6"/>
        <v>10250</v>
      </c>
      <c r="AN59" s="2">
        <f ca="1">'calcBLUE(2)'!E74</f>
        <v>10698.26279885065</v>
      </c>
      <c r="AO59" s="2"/>
      <c r="AP59" s="2">
        <f t="shared" si="7"/>
        <v>27.873604910713766</v>
      </c>
      <c r="AQ59" s="2"/>
      <c r="AR59" s="2"/>
      <c r="AS59" s="2">
        <f>data3!AM58</f>
        <v>2.9661294260332625</v>
      </c>
      <c r="AT59" s="2">
        <f t="shared" si="8"/>
        <v>9.3972989398478077</v>
      </c>
      <c r="AU59" s="123"/>
      <c r="AV59" s="156"/>
    </row>
    <row r="60" spans="1:48">
      <c r="A60" s="14" t="str">
        <f>'data organization'!S61</f>
        <v>58:2:2.34:HI</v>
      </c>
      <c r="B60">
        <v>10250</v>
      </c>
      <c r="C60">
        <v>10250</v>
      </c>
      <c r="D60">
        <v>10250</v>
      </c>
      <c r="E60">
        <v>10250</v>
      </c>
      <c r="F60">
        <v>10250</v>
      </c>
      <c r="G60">
        <v>10250</v>
      </c>
      <c r="H60">
        <v>10250</v>
      </c>
      <c r="I60">
        <v>10250</v>
      </c>
      <c r="J60">
        <v>10250</v>
      </c>
      <c r="K60">
        <v>10250</v>
      </c>
      <c r="L60">
        <v>10250</v>
      </c>
      <c r="M60">
        <v>9103.3955078125</v>
      </c>
      <c r="N60">
        <v>10250</v>
      </c>
      <c r="O60">
        <v>9631.8876953125</v>
      </c>
      <c r="P60">
        <v>8918.3681640625</v>
      </c>
      <c r="Q60">
        <v>8981.5556640625</v>
      </c>
      <c r="R60">
        <v>10085.1494140625</v>
      </c>
      <c r="U60">
        <v>10250</v>
      </c>
      <c r="V60">
        <v>10250</v>
      </c>
      <c r="W60">
        <v>10250</v>
      </c>
      <c r="Z60">
        <v>10250</v>
      </c>
      <c r="AA60">
        <v>10250</v>
      </c>
      <c r="AB60">
        <v>10249.84375</v>
      </c>
      <c r="AC60">
        <v>10250</v>
      </c>
      <c r="AD60">
        <v>10250</v>
      </c>
      <c r="AE60">
        <v>7547.322265625</v>
      </c>
      <c r="AF60">
        <v>9419.6455078125</v>
      </c>
      <c r="AG60">
        <v>9280.6015625</v>
      </c>
      <c r="AH60" s="2">
        <f t="shared" si="1"/>
        <v>641.93601336405209</v>
      </c>
      <c r="AI60" s="2">
        <f t="shared" si="2"/>
        <v>7547.322265625</v>
      </c>
      <c r="AJ60" s="2">
        <f t="shared" si="3"/>
        <v>8964.5163203557076</v>
      </c>
      <c r="AK60" s="2">
        <f t="shared" si="4"/>
        <v>9927.4203404017862</v>
      </c>
      <c r="AL60" s="2">
        <f t="shared" si="5"/>
        <v>10890.324360447865</v>
      </c>
      <c r="AM60" s="2">
        <f t="shared" si="6"/>
        <v>10250</v>
      </c>
      <c r="AN60" s="2">
        <f ca="1">'calcBLUE(2)'!E75</f>
        <v>10573.039983788325</v>
      </c>
      <c r="AO60" s="2"/>
      <c r="AP60" s="2">
        <f t="shared" si="7"/>
        <v>31.487653459820649</v>
      </c>
      <c r="AQ60" s="2"/>
      <c r="AR60" s="2"/>
      <c r="AS60" s="2">
        <f>data3!AM59</f>
        <v>3.0967751779863875</v>
      </c>
      <c r="AT60" s="2">
        <f t="shared" si="8"/>
        <v>10.16788486411688</v>
      </c>
      <c r="AU60" s="123"/>
      <c r="AV60" s="156"/>
    </row>
    <row r="61" spans="1:48">
      <c r="A61" s="14" t="str">
        <f>'data organization'!S62</f>
        <v>59:2:2.32:HI</v>
      </c>
      <c r="B61">
        <v>10250</v>
      </c>
      <c r="C61">
        <v>10250</v>
      </c>
      <c r="D61">
        <v>10250</v>
      </c>
      <c r="E61">
        <v>10250</v>
      </c>
      <c r="F61">
        <v>10250</v>
      </c>
      <c r="G61">
        <v>10250</v>
      </c>
      <c r="H61">
        <v>10250</v>
      </c>
      <c r="I61">
        <v>10250</v>
      </c>
      <c r="J61">
        <v>10250</v>
      </c>
      <c r="K61">
        <v>10250</v>
      </c>
      <c r="L61">
        <v>10242.3359375</v>
      </c>
      <c r="M61">
        <v>8992.03515625</v>
      </c>
      <c r="N61">
        <v>10142.3935546875</v>
      </c>
      <c r="O61">
        <v>9516.7734375</v>
      </c>
      <c r="P61">
        <v>8809.353515625</v>
      </c>
      <c r="Q61">
        <v>8872.6982421875</v>
      </c>
      <c r="R61">
        <v>9963.779296875</v>
      </c>
      <c r="U61">
        <v>10250</v>
      </c>
      <c r="V61">
        <v>10250</v>
      </c>
      <c r="W61">
        <v>10250</v>
      </c>
      <c r="Z61">
        <v>10249.84375</v>
      </c>
      <c r="AA61">
        <v>10250</v>
      </c>
      <c r="AB61">
        <v>10142.3935546875</v>
      </c>
      <c r="AC61">
        <v>10250</v>
      </c>
      <c r="AD61">
        <v>10250</v>
      </c>
      <c r="AE61">
        <v>7456.13818359375</v>
      </c>
      <c r="AF61">
        <v>9306.4091796875</v>
      </c>
      <c r="AG61">
        <v>9168.302734375</v>
      </c>
      <c r="AH61" s="2">
        <f t="shared" si="1"/>
        <v>677.5064691295072</v>
      </c>
      <c r="AI61" s="2">
        <f t="shared" si="2"/>
        <v>7456.13818359375</v>
      </c>
      <c r="AJ61" s="2">
        <f t="shared" si="3"/>
        <v>8871.6851728403381</v>
      </c>
      <c r="AK61" s="2">
        <f t="shared" si="4"/>
        <v>9887.9448765345987</v>
      </c>
      <c r="AL61" s="2">
        <f t="shared" si="5"/>
        <v>10904.204580228859</v>
      </c>
      <c r="AM61" s="2">
        <f t="shared" si="6"/>
        <v>10250</v>
      </c>
      <c r="AN61" s="2">
        <f ca="1">'calcBLUE(2)'!E76</f>
        <v>10448.795551272176</v>
      </c>
      <c r="AO61" s="2"/>
      <c r="AP61" s="2">
        <f t="shared" si="7"/>
        <v>39.4754638671875</v>
      </c>
      <c r="AQ61" s="2"/>
      <c r="AR61" s="2"/>
      <c r="AS61" s="2">
        <f>data3!AM60</f>
        <v>3.0725796607233065</v>
      </c>
      <c r="AT61" s="2">
        <f t="shared" si="8"/>
        <v>12.847661647898398</v>
      </c>
      <c r="AU61" s="123"/>
      <c r="AV61" s="156"/>
    </row>
    <row r="62" spans="1:48">
      <c r="A62" s="14" t="str">
        <f>'data organization'!S63</f>
        <v>60:2:2.3:HI</v>
      </c>
      <c r="B62">
        <v>10250</v>
      </c>
      <c r="C62">
        <v>10250</v>
      </c>
      <c r="D62">
        <v>10250</v>
      </c>
      <c r="E62">
        <v>10250</v>
      </c>
      <c r="F62">
        <v>10250</v>
      </c>
      <c r="G62">
        <v>10250</v>
      </c>
      <c r="H62">
        <v>10250</v>
      </c>
      <c r="I62">
        <v>10250</v>
      </c>
      <c r="J62">
        <v>10250</v>
      </c>
      <c r="K62">
        <v>10250</v>
      </c>
      <c r="L62">
        <v>10121.1220703125</v>
      </c>
      <c r="M62">
        <v>8881.92578125</v>
      </c>
      <c r="N62">
        <v>10015.705078125</v>
      </c>
      <c r="O62">
        <v>9399.9384765625</v>
      </c>
      <c r="P62">
        <v>8701.4345703125</v>
      </c>
      <c r="Q62">
        <v>8763.68359375</v>
      </c>
      <c r="R62">
        <v>9840.8447265625</v>
      </c>
      <c r="U62">
        <v>10250</v>
      </c>
      <c r="V62">
        <v>10250</v>
      </c>
      <c r="W62">
        <v>10250</v>
      </c>
      <c r="Z62">
        <v>10250</v>
      </c>
      <c r="AA62">
        <v>10250</v>
      </c>
      <c r="AB62">
        <v>10016.0185546875</v>
      </c>
      <c r="AC62">
        <v>10249.84375</v>
      </c>
      <c r="AD62">
        <v>10250</v>
      </c>
      <c r="AE62">
        <v>7363.3896484375</v>
      </c>
      <c r="AF62">
        <v>9190.8251953125</v>
      </c>
      <c r="AG62">
        <v>9054.1279296875</v>
      </c>
      <c r="AH62" s="2">
        <f t="shared" si="1"/>
        <v>713.29193041634824</v>
      </c>
      <c r="AI62" s="2">
        <f t="shared" si="2"/>
        <v>7363.3896484375</v>
      </c>
      <c r="AJ62" s="2">
        <f t="shared" si="3"/>
        <v>8772.8785106254782</v>
      </c>
      <c r="AK62" s="2">
        <f t="shared" si="4"/>
        <v>9842.81640625</v>
      </c>
      <c r="AL62" s="2">
        <f t="shared" si="5"/>
        <v>10912.754301874522</v>
      </c>
      <c r="AM62" s="2">
        <f t="shared" si="6"/>
        <v>10250</v>
      </c>
      <c r="AN62" s="2">
        <f ca="1">'calcBLUE(2)'!E77</f>
        <v>10327.159329465119</v>
      </c>
      <c r="AO62" s="2"/>
      <c r="AP62" s="2">
        <f t="shared" si="7"/>
        <v>45.128470284598734</v>
      </c>
      <c r="AQ62" s="2"/>
      <c r="AR62" s="2"/>
      <c r="AS62" s="2">
        <f>data3!AM61</f>
        <v>3.0080782982610685</v>
      </c>
      <c r="AT62" s="2">
        <f t="shared" si="8"/>
        <v>15.002425405843633</v>
      </c>
      <c r="AU62" s="123"/>
      <c r="AV62" s="156"/>
    </row>
    <row r="63" spans="1:48">
      <c r="A63" s="14" t="str">
        <f>'data organization'!S64</f>
        <v>61:2:2.28:HI</v>
      </c>
      <c r="B63">
        <v>10250</v>
      </c>
      <c r="C63">
        <v>10250</v>
      </c>
      <c r="D63">
        <v>10250</v>
      </c>
      <c r="E63">
        <v>10250</v>
      </c>
      <c r="F63">
        <v>10250</v>
      </c>
      <c r="G63">
        <v>10250</v>
      </c>
      <c r="H63">
        <v>10250</v>
      </c>
      <c r="I63">
        <v>10250</v>
      </c>
      <c r="J63">
        <v>10250</v>
      </c>
      <c r="K63">
        <v>10250</v>
      </c>
      <c r="L63">
        <v>9991.462890625</v>
      </c>
      <c r="M63">
        <v>8768.3759765625</v>
      </c>
      <c r="N63">
        <v>9888.5478515625</v>
      </c>
      <c r="O63">
        <v>9281.0712890625</v>
      </c>
      <c r="P63">
        <v>8590.54296875</v>
      </c>
      <c r="Q63">
        <v>8652.3232421875</v>
      </c>
      <c r="R63">
        <v>9716.8154296875</v>
      </c>
      <c r="U63">
        <v>10250</v>
      </c>
      <c r="V63">
        <v>10164.759765625</v>
      </c>
      <c r="W63">
        <v>10250</v>
      </c>
      <c r="Z63">
        <v>10250</v>
      </c>
      <c r="AA63">
        <v>10250</v>
      </c>
      <c r="AB63">
        <v>9889.486328125</v>
      </c>
      <c r="AC63">
        <v>10249.84375</v>
      </c>
      <c r="AD63">
        <v>10250</v>
      </c>
      <c r="AE63">
        <v>7270.17236328125</v>
      </c>
      <c r="AF63">
        <v>9073.677734375</v>
      </c>
      <c r="AG63">
        <v>8939.013671875</v>
      </c>
      <c r="AH63" s="2">
        <f t="shared" si="1"/>
        <v>750.64436371985255</v>
      </c>
      <c r="AI63" s="2">
        <f t="shared" si="2"/>
        <v>7270.17236328125</v>
      </c>
      <c r="AJ63" s="2">
        <f t="shared" si="3"/>
        <v>8667.8224994816046</v>
      </c>
      <c r="AK63" s="2">
        <f t="shared" si="4"/>
        <v>9793.7890450613831</v>
      </c>
      <c r="AL63" s="2">
        <f t="shared" si="5"/>
        <v>10919.755590641162</v>
      </c>
      <c r="AM63" s="2">
        <f t="shared" si="6"/>
        <v>10250</v>
      </c>
      <c r="AN63" s="2">
        <f ca="1">'calcBLUE(2)'!E78</f>
        <v>10204.675810380197</v>
      </c>
      <c r="AO63" s="2"/>
      <c r="AP63" s="2">
        <f t="shared" si="7"/>
        <v>49.027361188616851</v>
      </c>
      <c r="AQ63" s="2"/>
      <c r="AR63" s="2"/>
      <c r="AS63" s="2">
        <f>data3!AM62</f>
        <v>3.0290320611769062</v>
      </c>
      <c r="AT63" s="2">
        <f t="shared" si="8"/>
        <v>16.185817844915007</v>
      </c>
      <c r="AU63" s="123"/>
      <c r="AV63" s="156"/>
    </row>
    <row r="64" spans="1:48">
      <c r="A64" s="14" t="str">
        <f>'data organization'!S65</f>
        <v>62:2:2.26:HI</v>
      </c>
      <c r="B64">
        <v>10250</v>
      </c>
      <c r="C64">
        <v>10250</v>
      </c>
      <c r="D64">
        <v>10250</v>
      </c>
      <c r="E64">
        <v>10250</v>
      </c>
      <c r="F64">
        <v>10250</v>
      </c>
      <c r="G64">
        <v>10250</v>
      </c>
      <c r="H64">
        <v>10250</v>
      </c>
      <c r="I64">
        <v>10250</v>
      </c>
      <c r="J64">
        <v>10250</v>
      </c>
      <c r="K64">
        <v>10250</v>
      </c>
      <c r="L64">
        <v>9861.490234375</v>
      </c>
      <c r="M64">
        <v>8655.138671875</v>
      </c>
      <c r="N64">
        <v>9760.765625</v>
      </c>
      <c r="O64">
        <v>9162.046875</v>
      </c>
      <c r="P64">
        <v>8479.49609375</v>
      </c>
      <c r="Q64">
        <v>8541.431640625</v>
      </c>
      <c r="R64">
        <v>9590.9091796875</v>
      </c>
      <c r="U64">
        <v>10250</v>
      </c>
      <c r="V64">
        <v>10030.876953125</v>
      </c>
      <c r="W64">
        <v>10250</v>
      </c>
      <c r="Z64">
        <v>10249.84375</v>
      </c>
      <c r="AA64">
        <v>10250</v>
      </c>
      <c r="AB64">
        <v>9762.3291015625</v>
      </c>
      <c r="AC64">
        <v>10249.84375</v>
      </c>
      <c r="AD64">
        <v>10250</v>
      </c>
      <c r="AE64">
        <v>7175.234375</v>
      </c>
      <c r="AF64">
        <v>8956.3740234375</v>
      </c>
      <c r="AG64">
        <v>8821.5537109375</v>
      </c>
      <c r="AH64" s="2">
        <f t="shared" si="1"/>
        <v>790.11534444968186</v>
      </c>
      <c r="AI64" s="2">
        <f t="shared" si="2"/>
        <v>7175.234375</v>
      </c>
      <c r="AJ64" s="2">
        <f t="shared" si="3"/>
        <v>8557.5889113388694</v>
      </c>
      <c r="AK64" s="2">
        <f t="shared" si="4"/>
        <v>9742.7619280133931</v>
      </c>
      <c r="AL64" s="2">
        <f t="shared" si="5"/>
        <v>10927.934944687917</v>
      </c>
      <c r="AM64" s="2">
        <f t="shared" si="6"/>
        <v>10250</v>
      </c>
      <c r="AN64" s="2">
        <f ca="1">'calcBLUE(2)'!E79</f>
        <v>10058.046508274767</v>
      </c>
      <c r="AO64" s="2"/>
      <c r="AP64" s="2">
        <f t="shared" si="7"/>
        <v>51.027117047990032</v>
      </c>
      <c r="AQ64" s="2"/>
      <c r="AR64" s="2"/>
      <c r="AS64" s="2">
        <f>data3!AM63</f>
        <v>3.6261601601877658</v>
      </c>
      <c r="AT64" s="2">
        <f t="shared" si="8"/>
        <v>14.071942438788419</v>
      </c>
      <c r="AU64" s="123"/>
      <c r="AV64" s="156"/>
    </row>
    <row r="65" spans="1:48">
      <c r="A65" s="14" t="str">
        <f>'data organization'!S66</f>
        <v>63:2:2.24:HI</v>
      </c>
      <c r="B65">
        <v>10250</v>
      </c>
      <c r="C65">
        <v>10250</v>
      </c>
      <c r="D65">
        <v>10250</v>
      </c>
      <c r="E65">
        <v>10250</v>
      </c>
      <c r="F65">
        <v>10250</v>
      </c>
      <c r="G65">
        <v>10201.5146484375</v>
      </c>
      <c r="H65">
        <v>10250</v>
      </c>
      <c r="I65">
        <v>10250</v>
      </c>
      <c r="J65">
        <v>10136.7626953125</v>
      </c>
      <c r="K65">
        <v>10250</v>
      </c>
      <c r="L65">
        <v>9730.2666015625</v>
      </c>
      <c r="M65">
        <v>8540.3369140625</v>
      </c>
      <c r="N65">
        <v>9630.63671875</v>
      </c>
      <c r="O65">
        <v>9041.1455078125</v>
      </c>
      <c r="P65">
        <v>8367.978515625</v>
      </c>
      <c r="Q65">
        <v>8426.943359375</v>
      </c>
      <c r="R65">
        <v>9464.3779296875</v>
      </c>
      <c r="U65">
        <v>10250</v>
      </c>
      <c r="V65">
        <v>9896.994140625</v>
      </c>
      <c r="W65">
        <v>10111.1123046875</v>
      </c>
      <c r="Z65">
        <v>10249.84375</v>
      </c>
      <c r="AA65">
        <v>10250</v>
      </c>
      <c r="AB65">
        <v>9633.451171875</v>
      </c>
      <c r="AC65">
        <v>10138.6396484375</v>
      </c>
      <c r="AD65">
        <v>10250</v>
      </c>
      <c r="AE65">
        <v>7080.140625</v>
      </c>
      <c r="AF65">
        <v>8835.6298828125</v>
      </c>
      <c r="AG65">
        <v>8703.7802734375</v>
      </c>
      <c r="AH65" s="2">
        <f t="shared" si="1"/>
        <v>823.26229892993524</v>
      </c>
      <c r="AI65" s="2">
        <f t="shared" si="2"/>
        <v>7080.140625</v>
      </c>
      <c r="AJ65" s="2">
        <f t="shared" si="3"/>
        <v>8441.5192190158104</v>
      </c>
      <c r="AK65" s="2">
        <f t="shared" si="4"/>
        <v>9676.4126674107138</v>
      </c>
      <c r="AL65" s="2">
        <f t="shared" si="5"/>
        <v>10911.306115805617</v>
      </c>
      <c r="AM65" s="2">
        <f t="shared" si="6"/>
        <v>10250</v>
      </c>
      <c r="AN65" s="2">
        <f ca="1">'calcBLUE(2)'!E80</f>
        <v>9921.7647221691932</v>
      </c>
      <c r="AO65" s="2"/>
      <c r="AP65" s="2">
        <f t="shared" si="7"/>
        <v>66.349260602679351</v>
      </c>
      <c r="AQ65" s="2"/>
      <c r="AR65" s="2"/>
      <c r="AS65" s="2">
        <f>data3!AM64</f>
        <v>3.370264853200581</v>
      </c>
      <c r="AT65" s="2">
        <f t="shared" si="8"/>
        <v>19.686660690678536</v>
      </c>
      <c r="AU65" s="123"/>
      <c r="AV65" s="156"/>
    </row>
    <row r="66" spans="1:48">
      <c r="A66" s="14" t="str">
        <f>'data organization'!S67</f>
        <v>64:2:2.22:HI</v>
      </c>
      <c r="B66">
        <v>10231.5439453125</v>
      </c>
      <c r="C66">
        <v>10250</v>
      </c>
      <c r="D66">
        <v>10250</v>
      </c>
      <c r="E66">
        <v>10250</v>
      </c>
      <c r="F66">
        <v>10250</v>
      </c>
      <c r="G66">
        <v>10056.2138671875</v>
      </c>
      <c r="H66">
        <v>10230.76171875</v>
      </c>
      <c r="I66">
        <v>10100.9462890625</v>
      </c>
      <c r="J66">
        <v>9995.998046875</v>
      </c>
      <c r="K66">
        <v>10250</v>
      </c>
      <c r="L66">
        <v>9598.1044921875</v>
      </c>
      <c r="M66">
        <v>8422.876953125</v>
      </c>
      <c r="N66">
        <v>9498.3173828125</v>
      </c>
      <c r="O66">
        <v>8918.5244140625</v>
      </c>
      <c r="P66">
        <v>8252.865234375</v>
      </c>
      <c r="Q66">
        <v>8312.611328125</v>
      </c>
      <c r="R66">
        <v>9334.0927734375</v>
      </c>
      <c r="U66">
        <v>10250</v>
      </c>
      <c r="V66">
        <v>9762.798828125</v>
      </c>
      <c r="W66">
        <v>9971.2861328125</v>
      </c>
      <c r="Z66">
        <v>10249.84375</v>
      </c>
      <c r="AA66">
        <v>10250</v>
      </c>
      <c r="AB66">
        <v>9501.7587890625</v>
      </c>
      <c r="AC66">
        <v>9998.8134765625</v>
      </c>
      <c r="AD66">
        <v>10250</v>
      </c>
      <c r="AE66">
        <v>6982.8564453125</v>
      </c>
      <c r="AF66">
        <v>8713.3212890625</v>
      </c>
      <c r="AG66">
        <v>8582.56640625</v>
      </c>
      <c r="AH66" s="2">
        <f t="shared" si="1"/>
        <v>852.48517455322974</v>
      </c>
      <c r="AI66" s="2">
        <f t="shared" si="2"/>
        <v>6982.8564453125</v>
      </c>
      <c r="AJ66" s="2">
        <f t="shared" si="3"/>
        <v>8318.2758654022982</v>
      </c>
      <c r="AK66" s="2">
        <f t="shared" si="4"/>
        <v>9597.0036272321431</v>
      </c>
      <c r="AL66" s="2">
        <f t="shared" si="5"/>
        <v>10875.731389061988</v>
      </c>
      <c r="AM66" s="2">
        <f t="shared" si="6"/>
        <v>10250</v>
      </c>
      <c r="AN66" s="2">
        <f ca="1">'calcBLUE(2)'!E81</f>
        <v>9788.1619837708749</v>
      </c>
      <c r="AO66" s="2"/>
      <c r="AP66" s="2">
        <f t="shared" si="7"/>
        <v>79.409040178570649</v>
      </c>
      <c r="AQ66" s="2"/>
      <c r="AR66" s="2"/>
      <c r="AS66" s="2">
        <f>data3!AM65</f>
        <v>3.3040116833102502</v>
      </c>
      <c r="AT66" s="2">
        <f t="shared" si="8"/>
        <v>24.034128141766033</v>
      </c>
      <c r="AU66" s="123"/>
      <c r="AV66" s="156"/>
    </row>
    <row r="67" spans="1:48">
      <c r="A67" s="14" t="str">
        <f>'data organization'!S68</f>
        <v>65:2:2.2:HI</v>
      </c>
      <c r="B67">
        <v>10067.4755859375</v>
      </c>
      <c r="C67">
        <v>10116.8994140625</v>
      </c>
      <c r="D67">
        <v>10250</v>
      </c>
      <c r="E67">
        <v>10250</v>
      </c>
      <c r="F67">
        <v>10250</v>
      </c>
      <c r="G67">
        <v>9914.1982421875</v>
      </c>
      <c r="H67">
        <v>10067.3193359375</v>
      </c>
      <c r="I67">
        <v>9957.0537109375</v>
      </c>
      <c r="J67">
        <v>9854.6083984375</v>
      </c>
      <c r="K67">
        <v>10250</v>
      </c>
      <c r="L67">
        <v>9461.40625</v>
      </c>
      <c r="M67">
        <v>8304.478515625</v>
      </c>
      <c r="N67">
        <v>9364.1220703125</v>
      </c>
      <c r="O67">
        <v>8793.087890625</v>
      </c>
      <c r="P67">
        <v>8136.18701171875</v>
      </c>
      <c r="Q67">
        <v>8195.1513671875</v>
      </c>
      <c r="R67">
        <v>9202.2431640625</v>
      </c>
      <c r="U67">
        <v>10250</v>
      </c>
      <c r="V67">
        <v>9624.0673828125</v>
      </c>
      <c r="W67">
        <v>9829.740234375</v>
      </c>
      <c r="Z67">
        <v>10249.84375</v>
      </c>
      <c r="AA67">
        <v>10250</v>
      </c>
      <c r="AB67">
        <v>9368.1884765625</v>
      </c>
      <c r="AC67">
        <v>9858.5185546875</v>
      </c>
      <c r="AD67">
        <v>10250</v>
      </c>
      <c r="AE67">
        <v>6882.60107421875</v>
      </c>
      <c r="AF67">
        <v>8588.8232421875</v>
      </c>
      <c r="AG67">
        <v>8458.693359375</v>
      </c>
      <c r="AH67" s="2">
        <f t="shared" ref="AH67:AH130" si="9">STDEV(B67:AG67)</f>
        <v>874.87435758419883</v>
      </c>
      <c r="AI67" s="2">
        <f t="shared" ref="AI67:AI130" si="10">MIN(B67:AG67)</f>
        <v>6882.60107421875</v>
      </c>
      <c r="AJ67" s="2">
        <f t="shared" ref="AJ67:AJ130" si="11">AK67-1.5*AH67</f>
        <v>8189.2851433112019</v>
      </c>
      <c r="AK67" s="2">
        <f t="shared" ref="AK67:AK130" si="12">AVERAGE(B67:AG67)</f>
        <v>9501.5966796875</v>
      </c>
      <c r="AL67" s="2">
        <f t="shared" ref="AL67:AL130" si="13">AK67+1.5*AH67</f>
        <v>10813.908216063799</v>
      </c>
      <c r="AM67" s="2">
        <f t="shared" ref="AM67:AM130" si="14">MAX(B67:AG67)</f>
        <v>10250</v>
      </c>
      <c r="AN67" s="2">
        <f ca="1">'calcBLUE(2)'!E82</f>
        <v>9650.9710001164894</v>
      </c>
      <c r="AO67" s="2"/>
      <c r="AP67" s="2">
        <f t="shared" si="7"/>
        <v>95.406947544643117</v>
      </c>
      <c r="AQ67" s="2"/>
      <c r="AR67" s="2"/>
      <c r="AS67" s="2">
        <f>data3!AM66</f>
        <v>3.3927494172126842</v>
      </c>
      <c r="AT67" s="2">
        <f t="shared" si="8"/>
        <v>28.120835290872961</v>
      </c>
      <c r="AU67" s="123"/>
      <c r="AV67" s="156"/>
    </row>
    <row r="68" spans="1:48">
      <c r="A68" s="14" t="str">
        <f>'data organization'!S69</f>
        <v>66:2:2.18:HI</v>
      </c>
      <c r="B68">
        <v>9908.724609375</v>
      </c>
      <c r="C68">
        <v>9963.935546875</v>
      </c>
      <c r="D68">
        <v>10250</v>
      </c>
      <c r="E68">
        <v>10250</v>
      </c>
      <c r="F68">
        <v>10250</v>
      </c>
      <c r="G68">
        <v>9767.9599609375</v>
      </c>
      <c r="H68">
        <v>9918.2646484375</v>
      </c>
      <c r="I68">
        <v>9809.2509765625</v>
      </c>
      <c r="J68">
        <v>9707.900390625</v>
      </c>
      <c r="K68">
        <v>10250</v>
      </c>
      <c r="L68">
        <v>9322.048828125</v>
      </c>
      <c r="M68">
        <v>8180.76220703125</v>
      </c>
      <c r="N68">
        <v>9227.267578125</v>
      </c>
      <c r="O68">
        <v>8664.2099609375</v>
      </c>
      <c r="P68">
        <v>8016.693359375</v>
      </c>
      <c r="Q68">
        <v>8074.7197265625</v>
      </c>
      <c r="R68">
        <v>9066.0146484375</v>
      </c>
      <c r="U68">
        <v>10250</v>
      </c>
      <c r="V68">
        <v>9482.3642578125</v>
      </c>
      <c r="W68">
        <v>9685.5341796875</v>
      </c>
      <c r="Z68">
        <v>10184.935546875</v>
      </c>
      <c r="AA68">
        <v>10250</v>
      </c>
      <c r="AB68">
        <v>9231.4912109375</v>
      </c>
      <c r="AC68">
        <v>9713.84375</v>
      </c>
      <c r="AD68">
        <v>10250</v>
      </c>
      <c r="AE68">
        <v>6780.9375</v>
      </c>
      <c r="AF68">
        <v>8459.1630859375</v>
      </c>
      <c r="AG68">
        <v>8329.5029296875</v>
      </c>
      <c r="AH68" s="2">
        <f t="shared" si="9"/>
        <v>899.95433531000674</v>
      </c>
      <c r="AI68" s="2">
        <f t="shared" si="10"/>
        <v>6780.9375</v>
      </c>
      <c r="AJ68" s="2">
        <f t="shared" si="11"/>
        <v>8051.6943864044097</v>
      </c>
      <c r="AK68" s="2">
        <f t="shared" si="12"/>
        <v>9401.6258893694194</v>
      </c>
      <c r="AL68" s="2">
        <f t="shared" si="13"/>
        <v>10751.557392334429</v>
      </c>
      <c r="AM68" s="2">
        <f t="shared" si="14"/>
        <v>10250</v>
      </c>
      <c r="AN68" s="2">
        <f ca="1">'calcBLUE(2)'!E83</f>
        <v>9510.5910578090716</v>
      </c>
      <c r="AO68" s="2"/>
      <c r="AP68" s="2">
        <f t="shared" ref="AP68:AP115" si="15">AK67-AK68</f>
        <v>99.970790318080617</v>
      </c>
      <c r="AQ68" s="2"/>
      <c r="AR68" s="2"/>
      <c r="AS68" s="2">
        <f>data3!AM67</f>
        <v>3.4716127457157313</v>
      </c>
      <c r="AT68" s="2">
        <f t="shared" si="8"/>
        <v>28.796642264161857</v>
      </c>
      <c r="AU68" s="123"/>
      <c r="AV68" s="156"/>
    </row>
    <row r="69" spans="1:48">
      <c r="A69" s="14" t="str">
        <f>'data organization'!S70</f>
        <v>67:2:2.16:HI</v>
      </c>
      <c r="B69">
        <v>9763.423828125</v>
      </c>
      <c r="C69">
        <v>9805.8095703125</v>
      </c>
      <c r="D69">
        <v>10080.14453125</v>
      </c>
      <c r="E69">
        <v>10250</v>
      </c>
      <c r="F69">
        <v>10110.017578125</v>
      </c>
      <c r="G69">
        <v>9615.62109375</v>
      </c>
      <c r="H69">
        <v>9763.580078125</v>
      </c>
      <c r="I69">
        <v>9656.1298828125</v>
      </c>
      <c r="J69">
        <v>9556.34375</v>
      </c>
      <c r="K69">
        <v>10250</v>
      </c>
      <c r="L69">
        <v>9176.9052734375</v>
      </c>
      <c r="M69">
        <v>8052.66650390625</v>
      </c>
      <c r="N69">
        <v>9083.6884765625</v>
      </c>
      <c r="O69">
        <v>8529.076171875</v>
      </c>
      <c r="P69">
        <v>7892.3515625</v>
      </c>
      <c r="Q69">
        <v>7950.8466796875</v>
      </c>
      <c r="R69">
        <v>8923.216796875</v>
      </c>
      <c r="U69">
        <v>10250</v>
      </c>
      <c r="V69">
        <v>9333.310546875</v>
      </c>
      <c r="W69">
        <v>9533.5087890625</v>
      </c>
      <c r="Z69">
        <v>10022.900390625</v>
      </c>
      <c r="AA69">
        <v>10250</v>
      </c>
      <c r="AB69">
        <v>9088.693359375</v>
      </c>
      <c r="AC69">
        <v>9564.3203125</v>
      </c>
      <c r="AD69">
        <v>10250</v>
      </c>
      <c r="AE69">
        <v>6673.4873046875</v>
      </c>
      <c r="AF69">
        <v>8324.498046875</v>
      </c>
      <c r="AG69">
        <v>8196.40234375</v>
      </c>
      <c r="AH69" s="2">
        <f t="shared" si="9"/>
        <v>916.19566023804521</v>
      </c>
      <c r="AI69" s="2">
        <f t="shared" si="10"/>
        <v>6673.4873046875</v>
      </c>
      <c r="AJ69" s="2">
        <f t="shared" si="11"/>
        <v>7909.5258978962811</v>
      </c>
      <c r="AK69" s="2">
        <f t="shared" si="12"/>
        <v>9283.8193882533487</v>
      </c>
      <c r="AL69" s="2">
        <f t="shared" si="13"/>
        <v>10658.112878610416</v>
      </c>
      <c r="AM69" s="2">
        <f t="shared" si="14"/>
        <v>10250</v>
      </c>
      <c r="AN69" s="2">
        <f ca="1">'calcBLUE(2)'!E84</f>
        <v>9365.8999507147109</v>
      </c>
      <c r="AO69" s="2"/>
      <c r="AP69" s="2">
        <f t="shared" si="15"/>
        <v>117.80650111607065</v>
      </c>
      <c r="AQ69" s="2"/>
      <c r="AR69" s="2"/>
      <c r="AS69" s="2">
        <f>data3!AM68</f>
        <v>3.5782283659904408</v>
      </c>
      <c r="AT69" s="2">
        <f t="shared" si="8"/>
        <v>32.923136554327279</v>
      </c>
      <c r="AU69" s="123"/>
      <c r="AV69" s="156"/>
    </row>
    <row r="70" spans="1:48">
      <c r="A70" s="14" t="str">
        <f>'data organization'!S71</f>
        <v>68:2:2.14:HI</v>
      </c>
      <c r="B70">
        <v>9624.3798828125</v>
      </c>
      <c r="C70">
        <v>9647.21484375</v>
      </c>
      <c r="D70">
        <v>9915.9189453125</v>
      </c>
      <c r="E70">
        <v>10250</v>
      </c>
      <c r="F70">
        <v>9944.541015625</v>
      </c>
      <c r="G70">
        <v>9459.529296875</v>
      </c>
      <c r="H70">
        <v>9605.142578125</v>
      </c>
      <c r="I70">
        <v>9499.255859375</v>
      </c>
      <c r="J70">
        <v>9400.564453125</v>
      </c>
      <c r="K70">
        <v>10250</v>
      </c>
      <c r="L70">
        <v>9027.0693359375</v>
      </c>
      <c r="M70">
        <v>7922.69384765625</v>
      </c>
      <c r="N70">
        <v>8935.103515625</v>
      </c>
      <c r="O70">
        <v>8391.283203125</v>
      </c>
      <c r="P70">
        <v>7762.84814453125</v>
      </c>
      <c r="Q70">
        <v>7820.87451171875</v>
      </c>
      <c r="R70">
        <v>8778.5419921875</v>
      </c>
      <c r="U70">
        <v>10250</v>
      </c>
      <c r="V70">
        <v>9181.91015625</v>
      </c>
      <c r="W70">
        <v>9378.82421875</v>
      </c>
      <c r="Z70">
        <v>9860.08203125</v>
      </c>
      <c r="AA70">
        <v>10250</v>
      </c>
      <c r="AB70">
        <v>8941.359375</v>
      </c>
      <c r="AC70">
        <v>9408.228515625</v>
      </c>
      <c r="AD70">
        <v>10250</v>
      </c>
      <c r="AE70">
        <v>6564.16015625</v>
      </c>
      <c r="AF70">
        <v>8189.67724609375</v>
      </c>
      <c r="AG70">
        <v>8064.083984375</v>
      </c>
      <c r="AH70" s="2">
        <f t="shared" si="9"/>
        <v>935.92327302455783</v>
      </c>
      <c r="AI70" s="2">
        <f t="shared" si="10"/>
        <v>6564.16015625</v>
      </c>
      <c r="AJ70" s="2">
        <f t="shared" si="11"/>
        <v>7759.4467729408425</v>
      </c>
      <c r="AK70" s="2">
        <f t="shared" si="12"/>
        <v>9163.3316824776794</v>
      </c>
      <c r="AL70" s="2">
        <f t="shared" si="13"/>
        <v>10567.216592014516</v>
      </c>
      <c r="AM70" s="2">
        <f t="shared" si="14"/>
        <v>10250</v>
      </c>
      <c r="AN70" s="2">
        <f ca="1">'calcBLUE(2)'!E85</f>
        <v>9219.1481019957082</v>
      </c>
      <c r="AO70" s="2"/>
      <c r="AP70" s="2">
        <f t="shared" si="15"/>
        <v>120.48770577566938</v>
      </c>
      <c r="AQ70" s="2"/>
      <c r="AR70" s="2"/>
      <c r="AS70" s="2">
        <f>data3!AM69</f>
        <v>3.6291907525831562</v>
      </c>
      <c r="AT70" s="2">
        <f t="shared" si="8"/>
        <v>33.199606741505562</v>
      </c>
      <c r="AU70" s="123"/>
      <c r="AV70" s="156"/>
    </row>
    <row r="71" spans="1:48">
      <c r="A71" s="14" t="str">
        <f>'data organization'!S72</f>
        <v>69:2:2.12:HI</v>
      </c>
      <c r="B71">
        <v>9488.6201171875</v>
      </c>
      <c r="C71">
        <v>9497.06640625</v>
      </c>
      <c r="D71">
        <v>9759.044921875</v>
      </c>
      <c r="E71">
        <v>10250</v>
      </c>
      <c r="F71">
        <v>9785.6337890625</v>
      </c>
      <c r="G71">
        <v>9307.97265625</v>
      </c>
      <c r="H71">
        <v>9452.021484375</v>
      </c>
      <c r="I71">
        <v>9347.23046875</v>
      </c>
      <c r="J71">
        <v>9250.572265625</v>
      </c>
      <c r="K71">
        <v>10210.2734375</v>
      </c>
      <c r="L71">
        <v>8880.9873046875</v>
      </c>
      <c r="M71">
        <v>7794.59814453125</v>
      </c>
      <c r="N71">
        <v>8789.333984375</v>
      </c>
      <c r="O71">
        <v>8255.8369140625</v>
      </c>
      <c r="P71">
        <v>7637.2548828125</v>
      </c>
      <c r="Q71">
        <v>7695.12451171875</v>
      </c>
      <c r="R71">
        <v>8640.1240234375</v>
      </c>
      <c r="U71">
        <v>10250</v>
      </c>
      <c r="V71">
        <v>9034.263671875</v>
      </c>
      <c r="W71">
        <v>9228.51953125</v>
      </c>
      <c r="Z71">
        <v>9699.611328125</v>
      </c>
      <c r="AA71">
        <v>10250</v>
      </c>
      <c r="AB71">
        <v>8794.96484375</v>
      </c>
      <c r="AC71">
        <v>9256.515625</v>
      </c>
      <c r="AD71">
        <v>10249.84375</v>
      </c>
      <c r="AE71">
        <v>6459.525390625</v>
      </c>
      <c r="AF71">
        <v>8061.73779296875</v>
      </c>
      <c r="AG71">
        <v>7942.08837890625</v>
      </c>
      <c r="AH71" s="2">
        <f t="shared" si="9"/>
        <v>956.02216902459452</v>
      </c>
      <c r="AI71" s="2">
        <f t="shared" si="10"/>
        <v>6459.525390625</v>
      </c>
      <c r="AJ71" s="2">
        <f t="shared" si="11"/>
        <v>7611.2798044988222</v>
      </c>
      <c r="AK71" s="2">
        <f t="shared" si="12"/>
        <v>9045.3130580357138</v>
      </c>
      <c r="AL71" s="2">
        <f t="shared" si="13"/>
        <v>10479.346311572606</v>
      </c>
      <c r="AM71" s="2">
        <f t="shared" si="14"/>
        <v>10250</v>
      </c>
      <c r="AN71" s="2">
        <f ca="1">'calcBLUE(2)'!E86</f>
        <v>9076.5896085126096</v>
      </c>
      <c r="AO71" s="2"/>
      <c r="AP71" s="2">
        <f t="shared" si="15"/>
        <v>118.01862444196558</v>
      </c>
      <c r="AQ71" s="2"/>
      <c r="AR71" s="2"/>
      <c r="AS71" s="2">
        <f>data3!AM70</f>
        <v>3.5254885765814095</v>
      </c>
      <c r="AT71" s="2">
        <f t="shared" si="8"/>
        <v>33.475820975827901</v>
      </c>
      <c r="AU71" s="123"/>
      <c r="AV71" s="156"/>
    </row>
    <row r="72" spans="1:48">
      <c r="A72" s="14" t="str">
        <f>'data organization'!S73</f>
        <v>70:2:2.1:HI</v>
      </c>
      <c r="B72">
        <v>9352.861328125</v>
      </c>
      <c r="C72">
        <v>9355.20703125</v>
      </c>
      <c r="D72">
        <v>9612.4931640625</v>
      </c>
      <c r="E72">
        <v>10250</v>
      </c>
      <c r="F72">
        <v>9636.4228515625</v>
      </c>
      <c r="G72">
        <v>9166.8955078125</v>
      </c>
      <c r="H72">
        <v>9308.5986328125</v>
      </c>
      <c r="I72">
        <v>9205.68359375</v>
      </c>
      <c r="J72">
        <v>9109.9638671875</v>
      </c>
      <c r="K72">
        <v>10045.265625</v>
      </c>
      <c r="L72">
        <v>8744.7587890625</v>
      </c>
      <c r="M72">
        <v>7673.853515625</v>
      </c>
      <c r="N72">
        <v>8653.57421875</v>
      </c>
      <c r="O72">
        <v>8130.0869140625</v>
      </c>
      <c r="P72">
        <v>7519.0126953125</v>
      </c>
      <c r="Q72">
        <v>7575.63134765625</v>
      </c>
      <c r="R72">
        <v>8510.6201171875</v>
      </c>
      <c r="U72">
        <v>10250</v>
      </c>
      <c r="V72">
        <v>8897.0966796875</v>
      </c>
      <c r="W72">
        <v>9088.2236328125</v>
      </c>
      <c r="Z72">
        <v>9550.087890625</v>
      </c>
      <c r="AA72">
        <v>10250</v>
      </c>
      <c r="AB72">
        <v>8660.4560546875</v>
      </c>
      <c r="AC72">
        <v>9113.7177734375</v>
      </c>
      <c r="AD72">
        <v>10222.00390625</v>
      </c>
      <c r="AE72">
        <v>6362.7109375</v>
      </c>
      <c r="AF72">
        <v>7942.8701171875</v>
      </c>
      <c r="AG72">
        <v>7825.72265625</v>
      </c>
      <c r="AH72" s="2">
        <f t="shared" si="9"/>
        <v>969.99396339442012</v>
      </c>
      <c r="AI72" s="2">
        <f t="shared" si="10"/>
        <v>6362.7109375</v>
      </c>
      <c r="AJ72" s="2">
        <f t="shared" si="11"/>
        <v>7474.0740137532366</v>
      </c>
      <c r="AK72" s="2">
        <f t="shared" si="12"/>
        <v>8929.0649588448669</v>
      </c>
      <c r="AL72" s="2">
        <f t="shared" si="13"/>
        <v>10384.055903936496</v>
      </c>
      <c r="AM72" s="2">
        <f t="shared" si="14"/>
        <v>10250</v>
      </c>
      <c r="AN72" s="2">
        <f ca="1">'calcBLUE(2)'!E87</f>
        <v>8942.869438732112</v>
      </c>
      <c r="AO72" s="2"/>
      <c r="AP72" s="2">
        <f t="shared" si="15"/>
        <v>116.24809919084692</v>
      </c>
      <c r="AQ72" s="2"/>
      <c r="AR72" s="2"/>
      <c r="AS72" s="2">
        <f>data3!AM71</f>
        <v>3.3069157754221123</v>
      </c>
      <c r="AT72" s="2">
        <f t="shared" si="8"/>
        <v>35.153026894375131</v>
      </c>
      <c r="AU72" s="123"/>
      <c r="AV72" s="156"/>
    </row>
    <row r="73" spans="1:48">
      <c r="A73" s="14" t="str">
        <f>'data organization'!S74</f>
        <v>71:2:2.08:HI</v>
      </c>
      <c r="B73">
        <v>9217.8837890625</v>
      </c>
      <c r="C73">
        <v>9218.3525390625</v>
      </c>
      <c r="D73">
        <v>9470.7900390625</v>
      </c>
      <c r="E73">
        <v>10079.9873046875</v>
      </c>
      <c r="F73">
        <v>9493.46875</v>
      </c>
      <c r="G73">
        <v>9030.8232421875</v>
      </c>
      <c r="H73">
        <v>9171.431640625</v>
      </c>
      <c r="I73">
        <v>9069.298828125</v>
      </c>
      <c r="J73">
        <v>8974.830078125</v>
      </c>
      <c r="K73">
        <v>9894.8046875</v>
      </c>
      <c r="L73">
        <v>8613.0654296875</v>
      </c>
      <c r="M73">
        <v>7560.3037109375</v>
      </c>
      <c r="N73">
        <v>8523.6015625</v>
      </c>
      <c r="O73">
        <v>8008.873046875</v>
      </c>
      <c r="P73">
        <v>7406.4013671875</v>
      </c>
      <c r="Q73">
        <v>7462.70703125</v>
      </c>
      <c r="R73">
        <v>8383.619140625</v>
      </c>
      <c r="U73">
        <v>10250</v>
      </c>
      <c r="V73">
        <v>8767.1240234375</v>
      </c>
      <c r="W73">
        <v>8952.62109375</v>
      </c>
      <c r="Z73">
        <v>9406.5078125</v>
      </c>
      <c r="AA73">
        <v>10250</v>
      </c>
      <c r="AB73">
        <v>8532.0478515625</v>
      </c>
      <c r="AC73">
        <v>8976.70703125</v>
      </c>
      <c r="AD73">
        <v>10064.97265625</v>
      </c>
      <c r="AE73">
        <v>6268.0859375</v>
      </c>
      <c r="AF73">
        <v>7825.56640625</v>
      </c>
      <c r="AG73">
        <v>7710.45263671875</v>
      </c>
      <c r="AH73" s="2">
        <f t="shared" si="9"/>
        <v>970.60736863487625</v>
      </c>
      <c r="AI73" s="2">
        <f t="shared" si="10"/>
        <v>6268.0859375</v>
      </c>
      <c r="AJ73" s="2">
        <f t="shared" si="11"/>
        <v>7350.6720769304984</v>
      </c>
      <c r="AK73" s="2">
        <f t="shared" si="12"/>
        <v>8806.5831298828125</v>
      </c>
      <c r="AL73" s="2">
        <f t="shared" si="13"/>
        <v>10262.494182835128</v>
      </c>
      <c r="AM73" s="2">
        <f t="shared" si="14"/>
        <v>10250</v>
      </c>
      <c r="AN73" s="2">
        <f ca="1">'calcBLUE(2)'!E88</f>
        <v>8813.974146276536</v>
      </c>
      <c r="AO73" s="2"/>
      <c r="AP73" s="2">
        <f t="shared" si="15"/>
        <v>122.48182896205435</v>
      </c>
      <c r="AQ73" s="2"/>
      <c r="AR73" s="2"/>
      <c r="AS73" s="2">
        <f>data3!AM72</f>
        <v>3.1875959827054032</v>
      </c>
      <c r="AT73" s="2">
        <f t="shared" si="8"/>
        <v>38.424514783740108</v>
      </c>
      <c r="AU73" s="123"/>
      <c r="AV73" s="156"/>
    </row>
    <row r="74" spans="1:48">
      <c r="A74" s="14" t="str">
        <f>'data organization'!S75</f>
        <v>72:2:2.06:HI</v>
      </c>
      <c r="B74">
        <v>9083.21875</v>
      </c>
      <c r="C74">
        <v>9082.1240234375</v>
      </c>
      <c r="D74">
        <v>9329.556640625</v>
      </c>
      <c r="E74">
        <v>9929.5263671875</v>
      </c>
      <c r="F74">
        <v>9351.609375</v>
      </c>
      <c r="G74">
        <v>8897.72265625</v>
      </c>
      <c r="H74">
        <v>9034.7333984375</v>
      </c>
      <c r="I74">
        <v>8935.103515625</v>
      </c>
      <c r="J74">
        <v>8841.4169921875</v>
      </c>
      <c r="K74">
        <v>9746.8447265625</v>
      </c>
      <c r="L74">
        <v>8484.5009765625</v>
      </c>
      <c r="M74">
        <v>7447.37939453125</v>
      </c>
      <c r="N74">
        <v>8395.8193359375</v>
      </c>
      <c r="O74">
        <v>7888.28466796875</v>
      </c>
      <c r="P74">
        <v>7296.1357421875</v>
      </c>
      <c r="Q74">
        <v>7351.1904296875</v>
      </c>
      <c r="R74">
        <v>8259.27734375</v>
      </c>
      <c r="U74">
        <v>10250</v>
      </c>
      <c r="V74">
        <v>8635.275390625</v>
      </c>
      <c r="W74">
        <v>8819.05078125</v>
      </c>
      <c r="Z74">
        <v>9267.1513671875</v>
      </c>
      <c r="AA74">
        <v>10250</v>
      </c>
      <c r="AB74">
        <v>8402.3876953125</v>
      </c>
      <c r="AC74">
        <v>8844.232421875</v>
      </c>
      <c r="AD74">
        <v>9915.9189453125</v>
      </c>
      <c r="AE74">
        <v>6173.93017578125</v>
      </c>
      <c r="AF74">
        <v>7709.044921875</v>
      </c>
      <c r="AG74">
        <v>7596.58984375</v>
      </c>
      <c r="AH74" s="2">
        <f t="shared" si="9"/>
        <v>973.86762502399199</v>
      </c>
      <c r="AI74" s="2">
        <f t="shared" si="10"/>
        <v>6173.93017578125</v>
      </c>
      <c r="AJ74" s="2">
        <f t="shared" si="11"/>
        <v>7225.5566295678063</v>
      </c>
      <c r="AK74" s="2">
        <f t="shared" si="12"/>
        <v>8686.3580671037944</v>
      </c>
      <c r="AL74" s="2">
        <f t="shared" si="13"/>
        <v>10147.159504639782</v>
      </c>
      <c r="AM74" s="2">
        <f t="shared" si="14"/>
        <v>10250</v>
      </c>
      <c r="AN74" s="2">
        <f ca="1">'calcBLUE(2)'!E89</f>
        <v>8685.4186086843165</v>
      </c>
      <c r="AO74" s="2"/>
      <c r="AP74" s="2">
        <f t="shared" si="15"/>
        <v>120.22506277901812</v>
      </c>
      <c r="AQ74" s="2"/>
      <c r="AR74" s="2"/>
      <c r="AS74" s="2">
        <f>data3!AM73</f>
        <v>3.1791938043409687</v>
      </c>
      <c r="AT74" s="2">
        <f t="shared" si="8"/>
        <v>37.816210705638369</v>
      </c>
      <c r="AU74" s="123"/>
      <c r="AV74" s="156"/>
    </row>
    <row r="75" spans="1:48">
      <c r="A75" s="14" t="str">
        <f>'data organization'!S76</f>
        <v>73:2:2.04:HI</v>
      </c>
      <c r="B75">
        <v>8948.3974609375</v>
      </c>
      <c r="C75">
        <v>8946.833984375</v>
      </c>
      <c r="D75">
        <v>9190.2001953125</v>
      </c>
      <c r="E75">
        <v>9781.25390625</v>
      </c>
      <c r="F75">
        <v>9213.03515625</v>
      </c>
      <c r="G75">
        <v>8764.3095703125</v>
      </c>
      <c r="H75">
        <v>8899.287109375</v>
      </c>
      <c r="I75">
        <v>8799.34375</v>
      </c>
      <c r="J75">
        <v>8708.78515625</v>
      </c>
      <c r="K75">
        <v>9600.6064453125</v>
      </c>
      <c r="L75">
        <v>8357.0302734375</v>
      </c>
      <c r="M75">
        <v>7336.01904296875</v>
      </c>
      <c r="N75">
        <v>8268.505859375</v>
      </c>
      <c r="O75">
        <v>7771.1376953125</v>
      </c>
      <c r="P75">
        <v>7186.0263671875</v>
      </c>
      <c r="Q75">
        <v>7241.70654296875</v>
      </c>
      <c r="R75">
        <v>8135.091796875</v>
      </c>
      <c r="U75">
        <v>10250</v>
      </c>
      <c r="V75">
        <v>8504.5205078125</v>
      </c>
      <c r="W75">
        <v>8687.044921875</v>
      </c>
      <c r="Z75">
        <v>9126.69921875</v>
      </c>
      <c r="AA75">
        <v>10250</v>
      </c>
      <c r="AB75">
        <v>8277.4208984375</v>
      </c>
      <c r="AC75">
        <v>8711.2880859375</v>
      </c>
      <c r="AD75">
        <v>9766.865234375</v>
      </c>
      <c r="AE75">
        <v>6081.9638671875</v>
      </c>
      <c r="AF75">
        <v>7594.39990234375</v>
      </c>
      <c r="AG75">
        <v>7483.5087890625</v>
      </c>
      <c r="AH75" s="2">
        <f t="shared" si="9"/>
        <v>978.08983814608007</v>
      </c>
      <c r="AI75" s="2">
        <f t="shared" si="10"/>
        <v>6081.9638671875</v>
      </c>
      <c r="AJ75" s="2">
        <f t="shared" si="11"/>
        <v>7100.0538762909246</v>
      </c>
      <c r="AK75" s="2">
        <f t="shared" si="12"/>
        <v>8567.1886335100444</v>
      </c>
      <c r="AL75" s="2">
        <f t="shared" si="13"/>
        <v>10034.323390729165</v>
      </c>
      <c r="AM75" s="2">
        <f t="shared" si="14"/>
        <v>10250</v>
      </c>
      <c r="AN75" s="2">
        <f ca="1">'calcBLUE(2)'!E90</f>
        <v>8558.259111286352</v>
      </c>
      <c r="AO75" s="2"/>
      <c r="AP75" s="2">
        <f t="shared" si="15"/>
        <v>119.16943359375</v>
      </c>
      <c r="AQ75" s="2"/>
      <c r="AR75" s="2"/>
      <c r="AS75" s="2">
        <f>data3!AM74</f>
        <v>3.1446695635395656</v>
      </c>
      <c r="AT75" s="2">
        <f t="shared" si="8"/>
        <v>37.895693390314662</v>
      </c>
      <c r="AU75" s="123"/>
      <c r="AV75" s="156"/>
    </row>
    <row r="76" spans="1:48">
      <c r="A76" s="14" t="str">
        <f>'data organization'!S77</f>
        <v>74:2:2.02:HI</v>
      </c>
      <c r="B76">
        <v>8812.638671875</v>
      </c>
      <c r="C76">
        <v>8811.23046875</v>
      </c>
      <c r="D76">
        <v>9051.15625</v>
      </c>
      <c r="E76">
        <v>9632.2001953125</v>
      </c>
      <c r="F76">
        <v>9073.365234375</v>
      </c>
      <c r="G76">
        <v>8630.8955078125</v>
      </c>
      <c r="H76">
        <v>8764.6220703125</v>
      </c>
      <c r="I76">
        <v>8666.3994140625</v>
      </c>
      <c r="J76">
        <v>8576.466796875</v>
      </c>
      <c r="K76">
        <v>9455.150390625</v>
      </c>
      <c r="L76">
        <v>8229.560546875</v>
      </c>
      <c r="M76">
        <v>7224.345703125</v>
      </c>
      <c r="N76">
        <v>8142.44287109375</v>
      </c>
      <c r="O76">
        <v>7653.2080078125</v>
      </c>
      <c r="P76">
        <v>7076.38671875</v>
      </c>
      <c r="Q76">
        <v>7131.12841796875</v>
      </c>
      <c r="R76">
        <v>8012.15771484375</v>
      </c>
      <c r="U76">
        <v>10250</v>
      </c>
      <c r="V76">
        <v>8376.2685546875</v>
      </c>
      <c r="W76">
        <v>8555.5087890625</v>
      </c>
      <c r="Z76">
        <v>8987.1865234375</v>
      </c>
      <c r="AA76">
        <v>10250</v>
      </c>
      <c r="AB76">
        <v>8151.35791015625</v>
      </c>
      <c r="AC76">
        <v>8579.2822265625</v>
      </c>
      <c r="AD76">
        <v>9618.90625</v>
      </c>
      <c r="AE76">
        <v>5989.5283203125</v>
      </c>
      <c r="AF76">
        <v>7479.12939453125</v>
      </c>
      <c r="AG76">
        <v>7369.80224609375</v>
      </c>
      <c r="AH76" s="2">
        <f t="shared" si="9"/>
        <v>983.81885244363013</v>
      </c>
      <c r="AI76" s="2">
        <f t="shared" si="10"/>
        <v>5989.5283203125</v>
      </c>
      <c r="AJ76" s="2">
        <f t="shared" si="11"/>
        <v>6972.4976211671437</v>
      </c>
      <c r="AK76" s="2">
        <f t="shared" si="12"/>
        <v>8448.2258998325888</v>
      </c>
      <c r="AL76" s="2">
        <f t="shared" si="13"/>
        <v>9923.9541784980338</v>
      </c>
      <c r="AM76" s="2">
        <f t="shared" si="14"/>
        <v>10250</v>
      </c>
      <c r="AN76" s="2">
        <f ca="1">'calcBLUE(2)'!E91</f>
        <v>8431.1836071820835</v>
      </c>
      <c r="AO76" s="2"/>
      <c r="AP76" s="2">
        <f t="shared" si="15"/>
        <v>118.96273367745562</v>
      </c>
      <c r="AQ76" s="2"/>
      <c r="AR76" s="2"/>
      <c r="AS76" s="2">
        <f>data3!AM75</f>
        <v>3.1425923993510594</v>
      </c>
      <c r="AT76" s="2">
        <f t="shared" si="8"/>
        <v>37.854967670010673</v>
      </c>
      <c r="AU76" s="123"/>
      <c r="AV76" s="156"/>
    </row>
    <row r="77" spans="1:48">
      <c r="A77" s="14" t="str">
        <f>'data organization'!S78</f>
        <v>75:2:2:HI</v>
      </c>
      <c r="B77">
        <v>8677.6611328125</v>
      </c>
      <c r="C77">
        <v>8675.7841796875</v>
      </c>
      <c r="D77">
        <v>8910.8603515625</v>
      </c>
      <c r="E77">
        <v>9484.0849609375</v>
      </c>
      <c r="F77">
        <v>8932.9140625</v>
      </c>
      <c r="G77">
        <v>8497.482421875</v>
      </c>
      <c r="H77">
        <v>8629.95703125</v>
      </c>
      <c r="I77">
        <v>8535.01953125</v>
      </c>
      <c r="J77">
        <v>8443.2099609375</v>
      </c>
      <c r="K77">
        <v>9309.2236328125</v>
      </c>
      <c r="L77">
        <v>8101.93408203125</v>
      </c>
      <c r="M77">
        <v>7112.35986328125</v>
      </c>
      <c r="N77">
        <v>8016.38037109375</v>
      </c>
      <c r="O77">
        <v>7534.9658203125</v>
      </c>
      <c r="P77">
        <v>6966.59033203125</v>
      </c>
      <c r="Q77">
        <v>7022.1142578125</v>
      </c>
      <c r="R77">
        <v>7889.3798828125</v>
      </c>
      <c r="U77">
        <v>10250</v>
      </c>
      <c r="V77">
        <v>8247.390625</v>
      </c>
      <c r="W77">
        <v>8423.6591796875</v>
      </c>
      <c r="Z77">
        <v>8848.611328125</v>
      </c>
      <c r="AA77">
        <v>10250</v>
      </c>
      <c r="AB77">
        <v>8026.07763671875</v>
      </c>
      <c r="AC77">
        <v>8446.650390625</v>
      </c>
      <c r="AD77">
        <v>9471.259765625</v>
      </c>
      <c r="AE77">
        <v>5896.9365234375</v>
      </c>
      <c r="AF77">
        <v>7364.015625</v>
      </c>
      <c r="AG77">
        <v>7256.8779296875</v>
      </c>
      <c r="AH77" s="2">
        <f t="shared" si="9"/>
        <v>990.77234815296663</v>
      </c>
      <c r="AI77" s="2">
        <f t="shared" si="10"/>
        <v>5896.9365234375</v>
      </c>
      <c r="AJ77" s="2">
        <f t="shared" si="11"/>
        <v>6843.177223445774</v>
      </c>
      <c r="AK77" s="2">
        <f t="shared" si="12"/>
        <v>8329.3357456752237</v>
      </c>
      <c r="AL77" s="2">
        <f t="shared" si="13"/>
        <v>9815.4942679046744</v>
      </c>
      <c r="AM77" s="2">
        <f t="shared" si="14"/>
        <v>10250</v>
      </c>
      <c r="AN77" s="2">
        <f ca="1">'calcBLUE(2)'!E92</f>
        <v>8303.8605617049052</v>
      </c>
      <c r="AO77" s="2"/>
      <c r="AP77" s="2">
        <f t="shared" si="15"/>
        <v>118.89015415736503</v>
      </c>
      <c r="AQ77" s="2"/>
      <c r="AR77" s="2"/>
      <c r="AS77" s="2">
        <f>data3!AM76</f>
        <v>3.1487141270791312</v>
      </c>
      <c r="AT77" s="2">
        <f t="shared" si="8"/>
        <v>37.758319542222821</v>
      </c>
      <c r="AU77" s="123"/>
      <c r="AV77" s="156"/>
    </row>
    <row r="78" spans="1:48">
      <c r="A78" s="14" t="str">
        <f>'data organization'!S79</f>
        <v>76:2:1.98:HI</v>
      </c>
      <c r="B78">
        <v>8541.119140625</v>
      </c>
      <c r="C78">
        <v>8541.5888671875</v>
      </c>
      <c r="D78">
        <v>8772.1298828125</v>
      </c>
      <c r="E78">
        <v>9334.5615234375</v>
      </c>
      <c r="F78">
        <v>8791.2109375</v>
      </c>
      <c r="G78">
        <v>8364.6943359375</v>
      </c>
      <c r="H78">
        <v>8494.9794921875</v>
      </c>
      <c r="I78">
        <v>8398.947265625</v>
      </c>
      <c r="J78">
        <v>8311.3603515625</v>
      </c>
      <c r="K78">
        <v>9162.9853515625</v>
      </c>
      <c r="L78">
        <v>7974.3076171875</v>
      </c>
      <c r="M78">
        <v>7000.5302734375</v>
      </c>
      <c r="N78">
        <v>7889.6923828125</v>
      </c>
      <c r="O78">
        <v>7416.88037109375</v>
      </c>
      <c r="P78">
        <v>6856.01220703125</v>
      </c>
      <c r="Q78">
        <v>6912.16162109375</v>
      </c>
      <c r="R78">
        <v>7765.5068359375</v>
      </c>
      <c r="U78">
        <v>10250</v>
      </c>
      <c r="V78">
        <v>8118.2001953125</v>
      </c>
      <c r="W78">
        <v>8291.1845703125</v>
      </c>
      <c r="Z78">
        <v>8710.818359375</v>
      </c>
      <c r="AA78">
        <v>10250</v>
      </c>
      <c r="AB78">
        <v>7900.484375</v>
      </c>
      <c r="AC78">
        <v>8314.9580078125</v>
      </c>
      <c r="AD78">
        <v>9321.736328125</v>
      </c>
      <c r="AE78">
        <v>5804.65771484375</v>
      </c>
      <c r="AF78">
        <v>7248.7451171875</v>
      </c>
      <c r="AG78">
        <v>7143.484375</v>
      </c>
      <c r="AH78" s="2">
        <f t="shared" si="9"/>
        <v>998.91643949537308</v>
      </c>
      <c r="AI78" s="2">
        <f t="shared" si="10"/>
        <v>5804.65771484375</v>
      </c>
      <c r="AJ78" s="2">
        <f t="shared" si="11"/>
        <v>6711.7302514712264</v>
      </c>
      <c r="AK78" s="2">
        <f t="shared" si="12"/>
        <v>8210.1049107142862</v>
      </c>
      <c r="AL78" s="2">
        <f t="shared" si="13"/>
        <v>9708.479569957346</v>
      </c>
      <c r="AM78" s="2">
        <f t="shared" si="14"/>
        <v>10250</v>
      </c>
      <c r="AN78" s="2">
        <f ca="1">'calcBLUE(2)'!E93</f>
        <v>8176.2711858336652</v>
      </c>
      <c r="AO78" s="2"/>
      <c r="AP78" s="2">
        <f t="shared" si="15"/>
        <v>119.2308349609375</v>
      </c>
      <c r="AQ78" s="2"/>
      <c r="AR78" s="2"/>
      <c r="AS78" s="2">
        <f>data3!AM77</f>
        <v>3.1553005095451283</v>
      </c>
      <c r="AT78" s="2">
        <f t="shared" si="8"/>
        <v>37.787473681270995</v>
      </c>
      <c r="AU78" s="123"/>
      <c r="AV78" s="156"/>
    </row>
    <row r="79" spans="1:48">
      <c r="A79" s="14" t="str">
        <f>'data organization'!S80</f>
        <v>77:2:1.96:HI</v>
      </c>
      <c r="B79">
        <v>8405.8291015625</v>
      </c>
      <c r="C79">
        <v>8404.578125</v>
      </c>
      <c r="D79">
        <v>8633.3984375</v>
      </c>
      <c r="E79">
        <v>9186.7587890625</v>
      </c>
      <c r="F79">
        <v>8651.697265625</v>
      </c>
      <c r="G79">
        <v>8230.4990234375</v>
      </c>
      <c r="H79">
        <v>8360.6279296875</v>
      </c>
      <c r="I79">
        <v>8265.064453125</v>
      </c>
      <c r="J79">
        <v>8179.3544921875</v>
      </c>
      <c r="K79">
        <v>9017.0595703125</v>
      </c>
      <c r="L79">
        <v>7847.306640625</v>
      </c>
      <c r="M79">
        <v>6889.013671875</v>
      </c>
      <c r="N79">
        <v>7763.78662109375</v>
      </c>
      <c r="O79">
        <v>7300.3583984375</v>
      </c>
      <c r="P79">
        <v>6747.93603515625</v>
      </c>
      <c r="Q79">
        <v>6803.6162109375</v>
      </c>
      <c r="R79">
        <v>7641.947265625</v>
      </c>
      <c r="U79">
        <v>10250</v>
      </c>
      <c r="V79">
        <v>7988.2275390625</v>
      </c>
      <c r="W79">
        <v>8159.8037109375</v>
      </c>
      <c r="Z79">
        <v>8571.6181640625</v>
      </c>
      <c r="AA79">
        <v>10230.13671875</v>
      </c>
      <c r="AB79">
        <v>7774.57861328125</v>
      </c>
      <c r="AC79">
        <v>8182.326171875</v>
      </c>
      <c r="AD79">
        <v>9174.08984375</v>
      </c>
      <c r="AE79">
        <v>5712.37890625</v>
      </c>
      <c r="AF79">
        <v>7133.787109375</v>
      </c>
      <c r="AG79">
        <v>7030.0908203125</v>
      </c>
      <c r="AH79" s="2">
        <f t="shared" si="9"/>
        <v>1006.6146360706845</v>
      </c>
      <c r="AI79" s="2">
        <f t="shared" si="10"/>
        <v>5712.37890625</v>
      </c>
      <c r="AJ79" s="2">
        <f t="shared" si="11"/>
        <v>6580.644818354911</v>
      </c>
      <c r="AK79" s="2">
        <f t="shared" si="12"/>
        <v>8090.5667724609375</v>
      </c>
      <c r="AL79" s="2">
        <f t="shared" si="13"/>
        <v>9600.488726566964</v>
      </c>
      <c r="AM79" s="2">
        <f t="shared" si="14"/>
        <v>10250</v>
      </c>
      <c r="AN79" s="2">
        <f ca="1">'calcBLUE(2)'!E94</f>
        <v>8049.4688788737712</v>
      </c>
      <c r="AO79" s="2"/>
      <c r="AP79" s="2">
        <f t="shared" si="15"/>
        <v>119.53813825334873</v>
      </c>
      <c r="AQ79" s="2"/>
      <c r="AR79" s="2"/>
      <c r="AS79" s="2">
        <f>data3!AM78</f>
        <v>3.1358362013293686</v>
      </c>
      <c r="AT79" s="2">
        <f t="shared" si="8"/>
        <v>38.120019853930245</v>
      </c>
      <c r="AU79" s="123"/>
      <c r="AV79" s="156"/>
    </row>
    <row r="80" spans="1:48">
      <c r="A80" s="14" t="str">
        <f>'data organization'!S81</f>
        <v>78:2:1.94:HI</v>
      </c>
      <c r="B80">
        <v>8269.7568359375</v>
      </c>
      <c r="C80">
        <v>8266.94140625</v>
      </c>
      <c r="D80">
        <v>8493.884765625</v>
      </c>
      <c r="E80">
        <v>9038.3310546875</v>
      </c>
      <c r="F80">
        <v>8512.0283203125</v>
      </c>
      <c r="G80">
        <v>8097.7109375</v>
      </c>
      <c r="H80">
        <v>8225.181640625</v>
      </c>
      <c r="I80">
        <v>8131.65087890625</v>
      </c>
      <c r="J80">
        <v>8046.41015625</v>
      </c>
      <c r="K80">
        <v>8870.9775390625</v>
      </c>
      <c r="L80">
        <v>7718.58544921875</v>
      </c>
      <c r="M80">
        <v>6777.6533203125</v>
      </c>
      <c r="N80">
        <v>7637.2548828125</v>
      </c>
      <c r="O80">
        <v>7181.17822265625</v>
      </c>
      <c r="P80">
        <v>6637.35791015625</v>
      </c>
      <c r="Q80">
        <v>6692.72509765625</v>
      </c>
      <c r="R80">
        <v>7517.91796875</v>
      </c>
      <c r="U80">
        <v>10249.84375</v>
      </c>
      <c r="V80">
        <v>7859.66259765625</v>
      </c>
      <c r="W80">
        <v>8026.85986328125</v>
      </c>
      <c r="Z80">
        <v>8432.88671875</v>
      </c>
      <c r="AA80">
        <v>10056.37109375</v>
      </c>
      <c r="AB80">
        <v>7648.35986328125</v>
      </c>
      <c r="AC80">
        <v>8049.85107421875</v>
      </c>
      <c r="AD80">
        <v>9025.1923828125</v>
      </c>
      <c r="AE80">
        <v>5619.630859375</v>
      </c>
      <c r="AF80">
        <v>7018.2041015625</v>
      </c>
      <c r="AG80">
        <v>6915.9150390625</v>
      </c>
      <c r="AH80" s="2">
        <f t="shared" si="9"/>
        <v>1003.4470642465731</v>
      </c>
      <c r="AI80" s="2">
        <f t="shared" si="10"/>
        <v>5619.630859375</v>
      </c>
      <c r="AJ80" s="2">
        <f t="shared" si="11"/>
        <v>6459.7695368611676</v>
      </c>
      <c r="AK80" s="2">
        <f t="shared" si="12"/>
        <v>7964.9401332310272</v>
      </c>
      <c r="AL80" s="2">
        <f t="shared" si="13"/>
        <v>9470.1107296008868</v>
      </c>
      <c r="AM80" s="2">
        <f t="shared" si="14"/>
        <v>10249.84375</v>
      </c>
      <c r="AN80" s="2">
        <f ca="1">'calcBLUE(2)'!E95</f>
        <v>7921.6971659021674</v>
      </c>
      <c r="AO80" s="2"/>
      <c r="AP80" s="2">
        <f t="shared" si="15"/>
        <v>125.62663922991032</v>
      </c>
      <c r="AQ80" s="2"/>
      <c r="AR80" s="2"/>
      <c r="AS80" s="2">
        <f>data3!AM79</f>
        <v>3.1598097278225907</v>
      </c>
      <c r="AT80" s="2">
        <f t="shared" si="8"/>
        <v>39.757659495680777</v>
      </c>
      <c r="AU80" s="123"/>
      <c r="AV80" s="156"/>
    </row>
    <row r="81" spans="1:48">
      <c r="A81" s="14" t="str">
        <f>'data organization'!S82</f>
        <v>79:2:1.92:HI</v>
      </c>
      <c r="B81">
        <v>8133.68408203125</v>
      </c>
      <c r="C81">
        <v>8130.0869140625</v>
      </c>
      <c r="D81">
        <v>8354.3720703125</v>
      </c>
      <c r="E81">
        <v>8890.6845703125</v>
      </c>
      <c r="F81">
        <v>8372.984375</v>
      </c>
      <c r="G81">
        <v>7965.236328125</v>
      </c>
      <c r="H81">
        <v>8089.89111328125</v>
      </c>
      <c r="I81">
        <v>7997.45556640625</v>
      </c>
      <c r="J81">
        <v>7914.87353515625</v>
      </c>
      <c r="K81">
        <v>8724.11328125</v>
      </c>
      <c r="L81">
        <v>7591.58447265625</v>
      </c>
      <c r="M81">
        <v>6665.6669921875</v>
      </c>
      <c r="N81">
        <v>7511.34912109375</v>
      </c>
      <c r="O81">
        <v>7063.5615234375</v>
      </c>
      <c r="P81">
        <v>6527.87451171875</v>
      </c>
      <c r="Q81">
        <v>6582.6162109375</v>
      </c>
      <c r="R81">
        <v>7394.8271484375</v>
      </c>
      <c r="U81">
        <v>10250</v>
      </c>
      <c r="V81">
        <v>7730.31591796875</v>
      </c>
      <c r="W81">
        <v>7894.85400390625</v>
      </c>
      <c r="Z81">
        <v>8293.2177734375</v>
      </c>
      <c r="AA81">
        <v>9891.36328125</v>
      </c>
      <c r="AB81">
        <v>7522.7666015625</v>
      </c>
      <c r="AC81">
        <v>7918.158203125</v>
      </c>
      <c r="AD81">
        <v>8876.7646484375</v>
      </c>
      <c r="AE81">
        <v>5527.0390625</v>
      </c>
      <c r="AF81">
        <v>6902.46435546875</v>
      </c>
      <c r="AG81">
        <v>6802.677734375</v>
      </c>
      <c r="AH81" s="2">
        <f t="shared" si="9"/>
        <v>1001.641974168603</v>
      </c>
      <c r="AI81" s="2">
        <f t="shared" si="10"/>
        <v>5527.0390625</v>
      </c>
      <c r="AJ81" s="2">
        <f t="shared" si="11"/>
        <v>6337.554302977006</v>
      </c>
      <c r="AK81" s="2">
        <f t="shared" si="12"/>
        <v>7840.0172642299103</v>
      </c>
      <c r="AL81" s="2">
        <f t="shared" si="13"/>
        <v>9342.4802254828155</v>
      </c>
      <c r="AM81" s="2">
        <f t="shared" si="14"/>
        <v>10250</v>
      </c>
      <c r="AN81" s="2">
        <f ca="1">'calcBLUE(2)'!E96</f>
        <v>7794.0288920650028</v>
      </c>
      <c r="AO81" s="2"/>
      <c r="AP81" s="2">
        <f t="shared" si="15"/>
        <v>124.92286900111685</v>
      </c>
      <c r="AQ81" s="2"/>
      <c r="AR81" s="2"/>
      <c r="AS81" s="2">
        <f>data3!AM80</f>
        <v>3.1572516656690937</v>
      </c>
      <c r="AT81" s="2">
        <f t="shared" si="8"/>
        <v>39.566965902492555</v>
      </c>
      <c r="AU81" s="123"/>
      <c r="AV81" s="156"/>
    </row>
    <row r="82" spans="1:48">
      <c r="A82" s="14" t="str">
        <f>'data organization'!S83</f>
        <v>80:2:1.9:HI</v>
      </c>
      <c r="B82">
        <v>7996.51708984375</v>
      </c>
      <c r="C82">
        <v>7995.8916015625</v>
      </c>
      <c r="D82">
        <v>8213.1376953125</v>
      </c>
      <c r="E82">
        <v>8741.4736328125</v>
      </c>
      <c r="F82">
        <v>8231.28125</v>
      </c>
      <c r="G82">
        <v>7830.72802734375</v>
      </c>
      <c r="H82">
        <v>7955.22607421875</v>
      </c>
      <c r="I82">
        <v>7863.7294921875</v>
      </c>
      <c r="J82">
        <v>7781.77294921875</v>
      </c>
      <c r="K82">
        <v>8577.5615234375</v>
      </c>
      <c r="L82">
        <v>7464.583984375</v>
      </c>
      <c r="M82">
        <v>6552.8994140625</v>
      </c>
      <c r="N82">
        <v>7384.66064453125</v>
      </c>
      <c r="O82">
        <v>6944.85009765625</v>
      </c>
      <c r="P82">
        <v>6417.76513671875</v>
      </c>
      <c r="Q82">
        <v>6471.412109375</v>
      </c>
      <c r="R82">
        <v>7270.95458984375</v>
      </c>
      <c r="U82">
        <v>10121.904296875</v>
      </c>
      <c r="V82">
        <v>7600.65625</v>
      </c>
      <c r="W82">
        <v>7762.22265625</v>
      </c>
      <c r="Z82">
        <v>8155.26806640625</v>
      </c>
      <c r="AA82">
        <v>9726.6689453125</v>
      </c>
      <c r="AB82">
        <v>7396.39111328125</v>
      </c>
      <c r="AC82">
        <v>7785.52685546875</v>
      </c>
      <c r="AD82">
        <v>8727.2412109375</v>
      </c>
      <c r="AE82">
        <v>5433.6650390625</v>
      </c>
      <c r="AF82">
        <v>6787.6630859375</v>
      </c>
      <c r="AG82">
        <v>6688.50244140625</v>
      </c>
      <c r="AH82" s="2">
        <f t="shared" si="9"/>
        <v>988.97304234627404</v>
      </c>
      <c r="AI82" s="2">
        <f t="shared" si="10"/>
        <v>5433.6650390625</v>
      </c>
      <c r="AJ82" s="2">
        <f t="shared" si="11"/>
        <v>6226.5459819604994</v>
      </c>
      <c r="AK82" s="2">
        <f t="shared" si="12"/>
        <v>7710.0055454799103</v>
      </c>
      <c r="AL82" s="2">
        <f t="shared" si="13"/>
        <v>9193.4651089993204</v>
      </c>
      <c r="AM82" s="2">
        <f t="shared" si="14"/>
        <v>10121.904296875</v>
      </c>
      <c r="AN82" s="2">
        <f ca="1">'calcBLUE(2)'!E97</f>
        <v>7665.5765348601089</v>
      </c>
      <c r="AO82" s="2"/>
      <c r="AP82" s="2">
        <f t="shared" si="15"/>
        <v>130.01171875</v>
      </c>
      <c r="AQ82" s="2"/>
      <c r="AR82" s="2"/>
      <c r="AS82" s="2">
        <f>data3!AM81</f>
        <v>3.1766421410345345</v>
      </c>
      <c r="AT82" s="2">
        <f t="shared" si="8"/>
        <v>40.927404780841691</v>
      </c>
      <c r="AU82" s="123"/>
      <c r="AV82" s="156"/>
    </row>
    <row r="83" spans="1:48">
      <c r="A83" s="14" t="str">
        <f>'data organization'!S84</f>
        <v>81:2:1.88:HI</v>
      </c>
      <c r="B83">
        <v>7859.8193359375</v>
      </c>
      <c r="C83">
        <v>7859.50634765625</v>
      </c>
      <c r="D83">
        <v>8073.625</v>
      </c>
      <c r="E83">
        <v>8593.2021484375</v>
      </c>
      <c r="F83">
        <v>8089.89111328125</v>
      </c>
      <c r="G83">
        <v>7696.68896484375</v>
      </c>
      <c r="H83">
        <v>7818.6845703125</v>
      </c>
      <c r="I83">
        <v>7728.908203125</v>
      </c>
      <c r="J83">
        <v>7649.2978515625</v>
      </c>
      <c r="K83">
        <v>8430.384765625</v>
      </c>
      <c r="L83">
        <v>7337.27001953125</v>
      </c>
      <c r="M83">
        <v>6441.38232421875</v>
      </c>
      <c r="N83">
        <v>7259.06787109375</v>
      </c>
      <c r="O83">
        <v>6823.94921875</v>
      </c>
      <c r="P83">
        <v>6307.96923828125</v>
      </c>
      <c r="Q83">
        <v>6361.45947265625</v>
      </c>
      <c r="R83">
        <v>7146.4560546875</v>
      </c>
      <c r="U83">
        <v>9946.57421875</v>
      </c>
      <c r="V83">
        <v>7471.30908203125</v>
      </c>
      <c r="W83">
        <v>7629.74755859375</v>
      </c>
      <c r="Z83">
        <v>8015.44189453125</v>
      </c>
      <c r="AA83">
        <v>9559.4716796875</v>
      </c>
      <c r="AB83">
        <v>7271.11083984375</v>
      </c>
      <c r="AC83">
        <v>7653.0517578125</v>
      </c>
      <c r="AD83">
        <v>8578.34375</v>
      </c>
      <c r="AE83">
        <v>5341.54248046875</v>
      </c>
      <c r="AF83">
        <v>6671.76708984375</v>
      </c>
      <c r="AG83">
        <v>6574.32666015625</v>
      </c>
      <c r="AH83" s="2">
        <f t="shared" si="9"/>
        <v>971.7377177371751</v>
      </c>
      <c r="AI83" s="2">
        <f t="shared" si="10"/>
        <v>5341.54248046875</v>
      </c>
      <c r="AJ83" s="2">
        <f t="shared" si="11"/>
        <v>6120.6166202413351</v>
      </c>
      <c r="AK83" s="2">
        <f t="shared" si="12"/>
        <v>7578.2231968470978</v>
      </c>
      <c r="AL83" s="2">
        <f t="shared" si="13"/>
        <v>9035.8297734528605</v>
      </c>
      <c r="AM83" s="2">
        <f t="shared" si="14"/>
        <v>9946.57421875</v>
      </c>
      <c r="AN83" s="2">
        <f ca="1">'calcBLUE(2)'!E98</f>
        <v>7538.0067043477356</v>
      </c>
      <c r="AO83" s="2"/>
      <c r="AP83" s="2">
        <f t="shared" si="15"/>
        <v>131.7823486328125</v>
      </c>
      <c r="AQ83" s="2"/>
      <c r="AR83" s="2"/>
      <c r="AS83" s="2">
        <f>data3!AM82</f>
        <v>3.1548171504851155</v>
      </c>
      <c r="AT83" s="2">
        <f t="shared" si="8"/>
        <v>41.771786555854234</v>
      </c>
      <c r="AU83" s="123"/>
      <c r="AV83" s="156"/>
    </row>
    <row r="84" spans="1:48">
      <c r="A84" s="14" t="str">
        <f>'data organization'!S85</f>
        <v>82:2:1.86:HI</v>
      </c>
      <c r="B84">
        <v>7723.59033203125</v>
      </c>
      <c r="C84">
        <v>7722.49560546875</v>
      </c>
      <c r="D84">
        <v>7933.48583984375</v>
      </c>
      <c r="E84">
        <v>8443.5224609375</v>
      </c>
      <c r="F84">
        <v>7949.908203125</v>
      </c>
      <c r="G84">
        <v>7564.68310546875</v>
      </c>
      <c r="H84">
        <v>7684.6455078125</v>
      </c>
      <c r="I84">
        <v>7595.18212890625</v>
      </c>
      <c r="J84">
        <v>7517.1357421875</v>
      </c>
      <c r="K84">
        <v>8285.240234375</v>
      </c>
      <c r="L84">
        <v>7209.4873046875</v>
      </c>
      <c r="M84">
        <v>6329.240234375</v>
      </c>
      <c r="N84">
        <v>7132.8486328125</v>
      </c>
      <c r="O84">
        <v>6709.30419921875</v>
      </c>
      <c r="P84">
        <v>6198.01611328125</v>
      </c>
      <c r="Q84">
        <v>6251.5068359375</v>
      </c>
      <c r="R84">
        <v>7023.052734375</v>
      </c>
      <c r="U84">
        <v>9774.0595703125</v>
      </c>
      <c r="V84">
        <v>7341.6494140625</v>
      </c>
      <c r="W84">
        <v>7496.64697265625</v>
      </c>
      <c r="Z84">
        <v>7876.5546875</v>
      </c>
      <c r="AA84">
        <v>9393.5263671875</v>
      </c>
      <c r="AB84">
        <v>7145.04833984375</v>
      </c>
      <c r="AC84">
        <v>7520.7333984375</v>
      </c>
      <c r="AD84">
        <v>8430.0712890625</v>
      </c>
      <c r="AE84">
        <v>5248.951171875</v>
      </c>
      <c r="AF84">
        <v>6555.71435546875</v>
      </c>
      <c r="AG84">
        <v>6460.3076171875</v>
      </c>
      <c r="AH84" s="2">
        <f t="shared" si="9"/>
        <v>954.85377876486962</v>
      </c>
      <c r="AI84" s="2">
        <f t="shared" si="10"/>
        <v>5248.951171875</v>
      </c>
      <c r="AJ84" s="2">
        <f t="shared" si="11"/>
        <v>6014.7410603683202</v>
      </c>
      <c r="AK84" s="2">
        <f t="shared" si="12"/>
        <v>7447.021728515625</v>
      </c>
      <c r="AL84" s="2">
        <f t="shared" si="13"/>
        <v>8879.3023966629298</v>
      </c>
      <c r="AM84" s="2">
        <f t="shared" si="14"/>
        <v>9774.0595703125</v>
      </c>
      <c r="AN84" s="2">
        <f ca="1">'calcBLUE(2)'!E99</f>
        <v>7409.6404701243146</v>
      </c>
      <c r="AO84" s="2"/>
      <c r="AP84" s="2">
        <f t="shared" si="15"/>
        <v>131.20146833147282</v>
      </c>
      <c r="AQ84" s="2"/>
      <c r="AR84" s="2"/>
      <c r="AS84" s="2">
        <f>data3!AM83</f>
        <v>3.1745123094128189</v>
      </c>
      <c r="AT84" s="2">
        <f t="shared" si="8"/>
        <v>41.329645483636767</v>
      </c>
      <c r="AU84" s="123"/>
      <c r="AV84" s="156"/>
    </row>
    <row r="85" spans="1:48">
      <c r="A85" s="14" t="str">
        <f>'data organization'!S86</f>
        <v>83:2:1.84:HI</v>
      </c>
      <c r="B85">
        <v>7587.205078125</v>
      </c>
      <c r="C85">
        <v>7586.1103515625</v>
      </c>
      <c r="D85">
        <v>7794.44189453125</v>
      </c>
      <c r="E85">
        <v>8295.09375</v>
      </c>
      <c r="F85">
        <v>7809.61328125</v>
      </c>
      <c r="G85">
        <v>7432.2080078125</v>
      </c>
      <c r="H85">
        <v>7548.5732421875</v>
      </c>
      <c r="I85">
        <v>7461.45556640625</v>
      </c>
      <c r="J85">
        <v>7384.19189453125</v>
      </c>
      <c r="K85">
        <v>8139.31494140625</v>
      </c>
      <c r="L85">
        <v>7082.64306640625</v>
      </c>
      <c r="M85">
        <v>6216.62841796875</v>
      </c>
      <c r="N85">
        <v>7006.94287109375</v>
      </c>
      <c r="O85">
        <v>6591.06201171875</v>
      </c>
      <c r="P85">
        <v>6088.53271484375</v>
      </c>
      <c r="Q85">
        <v>6139.67724609375</v>
      </c>
      <c r="R85">
        <v>6899.8056640625</v>
      </c>
      <c r="U85">
        <v>9600.9189453125</v>
      </c>
      <c r="V85">
        <v>7212.77197265625</v>
      </c>
      <c r="W85">
        <v>7364.48486328125</v>
      </c>
      <c r="Z85">
        <v>7737.35400390625</v>
      </c>
      <c r="AA85">
        <v>9228.98828125</v>
      </c>
      <c r="AB85">
        <v>7019.76806640625</v>
      </c>
      <c r="AC85">
        <v>7388.1015625</v>
      </c>
      <c r="AD85">
        <v>8280.861328125</v>
      </c>
      <c r="AE85">
        <v>5155.10791015625</v>
      </c>
      <c r="AF85">
        <v>6440.13134765625</v>
      </c>
      <c r="AG85">
        <v>6345.9755859375</v>
      </c>
      <c r="AH85" s="2">
        <f t="shared" si="9"/>
        <v>938.26235530032977</v>
      </c>
      <c r="AI85" s="2">
        <f t="shared" si="10"/>
        <v>5155.10791015625</v>
      </c>
      <c r="AJ85" s="2">
        <f t="shared" si="11"/>
        <v>5908.2480337347733</v>
      </c>
      <c r="AK85" s="2">
        <f t="shared" si="12"/>
        <v>7315.6415666852681</v>
      </c>
      <c r="AL85" s="2">
        <f t="shared" si="13"/>
        <v>8723.0350996357629</v>
      </c>
      <c r="AM85" s="2">
        <f t="shared" si="14"/>
        <v>9600.9189453125</v>
      </c>
      <c r="AN85" s="2">
        <f ca="1">'calcBLUE(2)'!E100</f>
        <v>7281.416467198701</v>
      </c>
      <c r="AO85" s="2"/>
      <c r="AP85" s="2">
        <f t="shared" si="15"/>
        <v>131.38016183035688</v>
      </c>
      <c r="AQ85" s="2"/>
      <c r="AR85" s="2"/>
      <c r="AS85" s="2">
        <f>data3!AM84</f>
        <v>3.1709949124243906</v>
      </c>
      <c r="AT85" s="2">
        <f t="shared" si="8"/>
        <v>41.431842515921893</v>
      </c>
      <c r="AU85" s="123"/>
      <c r="AV85" s="156"/>
    </row>
    <row r="86" spans="1:48">
      <c r="A86" s="14" t="str">
        <f>'data organization'!S87</f>
        <v>84:2:1.82:HI</v>
      </c>
      <c r="B86">
        <v>7448.943359375</v>
      </c>
      <c r="C86">
        <v>7449.72509765625</v>
      </c>
      <c r="D86">
        <v>7654.30322265625</v>
      </c>
      <c r="E86">
        <v>8146.19677734375</v>
      </c>
      <c r="F86">
        <v>7669.0048828125</v>
      </c>
      <c r="G86">
        <v>7298.79443359375</v>
      </c>
      <c r="H86">
        <v>7413.12646484375</v>
      </c>
      <c r="I86">
        <v>7324.28857421875</v>
      </c>
      <c r="J86">
        <v>7252.34228515625</v>
      </c>
      <c r="K86">
        <v>7991.51220703125</v>
      </c>
      <c r="L86">
        <v>6954.390625</v>
      </c>
      <c r="M86">
        <v>6104.798828125</v>
      </c>
      <c r="N86">
        <v>6879.78564453125</v>
      </c>
      <c r="O86">
        <v>6472.5068359375</v>
      </c>
      <c r="P86">
        <v>5978.89306640625</v>
      </c>
      <c r="Q86">
        <v>6030.8193359375</v>
      </c>
      <c r="R86">
        <v>6776.24560546875</v>
      </c>
      <c r="U86">
        <v>9427.935546875</v>
      </c>
      <c r="V86">
        <v>7083.2685546875</v>
      </c>
      <c r="W86">
        <v>7232.009765625</v>
      </c>
      <c r="Z86">
        <v>7597.6845703125</v>
      </c>
      <c r="AA86">
        <v>9063.04296875</v>
      </c>
      <c r="AB86">
        <v>6893.080078125</v>
      </c>
      <c r="AC86">
        <v>7255.939453125</v>
      </c>
      <c r="AD86">
        <v>8131.8076171875</v>
      </c>
      <c r="AE86">
        <v>5062.20361328125</v>
      </c>
      <c r="AF86">
        <v>6323.76611328125</v>
      </c>
      <c r="AG86">
        <v>6231.33056640625</v>
      </c>
      <c r="AH86" s="2">
        <f t="shared" si="9"/>
        <v>921.29274276503804</v>
      </c>
      <c r="AI86" s="2">
        <f t="shared" si="10"/>
        <v>5062.20361328125</v>
      </c>
      <c r="AJ86" s="2">
        <f t="shared" si="11"/>
        <v>5801.9089606292282</v>
      </c>
      <c r="AK86" s="2">
        <f t="shared" si="12"/>
        <v>7183.8480747767853</v>
      </c>
      <c r="AL86" s="2">
        <f t="shared" si="13"/>
        <v>8565.7871889243434</v>
      </c>
      <c r="AM86" s="2">
        <f t="shared" si="14"/>
        <v>9427.935546875</v>
      </c>
      <c r="AN86" s="2">
        <f ca="1">'calcBLUE(2)'!E101</f>
        <v>7152.7964418644033</v>
      </c>
      <c r="AO86" s="2"/>
      <c r="AP86" s="2">
        <f t="shared" si="15"/>
        <v>131.79349190848279</v>
      </c>
      <c r="AQ86" s="2"/>
      <c r="AR86" s="2"/>
      <c r="AS86" s="2">
        <f>data3!AM85</f>
        <v>3.180788593907522</v>
      </c>
      <c r="AT86" s="2">
        <f t="shared" si="8"/>
        <v>41.434219225043705</v>
      </c>
      <c r="AU86" s="123"/>
      <c r="AV86" s="156"/>
    </row>
    <row r="87" spans="1:48">
      <c r="A87" s="14" t="str">
        <f>'data organization'!S88</f>
        <v>85:2:1.8:HI</v>
      </c>
      <c r="B87">
        <v>7313.8095703125</v>
      </c>
      <c r="C87">
        <v>7314.43505859375</v>
      </c>
      <c r="D87">
        <v>7513.2255859375</v>
      </c>
      <c r="E87">
        <v>7996.0478515625</v>
      </c>
      <c r="F87">
        <v>7528.8662109375</v>
      </c>
      <c r="G87">
        <v>7163.9736328125</v>
      </c>
      <c r="H87">
        <v>7277.99267578125</v>
      </c>
      <c r="I87">
        <v>7192.595703125</v>
      </c>
      <c r="J87">
        <v>7119.8671875</v>
      </c>
      <c r="K87">
        <v>7845.1171875</v>
      </c>
      <c r="L87">
        <v>6827.54638671875</v>
      </c>
      <c r="M87">
        <v>5993.4384765625</v>
      </c>
      <c r="N87">
        <v>6754.1923828125</v>
      </c>
      <c r="O87">
        <v>6354.73388671875</v>
      </c>
      <c r="P87">
        <v>5869.2529296875</v>
      </c>
      <c r="Q87">
        <v>5920.2412109375</v>
      </c>
      <c r="R87">
        <v>6652.529296875</v>
      </c>
      <c r="U87">
        <v>9255.8896484375</v>
      </c>
      <c r="V87">
        <v>6954.234375</v>
      </c>
      <c r="W87">
        <v>7099.84716796875</v>
      </c>
      <c r="Z87">
        <v>7459.10986328125</v>
      </c>
      <c r="AA87">
        <v>8896.158203125</v>
      </c>
      <c r="AB87">
        <v>6768.1123046875</v>
      </c>
      <c r="AC87">
        <v>7123.46435546875</v>
      </c>
      <c r="AD87">
        <v>7983.06640625</v>
      </c>
      <c r="AE87">
        <v>4969.76806640625</v>
      </c>
      <c r="AF87">
        <v>6207.55712890625</v>
      </c>
      <c r="AG87">
        <v>6117.78076171875</v>
      </c>
      <c r="AH87" s="2">
        <f t="shared" si="9"/>
        <v>904.32472739159687</v>
      </c>
      <c r="AI87" s="2">
        <f t="shared" si="10"/>
        <v>4969.76806640625</v>
      </c>
      <c r="AJ87" s="2">
        <f t="shared" si="11"/>
        <v>5696.1148201849264</v>
      </c>
      <c r="AK87" s="2">
        <f t="shared" si="12"/>
        <v>7052.6019112723216</v>
      </c>
      <c r="AL87" s="2">
        <f t="shared" si="13"/>
        <v>8409.0890023597167</v>
      </c>
      <c r="AM87" s="2">
        <f t="shared" si="14"/>
        <v>9255.8896484375</v>
      </c>
      <c r="AN87" s="2">
        <f ca="1">'calcBLUE(2)'!E102</f>
        <v>7025.2326222465072</v>
      </c>
      <c r="AO87" s="2"/>
      <c r="AP87" s="2">
        <f t="shared" si="15"/>
        <v>131.24616350446377</v>
      </c>
      <c r="AQ87" s="2"/>
      <c r="AR87" s="2"/>
      <c r="AS87" s="2">
        <f>data3!AM86</f>
        <v>3.1546685003465029</v>
      </c>
      <c r="AT87" s="2">
        <f t="shared" si="8"/>
        <v>41.603789269791086</v>
      </c>
      <c r="AU87" s="123"/>
      <c r="AV87" s="156"/>
    </row>
    <row r="88" spans="1:48">
      <c r="A88" s="14" t="str">
        <f>'data organization'!S89</f>
        <v>86:2:1.78:HI</v>
      </c>
      <c r="B88">
        <v>7176.955078125</v>
      </c>
      <c r="C88">
        <v>7176.32958984375</v>
      </c>
      <c r="D88">
        <v>7373.39990234375</v>
      </c>
      <c r="E88">
        <v>7848.2451171875</v>
      </c>
      <c r="F88">
        <v>7387.63232421875</v>
      </c>
      <c r="G88">
        <v>7029.77783203125</v>
      </c>
      <c r="H88">
        <v>7142.07666015625</v>
      </c>
      <c r="I88">
        <v>7059.02587890625</v>
      </c>
      <c r="J88">
        <v>6987.07958984375</v>
      </c>
      <c r="K88">
        <v>7698.72216796875</v>
      </c>
      <c r="L88">
        <v>6699.60693359375</v>
      </c>
      <c r="M88">
        <v>5881.1396484375</v>
      </c>
      <c r="N88">
        <v>6627.9736328125</v>
      </c>
      <c r="O88">
        <v>6235.24072265625</v>
      </c>
      <c r="P88">
        <v>5759.14404296875</v>
      </c>
      <c r="Q88">
        <v>5810.60107421875</v>
      </c>
      <c r="R88">
        <v>6528.34375</v>
      </c>
      <c r="U88">
        <v>9082.90625</v>
      </c>
      <c r="V88">
        <v>6823.63623046875</v>
      </c>
      <c r="W88">
        <v>6967.0595703125</v>
      </c>
      <c r="Z88">
        <v>7321.16064453125</v>
      </c>
      <c r="AA88">
        <v>8730.681640625</v>
      </c>
      <c r="AB88">
        <v>6641.5810546875</v>
      </c>
      <c r="AC88">
        <v>6990.6767578125</v>
      </c>
      <c r="AD88">
        <v>7834.3251953125</v>
      </c>
      <c r="AE88">
        <v>4876.70703125</v>
      </c>
      <c r="AF88">
        <v>6092.28662109375</v>
      </c>
      <c r="AG88">
        <v>6003.44873046875</v>
      </c>
      <c r="AH88" s="2">
        <f t="shared" si="9"/>
        <v>887.58547133619311</v>
      </c>
      <c r="AI88" s="2">
        <f t="shared" si="10"/>
        <v>4876.70703125</v>
      </c>
      <c r="AJ88" s="2">
        <f t="shared" si="11"/>
        <v>5589.5419241341033</v>
      </c>
      <c r="AK88" s="2">
        <f t="shared" si="12"/>
        <v>6920.9201311383931</v>
      </c>
      <c r="AL88" s="2">
        <f t="shared" si="13"/>
        <v>8252.298338142682</v>
      </c>
      <c r="AM88" s="2">
        <f t="shared" si="14"/>
        <v>9082.90625</v>
      </c>
      <c r="AN88" s="2">
        <f ca="1">'calcBLUE(2)'!E103</f>
        <v>6896.8518185702478</v>
      </c>
      <c r="AO88" s="2"/>
      <c r="AP88" s="2">
        <f t="shared" si="15"/>
        <v>131.68178013392844</v>
      </c>
      <c r="AQ88" s="2"/>
      <c r="AR88" s="2"/>
      <c r="AS88" s="2">
        <f>data3!AM87</f>
        <v>3.1748726137222718</v>
      </c>
      <c r="AT88" s="2">
        <f t="shared" si="8"/>
        <v>41.476240515849419</v>
      </c>
      <c r="AU88" s="123"/>
      <c r="AV88" s="156"/>
    </row>
    <row r="89" spans="1:48">
      <c r="A89" s="14" t="str">
        <f>'data organization'!S90</f>
        <v>87:2:1.76:HI</v>
      </c>
      <c r="B89">
        <v>7040.56982421875</v>
      </c>
      <c r="C89">
        <v>7042.759765625</v>
      </c>
      <c r="D89">
        <v>7234.19921875</v>
      </c>
      <c r="E89">
        <v>7697.93994140625</v>
      </c>
      <c r="F89">
        <v>7247.49365234375</v>
      </c>
      <c r="G89">
        <v>6896.67724609375</v>
      </c>
      <c r="H89">
        <v>7006.94287109375</v>
      </c>
      <c r="I89">
        <v>6924.830078125</v>
      </c>
      <c r="J89">
        <v>6853.97900390625</v>
      </c>
      <c r="K89">
        <v>7552.4833984375</v>
      </c>
      <c r="L89">
        <v>6572.29345703125</v>
      </c>
      <c r="M89">
        <v>5768.99755859375</v>
      </c>
      <c r="N89">
        <v>6501.28564453125</v>
      </c>
      <c r="O89">
        <v>6117.93701171875</v>
      </c>
      <c r="P89">
        <v>5649.81689453125</v>
      </c>
      <c r="Q89">
        <v>5700.6484375</v>
      </c>
      <c r="R89">
        <v>6405.2529296875</v>
      </c>
      <c r="U89">
        <v>8909.453125</v>
      </c>
      <c r="V89">
        <v>6695.2275390625</v>
      </c>
      <c r="W89">
        <v>6837.55615234375</v>
      </c>
      <c r="Z89">
        <v>7180.708984375</v>
      </c>
      <c r="AA89">
        <v>8564.267578125</v>
      </c>
      <c r="AB89">
        <v>6515.8310546875</v>
      </c>
      <c r="AC89">
        <v>6857.888671875</v>
      </c>
      <c r="AD89">
        <v>7684.4892578125</v>
      </c>
      <c r="AE89">
        <v>4784.58447265625</v>
      </c>
      <c r="AF89">
        <v>5976.546875</v>
      </c>
      <c r="AG89">
        <v>5888.9599609375</v>
      </c>
      <c r="AH89" s="2">
        <f t="shared" si="9"/>
        <v>870.47239753652138</v>
      </c>
      <c r="AI89" s="2">
        <f t="shared" si="10"/>
        <v>4784.58447265625</v>
      </c>
      <c r="AJ89" s="2">
        <f t="shared" si="11"/>
        <v>5483.9207110333873</v>
      </c>
      <c r="AK89" s="2">
        <f t="shared" si="12"/>
        <v>6789.6293073381694</v>
      </c>
      <c r="AL89" s="2">
        <f t="shared" si="13"/>
        <v>8095.3379036429515</v>
      </c>
      <c r="AM89" s="2">
        <f t="shared" si="14"/>
        <v>8909.453125</v>
      </c>
      <c r="AN89" s="2">
        <f ca="1">'calcBLUE(2)'!E104</f>
        <v>6768.2512589803182</v>
      </c>
      <c r="AO89" s="2"/>
      <c r="AP89" s="2">
        <f t="shared" si="15"/>
        <v>131.29082380022373</v>
      </c>
      <c r="AQ89" s="2"/>
      <c r="AR89" s="2"/>
      <c r="AS89" s="2">
        <f>data3!AM88</f>
        <v>3.1803072037235438</v>
      </c>
      <c r="AT89" s="2">
        <f t="shared" si="8"/>
        <v>41.282434491393403</v>
      </c>
      <c r="AU89" s="123"/>
      <c r="AV89" s="156"/>
    </row>
    <row r="90" spans="1:48">
      <c r="A90" s="14" t="str">
        <f>'data organization'!S91</f>
        <v>88:2:1.74:HI</v>
      </c>
      <c r="B90">
        <v>6903.40283203125</v>
      </c>
      <c r="C90">
        <v>6906.6875</v>
      </c>
      <c r="D90">
        <v>7093.74755859375</v>
      </c>
      <c r="E90">
        <v>7550.2939453125</v>
      </c>
      <c r="F90">
        <v>7107.0419921875</v>
      </c>
      <c r="G90">
        <v>6764.0458984375</v>
      </c>
      <c r="H90">
        <v>6870.87060546875</v>
      </c>
      <c r="I90">
        <v>6791.88623046875</v>
      </c>
      <c r="J90">
        <v>6720.09619140625</v>
      </c>
      <c r="K90">
        <v>7405.619140625</v>
      </c>
      <c r="L90">
        <v>6444.04150390625</v>
      </c>
      <c r="M90">
        <v>5657.01171875</v>
      </c>
      <c r="N90">
        <v>6374.44091796875</v>
      </c>
      <c r="O90">
        <v>5999.0693359375</v>
      </c>
      <c r="P90">
        <v>5539.55126953125</v>
      </c>
      <c r="Q90">
        <v>5589.75732421875</v>
      </c>
      <c r="R90">
        <v>6280.75439453125</v>
      </c>
      <c r="U90">
        <v>8736.9384765625</v>
      </c>
      <c r="V90">
        <v>6565.56787109375</v>
      </c>
      <c r="W90">
        <v>6703.0478515625</v>
      </c>
      <c r="Z90">
        <v>7042.1337890625</v>
      </c>
      <c r="AA90">
        <v>8398.3212890625</v>
      </c>
      <c r="AB90">
        <v>6389.2998046875</v>
      </c>
      <c r="AC90">
        <v>6725.7265625</v>
      </c>
      <c r="AD90">
        <v>7535.43505859375</v>
      </c>
      <c r="AE90">
        <v>4692.3056640625</v>
      </c>
      <c r="AF90">
        <v>5860.65087890625</v>
      </c>
      <c r="AG90">
        <v>5775.25390625</v>
      </c>
      <c r="AH90" s="2">
        <f t="shared" si="9"/>
        <v>853.7120814242312</v>
      </c>
      <c r="AI90" s="2">
        <f t="shared" si="10"/>
        <v>4692.3056640625</v>
      </c>
      <c r="AJ90" s="2">
        <f t="shared" si="11"/>
        <v>5377.3961461393228</v>
      </c>
      <c r="AK90" s="2">
        <f t="shared" si="12"/>
        <v>6657.9642682756694</v>
      </c>
      <c r="AL90" s="2">
        <f t="shared" si="13"/>
        <v>7938.532390412016</v>
      </c>
      <c r="AM90" s="2">
        <f t="shared" si="14"/>
        <v>8736.9384765625</v>
      </c>
      <c r="AN90" s="2">
        <f ca="1">'calcBLUE(2)'!E105</f>
        <v>6639.2983853402238</v>
      </c>
      <c r="AO90" s="2"/>
      <c r="AP90" s="2">
        <f t="shared" si="15"/>
        <v>131.6650390625</v>
      </c>
      <c r="AQ90" s="2"/>
      <c r="AR90" s="2"/>
      <c r="AS90" s="2">
        <f>data3!AM89</f>
        <v>3.1890199722782313</v>
      </c>
      <c r="AT90" s="2">
        <f t="shared" si="8"/>
        <v>41.286991052752384</v>
      </c>
      <c r="AU90" s="123"/>
      <c r="AV90" s="156"/>
    </row>
    <row r="91" spans="1:48">
      <c r="A91" s="14" t="str">
        <f>'data organization'!S92</f>
        <v>89:2:1.72:HI</v>
      </c>
      <c r="B91">
        <v>6767.48681640625</v>
      </c>
      <c r="C91">
        <v>6769.67626953125</v>
      </c>
      <c r="D91">
        <v>6953.60888671875</v>
      </c>
      <c r="E91">
        <v>7400.9267578125</v>
      </c>
      <c r="F91">
        <v>6966.59033203125</v>
      </c>
      <c r="G91">
        <v>6629.8505859375</v>
      </c>
      <c r="H91">
        <v>6735.89306640625</v>
      </c>
      <c r="I91">
        <v>6657.06494140625</v>
      </c>
      <c r="J91">
        <v>6587.15185546875</v>
      </c>
      <c r="K91">
        <v>7259.693359375</v>
      </c>
      <c r="L91">
        <v>6316.25830078125</v>
      </c>
      <c r="M91">
        <v>5545.025390625</v>
      </c>
      <c r="N91">
        <v>6247.90966796875</v>
      </c>
      <c r="O91">
        <v>5880.20166015625</v>
      </c>
      <c r="P91">
        <v>5430.537109375</v>
      </c>
      <c r="Q91">
        <v>5479.6484375</v>
      </c>
      <c r="R91">
        <v>6156.8818359375</v>
      </c>
      <c r="U91">
        <v>8563.9541015625</v>
      </c>
      <c r="V91">
        <v>6435.751953125</v>
      </c>
      <c r="W91">
        <v>6570.41650390625</v>
      </c>
      <c r="Z91">
        <v>6903.24658203125</v>
      </c>
      <c r="AA91">
        <v>8233.783203125</v>
      </c>
      <c r="AB91">
        <v>6262.76806640625</v>
      </c>
      <c r="AC91">
        <v>6593.09521484375</v>
      </c>
      <c r="AD91">
        <v>7386.38134765625</v>
      </c>
      <c r="AE91">
        <v>4599.24462890625</v>
      </c>
      <c r="AF91">
        <v>5744.9111328125</v>
      </c>
      <c r="AG91">
        <v>5661.70361328125</v>
      </c>
      <c r="AH91" s="2">
        <f t="shared" si="9"/>
        <v>836.92130038207438</v>
      </c>
      <c r="AI91" s="2">
        <f t="shared" si="10"/>
        <v>4599.24462890625</v>
      </c>
      <c r="AJ91" s="2">
        <f t="shared" si="11"/>
        <v>5271.0345358945224</v>
      </c>
      <c r="AK91" s="2">
        <f t="shared" si="12"/>
        <v>6526.4164864676341</v>
      </c>
      <c r="AL91" s="2">
        <f t="shared" si="13"/>
        <v>7781.7984370407457</v>
      </c>
      <c r="AM91" s="2">
        <f t="shared" si="14"/>
        <v>8563.9541015625</v>
      </c>
      <c r="AN91" s="2">
        <f ca="1">'calcBLUE(2)'!E106</f>
        <v>6511.7596243850667</v>
      </c>
      <c r="AO91" s="2"/>
      <c r="AP91" s="2">
        <f t="shared" si="15"/>
        <v>131.54778180803532</v>
      </c>
      <c r="AQ91" s="2"/>
      <c r="AR91" s="2"/>
      <c r="AS91" s="2">
        <f>data3!AM90</f>
        <v>3.1540487966229875</v>
      </c>
      <c r="AT91" s="2">
        <f t="shared" si="8"/>
        <v>41.707592459851092</v>
      </c>
      <c r="AU91" s="123"/>
      <c r="AV91" s="156"/>
    </row>
    <row r="92" spans="1:48">
      <c r="A92" s="14" t="str">
        <f>'data organization'!S93</f>
        <v>90:2:1.7:HI</v>
      </c>
      <c r="B92">
        <v>6630.7890625</v>
      </c>
      <c r="C92">
        <v>6633.7607421875</v>
      </c>
      <c r="D92">
        <v>6818.47509765625</v>
      </c>
      <c r="E92">
        <v>7252.49853515625</v>
      </c>
      <c r="F92">
        <v>6831.30029296875</v>
      </c>
      <c r="G92">
        <v>6496.1240234375</v>
      </c>
      <c r="H92">
        <v>6600.2900390625</v>
      </c>
      <c r="I92">
        <v>6522.400390625</v>
      </c>
      <c r="J92">
        <v>6454.6767578125</v>
      </c>
      <c r="K92">
        <v>7114.080078125</v>
      </c>
      <c r="L92">
        <v>6188.3193359375</v>
      </c>
      <c r="M92">
        <v>5433.97802734375</v>
      </c>
      <c r="N92">
        <v>6122.62890625</v>
      </c>
      <c r="O92">
        <v>5763.05419921875</v>
      </c>
      <c r="P92">
        <v>5321.2099609375</v>
      </c>
      <c r="Q92">
        <v>5369.85205078125</v>
      </c>
      <c r="R92">
        <v>6033.00927734375</v>
      </c>
      <c r="U92">
        <v>8391.283203125</v>
      </c>
      <c r="V92">
        <v>6306.40478515625</v>
      </c>
      <c r="W92">
        <v>6437.78515625</v>
      </c>
      <c r="Z92">
        <v>6764.0458984375</v>
      </c>
      <c r="AA92">
        <v>8067.21240234375</v>
      </c>
      <c r="AB92">
        <v>6137.80029296875</v>
      </c>
      <c r="AC92">
        <v>6460.6201171875</v>
      </c>
      <c r="AD92">
        <v>7238.109375</v>
      </c>
      <c r="AE92">
        <v>4507.43505859375</v>
      </c>
      <c r="AF92">
        <v>5629.796875</v>
      </c>
      <c r="AG92">
        <v>5547.21533203125</v>
      </c>
      <c r="AH92" s="2">
        <f t="shared" si="9"/>
        <v>820.05921716799685</v>
      </c>
      <c r="AI92" s="2">
        <f t="shared" si="10"/>
        <v>4507.43505859375</v>
      </c>
      <c r="AJ92" s="2">
        <f t="shared" si="11"/>
        <v>5165.4167197279148</v>
      </c>
      <c r="AK92" s="2">
        <f t="shared" si="12"/>
        <v>6395.5055454799103</v>
      </c>
      <c r="AL92" s="2">
        <f t="shared" si="13"/>
        <v>7625.5943712319058</v>
      </c>
      <c r="AM92" s="2">
        <f t="shared" si="14"/>
        <v>8391.283203125</v>
      </c>
      <c r="AN92" s="2">
        <f ca="1">'calcBLUE(2)'!E107</f>
        <v>6382.832446323685</v>
      </c>
      <c r="AO92" s="2"/>
      <c r="AP92" s="2">
        <f t="shared" si="15"/>
        <v>130.91094098772373</v>
      </c>
      <c r="AQ92" s="2"/>
      <c r="AR92" s="2"/>
      <c r="AS92" s="2">
        <f>data3!AM91</f>
        <v>3.1883845175466092</v>
      </c>
      <c r="AT92" s="2">
        <f t="shared" si="8"/>
        <v>41.058705519137568</v>
      </c>
      <c r="AU92" s="123"/>
      <c r="AV92" s="156"/>
    </row>
    <row r="93" spans="1:48">
      <c r="A93" s="14" t="str">
        <f>'data organization'!S94</f>
        <v>91:2:1.68:HI</v>
      </c>
      <c r="B93">
        <v>6493.7783203125</v>
      </c>
      <c r="C93">
        <v>6497.0625</v>
      </c>
      <c r="D93">
        <v>6674.73876953125</v>
      </c>
      <c r="E93">
        <v>7102.9755859375</v>
      </c>
      <c r="F93">
        <v>6687.40771484375</v>
      </c>
      <c r="G93">
        <v>6363.9619140625</v>
      </c>
      <c r="H93">
        <v>6465.78173828125</v>
      </c>
      <c r="I93">
        <v>6389.6123046875</v>
      </c>
      <c r="J93">
        <v>6322.20166015625</v>
      </c>
      <c r="K93">
        <v>6967.841796875</v>
      </c>
      <c r="L93">
        <v>6061.63134765625</v>
      </c>
      <c r="M93">
        <v>5322.3046875</v>
      </c>
      <c r="N93">
        <v>5996.56689453125</v>
      </c>
      <c r="O93">
        <v>5645.90673828125</v>
      </c>
      <c r="P93">
        <v>5211.41357421875</v>
      </c>
      <c r="Q93">
        <v>5259.58642578125</v>
      </c>
      <c r="R93">
        <v>5909.60546875</v>
      </c>
      <c r="U93">
        <v>8219.86328125</v>
      </c>
      <c r="V93">
        <v>6177.21435546875</v>
      </c>
      <c r="W93">
        <v>6305.623046875</v>
      </c>
      <c r="Z93">
        <v>6625.62744140625</v>
      </c>
      <c r="AA93">
        <v>7903.61279296875</v>
      </c>
      <c r="AB93">
        <v>6011.73779296875</v>
      </c>
      <c r="AC93">
        <v>6328.1455078125</v>
      </c>
      <c r="AD93">
        <v>7089.0556640625</v>
      </c>
      <c r="AE93">
        <v>4415.46875</v>
      </c>
      <c r="AF93">
        <v>5514.3701171875</v>
      </c>
      <c r="AG93">
        <v>5434.13427734375</v>
      </c>
      <c r="AH93" s="2">
        <f t="shared" si="9"/>
        <v>803.18472059232465</v>
      </c>
      <c r="AI93" s="2">
        <f t="shared" si="10"/>
        <v>4415.46875</v>
      </c>
      <c r="AJ93" s="2">
        <f t="shared" si="11"/>
        <v>5059.4097215668698</v>
      </c>
      <c r="AK93" s="2">
        <f t="shared" si="12"/>
        <v>6264.1868024553569</v>
      </c>
      <c r="AL93" s="2">
        <f t="shared" si="13"/>
        <v>7468.9638833438439</v>
      </c>
      <c r="AM93" s="2">
        <f t="shared" si="14"/>
        <v>8219.86328125</v>
      </c>
      <c r="AN93" s="2">
        <f ca="1">'calcBLUE(2)'!E108</f>
        <v>6254.1729720064232</v>
      </c>
      <c r="AO93" s="2"/>
      <c r="AP93" s="2">
        <f t="shared" si="15"/>
        <v>131.31874302455344</v>
      </c>
      <c r="AQ93" s="2"/>
      <c r="AR93" s="2"/>
      <c r="AS93" s="2">
        <f>data3!AM92</f>
        <v>3.1817641719695189</v>
      </c>
      <c r="AT93" s="2">
        <f t="shared" si="8"/>
        <v>41.272305528309111</v>
      </c>
      <c r="AU93" s="123"/>
      <c r="AV93" s="156"/>
    </row>
    <row r="94" spans="1:48">
      <c r="A94" s="14" t="str">
        <f>'data organization'!S95</f>
        <v>92:2:1.66:HI</v>
      </c>
      <c r="B94">
        <v>6360.833984375</v>
      </c>
      <c r="C94">
        <v>6362.24169921875</v>
      </c>
      <c r="D94">
        <v>6536.78955078125</v>
      </c>
      <c r="E94">
        <v>6954.078125</v>
      </c>
      <c r="F94">
        <v>6547.89404296875</v>
      </c>
      <c r="G94">
        <v>6231.17431640625</v>
      </c>
      <c r="H94">
        <v>6332.05517578125</v>
      </c>
      <c r="I94">
        <v>6256.98095703125</v>
      </c>
      <c r="J94">
        <v>6190.66552734375</v>
      </c>
      <c r="K94">
        <v>6829.2666015625</v>
      </c>
      <c r="L94">
        <v>5935.88134765625</v>
      </c>
      <c r="M94">
        <v>5211.41357421875</v>
      </c>
      <c r="N94">
        <v>5871.75537109375</v>
      </c>
      <c r="O94">
        <v>5529.072265625</v>
      </c>
      <c r="P94">
        <v>5103.02490234375</v>
      </c>
      <c r="Q94">
        <v>5151.19775390625</v>
      </c>
      <c r="R94">
        <v>5787.453125</v>
      </c>
      <c r="U94">
        <v>8049.53857421875</v>
      </c>
      <c r="V94">
        <v>6049.90087890625</v>
      </c>
      <c r="W94">
        <v>6174.5556640625</v>
      </c>
      <c r="Z94">
        <v>6487.9912109375</v>
      </c>
      <c r="AA94">
        <v>7739.07470703125</v>
      </c>
      <c r="AB94">
        <v>5886.9267578125</v>
      </c>
      <c r="AC94">
        <v>6196.92138671875</v>
      </c>
      <c r="AD94">
        <v>6941.72216796875</v>
      </c>
      <c r="AE94">
        <v>4323.8154296875</v>
      </c>
      <c r="AF94">
        <v>5400.66357421875</v>
      </c>
      <c r="AG94">
        <v>5321.2099609375</v>
      </c>
      <c r="AH94" s="2">
        <f t="shared" si="9"/>
        <v>786.60609276581681</v>
      </c>
      <c r="AI94" s="2">
        <f t="shared" si="10"/>
        <v>4323.8154296875</v>
      </c>
      <c r="AJ94" s="2">
        <f t="shared" si="11"/>
        <v>4954.5229548802927</v>
      </c>
      <c r="AK94" s="2">
        <f t="shared" si="12"/>
        <v>6134.4320940290181</v>
      </c>
      <c r="AL94" s="2">
        <f t="shared" si="13"/>
        <v>7314.3412331777436</v>
      </c>
      <c r="AM94" s="2">
        <f t="shared" si="14"/>
        <v>8049.53857421875</v>
      </c>
      <c r="AN94" s="2">
        <f ca="1">'calcBLUE(2)'!E109</f>
        <v>6127.8020760988602</v>
      </c>
      <c r="AO94" s="2"/>
      <c r="AP94" s="2">
        <f t="shared" si="15"/>
        <v>129.75470842633877</v>
      </c>
      <c r="AQ94" s="2"/>
      <c r="AR94" s="2"/>
      <c r="AS94" s="2">
        <f>data3!AM93</f>
        <v>3.1251673544606717</v>
      </c>
      <c r="AT94" s="2">
        <f t="shared" si="8"/>
        <v>41.51928319650942</v>
      </c>
      <c r="AU94" s="123"/>
      <c r="AV94" s="156"/>
    </row>
    <row r="95" spans="1:48">
      <c r="A95" s="14" t="str">
        <f>'data organization'!S96</f>
        <v>93:2:1.64:HI</v>
      </c>
      <c r="B95">
        <v>6227.26416015625</v>
      </c>
      <c r="C95">
        <v>6228.671875</v>
      </c>
      <c r="D95">
        <v>6400.091796875</v>
      </c>
      <c r="E95">
        <v>6811.74951171875</v>
      </c>
      <c r="F95">
        <v>6411.3525390625</v>
      </c>
      <c r="G95">
        <v>6101.6708984375</v>
      </c>
      <c r="H95">
        <v>6198.95458984375</v>
      </c>
      <c r="I95">
        <v>6126.3828125</v>
      </c>
      <c r="J95">
        <v>6061.63134765625</v>
      </c>
      <c r="K95">
        <v>6681.3076171875</v>
      </c>
      <c r="L95">
        <v>5812.0087890625</v>
      </c>
      <c r="M95">
        <v>5102.71240234375</v>
      </c>
      <c r="N95">
        <v>5749.759765625</v>
      </c>
      <c r="O95">
        <v>5413.9580078125</v>
      </c>
      <c r="P95">
        <v>4996.669921875</v>
      </c>
      <c r="Q95">
        <v>5044.060546875</v>
      </c>
      <c r="R95">
        <v>5667.49072265625</v>
      </c>
      <c r="U95">
        <v>7882.96728515625</v>
      </c>
      <c r="V95">
        <v>5923.68212890625</v>
      </c>
      <c r="W95">
        <v>6046.14697265625</v>
      </c>
      <c r="Z95">
        <v>6352.70068359375</v>
      </c>
      <c r="AA95">
        <v>7577.66455078125</v>
      </c>
      <c r="AB95">
        <v>5764.6181640625</v>
      </c>
      <c r="AC95">
        <v>6068.2001953125</v>
      </c>
      <c r="AD95">
        <v>6796.734375</v>
      </c>
      <c r="AE95">
        <v>4234.1953125</v>
      </c>
      <c r="AF95">
        <v>5287.7392578125</v>
      </c>
      <c r="AG95">
        <v>5209.849609375</v>
      </c>
      <c r="AH95" s="2">
        <f t="shared" si="9"/>
        <v>770.13613537131232</v>
      </c>
      <c r="AI95" s="2">
        <f t="shared" si="10"/>
        <v>4234.1953125</v>
      </c>
      <c r="AJ95" s="2">
        <f t="shared" si="11"/>
        <v>4851.2327912231658</v>
      </c>
      <c r="AK95" s="2">
        <f t="shared" si="12"/>
        <v>6006.4369942801341</v>
      </c>
      <c r="AL95" s="2">
        <f t="shared" si="13"/>
        <v>7161.6411973371023</v>
      </c>
      <c r="AM95" s="2">
        <f t="shared" si="14"/>
        <v>7882.96728515625</v>
      </c>
      <c r="AN95" s="2">
        <f ca="1">'calcBLUE(2)'!E110</f>
        <v>6001.614253725751</v>
      </c>
      <c r="AO95" s="2"/>
      <c r="AP95" s="2">
        <f t="shared" si="15"/>
        <v>127.99509974888406</v>
      </c>
      <c r="AQ95" s="2"/>
      <c r="AR95" s="2"/>
      <c r="AS95" s="2">
        <f>data3!AM94</f>
        <v>3.1206399240801659</v>
      </c>
      <c r="AT95" s="2">
        <f t="shared" si="8"/>
        <v>41.015657962080219</v>
      </c>
      <c r="AU95" s="123"/>
      <c r="AV95" s="156"/>
    </row>
    <row r="96" spans="1:48">
      <c r="A96" s="14" t="str">
        <f>'data organization'!S97</f>
        <v>94:2:1.62:HI</v>
      </c>
      <c r="B96">
        <v>6096.822265625</v>
      </c>
      <c r="C96">
        <v>6098.85546875</v>
      </c>
      <c r="D96">
        <v>6266.052734375</v>
      </c>
      <c r="E96">
        <v>6668.95166015625</v>
      </c>
      <c r="F96">
        <v>6277.0009765625</v>
      </c>
      <c r="G96">
        <v>5974.513671875</v>
      </c>
      <c r="H96">
        <v>6070.54638671875</v>
      </c>
      <c r="I96">
        <v>5997.97412109375</v>
      </c>
      <c r="J96">
        <v>5935.099609375</v>
      </c>
      <c r="K96">
        <v>6540.69970703125</v>
      </c>
      <c r="L96">
        <v>5689.8564453125</v>
      </c>
      <c r="M96">
        <v>4995.57470703125</v>
      </c>
      <c r="N96">
        <v>5628.8583984375</v>
      </c>
      <c r="O96">
        <v>5300.72119140625</v>
      </c>
      <c r="P96">
        <v>4891.72216796875</v>
      </c>
      <c r="Q96">
        <v>4938.4873046875</v>
      </c>
      <c r="R96">
        <v>5548.935546875</v>
      </c>
      <c r="U96">
        <v>7718.58544921875</v>
      </c>
      <c r="V96">
        <v>5800.43505859375</v>
      </c>
      <c r="W96">
        <v>5919.458984375</v>
      </c>
      <c r="Z96">
        <v>6218.974609375</v>
      </c>
      <c r="AA96">
        <v>7418.75732421875</v>
      </c>
      <c r="AB96">
        <v>5644.1865234375</v>
      </c>
      <c r="AC96">
        <v>5941.51220703125</v>
      </c>
      <c r="AD96">
        <v>6653.7802734375</v>
      </c>
      <c r="AE96">
        <v>4145.82666015625</v>
      </c>
      <c r="AF96">
        <v>5177.0048828125</v>
      </c>
      <c r="AG96">
        <v>5101.4609375</v>
      </c>
      <c r="AH96" s="2">
        <f t="shared" si="9"/>
        <v>753.98246107029115</v>
      </c>
      <c r="AI96" s="2">
        <f t="shared" si="10"/>
        <v>4145.82666015625</v>
      </c>
      <c r="AJ96" s="2">
        <f t="shared" si="11"/>
        <v>4749.7639967316172</v>
      </c>
      <c r="AK96" s="2">
        <f t="shared" si="12"/>
        <v>5880.7376883370534</v>
      </c>
      <c r="AL96" s="2">
        <f t="shared" si="13"/>
        <v>7011.7113799424897</v>
      </c>
      <c r="AM96" s="2">
        <f t="shared" si="14"/>
        <v>7718.58544921875</v>
      </c>
      <c r="AN96" s="2">
        <f ca="1">'calcBLUE(2)'!E111</f>
        <v>5878.3735211656331</v>
      </c>
      <c r="AO96" s="2"/>
      <c r="AP96" s="2">
        <f t="shared" si="15"/>
        <v>125.69930594308062</v>
      </c>
      <c r="AQ96" s="2"/>
      <c r="AR96" s="2"/>
      <c r="AS96" s="2">
        <f>data3!AM95</f>
        <v>3.0477580408895903</v>
      </c>
      <c r="AT96" s="2">
        <f t="shared" si="8"/>
        <v>41.243203776895314</v>
      </c>
      <c r="AU96" s="123"/>
      <c r="AV96" s="156"/>
    </row>
    <row r="97" spans="1:48">
      <c r="A97" s="14" t="str">
        <f>'data organization'!S98</f>
        <v>95:2:1.6:HI</v>
      </c>
      <c r="B97">
        <v>5970.13427734375</v>
      </c>
      <c r="C97">
        <v>5972.32373046875</v>
      </c>
      <c r="D97">
        <v>6138.11328125</v>
      </c>
      <c r="E97">
        <v>6529.75146484375</v>
      </c>
      <c r="F97">
        <v>6148.43603515625</v>
      </c>
      <c r="G97">
        <v>5850.64111328125</v>
      </c>
      <c r="H97">
        <v>5944.48388671875</v>
      </c>
      <c r="I97">
        <v>5872.8505859375</v>
      </c>
      <c r="J97">
        <v>5811.69580078125</v>
      </c>
      <c r="K97">
        <v>6405.72216796875</v>
      </c>
      <c r="L97">
        <v>5570.67578125</v>
      </c>
      <c r="M97">
        <v>4891.87841796875</v>
      </c>
      <c r="N97">
        <v>5511.3984375</v>
      </c>
      <c r="O97">
        <v>5190.61181640625</v>
      </c>
      <c r="P97">
        <v>4790.21533203125</v>
      </c>
      <c r="Q97">
        <v>4836.1982421875</v>
      </c>
      <c r="R97">
        <v>5434.447265625</v>
      </c>
      <c r="U97">
        <v>7556.3935546875</v>
      </c>
      <c r="V97">
        <v>5679.8466796875</v>
      </c>
      <c r="W97">
        <v>5796.83740234375</v>
      </c>
      <c r="Z97">
        <v>6089.9404296875</v>
      </c>
      <c r="AA97">
        <v>7264.8544921875</v>
      </c>
      <c r="AB97">
        <v>5527.0390625</v>
      </c>
      <c r="AC97">
        <v>5817.9521484375</v>
      </c>
      <c r="AD97">
        <v>6514.892578125</v>
      </c>
      <c r="AE97">
        <v>4059.960205078125</v>
      </c>
      <c r="AF97">
        <v>5069.24169921875</v>
      </c>
      <c r="AG97">
        <v>4995.41845703125</v>
      </c>
      <c r="AH97" s="2">
        <f t="shared" si="9"/>
        <v>738.19474284526882</v>
      </c>
      <c r="AI97" s="2">
        <f t="shared" si="10"/>
        <v>4059.960205078125</v>
      </c>
      <c r="AJ97" s="2">
        <f t="shared" si="11"/>
        <v>4651.3491123643507</v>
      </c>
      <c r="AK97" s="2">
        <f t="shared" si="12"/>
        <v>5758.6412266322541</v>
      </c>
      <c r="AL97" s="2">
        <f t="shared" si="13"/>
        <v>6865.9333409001574</v>
      </c>
      <c r="AM97" s="2">
        <f t="shared" si="14"/>
        <v>7556.3935546875</v>
      </c>
      <c r="AN97" s="2">
        <f ca="1">'calcBLUE(2)'!E112</f>
        <v>5757.9252670665064</v>
      </c>
      <c r="AO97" s="2"/>
      <c r="AP97" s="2">
        <f t="shared" si="15"/>
        <v>122.09646170479937</v>
      </c>
      <c r="AQ97" s="2"/>
      <c r="AR97" s="2"/>
      <c r="AS97" s="2">
        <f>data3!AM96</f>
        <v>2.9786997149067815</v>
      </c>
      <c r="AT97" s="2">
        <f t="shared" ref="AT97:AT118" si="16">AP97/AS97</f>
        <v>40.989852415727775</v>
      </c>
      <c r="AU97" s="123"/>
      <c r="AV97" s="156"/>
    </row>
    <row r="98" spans="1:48">
      <c r="A98" s="14" t="str">
        <f>'data organization'!S99</f>
        <v>96:2:1.58:HI</v>
      </c>
      <c r="B98">
        <v>5846.10498046875</v>
      </c>
      <c r="C98">
        <v>5849.70263671875</v>
      </c>
      <c r="D98">
        <v>6010.33056640625</v>
      </c>
      <c r="E98">
        <v>6396.337890625</v>
      </c>
      <c r="F98">
        <v>6020.6533203125</v>
      </c>
      <c r="G98">
        <v>5730.052734375</v>
      </c>
      <c r="H98">
        <v>5822.64453125</v>
      </c>
      <c r="I98">
        <v>5754.9208984375</v>
      </c>
      <c r="J98">
        <v>5692.20263671875</v>
      </c>
      <c r="K98">
        <v>6272.77783203125</v>
      </c>
      <c r="L98">
        <v>5456.9697265625</v>
      </c>
      <c r="M98">
        <v>4791.31005859375</v>
      </c>
      <c r="N98">
        <v>5397.8486328125</v>
      </c>
      <c r="O98">
        <v>5084.5693359375</v>
      </c>
      <c r="P98">
        <v>4692.1494140625</v>
      </c>
      <c r="Q98">
        <v>4737.6630859375</v>
      </c>
      <c r="R98">
        <v>5322.9306640625</v>
      </c>
      <c r="U98">
        <v>7401.08349609375</v>
      </c>
      <c r="V98">
        <v>5563.01220703125</v>
      </c>
      <c r="W98">
        <v>5677.65673828125</v>
      </c>
      <c r="Z98">
        <v>5964.97314453125</v>
      </c>
      <c r="AA98">
        <v>7115.17529296875</v>
      </c>
      <c r="AB98">
        <v>5414.11474609375</v>
      </c>
      <c r="AC98">
        <v>5698.615234375</v>
      </c>
      <c r="AD98">
        <v>6379.91552734375</v>
      </c>
      <c r="AE98">
        <v>3976.28369140625</v>
      </c>
      <c r="AF98">
        <v>4965.388671875</v>
      </c>
      <c r="AG98">
        <v>4893.12939453125</v>
      </c>
      <c r="AH98" s="2">
        <f t="shared" si="9"/>
        <v>722.79658771470042</v>
      </c>
      <c r="AI98" s="2">
        <f t="shared" si="10"/>
        <v>3976.28369140625</v>
      </c>
      <c r="AJ98" s="2">
        <f t="shared" si="11"/>
        <v>4556.1093002080834</v>
      </c>
      <c r="AK98" s="2">
        <f t="shared" si="12"/>
        <v>5640.3041817801341</v>
      </c>
      <c r="AL98" s="2">
        <f t="shared" si="13"/>
        <v>6724.4990633521847</v>
      </c>
      <c r="AM98" s="2">
        <f t="shared" si="14"/>
        <v>7401.08349609375</v>
      </c>
      <c r="AN98" s="2">
        <f ca="1">'calcBLUE(2)'!E113</f>
        <v>5642.0094264398012</v>
      </c>
      <c r="AO98" s="2"/>
      <c r="AP98" s="2">
        <f t="shared" si="15"/>
        <v>118.33704485212002</v>
      </c>
      <c r="AQ98" s="2"/>
      <c r="AR98" s="2"/>
      <c r="AS98" s="2">
        <f>data3!AM97</f>
        <v>2.8666125882056406</v>
      </c>
      <c r="AT98" s="2">
        <f t="shared" si="16"/>
        <v>41.281143234703094</v>
      </c>
      <c r="AU98" s="123"/>
      <c r="AV98" s="156"/>
    </row>
    <row r="99" spans="1:48">
      <c r="A99" s="14" t="str">
        <f>'data organization'!S100</f>
        <v>97:2:1.56:HI</v>
      </c>
      <c r="B99">
        <v>5729.2705078125</v>
      </c>
      <c r="C99">
        <v>5731.9296875</v>
      </c>
      <c r="D99">
        <v>5888.9599609375</v>
      </c>
      <c r="E99">
        <v>6267.1474609375</v>
      </c>
      <c r="F99">
        <v>5898.8134765625</v>
      </c>
      <c r="G99">
        <v>5615.09521484375</v>
      </c>
      <c r="H99">
        <v>5705.6533203125</v>
      </c>
      <c r="I99">
        <v>5638.7119140625</v>
      </c>
      <c r="J99">
        <v>5577.2451171875</v>
      </c>
      <c r="K99">
        <v>6149.37451171875</v>
      </c>
      <c r="L99">
        <v>5346.5478515625</v>
      </c>
      <c r="M99">
        <v>4695.12109375</v>
      </c>
      <c r="N99">
        <v>5288.833984375</v>
      </c>
      <c r="O99">
        <v>4983.0625</v>
      </c>
      <c r="P99">
        <v>4597.6806640625</v>
      </c>
      <c r="Q99">
        <v>4642.41259765625</v>
      </c>
      <c r="R99">
        <v>5215.48046875</v>
      </c>
      <c r="U99">
        <v>7252.8115234375</v>
      </c>
      <c r="V99">
        <v>5451.49560546875</v>
      </c>
      <c r="W99">
        <v>5563.7939453125</v>
      </c>
      <c r="Z99">
        <v>5844.85400390625</v>
      </c>
      <c r="AA99">
        <v>6971.751953125</v>
      </c>
      <c r="AB99">
        <v>5304.474609375</v>
      </c>
      <c r="AC99">
        <v>5583.5009765625</v>
      </c>
      <c r="AD99">
        <v>6251.3505859375</v>
      </c>
      <c r="AE99">
        <v>3896.36083984375</v>
      </c>
      <c r="AF99">
        <v>4865.28955078125</v>
      </c>
      <c r="AG99">
        <v>4794.7509765625</v>
      </c>
      <c r="AH99" s="2">
        <f t="shared" si="9"/>
        <v>708.32656816854978</v>
      </c>
      <c r="AI99" s="2">
        <f t="shared" si="10"/>
        <v>3896.36083984375</v>
      </c>
      <c r="AJ99" s="2">
        <f t="shared" si="11"/>
        <v>4464.3592514023094</v>
      </c>
      <c r="AK99" s="2">
        <f t="shared" si="12"/>
        <v>5526.8491036551341</v>
      </c>
      <c r="AL99" s="2">
        <f t="shared" si="13"/>
        <v>6589.3389559079587</v>
      </c>
      <c r="AM99" s="2">
        <f t="shared" si="14"/>
        <v>7252.8115234375</v>
      </c>
      <c r="AN99" s="2">
        <f ca="1">'calcBLUE(2)'!E114</f>
        <v>5530.3854440846626</v>
      </c>
      <c r="AO99" s="2"/>
      <c r="AP99" s="2">
        <f t="shared" si="15"/>
        <v>113.455078125</v>
      </c>
      <c r="AQ99" s="2"/>
      <c r="AR99" s="2"/>
      <c r="AS99" s="2">
        <f>data3!AM98</f>
        <v>2.7604744203628968</v>
      </c>
      <c r="AT99" s="2">
        <f t="shared" si="16"/>
        <v>41.099847652304994</v>
      </c>
      <c r="AU99" s="123"/>
      <c r="AV99" s="156"/>
    </row>
    <row r="100" spans="1:48">
      <c r="A100" s="14" t="str">
        <f>'data organization'!S101</f>
        <v>98:2:1.54:HI</v>
      </c>
      <c r="B100">
        <v>5614.7822265625</v>
      </c>
      <c r="C100">
        <v>5618.37939453125</v>
      </c>
      <c r="D100">
        <v>5772.4384765625</v>
      </c>
      <c r="E100">
        <v>6143.900390625</v>
      </c>
      <c r="F100">
        <v>5782.2919921875</v>
      </c>
      <c r="G100">
        <v>5503.265625</v>
      </c>
      <c r="H100">
        <v>5592.103515625</v>
      </c>
      <c r="I100">
        <v>5526.8828125</v>
      </c>
      <c r="J100">
        <v>5466.8232421875</v>
      </c>
      <c r="K100">
        <v>6024.40673828125</v>
      </c>
      <c r="L100">
        <v>5239.41015625</v>
      </c>
      <c r="M100">
        <v>4601.9033203125</v>
      </c>
      <c r="N100">
        <v>5183.2607421875</v>
      </c>
      <c r="O100">
        <v>4884.05810546875</v>
      </c>
      <c r="P100">
        <v>4506.49658203125</v>
      </c>
      <c r="Q100">
        <v>4550.4462890625</v>
      </c>
      <c r="R100">
        <v>5110.84521484375</v>
      </c>
      <c r="U100">
        <v>7107.51123046875</v>
      </c>
      <c r="V100">
        <v>5342.9501953125</v>
      </c>
      <c r="W100">
        <v>5453.3720703125</v>
      </c>
      <c r="Z100">
        <v>5728.48876953125</v>
      </c>
      <c r="AA100">
        <v>6833.0205078125</v>
      </c>
      <c r="AB100">
        <v>5199.52685546875</v>
      </c>
      <c r="AC100">
        <v>5473.23583984375</v>
      </c>
      <c r="AD100">
        <v>6127.63427734375</v>
      </c>
      <c r="AE100">
        <v>3819.253173828125</v>
      </c>
      <c r="AF100">
        <v>4769.2568359375</v>
      </c>
      <c r="AG100">
        <v>4700.1259765625</v>
      </c>
      <c r="AH100" s="2">
        <f t="shared" si="9"/>
        <v>694.05368041336737</v>
      </c>
      <c r="AI100" s="2">
        <f t="shared" si="10"/>
        <v>3819.253173828125</v>
      </c>
      <c r="AJ100" s="2">
        <f t="shared" si="11"/>
        <v>4375.921999259971</v>
      </c>
      <c r="AK100" s="2">
        <f t="shared" si="12"/>
        <v>5417.0025198800222</v>
      </c>
      <c r="AL100" s="2">
        <f t="shared" si="13"/>
        <v>6458.0830405000734</v>
      </c>
      <c r="AM100" s="2">
        <f t="shared" si="14"/>
        <v>7107.51123046875</v>
      </c>
      <c r="AN100" s="2">
        <f ca="1">'calcBLUE(2)'!E115</f>
        <v>5421.6954947651047</v>
      </c>
      <c r="AO100" s="2"/>
      <c r="AP100" s="2">
        <f t="shared" si="15"/>
        <v>109.84658377511187</v>
      </c>
      <c r="AQ100" s="2"/>
      <c r="AR100" s="2"/>
      <c r="AS100" s="2">
        <f>data3!AM99</f>
        <v>2.6879154328377126</v>
      </c>
      <c r="AT100" s="2">
        <f t="shared" si="16"/>
        <v>40.86683027045369</v>
      </c>
      <c r="AU100" s="123"/>
      <c r="AV100" s="156"/>
    </row>
    <row r="101" spans="1:48">
      <c r="A101" s="14" t="str">
        <f>'data organization'!S102</f>
        <v>99:2:1.52:HI</v>
      </c>
      <c r="B101">
        <v>5488.7197265625</v>
      </c>
      <c r="C101">
        <v>5496.85302734375</v>
      </c>
      <c r="D101">
        <v>5648.2529296875</v>
      </c>
      <c r="E101">
        <v>6010.7998046875</v>
      </c>
      <c r="F101">
        <v>5657.94970703125</v>
      </c>
      <c r="G101">
        <v>5386.58740234375</v>
      </c>
      <c r="H101">
        <v>5474.48681640625</v>
      </c>
      <c r="I101">
        <v>5409.26611328125</v>
      </c>
      <c r="J101">
        <v>5349.83203125</v>
      </c>
      <c r="K101">
        <v>5894.5908203125</v>
      </c>
      <c r="L101">
        <v>5128.0498046875</v>
      </c>
      <c r="M101">
        <v>4503.994140625</v>
      </c>
      <c r="N101">
        <v>5072.21337890625</v>
      </c>
      <c r="O101">
        <v>4780.205078125</v>
      </c>
      <c r="P101">
        <v>4410.77685546875</v>
      </c>
      <c r="Q101">
        <v>4454.10107421875</v>
      </c>
      <c r="R101">
        <v>5002.92578125</v>
      </c>
      <c r="U101">
        <v>6955.0166015625</v>
      </c>
      <c r="V101">
        <v>5228.4619140625</v>
      </c>
      <c r="W101">
        <v>5337.0068359375</v>
      </c>
      <c r="Z101">
        <v>5605.39794921875</v>
      </c>
      <c r="AA101">
        <v>6687.0947265625</v>
      </c>
      <c r="AB101">
        <v>5088.79248046875</v>
      </c>
      <c r="AC101">
        <v>5357.18310546875</v>
      </c>
      <c r="AD101">
        <v>5995.94091796875</v>
      </c>
      <c r="AE101">
        <v>3737.453369140625</v>
      </c>
      <c r="AF101">
        <v>4666.96826171875</v>
      </c>
      <c r="AG101">
        <v>4597.99365234375</v>
      </c>
      <c r="AH101" s="2">
        <f t="shared" si="9"/>
        <v>678.9109799977914</v>
      </c>
      <c r="AI101" s="2">
        <f t="shared" si="10"/>
        <v>3737.453369140625</v>
      </c>
      <c r="AJ101" s="2">
        <f t="shared" si="11"/>
        <v>4282.5947552404778</v>
      </c>
      <c r="AK101" s="2">
        <f t="shared" si="12"/>
        <v>5300.9612252371653</v>
      </c>
      <c r="AL101" s="2">
        <f t="shared" si="13"/>
        <v>6319.3276952338529</v>
      </c>
      <c r="AM101" s="2">
        <f t="shared" si="14"/>
        <v>6955.0166015625</v>
      </c>
      <c r="AN101" s="2">
        <f ca="1">'calcBLUE(2)'!E116</f>
        <v>5307.5672981367888</v>
      </c>
      <c r="AO101" s="2"/>
      <c r="AP101" s="2">
        <f t="shared" si="15"/>
        <v>116.04129464285688</v>
      </c>
      <c r="AQ101" s="2"/>
      <c r="AR101" s="2"/>
      <c r="AS101" s="2">
        <f>data3!AM100</f>
        <v>2.8224039385395656</v>
      </c>
      <c r="AT101" s="2">
        <f t="shared" si="16"/>
        <v>41.114346907729193</v>
      </c>
      <c r="AU101" s="123"/>
      <c r="AV101" s="156"/>
    </row>
    <row r="102" spans="1:48">
      <c r="A102" s="14" t="str">
        <f>'data organization'!S103</f>
        <v>100:2:1.5:HI</v>
      </c>
      <c r="B102">
        <v>5337.47607421875</v>
      </c>
      <c r="C102">
        <v>5351.552734375</v>
      </c>
      <c r="D102">
        <v>5500.6064453125</v>
      </c>
      <c r="E102">
        <v>5853.76904296875</v>
      </c>
      <c r="F102">
        <v>5509.365234375</v>
      </c>
      <c r="G102">
        <v>5244.4150390625</v>
      </c>
      <c r="H102">
        <v>5331.68896484375</v>
      </c>
      <c r="I102">
        <v>5265.68603515625</v>
      </c>
      <c r="J102">
        <v>5208.28564453125</v>
      </c>
      <c r="K102">
        <v>5740.8447265625</v>
      </c>
      <c r="L102">
        <v>4992.916015625</v>
      </c>
      <c r="M102">
        <v>4386.06494140625</v>
      </c>
      <c r="N102">
        <v>4939.42529296875</v>
      </c>
      <c r="O102">
        <v>4656.48876953125</v>
      </c>
      <c r="P102">
        <v>4295.349609375</v>
      </c>
      <c r="Q102">
        <v>4338.20458984375</v>
      </c>
      <c r="R102">
        <v>4871.7021484375</v>
      </c>
      <c r="U102">
        <v>6772.33544921875</v>
      </c>
      <c r="V102">
        <v>5091.76416015625</v>
      </c>
      <c r="W102">
        <v>5196.24267578125</v>
      </c>
      <c r="Z102">
        <v>5459.62841796875</v>
      </c>
      <c r="AA102">
        <v>6512.07763671875</v>
      </c>
      <c r="AB102">
        <v>4955.84814453125</v>
      </c>
      <c r="AC102">
        <v>5216.7314453125</v>
      </c>
      <c r="AD102">
        <v>5837.97216796875</v>
      </c>
      <c r="AE102">
        <v>3638.918212890625</v>
      </c>
      <c r="AF102">
        <v>4542.93896484375</v>
      </c>
      <c r="AG102">
        <v>4475.6845703125</v>
      </c>
      <c r="AH102" s="2">
        <f t="shared" si="9"/>
        <v>661.11336539596959</v>
      </c>
      <c r="AI102" s="2">
        <f t="shared" si="10"/>
        <v>3638.918212890625</v>
      </c>
      <c r="AJ102" s="2">
        <f t="shared" si="11"/>
        <v>4169.90077884522</v>
      </c>
      <c r="AK102" s="2">
        <f t="shared" si="12"/>
        <v>5161.5708269391744</v>
      </c>
      <c r="AL102" s="2">
        <f t="shared" si="13"/>
        <v>6153.2408750331288</v>
      </c>
      <c r="AM102" s="2">
        <f t="shared" si="14"/>
        <v>6772.33544921875</v>
      </c>
      <c r="AN102" s="2">
        <f ca="1">'calcBLUE(2)'!E117</f>
        <v>5170.0313249659075</v>
      </c>
      <c r="AO102" s="2"/>
      <c r="AP102" s="2">
        <f t="shared" si="15"/>
        <v>139.39039829799094</v>
      </c>
      <c r="AQ102" s="2"/>
      <c r="AR102" s="2"/>
      <c r="AS102" s="2">
        <f>data3!AM101</f>
        <v>3.4012810491746279</v>
      </c>
      <c r="AT102" s="2">
        <f t="shared" si="16"/>
        <v>40.981734905974946</v>
      </c>
      <c r="AU102" s="123"/>
      <c r="AV102" s="156"/>
    </row>
    <row r="103" spans="1:48">
      <c r="A103" s="14" t="str">
        <f>'data organization'!S104</f>
        <v>101:2:1.48:HI</v>
      </c>
      <c r="B103">
        <v>5183.72998046875</v>
      </c>
      <c r="C103">
        <v>5198.43212890625</v>
      </c>
      <c r="D103">
        <v>5343.576171875</v>
      </c>
      <c r="E103">
        <v>5687.6669921875</v>
      </c>
      <c r="F103">
        <v>5352.4912109375</v>
      </c>
      <c r="G103">
        <v>5095.517578125</v>
      </c>
      <c r="H103">
        <v>5179.3505859375</v>
      </c>
      <c r="I103">
        <v>5118.50927734375</v>
      </c>
      <c r="J103">
        <v>5060.169921875</v>
      </c>
      <c r="K103">
        <v>5576.306640625</v>
      </c>
      <c r="L103">
        <v>4850.900390625</v>
      </c>
      <c r="M103">
        <v>4261.09716796875</v>
      </c>
      <c r="N103">
        <v>4799.28662109375</v>
      </c>
      <c r="O103">
        <v>4524.17041015625</v>
      </c>
      <c r="P103">
        <v>4173.35400390625</v>
      </c>
      <c r="Q103">
        <v>4215.2705078125</v>
      </c>
      <c r="R103">
        <v>4733.5966796875</v>
      </c>
      <c r="U103">
        <v>6578.23681640625</v>
      </c>
      <c r="V103">
        <v>4946.15087890625</v>
      </c>
      <c r="W103">
        <v>5048.75244140625</v>
      </c>
      <c r="Z103">
        <v>5303.84912109375</v>
      </c>
      <c r="AA103">
        <v>6325.486328125</v>
      </c>
      <c r="AB103">
        <v>4815.708984375</v>
      </c>
      <c r="AC103">
        <v>5069.39794921875</v>
      </c>
      <c r="AD103">
        <v>5673.12109375</v>
      </c>
      <c r="AE103">
        <v>3535.69091796875</v>
      </c>
      <c r="AF103">
        <v>4413.435546875</v>
      </c>
      <c r="AG103">
        <v>4348.05810546875</v>
      </c>
      <c r="AH103" s="2">
        <f t="shared" si="9"/>
        <v>642.01309664672272</v>
      </c>
      <c r="AI103" s="2">
        <f t="shared" si="10"/>
        <v>3535.69091796875</v>
      </c>
      <c r="AJ103" s="2">
        <f t="shared" si="11"/>
        <v>4051.6701569272373</v>
      </c>
      <c r="AK103" s="2">
        <f t="shared" si="12"/>
        <v>5014.6898018973216</v>
      </c>
      <c r="AL103" s="2">
        <f t="shared" si="13"/>
        <v>5977.7094468674059</v>
      </c>
      <c r="AM103" s="2">
        <f t="shared" si="14"/>
        <v>6578.23681640625</v>
      </c>
      <c r="AN103" s="2">
        <f ca="1">'calcBLUE(2)'!E118</f>
        <v>5024.9877545442023</v>
      </c>
      <c r="AO103" s="2"/>
      <c r="AP103" s="2">
        <f t="shared" si="15"/>
        <v>146.88102504185281</v>
      </c>
      <c r="AQ103" s="2"/>
      <c r="AR103" s="2"/>
      <c r="AS103" s="2">
        <f>data3!AM102</f>
        <v>3.5869448261876329</v>
      </c>
      <c r="AT103" s="2">
        <f t="shared" si="16"/>
        <v>40.948782922307899</v>
      </c>
      <c r="AU103" s="123"/>
      <c r="AV103" s="156"/>
    </row>
    <row r="104" spans="1:48">
      <c r="A104" s="14" t="str">
        <f>'data organization'!S105</f>
        <v>102:2:1.46:HI</v>
      </c>
      <c r="B104">
        <v>5037.02197265625</v>
      </c>
      <c r="C104">
        <v>5052.037109375</v>
      </c>
      <c r="D104">
        <v>5192.64501953125</v>
      </c>
      <c r="E104">
        <v>5526.41357421875</v>
      </c>
      <c r="F104">
        <v>5200.46533203125</v>
      </c>
      <c r="G104">
        <v>4950.99951171875</v>
      </c>
      <c r="H104">
        <v>5033.5810546875</v>
      </c>
      <c r="I104">
        <v>4971.48828125</v>
      </c>
      <c r="J104">
        <v>4916.9033203125</v>
      </c>
      <c r="K104">
        <v>5420.21435546875</v>
      </c>
      <c r="L104">
        <v>4713.8896484375</v>
      </c>
      <c r="M104">
        <v>4140.97802734375</v>
      </c>
      <c r="N104">
        <v>4663.83984375</v>
      </c>
      <c r="O104">
        <v>4397.01318359375</v>
      </c>
      <c r="P104">
        <v>4055.5810546875</v>
      </c>
      <c r="Q104">
        <v>4096.55908203125</v>
      </c>
      <c r="R104">
        <v>4599.8701171875</v>
      </c>
      <c r="U104">
        <v>6390.55078125</v>
      </c>
      <c r="V104">
        <v>4807.10693359375</v>
      </c>
      <c r="W104">
        <v>4905.48583984375</v>
      </c>
      <c r="Z104">
        <v>5154.16943359375</v>
      </c>
      <c r="AA104">
        <v>6145.3076171875</v>
      </c>
      <c r="AB104">
        <v>4680.4189453125</v>
      </c>
      <c r="AC104">
        <v>4925.19287109375</v>
      </c>
      <c r="AD104">
        <v>5510.92919921875</v>
      </c>
      <c r="AE104">
        <v>3435.904541015625</v>
      </c>
      <c r="AF104">
        <v>4289.40625</v>
      </c>
      <c r="AG104">
        <v>4225.2802734375</v>
      </c>
      <c r="AH104" s="2">
        <f t="shared" si="9"/>
        <v>623.42195246924587</v>
      </c>
      <c r="AI104" s="2">
        <f t="shared" si="10"/>
        <v>3435.904541015625</v>
      </c>
      <c r="AJ104" s="2">
        <f t="shared" si="11"/>
        <v>3937.697541789993</v>
      </c>
      <c r="AK104" s="2">
        <f t="shared" si="12"/>
        <v>4872.8304704938619</v>
      </c>
      <c r="AL104" s="2">
        <f t="shared" si="13"/>
        <v>5807.9633991977307</v>
      </c>
      <c r="AM104" s="2">
        <f t="shared" si="14"/>
        <v>6390.55078125</v>
      </c>
      <c r="AN104" s="2">
        <f ca="1">'calcBLUE(2)'!E119</f>
        <v>4885.3384344701863</v>
      </c>
      <c r="AO104" s="2"/>
      <c r="AP104" s="2">
        <f t="shared" si="15"/>
        <v>141.85933140345969</v>
      </c>
      <c r="AQ104" s="2"/>
      <c r="AR104" s="2"/>
      <c r="AS104" s="2">
        <f>data3!AM103</f>
        <v>3.4535443705897109</v>
      </c>
      <c r="AT104" s="2">
        <f t="shared" si="16"/>
        <v>41.076446740204027</v>
      </c>
      <c r="AU104" s="123"/>
      <c r="AV104" s="156"/>
    </row>
    <row r="105" spans="1:48">
      <c r="A105" s="14" t="str">
        <f>'data organization'!S106</f>
        <v>103:2:1.44:HI</v>
      </c>
      <c r="B105">
        <v>4893.4423828125</v>
      </c>
      <c r="C105">
        <v>4908.30078125</v>
      </c>
      <c r="D105">
        <v>5044.9990234375</v>
      </c>
      <c r="E105">
        <v>5368.6005859375</v>
      </c>
      <c r="F105">
        <v>5053.1318359375</v>
      </c>
      <c r="G105">
        <v>4811.486328125</v>
      </c>
      <c r="H105">
        <v>4891.2529296875</v>
      </c>
      <c r="I105">
        <v>4831.505859375</v>
      </c>
      <c r="J105">
        <v>4777.859375</v>
      </c>
      <c r="K105">
        <v>5264.43505859375</v>
      </c>
      <c r="L105">
        <v>4579.8505859375</v>
      </c>
      <c r="M105">
        <v>4023.830810546875</v>
      </c>
      <c r="N105">
        <v>4531.36474609375</v>
      </c>
      <c r="O105">
        <v>4272.20166015625</v>
      </c>
      <c r="P105">
        <v>3940.623291015625</v>
      </c>
      <c r="Q105">
        <v>3980.8193359375</v>
      </c>
      <c r="R105">
        <v>4470.21044921875</v>
      </c>
      <c r="U105">
        <v>6208.49560546875</v>
      </c>
      <c r="V105">
        <v>4671.19091796875</v>
      </c>
      <c r="W105">
        <v>4766.91064453125</v>
      </c>
      <c r="Z105">
        <v>5007.46142578125</v>
      </c>
      <c r="AA105">
        <v>5971.5419921875</v>
      </c>
      <c r="AB105">
        <v>4547.78759765625</v>
      </c>
      <c r="AC105">
        <v>4786.61767578125</v>
      </c>
      <c r="AD105">
        <v>5354.8369140625</v>
      </c>
      <c r="AE105">
        <v>3338.307861328125</v>
      </c>
      <c r="AF105">
        <v>4168.0361328125</v>
      </c>
      <c r="AG105">
        <v>4105.943359375</v>
      </c>
      <c r="AH105" s="2">
        <f t="shared" si="9"/>
        <v>605.54222660945402</v>
      </c>
      <c r="AI105" s="2">
        <f t="shared" si="10"/>
        <v>3338.307861328125</v>
      </c>
      <c r="AJ105" s="2">
        <f t="shared" si="11"/>
        <v>3826.3668445863773</v>
      </c>
      <c r="AK105" s="2">
        <f t="shared" si="12"/>
        <v>4734.6801845005584</v>
      </c>
      <c r="AL105" s="2">
        <f t="shared" si="13"/>
        <v>5642.9935244147391</v>
      </c>
      <c r="AM105" s="2">
        <f t="shared" si="14"/>
        <v>6208.49560546875</v>
      </c>
      <c r="AN105" s="2">
        <f ca="1">'calcBLUE(2)'!E120</f>
        <v>4749.1132841269828</v>
      </c>
      <c r="AO105" s="2"/>
      <c r="AP105" s="2">
        <f t="shared" si="15"/>
        <v>138.15028599330344</v>
      </c>
      <c r="AQ105" s="2"/>
      <c r="AR105" s="2"/>
      <c r="AS105" s="2">
        <f>data3!AM104</f>
        <v>3.3688642440303767</v>
      </c>
      <c r="AT105" s="2">
        <f t="shared" si="16"/>
        <v>41.007970635238742</v>
      </c>
      <c r="AU105" s="123"/>
      <c r="AV105" s="156"/>
    </row>
    <row r="106" spans="1:48">
      <c r="A106" s="14" t="str">
        <f>'data organization'!S107</f>
        <v>104:2:1.42:HI</v>
      </c>
      <c r="B106">
        <v>4749.08056640625</v>
      </c>
      <c r="C106">
        <v>4764.72119140625</v>
      </c>
      <c r="D106">
        <v>4897.3525390625</v>
      </c>
      <c r="E106">
        <v>5210.47509765625</v>
      </c>
      <c r="F106">
        <v>4906.423828125</v>
      </c>
      <c r="G106">
        <v>4670.8779296875</v>
      </c>
      <c r="H106">
        <v>4748.455078125</v>
      </c>
      <c r="I106">
        <v>4689.95947265625</v>
      </c>
      <c r="J106">
        <v>4638.50244140625</v>
      </c>
      <c r="K106">
        <v>5110.53271484375</v>
      </c>
      <c r="L106">
        <v>4446.28076171875</v>
      </c>
      <c r="M106">
        <v>3905.9013671875</v>
      </c>
      <c r="N106">
        <v>4398.5771484375</v>
      </c>
      <c r="O106">
        <v>4148.01611328125</v>
      </c>
      <c r="P106">
        <v>3825.665771484375</v>
      </c>
      <c r="Q106">
        <v>3864.92333984375</v>
      </c>
      <c r="R106">
        <v>4339.6123046875</v>
      </c>
      <c r="U106">
        <v>6026.28369140625</v>
      </c>
      <c r="V106">
        <v>4534.96240234375</v>
      </c>
      <c r="W106">
        <v>4628.0234375</v>
      </c>
      <c r="Z106">
        <v>4860.91015625</v>
      </c>
      <c r="AA106">
        <v>5797.150390625</v>
      </c>
      <c r="AB106">
        <v>4415.625</v>
      </c>
      <c r="AC106">
        <v>4647.26123046875</v>
      </c>
      <c r="AD106">
        <v>5197.0244140625</v>
      </c>
      <c r="AE106">
        <v>3240.711181640625</v>
      </c>
      <c r="AF106">
        <v>4046.509521484375</v>
      </c>
      <c r="AG106">
        <v>3986.293701171875</v>
      </c>
      <c r="AH106" s="2">
        <f t="shared" si="9"/>
        <v>587.62253894855337</v>
      </c>
      <c r="AI106" s="2">
        <f t="shared" si="10"/>
        <v>3240.711181640625</v>
      </c>
      <c r="AJ106" s="2">
        <f t="shared" si="11"/>
        <v>3714.855934183197</v>
      </c>
      <c r="AK106" s="2">
        <f t="shared" si="12"/>
        <v>4596.2897426060272</v>
      </c>
      <c r="AL106" s="2">
        <f t="shared" si="13"/>
        <v>5477.7235510288574</v>
      </c>
      <c r="AM106" s="2">
        <f t="shared" si="14"/>
        <v>6026.28369140625</v>
      </c>
      <c r="AN106" s="2">
        <f ca="1">'calcBLUE(2)'!E121</f>
        <v>4611.5698869043126</v>
      </c>
      <c r="AO106" s="2"/>
      <c r="AP106" s="2">
        <f t="shared" si="15"/>
        <v>138.39044189453125</v>
      </c>
      <c r="AQ106" s="2"/>
      <c r="AR106" s="2"/>
      <c r="AS106" s="2">
        <f>data3!AM105</f>
        <v>3.4014646468623937</v>
      </c>
      <c r="AT106" s="2">
        <f t="shared" si="16"/>
        <v>40.685544687988006</v>
      </c>
      <c r="AU106" s="123"/>
      <c r="AV106" s="156"/>
    </row>
    <row r="107" spans="1:48">
      <c r="A107" s="14" t="str">
        <f>'data organization'!S108</f>
        <v>105:2:1.4:HI</v>
      </c>
      <c r="B107">
        <v>4602.841796875</v>
      </c>
      <c r="C107">
        <v>4619.10791015625</v>
      </c>
      <c r="D107">
        <v>4747.98583984375</v>
      </c>
      <c r="E107">
        <v>5051.56787109375</v>
      </c>
      <c r="F107">
        <v>4757.2138671875</v>
      </c>
      <c r="G107">
        <v>4528.23681640625</v>
      </c>
      <c r="H107">
        <v>4603.7802734375</v>
      </c>
      <c r="I107">
        <v>4545.28515625</v>
      </c>
      <c r="J107">
        <v>4497.1123046875</v>
      </c>
      <c r="K107">
        <v>4953.18896484375</v>
      </c>
      <c r="L107">
        <v>4310.36474609375</v>
      </c>
      <c r="M107">
        <v>3786.720947265625</v>
      </c>
      <c r="N107">
        <v>4264.3818359375</v>
      </c>
      <c r="O107">
        <v>4022.266845703125</v>
      </c>
      <c r="P107">
        <v>3708.8310546875</v>
      </c>
      <c r="Q107">
        <v>3747.150390625</v>
      </c>
      <c r="R107">
        <v>4207.6064453125</v>
      </c>
      <c r="U107">
        <v>5841.88232421875</v>
      </c>
      <c r="V107">
        <v>4397.01318359375</v>
      </c>
      <c r="W107">
        <v>4486.63330078125</v>
      </c>
      <c r="Z107">
        <v>4712.951171875</v>
      </c>
      <c r="AA107">
        <v>5619.47412109375</v>
      </c>
      <c r="AB107">
        <v>4281.2734375</v>
      </c>
      <c r="AC107">
        <v>4505.71435546875</v>
      </c>
      <c r="AD107">
        <v>5038.58642578125</v>
      </c>
      <c r="AE107">
        <v>3142.176025390625</v>
      </c>
      <c r="AF107">
        <v>3922.949462890625</v>
      </c>
      <c r="AG107">
        <v>3864.297607421875</v>
      </c>
      <c r="AH107" s="2">
        <f t="shared" si="9"/>
        <v>569.49501375020759</v>
      </c>
      <c r="AI107" s="2">
        <f t="shared" si="10"/>
        <v>3142.176025390625</v>
      </c>
      <c r="AJ107" s="2">
        <f t="shared" si="11"/>
        <v>3601.7072823183266</v>
      </c>
      <c r="AK107" s="2">
        <f t="shared" si="12"/>
        <v>4455.9498029436381</v>
      </c>
      <c r="AL107" s="2">
        <f t="shared" si="13"/>
        <v>5310.1923235689492</v>
      </c>
      <c r="AM107" s="2">
        <f t="shared" si="14"/>
        <v>5841.88232421875</v>
      </c>
      <c r="AN107" s="2">
        <f ca="1">'calcBLUE(2)'!E122</f>
        <v>4472.8269579681091</v>
      </c>
      <c r="AO107" s="2"/>
      <c r="AP107" s="2">
        <f t="shared" si="15"/>
        <v>140.33993966238904</v>
      </c>
      <c r="AQ107" s="2"/>
      <c r="AR107" s="2"/>
      <c r="AS107" s="2">
        <f>data3!AM106</f>
        <v>3.4311292094569126</v>
      </c>
      <c r="AT107" s="2">
        <f t="shared" si="16"/>
        <v>40.901968738333345</v>
      </c>
      <c r="AU107" s="123"/>
      <c r="AV107" s="156"/>
    </row>
    <row r="108" spans="1:48">
      <c r="A108" s="14" t="str">
        <f>'data organization'!S109</f>
        <v>106:2:1.38:HI</v>
      </c>
      <c r="B108">
        <v>4453.7880859375</v>
      </c>
      <c r="C108">
        <v>4471.6181640625</v>
      </c>
      <c r="D108">
        <v>4595.9599609375</v>
      </c>
      <c r="E108">
        <v>4889.2197265625</v>
      </c>
      <c r="F108">
        <v>4605.03173828125</v>
      </c>
      <c r="G108">
        <v>4384.18798828125</v>
      </c>
      <c r="H108">
        <v>4456.916015625</v>
      </c>
      <c r="I108">
        <v>4400.4541015625</v>
      </c>
      <c r="J108">
        <v>4353.68896484375</v>
      </c>
      <c r="K108">
        <v>4796.15869140625</v>
      </c>
      <c r="L108">
        <v>4173.19775390625</v>
      </c>
      <c r="M108">
        <v>3665.507080078125</v>
      </c>
      <c r="N108">
        <v>4128.30908203125</v>
      </c>
      <c r="O108">
        <v>3893.858154296875</v>
      </c>
      <c r="P108">
        <v>3590.4326171875</v>
      </c>
      <c r="Q108">
        <v>3627.656982421875</v>
      </c>
      <c r="R108">
        <v>4073.567626953125</v>
      </c>
      <c r="U108">
        <v>5654.1962890625</v>
      </c>
      <c r="V108">
        <v>4256.7177734375</v>
      </c>
      <c r="W108">
        <v>4343.05322265625</v>
      </c>
      <c r="Z108">
        <v>4562.1767578125</v>
      </c>
      <c r="AA108">
        <v>5440.546875</v>
      </c>
      <c r="AB108">
        <v>4145.201171875</v>
      </c>
      <c r="AC108">
        <v>4361.66552734375</v>
      </c>
      <c r="AD108">
        <v>4877.02001953125</v>
      </c>
      <c r="AE108">
        <v>3041.294677734375</v>
      </c>
      <c r="AF108">
        <v>3797.3564453125</v>
      </c>
      <c r="AG108">
        <v>3739.955810546875</v>
      </c>
      <c r="AH108" s="2">
        <f t="shared" si="9"/>
        <v>551.26322876078439</v>
      </c>
      <c r="AI108" s="2">
        <f t="shared" si="10"/>
        <v>3041.294677734375</v>
      </c>
      <c r="AJ108" s="2">
        <f t="shared" si="11"/>
        <v>3486.6314891690918</v>
      </c>
      <c r="AK108" s="2">
        <f t="shared" si="12"/>
        <v>4313.5263323102681</v>
      </c>
      <c r="AL108" s="2">
        <f t="shared" si="13"/>
        <v>5140.4211754514445</v>
      </c>
      <c r="AM108" s="2">
        <f t="shared" si="14"/>
        <v>5654.1962890625</v>
      </c>
      <c r="AN108" s="2">
        <f ca="1">'calcBLUE(2)'!E123</f>
        <v>4331.7947838508026</v>
      </c>
      <c r="AO108" s="2"/>
      <c r="AP108" s="2">
        <f t="shared" si="15"/>
        <v>142.42347063337002</v>
      </c>
      <c r="AQ108" s="2"/>
      <c r="AR108" s="2"/>
      <c r="AS108" s="2">
        <f>data3!AM107</f>
        <v>3.4877425163022906</v>
      </c>
      <c r="AT108" s="2">
        <f t="shared" si="16"/>
        <v>40.835431505525122</v>
      </c>
      <c r="AU108" s="123"/>
      <c r="AV108" s="156"/>
    </row>
    <row r="109" spans="1:48">
      <c r="A109" s="14" t="str">
        <f>'data organization'!S110</f>
        <v>107:2:1.36:HI</v>
      </c>
      <c r="B109">
        <v>4301.60595703125</v>
      </c>
      <c r="C109">
        <v>4320.06201171875</v>
      </c>
      <c r="D109">
        <v>4440.962890625</v>
      </c>
      <c r="E109">
        <v>4724.681640625</v>
      </c>
      <c r="F109">
        <v>4450.34716796875</v>
      </c>
      <c r="G109">
        <v>4236.38525390625</v>
      </c>
      <c r="H109">
        <v>4306.767578125</v>
      </c>
      <c r="I109">
        <v>4252.49462890625</v>
      </c>
      <c r="J109">
        <v>4207.13720703125</v>
      </c>
      <c r="K109">
        <v>4633.966796875</v>
      </c>
      <c r="L109">
        <v>4032.58935546875</v>
      </c>
      <c r="M109">
        <v>3541.947021484375</v>
      </c>
      <c r="N109">
        <v>3989.265380859375</v>
      </c>
      <c r="O109">
        <v>3763.103759765625</v>
      </c>
      <c r="P109">
        <v>3469.68798828125</v>
      </c>
      <c r="Q109">
        <v>3505.8173828125</v>
      </c>
      <c r="R109">
        <v>3935.93115234375</v>
      </c>
      <c r="U109">
        <v>5462.9130859375</v>
      </c>
      <c r="V109">
        <v>4113.29443359375</v>
      </c>
      <c r="W109">
        <v>4196.501953125</v>
      </c>
      <c r="Z109">
        <v>4408.74365234375</v>
      </c>
      <c r="AA109">
        <v>5254.89453125</v>
      </c>
      <c r="AB109">
        <v>4006.3134765625</v>
      </c>
      <c r="AC109">
        <v>4215.58349609375</v>
      </c>
      <c r="AD109">
        <v>4712.63818359375</v>
      </c>
      <c r="AE109">
        <v>2938.53662109375</v>
      </c>
      <c r="AF109">
        <v>3668.79150390625</v>
      </c>
      <c r="AG109">
        <v>3613.73681640625</v>
      </c>
      <c r="AH109" s="2">
        <f t="shared" si="9"/>
        <v>532.42662866325077</v>
      </c>
      <c r="AI109" s="2">
        <f t="shared" si="10"/>
        <v>2938.53662109375</v>
      </c>
      <c r="AJ109" s="2">
        <f t="shared" si="11"/>
        <v>3369.3850901384949</v>
      </c>
      <c r="AK109" s="2">
        <f t="shared" si="12"/>
        <v>4168.0250331333709</v>
      </c>
      <c r="AL109" s="2">
        <f t="shared" si="13"/>
        <v>4966.664976128247</v>
      </c>
      <c r="AM109" s="2">
        <f t="shared" si="14"/>
        <v>5462.9130859375</v>
      </c>
      <c r="AN109" s="2">
        <f ca="1">'calcBLUE(2)'!E124</f>
        <v>4187.4757551053353</v>
      </c>
      <c r="AO109" s="2"/>
      <c r="AP109" s="2">
        <f t="shared" si="15"/>
        <v>145.50129917689719</v>
      </c>
      <c r="AQ109" s="2"/>
      <c r="AR109" s="2"/>
      <c r="AS109" s="2">
        <f>data3!AM108</f>
        <v>3.5690268239667375</v>
      </c>
      <c r="AT109" s="2">
        <f t="shared" si="16"/>
        <v>40.767779664704818</v>
      </c>
      <c r="AU109" s="123"/>
      <c r="AV109" s="156"/>
    </row>
    <row r="110" spans="1:48">
      <c r="A110" s="14" t="str">
        <f>'data organization'!S111</f>
        <v>108:2:1.34:HI</v>
      </c>
      <c r="B110">
        <v>4145.357421875</v>
      </c>
      <c r="C110">
        <v>4165.064453125</v>
      </c>
      <c r="D110">
        <v>4281.1171875</v>
      </c>
      <c r="E110">
        <v>4555.138671875</v>
      </c>
      <c r="F110">
        <v>4290.81396484375</v>
      </c>
      <c r="G110">
        <v>4084.82861328125</v>
      </c>
      <c r="H110">
        <v>4152.3955078125</v>
      </c>
      <c r="I110">
        <v>4100.62548828125</v>
      </c>
      <c r="J110">
        <v>4056.51953125</v>
      </c>
      <c r="K110">
        <v>4467.23876953125</v>
      </c>
      <c r="L110">
        <v>3887.60205078125</v>
      </c>
      <c r="M110">
        <v>3414.47705078125</v>
      </c>
      <c r="N110">
        <v>3845.841796875</v>
      </c>
      <c r="O110">
        <v>3628.126220703125</v>
      </c>
      <c r="P110">
        <v>3344.876708984375</v>
      </c>
      <c r="Q110">
        <v>3380.380615234375</v>
      </c>
      <c r="R110">
        <v>3794.697509765625</v>
      </c>
      <c r="U110">
        <v>5264.748046875</v>
      </c>
      <c r="V110">
        <v>3966.117431640625</v>
      </c>
      <c r="W110">
        <v>4046.19677734375</v>
      </c>
      <c r="Z110">
        <v>4250.9306640625</v>
      </c>
      <c r="AA110">
        <v>5066.58251953125</v>
      </c>
      <c r="AB110">
        <v>3862.733642578125</v>
      </c>
      <c r="AC110">
        <v>4065.12158203125</v>
      </c>
      <c r="AD110">
        <v>4543.408203125</v>
      </c>
      <c r="AE110">
        <v>2833.276123046875</v>
      </c>
      <c r="AF110">
        <v>3537.098388671875</v>
      </c>
      <c r="AG110">
        <v>3483.295166015625</v>
      </c>
      <c r="AH110" s="2">
        <f t="shared" si="9"/>
        <v>513.15484105144128</v>
      </c>
      <c r="AI110" s="2">
        <f t="shared" si="10"/>
        <v>2833.276123046875</v>
      </c>
      <c r="AJ110" s="2">
        <f t="shared" si="11"/>
        <v>3248.6466708307621</v>
      </c>
      <c r="AK110" s="2">
        <f t="shared" si="12"/>
        <v>4018.3789324079239</v>
      </c>
      <c r="AL110" s="2">
        <f t="shared" si="13"/>
        <v>4788.1111939850862</v>
      </c>
      <c r="AM110" s="2">
        <f t="shared" si="14"/>
        <v>5264.748046875</v>
      </c>
      <c r="AN110" s="2">
        <f ca="1">'calcBLUE(2)'!E125</f>
        <v>4037.9196648834973</v>
      </c>
      <c r="AO110" s="2"/>
      <c r="AP110" s="2">
        <f t="shared" si="15"/>
        <v>149.64610072544701</v>
      </c>
      <c r="AQ110" s="2"/>
      <c r="AR110" s="2"/>
      <c r="AS110" s="2">
        <f>data3!AM109</f>
        <v>3.6985399799962124</v>
      </c>
      <c r="AT110" s="2">
        <f t="shared" si="16"/>
        <v>40.460857942544202</v>
      </c>
      <c r="AU110" s="123"/>
      <c r="AV110" s="156"/>
    </row>
    <row r="111" spans="1:48">
      <c r="A111" s="14" t="str">
        <f>'data organization'!S112</f>
        <v>109:2:1.32:HI</v>
      </c>
      <c r="B111">
        <v>3983.32177734375</v>
      </c>
      <c r="C111">
        <v>4004.90576171875</v>
      </c>
      <c r="D111">
        <v>4117.04833984375</v>
      </c>
      <c r="E111">
        <v>4379.96484375</v>
      </c>
      <c r="F111">
        <v>4124.7119140625</v>
      </c>
      <c r="G111">
        <v>3927.95458984375</v>
      </c>
      <c r="H111">
        <v>3992.706298828125</v>
      </c>
      <c r="I111">
        <v>3943.125732421875</v>
      </c>
      <c r="J111">
        <v>3900.583740234375</v>
      </c>
      <c r="K111">
        <v>4295.66259765625</v>
      </c>
      <c r="L111">
        <v>3738.3916015625</v>
      </c>
      <c r="M111">
        <v>3283.40966796875</v>
      </c>
      <c r="N111">
        <v>3697.726318359375</v>
      </c>
      <c r="O111">
        <v>3489.39501953125</v>
      </c>
      <c r="P111">
        <v>3216.31201171875</v>
      </c>
      <c r="Q111">
        <v>3250.720947265625</v>
      </c>
      <c r="R111">
        <v>3648.615234375</v>
      </c>
      <c r="U111">
        <v>5062.20361328125</v>
      </c>
      <c r="V111">
        <v>3813.3095703125</v>
      </c>
      <c r="W111">
        <v>3890.730224609375</v>
      </c>
      <c r="Z111">
        <v>4087.487548828125</v>
      </c>
      <c r="AA111">
        <v>4871.23291015625</v>
      </c>
      <c r="AB111">
        <v>3714.305419921875</v>
      </c>
      <c r="AC111">
        <v>3909.029541015625</v>
      </c>
      <c r="AD111">
        <v>4368.8603515625</v>
      </c>
      <c r="AE111">
        <v>2724.10546875</v>
      </c>
      <c r="AF111">
        <v>3401.495361328125</v>
      </c>
      <c r="AG111">
        <v>3349.099609375</v>
      </c>
      <c r="AH111" s="2">
        <f t="shared" si="9"/>
        <v>493.32190444094533</v>
      </c>
      <c r="AI111" s="2">
        <f t="shared" si="10"/>
        <v>2724.10546875</v>
      </c>
      <c r="AJ111" s="2">
        <f t="shared" si="11"/>
        <v>3123.8177153251891</v>
      </c>
      <c r="AK111" s="2">
        <f t="shared" si="12"/>
        <v>3863.8005719866073</v>
      </c>
      <c r="AL111" s="2">
        <f t="shared" si="13"/>
        <v>4603.7834286480256</v>
      </c>
      <c r="AM111" s="2">
        <f t="shared" si="14"/>
        <v>5062.20361328125</v>
      </c>
      <c r="AN111" s="2">
        <f ca="1">'calcBLUE(2)'!E126</f>
        <v>3883.9930771712789</v>
      </c>
      <c r="AO111" s="2"/>
      <c r="AP111" s="2">
        <f t="shared" si="15"/>
        <v>154.57836042131657</v>
      </c>
      <c r="AQ111" s="2"/>
      <c r="AR111" s="2"/>
      <c r="AS111" s="2">
        <f>data3!AM110</f>
        <v>3.8066229051159297</v>
      </c>
      <c r="AT111" s="2">
        <f t="shared" si="16"/>
        <v>40.607741894677886</v>
      </c>
      <c r="AU111" s="123"/>
      <c r="AV111" s="156"/>
    </row>
    <row r="112" spans="1:48">
      <c r="A112" s="14" t="str">
        <f>'data organization'!S113</f>
        <v>110:2:1.3:HI</v>
      </c>
      <c r="B112">
        <v>3815.030029296875</v>
      </c>
      <c r="C112">
        <v>3838.177978515625</v>
      </c>
      <c r="D112">
        <v>3945.628173828125</v>
      </c>
      <c r="E112">
        <v>4197.90966796875</v>
      </c>
      <c r="F112">
        <v>3953.60498046875</v>
      </c>
      <c r="G112">
        <v>3765.136962890625</v>
      </c>
      <c r="H112">
        <v>3827.229736328125</v>
      </c>
      <c r="I112">
        <v>3779.6826171875</v>
      </c>
      <c r="J112">
        <v>3738.86083984375</v>
      </c>
      <c r="K112">
        <v>4118.29931640625</v>
      </c>
      <c r="L112">
        <v>3583.238037109375</v>
      </c>
      <c r="M112">
        <v>3147.0244140625</v>
      </c>
      <c r="N112">
        <v>3544.293212890625</v>
      </c>
      <c r="O112">
        <v>3345.033203125</v>
      </c>
      <c r="P112">
        <v>3083.054931640625</v>
      </c>
      <c r="Q112">
        <v>3116.369140625</v>
      </c>
      <c r="R112">
        <v>3497.528076171875</v>
      </c>
      <c r="U112">
        <v>4850.58740234375</v>
      </c>
      <c r="V112">
        <v>3655.02783203125</v>
      </c>
      <c r="W112">
        <v>3729.3203125</v>
      </c>
      <c r="Z112">
        <v>3918.10107421875</v>
      </c>
      <c r="AA112">
        <v>4670.09619140625</v>
      </c>
      <c r="AB112">
        <v>3560.8720703125</v>
      </c>
      <c r="AC112">
        <v>3747.932373046875</v>
      </c>
      <c r="AD112">
        <v>4187.7431640625</v>
      </c>
      <c r="AE112">
        <v>2610.7119140625</v>
      </c>
      <c r="AF112">
        <v>3259.635986328125</v>
      </c>
      <c r="AG112">
        <v>3209.43017578125</v>
      </c>
      <c r="AH112" s="2">
        <f t="shared" si="9"/>
        <v>472.80845830466222</v>
      </c>
      <c r="AI112" s="2">
        <f t="shared" si="10"/>
        <v>2610.7119140625</v>
      </c>
      <c r="AJ112" s="2">
        <f t="shared" si="11"/>
        <v>2994.2001630591894</v>
      </c>
      <c r="AK112" s="2">
        <f t="shared" si="12"/>
        <v>3703.412850516183</v>
      </c>
      <c r="AL112" s="2">
        <f t="shared" si="13"/>
        <v>4412.6255379731765</v>
      </c>
      <c r="AM112" s="2">
        <f t="shared" si="14"/>
        <v>4850.58740234375</v>
      </c>
      <c r="AN112" s="2">
        <f ca="1">'calcBLUE(2)'!E127</f>
        <v>3724.1773056427305</v>
      </c>
      <c r="AO112" s="2"/>
      <c r="AP112" s="2">
        <f t="shared" si="15"/>
        <v>160.38772147042437</v>
      </c>
      <c r="AQ112" s="2"/>
      <c r="AR112" s="2"/>
      <c r="AS112" s="2">
        <f>data3!AM111</f>
        <v>3.9522631245274766</v>
      </c>
      <c r="AT112" s="2">
        <f t="shared" si="16"/>
        <v>40.581235716587052</v>
      </c>
      <c r="AU112" s="123"/>
      <c r="AV112" s="156"/>
    </row>
    <row r="113" spans="1:48">
      <c r="A113" s="14" t="str">
        <f>'data organization'!S114</f>
        <v>111:2:1.28:HI</v>
      </c>
      <c r="B113">
        <v>3640.16943359375</v>
      </c>
      <c r="C113">
        <v>3664.255859375</v>
      </c>
      <c r="D113">
        <v>3767.013916015625</v>
      </c>
      <c r="E113">
        <v>4009.128662109375</v>
      </c>
      <c r="F113">
        <v>3775.459716796875</v>
      </c>
      <c r="G113">
        <v>3595.28125</v>
      </c>
      <c r="H113">
        <v>3654.871337890625</v>
      </c>
      <c r="I113">
        <v>3609.044677734375</v>
      </c>
      <c r="J113">
        <v>3571.8203125</v>
      </c>
      <c r="K113">
        <v>3932.490234375</v>
      </c>
      <c r="L113">
        <v>3421.828125</v>
      </c>
      <c r="M113">
        <v>3004.852294921875</v>
      </c>
      <c r="N113">
        <v>3384.290771484375</v>
      </c>
      <c r="O113">
        <v>3194.571533203125</v>
      </c>
      <c r="P113">
        <v>2943.697998046875</v>
      </c>
      <c r="Q113">
        <v>2975.760986328125</v>
      </c>
      <c r="R113">
        <v>3339.871826171875</v>
      </c>
      <c r="U113">
        <v>4632.55908203125</v>
      </c>
      <c r="V113">
        <v>3490.802734375</v>
      </c>
      <c r="W113">
        <v>3560.40283203125</v>
      </c>
      <c r="Z113">
        <v>3741.67626953125</v>
      </c>
      <c r="AA113">
        <v>4459.26220703125</v>
      </c>
      <c r="AB113">
        <v>3401.1826171875</v>
      </c>
      <c r="AC113">
        <v>3579.01513671875</v>
      </c>
      <c r="AD113">
        <v>3998.649658203125</v>
      </c>
      <c r="AE113">
        <v>2492.6259765625</v>
      </c>
      <c r="AF113">
        <v>3112.146240234375</v>
      </c>
      <c r="AG113">
        <v>3064.286376953125</v>
      </c>
      <c r="AH113" s="2">
        <f t="shared" si="9"/>
        <v>451.57684557022611</v>
      </c>
      <c r="AI113" s="2">
        <f t="shared" si="10"/>
        <v>2492.6259765625</v>
      </c>
      <c r="AJ113" s="2">
        <f t="shared" si="11"/>
        <v>2858.9568054448841</v>
      </c>
      <c r="AK113" s="2">
        <f t="shared" si="12"/>
        <v>3536.3220738002233</v>
      </c>
      <c r="AL113" s="2">
        <f t="shared" si="13"/>
        <v>4213.6873421555629</v>
      </c>
      <c r="AM113" s="2">
        <f t="shared" si="14"/>
        <v>4632.55908203125</v>
      </c>
      <c r="AN113" s="2">
        <f ca="1">'calcBLUE(2)'!E128</f>
        <v>3557.5334664937</v>
      </c>
      <c r="AO113" s="2"/>
      <c r="AP113" s="2">
        <f t="shared" si="15"/>
        <v>167.09077671595969</v>
      </c>
      <c r="AQ113" s="2"/>
      <c r="AR113" s="2"/>
      <c r="AS113" s="2">
        <f>data3!AM112</f>
        <v>4.1211220525926109</v>
      </c>
      <c r="AT113" s="2">
        <f t="shared" si="16"/>
        <v>40.544971632384041</v>
      </c>
      <c r="AU113" s="123"/>
      <c r="AV113" s="156"/>
    </row>
    <row r="114" spans="1:48">
      <c r="A114" s="14" t="str">
        <f>'data organization'!S115</f>
        <v>112:2:1.26:HI</v>
      </c>
      <c r="B114">
        <v>3460.147216796875</v>
      </c>
      <c r="C114">
        <v>3485.328369140625</v>
      </c>
      <c r="D114">
        <v>3582.6123046875</v>
      </c>
      <c r="E114">
        <v>3811.902099609375</v>
      </c>
      <c r="F114">
        <v>3590.745361328125</v>
      </c>
      <c r="G114">
        <v>3419.48193359375</v>
      </c>
      <c r="H114">
        <v>3476.413330078125</v>
      </c>
      <c r="I114">
        <v>3433.402099609375</v>
      </c>
      <c r="J114">
        <v>3397.74169921875</v>
      </c>
      <c r="K114">
        <v>3740.2685546875</v>
      </c>
      <c r="L114">
        <v>3254.474609375</v>
      </c>
      <c r="M114">
        <v>2858.301025390625</v>
      </c>
      <c r="N114">
        <v>3218.814453125</v>
      </c>
      <c r="O114">
        <v>3038.4794921875</v>
      </c>
      <c r="P114">
        <v>2800.1181640625</v>
      </c>
      <c r="Q114">
        <v>2831.08642578125</v>
      </c>
      <c r="R114">
        <v>3176.4287109375</v>
      </c>
      <c r="U114">
        <v>4405.771484375</v>
      </c>
      <c r="V114">
        <v>3320.4775390625</v>
      </c>
      <c r="W114">
        <v>3386.48046875</v>
      </c>
      <c r="Z114">
        <v>3558.8388671875</v>
      </c>
      <c r="AA114">
        <v>4241.0771484375</v>
      </c>
      <c r="AB114">
        <v>3234.924072265625</v>
      </c>
      <c r="AC114">
        <v>3405.0927734375</v>
      </c>
      <c r="AD114">
        <v>3802.987060546875</v>
      </c>
      <c r="AE114">
        <v>2370.3173828125</v>
      </c>
      <c r="AF114">
        <v>2959.494873046875</v>
      </c>
      <c r="AG114">
        <v>2913.668212890625</v>
      </c>
      <c r="AH114" s="2">
        <f t="shared" si="9"/>
        <v>429.41549323644279</v>
      </c>
      <c r="AI114" s="2">
        <f t="shared" si="10"/>
        <v>2370.3173828125</v>
      </c>
      <c r="AJ114" s="2">
        <f t="shared" si="11"/>
        <v>2719.265179160403</v>
      </c>
      <c r="AK114" s="2">
        <f t="shared" si="12"/>
        <v>3363.388419015067</v>
      </c>
      <c r="AL114" s="2">
        <f t="shared" si="13"/>
        <v>4007.511658869731</v>
      </c>
      <c r="AM114" s="2">
        <f t="shared" si="14"/>
        <v>4405.771484375</v>
      </c>
      <c r="AN114" s="2">
        <f ca="1">'calcBLUE(2)'!E129</f>
        <v>3385.3783536390947</v>
      </c>
      <c r="AO114" s="2"/>
      <c r="AP114" s="2">
        <f t="shared" si="15"/>
        <v>172.93365478515625</v>
      </c>
      <c r="AQ114" s="2"/>
      <c r="AR114" s="2"/>
      <c r="AS114" s="2">
        <f>data3!AM113</f>
        <v>4.2574165098128702</v>
      </c>
      <c r="AT114" s="2">
        <f t="shared" si="16"/>
        <v>40.619388398237163</v>
      </c>
      <c r="AU114" s="123"/>
      <c r="AV114" s="156"/>
    </row>
    <row r="115" spans="1:48">
      <c r="A115" s="14" t="str">
        <f>'data organization'!S116</f>
        <v>113:2:1.24:HI</v>
      </c>
      <c r="B115">
        <v>3274.807373046875</v>
      </c>
      <c r="C115">
        <v>3299.83203125</v>
      </c>
      <c r="D115">
        <v>3393.205810546875</v>
      </c>
      <c r="E115">
        <v>3609.983154296875</v>
      </c>
      <c r="F115">
        <v>3401.495361328125</v>
      </c>
      <c r="G115">
        <v>3238.834228515625</v>
      </c>
      <c r="H115">
        <v>3292.481201171875</v>
      </c>
      <c r="I115">
        <v>3251.190185546875</v>
      </c>
      <c r="J115">
        <v>3217.563232421875</v>
      </c>
      <c r="K115">
        <v>3542.416259765625</v>
      </c>
      <c r="L115">
        <v>3082.27294921875</v>
      </c>
      <c r="M115">
        <v>2705.96240234375</v>
      </c>
      <c r="N115">
        <v>3048.176513671875</v>
      </c>
      <c r="O115">
        <v>2878.32080078125</v>
      </c>
      <c r="P115">
        <v>2651.377197265625</v>
      </c>
      <c r="Q115">
        <v>2680.937744140625</v>
      </c>
      <c r="R115">
        <v>3007.98046875</v>
      </c>
      <c r="U115">
        <v>4171.63330078125</v>
      </c>
      <c r="V115">
        <v>3144.678466796875</v>
      </c>
      <c r="W115">
        <v>3206.45849609375</v>
      </c>
      <c r="Z115">
        <v>3370.527099609375</v>
      </c>
      <c r="AA115">
        <v>4016.79248046875</v>
      </c>
      <c r="AB115">
        <v>3063.817138671875</v>
      </c>
      <c r="AC115">
        <v>3224.601318359375</v>
      </c>
      <c r="AD115">
        <v>3601.69384765625</v>
      </c>
      <c r="AE115">
        <v>2244.880615234375</v>
      </c>
      <c r="AF115">
        <v>2803.246337890625</v>
      </c>
      <c r="AG115">
        <v>2758.983642578125</v>
      </c>
      <c r="AH115" s="38">
        <f t="shared" si="9"/>
        <v>406.6784490218576</v>
      </c>
      <c r="AI115" s="38">
        <f t="shared" si="10"/>
        <v>2244.880615234375</v>
      </c>
      <c r="AJ115" s="38">
        <f t="shared" si="11"/>
        <v>2575.1305285458966</v>
      </c>
      <c r="AK115" s="38">
        <f t="shared" si="12"/>
        <v>3185.148202078683</v>
      </c>
      <c r="AL115" s="38">
        <f t="shared" si="13"/>
        <v>3795.1658756114693</v>
      </c>
      <c r="AM115" s="38">
        <f t="shared" si="14"/>
        <v>4171.63330078125</v>
      </c>
      <c r="AN115" s="38">
        <f ca="1">'calcBLUE(2)'!E130</f>
        <v>3207.4121786927453</v>
      </c>
      <c r="AO115" s="38"/>
      <c r="AP115" s="38">
        <f t="shared" si="15"/>
        <v>178.24021693638406</v>
      </c>
      <c r="AQ115" s="38"/>
      <c r="AR115" s="38"/>
      <c r="AS115" s="38">
        <f>data3!AM114</f>
        <v>4.4011247696415126</v>
      </c>
      <c r="AT115" s="38">
        <f>AP115/AS115</f>
        <v>40.498787529466554</v>
      </c>
      <c r="AU115" s="157"/>
      <c r="AV115" s="156"/>
    </row>
    <row r="116" spans="1:48">
      <c r="A116" s="14" t="str">
        <f>'data organization'!S117</f>
        <v>114:17:3.5:HI</v>
      </c>
      <c r="B116">
        <v>741.35955810546875</v>
      </c>
      <c r="C116">
        <v>735.72900390625</v>
      </c>
      <c r="D116">
        <v>757.00006103515625</v>
      </c>
      <c r="E116">
        <v>805.3292236328125</v>
      </c>
      <c r="F116">
        <v>755.90521240234375</v>
      </c>
      <c r="G116">
        <v>720.87054443359375</v>
      </c>
      <c r="H116">
        <v>732.75732421875</v>
      </c>
      <c r="I116">
        <v>722.59100341796875</v>
      </c>
      <c r="J116">
        <v>716.33477783203125</v>
      </c>
      <c r="K116">
        <v>791.72198486328125</v>
      </c>
      <c r="L116">
        <v>692.7176513671875</v>
      </c>
      <c r="M116">
        <v>607.0076904296875</v>
      </c>
      <c r="N116">
        <v>682.238525390625</v>
      </c>
      <c r="O116">
        <v>641.10400390625</v>
      </c>
      <c r="P116">
        <v>596.3721923828125</v>
      </c>
      <c r="Q116">
        <v>600.12591552734375</v>
      </c>
      <c r="R116">
        <v>668.3184814453125</v>
      </c>
      <c r="U116">
        <v>930.45318603515625</v>
      </c>
      <c r="V116">
        <v>700.06866455078125</v>
      </c>
      <c r="W116">
        <v>720.0885009765625</v>
      </c>
      <c r="Z116">
        <v>753.8719482421875</v>
      </c>
      <c r="AA116">
        <v>894.32366943359375</v>
      </c>
      <c r="AB116">
        <v>682.3948974609375</v>
      </c>
      <c r="AC116">
        <v>721.183349609375</v>
      </c>
      <c r="AD116">
        <v>805.485595703125</v>
      </c>
      <c r="AE116">
        <v>505.344482421875</v>
      </c>
      <c r="AF116">
        <v>626.558349609375</v>
      </c>
      <c r="AG116">
        <v>617.48681640625</v>
      </c>
      <c r="AH116" s="2">
        <f t="shared" si="9"/>
        <v>89.803310596224634</v>
      </c>
      <c r="AI116" s="2">
        <f t="shared" si="10"/>
        <v>505.344482421875</v>
      </c>
      <c r="AJ116" s="2">
        <f t="shared" si="11"/>
        <v>576.89298463230921</v>
      </c>
      <c r="AK116" s="2">
        <f t="shared" si="12"/>
        <v>711.59795052664617</v>
      </c>
      <c r="AL116" s="2">
        <f t="shared" si="13"/>
        <v>846.30291642098314</v>
      </c>
      <c r="AM116" s="2">
        <f t="shared" si="14"/>
        <v>930.45318603515625</v>
      </c>
      <c r="AN116" s="89">
        <f ca="1">INDIRECT("'calcBLUE(2)'!R"&amp;ROW('calcBLUE(2)'!$V$17)+(ROW(AN116)-ROW($AN$116))/3&amp;"C"&amp;COLUMN('calcBLUE(2)'!$V$17),FALSE)</f>
        <v>680.19253204788754</v>
      </c>
      <c r="AO116" s="64">
        <f ca="1">AN116</f>
        <v>680.19253204788754</v>
      </c>
      <c r="AP116" s="88">
        <f>AK116-AK119</f>
        <v>3.8375091552734375</v>
      </c>
      <c r="AQ116" s="88">
        <f>AK117-AK120</f>
        <v>8.1416538785106241E-4</v>
      </c>
      <c r="AR116" s="88">
        <f>AK118-AK121</f>
        <v>1.689365931838438E-4</v>
      </c>
      <c r="AS116" s="88">
        <f>data3!AM116</f>
        <v>-0.3533053475041541</v>
      </c>
      <c r="AT116" s="2"/>
      <c r="AU116" s="123"/>
      <c r="AV116" s="156"/>
    </row>
    <row r="117" spans="1:48">
      <c r="A117" s="14" t="str">
        <f>'data organization'!S118</f>
        <v>115:17:3.5:LO</v>
      </c>
      <c r="B117">
        <v>374.98281860351562</v>
      </c>
      <c r="C117">
        <v>374.97711181640625</v>
      </c>
      <c r="D117">
        <v>374.97711181640625</v>
      </c>
      <c r="E117">
        <v>374.97711181640625</v>
      </c>
      <c r="F117">
        <v>374.98281860351562</v>
      </c>
      <c r="G117">
        <v>374.98281860351562</v>
      </c>
      <c r="H117">
        <v>374.98281860351562</v>
      </c>
      <c r="I117">
        <v>374.98281860351562</v>
      </c>
      <c r="J117">
        <v>374.97137451171875</v>
      </c>
      <c r="K117">
        <v>374.97711181640625</v>
      </c>
      <c r="L117">
        <v>374.98281860351562</v>
      </c>
      <c r="M117">
        <v>374.98281860351562</v>
      </c>
      <c r="N117">
        <v>374.97711181640625</v>
      </c>
      <c r="O117">
        <v>374.98281860351562</v>
      </c>
      <c r="P117">
        <v>374.97711181640625</v>
      </c>
      <c r="Q117">
        <v>374.98281860351562</v>
      </c>
      <c r="R117">
        <v>374.97711181640625</v>
      </c>
      <c r="U117">
        <v>374.98281860351562</v>
      </c>
      <c r="V117">
        <v>374.98281860351562</v>
      </c>
      <c r="W117">
        <v>374.97711181640625</v>
      </c>
      <c r="Z117">
        <v>374.98281860351562</v>
      </c>
      <c r="AA117">
        <v>374.98855590820312</v>
      </c>
      <c r="AB117">
        <v>374.97711181640625</v>
      </c>
      <c r="AC117">
        <v>374.97711181640625</v>
      </c>
      <c r="AD117">
        <v>374.98281860351562</v>
      </c>
      <c r="AE117">
        <v>374.97137451171875</v>
      </c>
      <c r="AF117">
        <v>374.97137451171875</v>
      </c>
      <c r="AG117">
        <v>374.98281860351562</v>
      </c>
      <c r="AH117" s="2">
        <f t="shared" si="9"/>
        <v>4.2575282563560709E-3</v>
      </c>
      <c r="AI117" s="60">
        <f t="shared" si="10"/>
        <v>374.97137451171875</v>
      </c>
      <c r="AJ117" s="2">
        <f t="shared" si="11"/>
        <v>374.97337292392405</v>
      </c>
      <c r="AK117" s="2">
        <f t="shared" si="12"/>
        <v>374.97975921630859</v>
      </c>
      <c r="AL117" s="2">
        <f t="shared" si="13"/>
        <v>374.98614550869314</v>
      </c>
      <c r="AM117" s="2">
        <f t="shared" si="14"/>
        <v>374.98855590820312</v>
      </c>
      <c r="AN117" s="89"/>
      <c r="AO117" s="64">
        <f ca="1">AN116</f>
        <v>680.19253204788754</v>
      </c>
      <c r="AP117" s="88"/>
      <c r="AQ117" s="88"/>
      <c r="AR117" s="88"/>
      <c r="AS117" s="88"/>
      <c r="AT117" s="2"/>
      <c r="AU117" s="123"/>
      <c r="AV117" s="156"/>
    </row>
    <row r="118" spans="1:48">
      <c r="A118" s="14" t="str">
        <f>'data organization'!S119</f>
        <v>116:17:3.5:HS</v>
      </c>
      <c r="B118">
        <v>154.99290466308594</v>
      </c>
      <c r="C118">
        <v>154.99053955078125</v>
      </c>
      <c r="D118">
        <v>154.99290466308594</v>
      </c>
      <c r="E118">
        <v>154.99290466308594</v>
      </c>
      <c r="F118">
        <v>154.99290466308594</v>
      </c>
      <c r="G118">
        <v>154.99290466308594</v>
      </c>
      <c r="H118">
        <v>154.99290466308594</v>
      </c>
      <c r="I118">
        <v>154.99290466308594</v>
      </c>
      <c r="J118">
        <v>154.98817443847656</v>
      </c>
      <c r="K118">
        <v>154.99053955078125</v>
      </c>
      <c r="L118">
        <v>154.99526977539062</v>
      </c>
      <c r="M118">
        <v>154.98817443847656</v>
      </c>
      <c r="N118">
        <v>154.99053955078125</v>
      </c>
      <c r="O118">
        <v>154.99053955078125</v>
      </c>
      <c r="P118">
        <v>154.99053955078125</v>
      </c>
      <c r="Q118">
        <v>154.99053955078125</v>
      </c>
      <c r="R118">
        <v>154.99526977539062</v>
      </c>
      <c r="U118">
        <v>154.99290466308594</v>
      </c>
      <c r="V118">
        <v>154.99290466308594</v>
      </c>
      <c r="W118">
        <v>154.99290466308594</v>
      </c>
      <c r="Z118">
        <v>154.99053955078125</v>
      </c>
      <c r="AA118">
        <v>154.99290466308594</v>
      </c>
      <c r="AB118">
        <v>154.98817443847656</v>
      </c>
      <c r="AC118">
        <v>154.99290466308594</v>
      </c>
      <c r="AD118">
        <v>154.99290466308594</v>
      </c>
      <c r="AE118">
        <v>154.98580932617187</v>
      </c>
      <c r="AF118">
        <v>154.99053955078125</v>
      </c>
      <c r="AG118">
        <v>154.99526977539062</v>
      </c>
      <c r="AH118" s="2">
        <f t="shared" si="9"/>
        <v>2.2758303762917069E-3</v>
      </c>
      <c r="AI118" s="60">
        <f t="shared" si="10"/>
        <v>154.98580932617187</v>
      </c>
      <c r="AJ118" s="2">
        <f t="shared" si="11"/>
        <v>154.98830836136915</v>
      </c>
      <c r="AK118" s="2">
        <f t="shared" si="12"/>
        <v>154.99172210693359</v>
      </c>
      <c r="AL118" s="2">
        <f t="shared" si="13"/>
        <v>154.99513585249804</v>
      </c>
      <c r="AM118" s="2">
        <f t="shared" si="14"/>
        <v>154.99526977539062</v>
      </c>
      <c r="AN118" s="89"/>
      <c r="AO118" s="64">
        <f ca="1">AN116</f>
        <v>680.19253204788754</v>
      </c>
      <c r="AP118" s="88"/>
      <c r="AQ118" s="88"/>
      <c r="AR118" s="88"/>
      <c r="AS118" s="88"/>
      <c r="AT118" s="2"/>
      <c r="AU118" s="123"/>
      <c r="AV118" s="156"/>
    </row>
    <row r="119" spans="1:48">
      <c r="A119" s="14" t="str">
        <f>'data organization'!S120</f>
        <v>117:17:3.48:HI</v>
      </c>
      <c r="B119">
        <v>738.38787841796875</v>
      </c>
      <c r="C119">
        <v>731.97528076171875</v>
      </c>
      <c r="D119">
        <v>753.246337890625</v>
      </c>
      <c r="E119">
        <v>800.32427978515625</v>
      </c>
      <c r="F119">
        <v>751.83868408203125</v>
      </c>
      <c r="G119">
        <v>716.96038818359375</v>
      </c>
      <c r="H119">
        <v>728.37799072265625</v>
      </c>
      <c r="I119">
        <v>718.8372802734375</v>
      </c>
      <c r="J119">
        <v>712.11187744140625</v>
      </c>
      <c r="K119">
        <v>787.65545654296875</v>
      </c>
      <c r="L119">
        <v>689.58953857421875</v>
      </c>
      <c r="M119">
        <v>603.72320556640625</v>
      </c>
      <c r="N119">
        <v>678.64117431640625</v>
      </c>
      <c r="O119">
        <v>637.8194580078125</v>
      </c>
      <c r="P119">
        <v>593.7132568359375</v>
      </c>
      <c r="Q119">
        <v>596.528564453125</v>
      </c>
      <c r="R119">
        <v>664.8775634765625</v>
      </c>
      <c r="U119">
        <v>925.29180908203125</v>
      </c>
      <c r="V119">
        <v>696.1585693359375</v>
      </c>
      <c r="W119">
        <v>716.4912109375</v>
      </c>
      <c r="Z119">
        <v>749.6490478515625</v>
      </c>
      <c r="AA119">
        <v>889.78790283203125</v>
      </c>
      <c r="AB119">
        <v>677.7027587890625</v>
      </c>
      <c r="AC119">
        <v>716.80401611328125</v>
      </c>
      <c r="AD119">
        <v>802.04473876953125</v>
      </c>
      <c r="AE119">
        <v>502.21636962890625</v>
      </c>
      <c r="AF119">
        <v>623.117431640625</v>
      </c>
      <c r="AG119">
        <v>613.4202880859375</v>
      </c>
      <c r="AH119" s="2">
        <f t="shared" si="9"/>
        <v>89.413261719667503</v>
      </c>
      <c r="AI119" s="2">
        <f t="shared" si="10"/>
        <v>502.21636962890625</v>
      </c>
      <c r="AJ119" s="2">
        <f t="shared" si="11"/>
        <v>573.64054879187142</v>
      </c>
      <c r="AK119" s="2">
        <f t="shared" si="12"/>
        <v>707.76044137137274</v>
      </c>
      <c r="AL119" s="2">
        <f t="shared" si="13"/>
        <v>841.88033395087405</v>
      </c>
      <c r="AM119" s="2">
        <f t="shared" si="14"/>
        <v>925.29180908203125</v>
      </c>
      <c r="AN119" s="89">
        <f ca="1">INDIRECT("'calcBLUE(2)'!R"&amp;ROW('calcBLUE(2)'!$V$17)+(ROW(AN119)-ROW($AN$116))/3&amp;"C"&amp;COLUMN('calcBLUE(2)'!$V$17),FALSE)</f>
        <v>694.47897121387518</v>
      </c>
      <c r="AO119" s="64">
        <f t="shared" ref="AO119" ca="1" si="17">AN119</f>
        <v>694.47897121387518</v>
      </c>
      <c r="AP119" s="88">
        <f>AK119-AK122</f>
        <v>2.0723724365234375</v>
      </c>
      <c r="AQ119" s="88">
        <f>AK120-AK123</f>
        <v>2.070835658400938E-4</v>
      </c>
      <c r="AR119" s="88">
        <f>AK121-AK124</f>
        <v>-7.602146693557188E-4</v>
      </c>
      <c r="AS119" s="88">
        <f>data3!AM119</f>
        <v>6.5290081885553519E-2</v>
      </c>
      <c r="AT119" s="2"/>
      <c r="AU119" s="123"/>
      <c r="AV119" s="156"/>
    </row>
    <row r="120" spans="1:48">
      <c r="A120" s="14" t="str">
        <f>'data organization'!S121</f>
        <v>118:17:3.48:LO</v>
      </c>
      <c r="B120">
        <v>374.98281860351562</v>
      </c>
      <c r="C120">
        <v>374.97711181640625</v>
      </c>
      <c r="D120">
        <v>374.98281860351562</v>
      </c>
      <c r="E120">
        <v>374.97711181640625</v>
      </c>
      <c r="F120">
        <v>374.97711181640625</v>
      </c>
      <c r="G120">
        <v>374.97711181640625</v>
      </c>
      <c r="H120">
        <v>374.97711181640625</v>
      </c>
      <c r="I120">
        <v>374.97711181640625</v>
      </c>
      <c r="J120">
        <v>374.97711181640625</v>
      </c>
      <c r="K120">
        <v>374.97711181640625</v>
      </c>
      <c r="L120">
        <v>374.98281860351562</v>
      </c>
      <c r="M120">
        <v>374.98281860351562</v>
      </c>
      <c r="N120">
        <v>374.98281860351562</v>
      </c>
      <c r="O120">
        <v>374.97711181640625</v>
      </c>
      <c r="P120">
        <v>374.97711181640625</v>
      </c>
      <c r="Q120">
        <v>374.98281860351562</v>
      </c>
      <c r="R120">
        <v>374.98855590820312</v>
      </c>
      <c r="U120">
        <v>374.98281860351562</v>
      </c>
      <c r="V120">
        <v>374.98281860351562</v>
      </c>
      <c r="W120">
        <v>374.97711181640625</v>
      </c>
      <c r="Z120">
        <v>374.98281860351562</v>
      </c>
      <c r="AA120">
        <v>374.98855590820312</v>
      </c>
      <c r="AB120">
        <v>374.97137451171875</v>
      </c>
      <c r="AC120">
        <v>374.97711181640625</v>
      </c>
      <c r="AD120">
        <v>374.97711181640625</v>
      </c>
      <c r="AE120">
        <v>374.96566772460937</v>
      </c>
      <c r="AF120">
        <v>374.97137451171875</v>
      </c>
      <c r="AG120">
        <v>374.97711181640625</v>
      </c>
      <c r="AH120" s="2">
        <f t="shared" si="9"/>
        <v>4.9356632911623788E-3</v>
      </c>
      <c r="AI120" s="2">
        <f t="shared" si="10"/>
        <v>374.96566772460937</v>
      </c>
      <c r="AJ120" s="2">
        <f t="shared" si="11"/>
        <v>374.971541555984</v>
      </c>
      <c r="AK120" s="2">
        <f t="shared" si="12"/>
        <v>374.97894505092074</v>
      </c>
      <c r="AL120" s="2">
        <f t="shared" si="13"/>
        <v>374.98634854585748</v>
      </c>
      <c r="AM120" s="2">
        <f t="shared" si="14"/>
        <v>374.98855590820312</v>
      </c>
      <c r="AN120" s="89"/>
      <c r="AO120" s="64">
        <f t="shared" ref="AO120" ca="1" si="18">AN119</f>
        <v>694.47897121387518</v>
      </c>
      <c r="AP120" s="88"/>
      <c r="AQ120" s="88"/>
      <c r="AR120" s="88"/>
      <c r="AS120" s="88"/>
      <c r="AT120" s="2"/>
      <c r="AU120" s="123"/>
      <c r="AV120" s="156"/>
    </row>
    <row r="121" spans="1:48">
      <c r="A121" s="14" t="str">
        <f>'data organization'!S122</f>
        <v>119:17:3.48:HS</v>
      </c>
      <c r="B121">
        <v>154.99526977539062</v>
      </c>
      <c r="C121">
        <v>154.99053955078125</v>
      </c>
      <c r="D121">
        <v>154.99526977539062</v>
      </c>
      <c r="E121">
        <v>154.99053955078125</v>
      </c>
      <c r="F121">
        <v>154.99290466308594</v>
      </c>
      <c r="G121">
        <v>154.99053955078125</v>
      </c>
      <c r="H121">
        <v>154.99526977539062</v>
      </c>
      <c r="I121">
        <v>154.99053955078125</v>
      </c>
      <c r="J121">
        <v>154.99290466308594</v>
      </c>
      <c r="K121">
        <v>154.99053955078125</v>
      </c>
      <c r="L121">
        <v>154.99290466308594</v>
      </c>
      <c r="M121">
        <v>154.98817443847656</v>
      </c>
      <c r="N121">
        <v>154.99053955078125</v>
      </c>
      <c r="O121">
        <v>154.99290466308594</v>
      </c>
      <c r="P121">
        <v>154.98817443847656</v>
      </c>
      <c r="Q121">
        <v>154.98817443847656</v>
      </c>
      <c r="R121">
        <v>154.99526977539062</v>
      </c>
      <c r="U121">
        <v>154.99290466308594</v>
      </c>
      <c r="V121">
        <v>154.99290466308594</v>
      </c>
      <c r="W121">
        <v>154.99053955078125</v>
      </c>
      <c r="Z121">
        <v>154.99290466308594</v>
      </c>
      <c r="AA121">
        <v>154.99526977539062</v>
      </c>
      <c r="AB121">
        <v>154.98817443847656</v>
      </c>
      <c r="AC121">
        <v>154.99290466308594</v>
      </c>
      <c r="AD121">
        <v>154.99290466308594</v>
      </c>
      <c r="AE121">
        <v>154.98580932617187</v>
      </c>
      <c r="AF121">
        <v>154.98817443847656</v>
      </c>
      <c r="AG121">
        <v>154.99053955078125</v>
      </c>
      <c r="AH121" s="2">
        <f t="shared" si="9"/>
        <v>2.6090643066925315E-3</v>
      </c>
      <c r="AI121" s="2">
        <f t="shared" si="10"/>
        <v>154.98580932617187</v>
      </c>
      <c r="AJ121" s="2">
        <f t="shared" si="11"/>
        <v>154.98763957388036</v>
      </c>
      <c r="AK121" s="2">
        <f t="shared" si="12"/>
        <v>154.99155317034041</v>
      </c>
      <c r="AL121" s="2">
        <f t="shared" si="13"/>
        <v>154.99546676680046</v>
      </c>
      <c r="AM121" s="2">
        <f t="shared" si="14"/>
        <v>154.99526977539062</v>
      </c>
      <c r="AN121" s="89"/>
      <c r="AO121" s="64">
        <f t="shared" ref="AO121" ca="1" si="19">AN119</f>
        <v>694.47897121387518</v>
      </c>
      <c r="AP121" s="88"/>
      <c r="AQ121" s="88"/>
      <c r="AR121" s="88"/>
      <c r="AS121" s="88"/>
      <c r="AT121" s="2"/>
      <c r="AU121" s="123"/>
      <c r="AV121" s="156"/>
    </row>
    <row r="122" spans="1:48">
      <c r="A122" s="14" t="str">
        <f>'data organization'!S123</f>
        <v>120:17:3.46:HI</v>
      </c>
      <c r="B122">
        <v>736.3546142578125</v>
      </c>
      <c r="C122">
        <v>729.9420166015625</v>
      </c>
      <c r="D122">
        <v>751.21307373046875</v>
      </c>
      <c r="E122">
        <v>797.9781494140625</v>
      </c>
      <c r="F122">
        <v>749.6490478515625</v>
      </c>
      <c r="G122">
        <v>714.9271240234375</v>
      </c>
      <c r="H122">
        <v>726.18829345703125</v>
      </c>
      <c r="I122">
        <v>716.6475830078125</v>
      </c>
      <c r="J122">
        <v>709.92218017578125</v>
      </c>
      <c r="K122">
        <v>785.30938720703125</v>
      </c>
      <c r="L122">
        <v>687.5562744140625</v>
      </c>
      <c r="M122">
        <v>602.00274658203125</v>
      </c>
      <c r="N122">
        <v>676.60791015625</v>
      </c>
      <c r="O122">
        <v>635.942626953125</v>
      </c>
      <c r="P122">
        <v>591.9927978515625</v>
      </c>
      <c r="Q122">
        <v>594.6517333984375</v>
      </c>
      <c r="R122">
        <v>663.00067138671875</v>
      </c>
      <c r="U122">
        <v>922.4765625</v>
      </c>
      <c r="V122">
        <v>694.12530517578125</v>
      </c>
      <c r="W122">
        <v>714.301513671875</v>
      </c>
      <c r="Z122">
        <v>747.4593505859375</v>
      </c>
      <c r="AA122">
        <v>887.285400390625</v>
      </c>
      <c r="AB122">
        <v>675.66949462890625</v>
      </c>
      <c r="AC122">
        <v>714.61431884765625</v>
      </c>
      <c r="AD122">
        <v>799.85504150390625</v>
      </c>
      <c r="AE122">
        <v>500.8087158203125</v>
      </c>
      <c r="AF122">
        <v>621.24053955078125</v>
      </c>
      <c r="AG122">
        <v>611.54345703125</v>
      </c>
      <c r="AH122" s="2">
        <f t="shared" si="9"/>
        <v>89.162308787751059</v>
      </c>
      <c r="AI122" s="2">
        <f t="shared" si="10"/>
        <v>500.8087158203125</v>
      </c>
      <c r="AJ122" s="2">
        <f t="shared" si="11"/>
        <v>571.94460575322273</v>
      </c>
      <c r="AK122" s="2">
        <f t="shared" si="12"/>
        <v>705.6880689348493</v>
      </c>
      <c r="AL122" s="2">
        <f t="shared" si="13"/>
        <v>839.43153211647586</v>
      </c>
      <c r="AM122" s="2">
        <f t="shared" si="14"/>
        <v>922.4765625</v>
      </c>
      <c r="AN122" s="89">
        <f ca="1">INDIRECT("'calcBLUE(2)'!R"&amp;ROW('calcBLUE(2)'!$V$17)+(ROW(AN122)-ROW($AN$116))/3&amp;"C"&amp;COLUMN('calcBLUE(2)'!$V$17),FALSE)</f>
        <v>691.83886743511948</v>
      </c>
      <c r="AO122" s="64">
        <f t="shared" ref="AO122" ca="1" si="20">AN122</f>
        <v>691.83886743511948</v>
      </c>
      <c r="AP122" s="88">
        <f>AK122-AK125</f>
        <v>2.4522018432617187</v>
      </c>
      <c r="AQ122" s="88">
        <f>AK123-AK126</f>
        <v>-6.1471121654221861E-4</v>
      </c>
      <c r="AR122" s="88">
        <f>AK124-AK127</f>
        <v>4.223414829880312E-4</v>
      </c>
      <c r="AS122" s="88">
        <f>data3!AM122</f>
        <v>6.9209437216482428E-2</v>
      </c>
      <c r="AT122" s="2"/>
      <c r="AU122" s="123"/>
      <c r="AV122" s="156"/>
    </row>
    <row r="123" spans="1:48">
      <c r="A123" s="14" t="str">
        <f>'data organization'!S124</f>
        <v>121:17:3.46:LO</v>
      </c>
      <c r="B123">
        <v>374.98281860351562</v>
      </c>
      <c r="C123">
        <v>374.97711181640625</v>
      </c>
      <c r="D123">
        <v>374.97711181640625</v>
      </c>
      <c r="E123">
        <v>374.97711181640625</v>
      </c>
      <c r="F123">
        <v>374.98281860351562</v>
      </c>
      <c r="G123">
        <v>374.97711181640625</v>
      </c>
      <c r="H123">
        <v>374.98281860351562</v>
      </c>
      <c r="I123">
        <v>374.98281860351562</v>
      </c>
      <c r="J123">
        <v>374.97137451171875</v>
      </c>
      <c r="K123">
        <v>374.97711181640625</v>
      </c>
      <c r="L123">
        <v>374.98281860351562</v>
      </c>
      <c r="M123">
        <v>374.98281860351562</v>
      </c>
      <c r="N123">
        <v>374.98281860351562</v>
      </c>
      <c r="O123">
        <v>374.97711181640625</v>
      </c>
      <c r="P123">
        <v>374.97711181640625</v>
      </c>
      <c r="Q123">
        <v>374.97137451171875</v>
      </c>
      <c r="R123">
        <v>374.98281860351562</v>
      </c>
      <c r="U123">
        <v>374.97711181640625</v>
      </c>
      <c r="V123">
        <v>374.98281860351562</v>
      </c>
      <c r="W123">
        <v>374.98281860351562</v>
      </c>
      <c r="Z123">
        <v>374.98281860351562</v>
      </c>
      <c r="AA123">
        <v>374.98855590820312</v>
      </c>
      <c r="AB123">
        <v>374.97137451171875</v>
      </c>
      <c r="AC123">
        <v>374.97711181640625</v>
      </c>
      <c r="AD123">
        <v>374.97711181640625</v>
      </c>
      <c r="AE123">
        <v>374.96566772460937</v>
      </c>
      <c r="AF123">
        <v>374.97137451171875</v>
      </c>
      <c r="AG123">
        <v>374.98281860351562</v>
      </c>
      <c r="AH123" s="2">
        <f t="shared" si="9"/>
        <v>5.1293198247408297E-3</v>
      </c>
      <c r="AI123" s="2">
        <f t="shared" si="10"/>
        <v>374.96566772460937</v>
      </c>
      <c r="AJ123" s="2">
        <f t="shared" si="11"/>
        <v>374.9710439876178</v>
      </c>
      <c r="AK123" s="2">
        <f t="shared" si="12"/>
        <v>374.9787379673549</v>
      </c>
      <c r="AL123" s="2">
        <f t="shared" si="13"/>
        <v>374.986431947092</v>
      </c>
      <c r="AM123" s="2">
        <f t="shared" si="14"/>
        <v>374.98855590820312</v>
      </c>
      <c r="AN123" s="89"/>
      <c r="AO123" s="64">
        <f t="shared" ref="AO123" ca="1" si="21">AN122</f>
        <v>691.83886743511948</v>
      </c>
      <c r="AP123" s="88"/>
      <c r="AQ123" s="88"/>
      <c r="AR123" s="88"/>
      <c r="AS123" s="88"/>
      <c r="AT123" s="2"/>
      <c r="AU123" s="123"/>
      <c r="AV123" s="156"/>
    </row>
    <row r="124" spans="1:48">
      <c r="A124" s="14" t="str">
        <f>'data organization'!S125</f>
        <v>122:17:3.46:HS</v>
      </c>
      <c r="B124">
        <v>154.99526977539062</v>
      </c>
      <c r="C124">
        <v>154.99526977539062</v>
      </c>
      <c r="D124">
        <v>154.99290466308594</v>
      </c>
      <c r="E124">
        <v>154.99053955078125</v>
      </c>
      <c r="F124">
        <v>154.99053955078125</v>
      </c>
      <c r="G124">
        <v>154.99290466308594</v>
      </c>
      <c r="H124">
        <v>154.99290466308594</v>
      </c>
      <c r="I124">
        <v>154.99290466308594</v>
      </c>
      <c r="J124">
        <v>154.99053955078125</v>
      </c>
      <c r="K124">
        <v>154.99053955078125</v>
      </c>
      <c r="L124">
        <v>154.99526977539062</v>
      </c>
      <c r="M124">
        <v>154.99290466308594</v>
      </c>
      <c r="N124">
        <v>154.99290466308594</v>
      </c>
      <c r="O124">
        <v>154.99053955078125</v>
      </c>
      <c r="P124">
        <v>154.99053955078125</v>
      </c>
      <c r="Q124">
        <v>154.99290466308594</v>
      </c>
      <c r="R124">
        <v>154.99526977539062</v>
      </c>
      <c r="U124">
        <v>154.99290466308594</v>
      </c>
      <c r="V124">
        <v>154.99290466308594</v>
      </c>
      <c r="W124">
        <v>154.99290466308594</v>
      </c>
      <c r="Z124">
        <v>154.99290466308594</v>
      </c>
      <c r="AA124">
        <v>154.99290466308594</v>
      </c>
      <c r="AB124">
        <v>154.99053955078125</v>
      </c>
      <c r="AC124">
        <v>154.99290466308594</v>
      </c>
      <c r="AD124">
        <v>154.99053955078125</v>
      </c>
      <c r="AE124">
        <v>154.99290466308594</v>
      </c>
      <c r="AF124">
        <v>154.98817443847656</v>
      </c>
      <c r="AG124">
        <v>154.99053955078125</v>
      </c>
      <c r="AH124" s="2">
        <f t="shared" si="9"/>
        <v>1.7774803458850824E-3</v>
      </c>
      <c r="AI124" s="2">
        <f t="shared" si="10"/>
        <v>154.98817443847656</v>
      </c>
      <c r="AJ124" s="2">
        <f t="shared" si="11"/>
        <v>154.98964716449095</v>
      </c>
      <c r="AK124" s="2">
        <f t="shared" si="12"/>
        <v>154.99231338500977</v>
      </c>
      <c r="AL124" s="2">
        <f t="shared" si="13"/>
        <v>154.99497960552858</v>
      </c>
      <c r="AM124" s="2">
        <f t="shared" si="14"/>
        <v>154.99526977539062</v>
      </c>
      <c r="AN124" s="89"/>
      <c r="AO124" s="64">
        <f t="shared" ref="AO124" ca="1" si="22">AN122</f>
        <v>691.83886743511948</v>
      </c>
      <c r="AP124" s="88"/>
      <c r="AQ124" s="88"/>
      <c r="AR124" s="88"/>
      <c r="AS124" s="88"/>
      <c r="AT124" s="2"/>
      <c r="AU124" s="123"/>
      <c r="AV124" s="156"/>
    </row>
    <row r="125" spans="1:48">
      <c r="A125" s="14" t="str">
        <f>'data organization'!S126</f>
        <v>123:17:3.44:HI</v>
      </c>
      <c r="B125">
        <v>733.85211181640625</v>
      </c>
      <c r="C125">
        <v>727.28314208984375</v>
      </c>
      <c r="D125">
        <v>748.55419921875</v>
      </c>
      <c r="E125">
        <v>795.16290283203125</v>
      </c>
      <c r="F125">
        <v>747.14654541015625</v>
      </c>
      <c r="G125">
        <v>712.4246826171875</v>
      </c>
      <c r="H125">
        <v>723.685791015625</v>
      </c>
      <c r="I125">
        <v>714.1451416015625</v>
      </c>
      <c r="J125">
        <v>707.57611083984375</v>
      </c>
      <c r="K125">
        <v>782.6505126953125</v>
      </c>
      <c r="L125">
        <v>685.210205078125</v>
      </c>
      <c r="M125">
        <v>599.969482421875</v>
      </c>
      <c r="N125">
        <v>674.2618408203125</v>
      </c>
      <c r="O125">
        <v>633.7529296875</v>
      </c>
      <c r="P125">
        <v>589.95953369140625</v>
      </c>
      <c r="Q125">
        <v>592.61846923828125</v>
      </c>
      <c r="R125">
        <v>660.65460205078125</v>
      </c>
      <c r="U125">
        <v>919.34844970703125</v>
      </c>
      <c r="V125">
        <v>691.622802734375</v>
      </c>
      <c r="W125">
        <v>711.9554443359375</v>
      </c>
      <c r="Z125">
        <v>744.80047607421875</v>
      </c>
      <c r="AA125">
        <v>884.1573486328125</v>
      </c>
      <c r="AB125">
        <v>673.32342529296875</v>
      </c>
      <c r="AC125">
        <v>712.11187744140625</v>
      </c>
      <c r="AD125">
        <v>797.03973388671875</v>
      </c>
      <c r="AE125">
        <v>498.93185424804687</v>
      </c>
      <c r="AF125">
        <v>619.0509033203125</v>
      </c>
      <c r="AG125">
        <v>609.353759765625</v>
      </c>
      <c r="AH125" s="2">
        <f t="shared" si="9"/>
        <v>88.865681254407448</v>
      </c>
      <c r="AI125" s="2">
        <f t="shared" si="10"/>
        <v>498.93185424804687</v>
      </c>
      <c r="AJ125" s="2">
        <f t="shared" si="11"/>
        <v>569.93734520997646</v>
      </c>
      <c r="AK125" s="2">
        <f t="shared" si="12"/>
        <v>703.23586709158758</v>
      </c>
      <c r="AL125" s="2">
        <f t="shared" si="13"/>
        <v>836.5343889731987</v>
      </c>
      <c r="AM125" s="2">
        <f t="shared" si="14"/>
        <v>919.34844970703125</v>
      </c>
      <c r="AN125" s="89">
        <f ca="1">INDIRECT("'calcBLUE(2)'!R"&amp;ROW('calcBLUE(2)'!$V$17)+(ROW(AN125)-ROW($AN$116))/3&amp;"C"&amp;COLUMN('calcBLUE(2)'!$V$17),FALSE)</f>
        <v>689.040278561528</v>
      </c>
      <c r="AO125" s="64">
        <f t="shared" ref="AO125" ca="1" si="23">AN125</f>
        <v>689.040278561528</v>
      </c>
      <c r="AP125" s="88">
        <f>AK125-AK128</f>
        <v>2.6868177141461729</v>
      </c>
      <c r="AQ125" s="88">
        <f>AK126-AK129</f>
        <v>-2.0381382529421899E-4</v>
      </c>
      <c r="AR125" s="88">
        <f>AK127-AK130</f>
        <v>-8.4468296591921899E-5</v>
      </c>
      <c r="AS125" s="88">
        <f>data3!AM125</f>
        <v>7.0661790909305466E-2</v>
      </c>
      <c r="AT125" s="2"/>
      <c r="AU125" s="123"/>
      <c r="AV125" s="156"/>
    </row>
    <row r="126" spans="1:48">
      <c r="A126" s="14" t="str">
        <f>'data organization'!S127</f>
        <v>124:17:3.44:LO</v>
      </c>
      <c r="B126">
        <v>374.98281860351562</v>
      </c>
      <c r="C126">
        <v>374.98281860351562</v>
      </c>
      <c r="D126">
        <v>374.98281860351562</v>
      </c>
      <c r="E126">
        <v>374.97711181640625</v>
      </c>
      <c r="F126">
        <v>374.97711181640625</v>
      </c>
      <c r="G126">
        <v>374.98281860351562</v>
      </c>
      <c r="H126">
        <v>374.98281860351562</v>
      </c>
      <c r="I126">
        <v>374.98281860351562</v>
      </c>
      <c r="J126">
        <v>374.97711181640625</v>
      </c>
      <c r="K126">
        <v>374.97711181640625</v>
      </c>
      <c r="L126">
        <v>374.98281860351562</v>
      </c>
      <c r="M126">
        <v>374.97137451171875</v>
      </c>
      <c r="N126">
        <v>374.97711181640625</v>
      </c>
      <c r="O126">
        <v>374.97137451171875</v>
      </c>
      <c r="P126">
        <v>374.97711181640625</v>
      </c>
      <c r="Q126">
        <v>374.97137451171875</v>
      </c>
      <c r="R126">
        <v>374.98281860351562</v>
      </c>
      <c r="U126">
        <v>374.98855590820312</v>
      </c>
      <c r="V126">
        <v>374.97711181640625</v>
      </c>
      <c r="W126">
        <v>374.98281860351562</v>
      </c>
      <c r="Z126">
        <v>374.97711181640625</v>
      </c>
      <c r="AA126">
        <v>374.98855590820312</v>
      </c>
      <c r="AB126">
        <v>374.98281860351562</v>
      </c>
      <c r="AC126">
        <v>374.97711181640625</v>
      </c>
      <c r="AD126">
        <v>374.97711181640625</v>
      </c>
      <c r="AE126">
        <v>374.97711181640625</v>
      </c>
      <c r="AF126">
        <v>374.97711181640625</v>
      </c>
      <c r="AG126">
        <v>374.97711181640625</v>
      </c>
      <c r="AH126" s="2">
        <f t="shared" si="9"/>
        <v>4.4959145637654433E-3</v>
      </c>
      <c r="AI126" s="2">
        <f t="shared" si="10"/>
        <v>374.97137451171875</v>
      </c>
      <c r="AJ126" s="2">
        <f t="shared" si="11"/>
        <v>374.97260880672582</v>
      </c>
      <c r="AK126" s="2">
        <f t="shared" si="12"/>
        <v>374.97935267857144</v>
      </c>
      <c r="AL126" s="2">
        <f t="shared" si="13"/>
        <v>374.98609655041707</v>
      </c>
      <c r="AM126" s="2">
        <f t="shared" si="14"/>
        <v>374.98855590820312</v>
      </c>
      <c r="AN126" s="89"/>
      <c r="AO126" s="64">
        <f t="shared" ref="AO126" ca="1" si="24">AN125</f>
        <v>689.040278561528</v>
      </c>
      <c r="AP126" s="88"/>
      <c r="AQ126" s="88"/>
      <c r="AR126" s="88"/>
      <c r="AS126" s="88"/>
      <c r="AT126" s="2"/>
      <c r="AU126" s="123"/>
      <c r="AV126" s="156"/>
    </row>
    <row r="127" spans="1:48">
      <c r="A127" s="14" t="str">
        <f>'data organization'!S128</f>
        <v>125:17:3.44:HS</v>
      </c>
      <c r="B127">
        <v>154.99290466308594</v>
      </c>
      <c r="C127">
        <v>154.99053955078125</v>
      </c>
      <c r="D127">
        <v>154.99290466308594</v>
      </c>
      <c r="E127">
        <v>154.99053955078125</v>
      </c>
      <c r="F127">
        <v>154.99053955078125</v>
      </c>
      <c r="G127">
        <v>154.99053955078125</v>
      </c>
      <c r="H127">
        <v>154.99526977539062</v>
      </c>
      <c r="I127">
        <v>154.99290466308594</v>
      </c>
      <c r="J127">
        <v>154.99053955078125</v>
      </c>
      <c r="K127">
        <v>154.99053955078125</v>
      </c>
      <c r="L127">
        <v>154.99290466308594</v>
      </c>
      <c r="M127">
        <v>154.99290466308594</v>
      </c>
      <c r="N127">
        <v>154.99290466308594</v>
      </c>
      <c r="O127">
        <v>154.99053955078125</v>
      </c>
      <c r="P127">
        <v>154.98817443847656</v>
      </c>
      <c r="Q127">
        <v>154.99290466308594</v>
      </c>
      <c r="R127">
        <v>154.99526977539062</v>
      </c>
      <c r="U127">
        <v>154.99290466308594</v>
      </c>
      <c r="V127">
        <v>154.99290466308594</v>
      </c>
      <c r="W127">
        <v>154.99526977539062</v>
      </c>
      <c r="Z127">
        <v>154.99290466308594</v>
      </c>
      <c r="AA127">
        <v>154.99290466308594</v>
      </c>
      <c r="AB127">
        <v>154.98817443847656</v>
      </c>
      <c r="AC127">
        <v>154.99290466308594</v>
      </c>
      <c r="AD127">
        <v>154.99053955078125</v>
      </c>
      <c r="AE127">
        <v>154.99290466308594</v>
      </c>
      <c r="AF127">
        <v>154.98817443847656</v>
      </c>
      <c r="AG127">
        <v>154.99053955078125</v>
      </c>
      <c r="AH127" s="2">
        <f t="shared" si="9"/>
        <v>1.9765501186491154E-3</v>
      </c>
      <c r="AI127" s="2">
        <f t="shared" si="10"/>
        <v>154.98817443847656</v>
      </c>
      <c r="AJ127" s="2">
        <f t="shared" si="11"/>
        <v>154.98892621834881</v>
      </c>
      <c r="AK127" s="2">
        <f t="shared" si="12"/>
        <v>154.99189104352678</v>
      </c>
      <c r="AL127" s="2">
        <f t="shared" si="13"/>
        <v>154.99485586870475</v>
      </c>
      <c r="AM127" s="2">
        <f t="shared" si="14"/>
        <v>154.99526977539062</v>
      </c>
      <c r="AN127" s="89"/>
      <c r="AO127" s="64">
        <f t="shared" ref="AO127" ca="1" si="25">AN125</f>
        <v>689.040278561528</v>
      </c>
      <c r="AP127" s="88"/>
      <c r="AQ127" s="88"/>
      <c r="AR127" s="88"/>
      <c r="AS127" s="88"/>
      <c r="AT127" s="2"/>
      <c r="AU127" s="123"/>
      <c r="AV127" s="156"/>
    </row>
    <row r="128" spans="1:48">
      <c r="A128" s="14" t="str">
        <f>'data organization'!S129</f>
        <v>126:17:3.42:HI</v>
      </c>
      <c r="B128">
        <v>731.1932373046875</v>
      </c>
      <c r="C128">
        <v>724.46783447265625</v>
      </c>
      <c r="D128">
        <v>745.7388916015625</v>
      </c>
      <c r="E128">
        <v>792.0347900390625</v>
      </c>
      <c r="F128">
        <v>744.17486572265625</v>
      </c>
      <c r="G128">
        <v>709.609375</v>
      </c>
      <c r="H128">
        <v>720.87054443359375</v>
      </c>
      <c r="I128">
        <v>711.4862060546875</v>
      </c>
      <c r="J128">
        <v>704.917236328125</v>
      </c>
      <c r="K128">
        <v>779.67877197265625</v>
      </c>
      <c r="L128">
        <v>682.70770263671875</v>
      </c>
      <c r="M128">
        <v>597.6234130859375</v>
      </c>
      <c r="N128">
        <v>671.60296630859375</v>
      </c>
      <c r="O128">
        <v>631.25048828125</v>
      </c>
      <c r="P128">
        <v>587.7698974609375</v>
      </c>
      <c r="Q128">
        <v>590.42877197265625</v>
      </c>
      <c r="R128">
        <v>657.9957275390625</v>
      </c>
      <c r="U128">
        <v>915.7510986328125</v>
      </c>
      <c r="V128">
        <v>688.96392822265625</v>
      </c>
      <c r="W128">
        <v>709.29656982421875</v>
      </c>
      <c r="Z128">
        <v>741.98516845703125</v>
      </c>
      <c r="AA128">
        <v>880.872802734375</v>
      </c>
      <c r="AB128">
        <v>670.66455078125</v>
      </c>
      <c r="AC128">
        <v>709.45294189453125</v>
      </c>
      <c r="AD128">
        <v>794.06805419921875</v>
      </c>
      <c r="AE128">
        <v>497.05502319335937</v>
      </c>
      <c r="AF128">
        <v>616.704833984375</v>
      </c>
      <c r="AG128">
        <v>607.0076904296875</v>
      </c>
      <c r="AH128" s="2">
        <f t="shared" si="9"/>
        <v>88.52580067140407</v>
      </c>
      <c r="AI128" s="2">
        <f t="shared" si="10"/>
        <v>497.05502319335937</v>
      </c>
      <c r="AJ128" s="2">
        <f t="shared" si="11"/>
        <v>567.76034837033535</v>
      </c>
      <c r="AK128" s="2">
        <f t="shared" si="12"/>
        <v>700.54904937744141</v>
      </c>
      <c r="AL128" s="2">
        <f t="shared" si="13"/>
        <v>833.33775038454746</v>
      </c>
      <c r="AM128" s="2">
        <f t="shared" si="14"/>
        <v>915.7510986328125</v>
      </c>
      <c r="AN128" s="89">
        <f ca="1">INDIRECT("'calcBLUE(2)'!R"&amp;ROW('calcBLUE(2)'!$V$17)+(ROW(AN128)-ROW($AN$116))/3&amp;"C"&amp;COLUMN('calcBLUE(2)'!$V$17),FALSE)</f>
        <v>686.1829615570814</v>
      </c>
      <c r="AO128" s="64">
        <f t="shared" ref="AO128" ca="1" si="26">AN128</f>
        <v>686.1829615570814</v>
      </c>
      <c r="AP128" s="88">
        <f>AK128-AK131</f>
        <v>2.9102434430803896</v>
      </c>
      <c r="AQ128" s="88">
        <f>AK129-AK132</f>
        <v>4.0762765064528139E-4</v>
      </c>
      <c r="AR128" s="88">
        <f>AK130-AK133</f>
        <v>1.689365931838438E-4</v>
      </c>
      <c r="AS128" s="88">
        <f>data3!AM128</f>
        <v>7.5047277635142962E-2</v>
      </c>
      <c r="AT128" s="2"/>
      <c r="AU128" s="123"/>
      <c r="AV128" s="156"/>
    </row>
    <row r="129" spans="1:48">
      <c r="A129" s="14" t="str">
        <f>'data organization'!S130</f>
        <v>127:17:3.42:LO</v>
      </c>
      <c r="B129">
        <v>374.98281860351562</v>
      </c>
      <c r="C129">
        <v>374.97711181640625</v>
      </c>
      <c r="D129">
        <v>374.97711181640625</v>
      </c>
      <c r="E129">
        <v>374.98281860351562</v>
      </c>
      <c r="F129">
        <v>374.97711181640625</v>
      </c>
      <c r="G129">
        <v>374.98281860351562</v>
      </c>
      <c r="H129">
        <v>374.98281860351562</v>
      </c>
      <c r="I129">
        <v>374.98281860351562</v>
      </c>
      <c r="J129">
        <v>374.97711181640625</v>
      </c>
      <c r="K129">
        <v>374.97711181640625</v>
      </c>
      <c r="L129">
        <v>374.98281860351562</v>
      </c>
      <c r="M129">
        <v>374.98281860351562</v>
      </c>
      <c r="N129">
        <v>374.98281860351562</v>
      </c>
      <c r="O129">
        <v>374.98281860351562</v>
      </c>
      <c r="P129">
        <v>374.97137451171875</v>
      </c>
      <c r="Q129">
        <v>374.97137451171875</v>
      </c>
      <c r="R129">
        <v>374.98855590820312</v>
      </c>
      <c r="U129">
        <v>374.98855590820312</v>
      </c>
      <c r="V129">
        <v>374.97711181640625</v>
      </c>
      <c r="W129">
        <v>374.97711181640625</v>
      </c>
      <c r="Z129">
        <v>374.97711181640625</v>
      </c>
      <c r="AA129">
        <v>374.97711181640625</v>
      </c>
      <c r="AB129">
        <v>374.98281860351562</v>
      </c>
      <c r="AC129">
        <v>374.98281860351562</v>
      </c>
      <c r="AD129">
        <v>374.97711181640625</v>
      </c>
      <c r="AE129">
        <v>374.96566772460937</v>
      </c>
      <c r="AF129">
        <v>374.98281860351562</v>
      </c>
      <c r="AG129">
        <v>374.97711181640625</v>
      </c>
      <c r="AH129" s="2">
        <f t="shared" si="9"/>
        <v>5.0266096780606628E-3</v>
      </c>
      <c r="AI129" s="2">
        <f t="shared" si="10"/>
        <v>374.96566772460937</v>
      </c>
      <c r="AJ129" s="2">
        <f t="shared" si="11"/>
        <v>374.97201657787963</v>
      </c>
      <c r="AK129" s="2">
        <f t="shared" si="12"/>
        <v>374.97955649239674</v>
      </c>
      <c r="AL129" s="2">
        <f t="shared" si="13"/>
        <v>374.98709640691385</v>
      </c>
      <c r="AM129" s="2">
        <f t="shared" si="14"/>
        <v>374.98855590820312</v>
      </c>
      <c r="AN129" s="89"/>
      <c r="AO129" s="64">
        <f t="shared" ref="AO129" ca="1" si="27">AN128</f>
        <v>686.1829615570814</v>
      </c>
      <c r="AP129" s="88"/>
      <c r="AQ129" s="88"/>
      <c r="AR129" s="88"/>
      <c r="AS129" s="88"/>
      <c r="AT129" s="2"/>
      <c r="AU129" s="123"/>
      <c r="AV129" s="156"/>
    </row>
    <row r="130" spans="1:48">
      <c r="A130" s="14" t="str">
        <f>'data organization'!S131</f>
        <v>128:17:3.42:HS</v>
      </c>
      <c r="B130">
        <v>154.99526977539062</v>
      </c>
      <c r="C130">
        <v>154.99053955078125</v>
      </c>
      <c r="D130">
        <v>154.99290466308594</v>
      </c>
      <c r="E130">
        <v>154.99053955078125</v>
      </c>
      <c r="F130">
        <v>154.99053955078125</v>
      </c>
      <c r="G130">
        <v>154.99290466308594</v>
      </c>
      <c r="H130">
        <v>154.99290466308594</v>
      </c>
      <c r="I130">
        <v>154.99526977539062</v>
      </c>
      <c r="J130">
        <v>154.99290466308594</v>
      </c>
      <c r="K130">
        <v>154.99526977539062</v>
      </c>
      <c r="L130">
        <v>154.99290466308594</v>
      </c>
      <c r="M130">
        <v>154.98817443847656</v>
      </c>
      <c r="N130">
        <v>154.99290466308594</v>
      </c>
      <c r="O130">
        <v>154.99053955078125</v>
      </c>
      <c r="P130">
        <v>154.98817443847656</v>
      </c>
      <c r="Q130">
        <v>154.99053955078125</v>
      </c>
      <c r="R130">
        <v>154.99526977539062</v>
      </c>
      <c r="U130">
        <v>154.99526977539062</v>
      </c>
      <c r="V130">
        <v>154.99290466308594</v>
      </c>
      <c r="W130">
        <v>154.99290466308594</v>
      </c>
      <c r="Z130">
        <v>154.99053955078125</v>
      </c>
      <c r="AA130">
        <v>154.99526977539062</v>
      </c>
      <c r="AB130">
        <v>154.99053955078125</v>
      </c>
      <c r="AC130">
        <v>154.99053955078125</v>
      </c>
      <c r="AD130">
        <v>154.99290466308594</v>
      </c>
      <c r="AE130">
        <v>154.99053955078125</v>
      </c>
      <c r="AF130">
        <v>154.98817443847656</v>
      </c>
      <c r="AG130">
        <v>154.98817443847656</v>
      </c>
      <c r="AH130" s="2">
        <f t="shared" si="9"/>
        <v>2.3509921050283928E-3</v>
      </c>
      <c r="AI130" s="2">
        <f t="shared" si="10"/>
        <v>154.98817443847656</v>
      </c>
      <c r="AJ130" s="2">
        <f t="shared" si="11"/>
        <v>154.98844902366582</v>
      </c>
      <c r="AK130" s="2">
        <f t="shared" si="12"/>
        <v>154.99197551182337</v>
      </c>
      <c r="AL130" s="2">
        <f t="shared" si="13"/>
        <v>154.99550199998092</v>
      </c>
      <c r="AM130" s="2">
        <f t="shared" si="14"/>
        <v>154.99526977539062</v>
      </c>
      <c r="AN130" s="89"/>
      <c r="AO130" s="64">
        <f t="shared" ref="AO130" ca="1" si="28">AN128</f>
        <v>686.1829615570814</v>
      </c>
      <c r="AP130" s="88"/>
      <c r="AQ130" s="88"/>
      <c r="AR130" s="88"/>
      <c r="AS130" s="88"/>
      <c r="AT130" s="2"/>
      <c r="AU130" s="123"/>
      <c r="AV130" s="156"/>
    </row>
    <row r="131" spans="1:48">
      <c r="A131" s="14" t="str">
        <f>'data organization'!S132</f>
        <v>129:17:3.4:HI</v>
      </c>
      <c r="B131">
        <v>728.2215576171875</v>
      </c>
      <c r="C131">
        <v>721.65252685546875</v>
      </c>
      <c r="D131">
        <v>742.61083984375</v>
      </c>
      <c r="E131">
        <v>788.90667724609375</v>
      </c>
      <c r="F131">
        <v>741.20318603515625</v>
      </c>
      <c r="G131">
        <v>706.6376953125</v>
      </c>
      <c r="H131">
        <v>717.8988037109375</v>
      </c>
      <c r="I131">
        <v>708.358154296875</v>
      </c>
      <c r="J131">
        <v>701.94549560546875</v>
      </c>
      <c r="K131">
        <v>776.55072021484375</v>
      </c>
      <c r="L131">
        <v>679.73602294921875</v>
      </c>
      <c r="M131">
        <v>595.12091064453125</v>
      </c>
      <c r="N131">
        <v>668.944091796875</v>
      </c>
      <c r="O131">
        <v>628.59161376953125</v>
      </c>
      <c r="P131">
        <v>585.26739501953125</v>
      </c>
      <c r="Q131">
        <v>587.7698974609375</v>
      </c>
      <c r="R131">
        <v>655.180419921875</v>
      </c>
      <c r="U131">
        <v>911.99737548828125</v>
      </c>
      <c r="V131">
        <v>686.14862060546875</v>
      </c>
      <c r="W131">
        <v>706.32489013671875</v>
      </c>
      <c r="Z131">
        <v>738.85711669921875</v>
      </c>
      <c r="AA131">
        <v>877.11907958984375</v>
      </c>
      <c r="AB131">
        <v>668.00567626953125</v>
      </c>
      <c r="AC131">
        <v>706.48126220703125</v>
      </c>
      <c r="AD131">
        <v>790.7835693359375</v>
      </c>
      <c r="AE131">
        <v>495.02175903320312</v>
      </c>
      <c r="AF131">
        <v>614.04595947265625</v>
      </c>
      <c r="AG131">
        <v>604.5052490234375</v>
      </c>
      <c r="AH131" s="2">
        <f t="shared" ref="AH131:AH194" si="29">STDEV(B131:AG131)</f>
        <v>88.181926434552906</v>
      </c>
      <c r="AI131" s="2">
        <f t="shared" ref="AI131:AI194" si="30">MIN(B131:AG131)</f>
        <v>495.02175903320312</v>
      </c>
      <c r="AJ131" s="2">
        <f t="shared" ref="AJ131:AJ194" si="31">AK131-1.5*AH131</f>
        <v>565.36591628253166</v>
      </c>
      <c r="AK131" s="2">
        <f t="shared" ref="AK131:AK194" si="32">AVERAGE(B131:AG131)</f>
        <v>697.63880593436102</v>
      </c>
      <c r="AL131" s="2">
        <f t="shared" ref="AL131:AL194" si="33">AK131+1.5*AH131</f>
        <v>829.91169558619038</v>
      </c>
      <c r="AM131" s="2">
        <f t="shared" ref="AM131:AM194" si="34">MAX(B131:AG131)</f>
        <v>911.99737548828125</v>
      </c>
      <c r="AN131" s="89">
        <f ca="1">INDIRECT("'calcBLUE(2)'!R"&amp;ROW('calcBLUE(2)'!$V$17)+(ROW(AN131)-ROW($AN$116))/3&amp;"C"&amp;COLUMN('calcBLUE(2)'!$V$17),FALSE)</f>
        <v>683.14831072577783</v>
      </c>
      <c r="AO131" s="64">
        <f t="shared" ref="AO131" ca="1" si="35">AN131</f>
        <v>683.14831072577783</v>
      </c>
      <c r="AP131" s="88">
        <f>AK131-AK134</f>
        <v>3.0443224225724634</v>
      </c>
      <c r="AQ131" s="88">
        <f>AK132-AK135</f>
        <v>6.1471121654221861E-4</v>
      </c>
      <c r="AR131" s="88">
        <f>AK133-AK136</f>
        <v>-3.378731863961093E-4</v>
      </c>
      <c r="AS131" s="88">
        <f>data3!AM131</f>
        <v>7.5323166385771856E-2</v>
      </c>
      <c r="AT131" s="2"/>
      <c r="AU131" s="123"/>
      <c r="AV131" s="156"/>
    </row>
    <row r="132" spans="1:48">
      <c r="A132" s="14" t="str">
        <f>'data organization'!S133</f>
        <v>130:17:3.4:LO</v>
      </c>
      <c r="B132">
        <v>374.98281860351562</v>
      </c>
      <c r="C132">
        <v>374.97711181640625</v>
      </c>
      <c r="D132">
        <v>374.97711181640625</v>
      </c>
      <c r="E132">
        <v>374.98855590820312</v>
      </c>
      <c r="F132">
        <v>374.97711181640625</v>
      </c>
      <c r="G132">
        <v>374.98281860351562</v>
      </c>
      <c r="H132">
        <v>374.98281860351562</v>
      </c>
      <c r="I132">
        <v>374.98281860351562</v>
      </c>
      <c r="J132">
        <v>374.97711181640625</v>
      </c>
      <c r="K132">
        <v>374.98281860351562</v>
      </c>
      <c r="L132">
        <v>374.98281860351562</v>
      </c>
      <c r="M132">
        <v>374.97137451171875</v>
      </c>
      <c r="N132">
        <v>374.98281860351562</v>
      </c>
      <c r="O132">
        <v>374.97137451171875</v>
      </c>
      <c r="P132">
        <v>374.97137451171875</v>
      </c>
      <c r="Q132">
        <v>374.97711181640625</v>
      </c>
      <c r="R132">
        <v>374.97711181640625</v>
      </c>
      <c r="U132">
        <v>374.98855590820312</v>
      </c>
      <c r="V132">
        <v>374.97711181640625</v>
      </c>
      <c r="W132">
        <v>374.98281860351562</v>
      </c>
      <c r="Z132">
        <v>374.97711181640625</v>
      </c>
      <c r="AA132">
        <v>374.98855590820312</v>
      </c>
      <c r="AB132">
        <v>374.98281860351562</v>
      </c>
      <c r="AC132">
        <v>374.97711181640625</v>
      </c>
      <c r="AD132">
        <v>374.97711181640625</v>
      </c>
      <c r="AE132">
        <v>374.96566772460937</v>
      </c>
      <c r="AF132">
        <v>374.97711181640625</v>
      </c>
      <c r="AG132">
        <v>374.97711181640625</v>
      </c>
      <c r="AH132" s="2">
        <f t="shared" si="29"/>
        <v>5.4417381113918348E-3</v>
      </c>
      <c r="AI132" s="2">
        <f t="shared" si="30"/>
        <v>374.96566772460937</v>
      </c>
      <c r="AJ132" s="2">
        <f t="shared" si="31"/>
        <v>374.970986257579</v>
      </c>
      <c r="AK132" s="2">
        <f t="shared" si="32"/>
        <v>374.97914886474609</v>
      </c>
      <c r="AL132" s="2">
        <f t="shared" si="33"/>
        <v>374.98731147191319</v>
      </c>
      <c r="AM132" s="2">
        <f t="shared" si="34"/>
        <v>374.98855590820312</v>
      </c>
      <c r="AN132" s="89"/>
      <c r="AO132" s="64">
        <f t="shared" ref="AO132" ca="1" si="36">AN131</f>
        <v>683.14831072577783</v>
      </c>
      <c r="AP132" s="88"/>
      <c r="AQ132" s="88"/>
      <c r="AR132" s="88"/>
      <c r="AS132" s="88"/>
      <c r="AT132" s="2"/>
      <c r="AU132" s="123"/>
      <c r="AV132" s="156"/>
    </row>
    <row r="133" spans="1:48">
      <c r="A133" s="14" t="str">
        <f>'data organization'!S134</f>
        <v>131:17:3.4:HS</v>
      </c>
      <c r="B133">
        <v>154.99053955078125</v>
      </c>
      <c r="C133">
        <v>154.99526977539062</v>
      </c>
      <c r="D133">
        <v>154.99053955078125</v>
      </c>
      <c r="E133">
        <v>154.99526977539062</v>
      </c>
      <c r="F133">
        <v>154.99053955078125</v>
      </c>
      <c r="G133">
        <v>154.99053955078125</v>
      </c>
      <c r="H133">
        <v>154.99290466308594</v>
      </c>
      <c r="I133">
        <v>154.99526977539062</v>
      </c>
      <c r="J133">
        <v>154.99053955078125</v>
      </c>
      <c r="K133">
        <v>154.99053955078125</v>
      </c>
      <c r="L133">
        <v>154.99290466308594</v>
      </c>
      <c r="M133">
        <v>154.99290466308594</v>
      </c>
      <c r="N133">
        <v>154.99290466308594</v>
      </c>
      <c r="O133">
        <v>154.99053955078125</v>
      </c>
      <c r="P133">
        <v>154.99053955078125</v>
      </c>
      <c r="Q133">
        <v>154.99053955078125</v>
      </c>
      <c r="R133">
        <v>154.99053955078125</v>
      </c>
      <c r="U133">
        <v>154.99290466308594</v>
      </c>
      <c r="V133">
        <v>154.99290466308594</v>
      </c>
      <c r="W133">
        <v>154.99526977539062</v>
      </c>
      <c r="Z133">
        <v>154.99053955078125</v>
      </c>
      <c r="AA133">
        <v>154.99526977539062</v>
      </c>
      <c r="AB133">
        <v>154.99290466308594</v>
      </c>
      <c r="AC133">
        <v>154.99053955078125</v>
      </c>
      <c r="AD133">
        <v>154.99053955078125</v>
      </c>
      <c r="AE133">
        <v>154.98580932617187</v>
      </c>
      <c r="AF133">
        <v>154.99290466308594</v>
      </c>
      <c r="AG133">
        <v>154.98817443847656</v>
      </c>
      <c r="AH133" s="2">
        <f t="shared" si="29"/>
        <v>2.2742042021817476E-3</v>
      </c>
      <c r="AI133" s="2">
        <f t="shared" si="30"/>
        <v>154.98580932617187</v>
      </c>
      <c r="AJ133" s="2">
        <f t="shared" si="31"/>
        <v>154.98839526892692</v>
      </c>
      <c r="AK133" s="2">
        <f t="shared" si="32"/>
        <v>154.99180657523019</v>
      </c>
      <c r="AL133" s="2">
        <f t="shared" si="33"/>
        <v>154.99521788153345</v>
      </c>
      <c r="AM133" s="2">
        <f t="shared" si="34"/>
        <v>154.99526977539062</v>
      </c>
      <c r="AN133" s="89"/>
      <c r="AO133" s="64">
        <f t="shared" ref="AO133" ca="1" si="37">AN131</f>
        <v>683.14831072577783</v>
      </c>
      <c r="AP133" s="88"/>
      <c r="AQ133" s="88"/>
      <c r="AR133" s="88"/>
      <c r="AS133" s="88"/>
      <c r="AT133" s="2"/>
      <c r="AU133" s="123"/>
      <c r="AV133" s="156"/>
    </row>
    <row r="134" spans="1:48">
      <c r="A134" s="14" t="str">
        <f>'data organization'!S135</f>
        <v>132:17:3.38:HI</v>
      </c>
      <c r="B134">
        <v>725.09344482421875</v>
      </c>
      <c r="C134">
        <v>718.3680419921875</v>
      </c>
      <c r="D134">
        <v>739.3262939453125</v>
      </c>
      <c r="E134">
        <v>785.46575927734375</v>
      </c>
      <c r="F134">
        <v>737.91864013671875</v>
      </c>
      <c r="G134">
        <v>703.50958251953125</v>
      </c>
      <c r="H134">
        <v>714.770751953125</v>
      </c>
      <c r="I134">
        <v>705.38641357421875</v>
      </c>
      <c r="J134">
        <v>698.81744384765625</v>
      </c>
      <c r="K134">
        <v>773.10980224609375</v>
      </c>
      <c r="L134">
        <v>676.92071533203125</v>
      </c>
      <c r="M134">
        <v>592.4620361328125</v>
      </c>
      <c r="N134">
        <v>665.97235107421875</v>
      </c>
      <c r="O134">
        <v>625.93267822265625</v>
      </c>
      <c r="P134">
        <v>582.76495361328125</v>
      </c>
      <c r="Q134">
        <v>585.26739501953125</v>
      </c>
      <c r="R134">
        <v>652.36517333984375</v>
      </c>
      <c r="U134">
        <v>907.93084716796875</v>
      </c>
      <c r="V134">
        <v>683.17694091796875</v>
      </c>
      <c r="W134">
        <v>703.19677734375</v>
      </c>
      <c r="Z134">
        <v>735.72900390625</v>
      </c>
      <c r="AA134">
        <v>873.3653564453125</v>
      </c>
      <c r="AB134">
        <v>665.033935546875</v>
      </c>
      <c r="AC134">
        <v>703.3531494140625</v>
      </c>
      <c r="AD134">
        <v>787.3426513671875</v>
      </c>
      <c r="AE134">
        <v>492.83206176757812</v>
      </c>
      <c r="AF134">
        <v>611.38702392578125</v>
      </c>
      <c r="AG134">
        <v>601.8463134765625</v>
      </c>
      <c r="AH134" s="2">
        <f t="shared" si="29"/>
        <v>87.789607352014173</v>
      </c>
      <c r="AI134" s="2">
        <f t="shared" si="30"/>
        <v>492.83206176757812</v>
      </c>
      <c r="AJ134" s="2">
        <f t="shared" si="31"/>
        <v>562.91007248376729</v>
      </c>
      <c r="AK134" s="2">
        <f t="shared" si="32"/>
        <v>694.59448351178855</v>
      </c>
      <c r="AL134" s="2">
        <f t="shared" si="33"/>
        <v>826.27889453980981</v>
      </c>
      <c r="AM134" s="2">
        <f t="shared" si="34"/>
        <v>907.93084716796875</v>
      </c>
      <c r="AN134" s="89">
        <f ca="1">INDIRECT("'calcBLUE(2)'!R"&amp;ROW('calcBLUE(2)'!$V$17)+(ROW(AN134)-ROW($AN$116))/3&amp;"C"&amp;COLUMN('calcBLUE(2)'!$V$17),FALSE)</f>
        <v>680.10250391316731</v>
      </c>
      <c r="AO134" s="64">
        <f t="shared" ref="AO134" ca="1" si="38">AN134</f>
        <v>680.10250391316731</v>
      </c>
      <c r="AP134" s="88">
        <f>AK134-AK137</f>
        <v>3.1839556012835146</v>
      </c>
      <c r="AQ134" s="88">
        <f>AK135-AK138</f>
        <v>1.4288766043364376E-3</v>
      </c>
      <c r="AR134" s="88">
        <f>AK136-AK139</f>
        <v>5.068097795799531E-4</v>
      </c>
      <c r="AS134" s="88">
        <f>data3!AM134</f>
        <v>7.8484442926225029E-2</v>
      </c>
      <c r="AT134" s="2"/>
      <c r="AU134" s="123"/>
      <c r="AV134" s="156"/>
    </row>
    <row r="135" spans="1:48">
      <c r="A135" s="14" t="str">
        <f>'data organization'!S136</f>
        <v>133:17:3.38:LO</v>
      </c>
      <c r="B135">
        <v>374.97711181640625</v>
      </c>
      <c r="C135">
        <v>374.98281860351562</v>
      </c>
      <c r="D135">
        <v>374.97711181640625</v>
      </c>
      <c r="E135">
        <v>374.98855590820312</v>
      </c>
      <c r="F135">
        <v>374.97711181640625</v>
      </c>
      <c r="G135">
        <v>374.98281860351562</v>
      </c>
      <c r="H135">
        <v>374.98281860351562</v>
      </c>
      <c r="I135">
        <v>374.97711181640625</v>
      </c>
      <c r="J135">
        <v>374.97137451171875</v>
      </c>
      <c r="K135">
        <v>374.98281860351562</v>
      </c>
      <c r="L135">
        <v>374.98281860351562</v>
      </c>
      <c r="M135">
        <v>374.97137451171875</v>
      </c>
      <c r="N135">
        <v>374.98281860351562</v>
      </c>
      <c r="O135">
        <v>374.97137451171875</v>
      </c>
      <c r="P135">
        <v>374.97711181640625</v>
      </c>
      <c r="Q135">
        <v>374.97137451171875</v>
      </c>
      <c r="R135">
        <v>374.97711181640625</v>
      </c>
      <c r="U135">
        <v>374.98281860351562</v>
      </c>
      <c r="V135">
        <v>374.98855590820312</v>
      </c>
      <c r="W135">
        <v>374.98281860351562</v>
      </c>
      <c r="Z135">
        <v>374.97711181640625</v>
      </c>
      <c r="AA135">
        <v>374.97711181640625</v>
      </c>
      <c r="AB135">
        <v>374.98281860351562</v>
      </c>
      <c r="AC135">
        <v>374.97711181640625</v>
      </c>
      <c r="AD135">
        <v>374.97711181640625</v>
      </c>
      <c r="AE135">
        <v>374.96566772460937</v>
      </c>
      <c r="AF135">
        <v>374.98281860351562</v>
      </c>
      <c r="AG135">
        <v>374.97137451171875</v>
      </c>
      <c r="AH135" s="2">
        <f t="shared" si="29"/>
        <v>5.5327778391927743E-3</v>
      </c>
      <c r="AI135" s="2">
        <f t="shared" si="30"/>
        <v>374.96566772460937</v>
      </c>
      <c r="AJ135" s="2">
        <f t="shared" si="31"/>
        <v>374.97023498677078</v>
      </c>
      <c r="AK135" s="2">
        <f t="shared" si="32"/>
        <v>374.97853415352955</v>
      </c>
      <c r="AL135" s="2">
        <f t="shared" si="33"/>
        <v>374.98683332028833</v>
      </c>
      <c r="AM135" s="2">
        <f t="shared" si="34"/>
        <v>374.98855590820312</v>
      </c>
      <c r="AN135" s="89"/>
      <c r="AO135" s="64">
        <f t="shared" ref="AO135" ca="1" si="39">AN134</f>
        <v>680.10250391316731</v>
      </c>
      <c r="AP135" s="88"/>
      <c r="AQ135" s="88"/>
      <c r="AR135" s="88"/>
      <c r="AS135" s="88"/>
      <c r="AT135" s="2"/>
      <c r="AU135" s="123"/>
      <c r="AV135" s="156"/>
    </row>
    <row r="136" spans="1:48">
      <c r="A136" s="14" t="str">
        <f>'data organization'!S137</f>
        <v>134:17:3.38:HS</v>
      </c>
      <c r="B136">
        <v>154.99053955078125</v>
      </c>
      <c r="C136">
        <v>154.99526977539062</v>
      </c>
      <c r="D136">
        <v>154.99053955078125</v>
      </c>
      <c r="E136">
        <v>154.99290466308594</v>
      </c>
      <c r="F136">
        <v>154.99053955078125</v>
      </c>
      <c r="G136">
        <v>154.99290466308594</v>
      </c>
      <c r="H136">
        <v>154.99290466308594</v>
      </c>
      <c r="I136">
        <v>154.99526977539062</v>
      </c>
      <c r="J136">
        <v>154.99053955078125</v>
      </c>
      <c r="K136">
        <v>154.99526977539062</v>
      </c>
      <c r="L136">
        <v>154.99290466308594</v>
      </c>
      <c r="M136">
        <v>154.99053955078125</v>
      </c>
      <c r="N136">
        <v>154.99290466308594</v>
      </c>
      <c r="O136">
        <v>154.99053955078125</v>
      </c>
      <c r="P136">
        <v>154.98817443847656</v>
      </c>
      <c r="Q136">
        <v>154.99053955078125</v>
      </c>
      <c r="R136">
        <v>154.99526977539062</v>
      </c>
      <c r="U136">
        <v>154.99526977539062</v>
      </c>
      <c r="V136">
        <v>154.99290466308594</v>
      </c>
      <c r="W136">
        <v>154.99526977539062</v>
      </c>
      <c r="Z136">
        <v>154.99053955078125</v>
      </c>
      <c r="AA136">
        <v>154.99526977539062</v>
      </c>
      <c r="AB136">
        <v>154.99290466308594</v>
      </c>
      <c r="AC136">
        <v>154.99053955078125</v>
      </c>
      <c r="AD136">
        <v>154.99053955078125</v>
      </c>
      <c r="AE136">
        <v>154.98580932617187</v>
      </c>
      <c r="AF136">
        <v>154.99290466308594</v>
      </c>
      <c r="AG136">
        <v>154.99053955078125</v>
      </c>
      <c r="AH136" s="2">
        <f t="shared" si="29"/>
        <v>2.4131162042353225E-3</v>
      </c>
      <c r="AI136" s="2">
        <f t="shared" si="30"/>
        <v>154.98580932617187</v>
      </c>
      <c r="AJ136" s="2">
        <f t="shared" si="31"/>
        <v>154.98852477411023</v>
      </c>
      <c r="AK136" s="2">
        <f t="shared" si="32"/>
        <v>154.99214444841658</v>
      </c>
      <c r="AL136" s="2">
        <f t="shared" si="33"/>
        <v>154.99576412272293</v>
      </c>
      <c r="AM136" s="2">
        <f t="shared" si="34"/>
        <v>154.99526977539062</v>
      </c>
      <c r="AN136" s="89"/>
      <c r="AO136" s="64">
        <f t="shared" ref="AO136" ca="1" si="40">AN134</f>
        <v>680.10250391316731</v>
      </c>
      <c r="AP136" s="88"/>
      <c r="AQ136" s="88"/>
      <c r="AR136" s="88"/>
      <c r="AS136" s="88"/>
      <c r="AT136" s="2"/>
      <c r="AU136" s="123"/>
      <c r="AV136" s="156"/>
    </row>
    <row r="137" spans="1:48">
      <c r="A137" s="14" t="str">
        <f>'data organization'!S138</f>
        <v>135:17:3.36:HI</v>
      </c>
      <c r="B137">
        <v>721.96533203125</v>
      </c>
      <c r="C137">
        <v>715.08355712890625</v>
      </c>
      <c r="D137">
        <v>736.04180908203125</v>
      </c>
      <c r="E137">
        <v>781.7120361328125</v>
      </c>
      <c r="F137">
        <v>734.477783203125</v>
      </c>
      <c r="G137">
        <v>700.3814697265625</v>
      </c>
      <c r="H137">
        <v>711.4862060546875</v>
      </c>
      <c r="I137">
        <v>702.1019287109375</v>
      </c>
      <c r="J137">
        <v>695.6893310546875</v>
      </c>
      <c r="K137">
        <v>769.512451171875</v>
      </c>
      <c r="L137">
        <v>673.7926025390625</v>
      </c>
      <c r="M137">
        <v>589.80316162109375</v>
      </c>
      <c r="N137">
        <v>662.84429931640625</v>
      </c>
      <c r="O137">
        <v>622.96099853515625</v>
      </c>
      <c r="P137">
        <v>580.1060791015625</v>
      </c>
      <c r="Q137">
        <v>582.6085205078125</v>
      </c>
      <c r="R137">
        <v>649.3934326171875</v>
      </c>
      <c r="U137">
        <v>903.86431884765625</v>
      </c>
      <c r="V137">
        <v>680.048828125</v>
      </c>
      <c r="W137">
        <v>700.06866455078125</v>
      </c>
      <c r="Z137">
        <v>732.2880859375</v>
      </c>
      <c r="AA137">
        <v>869.298828125</v>
      </c>
      <c r="AB137">
        <v>661.90582275390625</v>
      </c>
      <c r="AC137">
        <v>700.22509765625</v>
      </c>
      <c r="AD137">
        <v>783.74530029296875</v>
      </c>
      <c r="AE137">
        <v>490.48599243164062</v>
      </c>
      <c r="AF137">
        <v>608.57177734375</v>
      </c>
      <c r="AG137">
        <v>599.03106689453125</v>
      </c>
      <c r="AH137" s="2">
        <f t="shared" si="29"/>
        <v>87.397700757114734</v>
      </c>
      <c r="AI137" s="2">
        <f t="shared" si="30"/>
        <v>490.48599243164062</v>
      </c>
      <c r="AJ137" s="2">
        <f t="shared" si="31"/>
        <v>560.31397677483301</v>
      </c>
      <c r="AK137" s="2">
        <f t="shared" si="32"/>
        <v>691.41052791050504</v>
      </c>
      <c r="AL137" s="2">
        <f t="shared" si="33"/>
        <v>822.50707904617707</v>
      </c>
      <c r="AM137" s="2">
        <f t="shared" si="34"/>
        <v>903.86431884765625</v>
      </c>
      <c r="AN137" s="89">
        <f ca="1">INDIRECT("'calcBLUE(2)'!R"&amp;ROW('calcBLUE(2)'!$V$17)+(ROW(AN137)-ROW($AN$116))/3&amp;"C"&amp;COLUMN('calcBLUE(2)'!$V$17),FALSE)</f>
        <v>676.92886607478511</v>
      </c>
      <c r="AO137" s="64">
        <f t="shared" ref="AO137" ca="1" si="41">AN137</f>
        <v>676.92886607478511</v>
      </c>
      <c r="AP137" s="88">
        <f>AK137-AK140</f>
        <v>3.2733285086495698</v>
      </c>
      <c r="AQ137" s="88">
        <f>AK138-AK141</f>
        <v>-4.0653773714893759E-4</v>
      </c>
      <c r="AR137" s="88">
        <f>AK139-AK142</f>
        <v>4.223414829880312E-4</v>
      </c>
      <c r="AS137" s="88">
        <f>data3!AM137</f>
        <v>7.6401372109689447E-2</v>
      </c>
      <c r="AT137" s="2"/>
      <c r="AU137" s="123"/>
      <c r="AV137" s="156"/>
    </row>
    <row r="138" spans="1:48">
      <c r="A138" s="14" t="str">
        <f>'data organization'!S139</f>
        <v>136:17:3.36:LO</v>
      </c>
      <c r="B138">
        <v>374.98281860351562</v>
      </c>
      <c r="C138">
        <v>374.97711181640625</v>
      </c>
      <c r="D138">
        <v>374.97711181640625</v>
      </c>
      <c r="E138">
        <v>374.98281860351562</v>
      </c>
      <c r="F138">
        <v>374.97711181640625</v>
      </c>
      <c r="G138">
        <v>374.98281860351562</v>
      </c>
      <c r="H138">
        <v>374.98281860351562</v>
      </c>
      <c r="I138">
        <v>374.98281860351562</v>
      </c>
      <c r="J138">
        <v>374.97711181640625</v>
      </c>
      <c r="K138">
        <v>374.97711181640625</v>
      </c>
      <c r="L138">
        <v>374.98281860351562</v>
      </c>
      <c r="M138">
        <v>374.97137451171875</v>
      </c>
      <c r="N138">
        <v>374.97711181640625</v>
      </c>
      <c r="O138">
        <v>374.97711181640625</v>
      </c>
      <c r="P138">
        <v>374.97137451171875</v>
      </c>
      <c r="Q138">
        <v>374.97711181640625</v>
      </c>
      <c r="R138">
        <v>374.97711181640625</v>
      </c>
      <c r="U138">
        <v>374.98855590820312</v>
      </c>
      <c r="V138">
        <v>374.97711181640625</v>
      </c>
      <c r="W138">
        <v>374.97711181640625</v>
      </c>
      <c r="Z138">
        <v>374.97137451171875</v>
      </c>
      <c r="AA138">
        <v>374.97711181640625</v>
      </c>
      <c r="AB138">
        <v>374.97137451171875</v>
      </c>
      <c r="AC138">
        <v>374.97137451171875</v>
      </c>
      <c r="AD138">
        <v>374.97711181640625</v>
      </c>
      <c r="AE138">
        <v>374.96566772460937</v>
      </c>
      <c r="AF138">
        <v>374.97711181640625</v>
      </c>
      <c r="AG138">
        <v>374.97137451171875</v>
      </c>
      <c r="AH138" s="2">
        <f t="shared" si="29"/>
        <v>4.9247589970342837E-3</v>
      </c>
      <c r="AI138" s="2">
        <f t="shared" si="30"/>
        <v>374.96566772460937</v>
      </c>
      <c r="AJ138" s="2">
        <f t="shared" si="31"/>
        <v>374.96971813842964</v>
      </c>
      <c r="AK138" s="2">
        <f t="shared" si="32"/>
        <v>374.97710527692522</v>
      </c>
      <c r="AL138" s="2">
        <f t="shared" si="33"/>
        <v>374.98449241542079</v>
      </c>
      <c r="AM138" s="2">
        <f t="shared" si="34"/>
        <v>374.98855590820312</v>
      </c>
      <c r="AN138" s="89"/>
      <c r="AO138" s="64">
        <f t="shared" ref="AO138" ca="1" si="42">AN137</f>
        <v>676.92886607478511</v>
      </c>
      <c r="AP138" s="88"/>
      <c r="AQ138" s="88"/>
      <c r="AR138" s="88"/>
      <c r="AS138" s="88"/>
      <c r="AT138" s="2"/>
      <c r="AU138" s="123"/>
      <c r="AV138" s="156"/>
    </row>
    <row r="139" spans="1:48">
      <c r="A139" s="14" t="str">
        <f>'data organization'!S140</f>
        <v>137:17:3.36:HS</v>
      </c>
      <c r="B139">
        <v>154.99053955078125</v>
      </c>
      <c r="C139">
        <v>154.99526977539062</v>
      </c>
      <c r="D139">
        <v>154.98817443847656</v>
      </c>
      <c r="E139">
        <v>154.99526977539062</v>
      </c>
      <c r="F139">
        <v>154.99290466308594</v>
      </c>
      <c r="G139">
        <v>154.99526977539062</v>
      </c>
      <c r="H139">
        <v>154.99290466308594</v>
      </c>
      <c r="I139">
        <v>154.99290466308594</v>
      </c>
      <c r="J139">
        <v>154.99053955078125</v>
      </c>
      <c r="K139">
        <v>154.99526977539062</v>
      </c>
      <c r="L139">
        <v>154.99290466308594</v>
      </c>
      <c r="M139">
        <v>154.99290466308594</v>
      </c>
      <c r="N139">
        <v>154.99290466308594</v>
      </c>
      <c r="O139">
        <v>154.98817443847656</v>
      </c>
      <c r="P139">
        <v>154.98817443847656</v>
      </c>
      <c r="Q139">
        <v>154.98817443847656</v>
      </c>
      <c r="R139">
        <v>154.99053955078125</v>
      </c>
      <c r="U139">
        <v>154.99526977539062</v>
      </c>
      <c r="V139">
        <v>154.99053955078125</v>
      </c>
      <c r="W139">
        <v>154.99053955078125</v>
      </c>
      <c r="Z139">
        <v>154.98817443847656</v>
      </c>
      <c r="AA139">
        <v>154.99526977539062</v>
      </c>
      <c r="AB139">
        <v>154.99290466308594</v>
      </c>
      <c r="AC139">
        <v>154.99053955078125</v>
      </c>
      <c r="AD139">
        <v>154.99290466308594</v>
      </c>
      <c r="AE139">
        <v>154.98580932617187</v>
      </c>
      <c r="AF139">
        <v>154.99053955078125</v>
      </c>
      <c r="AG139">
        <v>154.99053955078125</v>
      </c>
      <c r="AH139" s="2">
        <f t="shared" si="29"/>
        <v>2.6914245881840982E-3</v>
      </c>
      <c r="AI139" s="2">
        <f t="shared" si="30"/>
        <v>154.98580932617187</v>
      </c>
      <c r="AJ139" s="2">
        <f t="shared" si="31"/>
        <v>154.98760050175471</v>
      </c>
      <c r="AK139" s="2">
        <f t="shared" si="32"/>
        <v>154.991637638637</v>
      </c>
      <c r="AL139" s="2">
        <f t="shared" si="33"/>
        <v>154.99567477551929</v>
      </c>
      <c r="AM139" s="2">
        <f t="shared" si="34"/>
        <v>154.99526977539062</v>
      </c>
      <c r="AN139" s="89"/>
      <c r="AO139" s="64">
        <f t="shared" ref="AO139" ca="1" si="43">AN137</f>
        <v>676.92886607478511</v>
      </c>
      <c r="AP139" s="88"/>
      <c r="AQ139" s="88"/>
      <c r="AR139" s="88"/>
      <c r="AS139" s="88"/>
      <c r="AT139" s="2"/>
      <c r="AU139" s="123"/>
      <c r="AV139" s="156"/>
    </row>
    <row r="140" spans="1:48">
      <c r="A140" s="14" t="str">
        <f>'data organization'!S141</f>
        <v>138:17:3.34:HI</v>
      </c>
      <c r="B140">
        <v>718.68084716796875</v>
      </c>
      <c r="C140">
        <v>711.79901123046875</v>
      </c>
      <c r="D140">
        <v>732.60089111328125</v>
      </c>
      <c r="E140">
        <v>778.11474609375</v>
      </c>
      <c r="F140">
        <v>731.036865234375</v>
      </c>
      <c r="G140">
        <v>697.09698486328125</v>
      </c>
      <c r="H140">
        <v>708.20172119140625</v>
      </c>
      <c r="I140">
        <v>698.81744384765625</v>
      </c>
      <c r="J140">
        <v>692.40484619140625</v>
      </c>
      <c r="K140">
        <v>765.9151611328125</v>
      </c>
      <c r="L140">
        <v>670.50811767578125</v>
      </c>
      <c r="M140">
        <v>586.98785400390625</v>
      </c>
      <c r="N140">
        <v>659.7161865234375</v>
      </c>
      <c r="O140">
        <v>619.98931884765625</v>
      </c>
      <c r="P140">
        <v>577.290771484375</v>
      </c>
      <c r="Q140">
        <v>579.793212890625</v>
      </c>
      <c r="R140">
        <v>646.265380859375</v>
      </c>
      <c r="U140">
        <v>899.4849853515625</v>
      </c>
      <c r="V140">
        <v>676.76434326171875</v>
      </c>
      <c r="W140">
        <v>696.7841796875</v>
      </c>
      <c r="Z140">
        <v>728.84716796875</v>
      </c>
      <c r="AA140">
        <v>865.2322998046875</v>
      </c>
      <c r="AB140">
        <v>658.621337890625</v>
      </c>
      <c r="AC140">
        <v>696.7841796875</v>
      </c>
      <c r="AD140">
        <v>779.9915771484375</v>
      </c>
      <c r="AE140">
        <v>488.13992309570312</v>
      </c>
      <c r="AF140">
        <v>605.7564697265625</v>
      </c>
      <c r="AG140">
        <v>596.21575927734375</v>
      </c>
      <c r="AH140" s="2">
        <f t="shared" si="29"/>
        <v>86.997951455043207</v>
      </c>
      <c r="AI140" s="2">
        <f t="shared" si="30"/>
        <v>488.13992309570312</v>
      </c>
      <c r="AJ140" s="2">
        <f t="shared" si="31"/>
        <v>557.64027221929064</v>
      </c>
      <c r="AK140" s="2">
        <f t="shared" si="32"/>
        <v>688.13719940185547</v>
      </c>
      <c r="AL140" s="2">
        <f t="shared" si="33"/>
        <v>818.6341265844203</v>
      </c>
      <c r="AM140" s="2">
        <f t="shared" si="34"/>
        <v>899.4849853515625</v>
      </c>
      <c r="AN140" s="89">
        <f ca="1">INDIRECT("'calcBLUE(2)'!R"&amp;ROW('calcBLUE(2)'!$V$17)+(ROW(AN140)-ROW($AN$116))/3&amp;"C"&amp;COLUMN('calcBLUE(2)'!$V$17),FALSE)</f>
        <v>673.83946037358714</v>
      </c>
      <c r="AO140" s="64">
        <f t="shared" ref="AO140" ca="1" si="44">AN140</f>
        <v>673.83946037358714</v>
      </c>
      <c r="AP140" s="88">
        <f>AK140-AK143</f>
        <v>3.1336800711495698</v>
      </c>
      <c r="AQ140" s="88">
        <f>AK141-AK144</f>
        <v>8.1634521484375E-4</v>
      </c>
      <c r="AR140" s="88">
        <f>AK142-AK145</f>
        <v>4.223414829880312E-4</v>
      </c>
      <c r="AS140" s="88">
        <f>data3!AM140</f>
        <v>6.9194609119044515E-2</v>
      </c>
      <c r="AT140" s="2"/>
      <c r="AU140" s="123"/>
      <c r="AV140" s="156"/>
    </row>
    <row r="141" spans="1:48">
      <c r="A141" s="14" t="str">
        <f>'data organization'!S142</f>
        <v>139:17:3.34:LO</v>
      </c>
      <c r="B141">
        <v>374.97711181640625</v>
      </c>
      <c r="C141">
        <v>374.98281860351562</v>
      </c>
      <c r="D141">
        <v>374.97137451171875</v>
      </c>
      <c r="E141">
        <v>374.98281860351562</v>
      </c>
      <c r="F141">
        <v>374.98281860351562</v>
      </c>
      <c r="G141">
        <v>374.98281860351562</v>
      </c>
      <c r="H141">
        <v>374.97711181640625</v>
      </c>
      <c r="I141">
        <v>374.98281860351562</v>
      </c>
      <c r="J141">
        <v>374.97711181640625</v>
      </c>
      <c r="K141">
        <v>374.97711181640625</v>
      </c>
      <c r="L141">
        <v>374.98281860351562</v>
      </c>
      <c r="M141">
        <v>374.96566772460937</v>
      </c>
      <c r="N141">
        <v>374.98281860351562</v>
      </c>
      <c r="O141">
        <v>374.97137451171875</v>
      </c>
      <c r="P141">
        <v>374.97711181640625</v>
      </c>
      <c r="Q141">
        <v>374.97711181640625</v>
      </c>
      <c r="R141">
        <v>374.97137451171875</v>
      </c>
      <c r="U141">
        <v>374.98281860351562</v>
      </c>
      <c r="V141">
        <v>374.97711181640625</v>
      </c>
      <c r="W141">
        <v>374.98281860351562</v>
      </c>
      <c r="Z141">
        <v>374.97711181640625</v>
      </c>
      <c r="AA141">
        <v>374.98281860351562</v>
      </c>
      <c r="AB141">
        <v>374.97137451171875</v>
      </c>
      <c r="AC141">
        <v>374.97137451171875</v>
      </c>
      <c r="AD141">
        <v>374.97711181640625</v>
      </c>
      <c r="AE141">
        <v>374.96566772460937</v>
      </c>
      <c r="AF141">
        <v>374.97711181640625</v>
      </c>
      <c r="AG141">
        <v>374.98281860351562</v>
      </c>
      <c r="AH141" s="2">
        <f t="shared" si="29"/>
        <v>5.3758012280964223E-3</v>
      </c>
      <c r="AI141" s="2">
        <f t="shared" si="30"/>
        <v>374.96566772460937</v>
      </c>
      <c r="AJ141" s="2">
        <f t="shared" si="31"/>
        <v>374.9694481128202</v>
      </c>
      <c r="AK141" s="2">
        <f t="shared" si="32"/>
        <v>374.97751181466236</v>
      </c>
      <c r="AL141" s="2">
        <f t="shared" si="33"/>
        <v>374.98557551650453</v>
      </c>
      <c r="AM141" s="2">
        <f t="shared" si="34"/>
        <v>374.98281860351562</v>
      </c>
      <c r="AN141" s="89"/>
      <c r="AO141" s="64">
        <f t="shared" ref="AO141" ca="1" si="45">AN140</f>
        <v>673.83946037358714</v>
      </c>
      <c r="AP141" s="88"/>
      <c r="AQ141" s="88"/>
      <c r="AR141" s="88"/>
      <c r="AS141" s="88"/>
      <c r="AT141" s="2"/>
      <c r="AU141" s="123"/>
      <c r="AV141" s="156"/>
    </row>
    <row r="142" spans="1:48">
      <c r="A142" s="14" t="str">
        <f>'data organization'!S143</f>
        <v>140:17:3.34:HS</v>
      </c>
      <c r="B142">
        <v>154.99290466308594</v>
      </c>
      <c r="C142">
        <v>154.99526977539062</v>
      </c>
      <c r="D142">
        <v>154.98817443847656</v>
      </c>
      <c r="E142">
        <v>154.99526977539062</v>
      </c>
      <c r="F142">
        <v>154.99290466308594</v>
      </c>
      <c r="G142">
        <v>154.99526977539062</v>
      </c>
      <c r="H142">
        <v>154.99290466308594</v>
      </c>
      <c r="I142">
        <v>154.99526977539062</v>
      </c>
      <c r="J142">
        <v>154.98817443847656</v>
      </c>
      <c r="K142">
        <v>154.99053955078125</v>
      </c>
      <c r="L142">
        <v>154.99053955078125</v>
      </c>
      <c r="M142">
        <v>154.99290466308594</v>
      </c>
      <c r="N142">
        <v>154.99053955078125</v>
      </c>
      <c r="O142">
        <v>154.99053955078125</v>
      </c>
      <c r="P142">
        <v>154.98817443847656</v>
      </c>
      <c r="Q142">
        <v>154.98817443847656</v>
      </c>
      <c r="R142">
        <v>154.99290466308594</v>
      </c>
      <c r="U142">
        <v>154.99526977539062</v>
      </c>
      <c r="V142">
        <v>154.99053955078125</v>
      </c>
      <c r="W142">
        <v>154.99053955078125</v>
      </c>
      <c r="Z142">
        <v>154.99053955078125</v>
      </c>
      <c r="AA142">
        <v>154.99053955078125</v>
      </c>
      <c r="AB142">
        <v>154.98817443847656</v>
      </c>
      <c r="AC142">
        <v>154.99053955078125</v>
      </c>
      <c r="AD142">
        <v>154.99053955078125</v>
      </c>
      <c r="AE142">
        <v>154.98580932617187</v>
      </c>
      <c r="AF142">
        <v>154.99053955078125</v>
      </c>
      <c r="AG142">
        <v>154.99053955078125</v>
      </c>
      <c r="AH142" s="2">
        <f t="shared" si="29"/>
        <v>2.5632876948690668E-3</v>
      </c>
      <c r="AI142" s="2">
        <f t="shared" si="30"/>
        <v>154.98580932617187</v>
      </c>
      <c r="AJ142" s="2">
        <f t="shared" si="31"/>
        <v>154.98737036561172</v>
      </c>
      <c r="AK142" s="2">
        <f t="shared" si="32"/>
        <v>154.99121529715401</v>
      </c>
      <c r="AL142" s="2">
        <f t="shared" si="33"/>
        <v>154.9950602286963</v>
      </c>
      <c r="AM142" s="2">
        <f t="shared" si="34"/>
        <v>154.99526977539062</v>
      </c>
      <c r="AN142" s="89"/>
      <c r="AO142" s="64">
        <f t="shared" ref="AO142" ca="1" si="46">AN140</f>
        <v>673.83946037358714</v>
      </c>
      <c r="AP142" s="88"/>
      <c r="AQ142" s="88"/>
      <c r="AR142" s="88"/>
      <c r="AS142" s="88"/>
      <c r="AT142" s="2"/>
      <c r="AU142" s="123"/>
      <c r="AV142" s="156"/>
    </row>
    <row r="143" spans="1:48">
      <c r="A143" s="14" t="str">
        <f>'data organization'!S144</f>
        <v>141:17:3.32:HI</v>
      </c>
      <c r="B143">
        <v>721.65252685546875</v>
      </c>
      <c r="C143">
        <v>708.358154296875</v>
      </c>
      <c r="D143">
        <v>729.00360107421875</v>
      </c>
      <c r="E143">
        <v>774.20465087890625</v>
      </c>
      <c r="F143">
        <v>727.43951416015625</v>
      </c>
      <c r="G143">
        <v>693.65606689453125</v>
      </c>
      <c r="H143">
        <v>704.60443115234375</v>
      </c>
      <c r="I143">
        <v>695.37652587890625</v>
      </c>
      <c r="J143">
        <v>688.96392822265625</v>
      </c>
      <c r="K143">
        <v>762.16143798828125</v>
      </c>
      <c r="L143">
        <v>667.3800048828125</v>
      </c>
      <c r="M143">
        <v>584.172607421875</v>
      </c>
      <c r="N143">
        <v>656.43170166015625</v>
      </c>
      <c r="O143">
        <v>617.01763916015625</v>
      </c>
      <c r="P143">
        <v>574.4754638671875</v>
      </c>
      <c r="Q143">
        <v>576.97796630859375</v>
      </c>
      <c r="R143">
        <v>643.13726806640625</v>
      </c>
      <c r="U143">
        <v>895.10565185546875</v>
      </c>
      <c r="V143">
        <v>673.47979736328125</v>
      </c>
      <c r="W143">
        <v>693.34326171875</v>
      </c>
      <c r="Z143">
        <v>725.2498779296875</v>
      </c>
      <c r="AA143">
        <v>861.0093994140625</v>
      </c>
      <c r="AB143">
        <v>655.49322509765625</v>
      </c>
      <c r="AC143">
        <v>693.34326171875</v>
      </c>
      <c r="AD143">
        <v>776.08148193359375</v>
      </c>
      <c r="AE143">
        <v>485.79385375976562</v>
      </c>
      <c r="AF143">
        <v>602.7847900390625</v>
      </c>
      <c r="AG143">
        <v>593.40045166015625</v>
      </c>
      <c r="AH143" s="2">
        <f t="shared" si="29"/>
        <v>86.642478520722221</v>
      </c>
      <c r="AI143" s="2">
        <f t="shared" si="30"/>
        <v>485.79385375976562</v>
      </c>
      <c r="AJ143" s="2">
        <f t="shared" si="31"/>
        <v>555.03980154962255</v>
      </c>
      <c r="AK143" s="2">
        <f t="shared" si="32"/>
        <v>685.0035193307059</v>
      </c>
      <c r="AL143" s="2">
        <f t="shared" si="33"/>
        <v>814.96723711178925</v>
      </c>
      <c r="AM143" s="2">
        <f t="shared" si="34"/>
        <v>895.10565185546875</v>
      </c>
      <c r="AN143" s="89">
        <f ca="1">INDIRECT("'calcBLUE(2)'!R"&amp;ROW('calcBLUE(2)'!$V$17)+(ROW(AN143)-ROW($AN$116))/3&amp;"C"&amp;COLUMN('calcBLUE(2)'!$V$17),FALSE)</f>
        <v>671.04147109667167</v>
      </c>
      <c r="AO143" s="64">
        <f t="shared" ref="AO143" ca="1" si="47">AN143</f>
        <v>671.04147109667167</v>
      </c>
      <c r="AP143" s="88">
        <f>AK143-AK146</f>
        <v>3.4185703822544156</v>
      </c>
      <c r="AQ143" s="88">
        <f>AK144-AK147</f>
        <v>-8.1852504189328101E-4</v>
      </c>
      <c r="AR143" s="88">
        <f>AK145-AK148</f>
        <v>-5.068097795799531E-4</v>
      </c>
      <c r="AS143" s="88">
        <f>data3!AM143</f>
        <v>7.6145295173891014E-2</v>
      </c>
      <c r="AT143" s="2"/>
      <c r="AU143" s="123"/>
      <c r="AV143" s="156"/>
    </row>
    <row r="144" spans="1:48">
      <c r="A144" s="14" t="str">
        <f>'data organization'!S145</f>
        <v>142:17:3.32:LO</v>
      </c>
      <c r="B144">
        <v>374.97711181640625</v>
      </c>
      <c r="C144">
        <v>374.97711181640625</v>
      </c>
      <c r="D144">
        <v>374.97137451171875</v>
      </c>
      <c r="E144">
        <v>374.97711181640625</v>
      </c>
      <c r="F144">
        <v>374.98281860351562</v>
      </c>
      <c r="G144">
        <v>374.97711181640625</v>
      </c>
      <c r="H144">
        <v>374.97711181640625</v>
      </c>
      <c r="I144">
        <v>374.97711181640625</v>
      </c>
      <c r="J144">
        <v>374.97711181640625</v>
      </c>
      <c r="K144">
        <v>374.98281860351562</v>
      </c>
      <c r="L144">
        <v>374.98281860351562</v>
      </c>
      <c r="M144">
        <v>374.97137451171875</v>
      </c>
      <c r="N144">
        <v>374.97711181640625</v>
      </c>
      <c r="O144">
        <v>374.97711181640625</v>
      </c>
      <c r="P144">
        <v>374.97137451171875</v>
      </c>
      <c r="Q144">
        <v>374.97137451171875</v>
      </c>
      <c r="R144">
        <v>374.98281860351562</v>
      </c>
      <c r="U144">
        <v>374.98281860351562</v>
      </c>
      <c r="V144">
        <v>374.97711181640625</v>
      </c>
      <c r="W144">
        <v>374.97711181640625</v>
      </c>
      <c r="Z144">
        <v>374.97711181640625</v>
      </c>
      <c r="AA144">
        <v>374.97711181640625</v>
      </c>
      <c r="AB144">
        <v>374.97137451171875</v>
      </c>
      <c r="AC144">
        <v>374.98281860351562</v>
      </c>
      <c r="AD144">
        <v>374.98281860351562</v>
      </c>
      <c r="AE144">
        <v>374.96566772460937</v>
      </c>
      <c r="AF144">
        <v>374.97137451171875</v>
      </c>
      <c r="AG144">
        <v>374.97137451171875</v>
      </c>
      <c r="AH144" s="2">
        <f t="shared" si="29"/>
        <v>4.6527656938770545E-3</v>
      </c>
      <c r="AI144" s="2">
        <f t="shared" si="30"/>
        <v>374.96566772460937</v>
      </c>
      <c r="AJ144" s="2">
        <f t="shared" si="31"/>
        <v>374.96971632090668</v>
      </c>
      <c r="AK144" s="2">
        <f t="shared" si="32"/>
        <v>374.97669546944752</v>
      </c>
      <c r="AL144" s="2">
        <f t="shared" si="33"/>
        <v>374.98367461798836</v>
      </c>
      <c r="AM144" s="2">
        <f t="shared" si="34"/>
        <v>374.98281860351562</v>
      </c>
      <c r="AN144" s="89"/>
      <c r="AO144" s="64">
        <f t="shared" ref="AO144" ca="1" si="48">AN143</f>
        <v>671.04147109667167</v>
      </c>
      <c r="AP144" s="88"/>
      <c r="AQ144" s="88"/>
      <c r="AR144" s="88"/>
      <c r="AS144" s="88"/>
      <c r="AT144" s="2"/>
      <c r="AU144" s="123"/>
      <c r="AV144" s="156"/>
    </row>
    <row r="145" spans="1:48">
      <c r="A145" s="14" t="str">
        <f>'data organization'!S146</f>
        <v>143:17:3.32:HS</v>
      </c>
      <c r="B145">
        <v>154.99290466308594</v>
      </c>
      <c r="C145">
        <v>154.99290466308594</v>
      </c>
      <c r="D145">
        <v>154.99053955078125</v>
      </c>
      <c r="E145">
        <v>154.99053955078125</v>
      </c>
      <c r="F145">
        <v>154.99290466308594</v>
      </c>
      <c r="G145">
        <v>154.99290466308594</v>
      </c>
      <c r="H145">
        <v>154.99290466308594</v>
      </c>
      <c r="I145">
        <v>154.99053955078125</v>
      </c>
      <c r="J145">
        <v>154.98817443847656</v>
      </c>
      <c r="K145">
        <v>154.99053955078125</v>
      </c>
      <c r="L145">
        <v>154.99053955078125</v>
      </c>
      <c r="M145">
        <v>154.98817443847656</v>
      </c>
      <c r="N145">
        <v>154.98817443847656</v>
      </c>
      <c r="O145">
        <v>154.99053955078125</v>
      </c>
      <c r="P145">
        <v>154.99053955078125</v>
      </c>
      <c r="Q145">
        <v>154.98817443847656</v>
      </c>
      <c r="R145">
        <v>154.99053955078125</v>
      </c>
      <c r="U145">
        <v>154.99290466308594</v>
      </c>
      <c r="V145">
        <v>154.99290466308594</v>
      </c>
      <c r="W145">
        <v>154.99053955078125</v>
      </c>
      <c r="Z145">
        <v>154.99053955078125</v>
      </c>
      <c r="AA145">
        <v>154.99053955078125</v>
      </c>
      <c r="AB145">
        <v>154.99053955078125</v>
      </c>
      <c r="AC145">
        <v>154.99053955078125</v>
      </c>
      <c r="AD145">
        <v>154.99053955078125</v>
      </c>
      <c r="AE145">
        <v>154.98817443847656</v>
      </c>
      <c r="AF145">
        <v>154.99290466308594</v>
      </c>
      <c r="AG145">
        <v>154.99053955078125</v>
      </c>
      <c r="AH145" s="2">
        <f t="shared" si="29"/>
        <v>1.620709009347663E-3</v>
      </c>
      <c r="AI145" s="2">
        <f t="shared" si="30"/>
        <v>154.98817443847656</v>
      </c>
      <c r="AJ145" s="2">
        <f t="shared" si="31"/>
        <v>154.988361892157</v>
      </c>
      <c r="AK145" s="2">
        <f t="shared" si="32"/>
        <v>154.99079295567103</v>
      </c>
      <c r="AL145" s="2">
        <f t="shared" si="33"/>
        <v>154.99322401918505</v>
      </c>
      <c r="AM145" s="2">
        <f t="shared" si="34"/>
        <v>154.99290466308594</v>
      </c>
      <c r="AN145" s="89"/>
      <c r="AO145" s="64">
        <f t="shared" ref="AO145" ca="1" si="49">AN143</f>
        <v>671.04147109667167</v>
      </c>
      <c r="AP145" s="88"/>
      <c r="AQ145" s="88"/>
      <c r="AR145" s="88"/>
      <c r="AS145" s="88"/>
      <c r="AT145" s="2"/>
      <c r="AU145" s="123"/>
      <c r="AV145" s="156"/>
    </row>
    <row r="146" spans="1:48">
      <c r="A146" s="14" t="str">
        <f>'data organization'!S147</f>
        <v>144:17:3.3:HI</v>
      </c>
      <c r="B146">
        <v>718.211669921875</v>
      </c>
      <c r="C146">
        <v>704.76080322265625</v>
      </c>
      <c r="D146">
        <v>725.2498779296875</v>
      </c>
      <c r="E146">
        <v>770.450927734375</v>
      </c>
      <c r="F146">
        <v>723.84222412109375</v>
      </c>
      <c r="G146">
        <v>690.21514892578125</v>
      </c>
      <c r="H146">
        <v>701.16351318359375</v>
      </c>
      <c r="I146">
        <v>691.93560791015625</v>
      </c>
      <c r="J146">
        <v>685.52301025390625</v>
      </c>
      <c r="K146">
        <v>758.40771484375</v>
      </c>
      <c r="L146">
        <v>663.9390869140625</v>
      </c>
      <c r="M146">
        <v>581.20086669921875</v>
      </c>
      <c r="N146">
        <v>653.14715576171875</v>
      </c>
      <c r="O146">
        <v>613.8895263671875</v>
      </c>
      <c r="P146">
        <v>571.66015625</v>
      </c>
      <c r="Q146">
        <v>574.00628662109375</v>
      </c>
      <c r="R146">
        <v>639.85272216796875</v>
      </c>
      <c r="U146">
        <v>890.726318359375</v>
      </c>
      <c r="V146">
        <v>670.0389404296875</v>
      </c>
      <c r="W146">
        <v>689.90234375</v>
      </c>
      <c r="Z146">
        <v>721.65252685546875</v>
      </c>
      <c r="AA146">
        <v>856.63006591796875</v>
      </c>
      <c r="AB146">
        <v>652.208740234375</v>
      </c>
      <c r="AC146">
        <v>689.90234375</v>
      </c>
      <c r="AD146">
        <v>772.17138671875</v>
      </c>
      <c r="AE146">
        <v>483.44778442382812</v>
      </c>
      <c r="AF146">
        <v>599.81304931640625</v>
      </c>
      <c r="AG146">
        <v>590.42877197265625</v>
      </c>
      <c r="AH146" s="2">
        <f t="shared" si="29"/>
        <v>86.218818945074631</v>
      </c>
      <c r="AI146" s="2">
        <f t="shared" si="30"/>
        <v>483.44778442382812</v>
      </c>
      <c r="AJ146" s="2">
        <f t="shared" si="31"/>
        <v>552.25672053083952</v>
      </c>
      <c r="AK146" s="2">
        <f t="shared" si="32"/>
        <v>681.58494894845148</v>
      </c>
      <c r="AL146" s="2">
        <f t="shared" si="33"/>
        <v>810.91317736606345</v>
      </c>
      <c r="AM146" s="2">
        <f t="shared" si="34"/>
        <v>890.726318359375</v>
      </c>
      <c r="AN146" s="89">
        <f ca="1">INDIRECT("'calcBLUE(2)'!R"&amp;ROW('calcBLUE(2)'!$V$17)+(ROW(AN146)-ROW($AN$116))/3&amp;"C"&amp;COLUMN('calcBLUE(2)'!$V$17),FALSE)</f>
        <v>667.96242025591084</v>
      </c>
      <c r="AO146" s="64">
        <f t="shared" ref="AO146" ca="1" si="50">AN146</f>
        <v>667.96242025591084</v>
      </c>
      <c r="AP146" s="88">
        <f>AK146-AK149</f>
        <v>1.9941580636160552</v>
      </c>
      <c r="AQ146" s="88">
        <f>AK147-AK150</f>
        <v>6.1362130304587481E-4</v>
      </c>
      <c r="AR146" s="88">
        <f>AK148-AK151</f>
        <v>0</v>
      </c>
      <c r="AS146" s="88">
        <f>data3!AM146</f>
        <v>3.1628824049427351E-2</v>
      </c>
      <c r="AT146" s="2"/>
      <c r="AU146" s="123"/>
      <c r="AV146" s="156"/>
    </row>
    <row r="147" spans="1:48">
      <c r="A147" s="14" t="str">
        <f>'data organization'!S148</f>
        <v>145:17:3.3:LO</v>
      </c>
      <c r="B147">
        <v>374.97711181640625</v>
      </c>
      <c r="C147">
        <v>374.97137451171875</v>
      </c>
      <c r="D147">
        <v>374.98281860351562</v>
      </c>
      <c r="E147">
        <v>374.98281860351562</v>
      </c>
      <c r="F147">
        <v>374.98855590820312</v>
      </c>
      <c r="G147">
        <v>374.97711181640625</v>
      </c>
      <c r="H147">
        <v>374.97711181640625</v>
      </c>
      <c r="I147">
        <v>374.97711181640625</v>
      </c>
      <c r="J147">
        <v>374.97711181640625</v>
      </c>
      <c r="K147">
        <v>374.97711181640625</v>
      </c>
      <c r="L147">
        <v>374.98281860351562</v>
      </c>
      <c r="M147">
        <v>374.97137451171875</v>
      </c>
      <c r="N147">
        <v>374.98281860351562</v>
      </c>
      <c r="O147">
        <v>374.97711181640625</v>
      </c>
      <c r="P147">
        <v>374.97137451171875</v>
      </c>
      <c r="Q147">
        <v>374.97711181640625</v>
      </c>
      <c r="R147">
        <v>374.97711181640625</v>
      </c>
      <c r="U147">
        <v>374.98281860351562</v>
      </c>
      <c r="V147">
        <v>374.97711181640625</v>
      </c>
      <c r="W147">
        <v>374.97711181640625</v>
      </c>
      <c r="Z147">
        <v>374.98281860351562</v>
      </c>
      <c r="AA147">
        <v>374.97711181640625</v>
      </c>
      <c r="AB147">
        <v>374.97137451171875</v>
      </c>
      <c r="AC147">
        <v>374.97711181640625</v>
      </c>
      <c r="AD147">
        <v>374.97711181640625</v>
      </c>
      <c r="AE147">
        <v>374.96566772460937</v>
      </c>
      <c r="AF147">
        <v>374.97137451171875</v>
      </c>
      <c r="AG147">
        <v>374.98281860351562</v>
      </c>
      <c r="AH147" s="2">
        <f t="shared" si="29"/>
        <v>4.9063859044935756E-3</v>
      </c>
      <c r="AI147" s="2">
        <f t="shared" si="30"/>
        <v>374.96566772460937</v>
      </c>
      <c r="AJ147" s="2">
        <f t="shared" si="31"/>
        <v>374.97015441563269</v>
      </c>
      <c r="AK147" s="2">
        <f t="shared" si="32"/>
        <v>374.97751399448941</v>
      </c>
      <c r="AL147" s="2">
        <f t="shared" si="33"/>
        <v>374.98487357334614</v>
      </c>
      <c r="AM147" s="2">
        <f t="shared" si="34"/>
        <v>374.98855590820312</v>
      </c>
      <c r="AN147" s="89"/>
      <c r="AO147" s="64">
        <f t="shared" ref="AO147" ca="1" si="51">AN146</f>
        <v>667.96242025591084</v>
      </c>
      <c r="AP147" s="88"/>
      <c r="AQ147" s="88"/>
      <c r="AR147" s="88"/>
      <c r="AS147" s="88"/>
      <c r="AT147" s="2"/>
      <c r="AU147" s="123"/>
      <c r="AV147" s="156"/>
    </row>
    <row r="148" spans="1:48">
      <c r="A148" s="14" t="str">
        <f>'data organization'!S149</f>
        <v>146:17:3.3:HS</v>
      </c>
      <c r="B148">
        <v>154.99053955078125</v>
      </c>
      <c r="C148">
        <v>154.99053955078125</v>
      </c>
      <c r="D148">
        <v>154.99290466308594</v>
      </c>
      <c r="E148">
        <v>154.99290466308594</v>
      </c>
      <c r="F148">
        <v>154.99290466308594</v>
      </c>
      <c r="G148">
        <v>154.99526977539062</v>
      </c>
      <c r="H148">
        <v>154.99290466308594</v>
      </c>
      <c r="I148">
        <v>154.99053955078125</v>
      </c>
      <c r="J148">
        <v>154.99053955078125</v>
      </c>
      <c r="K148">
        <v>154.99053955078125</v>
      </c>
      <c r="L148">
        <v>154.99290466308594</v>
      </c>
      <c r="M148">
        <v>154.98817443847656</v>
      </c>
      <c r="N148">
        <v>154.98817443847656</v>
      </c>
      <c r="O148">
        <v>154.99053955078125</v>
      </c>
      <c r="P148">
        <v>154.99053955078125</v>
      </c>
      <c r="Q148">
        <v>154.99053955078125</v>
      </c>
      <c r="R148">
        <v>154.99290466308594</v>
      </c>
      <c r="U148">
        <v>154.99526977539062</v>
      </c>
      <c r="V148">
        <v>154.99053955078125</v>
      </c>
      <c r="W148">
        <v>154.99053955078125</v>
      </c>
      <c r="Z148">
        <v>154.99290466308594</v>
      </c>
      <c r="AA148">
        <v>154.99053955078125</v>
      </c>
      <c r="AB148">
        <v>154.98817443847656</v>
      </c>
      <c r="AC148">
        <v>154.99290466308594</v>
      </c>
      <c r="AD148">
        <v>154.98817443847656</v>
      </c>
      <c r="AE148">
        <v>154.99053955078125</v>
      </c>
      <c r="AF148">
        <v>154.99053955078125</v>
      </c>
      <c r="AG148">
        <v>154.99290466308594</v>
      </c>
      <c r="AH148" s="2">
        <f t="shared" si="29"/>
        <v>1.9368449226725075E-3</v>
      </c>
      <c r="AI148" s="2">
        <f t="shared" si="30"/>
        <v>154.98817443847656</v>
      </c>
      <c r="AJ148" s="2">
        <f t="shared" si="31"/>
        <v>154.98839449806658</v>
      </c>
      <c r="AK148" s="2">
        <f t="shared" si="32"/>
        <v>154.99129976545061</v>
      </c>
      <c r="AL148" s="2">
        <f t="shared" si="33"/>
        <v>154.99420503283463</v>
      </c>
      <c r="AM148" s="2">
        <f t="shared" si="34"/>
        <v>154.99526977539062</v>
      </c>
      <c r="AN148" s="89"/>
      <c r="AO148" s="64">
        <f t="shared" ref="AO148" ca="1" si="52">AN146</f>
        <v>667.96242025591084</v>
      </c>
      <c r="AP148" s="88"/>
      <c r="AQ148" s="88"/>
      <c r="AR148" s="88"/>
      <c r="AS148" s="88"/>
      <c r="AT148" s="2"/>
      <c r="AU148" s="123"/>
      <c r="AV148" s="156"/>
    </row>
    <row r="149" spans="1:48">
      <c r="A149" s="14" t="str">
        <f>'data organization'!S150</f>
        <v>147:17:3.28:HI</v>
      </c>
      <c r="B149">
        <v>714.770751953125</v>
      </c>
      <c r="C149">
        <v>708.04534912109375</v>
      </c>
      <c r="D149">
        <v>728.6907958984375</v>
      </c>
      <c r="E149">
        <v>766.69720458984375</v>
      </c>
      <c r="F149">
        <v>720.24493408203125</v>
      </c>
      <c r="G149">
        <v>686.77423095703125</v>
      </c>
      <c r="H149">
        <v>704.447998046875</v>
      </c>
      <c r="I149">
        <v>688.49468994140625</v>
      </c>
      <c r="J149">
        <v>683.48974609375</v>
      </c>
      <c r="K149">
        <v>754.65399169921875</v>
      </c>
      <c r="L149">
        <v>660.65460205078125</v>
      </c>
      <c r="M149">
        <v>578.3856201171875</v>
      </c>
      <c r="N149">
        <v>649.8626708984375</v>
      </c>
      <c r="O149">
        <v>610.76141357421875</v>
      </c>
      <c r="P149">
        <v>568.6884765625</v>
      </c>
      <c r="Q149">
        <v>571.19097900390625</v>
      </c>
      <c r="R149">
        <v>642.9808349609375</v>
      </c>
      <c r="U149">
        <v>886.19061279296875</v>
      </c>
      <c r="V149">
        <v>666.75439453125</v>
      </c>
      <c r="W149">
        <v>686.3050537109375</v>
      </c>
      <c r="Z149">
        <v>717.8988037109375</v>
      </c>
      <c r="AA149">
        <v>852.4071044921875</v>
      </c>
      <c r="AB149">
        <v>648.92425537109375</v>
      </c>
      <c r="AC149">
        <v>686.3050537109375</v>
      </c>
      <c r="AD149">
        <v>768.41766357421875</v>
      </c>
      <c r="AE149">
        <v>480.94528198242187</v>
      </c>
      <c r="AF149">
        <v>602.47198486328125</v>
      </c>
      <c r="AG149">
        <v>593.087646484375</v>
      </c>
      <c r="AH149" s="2">
        <f t="shared" si="29"/>
        <v>85.570303472193615</v>
      </c>
      <c r="AI149" s="2">
        <f t="shared" si="30"/>
        <v>480.94528198242187</v>
      </c>
      <c r="AJ149" s="2">
        <f t="shared" si="31"/>
        <v>551.23533567654499</v>
      </c>
      <c r="AK149" s="2">
        <f t="shared" si="32"/>
        <v>679.59079088483543</v>
      </c>
      <c r="AL149" s="2">
        <f t="shared" si="33"/>
        <v>807.94624609312586</v>
      </c>
      <c r="AM149" s="2">
        <f t="shared" si="34"/>
        <v>886.19061279296875</v>
      </c>
      <c r="AN149" s="89">
        <f ca="1">INDIRECT("'calcBLUE(2)'!R"&amp;ROW('calcBLUE(2)'!$V$17)+(ROW(AN149)-ROW($AN$116))/3&amp;"C"&amp;COLUMN('calcBLUE(2)'!$V$17),FALSE)</f>
        <v>666.68346064246043</v>
      </c>
      <c r="AO149" s="64">
        <f t="shared" ref="AO149" ca="1" si="53">AN149</f>
        <v>666.68346064246043</v>
      </c>
      <c r="AP149" s="88">
        <f>AK149-AK152</f>
        <v>-1.4523271833146509</v>
      </c>
      <c r="AQ149" s="88">
        <f>AK150-AK153</f>
        <v>2.0381382529421899E-4</v>
      </c>
      <c r="AR149" s="88">
        <f>AK151-AK154</f>
        <v>3.3787318636768759E-4</v>
      </c>
      <c r="AS149" s="88">
        <f>data3!AM149</f>
        <v>3.7270207558925961E-3</v>
      </c>
      <c r="AT149" s="2"/>
      <c r="AU149" s="123"/>
      <c r="AV149" s="156"/>
    </row>
    <row r="150" spans="1:48">
      <c r="A150" s="14" t="str">
        <f>'data organization'!S151</f>
        <v>148:17:3.28:LO</v>
      </c>
      <c r="B150">
        <v>374.97711181640625</v>
      </c>
      <c r="C150">
        <v>374.97711181640625</v>
      </c>
      <c r="D150">
        <v>374.97137451171875</v>
      </c>
      <c r="E150">
        <v>374.98281860351562</v>
      </c>
      <c r="F150">
        <v>374.98855590820312</v>
      </c>
      <c r="G150">
        <v>374.97711181640625</v>
      </c>
      <c r="H150">
        <v>374.98281860351562</v>
      </c>
      <c r="I150">
        <v>374.97711181640625</v>
      </c>
      <c r="J150">
        <v>374.97711181640625</v>
      </c>
      <c r="K150">
        <v>374.97711181640625</v>
      </c>
      <c r="L150">
        <v>374.98281860351562</v>
      </c>
      <c r="M150">
        <v>374.97137451171875</v>
      </c>
      <c r="N150">
        <v>374.97711181640625</v>
      </c>
      <c r="O150">
        <v>374.97711181640625</v>
      </c>
      <c r="P150">
        <v>374.96566772460937</v>
      </c>
      <c r="Q150">
        <v>374.97137451171875</v>
      </c>
      <c r="R150">
        <v>374.98281860351562</v>
      </c>
      <c r="U150">
        <v>374.98281860351562</v>
      </c>
      <c r="V150">
        <v>374.97711181640625</v>
      </c>
      <c r="W150">
        <v>374.97711181640625</v>
      </c>
      <c r="Z150">
        <v>374.97711181640625</v>
      </c>
      <c r="AA150">
        <v>374.97711181640625</v>
      </c>
      <c r="AB150">
        <v>374.97137451171875</v>
      </c>
      <c r="AC150">
        <v>374.98281860351562</v>
      </c>
      <c r="AD150">
        <v>374.98281860351562</v>
      </c>
      <c r="AE150">
        <v>374.96566772460937</v>
      </c>
      <c r="AF150">
        <v>374.97137451171875</v>
      </c>
      <c r="AG150">
        <v>374.97137451171875</v>
      </c>
      <c r="AH150" s="2">
        <f t="shared" si="29"/>
        <v>5.501251725659375E-3</v>
      </c>
      <c r="AI150" s="2">
        <f t="shared" si="30"/>
        <v>374.96566772460937</v>
      </c>
      <c r="AJ150" s="2">
        <f t="shared" si="31"/>
        <v>374.9686484955979</v>
      </c>
      <c r="AK150" s="2">
        <f t="shared" si="32"/>
        <v>374.97690037318637</v>
      </c>
      <c r="AL150" s="2">
        <f t="shared" si="33"/>
        <v>374.98515225077483</v>
      </c>
      <c r="AM150" s="2">
        <f t="shared" si="34"/>
        <v>374.98855590820312</v>
      </c>
      <c r="AN150" s="89"/>
      <c r="AO150" s="64">
        <f t="shared" ref="AO150" ca="1" si="54">AN149</f>
        <v>666.68346064246043</v>
      </c>
      <c r="AP150" s="88"/>
      <c r="AQ150" s="88"/>
      <c r="AR150" s="88"/>
      <c r="AS150" s="88"/>
      <c r="AT150" s="2"/>
      <c r="AU150" s="123"/>
      <c r="AV150" s="156"/>
    </row>
    <row r="151" spans="1:48">
      <c r="A151" s="14" t="str">
        <f>'data organization'!S152</f>
        <v>149:17:3.28:HS</v>
      </c>
      <c r="B151">
        <v>154.99053955078125</v>
      </c>
      <c r="C151">
        <v>154.99290466308594</v>
      </c>
      <c r="D151">
        <v>154.98817443847656</v>
      </c>
      <c r="E151">
        <v>154.99290466308594</v>
      </c>
      <c r="F151">
        <v>154.99290466308594</v>
      </c>
      <c r="G151">
        <v>154.99053955078125</v>
      </c>
      <c r="H151">
        <v>154.99290466308594</v>
      </c>
      <c r="I151">
        <v>154.99290466308594</v>
      </c>
      <c r="J151">
        <v>154.99053955078125</v>
      </c>
      <c r="K151">
        <v>154.99053955078125</v>
      </c>
      <c r="L151">
        <v>154.99290466308594</v>
      </c>
      <c r="M151">
        <v>154.98817443847656</v>
      </c>
      <c r="N151">
        <v>154.99526977539062</v>
      </c>
      <c r="O151">
        <v>154.99053955078125</v>
      </c>
      <c r="P151">
        <v>154.99053955078125</v>
      </c>
      <c r="Q151">
        <v>154.99053955078125</v>
      </c>
      <c r="R151">
        <v>154.99053955078125</v>
      </c>
      <c r="U151">
        <v>154.99053955078125</v>
      </c>
      <c r="V151">
        <v>154.99290466308594</v>
      </c>
      <c r="W151">
        <v>154.99053955078125</v>
      </c>
      <c r="Z151">
        <v>154.99290466308594</v>
      </c>
      <c r="AA151">
        <v>154.99053955078125</v>
      </c>
      <c r="AB151">
        <v>154.98817443847656</v>
      </c>
      <c r="AC151">
        <v>154.99290466308594</v>
      </c>
      <c r="AD151">
        <v>154.98817443847656</v>
      </c>
      <c r="AE151">
        <v>154.99053955078125</v>
      </c>
      <c r="AF151">
        <v>154.99290466308594</v>
      </c>
      <c r="AG151">
        <v>154.99290466308594</v>
      </c>
      <c r="AH151" s="2">
        <f t="shared" si="29"/>
        <v>1.8267501039688234E-3</v>
      </c>
      <c r="AI151" s="2">
        <f t="shared" si="30"/>
        <v>154.98817443847656</v>
      </c>
      <c r="AJ151" s="2">
        <f t="shared" si="31"/>
        <v>154.98855964029465</v>
      </c>
      <c r="AK151" s="2">
        <f t="shared" si="32"/>
        <v>154.99129976545061</v>
      </c>
      <c r="AL151" s="2">
        <f t="shared" si="33"/>
        <v>154.99403989060656</v>
      </c>
      <c r="AM151" s="2">
        <f t="shared" si="34"/>
        <v>154.99526977539062</v>
      </c>
      <c r="AN151" s="89"/>
      <c r="AO151" s="64">
        <f t="shared" ref="AO151" ca="1" si="55">AN149</f>
        <v>666.68346064246043</v>
      </c>
      <c r="AP151" s="88"/>
      <c r="AQ151" s="88"/>
      <c r="AR151" s="88"/>
      <c r="AS151" s="88"/>
      <c r="AT151" s="2"/>
      <c r="AU151" s="123"/>
      <c r="AV151" s="156"/>
    </row>
    <row r="152" spans="1:48">
      <c r="A152" s="14" t="str">
        <f>'data organization'!S153</f>
        <v>150:17:3.26:HI</v>
      </c>
      <c r="B152">
        <v>710.860595703125</v>
      </c>
      <c r="C152">
        <v>704.2916259765625</v>
      </c>
      <c r="D152">
        <v>724.93707275390625</v>
      </c>
      <c r="E152">
        <v>769.981689453125</v>
      </c>
      <c r="F152">
        <v>723.37298583984375</v>
      </c>
      <c r="G152">
        <v>689.90234375</v>
      </c>
      <c r="H152">
        <v>700.8507080078125</v>
      </c>
      <c r="I152">
        <v>691.46636962890625</v>
      </c>
      <c r="J152">
        <v>685.210205078125</v>
      </c>
      <c r="K152">
        <v>758.09490966796875</v>
      </c>
      <c r="L152">
        <v>663.62628173828125</v>
      </c>
      <c r="M152">
        <v>581.04449462890625</v>
      </c>
      <c r="N152">
        <v>652.99078369140625</v>
      </c>
      <c r="O152">
        <v>613.73309326171875</v>
      </c>
      <c r="P152">
        <v>571.5037841796875</v>
      </c>
      <c r="Q152">
        <v>573.849853515625</v>
      </c>
      <c r="R152">
        <v>639.5399169921875</v>
      </c>
      <c r="U152">
        <v>890.25714111328125</v>
      </c>
      <c r="V152">
        <v>669.72607421875</v>
      </c>
      <c r="W152">
        <v>689.58953857421875</v>
      </c>
      <c r="Z152">
        <v>721.49615478515625</v>
      </c>
      <c r="AA152">
        <v>856.4736328125</v>
      </c>
      <c r="AB152">
        <v>652.0523681640625</v>
      </c>
      <c r="AC152">
        <v>689.74591064453125</v>
      </c>
      <c r="AD152">
        <v>772.17138671875</v>
      </c>
      <c r="AE152">
        <v>483.13497924804687</v>
      </c>
      <c r="AF152">
        <v>599.3438720703125</v>
      </c>
      <c r="AG152">
        <v>589.95953369140625</v>
      </c>
      <c r="AH152" s="2">
        <f t="shared" si="29"/>
        <v>86.102328335392457</v>
      </c>
      <c r="AI152" s="2">
        <f t="shared" si="30"/>
        <v>483.13497924804687</v>
      </c>
      <c r="AJ152" s="2">
        <f t="shared" si="31"/>
        <v>551.88962556506135</v>
      </c>
      <c r="AK152" s="2">
        <f t="shared" si="32"/>
        <v>681.04311806815008</v>
      </c>
      <c r="AL152" s="2">
        <f t="shared" si="33"/>
        <v>810.19661057123881</v>
      </c>
      <c r="AM152" s="2">
        <f t="shared" si="34"/>
        <v>890.25714111328125</v>
      </c>
      <c r="AN152" s="89">
        <f ca="1">INDIRECT("'calcBLUE(2)'!R"&amp;ROW('calcBLUE(2)'!$V$17)+(ROW(AN152)-ROW($AN$116))/3&amp;"C"&amp;COLUMN('calcBLUE(2)'!$V$17),FALSE)</f>
        <v>666.5327528887409</v>
      </c>
      <c r="AO152" s="64">
        <f t="shared" ref="AO152" ca="1" si="56">AN152</f>
        <v>666.5327528887409</v>
      </c>
      <c r="AP152" s="88">
        <f>AK152-AK155</f>
        <v>3.6978639875138697</v>
      </c>
      <c r="AQ152" s="88">
        <f>AK153-AK156</f>
        <v>6.1144147605318722E-4</v>
      </c>
      <c r="AR152" s="88">
        <f>AK154-AK157</f>
        <v>8.4468296591921899E-5</v>
      </c>
      <c r="AS152" s="88">
        <f>data3!AM152</f>
        <v>8.7740190567508591E-2</v>
      </c>
      <c r="AT152" s="2"/>
      <c r="AU152" s="123"/>
      <c r="AV152" s="156"/>
    </row>
    <row r="153" spans="1:48">
      <c r="A153" s="14" t="str">
        <f>'data organization'!S154</f>
        <v>151:17:3.26:LO</v>
      </c>
      <c r="B153">
        <v>374.97711181640625</v>
      </c>
      <c r="C153">
        <v>374.97137451171875</v>
      </c>
      <c r="D153">
        <v>374.98281860351562</v>
      </c>
      <c r="E153">
        <v>374.97711181640625</v>
      </c>
      <c r="F153">
        <v>374.98855590820312</v>
      </c>
      <c r="G153">
        <v>374.97711181640625</v>
      </c>
      <c r="H153">
        <v>374.98281860351562</v>
      </c>
      <c r="I153">
        <v>374.97711181640625</v>
      </c>
      <c r="J153">
        <v>374.98281860351562</v>
      </c>
      <c r="K153">
        <v>374.97711181640625</v>
      </c>
      <c r="L153">
        <v>374.98281860351562</v>
      </c>
      <c r="M153">
        <v>374.97137451171875</v>
      </c>
      <c r="N153">
        <v>374.97711181640625</v>
      </c>
      <c r="O153">
        <v>374.97711181640625</v>
      </c>
      <c r="P153">
        <v>374.97137451171875</v>
      </c>
      <c r="Q153">
        <v>374.97137451171875</v>
      </c>
      <c r="R153">
        <v>374.97711181640625</v>
      </c>
      <c r="U153">
        <v>374.97711181640625</v>
      </c>
      <c r="V153">
        <v>374.97711181640625</v>
      </c>
      <c r="W153">
        <v>374.97711181640625</v>
      </c>
      <c r="Z153">
        <v>374.97711181640625</v>
      </c>
      <c r="AA153">
        <v>374.97711181640625</v>
      </c>
      <c r="AB153">
        <v>374.97137451171875</v>
      </c>
      <c r="AC153">
        <v>374.97711181640625</v>
      </c>
      <c r="AD153">
        <v>374.97137451171875</v>
      </c>
      <c r="AE153">
        <v>374.96566772460937</v>
      </c>
      <c r="AF153">
        <v>374.97137451171875</v>
      </c>
      <c r="AG153">
        <v>374.98281860351562</v>
      </c>
      <c r="AH153" s="2">
        <f t="shared" si="29"/>
        <v>4.9078921689278202E-3</v>
      </c>
      <c r="AI153" s="2">
        <f t="shared" si="30"/>
        <v>374.96566772460937</v>
      </c>
      <c r="AJ153" s="2">
        <f t="shared" si="31"/>
        <v>374.96933472110766</v>
      </c>
      <c r="AK153" s="2">
        <f t="shared" si="32"/>
        <v>374.97669655936107</v>
      </c>
      <c r="AL153" s="2">
        <f t="shared" si="33"/>
        <v>374.98405839761449</v>
      </c>
      <c r="AM153" s="2">
        <f t="shared" si="34"/>
        <v>374.98855590820312</v>
      </c>
      <c r="AN153" s="89"/>
      <c r="AO153" s="64">
        <f t="shared" ref="AO153" ca="1" si="57">AN152</f>
        <v>666.5327528887409</v>
      </c>
      <c r="AP153" s="88"/>
      <c r="AQ153" s="88"/>
      <c r="AR153" s="88"/>
      <c r="AS153" s="88"/>
      <c r="AT153" s="2"/>
      <c r="AU153" s="123"/>
      <c r="AV153" s="156"/>
    </row>
    <row r="154" spans="1:48">
      <c r="A154" s="14" t="str">
        <f>'data organization'!S155</f>
        <v>152:17:3.26:HS</v>
      </c>
      <c r="B154">
        <v>154.99053955078125</v>
      </c>
      <c r="C154">
        <v>154.99526977539062</v>
      </c>
      <c r="D154">
        <v>154.98817443847656</v>
      </c>
      <c r="E154">
        <v>154.99290466308594</v>
      </c>
      <c r="F154">
        <v>154.99526977539062</v>
      </c>
      <c r="G154">
        <v>154.99290466308594</v>
      </c>
      <c r="H154">
        <v>154.99053955078125</v>
      </c>
      <c r="I154">
        <v>154.99053955078125</v>
      </c>
      <c r="J154">
        <v>154.99290466308594</v>
      </c>
      <c r="K154">
        <v>154.99053955078125</v>
      </c>
      <c r="L154">
        <v>154.99053955078125</v>
      </c>
      <c r="M154">
        <v>154.98817443847656</v>
      </c>
      <c r="N154">
        <v>154.98817443847656</v>
      </c>
      <c r="O154">
        <v>154.99053955078125</v>
      </c>
      <c r="P154">
        <v>154.99053955078125</v>
      </c>
      <c r="Q154">
        <v>154.99053955078125</v>
      </c>
      <c r="R154">
        <v>154.98817443847656</v>
      </c>
      <c r="U154">
        <v>154.99053955078125</v>
      </c>
      <c r="V154">
        <v>154.99290466308594</v>
      </c>
      <c r="W154">
        <v>154.99053955078125</v>
      </c>
      <c r="Z154">
        <v>154.99290466308594</v>
      </c>
      <c r="AA154">
        <v>154.99053955078125</v>
      </c>
      <c r="AB154">
        <v>154.99053955078125</v>
      </c>
      <c r="AC154">
        <v>154.99053955078125</v>
      </c>
      <c r="AD154">
        <v>154.99290466308594</v>
      </c>
      <c r="AE154">
        <v>154.99053955078125</v>
      </c>
      <c r="AF154">
        <v>154.98817443847656</v>
      </c>
      <c r="AG154">
        <v>154.99053955078125</v>
      </c>
      <c r="AH154" s="2">
        <f t="shared" si="29"/>
        <v>1.9368449226725068E-3</v>
      </c>
      <c r="AI154" s="2">
        <f t="shared" si="30"/>
        <v>154.98817443847656</v>
      </c>
      <c r="AJ154" s="2">
        <f t="shared" si="31"/>
        <v>154.98805662488022</v>
      </c>
      <c r="AK154" s="2">
        <f t="shared" si="32"/>
        <v>154.99096189226424</v>
      </c>
      <c r="AL154" s="2">
        <f t="shared" si="33"/>
        <v>154.99386715964826</v>
      </c>
      <c r="AM154" s="2">
        <f t="shared" si="34"/>
        <v>154.99526977539062</v>
      </c>
      <c r="AN154" s="89"/>
      <c r="AO154" s="64">
        <f t="shared" ref="AO154" ca="1" si="58">AN152</f>
        <v>666.5327528887409</v>
      </c>
      <c r="AP154" s="88"/>
      <c r="AQ154" s="88"/>
      <c r="AR154" s="88"/>
      <c r="AS154" s="88"/>
      <c r="AT154" s="2"/>
      <c r="AU154" s="123"/>
      <c r="AV154" s="156"/>
    </row>
    <row r="155" spans="1:48">
      <c r="A155" s="14" t="str">
        <f>'data organization'!S156</f>
        <v>153:17:3.24:HI</v>
      </c>
      <c r="B155">
        <v>706.95050048828125</v>
      </c>
      <c r="C155">
        <v>700.53790283203125</v>
      </c>
      <c r="D155">
        <v>721.02691650390625</v>
      </c>
      <c r="E155">
        <v>765.9151611328125</v>
      </c>
      <c r="F155">
        <v>719.6192626953125</v>
      </c>
      <c r="G155">
        <v>686.14862060546875</v>
      </c>
      <c r="H155">
        <v>696.9405517578125</v>
      </c>
      <c r="I155">
        <v>687.86907958984375</v>
      </c>
      <c r="J155">
        <v>681.61285400390625</v>
      </c>
      <c r="K155">
        <v>754.02838134765625</v>
      </c>
      <c r="L155">
        <v>660.02899169921875</v>
      </c>
      <c r="M155">
        <v>577.9163818359375</v>
      </c>
      <c r="N155">
        <v>649.3934326171875</v>
      </c>
      <c r="O155">
        <v>610.292236328125</v>
      </c>
      <c r="P155">
        <v>568.37567138671875</v>
      </c>
      <c r="Q155">
        <v>570.72174072265625</v>
      </c>
      <c r="R155">
        <v>636.09906005859375</v>
      </c>
      <c r="U155">
        <v>885.56494140625</v>
      </c>
      <c r="V155">
        <v>666.1287841796875</v>
      </c>
      <c r="W155">
        <v>685.8358154296875</v>
      </c>
      <c r="Z155">
        <v>717.42962646484375</v>
      </c>
      <c r="AA155">
        <v>851.781494140625</v>
      </c>
      <c r="AB155">
        <v>648.45501708984375</v>
      </c>
      <c r="AC155">
        <v>685.9921875</v>
      </c>
      <c r="AD155">
        <v>767.7919921875</v>
      </c>
      <c r="AE155">
        <v>480.47607421875</v>
      </c>
      <c r="AF155">
        <v>596.05938720703125</v>
      </c>
      <c r="AG155">
        <v>586.675048828125</v>
      </c>
      <c r="AH155" s="2">
        <f t="shared" si="29"/>
        <v>85.655760350966318</v>
      </c>
      <c r="AI155" s="2">
        <f t="shared" si="30"/>
        <v>480.47607421875</v>
      </c>
      <c r="AJ155" s="2">
        <f t="shared" si="31"/>
        <v>548.86161355418676</v>
      </c>
      <c r="AK155" s="2">
        <f t="shared" si="32"/>
        <v>677.34525408063621</v>
      </c>
      <c r="AL155" s="2">
        <f t="shared" si="33"/>
        <v>805.82889460708566</v>
      </c>
      <c r="AM155" s="2">
        <f t="shared" si="34"/>
        <v>885.56494140625</v>
      </c>
      <c r="AN155" s="89">
        <f ca="1">INDIRECT("'calcBLUE(2)'!R"&amp;ROW('calcBLUE(2)'!$V$17)+(ROW(AN155)-ROW($AN$116))/3&amp;"C"&amp;COLUMN('calcBLUE(2)'!$V$17),FALSE)</f>
        <v>662.98484481486116</v>
      </c>
      <c r="AO155" s="64">
        <f t="shared" ref="AO155" ca="1" si="59">AN155</f>
        <v>662.98484481486116</v>
      </c>
      <c r="AP155" s="88">
        <f>AK155-AK158</f>
        <v>3.8095812116350771</v>
      </c>
      <c r="AQ155" s="88">
        <f>AK156-AK159</f>
        <v>-8.1852504189328101E-4</v>
      </c>
      <c r="AR155" s="88">
        <f>AK157-AK160</f>
        <v>-5.0680977955153139E-4</v>
      </c>
      <c r="AS155" s="88">
        <f>data3!AM155</f>
        <v>8.9888726511308192E-2</v>
      </c>
      <c r="AT155" s="2"/>
      <c r="AU155" s="123"/>
      <c r="AV155" s="156"/>
    </row>
    <row r="156" spans="1:48">
      <c r="A156" s="14" t="str">
        <f>'data organization'!S157</f>
        <v>154:17:3.24:LO</v>
      </c>
      <c r="B156">
        <v>374.98281860351562</v>
      </c>
      <c r="C156">
        <v>374.97711181640625</v>
      </c>
      <c r="D156">
        <v>374.98281860351562</v>
      </c>
      <c r="E156">
        <v>374.97711181640625</v>
      </c>
      <c r="F156">
        <v>374.97711181640625</v>
      </c>
      <c r="G156">
        <v>374.97711181640625</v>
      </c>
      <c r="H156">
        <v>374.98281860351562</v>
      </c>
      <c r="I156">
        <v>374.97711181640625</v>
      </c>
      <c r="J156">
        <v>374.97711181640625</v>
      </c>
      <c r="K156">
        <v>374.97711181640625</v>
      </c>
      <c r="L156">
        <v>374.97711181640625</v>
      </c>
      <c r="M156">
        <v>374.97711181640625</v>
      </c>
      <c r="N156">
        <v>374.97711181640625</v>
      </c>
      <c r="O156">
        <v>374.97711181640625</v>
      </c>
      <c r="P156">
        <v>374.96566772460937</v>
      </c>
      <c r="Q156">
        <v>374.97137451171875</v>
      </c>
      <c r="R156">
        <v>374.97711181640625</v>
      </c>
      <c r="U156">
        <v>374.97711181640625</v>
      </c>
      <c r="V156">
        <v>374.97711181640625</v>
      </c>
      <c r="W156">
        <v>374.97711181640625</v>
      </c>
      <c r="Z156">
        <v>374.97137451171875</v>
      </c>
      <c r="AA156">
        <v>374.97711181640625</v>
      </c>
      <c r="AB156">
        <v>374.98281860351562</v>
      </c>
      <c r="AC156">
        <v>374.97711181640625</v>
      </c>
      <c r="AD156">
        <v>374.97137451171875</v>
      </c>
      <c r="AE156">
        <v>374.96566772460937</v>
      </c>
      <c r="AF156">
        <v>374.97137451171875</v>
      </c>
      <c r="AG156">
        <v>374.97137451171875</v>
      </c>
      <c r="AH156" s="2">
        <f t="shared" si="29"/>
        <v>4.4191183972769697E-3</v>
      </c>
      <c r="AI156" s="2">
        <f t="shared" si="30"/>
        <v>374.96566772460937</v>
      </c>
      <c r="AJ156" s="2">
        <f t="shared" si="31"/>
        <v>374.96945644028909</v>
      </c>
      <c r="AK156" s="2">
        <f t="shared" si="32"/>
        <v>374.97608511788502</v>
      </c>
      <c r="AL156" s="2">
        <f t="shared" si="33"/>
        <v>374.98271379548095</v>
      </c>
      <c r="AM156" s="2">
        <f t="shared" si="34"/>
        <v>374.98281860351562</v>
      </c>
      <c r="AN156" s="89"/>
      <c r="AO156" s="64">
        <f t="shared" ref="AO156" ca="1" si="60">AN155</f>
        <v>662.98484481486116</v>
      </c>
      <c r="AP156" s="88"/>
      <c r="AQ156" s="88"/>
      <c r="AR156" s="88"/>
      <c r="AS156" s="88"/>
      <c r="AT156" s="2"/>
      <c r="AU156" s="123"/>
      <c r="AV156" s="156"/>
    </row>
    <row r="157" spans="1:48">
      <c r="A157" s="14" t="str">
        <f>'data organization'!S158</f>
        <v>155:17:3.24:HS</v>
      </c>
      <c r="B157">
        <v>154.99053955078125</v>
      </c>
      <c r="C157">
        <v>154.99053955078125</v>
      </c>
      <c r="D157">
        <v>154.99290466308594</v>
      </c>
      <c r="E157">
        <v>154.99053955078125</v>
      </c>
      <c r="F157">
        <v>154.99290466308594</v>
      </c>
      <c r="G157">
        <v>154.99053955078125</v>
      </c>
      <c r="H157">
        <v>154.99053955078125</v>
      </c>
      <c r="I157">
        <v>154.99053955078125</v>
      </c>
      <c r="J157">
        <v>154.99290466308594</v>
      </c>
      <c r="K157">
        <v>154.99053955078125</v>
      </c>
      <c r="L157">
        <v>154.99053955078125</v>
      </c>
      <c r="M157">
        <v>154.98817443847656</v>
      </c>
      <c r="N157">
        <v>154.98817443847656</v>
      </c>
      <c r="O157">
        <v>154.99053955078125</v>
      </c>
      <c r="P157">
        <v>154.99053955078125</v>
      </c>
      <c r="Q157">
        <v>154.99290466308594</v>
      </c>
      <c r="R157">
        <v>154.99290466308594</v>
      </c>
      <c r="U157">
        <v>154.99290466308594</v>
      </c>
      <c r="V157">
        <v>154.99290466308594</v>
      </c>
      <c r="W157">
        <v>154.99053955078125</v>
      </c>
      <c r="Z157">
        <v>154.99290466308594</v>
      </c>
      <c r="AA157">
        <v>154.99053955078125</v>
      </c>
      <c r="AB157">
        <v>154.98817443847656</v>
      </c>
      <c r="AC157">
        <v>154.99290466308594</v>
      </c>
      <c r="AD157">
        <v>154.99053955078125</v>
      </c>
      <c r="AE157">
        <v>154.99053955078125</v>
      </c>
      <c r="AF157">
        <v>154.98817443847656</v>
      </c>
      <c r="AG157">
        <v>154.98817443847656</v>
      </c>
      <c r="AH157" s="2">
        <f t="shared" si="29"/>
        <v>1.6679567770269846E-3</v>
      </c>
      <c r="AI157" s="2">
        <f t="shared" si="30"/>
        <v>154.98817443847656</v>
      </c>
      <c r="AJ157" s="2">
        <f t="shared" si="31"/>
        <v>154.98837548880209</v>
      </c>
      <c r="AK157" s="2">
        <f t="shared" si="32"/>
        <v>154.99087742396765</v>
      </c>
      <c r="AL157" s="2">
        <f t="shared" si="33"/>
        <v>154.9933793591332</v>
      </c>
      <c r="AM157" s="2">
        <f t="shared" si="34"/>
        <v>154.99290466308594</v>
      </c>
      <c r="AN157" s="89"/>
      <c r="AO157" s="64">
        <f t="shared" ref="AO157" ca="1" si="61">AN155</f>
        <v>662.98484481486116</v>
      </c>
      <c r="AP157" s="88"/>
      <c r="AQ157" s="88"/>
      <c r="AR157" s="88"/>
      <c r="AS157" s="88"/>
      <c r="AT157" s="2"/>
      <c r="AU157" s="123"/>
      <c r="AV157" s="156"/>
    </row>
    <row r="158" spans="1:48">
      <c r="A158" s="14" t="str">
        <f>'data organization'!S159</f>
        <v>156:17:3.22:HI</v>
      </c>
      <c r="B158">
        <v>703.04034423828125</v>
      </c>
      <c r="C158">
        <v>696.62774658203125</v>
      </c>
      <c r="D158">
        <v>716.96038818359375</v>
      </c>
      <c r="E158">
        <v>761.53582763671875</v>
      </c>
      <c r="F158">
        <v>715.552734375</v>
      </c>
      <c r="G158">
        <v>682.238525390625</v>
      </c>
      <c r="H158">
        <v>693.18682861328125</v>
      </c>
      <c r="I158">
        <v>683.95892333984375</v>
      </c>
      <c r="J158">
        <v>677.7027587890625</v>
      </c>
      <c r="K158">
        <v>749.805419921875</v>
      </c>
      <c r="L158">
        <v>656.43170166015625</v>
      </c>
      <c r="M158">
        <v>574.78826904296875</v>
      </c>
      <c r="N158">
        <v>645.63970947265625</v>
      </c>
      <c r="O158">
        <v>606.851318359375</v>
      </c>
      <c r="P158">
        <v>565.0911865234375</v>
      </c>
      <c r="Q158">
        <v>567.437255859375</v>
      </c>
      <c r="R158">
        <v>632.501708984375</v>
      </c>
      <c r="U158">
        <v>880.55999755859375</v>
      </c>
      <c r="V158">
        <v>662.37506103515625</v>
      </c>
      <c r="W158">
        <v>681.9256591796875</v>
      </c>
      <c r="Z158">
        <v>713.51947021484375</v>
      </c>
      <c r="AA158">
        <v>846.93292236328125</v>
      </c>
      <c r="AB158">
        <v>644.7012939453125</v>
      </c>
      <c r="AC158">
        <v>682.08209228515625</v>
      </c>
      <c r="AD158">
        <v>763.569091796875</v>
      </c>
      <c r="AE158">
        <v>477.81719970703125</v>
      </c>
      <c r="AF158">
        <v>592.77484130859375</v>
      </c>
      <c r="AG158">
        <v>583.39056396484375</v>
      </c>
      <c r="AH158" s="2">
        <f t="shared" si="29"/>
        <v>85.170278677232673</v>
      </c>
      <c r="AI158" s="2">
        <f t="shared" si="30"/>
        <v>477.81719970703125</v>
      </c>
      <c r="AJ158" s="2">
        <f t="shared" si="31"/>
        <v>545.78025485315209</v>
      </c>
      <c r="AK158" s="2">
        <f t="shared" si="32"/>
        <v>673.53567286900113</v>
      </c>
      <c r="AL158" s="2">
        <f t="shared" si="33"/>
        <v>801.29109088485018</v>
      </c>
      <c r="AM158" s="2">
        <f t="shared" si="34"/>
        <v>880.55999755859375</v>
      </c>
      <c r="AN158" s="89">
        <f ca="1">INDIRECT("'calcBLUE(2)'!R"&amp;ROW('calcBLUE(2)'!$V$17)+(ROW(AN158)-ROW($AN$116))/3&amp;"C"&amp;COLUMN('calcBLUE(2)'!$V$17),FALSE)</f>
        <v>659.35005742179226</v>
      </c>
      <c r="AO158" s="64">
        <f t="shared" ref="AO158" ca="1" si="62">AN158</f>
        <v>659.35005742179226</v>
      </c>
      <c r="AP158" s="88">
        <f>AK158-AK161</f>
        <v>3.8710185459682407</v>
      </c>
      <c r="AQ158" s="88">
        <f>AK159-AK162</f>
        <v>-2.0272391179787519E-4</v>
      </c>
      <c r="AR158" s="88">
        <f>AK160-AK163</f>
        <v>2.534048897757657E-4</v>
      </c>
      <c r="AS158" s="88">
        <f>data3!AM158</f>
        <v>9.3177672355405861E-2</v>
      </c>
      <c r="AT158" s="2"/>
      <c r="AU158" s="123"/>
      <c r="AV158" s="156"/>
    </row>
    <row r="159" spans="1:48">
      <c r="A159" s="14" t="str">
        <f>'data organization'!S160</f>
        <v>157:17:3.22:LO</v>
      </c>
      <c r="B159">
        <v>374.97711181640625</v>
      </c>
      <c r="C159">
        <v>374.97711181640625</v>
      </c>
      <c r="D159">
        <v>374.97711181640625</v>
      </c>
      <c r="E159">
        <v>374.97711181640625</v>
      </c>
      <c r="F159">
        <v>374.97711181640625</v>
      </c>
      <c r="G159">
        <v>374.98281860351562</v>
      </c>
      <c r="H159">
        <v>374.98855590820312</v>
      </c>
      <c r="I159">
        <v>374.97711181640625</v>
      </c>
      <c r="J159">
        <v>374.97711181640625</v>
      </c>
      <c r="K159">
        <v>374.97711181640625</v>
      </c>
      <c r="L159">
        <v>374.97711181640625</v>
      </c>
      <c r="M159">
        <v>374.97137451171875</v>
      </c>
      <c r="N159">
        <v>374.97711181640625</v>
      </c>
      <c r="O159">
        <v>374.97711181640625</v>
      </c>
      <c r="P159">
        <v>374.96566772460937</v>
      </c>
      <c r="Q159">
        <v>374.98281860351562</v>
      </c>
      <c r="R159">
        <v>374.98281860351562</v>
      </c>
      <c r="U159">
        <v>374.97711181640625</v>
      </c>
      <c r="V159">
        <v>374.97137451171875</v>
      </c>
      <c r="W159">
        <v>374.97711181640625</v>
      </c>
      <c r="Z159">
        <v>374.97711181640625</v>
      </c>
      <c r="AA159">
        <v>374.97711181640625</v>
      </c>
      <c r="AB159">
        <v>374.98281860351562</v>
      </c>
      <c r="AC159">
        <v>374.97711181640625</v>
      </c>
      <c r="AD159">
        <v>374.97711181640625</v>
      </c>
      <c r="AE159">
        <v>374.96566772460937</v>
      </c>
      <c r="AF159">
        <v>374.97137451171875</v>
      </c>
      <c r="AG159">
        <v>374.97711181640625</v>
      </c>
      <c r="AH159" s="2">
        <f t="shared" si="29"/>
        <v>4.7947037498345226E-3</v>
      </c>
      <c r="AI159" s="2">
        <f t="shared" si="30"/>
        <v>374.96566772460937</v>
      </c>
      <c r="AJ159" s="2">
        <f t="shared" si="31"/>
        <v>374.96971158730219</v>
      </c>
      <c r="AK159" s="2">
        <f t="shared" si="32"/>
        <v>374.97690364292691</v>
      </c>
      <c r="AL159" s="2">
        <f t="shared" si="33"/>
        <v>374.98409569855164</v>
      </c>
      <c r="AM159" s="2">
        <f t="shared" si="34"/>
        <v>374.98855590820312</v>
      </c>
      <c r="AN159" s="89"/>
      <c r="AO159" s="64">
        <f t="shared" ref="AO159" ca="1" si="63">AN158</f>
        <v>659.35005742179226</v>
      </c>
      <c r="AP159" s="88"/>
      <c r="AQ159" s="88"/>
      <c r="AR159" s="88"/>
      <c r="AS159" s="88"/>
      <c r="AT159" s="2"/>
      <c r="AU159" s="123"/>
      <c r="AV159" s="156"/>
    </row>
    <row r="160" spans="1:48">
      <c r="A160" s="14" t="str">
        <f>'data organization'!S161</f>
        <v>158:17:3.22:HS</v>
      </c>
      <c r="B160">
        <v>154.99053955078125</v>
      </c>
      <c r="C160">
        <v>154.98817443847656</v>
      </c>
      <c r="D160">
        <v>154.99290466308594</v>
      </c>
      <c r="E160">
        <v>154.99290466308594</v>
      </c>
      <c r="F160">
        <v>154.99290466308594</v>
      </c>
      <c r="G160">
        <v>154.99290466308594</v>
      </c>
      <c r="H160">
        <v>154.99053955078125</v>
      </c>
      <c r="I160">
        <v>154.99053955078125</v>
      </c>
      <c r="J160">
        <v>154.99053955078125</v>
      </c>
      <c r="K160">
        <v>154.99053955078125</v>
      </c>
      <c r="L160">
        <v>154.99290466308594</v>
      </c>
      <c r="M160">
        <v>154.99290466308594</v>
      </c>
      <c r="N160">
        <v>154.99526977539062</v>
      </c>
      <c r="O160">
        <v>154.99053955078125</v>
      </c>
      <c r="P160">
        <v>154.99053955078125</v>
      </c>
      <c r="Q160">
        <v>154.99290466308594</v>
      </c>
      <c r="R160">
        <v>154.99290466308594</v>
      </c>
      <c r="U160">
        <v>154.99053955078125</v>
      </c>
      <c r="V160">
        <v>154.99290466308594</v>
      </c>
      <c r="W160">
        <v>154.99053955078125</v>
      </c>
      <c r="Z160">
        <v>154.99290466308594</v>
      </c>
      <c r="AA160">
        <v>154.99053955078125</v>
      </c>
      <c r="AB160">
        <v>154.98817443847656</v>
      </c>
      <c r="AC160">
        <v>154.99053955078125</v>
      </c>
      <c r="AD160">
        <v>154.99053955078125</v>
      </c>
      <c r="AE160">
        <v>154.99053955078125</v>
      </c>
      <c r="AF160">
        <v>154.99290466308594</v>
      </c>
      <c r="AG160">
        <v>154.98817443847656</v>
      </c>
      <c r="AH160" s="2">
        <f t="shared" si="29"/>
        <v>1.7289464902351163E-3</v>
      </c>
      <c r="AI160" s="2">
        <f t="shared" si="30"/>
        <v>154.98817443847656</v>
      </c>
      <c r="AJ160" s="2">
        <f t="shared" si="31"/>
        <v>154.98879081401185</v>
      </c>
      <c r="AK160" s="2">
        <f t="shared" si="32"/>
        <v>154.9913842337472</v>
      </c>
      <c r="AL160" s="2">
        <f t="shared" si="33"/>
        <v>154.99397765348255</v>
      </c>
      <c r="AM160" s="2">
        <f t="shared" si="34"/>
        <v>154.99526977539062</v>
      </c>
      <c r="AN160" s="89"/>
      <c r="AO160" s="64">
        <f t="shared" ref="AO160" ca="1" si="64">AN158</f>
        <v>659.35005742179226</v>
      </c>
      <c r="AP160" s="88"/>
      <c r="AQ160" s="88"/>
      <c r="AR160" s="88"/>
      <c r="AS160" s="88"/>
      <c r="AT160" s="2"/>
      <c r="AU160" s="123"/>
      <c r="AV160" s="156"/>
    </row>
    <row r="161" spans="1:48">
      <c r="A161" s="14" t="str">
        <f>'data organization'!S162</f>
        <v>159:17:3.2:HI</v>
      </c>
      <c r="B161">
        <v>698.97381591796875</v>
      </c>
      <c r="C161">
        <v>692.56121826171875</v>
      </c>
      <c r="D161">
        <v>712.89385986328125</v>
      </c>
      <c r="E161">
        <v>757.3128662109375</v>
      </c>
      <c r="F161">
        <v>711.4862060546875</v>
      </c>
      <c r="G161">
        <v>678.328369140625</v>
      </c>
      <c r="H161">
        <v>689.12030029296875</v>
      </c>
      <c r="I161">
        <v>680.048828125</v>
      </c>
      <c r="J161">
        <v>673.7926025390625</v>
      </c>
      <c r="K161">
        <v>745.42608642578125</v>
      </c>
      <c r="L161">
        <v>652.677978515625</v>
      </c>
      <c r="M161">
        <v>571.34735107421875</v>
      </c>
      <c r="N161">
        <v>642.04241943359375</v>
      </c>
      <c r="O161">
        <v>603.410400390625</v>
      </c>
      <c r="P161">
        <v>561.96307373046875</v>
      </c>
      <c r="Q161">
        <v>564.30914306640625</v>
      </c>
      <c r="R161">
        <v>628.9044189453125</v>
      </c>
      <c r="U161">
        <v>875.39862060546875</v>
      </c>
      <c r="V161">
        <v>658.4649658203125</v>
      </c>
      <c r="W161">
        <v>678.1719970703125</v>
      </c>
      <c r="Z161">
        <v>709.29656982421875</v>
      </c>
      <c r="AA161">
        <v>842.08441162109375</v>
      </c>
      <c r="AB161">
        <v>641.10400390625</v>
      </c>
      <c r="AC161">
        <v>678.1719970703125</v>
      </c>
      <c r="AD161">
        <v>759.0333251953125</v>
      </c>
      <c r="AE161">
        <v>475.00192260742187</v>
      </c>
      <c r="AF161">
        <v>589.33392333984375</v>
      </c>
      <c r="AG161">
        <v>579.94964599609375</v>
      </c>
      <c r="AH161" s="2">
        <f t="shared" si="29"/>
        <v>84.670073080101517</v>
      </c>
      <c r="AI161" s="2">
        <f t="shared" si="30"/>
        <v>475.00192260742187</v>
      </c>
      <c r="AJ161" s="2">
        <f t="shared" si="31"/>
        <v>542.65954470288057</v>
      </c>
      <c r="AK161" s="2">
        <f t="shared" si="32"/>
        <v>669.66465432303289</v>
      </c>
      <c r="AL161" s="2">
        <f t="shared" si="33"/>
        <v>796.66976394318522</v>
      </c>
      <c r="AM161" s="2">
        <f t="shared" si="34"/>
        <v>875.39862060546875</v>
      </c>
      <c r="AN161" s="89">
        <f ca="1">INDIRECT("'calcBLUE(2)'!R"&amp;ROW('calcBLUE(2)'!$V$17)+(ROW(AN161)-ROW($AN$116))/3&amp;"C"&amp;COLUMN('calcBLUE(2)'!$V$17),FALSE)</f>
        <v>655.58227650045148</v>
      </c>
      <c r="AO161" s="64">
        <f t="shared" ref="AO161" ca="1" si="65">AN161</f>
        <v>655.58227650045148</v>
      </c>
      <c r="AP161" s="88">
        <f>AK161-AK164</f>
        <v>4.0050877162387906</v>
      </c>
      <c r="AQ161" s="88">
        <f>AK162-AK165</f>
        <v>4.3596539853751892E-6</v>
      </c>
      <c r="AR161" s="88">
        <f>AK163-AK166</f>
        <v>0</v>
      </c>
      <c r="AS161" s="88">
        <f>data3!AM161</f>
        <v>9.3644542078816784E-2</v>
      </c>
      <c r="AT161" s="2"/>
      <c r="AU161" s="123"/>
      <c r="AV161" s="156"/>
    </row>
    <row r="162" spans="1:48">
      <c r="A162" s="14" t="str">
        <f>'data organization'!S163</f>
        <v>160:17:3.2:LO</v>
      </c>
      <c r="B162">
        <v>374.98281860351562</v>
      </c>
      <c r="C162">
        <v>374.98281860351562</v>
      </c>
      <c r="D162">
        <v>374.97711181640625</v>
      </c>
      <c r="E162">
        <v>374.97711181640625</v>
      </c>
      <c r="F162">
        <v>374.97711181640625</v>
      </c>
      <c r="G162">
        <v>374.97711181640625</v>
      </c>
      <c r="H162">
        <v>374.98281860351562</v>
      </c>
      <c r="I162">
        <v>374.97711181640625</v>
      </c>
      <c r="J162">
        <v>374.98281860351562</v>
      </c>
      <c r="K162">
        <v>374.97711181640625</v>
      </c>
      <c r="L162">
        <v>374.97711181640625</v>
      </c>
      <c r="M162">
        <v>374.97711181640625</v>
      </c>
      <c r="N162">
        <v>374.97711181640625</v>
      </c>
      <c r="O162">
        <v>374.97711181640625</v>
      </c>
      <c r="P162">
        <v>374.97711181640625</v>
      </c>
      <c r="Q162">
        <v>374.97137451171875</v>
      </c>
      <c r="R162">
        <v>374.98855590820312</v>
      </c>
      <c r="U162">
        <v>374.97711181640625</v>
      </c>
      <c r="V162">
        <v>374.97711181640625</v>
      </c>
      <c r="W162">
        <v>374.97711181640625</v>
      </c>
      <c r="Z162">
        <v>374.97137451171875</v>
      </c>
      <c r="AA162">
        <v>374.98281860351562</v>
      </c>
      <c r="AB162">
        <v>374.97711181640625</v>
      </c>
      <c r="AC162">
        <v>374.97137451171875</v>
      </c>
      <c r="AD162">
        <v>374.97711181640625</v>
      </c>
      <c r="AE162">
        <v>374.96566772460937</v>
      </c>
      <c r="AF162">
        <v>374.97137451171875</v>
      </c>
      <c r="AG162">
        <v>374.97137451171875</v>
      </c>
      <c r="AH162" s="2">
        <f t="shared" si="29"/>
        <v>4.6720368447196355E-3</v>
      </c>
      <c r="AI162" s="2">
        <f t="shared" si="30"/>
        <v>374.96566772460937</v>
      </c>
      <c r="AJ162" s="2">
        <f t="shared" si="31"/>
        <v>374.97009831157163</v>
      </c>
      <c r="AK162" s="2">
        <f t="shared" si="32"/>
        <v>374.97710636683871</v>
      </c>
      <c r="AL162" s="2">
        <f t="shared" si="33"/>
        <v>374.98411442210579</v>
      </c>
      <c r="AM162" s="2">
        <f t="shared" si="34"/>
        <v>374.98855590820312</v>
      </c>
      <c r="AN162" s="89"/>
      <c r="AO162" s="64">
        <f t="shared" ref="AO162" ca="1" si="66">AN161</f>
        <v>655.58227650045148</v>
      </c>
      <c r="AP162" s="88"/>
      <c r="AQ162" s="88"/>
      <c r="AR162" s="88"/>
      <c r="AS162" s="88"/>
      <c r="AT162" s="2"/>
      <c r="AU162" s="123"/>
      <c r="AV162" s="156"/>
    </row>
    <row r="163" spans="1:48">
      <c r="A163" s="14" t="str">
        <f>'data organization'!S164</f>
        <v>161:17:3.2:HS</v>
      </c>
      <c r="B163">
        <v>154.99526977539062</v>
      </c>
      <c r="C163">
        <v>154.99053955078125</v>
      </c>
      <c r="D163">
        <v>154.99526977539062</v>
      </c>
      <c r="E163">
        <v>154.99053955078125</v>
      </c>
      <c r="F163">
        <v>154.99053955078125</v>
      </c>
      <c r="G163">
        <v>154.99053955078125</v>
      </c>
      <c r="H163">
        <v>154.99053955078125</v>
      </c>
      <c r="I163">
        <v>154.99053955078125</v>
      </c>
      <c r="J163">
        <v>154.99053955078125</v>
      </c>
      <c r="K163">
        <v>154.99053955078125</v>
      </c>
      <c r="L163">
        <v>154.99053955078125</v>
      </c>
      <c r="M163">
        <v>154.99053955078125</v>
      </c>
      <c r="N163">
        <v>154.99290466308594</v>
      </c>
      <c r="O163">
        <v>154.99053955078125</v>
      </c>
      <c r="P163">
        <v>154.99053955078125</v>
      </c>
      <c r="Q163">
        <v>154.99290466308594</v>
      </c>
      <c r="R163">
        <v>154.99290466308594</v>
      </c>
      <c r="U163">
        <v>154.99053955078125</v>
      </c>
      <c r="V163">
        <v>154.99053955078125</v>
      </c>
      <c r="W163">
        <v>154.99290466308594</v>
      </c>
      <c r="Z163">
        <v>154.99290466308594</v>
      </c>
      <c r="AA163">
        <v>154.99290466308594</v>
      </c>
      <c r="AB163">
        <v>154.98817443847656</v>
      </c>
      <c r="AC163">
        <v>154.98817443847656</v>
      </c>
      <c r="AD163">
        <v>154.98817443847656</v>
      </c>
      <c r="AE163">
        <v>154.99053955078125</v>
      </c>
      <c r="AF163">
        <v>154.99053955078125</v>
      </c>
      <c r="AG163">
        <v>154.99053955078125</v>
      </c>
      <c r="AH163" s="2">
        <f t="shared" si="29"/>
        <v>1.7774803458850824E-3</v>
      </c>
      <c r="AI163" s="2">
        <f t="shared" si="30"/>
        <v>154.98817443847656</v>
      </c>
      <c r="AJ163" s="2">
        <f t="shared" si="31"/>
        <v>154.9884646083386</v>
      </c>
      <c r="AK163" s="2">
        <f t="shared" si="32"/>
        <v>154.99113082885742</v>
      </c>
      <c r="AL163" s="2">
        <f t="shared" si="33"/>
        <v>154.99379704937624</v>
      </c>
      <c r="AM163" s="2">
        <f t="shared" si="34"/>
        <v>154.99526977539062</v>
      </c>
      <c r="AN163" s="89"/>
      <c r="AO163" s="64">
        <f t="shared" ref="AO163" ca="1" si="67">AN161</f>
        <v>655.58227650045148</v>
      </c>
      <c r="AP163" s="88"/>
      <c r="AQ163" s="88"/>
      <c r="AR163" s="88"/>
      <c r="AS163" s="88"/>
      <c r="AT163" s="2"/>
      <c r="AU163" s="123"/>
      <c r="AV163" s="156"/>
    </row>
    <row r="164" spans="1:48">
      <c r="A164" s="14" t="str">
        <f>'data organization'!S165</f>
        <v>162:17:3.18:HI</v>
      </c>
      <c r="B164">
        <v>694.75091552734375</v>
      </c>
      <c r="C164">
        <v>688.49468994140625</v>
      </c>
      <c r="D164">
        <v>708.67095947265625</v>
      </c>
      <c r="E164">
        <v>752.6207275390625</v>
      </c>
      <c r="F164">
        <v>707.10687255859375</v>
      </c>
      <c r="G164">
        <v>674.41827392578125</v>
      </c>
      <c r="H164">
        <v>685.05377197265625</v>
      </c>
      <c r="I164">
        <v>675.9822998046875</v>
      </c>
      <c r="J164">
        <v>669.72607421875</v>
      </c>
      <c r="K164">
        <v>741.0467529296875</v>
      </c>
      <c r="L164">
        <v>648.767822265625</v>
      </c>
      <c r="M164">
        <v>567.90643310546875</v>
      </c>
      <c r="N164">
        <v>638.13232421875</v>
      </c>
      <c r="O164">
        <v>599.81304931640625</v>
      </c>
      <c r="P164">
        <v>558.52215576171875</v>
      </c>
      <c r="Q164">
        <v>560.86822509765625</v>
      </c>
      <c r="R164">
        <v>624.9942626953125</v>
      </c>
      <c r="U164">
        <v>870.2373046875</v>
      </c>
      <c r="V164">
        <v>654.5548095703125</v>
      </c>
      <c r="W164">
        <v>674.10546875</v>
      </c>
      <c r="Z164">
        <v>705.0736083984375</v>
      </c>
      <c r="AA164">
        <v>837.07940673828125</v>
      </c>
      <c r="AB164">
        <v>637.19384765625</v>
      </c>
      <c r="AC164">
        <v>674.2618408203125</v>
      </c>
      <c r="AD164">
        <v>754.65399169921875</v>
      </c>
      <c r="AE164">
        <v>472.18661499023437</v>
      </c>
      <c r="AF164">
        <v>585.73663330078125</v>
      </c>
      <c r="AG164">
        <v>576.50872802734375</v>
      </c>
      <c r="AH164" s="2">
        <f t="shared" si="29"/>
        <v>84.187054465623575</v>
      </c>
      <c r="AI164" s="2">
        <f t="shared" si="30"/>
        <v>472.18661499023437</v>
      </c>
      <c r="AJ164" s="2">
        <f t="shared" si="31"/>
        <v>539.37898490835869</v>
      </c>
      <c r="AK164" s="2">
        <f t="shared" si="32"/>
        <v>665.6595666067941</v>
      </c>
      <c r="AL164" s="2">
        <f t="shared" si="33"/>
        <v>791.94014830522951</v>
      </c>
      <c r="AM164" s="2">
        <f t="shared" si="34"/>
        <v>870.2373046875</v>
      </c>
      <c r="AN164" s="89">
        <f ca="1">INDIRECT("'calcBLUE(2)'!R"&amp;ROW('calcBLUE(2)'!$V$17)+(ROW(AN164)-ROW($AN$116))/3&amp;"C"&amp;COLUMN('calcBLUE(2)'!$V$17),FALSE)</f>
        <v>651.79561699165345</v>
      </c>
      <c r="AO164" s="64">
        <f t="shared" ref="AO164" ca="1" si="68">AN164</f>
        <v>651.79561699165345</v>
      </c>
      <c r="AP164" s="88">
        <f>AK164-AK167</f>
        <v>4.0944508143834355</v>
      </c>
      <c r="AQ164" s="88">
        <f>AK165-AK168</f>
        <v>1.2239728655458748E-3</v>
      </c>
      <c r="AR164" s="88">
        <f>AK166-AK169</f>
        <v>-2.534048897757657E-4</v>
      </c>
      <c r="AS164" s="88">
        <f>data3!AM164</f>
        <v>9.6919152044481649E-2</v>
      </c>
      <c r="AT164" s="2"/>
      <c r="AU164" s="123"/>
      <c r="AV164" s="156"/>
    </row>
    <row r="165" spans="1:48">
      <c r="A165" s="14" t="str">
        <f>'data organization'!S166</f>
        <v>163:17:3.18:LO</v>
      </c>
      <c r="B165">
        <v>374.98281860351562</v>
      </c>
      <c r="C165">
        <v>374.98281860351562</v>
      </c>
      <c r="D165">
        <v>374.98281860351562</v>
      </c>
      <c r="E165">
        <v>374.98281860351562</v>
      </c>
      <c r="F165">
        <v>374.97711181640625</v>
      </c>
      <c r="G165">
        <v>374.97711181640625</v>
      </c>
      <c r="H165">
        <v>374.98281860351562</v>
      </c>
      <c r="I165">
        <v>374.98281860351562</v>
      </c>
      <c r="J165">
        <v>374.97711181640625</v>
      </c>
      <c r="K165">
        <v>374.97711181640625</v>
      </c>
      <c r="L165">
        <v>374.97711181640625</v>
      </c>
      <c r="M165">
        <v>374.97711181640625</v>
      </c>
      <c r="N165">
        <v>374.98281860351562</v>
      </c>
      <c r="O165">
        <v>374.97137451171875</v>
      </c>
      <c r="P165">
        <v>374.97137451171875</v>
      </c>
      <c r="Q165">
        <v>374.97711181640625</v>
      </c>
      <c r="R165">
        <v>374.98281860351562</v>
      </c>
      <c r="U165">
        <v>374.97711181640625</v>
      </c>
      <c r="V165">
        <v>374.97137451171875</v>
      </c>
      <c r="W165">
        <v>374.97711181640625</v>
      </c>
      <c r="Z165">
        <v>374.97137451171875</v>
      </c>
      <c r="AA165">
        <v>374.98281860351562</v>
      </c>
      <c r="AB165">
        <v>374.98281860351562</v>
      </c>
      <c r="AC165">
        <v>374.97137451171875</v>
      </c>
      <c r="AD165">
        <v>374.97711181640625</v>
      </c>
      <c r="AE165">
        <v>374.95993041992187</v>
      </c>
      <c r="AF165">
        <v>374.97137451171875</v>
      </c>
      <c r="AG165">
        <v>374.97137451171875</v>
      </c>
      <c r="AH165" s="2">
        <f t="shared" si="29"/>
        <v>5.6150872742397363E-3</v>
      </c>
      <c r="AI165" s="2">
        <f t="shared" si="30"/>
        <v>374.95993041992187</v>
      </c>
      <c r="AJ165" s="2">
        <f t="shared" si="31"/>
        <v>374.96867937627337</v>
      </c>
      <c r="AK165" s="2">
        <f t="shared" si="32"/>
        <v>374.97710200718473</v>
      </c>
      <c r="AL165" s="2">
        <f t="shared" si="33"/>
        <v>374.98552463809608</v>
      </c>
      <c r="AM165" s="2">
        <f t="shared" si="34"/>
        <v>374.98281860351562</v>
      </c>
      <c r="AN165" s="89"/>
      <c r="AO165" s="64">
        <f t="shared" ref="AO165" ca="1" si="69">AN164</f>
        <v>651.79561699165345</v>
      </c>
      <c r="AP165" s="88"/>
      <c r="AQ165" s="88"/>
      <c r="AR165" s="88"/>
      <c r="AS165" s="88"/>
      <c r="AT165" s="2"/>
      <c r="AU165" s="123"/>
      <c r="AV165" s="156"/>
    </row>
    <row r="166" spans="1:48">
      <c r="A166" s="14" t="str">
        <f>'data organization'!S167</f>
        <v>164:17:3.18:HS</v>
      </c>
      <c r="B166">
        <v>154.99053955078125</v>
      </c>
      <c r="C166">
        <v>154.99053955078125</v>
      </c>
      <c r="D166">
        <v>154.99290466308594</v>
      </c>
      <c r="E166">
        <v>154.99526977539062</v>
      </c>
      <c r="F166">
        <v>154.99290466308594</v>
      </c>
      <c r="G166">
        <v>154.99053955078125</v>
      </c>
      <c r="H166">
        <v>154.99290466308594</v>
      </c>
      <c r="I166">
        <v>154.99053955078125</v>
      </c>
      <c r="J166">
        <v>154.98817443847656</v>
      </c>
      <c r="K166">
        <v>154.99290466308594</v>
      </c>
      <c r="L166">
        <v>154.99053955078125</v>
      </c>
      <c r="M166">
        <v>154.99290466308594</v>
      </c>
      <c r="N166">
        <v>154.99290466308594</v>
      </c>
      <c r="O166">
        <v>154.99053955078125</v>
      </c>
      <c r="P166">
        <v>154.99053955078125</v>
      </c>
      <c r="Q166">
        <v>154.99053955078125</v>
      </c>
      <c r="R166">
        <v>154.99290466308594</v>
      </c>
      <c r="U166">
        <v>154.99053955078125</v>
      </c>
      <c r="V166">
        <v>154.99053955078125</v>
      </c>
      <c r="W166">
        <v>154.99053955078125</v>
      </c>
      <c r="Z166">
        <v>154.99053955078125</v>
      </c>
      <c r="AA166">
        <v>154.99526977539062</v>
      </c>
      <c r="AB166">
        <v>154.99053955078125</v>
      </c>
      <c r="AC166">
        <v>154.99053955078125</v>
      </c>
      <c r="AD166">
        <v>154.99053955078125</v>
      </c>
      <c r="AE166">
        <v>154.98580932617187</v>
      </c>
      <c r="AF166">
        <v>154.99053955078125</v>
      </c>
      <c r="AG166">
        <v>154.98817443847656</v>
      </c>
      <c r="AH166" s="2">
        <f t="shared" si="29"/>
        <v>1.9970330503704943E-3</v>
      </c>
      <c r="AI166" s="2">
        <f t="shared" si="30"/>
        <v>154.98580932617187</v>
      </c>
      <c r="AJ166" s="2">
        <f t="shared" si="31"/>
        <v>154.98813527928186</v>
      </c>
      <c r="AK166" s="2">
        <f t="shared" si="32"/>
        <v>154.99113082885742</v>
      </c>
      <c r="AL166" s="2">
        <f t="shared" si="33"/>
        <v>154.99412637843298</v>
      </c>
      <c r="AM166" s="2">
        <f t="shared" si="34"/>
        <v>154.99526977539062</v>
      </c>
      <c r="AN166" s="89"/>
      <c r="AO166" s="64">
        <f t="shared" ref="AO166" ca="1" si="70">AN164</f>
        <v>651.79561699165345</v>
      </c>
      <c r="AP166" s="88"/>
      <c r="AQ166" s="88"/>
      <c r="AR166" s="88"/>
      <c r="AS166" s="88"/>
      <c r="AT166" s="2"/>
      <c r="AU166" s="123"/>
      <c r="AV166" s="156"/>
    </row>
    <row r="167" spans="1:48">
      <c r="A167" s="14" t="str">
        <f>'data organization'!S168</f>
        <v>165:17:3.16:HI</v>
      </c>
      <c r="B167">
        <v>690.5279541015625</v>
      </c>
      <c r="C167">
        <v>684.27178955078125</v>
      </c>
      <c r="D167">
        <v>704.2916259765625</v>
      </c>
      <c r="E167">
        <v>747.9285888671875</v>
      </c>
      <c r="F167">
        <v>702.7275390625</v>
      </c>
      <c r="G167">
        <v>670.1953125</v>
      </c>
      <c r="H167">
        <v>680.83087158203125</v>
      </c>
      <c r="I167">
        <v>671.75933837890625</v>
      </c>
      <c r="J167">
        <v>665.6595458984375</v>
      </c>
      <c r="K167">
        <v>736.51104736328125</v>
      </c>
      <c r="L167">
        <v>644.7012939453125</v>
      </c>
      <c r="M167">
        <v>564.465576171875</v>
      </c>
      <c r="N167">
        <v>634.22216796875</v>
      </c>
      <c r="O167">
        <v>596.05938720703125</v>
      </c>
      <c r="P167">
        <v>555.08123779296875</v>
      </c>
      <c r="Q167">
        <v>557.42730712890625</v>
      </c>
      <c r="R167">
        <v>621.24053955078125</v>
      </c>
      <c r="U167">
        <v>864.91949462890625</v>
      </c>
      <c r="V167">
        <v>650.64471435546875</v>
      </c>
      <c r="W167">
        <v>669.88250732421875</v>
      </c>
      <c r="Z167">
        <v>700.69427490234375</v>
      </c>
      <c r="AA167">
        <v>832.074462890625</v>
      </c>
      <c r="AB167">
        <v>633.28375244140625</v>
      </c>
      <c r="AC167">
        <v>670.0389404296875</v>
      </c>
      <c r="AD167">
        <v>749.96185302734375</v>
      </c>
      <c r="AE167">
        <v>469.371337890625</v>
      </c>
      <c r="AF167">
        <v>582.13934326171875</v>
      </c>
      <c r="AG167">
        <v>572.91143798828125</v>
      </c>
      <c r="AH167" s="2">
        <f t="shared" si="29"/>
        <v>83.669345032444085</v>
      </c>
      <c r="AI167" s="2">
        <f t="shared" si="30"/>
        <v>469.371337890625</v>
      </c>
      <c r="AJ167" s="2">
        <f t="shared" si="31"/>
        <v>536.06109824374448</v>
      </c>
      <c r="AK167" s="2">
        <f t="shared" si="32"/>
        <v>661.56511579241067</v>
      </c>
      <c r="AL167" s="2">
        <f t="shared" si="33"/>
        <v>787.06913334107685</v>
      </c>
      <c r="AM167" s="2">
        <f t="shared" si="34"/>
        <v>864.91949462890625</v>
      </c>
      <c r="AN167" s="89">
        <f ca="1">INDIRECT("'calcBLUE(2)'!R"&amp;ROW('calcBLUE(2)'!$V$17)+(ROW(AN167)-ROW($AN$116))/3&amp;"C"&amp;COLUMN('calcBLUE(2)'!$V$17),FALSE)</f>
        <v>647.87654364763534</v>
      </c>
      <c r="AO167" s="64">
        <f t="shared" ref="AO167" ca="1" si="71">AN167</f>
        <v>647.87654364763534</v>
      </c>
      <c r="AP167" s="88">
        <f>AK167-AK170</f>
        <v>4.1223994663782833</v>
      </c>
      <c r="AQ167" s="88">
        <f>AK168-AK171</f>
        <v>-1.0223388671875E-3</v>
      </c>
      <c r="AR167" s="88">
        <f>AK169-AK172</f>
        <v>4.2234148295960949E-4</v>
      </c>
      <c r="AS167" s="88">
        <f>data3!AM167</f>
        <v>9.8902210112541411E-2</v>
      </c>
      <c r="AT167" s="2"/>
      <c r="AU167" s="123"/>
      <c r="AV167" s="156"/>
    </row>
    <row r="168" spans="1:48">
      <c r="A168" s="14" t="str">
        <f>'data organization'!S169</f>
        <v>166:17:3.16:LO</v>
      </c>
      <c r="B168">
        <v>374.98281860351562</v>
      </c>
      <c r="C168">
        <v>374.98281860351562</v>
      </c>
      <c r="D168">
        <v>374.97711181640625</v>
      </c>
      <c r="E168">
        <v>374.97711181640625</v>
      </c>
      <c r="F168">
        <v>374.97711181640625</v>
      </c>
      <c r="G168">
        <v>374.98281860351562</v>
      </c>
      <c r="H168">
        <v>374.98281860351562</v>
      </c>
      <c r="I168">
        <v>374.98281860351562</v>
      </c>
      <c r="J168">
        <v>374.97137451171875</v>
      </c>
      <c r="K168">
        <v>374.98281860351562</v>
      </c>
      <c r="L168">
        <v>374.98281860351562</v>
      </c>
      <c r="M168">
        <v>374.96566772460937</v>
      </c>
      <c r="N168">
        <v>374.97711181640625</v>
      </c>
      <c r="O168">
        <v>374.97137451171875</v>
      </c>
      <c r="P168">
        <v>374.96566772460937</v>
      </c>
      <c r="Q168">
        <v>374.96566772460937</v>
      </c>
      <c r="R168">
        <v>374.97711181640625</v>
      </c>
      <c r="U168">
        <v>374.97711181640625</v>
      </c>
      <c r="V168">
        <v>374.97137451171875</v>
      </c>
      <c r="W168">
        <v>374.97711181640625</v>
      </c>
      <c r="Z168">
        <v>374.97137451171875</v>
      </c>
      <c r="AA168">
        <v>374.97711181640625</v>
      </c>
      <c r="AB168">
        <v>374.97711181640625</v>
      </c>
      <c r="AC168">
        <v>374.97137451171875</v>
      </c>
      <c r="AD168">
        <v>374.97711181640625</v>
      </c>
      <c r="AE168">
        <v>374.96566772460937</v>
      </c>
      <c r="AF168">
        <v>374.97137451171875</v>
      </c>
      <c r="AG168">
        <v>374.98281860351562</v>
      </c>
      <c r="AH168" s="2">
        <f t="shared" si="29"/>
        <v>5.898167263697518E-3</v>
      </c>
      <c r="AI168" s="2">
        <f t="shared" si="30"/>
        <v>374.96566772460937</v>
      </c>
      <c r="AJ168" s="2">
        <f t="shared" si="31"/>
        <v>374.96703078342364</v>
      </c>
      <c r="AK168" s="2">
        <f t="shared" si="32"/>
        <v>374.97587803431918</v>
      </c>
      <c r="AL168" s="2">
        <f t="shared" si="33"/>
        <v>374.98472528521472</v>
      </c>
      <c r="AM168" s="2">
        <f t="shared" si="34"/>
        <v>374.98281860351562</v>
      </c>
      <c r="AN168" s="89"/>
      <c r="AO168" s="64">
        <f t="shared" ref="AO168" ca="1" si="72">AN167</f>
        <v>647.87654364763534</v>
      </c>
      <c r="AP168" s="88"/>
      <c r="AQ168" s="88"/>
      <c r="AR168" s="88"/>
      <c r="AS168" s="88"/>
      <c r="AT168" s="2"/>
      <c r="AU168" s="123"/>
      <c r="AV168" s="156"/>
    </row>
    <row r="169" spans="1:48">
      <c r="A169" s="14" t="str">
        <f>'data organization'!S170</f>
        <v>167:17:3.16:HS</v>
      </c>
      <c r="B169">
        <v>154.99290466308594</v>
      </c>
      <c r="C169">
        <v>154.99290466308594</v>
      </c>
      <c r="D169">
        <v>154.99053955078125</v>
      </c>
      <c r="E169">
        <v>154.99290466308594</v>
      </c>
      <c r="F169">
        <v>154.99053955078125</v>
      </c>
      <c r="G169">
        <v>154.99053955078125</v>
      </c>
      <c r="H169">
        <v>154.99290466308594</v>
      </c>
      <c r="I169">
        <v>154.99290466308594</v>
      </c>
      <c r="J169">
        <v>154.99053955078125</v>
      </c>
      <c r="K169">
        <v>154.99290466308594</v>
      </c>
      <c r="L169">
        <v>154.99290466308594</v>
      </c>
      <c r="M169">
        <v>154.98580932617187</v>
      </c>
      <c r="N169">
        <v>154.99526977539062</v>
      </c>
      <c r="O169">
        <v>154.99053955078125</v>
      </c>
      <c r="P169">
        <v>154.99053955078125</v>
      </c>
      <c r="Q169">
        <v>154.98580932617187</v>
      </c>
      <c r="R169">
        <v>154.99053955078125</v>
      </c>
      <c r="U169">
        <v>154.99526977539062</v>
      </c>
      <c r="V169">
        <v>154.99053955078125</v>
      </c>
      <c r="W169">
        <v>154.99526977539062</v>
      </c>
      <c r="Z169">
        <v>154.99053955078125</v>
      </c>
      <c r="AA169">
        <v>154.99526977539062</v>
      </c>
      <c r="AB169">
        <v>154.99290466308594</v>
      </c>
      <c r="AC169">
        <v>154.98817443847656</v>
      </c>
      <c r="AD169">
        <v>154.99053955078125</v>
      </c>
      <c r="AE169">
        <v>154.98817443847656</v>
      </c>
      <c r="AF169">
        <v>154.99053955078125</v>
      </c>
      <c r="AG169">
        <v>154.99053955078125</v>
      </c>
      <c r="AH169" s="2">
        <f t="shared" si="29"/>
        <v>2.510791600900729E-3</v>
      </c>
      <c r="AI169" s="2">
        <f t="shared" si="30"/>
        <v>154.98580932617187</v>
      </c>
      <c r="AJ169" s="2">
        <f t="shared" si="31"/>
        <v>154.98761804634586</v>
      </c>
      <c r="AK169" s="2">
        <f t="shared" si="32"/>
        <v>154.9913842337472</v>
      </c>
      <c r="AL169" s="2">
        <f t="shared" si="33"/>
        <v>154.99515042114854</v>
      </c>
      <c r="AM169" s="2">
        <f t="shared" si="34"/>
        <v>154.99526977539062</v>
      </c>
      <c r="AN169" s="89"/>
      <c r="AO169" s="64">
        <f t="shared" ref="AO169" ca="1" si="73">AN167</f>
        <v>647.87654364763534</v>
      </c>
      <c r="AP169" s="88"/>
      <c r="AQ169" s="88"/>
      <c r="AR169" s="88"/>
      <c r="AS169" s="88"/>
      <c r="AT169" s="2"/>
      <c r="AU169" s="123"/>
      <c r="AV169" s="156"/>
    </row>
    <row r="170" spans="1:48">
      <c r="A170" s="14" t="str">
        <f>'data organization'!S171</f>
        <v>168:17:3.14:HI</v>
      </c>
      <c r="B170">
        <v>686.14862060546875</v>
      </c>
      <c r="C170">
        <v>679.89239501953125</v>
      </c>
      <c r="D170">
        <v>699.9122314453125</v>
      </c>
      <c r="E170">
        <v>743.392822265625</v>
      </c>
      <c r="F170">
        <v>698.504638671875</v>
      </c>
      <c r="G170">
        <v>665.97235107421875</v>
      </c>
      <c r="H170">
        <v>676.60791015625</v>
      </c>
      <c r="I170">
        <v>667.69281005859375</v>
      </c>
      <c r="J170">
        <v>661.593017578125</v>
      </c>
      <c r="K170">
        <v>731.97528076171875</v>
      </c>
      <c r="L170">
        <v>640.634765625</v>
      </c>
      <c r="M170">
        <v>560.86822509765625</v>
      </c>
      <c r="N170">
        <v>630.1556396484375</v>
      </c>
      <c r="O170">
        <v>592.4620361328125</v>
      </c>
      <c r="P170">
        <v>551.64031982421875</v>
      </c>
      <c r="Q170">
        <v>553.98638916015625</v>
      </c>
      <c r="R170">
        <v>617.3304443359375</v>
      </c>
      <c r="U170">
        <v>859.60174560546875</v>
      </c>
      <c r="V170">
        <v>646.57818603515625</v>
      </c>
      <c r="W170">
        <v>665.81597900390625</v>
      </c>
      <c r="Z170">
        <v>696.31494140625</v>
      </c>
      <c r="AA170">
        <v>826.7567138671875</v>
      </c>
      <c r="AB170">
        <v>629.37359619140625</v>
      </c>
      <c r="AC170">
        <v>665.81597900390625</v>
      </c>
      <c r="AD170">
        <v>745.26971435546875</v>
      </c>
      <c r="AE170">
        <v>466.24322509765625</v>
      </c>
      <c r="AF170">
        <v>578.5419921875</v>
      </c>
      <c r="AG170">
        <v>569.3140869140625</v>
      </c>
      <c r="AH170" s="2">
        <f t="shared" si="29"/>
        <v>83.168880574681353</v>
      </c>
      <c r="AI170" s="2">
        <f t="shared" si="30"/>
        <v>466.24322509765625</v>
      </c>
      <c r="AJ170" s="2">
        <f t="shared" si="31"/>
        <v>532.68939546401032</v>
      </c>
      <c r="AK170" s="2">
        <f t="shared" si="32"/>
        <v>657.44271632603238</v>
      </c>
      <c r="AL170" s="2">
        <f t="shared" si="33"/>
        <v>782.19603718805445</v>
      </c>
      <c r="AM170" s="2">
        <f t="shared" si="34"/>
        <v>859.60174560546875</v>
      </c>
      <c r="AN170" s="89">
        <f ca="1">INDIRECT("'calcBLUE(2)'!R"&amp;ROW('calcBLUE(2)'!$V$17)+(ROW(AN170)-ROW($AN$116))/3&amp;"C"&amp;COLUMN('calcBLUE(2)'!$V$17),FALSE)</f>
        <v>643.8772823340546</v>
      </c>
      <c r="AO170" s="64">
        <f t="shared" ref="AO170" ca="1" si="74">AN170</f>
        <v>643.8772823340546</v>
      </c>
      <c r="AP170" s="88">
        <f>AK170-AK173</f>
        <v>4.2061702183315219</v>
      </c>
      <c r="AQ170" s="88">
        <f>AK171-AK174</f>
        <v>4.108973911911562E-4</v>
      </c>
      <c r="AR170" s="88">
        <f>AK172-AK175</f>
        <v>0</v>
      </c>
      <c r="AS170" s="88">
        <f>data3!AM170</f>
        <v>9.9194742018175575E-2</v>
      </c>
      <c r="AT170" s="2"/>
      <c r="AU170" s="123"/>
      <c r="AV170" s="156"/>
    </row>
    <row r="171" spans="1:48">
      <c r="A171" s="14" t="str">
        <f>'data organization'!S172</f>
        <v>169:17:3.14:LO</v>
      </c>
      <c r="B171">
        <v>374.97711181640625</v>
      </c>
      <c r="C171">
        <v>374.97711181640625</v>
      </c>
      <c r="D171">
        <v>374.98281860351562</v>
      </c>
      <c r="E171">
        <v>374.98281860351562</v>
      </c>
      <c r="F171">
        <v>374.98281860351562</v>
      </c>
      <c r="G171">
        <v>374.98281860351562</v>
      </c>
      <c r="H171">
        <v>374.97711181640625</v>
      </c>
      <c r="I171">
        <v>374.97711181640625</v>
      </c>
      <c r="J171">
        <v>374.97137451171875</v>
      </c>
      <c r="K171">
        <v>374.98281860351562</v>
      </c>
      <c r="L171">
        <v>374.97711181640625</v>
      </c>
      <c r="M171">
        <v>374.97137451171875</v>
      </c>
      <c r="N171">
        <v>374.97711181640625</v>
      </c>
      <c r="O171">
        <v>374.97137451171875</v>
      </c>
      <c r="P171">
        <v>374.96566772460937</v>
      </c>
      <c r="Q171">
        <v>374.97711181640625</v>
      </c>
      <c r="R171">
        <v>374.97711181640625</v>
      </c>
      <c r="U171">
        <v>374.98281860351562</v>
      </c>
      <c r="V171">
        <v>374.97137451171875</v>
      </c>
      <c r="W171">
        <v>374.97711181640625</v>
      </c>
      <c r="Z171">
        <v>374.97711181640625</v>
      </c>
      <c r="AA171">
        <v>374.97711181640625</v>
      </c>
      <c r="AB171">
        <v>374.97711181640625</v>
      </c>
      <c r="AC171">
        <v>374.98281860351562</v>
      </c>
      <c r="AD171">
        <v>374.98281860351562</v>
      </c>
      <c r="AE171">
        <v>374.96566772460937</v>
      </c>
      <c r="AF171">
        <v>374.97137451171875</v>
      </c>
      <c r="AG171">
        <v>374.97711181640625</v>
      </c>
      <c r="AH171" s="2">
        <f t="shared" si="29"/>
        <v>5.0398608218735659E-3</v>
      </c>
      <c r="AI171" s="2">
        <f t="shared" si="30"/>
        <v>374.96566772460937</v>
      </c>
      <c r="AJ171" s="2">
        <f t="shared" si="31"/>
        <v>374.96934058195353</v>
      </c>
      <c r="AK171" s="2">
        <f t="shared" si="32"/>
        <v>374.97690037318637</v>
      </c>
      <c r="AL171" s="2">
        <f t="shared" si="33"/>
        <v>374.9844601644192</v>
      </c>
      <c r="AM171" s="2">
        <f t="shared" si="34"/>
        <v>374.98281860351562</v>
      </c>
      <c r="AN171" s="89"/>
      <c r="AO171" s="64">
        <f t="shared" ref="AO171" ca="1" si="75">AN170</f>
        <v>643.8772823340546</v>
      </c>
      <c r="AP171" s="88"/>
      <c r="AQ171" s="88"/>
      <c r="AR171" s="88"/>
      <c r="AS171" s="88"/>
      <c r="AT171" s="2"/>
      <c r="AU171" s="123"/>
      <c r="AV171" s="156"/>
    </row>
    <row r="172" spans="1:48">
      <c r="A172" s="14" t="str">
        <f>'data organization'!S173</f>
        <v>170:17:3.14:HS</v>
      </c>
      <c r="B172">
        <v>154.99290466308594</v>
      </c>
      <c r="C172">
        <v>154.99290466308594</v>
      </c>
      <c r="D172">
        <v>154.99053955078125</v>
      </c>
      <c r="E172">
        <v>154.99526977539062</v>
      </c>
      <c r="F172">
        <v>154.99290466308594</v>
      </c>
      <c r="G172">
        <v>154.99053955078125</v>
      </c>
      <c r="H172">
        <v>154.99290466308594</v>
      </c>
      <c r="I172">
        <v>154.99526977539062</v>
      </c>
      <c r="J172">
        <v>154.99053955078125</v>
      </c>
      <c r="K172">
        <v>154.99053955078125</v>
      </c>
      <c r="L172">
        <v>154.99290466308594</v>
      </c>
      <c r="M172">
        <v>154.98580932617187</v>
      </c>
      <c r="N172">
        <v>154.99290466308594</v>
      </c>
      <c r="O172">
        <v>154.99053955078125</v>
      </c>
      <c r="P172">
        <v>154.99053955078125</v>
      </c>
      <c r="Q172">
        <v>154.99053955078125</v>
      </c>
      <c r="R172">
        <v>154.99053955078125</v>
      </c>
      <c r="U172">
        <v>154.99526977539062</v>
      </c>
      <c r="V172">
        <v>154.98817443847656</v>
      </c>
      <c r="W172">
        <v>154.99290466308594</v>
      </c>
      <c r="Z172">
        <v>154.99053955078125</v>
      </c>
      <c r="AA172">
        <v>154.99053955078125</v>
      </c>
      <c r="AB172">
        <v>154.98817443847656</v>
      </c>
      <c r="AC172">
        <v>154.99290466308594</v>
      </c>
      <c r="AD172">
        <v>154.99053955078125</v>
      </c>
      <c r="AE172">
        <v>154.98580932617187</v>
      </c>
      <c r="AF172">
        <v>154.98580932617187</v>
      </c>
      <c r="AG172">
        <v>154.98817443847656</v>
      </c>
      <c r="AH172" s="2">
        <f t="shared" si="29"/>
        <v>2.6582300035060142E-3</v>
      </c>
      <c r="AI172" s="2">
        <f t="shared" si="30"/>
        <v>154.98580932617187</v>
      </c>
      <c r="AJ172" s="2">
        <f t="shared" si="31"/>
        <v>154.98697454725897</v>
      </c>
      <c r="AK172" s="2">
        <f t="shared" si="32"/>
        <v>154.99096189226424</v>
      </c>
      <c r="AL172" s="2">
        <f t="shared" si="33"/>
        <v>154.99494923726951</v>
      </c>
      <c r="AM172" s="2">
        <f t="shared" si="34"/>
        <v>154.99526977539062</v>
      </c>
      <c r="AN172" s="89"/>
      <c r="AO172" s="64">
        <f t="shared" ref="AO172" ca="1" si="76">AN170</f>
        <v>643.8772823340546</v>
      </c>
      <c r="AP172" s="88"/>
      <c r="AQ172" s="88"/>
      <c r="AR172" s="88"/>
      <c r="AS172" s="88"/>
      <c r="AT172" s="2"/>
      <c r="AU172" s="123"/>
      <c r="AV172" s="156"/>
    </row>
    <row r="173" spans="1:48">
      <c r="A173" s="14" t="str">
        <f>'data organization'!S174</f>
        <v>171:17:3.12:HI</v>
      </c>
      <c r="B173">
        <v>681.769287109375</v>
      </c>
      <c r="C173">
        <v>675.66949462890625</v>
      </c>
      <c r="D173">
        <v>695.37652587890625</v>
      </c>
      <c r="E173">
        <v>738.5443115234375</v>
      </c>
      <c r="F173">
        <v>693.9688720703125</v>
      </c>
      <c r="G173">
        <v>661.74945068359375</v>
      </c>
      <c r="H173">
        <v>672.22857666015625</v>
      </c>
      <c r="I173">
        <v>663.3134765625</v>
      </c>
      <c r="J173">
        <v>657.3701171875</v>
      </c>
      <c r="K173">
        <v>727.28314208984375</v>
      </c>
      <c r="L173">
        <v>636.5682373046875</v>
      </c>
      <c r="M173">
        <v>557.27093505859375</v>
      </c>
      <c r="N173">
        <v>626.089111328125</v>
      </c>
      <c r="O173">
        <v>588.70831298828125</v>
      </c>
      <c r="P173">
        <v>548.04302978515625</v>
      </c>
      <c r="Q173">
        <v>550.38909912109375</v>
      </c>
      <c r="R173">
        <v>613.4202880859375</v>
      </c>
      <c r="U173">
        <v>854.1275634765625</v>
      </c>
      <c r="V173">
        <v>642.355224609375</v>
      </c>
      <c r="W173">
        <v>661.593017578125</v>
      </c>
      <c r="Z173">
        <v>691.93560791015625</v>
      </c>
      <c r="AA173">
        <v>821.43890380859375</v>
      </c>
      <c r="AB173">
        <v>625.30706787109375</v>
      </c>
      <c r="AC173">
        <v>661.74945068359375</v>
      </c>
      <c r="AD173">
        <v>740.57757568359375</v>
      </c>
      <c r="AE173">
        <v>463.27154541015625</v>
      </c>
      <c r="AF173">
        <v>574.78826904296875</v>
      </c>
      <c r="AG173">
        <v>565.716796875</v>
      </c>
      <c r="AH173" s="2">
        <f t="shared" si="29"/>
        <v>82.641054834440297</v>
      </c>
      <c r="AI173" s="2">
        <f t="shared" si="30"/>
        <v>463.27154541015625</v>
      </c>
      <c r="AJ173" s="2">
        <f t="shared" si="31"/>
        <v>529.27496385604036</v>
      </c>
      <c r="AK173" s="2">
        <f t="shared" si="32"/>
        <v>653.23654610770086</v>
      </c>
      <c r="AL173" s="2">
        <f t="shared" si="33"/>
        <v>777.19812835936136</v>
      </c>
      <c r="AM173" s="2">
        <f t="shared" si="34"/>
        <v>854.1275634765625</v>
      </c>
      <c r="AN173" s="89">
        <f ca="1">INDIRECT("'calcBLUE(2)'!R"&amp;ROW('calcBLUE(2)'!$V$17)+(ROW(AN173)-ROW($AN$116))/3&amp;"C"&amp;COLUMN('calcBLUE(2)'!$V$17),FALSE)</f>
        <v>639.86619204787701</v>
      </c>
      <c r="AO173" s="64">
        <f t="shared" ref="AO173" ca="1" si="77">AN173</f>
        <v>639.86619204787701</v>
      </c>
      <c r="AP173" s="88">
        <f>AK173-AK176</f>
        <v>4.2787922450473843</v>
      </c>
      <c r="AQ173" s="88">
        <f>AK174-AK177</f>
        <v>8.1416538779421899E-4</v>
      </c>
      <c r="AR173" s="88">
        <f>AK175-AK178</f>
        <v>5.91278076171875E-4</v>
      </c>
      <c r="AS173" s="88">
        <f>data3!AM173</f>
        <v>0.10170991959110509</v>
      </c>
      <c r="AT173" s="2"/>
      <c r="AU173" s="123"/>
      <c r="AV173" s="156"/>
    </row>
    <row r="174" spans="1:48">
      <c r="A174" s="14" t="str">
        <f>'data organization'!S175</f>
        <v>172:17:3.12:LO</v>
      </c>
      <c r="B174">
        <v>374.97711181640625</v>
      </c>
      <c r="C174">
        <v>374.98281860351562</v>
      </c>
      <c r="D174">
        <v>374.97711181640625</v>
      </c>
      <c r="E174">
        <v>374.98281860351562</v>
      </c>
      <c r="F174">
        <v>374.98281860351562</v>
      </c>
      <c r="G174">
        <v>374.98281860351562</v>
      </c>
      <c r="H174">
        <v>374.98281860351562</v>
      </c>
      <c r="I174">
        <v>374.97137451171875</v>
      </c>
      <c r="J174">
        <v>374.97137451171875</v>
      </c>
      <c r="K174">
        <v>374.98281860351562</v>
      </c>
      <c r="L174">
        <v>374.97711181640625</v>
      </c>
      <c r="M174">
        <v>374.97137451171875</v>
      </c>
      <c r="N174">
        <v>374.97137451171875</v>
      </c>
      <c r="O174">
        <v>374.97711181640625</v>
      </c>
      <c r="P174">
        <v>374.96566772460937</v>
      </c>
      <c r="Q174">
        <v>374.98281860351562</v>
      </c>
      <c r="R174">
        <v>374.97711181640625</v>
      </c>
      <c r="U174">
        <v>374.98281860351562</v>
      </c>
      <c r="V174">
        <v>374.98281860351562</v>
      </c>
      <c r="W174">
        <v>374.97711181640625</v>
      </c>
      <c r="Z174">
        <v>374.97711181640625</v>
      </c>
      <c r="AA174">
        <v>374.97711181640625</v>
      </c>
      <c r="AB174">
        <v>374.97137451171875</v>
      </c>
      <c r="AC174">
        <v>374.97711181640625</v>
      </c>
      <c r="AD174">
        <v>374.98281860351562</v>
      </c>
      <c r="AE174">
        <v>374.95993041992187</v>
      </c>
      <c r="AF174">
        <v>374.96566772460937</v>
      </c>
      <c r="AG174">
        <v>374.97137451171875</v>
      </c>
      <c r="AH174" s="2">
        <f t="shared" si="29"/>
        <v>6.2936311765441032E-3</v>
      </c>
      <c r="AI174" s="2">
        <f t="shared" si="30"/>
        <v>374.95993041992187</v>
      </c>
      <c r="AJ174" s="2">
        <f t="shared" si="31"/>
        <v>374.96704902903036</v>
      </c>
      <c r="AK174" s="2">
        <f t="shared" si="32"/>
        <v>374.97648947579518</v>
      </c>
      <c r="AL174" s="2">
        <f t="shared" si="33"/>
        <v>374.98592992255999</v>
      </c>
      <c r="AM174" s="2">
        <f t="shared" si="34"/>
        <v>374.98281860351562</v>
      </c>
      <c r="AN174" s="89"/>
      <c r="AO174" s="64">
        <f t="shared" ref="AO174" ca="1" si="78">AN173</f>
        <v>639.86619204787701</v>
      </c>
      <c r="AP174" s="88"/>
      <c r="AQ174" s="88"/>
      <c r="AR174" s="88"/>
      <c r="AS174" s="88"/>
      <c r="AT174" s="2"/>
      <c r="AU174" s="123"/>
      <c r="AV174" s="156"/>
    </row>
    <row r="175" spans="1:48">
      <c r="A175" s="14" t="str">
        <f>'data organization'!S176</f>
        <v>173:17:3.12:HS</v>
      </c>
      <c r="B175">
        <v>154.99053955078125</v>
      </c>
      <c r="C175">
        <v>154.99290466308594</v>
      </c>
      <c r="D175">
        <v>154.99290466308594</v>
      </c>
      <c r="E175">
        <v>154.99526977539062</v>
      </c>
      <c r="F175">
        <v>154.99290466308594</v>
      </c>
      <c r="G175">
        <v>154.99053955078125</v>
      </c>
      <c r="H175">
        <v>154.99290466308594</v>
      </c>
      <c r="I175">
        <v>154.99053955078125</v>
      </c>
      <c r="J175">
        <v>154.98817443847656</v>
      </c>
      <c r="K175">
        <v>154.99290466308594</v>
      </c>
      <c r="L175">
        <v>154.99290466308594</v>
      </c>
      <c r="M175">
        <v>154.98817443847656</v>
      </c>
      <c r="N175">
        <v>154.99053955078125</v>
      </c>
      <c r="O175">
        <v>154.99053955078125</v>
      </c>
      <c r="P175">
        <v>154.99053955078125</v>
      </c>
      <c r="Q175">
        <v>154.98817443847656</v>
      </c>
      <c r="R175">
        <v>154.99290466308594</v>
      </c>
      <c r="U175">
        <v>154.99526977539062</v>
      </c>
      <c r="V175">
        <v>154.99053955078125</v>
      </c>
      <c r="W175">
        <v>154.99053955078125</v>
      </c>
      <c r="Z175">
        <v>154.99053955078125</v>
      </c>
      <c r="AA175">
        <v>154.99053955078125</v>
      </c>
      <c r="AB175">
        <v>154.99053955078125</v>
      </c>
      <c r="AC175">
        <v>154.98817443847656</v>
      </c>
      <c r="AD175">
        <v>154.99053955078125</v>
      </c>
      <c r="AE175">
        <v>154.98817443847656</v>
      </c>
      <c r="AF175">
        <v>154.98580932617187</v>
      </c>
      <c r="AG175">
        <v>154.99290466308594</v>
      </c>
      <c r="AH175" s="2">
        <f t="shared" si="29"/>
        <v>2.2348210646221237E-3</v>
      </c>
      <c r="AI175" s="2">
        <f t="shared" si="30"/>
        <v>154.98580932617187</v>
      </c>
      <c r="AJ175" s="2">
        <f t="shared" si="31"/>
        <v>154.98760966066732</v>
      </c>
      <c r="AK175" s="2">
        <f t="shared" si="32"/>
        <v>154.99096189226424</v>
      </c>
      <c r="AL175" s="2">
        <f t="shared" si="33"/>
        <v>154.99431412386116</v>
      </c>
      <c r="AM175" s="2">
        <f t="shared" si="34"/>
        <v>154.99526977539062</v>
      </c>
      <c r="AN175" s="89"/>
      <c r="AO175" s="64">
        <f t="shared" ref="AO175" ca="1" si="79">AN173</f>
        <v>639.86619204787701</v>
      </c>
      <c r="AP175" s="88"/>
      <c r="AQ175" s="88"/>
      <c r="AR175" s="88"/>
      <c r="AS175" s="88"/>
      <c r="AT175" s="2"/>
      <c r="AU175" s="123"/>
      <c r="AV175" s="156"/>
    </row>
    <row r="176" spans="1:48">
      <c r="A176" s="14" t="str">
        <f>'data organization'!S177</f>
        <v>174:17:3.1:HI</v>
      </c>
      <c r="B176">
        <v>677.38995361328125</v>
      </c>
      <c r="C176">
        <v>671.13372802734375</v>
      </c>
      <c r="D176">
        <v>690.84075927734375</v>
      </c>
      <c r="E176">
        <v>733.69573974609375</v>
      </c>
      <c r="F176">
        <v>689.43310546875</v>
      </c>
      <c r="G176">
        <v>657.3701171875</v>
      </c>
      <c r="H176">
        <v>667.8492431640625</v>
      </c>
      <c r="I176">
        <v>659.090576171875</v>
      </c>
      <c r="J176">
        <v>652.99078369140625</v>
      </c>
      <c r="K176">
        <v>722.4345703125</v>
      </c>
      <c r="L176">
        <v>632.501708984375</v>
      </c>
      <c r="M176">
        <v>553.673583984375</v>
      </c>
      <c r="N176">
        <v>622.0225830078125</v>
      </c>
      <c r="O176">
        <v>584.7982177734375</v>
      </c>
      <c r="P176">
        <v>544.44573974609375</v>
      </c>
      <c r="Q176">
        <v>546.79180908203125</v>
      </c>
      <c r="R176">
        <v>609.353759765625</v>
      </c>
      <c r="U176">
        <v>848.49700927734375</v>
      </c>
      <c r="V176">
        <v>638.13232421875</v>
      </c>
      <c r="W176">
        <v>657.21368408203125</v>
      </c>
      <c r="Z176">
        <v>687.39984130859375</v>
      </c>
      <c r="AA176">
        <v>816.12115478515625</v>
      </c>
      <c r="AB176">
        <v>621.24053955078125</v>
      </c>
      <c r="AC176">
        <v>657.3701171875</v>
      </c>
      <c r="AD176">
        <v>735.72900390625</v>
      </c>
      <c r="AE176">
        <v>460.29983520507812</v>
      </c>
      <c r="AF176">
        <v>571.0345458984375</v>
      </c>
      <c r="AG176">
        <v>561.96307373046875</v>
      </c>
      <c r="AH176" s="2">
        <f t="shared" si="29"/>
        <v>82.093520349595536</v>
      </c>
      <c r="AI176" s="2">
        <f t="shared" si="30"/>
        <v>460.29983520507812</v>
      </c>
      <c r="AJ176" s="2">
        <f t="shared" si="31"/>
        <v>525.81747333826013</v>
      </c>
      <c r="AK176" s="2">
        <f t="shared" si="32"/>
        <v>648.95775386265348</v>
      </c>
      <c r="AL176" s="2">
        <f t="shared" si="33"/>
        <v>772.09803438704682</v>
      </c>
      <c r="AM176" s="2">
        <f t="shared" si="34"/>
        <v>848.49700927734375</v>
      </c>
      <c r="AN176" s="89">
        <f ca="1">INDIRECT("'calcBLUE(2)'!R"&amp;ROW('calcBLUE(2)'!$V$17)+(ROW(AN176)-ROW($AN$116))/3&amp;"C"&amp;COLUMN('calcBLUE(2)'!$V$17),FALSE)</f>
        <v>635.75339673050996</v>
      </c>
      <c r="AO176" s="64">
        <f t="shared" ref="AO176" ca="1" si="80">AN176</f>
        <v>635.75339673050996</v>
      </c>
      <c r="AP176" s="88">
        <f>AK176-AK179</f>
        <v>4.2955529349191011</v>
      </c>
      <c r="AQ176" s="88">
        <f>AK177-AK180</f>
        <v>8.1852504189328101E-4</v>
      </c>
      <c r="AR176" s="88">
        <f>AK178-AK181</f>
        <v>8.4468296591921899E-5</v>
      </c>
      <c r="AS176" s="88">
        <f>data3!AM176</f>
        <v>9.9982538530902332E-2</v>
      </c>
      <c r="AT176" s="2"/>
      <c r="AU176" s="123"/>
      <c r="AV176" s="156"/>
    </row>
    <row r="177" spans="1:48">
      <c r="A177" s="14" t="str">
        <f>'data organization'!S178</f>
        <v>175:17:3.1:LO</v>
      </c>
      <c r="B177">
        <v>374.97137451171875</v>
      </c>
      <c r="C177">
        <v>374.97137451171875</v>
      </c>
      <c r="D177">
        <v>374.97711181640625</v>
      </c>
      <c r="E177">
        <v>374.97711181640625</v>
      </c>
      <c r="F177">
        <v>374.98281860351562</v>
      </c>
      <c r="G177">
        <v>374.97711181640625</v>
      </c>
      <c r="H177">
        <v>374.97711181640625</v>
      </c>
      <c r="I177">
        <v>374.97137451171875</v>
      </c>
      <c r="J177">
        <v>374.97711181640625</v>
      </c>
      <c r="K177">
        <v>374.97711181640625</v>
      </c>
      <c r="L177">
        <v>374.97711181640625</v>
      </c>
      <c r="M177">
        <v>374.97137451171875</v>
      </c>
      <c r="N177">
        <v>374.98281860351562</v>
      </c>
      <c r="O177">
        <v>374.97137451171875</v>
      </c>
      <c r="P177">
        <v>374.97711181640625</v>
      </c>
      <c r="Q177">
        <v>374.97711181640625</v>
      </c>
      <c r="R177">
        <v>374.98281860351562</v>
      </c>
      <c r="U177">
        <v>374.97711181640625</v>
      </c>
      <c r="V177">
        <v>374.97711181640625</v>
      </c>
      <c r="W177">
        <v>374.97711181640625</v>
      </c>
      <c r="Z177">
        <v>374.98281860351562</v>
      </c>
      <c r="AA177">
        <v>374.97711181640625</v>
      </c>
      <c r="AB177">
        <v>374.96566772460937</v>
      </c>
      <c r="AC177">
        <v>374.97711181640625</v>
      </c>
      <c r="AD177">
        <v>374.97711181640625</v>
      </c>
      <c r="AE177">
        <v>374.95993041992187</v>
      </c>
      <c r="AF177">
        <v>374.97137451171875</v>
      </c>
      <c r="AG177">
        <v>374.97711181640625</v>
      </c>
      <c r="AH177" s="2">
        <f t="shared" si="29"/>
        <v>5.0777579754423263E-3</v>
      </c>
      <c r="AI177" s="2">
        <f t="shared" si="30"/>
        <v>374.95993041992187</v>
      </c>
      <c r="AJ177" s="2">
        <f t="shared" si="31"/>
        <v>374.9680586734442</v>
      </c>
      <c r="AK177" s="2">
        <f t="shared" si="32"/>
        <v>374.97567531040738</v>
      </c>
      <c r="AL177" s="2">
        <f t="shared" si="33"/>
        <v>374.98329194737056</v>
      </c>
      <c r="AM177" s="2">
        <f t="shared" si="34"/>
        <v>374.98281860351562</v>
      </c>
      <c r="AN177" s="89"/>
      <c r="AO177" s="64">
        <f t="shared" ref="AO177" ca="1" si="81">AN176</f>
        <v>635.75339673050996</v>
      </c>
      <c r="AP177" s="88"/>
      <c r="AQ177" s="88"/>
      <c r="AR177" s="88"/>
      <c r="AS177" s="88"/>
      <c r="AT177" s="2"/>
      <c r="AU177" s="123"/>
      <c r="AV177" s="156"/>
    </row>
    <row r="178" spans="1:48">
      <c r="A178" s="14" t="str">
        <f>'data organization'!S179</f>
        <v>176:17:3.1:HS</v>
      </c>
      <c r="B178">
        <v>154.99053955078125</v>
      </c>
      <c r="C178">
        <v>154.99053955078125</v>
      </c>
      <c r="D178">
        <v>154.99053955078125</v>
      </c>
      <c r="E178">
        <v>154.99526977539062</v>
      </c>
      <c r="F178">
        <v>154.99290466308594</v>
      </c>
      <c r="G178">
        <v>154.99053955078125</v>
      </c>
      <c r="H178">
        <v>154.99290466308594</v>
      </c>
      <c r="I178">
        <v>154.99053955078125</v>
      </c>
      <c r="J178">
        <v>154.98817443847656</v>
      </c>
      <c r="K178">
        <v>154.99290466308594</v>
      </c>
      <c r="L178">
        <v>154.99290466308594</v>
      </c>
      <c r="M178">
        <v>154.99053955078125</v>
      </c>
      <c r="N178">
        <v>154.98817443847656</v>
      </c>
      <c r="O178">
        <v>154.99053955078125</v>
      </c>
      <c r="P178">
        <v>154.99053955078125</v>
      </c>
      <c r="Q178">
        <v>154.99053955078125</v>
      </c>
      <c r="R178">
        <v>154.99053955078125</v>
      </c>
      <c r="U178">
        <v>154.99053955078125</v>
      </c>
      <c r="V178">
        <v>154.99053955078125</v>
      </c>
      <c r="W178">
        <v>154.99053955078125</v>
      </c>
      <c r="Z178">
        <v>154.99053955078125</v>
      </c>
      <c r="AA178">
        <v>154.99053955078125</v>
      </c>
      <c r="AB178">
        <v>154.99053955078125</v>
      </c>
      <c r="AC178">
        <v>154.99290466308594</v>
      </c>
      <c r="AD178">
        <v>154.98817443847656</v>
      </c>
      <c r="AE178">
        <v>154.98344421386719</v>
      </c>
      <c r="AF178">
        <v>154.98817443847656</v>
      </c>
      <c r="AG178">
        <v>154.98580932617187</v>
      </c>
      <c r="AH178" s="2">
        <f t="shared" si="29"/>
        <v>2.3145158163197779E-3</v>
      </c>
      <c r="AI178" s="2">
        <f t="shared" si="30"/>
        <v>154.98344421386719</v>
      </c>
      <c r="AJ178" s="2">
        <f t="shared" si="31"/>
        <v>154.9868988404636</v>
      </c>
      <c r="AK178" s="2">
        <f t="shared" si="32"/>
        <v>154.99037061418807</v>
      </c>
      <c r="AL178" s="2">
        <f t="shared" si="33"/>
        <v>154.99384238791254</v>
      </c>
      <c r="AM178" s="2">
        <f t="shared" si="34"/>
        <v>154.99526977539062</v>
      </c>
      <c r="AN178" s="89"/>
      <c r="AO178" s="64">
        <f t="shared" ref="AO178" ca="1" si="82">AN176</f>
        <v>635.75339673050996</v>
      </c>
      <c r="AP178" s="88"/>
      <c r="AQ178" s="88"/>
      <c r="AR178" s="88"/>
      <c r="AS178" s="88"/>
      <c r="AT178" s="2"/>
      <c r="AU178" s="123"/>
      <c r="AV178" s="156"/>
    </row>
    <row r="179" spans="1:48">
      <c r="A179" s="14" t="str">
        <f>'data organization'!S180</f>
        <v>177:17:3.08:HI</v>
      </c>
      <c r="B179">
        <v>672.85418701171875</v>
      </c>
      <c r="C179">
        <v>666.75439453125</v>
      </c>
      <c r="D179">
        <v>686.14862060546875</v>
      </c>
      <c r="E179">
        <v>728.84716796875</v>
      </c>
      <c r="F179">
        <v>684.740966796875</v>
      </c>
      <c r="G179">
        <v>652.99078369140625</v>
      </c>
      <c r="H179">
        <v>663.46990966796875</v>
      </c>
      <c r="I179">
        <v>654.71124267578125</v>
      </c>
      <c r="J179">
        <v>648.767822265625</v>
      </c>
      <c r="K179">
        <v>717.742431640625</v>
      </c>
      <c r="L179">
        <v>628.27880859375</v>
      </c>
      <c r="M179">
        <v>549.91986083984375</v>
      </c>
      <c r="N179">
        <v>617.79962158203125</v>
      </c>
      <c r="O179">
        <v>580.8880615234375</v>
      </c>
      <c r="P179">
        <v>540.848388671875</v>
      </c>
      <c r="Q179">
        <v>543.1944580078125</v>
      </c>
      <c r="R179">
        <v>605.2872314453125</v>
      </c>
      <c r="U179">
        <v>842.86639404296875</v>
      </c>
      <c r="V179">
        <v>634.0657958984375</v>
      </c>
      <c r="W179">
        <v>652.8343505859375</v>
      </c>
      <c r="Z179">
        <v>682.8641357421875</v>
      </c>
      <c r="AA179">
        <v>810.80340576171875</v>
      </c>
      <c r="AB179">
        <v>617.17401123046875</v>
      </c>
      <c r="AC179">
        <v>652.99078369140625</v>
      </c>
      <c r="AD179">
        <v>730.88043212890625</v>
      </c>
      <c r="AE179">
        <v>457.1717529296875</v>
      </c>
      <c r="AF179">
        <v>567.28082275390625</v>
      </c>
      <c r="AG179">
        <v>558.36578369140625</v>
      </c>
      <c r="AH179" s="2">
        <f t="shared" si="29"/>
        <v>81.560733027522232</v>
      </c>
      <c r="AI179" s="2">
        <f t="shared" si="30"/>
        <v>457.1717529296875</v>
      </c>
      <c r="AJ179" s="2">
        <f t="shared" si="31"/>
        <v>522.32110138645101</v>
      </c>
      <c r="AK179" s="2">
        <f t="shared" si="32"/>
        <v>644.66220092773437</v>
      </c>
      <c r="AL179" s="2">
        <f t="shared" si="33"/>
        <v>767.00330046901774</v>
      </c>
      <c r="AM179" s="2">
        <f t="shared" si="34"/>
        <v>842.86639404296875</v>
      </c>
      <c r="AN179" s="89">
        <f ca="1">INDIRECT("'calcBLUE(2)'!R"&amp;ROW('calcBLUE(2)'!$V$17)+(ROW(AN179)-ROW($AN$116))/3&amp;"C"&amp;COLUMN('calcBLUE(2)'!$V$17),FALSE)</f>
        <v>631.71045069396303</v>
      </c>
      <c r="AO179" s="64">
        <f t="shared" ref="AO179" ca="1" si="83">AN179</f>
        <v>631.71045069396303</v>
      </c>
      <c r="AP179" s="88">
        <f>AK179-AK182</f>
        <v>4.3960898263113677</v>
      </c>
      <c r="AQ179" s="88">
        <f>AK180-AK183</f>
        <v>-8.1743512839693722E-4</v>
      </c>
      <c r="AR179" s="88">
        <f>AK181-AK184</f>
        <v>-4.2234148295960949E-4</v>
      </c>
      <c r="AS179" s="88">
        <f>data3!AM179</f>
        <v>0.10498505253945645</v>
      </c>
      <c r="AT179" s="2"/>
      <c r="AU179" s="123"/>
      <c r="AV179" s="156"/>
    </row>
    <row r="180" spans="1:48">
      <c r="A180" s="14" t="str">
        <f>'data organization'!S181</f>
        <v>178:17:3.08:LO</v>
      </c>
      <c r="B180">
        <v>374.97711181640625</v>
      </c>
      <c r="C180">
        <v>374.97711181640625</v>
      </c>
      <c r="D180">
        <v>374.97711181640625</v>
      </c>
      <c r="E180">
        <v>374.97711181640625</v>
      </c>
      <c r="F180">
        <v>374.97711181640625</v>
      </c>
      <c r="G180">
        <v>374.98281860351562</v>
      </c>
      <c r="H180">
        <v>374.97711181640625</v>
      </c>
      <c r="I180">
        <v>374.97137451171875</v>
      </c>
      <c r="J180">
        <v>374.97711181640625</v>
      </c>
      <c r="K180">
        <v>374.98281860351562</v>
      </c>
      <c r="L180">
        <v>374.97711181640625</v>
      </c>
      <c r="M180">
        <v>374.97711181640625</v>
      </c>
      <c r="N180">
        <v>374.97137451171875</v>
      </c>
      <c r="O180">
        <v>374.97137451171875</v>
      </c>
      <c r="P180">
        <v>374.97137451171875</v>
      </c>
      <c r="Q180">
        <v>374.96566772460937</v>
      </c>
      <c r="R180">
        <v>374.98281860351562</v>
      </c>
      <c r="U180">
        <v>374.97711181640625</v>
      </c>
      <c r="V180">
        <v>374.97711181640625</v>
      </c>
      <c r="W180">
        <v>374.97711181640625</v>
      </c>
      <c r="Z180">
        <v>374.97137451171875</v>
      </c>
      <c r="AA180">
        <v>374.97711181640625</v>
      </c>
      <c r="AB180">
        <v>374.97137451171875</v>
      </c>
      <c r="AC180">
        <v>374.97711181640625</v>
      </c>
      <c r="AD180">
        <v>374.97137451171875</v>
      </c>
      <c r="AE180">
        <v>374.95993041992187</v>
      </c>
      <c r="AF180">
        <v>374.97137451171875</v>
      </c>
      <c r="AG180">
        <v>374.97137451171875</v>
      </c>
      <c r="AH180" s="2">
        <f t="shared" si="29"/>
        <v>5.01012029643212E-3</v>
      </c>
      <c r="AI180" s="2">
        <f t="shared" si="30"/>
        <v>374.95993041992187</v>
      </c>
      <c r="AJ180" s="2">
        <f t="shared" si="31"/>
        <v>374.96734160492082</v>
      </c>
      <c r="AK180" s="2">
        <f t="shared" si="32"/>
        <v>374.97485678536549</v>
      </c>
      <c r="AL180" s="2">
        <f t="shared" si="33"/>
        <v>374.98237196581016</v>
      </c>
      <c r="AM180" s="2">
        <f t="shared" si="34"/>
        <v>374.98281860351562</v>
      </c>
      <c r="AN180" s="89"/>
      <c r="AO180" s="64">
        <f t="shared" ref="AO180" ca="1" si="84">AN179</f>
        <v>631.71045069396303</v>
      </c>
      <c r="AP180" s="88"/>
      <c r="AQ180" s="88"/>
      <c r="AR180" s="88"/>
      <c r="AS180" s="88"/>
      <c r="AT180" s="2"/>
      <c r="AU180" s="123"/>
      <c r="AV180" s="156"/>
    </row>
    <row r="181" spans="1:48">
      <c r="A181" s="14" t="str">
        <f>'data organization'!S182</f>
        <v>179:17:3.08:HS</v>
      </c>
      <c r="B181">
        <v>154.99053955078125</v>
      </c>
      <c r="C181">
        <v>154.99053955078125</v>
      </c>
      <c r="D181">
        <v>154.99053955078125</v>
      </c>
      <c r="E181">
        <v>154.99053955078125</v>
      </c>
      <c r="F181">
        <v>154.99053955078125</v>
      </c>
      <c r="G181">
        <v>154.98817443847656</v>
      </c>
      <c r="H181">
        <v>154.99053955078125</v>
      </c>
      <c r="I181">
        <v>154.99053955078125</v>
      </c>
      <c r="J181">
        <v>154.99053955078125</v>
      </c>
      <c r="K181">
        <v>154.99290466308594</v>
      </c>
      <c r="L181">
        <v>154.99290466308594</v>
      </c>
      <c r="M181">
        <v>154.98817443847656</v>
      </c>
      <c r="N181">
        <v>154.99290466308594</v>
      </c>
      <c r="O181">
        <v>154.99053955078125</v>
      </c>
      <c r="P181">
        <v>154.98344421386719</v>
      </c>
      <c r="Q181">
        <v>154.98817443847656</v>
      </c>
      <c r="R181">
        <v>154.99290466308594</v>
      </c>
      <c r="U181">
        <v>154.99053955078125</v>
      </c>
      <c r="V181">
        <v>154.99053955078125</v>
      </c>
      <c r="W181">
        <v>154.99053955078125</v>
      </c>
      <c r="Z181">
        <v>154.99053955078125</v>
      </c>
      <c r="AA181">
        <v>154.99053955078125</v>
      </c>
      <c r="AB181">
        <v>154.99290466308594</v>
      </c>
      <c r="AC181">
        <v>154.99290466308594</v>
      </c>
      <c r="AD181">
        <v>154.98817443847656</v>
      </c>
      <c r="AE181">
        <v>154.99053955078125</v>
      </c>
      <c r="AF181">
        <v>154.99053955078125</v>
      </c>
      <c r="AG181">
        <v>154.98580932617187</v>
      </c>
      <c r="AH181" s="2">
        <f t="shared" si="29"/>
        <v>2.1675929630909732E-3</v>
      </c>
      <c r="AI181" s="2">
        <f t="shared" si="30"/>
        <v>154.98344421386719</v>
      </c>
      <c r="AJ181" s="2">
        <f t="shared" si="31"/>
        <v>154.98703475644683</v>
      </c>
      <c r="AK181" s="2">
        <f t="shared" si="32"/>
        <v>154.99028614589147</v>
      </c>
      <c r="AL181" s="2">
        <f t="shared" si="33"/>
        <v>154.99353753533612</v>
      </c>
      <c r="AM181" s="2">
        <f t="shared" si="34"/>
        <v>154.99290466308594</v>
      </c>
      <c r="AN181" s="89"/>
      <c r="AO181" s="64">
        <f t="shared" ref="AO181" ca="1" si="85">AN179</f>
        <v>631.71045069396303</v>
      </c>
      <c r="AP181" s="88"/>
      <c r="AQ181" s="88"/>
      <c r="AR181" s="88"/>
      <c r="AS181" s="88"/>
      <c r="AT181" s="2"/>
      <c r="AU181" s="123"/>
      <c r="AV181" s="156"/>
    </row>
    <row r="182" spans="1:48">
      <c r="A182" s="14" t="str">
        <f>'data organization'!S183</f>
        <v>180:17:3.06:HI</v>
      </c>
      <c r="B182">
        <v>668.3184814453125</v>
      </c>
      <c r="C182">
        <v>662.21868896484375</v>
      </c>
      <c r="D182">
        <v>681.61285400390625</v>
      </c>
      <c r="E182">
        <v>723.84222412109375</v>
      </c>
      <c r="F182">
        <v>680.20526123046875</v>
      </c>
      <c r="G182">
        <v>648.6114501953125</v>
      </c>
      <c r="H182">
        <v>658.93414306640625</v>
      </c>
      <c r="I182">
        <v>650.17547607421875</v>
      </c>
      <c r="J182">
        <v>644.38848876953125</v>
      </c>
      <c r="K182">
        <v>712.73748779296875</v>
      </c>
      <c r="L182">
        <v>623.8994140625</v>
      </c>
      <c r="M182">
        <v>546.16619873046875</v>
      </c>
      <c r="N182">
        <v>613.57672119140625</v>
      </c>
      <c r="O182">
        <v>576.97796630859375</v>
      </c>
      <c r="P182">
        <v>537.2510986328125</v>
      </c>
      <c r="Q182">
        <v>539.59716796875</v>
      </c>
      <c r="R182">
        <v>601.220703125</v>
      </c>
      <c r="U182">
        <v>837.07940673828125</v>
      </c>
      <c r="V182">
        <v>629.6864013671875</v>
      </c>
      <c r="W182">
        <v>648.29864501953125</v>
      </c>
      <c r="Z182">
        <v>678.1719970703125</v>
      </c>
      <c r="AA182">
        <v>805.17279052734375</v>
      </c>
      <c r="AB182">
        <v>612.95111083984375</v>
      </c>
      <c r="AC182">
        <v>648.6114501953125</v>
      </c>
      <c r="AD182">
        <v>725.87548828125</v>
      </c>
      <c r="AE182">
        <v>454.04364013671875</v>
      </c>
      <c r="AF182">
        <v>563.3707275390625</v>
      </c>
      <c r="AG182">
        <v>554.45562744140625</v>
      </c>
      <c r="AH182" s="2">
        <f t="shared" si="29"/>
        <v>80.988807210073162</v>
      </c>
      <c r="AI182" s="2">
        <f t="shared" si="30"/>
        <v>454.04364013671875</v>
      </c>
      <c r="AJ182" s="2">
        <f t="shared" si="31"/>
        <v>518.78290028631329</v>
      </c>
      <c r="AK182" s="2">
        <f t="shared" si="32"/>
        <v>640.26611110142301</v>
      </c>
      <c r="AL182" s="2">
        <f t="shared" si="33"/>
        <v>761.74932191653272</v>
      </c>
      <c r="AM182" s="2">
        <f t="shared" si="34"/>
        <v>837.07940673828125</v>
      </c>
      <c r="AN182" s="89">
        <f ca="1">INDIRECT("'calcBLUE(2)'!R"&amp;ROW('calcBLUE(2)'!$V$17)+(ROW(AN182)-ROW($AN$116))/3&amp;"C"&amp;COLUMN('calcBLUE(2)'!$V$17),FALSE)</f>
        <v>627.46522039377544</v>
      </c>
      <c r="AO182" s="64">
        <f t="shared" ref="AO182" ca="1" si="86">AN182</f>
        <v>627.46522039377544</v>
      </c>
      <c r="AP182" s="88">
        <f>AK182-AK185</f>
        <v>4.4016941615514042</v>
      </c>
      <c r="AQ182" s="88">
        <f>AK183-AK186</f>
        <v>4.0871756419846861E-4</v>
      </c>
      <c r="AR182" s="88">
        <f>AK184-AK187</f>
        <v>0</v>
      </c>
      <c r="AS182" s="88">
        <f>data3!AM182</f>
        <v>0.10428819348735274</v>
      </c>
      <c r="AT182" s="2"/>
      <c r="AU182" s="123"/>
      <c r="AV182" s="156"/>
    </row>
    <row r="183" spans="1:48">
      <c r="A183" s="14" t="str">
        <f>'data organization'!S184</f>
        <v>181:17:3.06:LO</v>
      </c>
      <c r="B183">
        <v>374.97711181640625</v>
      </c>
      <c r="C183">
        <v>374.97711181640625</v>
      </c>
      <c r="D183">
        <v>374.97711181640625</v>
      </c>
      <c r="E183">
        <v>374.97711181640625</v>
      </c>
      <c r="F183">
        <v>374.98281860351562</v>
      </c>
      <c r="G183">
        <v>374.97137451171875</v>
      </c>
      <c r="H183">
        <v>374.97137451171875</v>
      </c>
      <c r="I183">
        <v>374.97711181640625</v>
      </c>
      <c r="J183">
        <v>374.97711181640625</v>
      </c>
      <c r="K183">
        <v>374.97711181640625</v>
      </c>
      <c r="L183">
        <v>374.98281860351562</v>
      </c>
      <c r="M183">
        <v>374.97711181640625</v>
      </c>
      <c r="N183">
        <v>374.98281860351562</v>
      </c>
      <c r="O183">
        <v>374.97137451171875</v>
      </c>
      <c r="P183">
        <v>374.97137451171875</v>
      </c>
      <c r="Q183">
        <v>374.97137451171875</v>
      </c>
      <c r="R183">
        <v>374.98281860351562</v>
      </c>
      <c r="U183">
        <v>374.97711181640625</v>
      </c>
      <c r="V183">
        <v>374.97711181640625</v>
      </c>
      <c r="W183">
        <v>374.97711181640625</v>
      </c>
      <c r="Z183">
        <v>374.97137451171875</v>
      </c>
      <c r="AA183">
        <v>374.97711181640625</v>
      </c>
      <c r="AB183">
        <v>374.97137451171875</v>
      </c>
      <c r="AC183">
        <v>374.97137451171875</v>
      </c>
      <c r="AD183">
        <v>374.97711181640625</v>
      </c>
      <c r="AE183">
        <v>374.96566772460937</v>
      </c>
      <c r="AF183">
        <v>374.98281860351562</v>
      </c>
      <c r="AG183">
        <v>374.96566772460937</v>
      </c>
      <c r="AH183" s="2">
        <f t="shared" si="29"/>
        <v>4.8313704599790832E-3</v>
      </c>
      <c r="AI183" s="2">
        <f t="shared" si="30"/>
        <v>374.96566772460937</v>
      </c>
      <c r="AJ183" s="2">
        <f t="shared" si="31"/>
        <v>374.96842716480393</v>
      </c>
      <c r="AK183" s="2">
        <f t="shared" si="32"/>
        <v>374.97567422049389</v>
      </c>
      <c r="AL183" s="2">
        <f t="shared" si="33"/>
        <v>374.98292127618384</v>
      </c>
      <c r="AM183" s="2">
        <f t="shared" si="34"/>
        <v>374.98281860351562</v>
      </c>
      <c r="AN183" s="89"/>
      <c r="AO183" s="64">
        <f t="shared" ref="AO183" ca="1" si="87">AN182</f>
        <v>627.46522039377544</v>
      </c>
      <c r="AP183" s="88"/>
      <c r="AQ183" s="88"/>
      <c r="AR183" s="88"/>
      <c r="AS183" s="88"/>
      <c r="AT183" s="2"/>
      <c r="AU183" s="123"/>
      <c r="AV183" s="156"/>
    </row>
    <row r="184" spans="1:48">
      <c r="A184" s="14" t="str">
        <f>'data organization'!S185</f>
        <v>182:17:3.06:HS</v>
      </c>
      <c r="B184">
        <v>154.99053955078125</v>
      </c>
      <c r="C184">
        <v>154.99290466308594</v>
      </c>
      <c r="D184">
        <v>154.99290466308594</v>
      </c>
      <c r="E184">
        <v>154.99290466308594</v>
      </c>
      <c r="F184">
        <v>154.99053955078125</v>
      </c>
      <c r="G184">
        <v>154.99053955078125</v>
      </c>
      <c r="H184">
        <v>154.99053955078125</v>
      </c>
      <c r="I184">
        <v>154.99053955078125</v>
      </c>
      <c r="J184">
        <v>154.99053955078125</v>
      </c>
      <c r="K184">
        <v>154.99053955078125</v>
      </c>
      <c r="L184">
        <v>154.99290466308594</v>
      </c>
      <c r="M184">
        <v>154.99290466308594</v>
      </c>
      <c r="N184">
        <v>154.98817443847656</v>
      </c>
      <c r="O184">
        <v>154.99053955078125</v>
      </c>
      <c r="P184">
        <v>154.99290466308594</v>
      </c>
      <c r="Q184">
        <v>154.98817443847656</v>
      </c>
      <c r="R184">
        <v>154.99290466308594</v>
      </c>
      <c r="U184">
        <v>154.99053955078125</v>
      </c>
      <c r="V184">
        <v>154.99053955078125</v>
      </c>
      <c r="W184">
        <v>154.99053955078125</v>
      </c>
      <c r="Z184">
        <v>154.99053955078125</v>
      </c>
      <c r="AA184">
        <v>154.99053955078125</v>
      </c>
      <c r="AB184">
        <v>154.99290466308594</v>
      </c>
      <c r="AC184">
        <v>154.98817443847656</v>
      </c>
      <c r="AD184">
        <v>154.99053955078125</v>
      </c>
      <c r="AE184">
        <v>154.98817443847656</v>
      </c>
      <c r="AF184">
        <v>154.99053955078125</v>
      </c>
      <c r="AG184">
        <v>154.98580932617187</v>
      </c>
      <c r="AH184" s="2">
        <f t="shared" si="29"/>
        <v>1.8125181111739515E-3</v>
      </c>
      <c r="AI184" s="2">
        <f t="shared" si="30"/>
        <v>154.98580932617187</v>
      </c>
      <c r="AJ184" s="2">
        <f t="shared" si="31"/>
        <v>154.98798971020767</v>
      </c>
      <c r="AK184" s="2">
        <f t="shared" si="32"/>
        <v>154.99070848737443</v>
      </c>
      <c r="AL184" s="2">
        <f t="shared" si="33"/>
        <v>154.9934272645412</v>
      </c>
      <c r="AM184" s="2">
        <f t="shared" si="34"/>
        <v>154.99290466308594</v>
      </c>
      <c r="AN184" s="89"/>
      <c r="AO184" s="64">
        <f t="shared" ref="AO184" ca="1" si="88">AN182</f>
        <v>627.46522039377544</v>
      </c>
      <c r="AP184" s="88"/>
      <c r="AQ184" s="88"/>
      <c r="AR184" s="88"/>
      <c r="AS184" s="88"/>
      <c r="AT184" s="2"/>
      <c r="AU184" s="123"/>
      <c r="AV184" s="156"/>
    </row>
    <row r="185" spans="1:48">
      <c r="A185" s="14" t="str">
        <f>'data organization'!S186</f>
        <v>183:17:3.04:HI</v>
      </c>
      <c r="B185">
        <v>663.78271484375</v>
      </c>
      <c r="C185">
        <v>657.5264892578125</v>
      </c>
      <c r="D185">
        <v>676.92071533203125</v>
      </c>
      <c r="E185">
        <v>718.8372802734375</v>
      </c>
      <c r="F185">
        <v>675.5130615234375</v>
      </c>
      <c r="G185">
        <v>644.23211669921875</v>
      </c>
      <c r="H185">
        <v>654.3984375</v>
      </c>
      <c r="I185">
        <v>645.796142578125</v>
      </c>
      <c r="J185">
        <v>639.85272216796875</v>
      </c>
      <c r="K185">
        <v>707.888916015625</v>
      </c>
      <c r="L185">
        <v>619.676513671875</v>
      </c>
      <c r="M185">
        <v>542.56884765625</v>
      </c>
      <c r="N185">
        <v>609.353759765625</v>
      </c>
      <c r="O185">
        <v>573.06781005859375</v>
      </c>
      <c r="P185">
        <v>533.49737548828125</v>
      </c>
      <c r="Q185">
        <v>535.84344482421875</v>
      </c>
      <c r="R185">
        <v>596.997802734375</v>
      </c>
      <c r="U185">
        <v>831.29241943359375</v>
      </c>
      <c r="V185">
        <v>625.30706787109375</v>
      </c>
      <c r="W185">
        <v>643.91925048828125</v>
      </c>
      <c r="Z185">
        <v>673.47979736328125</v>
      </c>
      <c r="AA185">
        <v>799.6986083984375</v>
      </c>
      <c r="AB185">
        <v>608.7281494140625</v>
      </c>
      <c r="AC185">
        <v>644.07568359375</v>
      </c>
      <c r="AD185">
        <v>720.87054443359375</v>
      </c>
      <c r="AE185">
        <v>450.91552734375</v>
      </c>
      <c r="AF185">
        <v>559.4605712890625</v>
      </c>
      <c r="AG185">
        <v>550.701904296875</v>
      </c>
      <c r="AH185" s="2">
        <f t="shared" si="29"/>
        <v>80.430256834697289</v>
      </c>
      <c r="AI185" s="2">
        <f t="shared" si="30"/>
        <v>450.91552734375</v>
      </c>
      <c r="AJ185" s="2">
        <f t="shared" si="31"/>
        <v>515.21903168782569</v>
      </c>
      <c r="AK185" s="2">
        <f t="shared" si="32"/>
        <v>635.8644169398716</v>
      </c>
      <c r="AL185" s="2">
        <f t="shared" si="33"/>
        <v>756.50980219191752</v>
      </c>
      <c r="AM185" s="2">
        <f t="shared" si="34"/>
        <v>831.29241943359375</v>
      </c>
      <c r="AN185" s="89">
        <f ca="1">INDIRECT("'calcBLUE(2)'!R"&amp;ROW('calcBLUE(2)'!$V$17)+(ROW(AN185)-ROW($AN$116))/3&amp;"C"&amp;COLUMN('calcBLUE(2)'!$V$17),FALSE)</f>
        <v>623.24816864940487</v>
      </c>
      <c r="AO185" s="64">
        <f t="shared" ref="AO185" ca="1" si="89">AN185</f>
        <v>623.24816864940487</v>
      </c>
      <c r="AP185" s="88">
        <f>AK185-AK188</f>
        <v>4.468705313546252</v>
      </c>
      <c r="AQ185" s="88">
        <f>AK186-AK189</f>
        <v>6.1362130298903139E-4</v>
      </c>
      <c r="AR185" s="88">
        <f>AK187-AK190</f>
        <v>8.4468296591921899E-5</v>
      </c>
      <c r="AS185" s="88">
        <f>data3!AM185</f>
        <v>0.10509937040267481</v>
      </c>
      <c r="AT185" s="2"/>
      <c r="AU185" s="123"/>
      <c r="AV185" s="156"/>
    </row>
    <row r="186" spans="1:48">
      <c r="A186" s="14" t="str">
        <f>'data organization'!S187</f>
        <v>184:17:3.04:LO</v>
      </c>
      <c r="B186">
        <v>374.97711181640625</v>
      </c>
      <c r="C186">
        <v>374.98281860351562</v>
      </c>
      <c r="D186">
        <v>374.97711181640625</v>
      </c>
      <c r="E186">
        <v>374.97711181640625</v>
      </c>
      <c r="F186">
        <v>374.98281860351562</v>
      </c>
      <c r="G186">
        <v>374.97137451171875</v>
      </c>
      <c r="H186">
        <v>374.97137451171875</v>
      </c>
      <c r="I186">
        <v>374.97711181640625</v>
      </c>
      <c r="J186">
        <v>374.96566772460937</v>
      </c>
      <c r="K186">
        <v>374.97711181640625</v>
      </c>
      <c r="L186">
        <v>374.97711181640625</v>
      </c>
      <c r="M186">
        <v>374.98281860351562</v>
      </c>
      <c r="N186">
        <v>374.98281860351562</v>
      </c>
      <c r="O186">
        <v>374.97711181640625</v>
      </c>
      <c r="P186">
        <v>374.96566772460937</v>
      </c>
      <c r="Q186">
        <v>374.97711181640625</v>
      </c>
      <c r="R186">
        <v>374.97137451171875</v>
      </c>
      <c r="U186">
        <v>374.97711181640625</v>
      </c>
      <c r="V186">
        <v>374.97711181640625</v>
      </c>
      <c r="W186">
        <v>374.97711181640625</v>
      </c>
      <c r="Z186">
        <v>374.97137451171875</v>
      </c>
      <c r="AA186">
        <v>374.97711181640625</v>
      </c>
      <c r="AB186">
        <v>374.97137451171875</v>
      </c>
      <c r="AC186">
        <v>374.97137451171875</v>
      </c>
      <c r="AD186">
        <v>374.97137451171875</v>
      </c>
      <c r="AE186">
        <v>374.95993041992187</v>
      </c>
      <c r="AF186">
        <v>374.98281860351562</v>
      </c>
      <c r="AG186">
        <v>374.97711181640625</v>
      </c>
      <c r="AH186" s="2">
        <f t="shared" si="29"/>
        <v>5.6271173913022225E-3</v>
      </c>
      <c r="AI186" s="2">
        <f t="shared" si="30"/>
        <v>374.95993041992187</v>
      </c>
      <c r="AJ186" s="2">
        <f t="shared" si="31"/>
        <v>374.96682482684275</v>
      </c>
      <c r="AK186" s="2">
        <f t="shared" si="32"/>
        <v>374.97526550292969</v>
      </c>
      <c r="AL186" s="2">
        <f t="shared" si="33"/>
        <v>374.98370617901662</v>
      </c>
      <c r="AM186" s="2">
        <f t="shared" si="34"/>
        <v>374.98281860351562</v>
      </c>
      <c r="AN186" s="89"/>
      <c r="AO186" s="64">
        <f t="shared" ref="AO186" ca="1" si="90">AN185</f>
        <v>623.24816864940487</v>
      </c>
      <c r="AP186" s="88"/>
      <c r="AQ186" s="88"/>
      <c r="AR186" s="88"/>
      <c r="AS186" s="88"/>
      <c r="AT186" s="2"/>
      <c r="AU186" s="123"/>
      <c r="AV186" s="156"/>
    </row>
    <row r="187" spans="1:48">
      <c r="A187" s="14" t="str">
        <f>'data organization'!S188</f>
        <v>185:17:3.04:HS</v>
      </c>
      <c r="B187">
        <v>154.99290466308594</v>
      </c>
      <c r="C187">
        <v>154.99290466308594</v>
      </c>
      <c r="D187">
        <v>154.99053955078125</v>
      </c>
      <c r="E187">
        <v>154.99053955078125</v>
      </c>
      <c r="F187">
        <v>154.99290466308594</v>
      </c>
      <c r="G187">
        <v>154.98817443847656</v>
      </c>
      <c r="H187">
        <v>154.99290466308594</v>
      </c>
      <c r="I187">
        <v>154.99053955078125</v>
      </c>
      <c r="J187">
        <v>154.98817443847656</v>
      </c>
      <c r="K187">
        <v>154.99053955078125</v>
      </c>
      <c r="L187">
        <v>154.99290466308594</v>
      </c>
      <c r="M187">
        <v>154.99053955078125</v>
      </c>
      <c r="N187">
        <v>154.99290466308594</v>
      </c>
      <c r="O187">
        <v>154.99053955078125</v>
      </c>
      <c r="P187">
        <v>154.99290466308594</v>
      </c>
      <c r="Q187">
        <v>154.98817443847656</v>
      </c>
      <c r="R187">
        <v>154.99290466308594</v>
      </c>
      <c r="U187">
        <v>154.99053955078125</v>
      </c>
      <c r="V187">
        <v>154.98817443847656</v>
      </c>
      <c r="W187">
        <v>154.99290466308594</v>
      </c>
      <c r="Z187">
        <v>154.98817443847656</v>
      </c>
      <c r="AA187">
        <v>154.99053955078125</v>
      </c>
      <c r="AB187">
        <v>154.99290466308594</v>
      </c>
      <c r="AC187">
        <v>154.98817443847656</v>
      </c>
      <c r="AD187">
        <v>154.98817443847656</v>
      </c>
      <c r="AE187">
        <v>154.98817443847656</v>
      </c>
      <c r="AF187">
        <v>154.99290466308594</v>
      </c>
      <c r="AG187">
        <v>154.98817443847656</v>
      </c>
      <c r="AH187" s="2">
        <f t="shared" si="29"/>
        <v>2.0282816687033178E-3</v>
      </c>
      <c r="AI187" s="2">
        <f t="shared" si="30"/>
        <v>154.98817443847656</v>
      </c>
      <c r="AJ187" s="2">
        <f t="shared" si="31"/>
        <v>154.98766606487138</v>
      </c>
      <c r="AK187" s="2">
        <f t="shared" si="32"/>
        <v>154.99070848737443</v>
      </c>
      <c r="AL187" s="2">
        <f t="shared" si="33"/>
        <v>154.99375090987749</v>
      </c>
      <c r="AM187" s="2">
        <f t="shared" si="34"/>
        <v>154.99290466308594</v>
      </c>
      <c r="AN187" s="89"/>
      <c r="AO187" s="64">
        <f t="shared" ref="AO187" ca="1" si="91">AN185</f>
        <v>623.24816864940487</v>
      </c>
      <c r="AP187" s="88"/>
      <c r="AQ187" s="88"/>
      <c r="AR187" s="88"/>
      <c r="AS187" s="88"/>
      <c r="AT187" s="2"/>
      <c r="AU187" s="123"/>
      <c r="AV187" s="156"/>
    </row>
    <row r="188" spans="1:48">
      <c r="A188" s="14" t="str">
        <f>'data organization'!S189</f>
        <v>186:17:3.02:HI</v>
      </c>
      <c r="B188">
        <v>659.090576171875</v>
      </c>
      <c r="C188">
        <v>652.99078369140625</v>
      </c>
      <c r="D188">
        <v>672.22857666015625</v>
      </c>
      <c r="E188">
        <v>713.6759033203125</v>
      </c>
      <c r="F188">
        <v>670.66455078125</v>
      </c>
      <c r="G188">
        <v>639.69635009765625</v>
      </c>
      <c r="H188">
        <v>649.8626708984375</v>
      </c>
      <c r="I188">
        <v>641.2603759765625</v>
      </c>
      <c r="J188">
        <v>635.473388671875</v>
      </c>
      <c r="K188">
        <v>702.88397216796875</v>
      </c>
      <c r="L188">
        <v>615.29718017578125</v>
      </c>
      <c r="M188">
        <v>538.65875244140625</v>
      </c>
      <c r="N188">
        <v>605.130859375</v>
      </c>
      <c r="O188">
        <v>569.00128173828125</v>
      </c>
      <c r="P188">
        <v>529.74365234375</v>
      </c>
      <c r="Q188">
        <v>532.0897216796875</v>
      </c>
      <c r="R188">
        <v>592.9312744140625</v>
      </c>
      <c r="U188">
        <v>825.50543212890625</v>
      </c>
      <c r="V188">
        <v>620.927734375</v>
      </c>
      <c r="W188">
        <v>639.383544921875</v>
      </c>
      <c r="Z188">
        <v>668.78765869140625</v>
      </c>
      <c r="AA188">
        <v>794.06805419921875</v>
      </c>
      <c r="AB188">
        <v>604.34881591796875</v>
      </c>
      <c r="AC188">
        <v>639.5399169921875</v>
      </c>
      <c r="AD188">
        <v>715.70916748046875</v>
      </c>
      <c r="AE188">
        <v>447.78744506835937</v>
      </c>
      <c r="AF188">
        <v>555.55047607421875</v>
      </c>
      <c r="AG188">
        <v>546.79180908203125</v>
      </c>
      <c r="AH188" s="2">
        <f t="shared" si="29"/>
        <v>79.862170087373315</v>
      </c>
      <c r="AI188" s="2">
        <f t="shared" si="30"/>
        <v>447.78744506835937</v>
      </c>
      <c r="AJ188" s="2">
        <f t="shared" si="31"/>
        <v>511.60245649526541</v>
      </c>
      <c r="AK188" s="2">
        <f t="shared" si="32"/>
        <v>631.39571162632535</v>
      </c>
      <c r="AL188" s="2">
        <f t="shared" si="33"/>
        <v>751.18896675738529</v>
      </c>
      <c r="AM188" s="2">
        <f t="shared" si="34"/>
        <v>825.50543212890625</v>
      </c>
      <c r="AN188" s="89">
        <f ca="1">INDIRECT("'calcBLUE(2)'!R"&amp;ROW('calcBLUE(2)'!$V$17)+(ROW(AN188)-ROW($AN$116))/3&amp;"C"&amp;COLUMN('calcBLUE(2)'!$V$17),FALSE)</f>
        <v>618.99831573252038</v>
      </c>
      <c r="AO188" s="64">
        <f t="shared" ref="AO188" ca="1" si="92">AN188</f>
        <v>618.99831573252038</v>
      </c>
      <c r="AP188" s="88">
        <f>AK188-AK191</f>
        <v>4.5301546369280459</v>
      </c>
      <c r="AQ188" s="88">
        <f>AK189-AK192</f>
        <v>-2.0490373879056278E-4</v>
      </c>
      <c r="AR188" s="88">
        <f>AK190-AK193</f>
        <v>4.223414829880312E-4</v>
      </c>
      <c r="AS188" s="88">
        <f>data3!AM188</f>
        <v>0.10614453592607909</v>
      </c>
      <c r="AT188" s="2"/>
      <c r="AU188" s="123"/>
      <c r="AV188" s="156"/>
    </row>
    <row r="189" spans="1:48">
      <c r="A189" s="14" t="str">
        <f>'data organization'!S190</f>
        <v>187:17:3.02:LO</v>
      </c>
      <c r="B189">
        <v>374.97137451171875</v>
      </c>
      <c r="C189">
        <v>374.97137451171875</v>
      </c>
      <c r="D189">
        <v>374.97711181640625</v>
      </c>
      <c r="E189">
        <v>374.97711181640625</v>
      </c>
      <c r="F189">
        <v>374.97711181640625</v>
      </c>
      <c r="G189">
        <v>374.97711181640625</v>
      </c>
      <c r="H189">
        <v>374.98281860351562</v>
      </c>
      <c r="I189">
        <v>374.97711181640625</v>
      </c>
      <c r="J189">
        <v>374.97137451171875</v>
      </c>
      <c r="K189">
        <v>374.97711181640625</v>
      </c>
      <c r="L189">
        <v>374.97711181640625</v>
      </c>
      <c r="M189">
        <v>374.96566772460937</v>
      </c>
      <c r="N189">
        <v>374.98281860351562</v>
      </c>
      <c r="O189">
        <v>374.97137451171875</v>
      </c>
      <c r="P189">
        <v>374.96566772460937</v>
      </c>
      <c r="Q189">
        <v>374.97137451171875</v>
      </c>
      <c r="R189">
        <v>374.98281860351562</v>
      </c>
      <c r="U189">
        <v>374.97711181640625</v>
      </c>
      <c r="V189">
        <v>374.97711181640625</v>
      </c>
      <c r="W189">
        <v>374.97711181640625</v>
      </c>
      <c r="Z189">
        <v>374.97137451171875</v>
      </c>
      <c r="AA189">
        <v>374.98281860351562</v>
      </c>
      <c r="AB189">
        <v>374.97137451171875</v>
      </c>
      <c r="AC189">
        <v>374.97711181640625</v>
      </c>
      <c r="AD189">
        <v>374.97137451171875</v>
      </c>
      <c r="AE189">
        <v>374.95993041992187</v>
      </c>
      <c r="AF189">
        <v>374.97137451171875</v>
      </c>
      <c r="AG189">
        <v>374.97711181640625</v>
      </c>
      <c r="AH189" s="2">
        <f t="shared" si="29"/>
        <v>5.4914705109200381E-3</v>
      </c>
      <c r="AI189" s="2">
        <f t="shared" si="30"/>
        <v>374.95993041992187</v>
      </c>
      <c r="AJ189" s="2">
        <f t="shared" si="31"/>
        <v>374.96641467586034</v>
      </c>
      <c r="AK189" s="2">
        <f t="shared" si="32"/>
        <v>374.9746518816267</v>
      </c>
      <c r="AL189" s="2">
        <f t="shared" si="33"/>
        <v>374.98288908739306</v>
      </c>
      <c r="AM189" s="2">
        <f t="shared" si="34"/>
        <v>374.98281860351562</v>
      </c>
      <c r="AN189" s="89"/>
      <c r="AO189" s="64">
        <f t="shared" ref="AO189" ca="1" si="93">AN188</f>
        <v>618.99831573252038</v>
      </c>
      <c r="AP189" s="88"/>
      <c r="AQ189" s="88"/>
      <c r="AR189" s="88"/>
      <c r="AS189" s="88"/>
      <c r="AT189" s="2"/>
      <c r="AU189" s="123"/>
      <c r="AV189" s="156"/>
    </row>
    <row r="190" spans="1:48">
      <c r="A190" s="14" t="str">
        <f>'data organization'!S191</f>
        <v>188:17:3.02:HS</v>
      </c>
      <c r="B190">
        <v>154.99053955078125</v>
      </c>
      <c r="C190">
        <v>154.99290466308594</v>
      </c>
      <c r="D190">
        <v>154.99053955078125</v>
      </c>
      <c r="E190">
        <v>154.99053955078125</v>
      </c>
      <c r="F190">
        <v>154.99053955078125</v>
      </c>
      <c r="G190">
        <v>154.99053955078125</v>
      </c>
      <c r="H190">
        <v>154.99290466308594</v>
      </c>
      <c r="I190">
        <v>154.99290466308594</v>
      </c>
      <c r="J190">
        <v>154.98817443847656</v>
      </c>
      <c r="K190">
        <v>154.99290466308594</v>
      </c>
      <c r="L190">
        <v>154.99290466308594</v>
      </c>
      <c r="M190">
        <v>154.98817443847656</v>
      </c>
      <c r="N190">
        <v>154.99290466308594</v>
      </c>
      <c r="O190">
        <v>154.99053955078125</v>
      </c>
      <c r="P190">
        <v>154.98580932617187</v>
      </c>
      <c r="Q190">
        <v>154.99053955078125</v>
      </c>
      <c r="R190">
        <v>154.99290466308594</v>
      </c>
      <c r="U190">
        <v>154.99053955078125</v>
      </c>
      <c r="V190">
        <v>154.99053955078125</v>
      </c>
      <c r="W190">
        <v>154.99290466308594</v>
      </c>
      <c r="Z190">
        <v>154.99053955078125</v>
      </c>
      <c r="AA190">
        <v>154.99290466308594</v>
      </c>
      <c r="AB190">
        <v>154.98817443847656</v>
      </c>
      <c r="AC190">
        <v>154.99053955078125</v>
      </c>
      <c r="AD190">
        <v>154.99053955078125</v>
      </c>
      <c r="AE190">
        <v>154.99053955078125</v>
      </c>
      <c r="AF190">
        <v>154.98580932617187</v>
      </c>
      <c r="AG190">
        <v>154.98817443847656</v>
      </c>
      <c r="AH190" s="2">
        <f t="shared" si="29"/>
        <v>2.0840585713834416E-3</v>
      </c>
      <c r="AI190" s="2">
        <f t="shared" si="30"/>
        <v>154.98580932617187</v>
      </c>
      <c r="AJ190" s="2">
        <f t="shared" si="31"/>
        <v>154.98749793122076</v>
      </c>
      <c r="AK190" s="2">
        <f t="shared" si="32"/>
        <v>154.99062401907784</v>
      </c>
      <c r="AL190" s="2">
        <f t="shared" si="33"/>
        <v>154.99375010693493</v>
      </c>
      <c r="AM190" s="2">
        <f t="shared" si="34"/>
        <v>154.99290466308594</v>
      </c>
      <c r="AN190" s="89"/>
      <c r="AO190" s="64">
        <f t="shared" ref="AO190" ca="1" si="94">AN188</f>
        <v>618.99831573252038</v>
      </c>
      <c r="AP190" s="88"/>
      <c r="AQ190" s="88"/>
      <c r="AR190" s="88"/>
      <c r="AS190" s="88"/>
      <c r="AT190" s="2"/>
      <c r="AU190" s="123"/>
      <c r="AV190" s="156"/>
    </row>
    <row r="191" spans="1:48">
      <c r="A191" s="14" t="str">
        <f>'data organization'!S192</f>
        <v>189:17:3:HI</v>
      </c>
      <c r="B191">
        <v>654.3984375</v>
      </c>
      <c r="C191">
        <v>648.29864501953125</v>
      </c>
      <c r="D191">
        <v>667.3800048828125</v>
      </c>
      <c r="E191">
        <v>708.67095947265625</v>
      </c>
      <c r="F191">
        <v>665.81597900390625</v>
      </c>
      <c r="G191">
        <v>635.16058349609375</v>
      </c>
      <c r="H191">
        <v>645.1705322265625</v>
      </c>
      <c r="I191">
        <v>636.5682373046875</v>
      </c>
      <c r="J191">
        <v>630.93768310546875</v>
      </c>
      <c r="K191">
        <v>697.87896728515625</v>
      </c>
      <c r="L191">
        <v>610.9178466796875</v>
      </c>
      <c r="M191">
        <v>534.74859619140625</v>
      </c>
      <c r="N191">
        <v>600.75152587890625</v>
      </c>
      <c r="O191">
        <v>564.93475341796875</v>
      </c>
      <c r="P191">
        <v>525.98992919921875</v>
      </c>
      <c r="Q191">
        <v>528.17962646484375</v>
      </c>
      <c r="R191">
        <v>588.55194091796875</v>
      </c>
      <c r="U191">
        <v>819.56207275390625</v>
      </c>
      <c r="V191">
        <v>616.39202880859375</v>
      </c>
      <c r="W191">
        <v>634.8477783203125</v>
      </c>
      <c r="Z191">
        <v>663.9390869140625</v>
      </c>
      <c r="AA191">
        <v>788.4375</v>
      </c>
      <c r="AB191">
        <v>600.12591552734375</v>
      </c>
      <c r="AC191">
        <v>635.00421142578125</v>
      </c>
      <c r="AD191">
        <v>710.7042236328125</v>
      </c>
      <c r="AE191">
        <v>444.5029296875</v>
      </c>
      <c r="AF191">
        <v>551.48394775390625</v>
      </c>
      <c r="AG191">
        <v>542.88165283203125</v>
      </c>
      <c r="AH191" s="2">
        <f t="shared" si="29"/>
        <v>79.314860233557965</v>
      </c>
      <c r="AI191" s="2">
        <f t="shared" si="30"/>
        <v>444.5029296875</v>
      </c>
      <c r="AJ191" s="2">
        <f t="shared" si="31"/>
        <v>507.89326663906036</v>
      </c>
      <c r="AK191" s="2">
        <f t="shared" si="32"/>
        <v>626.86555698939731</v>
      </c>
      <c r="AL191" s="2">
        <f t="shared" si="33"/>
        <v>745.83784733973425</v>
      </c>
      <c r="AM191" s="2">
        <f t="shared" si="34"/>
        <v>819.56207275390625</v>
      </c>
      <c r="AN191" s="89">
        <f ca="1">INDIRECT("'calcBLUE(2)'!R"&amp;ROW('calcBLUE(2)'!$V$17)+(ROW(AN191)-ROW($AN$116))/3&amp;"C"&amp;COLUMN('calcBLUE(2)'!$V$17),FALSE)</f>
        <v>614.70619995781624</v>
      </c>
      <c r="AO191" s="64">
        <f t="shared" ref="AO191" ca="1" si="95">AN191</f>
        <v>614.70619995781624</v>
      </c>
      <c r="AP191" s="88">
        <f>AK191-AK194</f>
        <v>4.5022288731165645</v>
      </c>
      <c r="AQ191" s="88">
        <f>AK192-AK195</f>
        <v>-1.83868408203125E-3</v>
      </c>
      <c r="AR191" s="88">
        <f>AK193-AK196</f>
        <v>-8.4468296597606241E-4</v>
      </c>
      <c r="AS191" s="88">
        <f>data3!AM191</f>
        <v>0.10732235447053107</v>
      </c>
      <c r="AT191" s="2"/>
      <c r="AU191" s="123"/>
      <c r="AV191" s="156"/>
    </row>
    <row r="192" spans="1:48">
      <c r="A192" s="14" t="str">
        <f>'data organization'!S193</f>
        <v>190:17:3:LO</v>
      </c>
      <c r="B192">
        <v>374.97711181640625</v>
      </c>
      <c r="C192">
        <v>374.97137451171875</v>
      </c>
      <c r="D192">
        <v>374.97711181640625</v>
      </c>
      <c r="E192">
        <v>374.98281860351562</v>
      </c>
      <c r="F192">
        <v>374.97711181640625</v>
      </c>
      <c r="G192">
        <v>374.98281860351562</v>
      </c>
      <c r="H192">
        <v>374.98281860351562</v>
      </c>
      <c r="I192">
        <v>374.97711181640625</v>
      </c>
      <c r="J192">
        <v>374.97137451171875</v>
      </c>
      <c r="K192">
        <v>374.97711181640625</v>
      </c>
      <c r="L192">
        <v>374.97711181640625</v>
      </c>
      <c r="M192">
        <v>374.97137451171875</v>
      </c>
      <c r="N192">
        <v>374.97137451171875</v>
      </c>
      <c r="O192">
        <v>374.97711181640625</v>
      </c>
      <c r="P192">
        <v>374.96566772460937</v>
      </c>
      <c r="Q192">
        <v>374.97137451171875</v>
      </c>
      <c r="R192">
        <v>374.97711181640625</v>
      </c>
      <c r="U192">
        <v>374.97711181640625</v>
      </c>
      <c r="V192">
        <v>374.97711181640625</v>
      </c>
      <c r="W192">
        <v>374.97711181640625</v>
      </c>
      <c r="Z192">
        <v>374.97711181640625</v>
      </c>
      <c r="AA192">
        <v>374.97711181640625</v>
      </c>
      <c r="AB192">
        <v>374.97137451171875</v>
      </c>
      <c r="AC192">
        <v>374.97711181640625</v>
      </c>
      <c r="AD192">
        <v>374.97137451171875</v>
      </c>
      <c r="AE192">
        <v>374.95993041992187</v>
      </c>
      <c r="AF192">
        <v>374.97137451171875</v>
      </c>
      <c r="AG192">
        <v>374.97137451171875</v>
      </c>
      <c r="AH192" s="2">
        <f t="shared" si="29"/>
        <v>5.01012029643212E-3</v>
      </c>
      <c r="AI192" s="2">
        <f t="shared" si="30"/>
        <v>374.95993041992187</v>
      </c>
      <c r="AJ192" s="2">
        <f t="shared" si="31"/>
        <v>374.96734160492082</v>
      </c>
      <c r="AK192" s="2">
        <f t="shared" si="32"/>
        <v>374.97485678536549</v>
      </c>
      <c r="AL192" s="2">
        <f t="shared" si="33"/>
        <v>374.98237196581016</v>
      </c>
      <c r="AM192" s="2">
        <f t="shared" si="34"/>
        <v>374.98281860351562</v>
      </c>
      <c r="AN192" s="89"/>
      <c r="AO192" s="64">
        <f t="shared" ref="AO192" ca="1" si="96">AN191</f>
        <v>614.70619995781624</v>
      </c>
      <c r="AP192" s="88"/>
      <c r="AQ192" s="88"/>
      <c r="AR192" s="88"/>
      <c r="AS192" s="88"/>
      <c r="AT192" s="2"/>
      <c r="AU192" s="123"/>
      <c r="AV192" s="156"/>
    </row>
    <row r="193" spans="1:48">
      <c r="A193" s="14" t="str">
        <f>'data organization'!S194</f>
        <v>191:17:3:HS</v>
      </c>
      <c r="B193">
        <v>154.99290466308594</v>
      </c>
      <c r="C193">
        <v>154.99290466308594</v>
      </c>
      <c r="D193">
        <v>154.99290466308594</v>
      </c>
      <c r="E193">
        <v>154.99290466308594</v>
      </c>
      <c r="F193">
        <v>154.99053955078125</v>
      </c>
      <c r="G193">
        <v>154.98817443847656</v>
      </c>
      <c r="H193">
        <v>154.99290466308594</v>
      </c>
      <c r="I193">
        <v>154.99290466308594</v>
      </c>
      <c r="J193">
        <v>154.98580932617187</v>
      </c>
      <c r="K193">
        <v>154.99053955078125</v>
      </c>
      <c r="L193">
        <v>154.99053955078125</v>
      </c>
      <c r="M193">
        <v>154.99053955078125</v>
      </c>
      <c r="N193">
        <v>154.98817443847656</v>
      </c>
      <c r="O193">
        <v>154.98817443847656</v>
      </c>
      <c r="P193">
        <v>154.98580932617187</v>
      </c>
      <c r="Q193">
        <v>154.98817443847656</v>
      </c>
      <c r="R193">
        <v>154.99053955078125</v>
      </c>
      <c r="U193">
        <v>154.99290466308594</v>
      </c>
      <c r="V193">
        <v>154.98817443847656</v>
      </c>
      <c r="W193">
        <v>154.99290466308594</v>
      </c>
      <c r="Z193">
        <v>154.99290466308594</v>
      </c>
      <c r="AA193">
        <v>154.99290466308594</v>
      </c>
      <c r="AB193">
        <v>154.98817443847656</v>
      </c>
      <c r="AC193">
        <v>154.98817443847656</v>
      </c>
      <c r="AD193">
        <v>154.99053955078125</v>
      </c>
      <c r="AE193">
        <v>154.98344421386719</v>
      </c>
      <c r="AF193">
        <v>154.98817443847656</v>
      </c>
      <c r="AG193">
        <v>154.99290466308594</v>
      </c>
      <c r="AH193" s="2">
        <f t="shared" si="29"/>
        <v>2.7092351768504808E-3</v>
      </c>
      <c r="AI193" s="2">
        <f t="shared" si="30"/>
        <v>154.98344421386719</v>
      </c>
      <c r="AJ193" s="2">
        <f t="shared" si="31"/>
        <v>154.98613782482957</v>
      </c>
      <c r="AK193" s="2">
        <f t="shared" si="32"/>
        <v>154.99020167759485</v>
      </c>
      <c r="AL193" s="2">
        <f t="shared" si="33"/>
        <v>154.99426553036014</v>
      </c>
      <c r="AM193" s="2">
        <f t="shared" si="34"/>
        <v>154.99290466308594</v>
      </c>
      <c r="AN193" s="89"/>
      <c r="AO193" s="64">
        <f t="shared" ref="AO193" ca="1" si="97">AN191</f>
        <v>614.70619995781624</v>
      </c>
      <c r="AP193" s="88"/>
      <c r="AQ193" s="88"/>
      <c r="AR193" s="88"/>
      <c r="AS193" s="88"/>
      <c r="AT193" s="2"/>
      <c r="AU193" s="123"/>
      <c r="AV193" s="156"/>
    </row>
    <row r="194" spans="1:48">
      <c r="A194" s="14" t="str">
        <f>'data organization'!S195</f>
        <v>192:17:2.98:HI</v>
      </c>
      <c r="B194">
        <v>649.54986572265625</v>
      </c>
      <c r="C194">
        <v>643.6064453125</v>
      </c>
      <c r="D194">
        <v>662.6878662109375</v>
      </c>
      <c r="E194">
        <v>703.50958251953125</v>
      </c>
      <c r="F194">
        <v>661.12384033203125</v>
      </c>
      <c r="G194">
        <v>630.46844482421875</v>
      </c>
      <c r="H194">
        <v>640.4783935546875</v>
      </c>
      <c r="I194">
        <v>632.03253173828125</v>
      </c>
      <c r="J194">
        <v>626.40191650390625</v>
      </c>
      <c r="K194">
        <v>692.8740234375</v>
      </c>
      <c r="L194">
        <v>606.53851318359375</v>
      </c>
      <c r="M194">
        <v>530.8385009765625</v>
      </c>
      <c r="N194">
        <v>596.3721923828125</v>
      </c>
      <c r="O194">
        <v>560.86822509765625</v>
      </c>
      <c r="P194">
        <v>522.2362060546875</v>
      </c>
      <c r="Q194">
        <v>524.4259033203125</v>
      </c>
      <c r="R194">
        <v>584.48541259765625</v>
      </c>
      <c r="U194">
        <v>813.77508544921875</v>
      </c>
      <c r="V194">
        <v>612.0126953125</v>
      </c>
      <c r="W194">
        <v>630.31207275390625</v>
      </c>
      <c r="Z194">
        <v>659.2469482421875</v>
      </c>
      <c r="AA194">
        <v>782.6505126953125</v>
      </c>
      <c r="AB194">
        <v>595.74652099609375</v>
      </c>
      <c r="AC194">
        <v>630.46844482421875</v>
      </c>
      <c r="AD194">
        <v>705.5428466796875</v>
      </c>
      <c r="AE194">
        <v>441.37484741210937</v>
      </c>
      <c r="AF194">
        <v>547.57379150390625</v>
      </c>
      <c r="AG194">
        <v>538.9715576171875</v>
      </c>
      <c r="AH194" s="2">
        <f t="shared" si="29"/>
        <v>78.733941159398455</v>
      </c>
      <c r="AI194" s="2">
        <f t="shared" si="30"/>
        <v>441.37484741210937</v>
      </c>
      <c r="AJ194" s="2">
        <f t="shared" si="31"/>
        <v>504.26241637718306</v>
      </c>
      <c r="AK194" s="2">
        <f t="shared" si="32"/>
        <v>622.36332811628074</v>
      </c>
      <c r="AL194" s="2">
        <f t="shared" si="33"/>
        <v>740.46423985537842</v>
      </c>
      <c r="AM194" s="2">
        <f t="shared" si="34"/>
        <v>813.77508544921875</v>
      </c>
      <c r="AN194" s="89">
        <f ca="1">INDIRECT("'calcBLUE(2)'!R"&amp;ROW('calcBLUE(2)'!$V$17)+(ROW(AN194)-ROW($AN$116))/3&amp;"C"&amp;COLUMN('calcBLUE(2)'!$V$17),FALSE)</f>
        <v>610.36645729859765</v>
      </c>
      <c r="AO194" s="64">
        <f t="shared" ref="AO194" ca="1" si="98">AN194</f>
        <v>610.36645729859765</v>
      </c>
      <c r="AP194" s="88">
        <f>AK194-AK197</f>
        <v>4.5692694527763251</v>
      </c>
      <c r="AQ194" s="88">
        <f>AK195-AK198</f>
        <v>1.8408639090239376E-3</v>
      </c>
      <c r="AR194" s="88">
        <f>AK196-AK199</f>
        <v>4.223414829880312E-4</v>
      </c>
      <c r="AS194" s="88">
        <f>data3!AM194</f>
        <v>0.10901654151178164</v>
      </c>
      <c r="AT194" s="2"/>
      <c r="AU194" s="123"/>
      <c r="AV194" s="156"/>
    </row>
    <row r="195" spans="1:48">
      <c r="A195" s="14" t="str">
        <f>'data organization'!S196</f>
        <v>193:17:2.98:LO</v>
      </c>
      <c r="B195">
        <v>374.98281860351562</v>
      </c>
      <c r="C195">
        <v>374.97137451171875</v>
      </c>
      <c r="D195">
        <v>374.97711181640625</v>
      </c>
      <c r="E195">
        <v>374.98281860351562</v>
      </c>
      <c r="F195">
        <v>374.98281860351562</v>
      </c>
      <c r="G195">
        <v>374.97711181640625</v>
      </c>
      <c r="H195">
        <v>374.98281860351562</v>
      </c>
      <c r="I195">
        <v>374.97711181640625</v>
      </c>
      <c r="J195">
        <v>374.97137451171875</v>
      </c>
      <c r="K195">
        <v>374.97137451171875</v>
      </c>
      <c r="L195">
        <v>374.97711181640625</v>
      </c>
      <c r="M195">
        <v>374.97137451171875</v>
      </c>
      <c r="N195">
        <v>374.97711181640625</v>
      </c>
      <c r="O195">
        <v>374.97137451171875</v>
      </c>
      <c r="P195">
        <v>374.97137451171875</v>
      </c>
      <c r="Q195">
        <v>374.97711181640625</v>
      </c>
      <c r="R195">
        <v>374.98281860351562</v>
      </c>
      <c r="U195">
        <v>374.97711181640625</v>
      </c>
      <c r="V195">
        <v>374.98281860351562</v>
      </c>
      <c r="W195">
        <v>374.97711181640625</v>
      </c>
      <c r="Z195">
        <v>374.97711181640625</v>
      </c>
      <c r="AA195">
        <v>374.98281860351562</v>
      </c>
      <c r="AB195">
        <v>374.97137451171875</v>
      </c>
      <c r="AC195">
        <v>374.97711181640625</v>
      </c>
      <c r="AD195">
        <v>374.97711181640625</v>
      </c>
      <c r="AE195">
        <v>374.96566772460937</v>
      </c>
      <c r="AF195">
        <v>374.97711181640625</v>
      </c>
      <c r="AG195">
        <v>374.97711181640625</v>
      </c>
      <c r="AH195" s="2">
        <f t="shared" ref="AH195:AH258" si="99">STDEV(B195:AG195)</f>
        <v>4.6527656938770545E-3</v>
      </c>
      <c r="AI195" s="2">
        <f t="shared" ref="AI195:AI258" si="100">MIN(B195:AG195)</f>
        <v>374.96566772460937</v>
      </c>
      <c r="AJ195" s="2">
        <f t="shared" ref="AJ195:AJ258" si="101">AK195-1.5*AH195</f>
        <v>374.96971632090668</v>
      </c>
      <c r="AK195" s="2">
        <f t="shared" ref="AK195:AK258" si="102">AVERAGE(B195:AG195)</f>
        <v>374.97669546944752</v>
      </c>
      <c r="AL195" s="2">
        <f t="shared" ref="AL195:AL258" si="103">AK195+1.5*AH195</f>
        <v>374.98367461798836</v>
      </c>
      <c r="AM195" s="2">
        <f t="shared" ref="AM195:AM258" si="104">MAX(B195:AG195)</f>
        <v>374.98281860351562</v>
      </c>
      <c r="AN195" s="89"/>
      <c r="AO195" s="64">
        <f t="shared" ref="AO195" ca="1" si="105">AN194</f>
        <v>610.36645729859765</v>
      </c>
      <c r="AP195" s="88"/>
      <c r="AQ195" s="88"/>
      <c r="AR195" s="88"/>
      <c r="AS195" s="88"/>
      <c r="AT195" s="2"/>
      <c r="AU195" s="123"/>
      <c r="AV195" s="156"/>
    </row>
    <row r="196" spans="1:48">
      <c r="A196" s="14" t="str">
        <f>'data organization'!S197</f>
        <v>194:17:2.98:HS</v>
      </c>
      <c r="B196">
        <v>154.99290466308594</v>
      </c>
      <c r="C196">
        <v>154.99290466308594</v>
      </c>
      <c r="D196">
        <v>154.99526977539062</v>
      </c>
      <c r="E196">
        <v>154.99526977539062</v>
      </c>
      <c r="F196">
        <v>154.99290466308594</v>
      </c>
      <c r="G196">
        <v>154.99290466308594</v>
      </c>
      <c r="H196">
        <v>154.99290466308594</v>
      </c>
      <c r="I196">
        <v>154.98817443847656</v>
      </c>
      <c r="J196">
        <v>154.99053955078125</v>
      </c>
      <c r="K196">
        <v>154.99053955078125</v>
      </c>
      <c r="L196">
        <v>154.99290466308594</v>
      </c>
      <c r="M196">
        <v>154.98817443847656</v>
      </c>
      <c r="N196">
        <v>154.99053955078125</v>
      </c>
      <c r="O196">
        <v>154.98817443847656</v>
      </c>
      <c r="P196">
        <v>154.98580932617187</v>
      </c>
      <c r="Q196">
        <v>154.98817443847656</v>
      </c>
      <c r="R196">
        <v>154.99290466308594</v>
      </c>
      <c r="U196">
        <v>154.99290466308594</v>
      </c>
      <c r="V196">
        <v>154.99290466308594</v>
      </c>
      <c r="W196">
        <v>154.98817443847656</v>
      </c>
      <c r="Z196">
        <v>154.98817443847656</v>
      </c>
      <c r="AA196">
        <v>154.99526977539062</v>
      </c>
      <c r="AB196">
        <v>154.99053955078125</v>
      </c>
      <c r="AC196">
        <v>154.99053955078125</v>
      </c>
      <c r="AD196">
        <v>154.99053955078125</v>
      </c>
      <c r="AE196">
        <v>154.98817443847656</v>
      </c>
      <c r="AF196">
        <v>154.98817443847656</v>
      </c>
      <c r="AG196">
        <v>154.99290466308594</v>
      </c>
      <c r="AH196" s="2">
        <f t="shared" si="99"/>
        <v>2.6033862492402578E-3</v>
      </c>
      <c r="AI196" s="2">
        <f t="shared" si="100"/>
        <v>154.98580932617187</v>
      </c>
      <c r="AJ196" s="2">
        <f t="shared" si="101"/>
        <v>154.98714128118698</v>
      </c>
      <c r="AK196" s="2">
        <f t="shared" si="102"/>
        <v>154.99104636056083</v>
      </c>
      <c r="AL196" s="2">
        <f t="shared" si="103"/>
        <v>154.99495143993468</v>
      </c>
      <c r="AM196" s="2">
        <f t="shared" si="104"/>
        <v>154.99526977539062</v>
      </c>
      <c r="AN196" s="89"/>
      <c r="AO196" s="64">
        <f t="shared" ref="AO196" ca="1" si="106">AN194</f>
        <v>610.36645729859765</v>
      </c>
      <c r="AP196" s="88"/>
      <c r="AQ196" s="88"/>
      <c r="AR196" s="88"/>
      <c r="AS196" s="88"/>
      <c r="AT196" s="2"/>
      <c r="AU196" s="123"/>
      <c r="AV196" s="156"/>
    </row>
    <row r="197" spans="1:48">
      <c r="A197" s="14" t="str">
        <f>'data organization'!S198</f>
        <v>195:17:2.96:HI</v>
      </c>
      <c r="B197">
        <v>644.85772705078125</v>
      </c>
      <c r="C197">
        <v>638.914306640625</v>
      </c>
      <c r="D197">
        <v>657.83929443359375</v>
      </c>
      <c r="E197">
        <v>698.34820556640625</v>
      </c>
      <c r="F197">
        <v>656.2752685546875</v>
      </c>
      <c r="G197">
        <v>625.93267822265625</v>
      </c>
      <c r="H197">
        <v>635.942626953125</v>
      </c>
      <c r="I197">
        <v>627.34033203125</v>
      </c>
      <c r="J197">
        <v>621.70977783203125</v>
      </c>
      <c r="K197">
        <v>687.86907958984375</v>
      </c>
      <c r="L197">
        <v>602.00274658203125</v>
      </c>
      <c r="M197">
        <v>526.9283447265625</v>
      </c>
      <c r="N197">
        <v>591.9927978515625</v>
      </c>
      <c r="O197">
        <v>556.80169677734375</v>
      </c>
      <c r="P197">
        <v>518.32611083984375</v>
      </c>
      <c r="Q197">
        <v>520.5157470703125</v>
      </c>
      <c r="R197">
        <v>580.1060791015625</v>
      </c>
      <c r="U197">
        <v>807.8316650390625</v>
      </c>
      <c r="V197">
        <v>607.4769287109375</v>
      </c>
      <c r="W197">
        <v>625.619873046875</v>
      </c>
      <c r="Z197">
        <v>654.3984375</v>
      </c>
      <c r="AA197">
        <v>777.0198974609375</v>
      </c>
      <c r="AB197">
        <v>591.3671875</v>
      </c>
      <c r="AC197">
        <v>625.77630615234375</v>
      </c>
      <c r="AD197">
        <v>700.3814697265625</v>
      </c>
      <c r="AE197">
        <v>438.09033203125</v>
      </c>
      <c r="AF197">
        <v>543.6636962890625</v>
      </c>
      <c r="AG197">
        <v>534.905029296875</v>
      </c>
      <c r="AH197" s="2">
        <f t="shared" si="99"/>
        <v>78.18552477439134</v>
      </c>
      <c r="AI197" s="2">
        <f t="shared" si="100"/>
        <v>438.09033203125</v>
      </c>
      <c r="AJ197" s="2">
        <f t="shared" si="101"/>
        <v>500.51577150191741</v>
      </c>
      <c r="AK197" s="2">
        <f t="shared" si="102"/>
        <v>617.79405866350442</v>
      </c>
      <c r="AL197" s="2">
        <f t="shared" si="103"/>
        <v>735.07234582509136</v>
      </c>
      <c r="AM197" s="2">
        <f t="shared" si="104"/>
        <v>807.8316650390625</v>
      </c>
      <c r="AN197" s="89">
        <f ca="1">INDIRECT("'calcBLUE(2)'!R"&amp;ROW('calcBLUE(2)'!$V$17)+(ROW(AN197)-ROW($AN$116))/3&amp;"C"&amp;COLUMN('calcBLUE(2)'!$V$17),FALSE)</f>
        <v>605.95820760920935</v>
      </c>
      <c r="AO197" s="64">
        <f t="shared" ref="AO197" ca="1" si="107">AN197</f>
        <v>605.95820760920935</v>
      </c>
      <c r="AP197" s="88">
        <f>AK197-AK200</f>
        <v>4.6418773106165645</v>
      </c>
      <c r="AQ197" s="88">
        <f>AK198-AK201</f>
        <v>1.2228829519926876E-3</v>
      </c>
      <c r="AR197" s="88">
        <f>AK199-AK202</f>
        <v>8.446829659476407E-4</v>
      </c>
      <c r="AS197" s="88">
        <f>data3!AM197</f>
        <v>0.10920915296000722</v>
      </c>
      <c r="AT197" s="2"/>
      <c r="AU197" s="123"/>
      <c r="AV197" s="156"/>
    </row>
    <row r="198" spans="1:48">
      <c r="A198" s="14" t="str">
        <f>'data organization'!S199</f>
        <v>196:17:2.96:LO</v>
      </c>
      <c r="B198">
        <v>374.97711181640625</v>
      </c>
      <c r="C198">
        <v>374.97137451171875</v>
      </c>
      <c r="D198">
        <v>374.97711181640625</v>
      </c>
      <c r="E198">
        <v>374.98855590820312</v>
      </c>
      <c r="F198">
        <v>374.97711181640625</v>
      </c>
      <c r="G198">
        <v>374.97137451171875</v>
      </c>
      <c r="H198">
        <v>374.97711181640625</v>
      </c>
      <c r="I198">
        <v>374.98281860351562</v>
      </c>
      <c r="J198">
        <v>374.97137451171875</v>
      </c>
      <c r="K198">
        <v>374.97137451171875</v>
      </c>
      <c r="L198">
        <v>374.97137451171875</v>
      </c>
      <c r="M198">
        <v>374.97137451171875</v>
      </c>
      <c r="N198">
        <v>374.98281860351562</v>
      </c>
      <c r="O198">
        <v>374.97137451171875</v>
      </c>
      <c r="P198">
        <v>374.96566772460937</v>
      </c>
      <c r="Q198">
        <v>374.97137451171875</v>
      </c>
      <c r="R198">
        <v>374.97711181640625</v>
      </c>
      <c r="U198">
        <v>374.97137451171875</v>
      </c>
      <c r="V198">
        <v>374.97711181640625</v>
      </c>
      <c r="W198">
        <v>374.98281860351562</v>
      </c>
      <c r="Z198">
        <v>374.97137451171875</v>
      </c>
      <c r="AA198">
        <v>374.98855590820312</v>
      </c>
      <c r="AB198">
        <v>374.98281860351562</v>
      </c>
      <c r="AC198">
        <v>374.97137451171875</v>
      </c>
      <c r="AD198">
        <v>374.97137451171875</v>
      </c>
      <c r="AE198">
        <v>374.96566772460937</v>
      </c>
      <c r="AF198">
        <v>374.97137451171875</v>
      </c>
      <c r="AG198">
        <v>374.96566772460937</v>
      </c>
      <c r="AH198" s="2">
        <f t="shared" si="99"/>
        <v>6.2962730965937198E-3</v>
      </c>
      <c r="AI198" s="2">
        <f t="shared" si="100"/>
        <v>374.96566772460937</v>
      </c>
      <c r="AJ198" s="2">
        <f t="shared" si="101"/>
        <v>374.96541019589358</v>
      </c>
      <c r="AK198" s="2">
        <f t="shared" si="102"/>
        <v>374.9748546055385</v>
      </c>
      <c r="AL198" s="2">
        <f t="shared" si="103"/>
        <v>374.98429901518341</v>
      </c>
      <c r="AM198" s="2">
        <f t="shared" si="104"/>
        <v>374.98855590820312</v>
      </c>
      <c r="AN198" s="89"/>
      <c r="AO198" s="64">
        <f t="shared" ref="AO198" ca="1" si="108">AN197</f>
        <v>605.95820760920935</v>
      </c>
      <c r="AP198" s="88"/>
      <c r="AQ198" s="88"/>
      <c r="AR198" s="88"/>
      <c r="AS198" s="88"/>
      <c r="AT198" s="2"/>
      <c r="AU198" s="123"/>
      <c r="AV198" s="156"/>
    </row>
    <row r="199" spans="1:48">
      <c r="A199" s="14" t="str">
        <f>'data organization'!S200</f>
        <v>197:17:2.96:HS</v>
      </c>
      <c r="B199">
        <v>154.99290466308594</v>
      </c>
      <c r="C199">
        <v>154.98817443847656</v>
      </c>
      <c r="D199">
        <v>154.99290466308594</v>
      </c>
      <c r="E199">
        <v>154.99526977539062</v>
      </c>
      <c r="F199">
        <v>154.99290466308594</v>
      </c>
      <c r="G199">
        <v>154.99290466308594</v>
      </c>
      <c r="H199">
        <v>154.99290466308594</v>
      </c>
      <c r="I199">
        <v>154.98817443847656</v>
      </c>
      <c r="J199">
        <v>154.99053955078125</v>
      </c>
      <c r="K199">
        <v>154.98817443847656</v>
      </c>
      <c r="L199">
        <v>154.99290466308594</v>
      </c>
      <c r="M199">
        <v>154.98817443847656</v>
      </c>
      <c r="N199">
        <v>154.99290466308594</v>
      </c>
      <c r="O199">
        <v>154.98817443847656</v>
      </c>
      <c r="P199">
        <v>154.98817443847656</v>
      </c>
      <c r="Q199">
        <v>154.98817443847656</v>
      </c>
      <c r="R199">
        <v>154.99053955078125</v>
      </c>
      <c r="U199">
        <v>154.99290466308594</v>
      </c>
      <c r="V199">
        <v>154.99053955078125</v>
      </c>
      <c r="W199">
        <v>154.99053955078125</v>
      </c>
      <c r="Z199">
        <v>154.98817443847656</v>
      </c>
      <c r="AA199">
        <v>154.99290466308594</v>
      </c>
      <c r="AB199">
        <v>154.99290466308594</v>
      </c>
      <c r="AC199">
        <v>154.99290466308594</v>
      </c>
      <c r="AD199">
        <v>154.99053955078125</v>
      </c>
      <c r="AE199">
        <v>154.98817443847656</v>
      </c>
      <c r="AF199">
        <v>154.98817443847656</v>
      </c>
      <c r="AG199">
        <v>154.98580932617187</v>
      </c>
      <c r="AH199" s="2">
        <f t="shared" si="99"/>
        <v>2.4496345395763528E-3</v>
      </c>
      <c r="AI199" s="2">
        <f t="shared" si="100"/>
        <v>154.98580932617187</v>
      </c>
      <c r="AJ199" s="2">
        <f t="shared" si="101"/>
        <v>154.98694956726848</v>
      </c>
      <c r="AK199" s="2">
        <f t="shared" si="102"/>
        <v>154.99062401907784</v>
      </c>
      <c r="AL199" s="2">
        <f t="shared" si="103"/>
        <v>154.9942984708872</v>
      </c>
      <c r="AM199" s="2">
        <f t="shared" si="104"/>
        <v>154.99526977539062</v>
      </c>
      <c r="AN199" s="89"/>
      <c r="AO199" s="64">
        <f t="shared" ref="AO199" ca="1" si="109">AN197</f>
        <v>605.95820760920935</v>
      </c>
      <c r="AP199" s="88"/>
      <c r="AQ199" s="88"/>
      <c r="AR199" s="88"/>
      <c r="AS199" s="88"/>
      <c r="AT199" s="2"/>
      <c r="AU199" s="123"/>
      <c r="AV199" s="156"/>
    </row>
    <row r="200" spans="1:48">
      <c r="A200" s="14" t="str">
        <f>'data organization'!S201</f>
        <v>198:17:2.94:HI</v>
      </c>
      <c r="B200">
        <v>640.0091552734375</v>
      </c>
      <c r="C200">
        <v>634.22216796875</v>
      </c>
      <c r="D200">
        <v>652.8343505859375</v>
      </c>
      <c r="E200">
        <v>693.03045654296875</v>
      </c>
      <c r="F200">
        <v>651.27032470703125</v>
      </c>
      <c r="G200">
        <v>621.08416748046875</v>
      </c>
      <c r="H200">
        <v>631.09405517578125</v>
      </c>
      <c r="I200">
        <v>622.648193359375</v>
      </c>
      <c r="J200">
        <v>617.17401123046875</v>
      </c>
      <c r="K200">
        <v>682.70770263671875</v>
      </c>
      <c r="L200">
        <v>597.6234130859375</v>
      </c>
      <c r="M200">
        <v>523.01824951171875</v>
      </c>
      <c r="N200">
        <v>587.61346435546875</v>
      </c>
      <c r="O200">
        <v>552.57879638671875</v>
      </c>
      <c r="P200">
        <v>514.41595458984375</v>
      </c>
      <c r="Q200">
        <v>516.60565185546875</v>
      </c>
      <c r="R200">
        <v>575.7266845703125</v>
      </c>
      <c r="U200">
        <v>801.73187255859375</v>
      </c>
      <c r="V200">
        <v>602.941162109375</v>
      </c>
      <c r="W200">
        <v>620.927734375</v>
      </c>
      <c r="Z200">
        <v>649.3934326171875</v>
      </c>
      <c r="AA200">
        <v>771.23291015625</v>
      </c>
      <c r="AB200">
        <v>586.98785400390625</v>
      </c>
      <c r="AC200">
        <v>621.24053955078125</v>
      </c>
      <c r="AD200">
        <v>695.063720703125</v>
      </c>
      <c r="AE200">
        <v>434.80581665039062</v>
      </c>
      <c r="AF200">
        <v>539.44073486328125</v>
      </c>
      <c r="AG200">
        <v>530.8385009765625</v>
      </c>
      <c r="AH200" s="2">
        <f t="shared" si="99"/>
        <v>77.594810565400039</v>
      </c>
      <c r="AI200" s="2">
        <f t="shared" si="100"/>
        <v>434.80581665039062</v>
      </c>
      <c r="AJ200" s="2">
        <f t="shared" si="101"/>
        <v>496.75996550478783</v>
      </c>
      <c r="AK200" s="2">
        <f t="shared" si="102"/>
        <v>613.15218135288785</v>
      </c>
      <c r="AL200" s="2">
        <f t="shared" si="103"/>
        <v>729.54439720098787</v>
      </c>
      <c r="AM200" s="2">
        <f t="shared" si="104"/>
        <v>801.73187255859375</v>
      </c>
      <c r="AN200" s="89">
        <f ca="1">INDIRECT("'calcBLUE(2)'!R"&amp;ROW('calcBLUE(2)'!$V$17)+(ROW(AN200)-ROW($AN$116))/3&amp;"C"&amp;COLUMN('calcBLUE(2)'!$V$17),FALSE)</f>
        <v>601.54216938291597</v>
      </c>
      <c r="AO200" s="64">
        <f t="shared" ref="AO200" ca="1" si="110">AN200</f>
        <v>601.54216938291597</v>
      </c>
      <c r="AP200" s="88">
        <f>AK200-AK203</f>
        <v>4.6586292811803105</v>
      </c>
      <c r="AQ200" s="88">
        <f>AK201-AK204</f>
        <v>1.0899134963437973E-6</v>
      </c>
      <c r="AR200" s="88">
        <f>AK202-AK205</f>
        <v>0</v>
      </c>
      <c r="AS200" s="88">
        <f>data3!AM200</f>
        <v>0.10990361244447833</v>
      </c>
      <c r="AT200" s="2"/>
      <c r="AU200" s="123"/>
      <c r="AV200" s="156"/>
    </row>
    <row r="201" spans="1:48">
      <c r="A201" s="14" t="str">
        <f>'data organization'!S202</f>
        <v>199:17:2.94:LO</v>
      </c>
      <c r="B201">
        <v>374.97711181640625</v>
      </c>
      <c r="C201">
        <v>374.97711181640625</v>
      </c>
      <c r="D201">
        <v>374.98281860351562</v>
      </c>
      <c r="E201">
        <v>374.97137451171875</v>
      </c>
      <c r="F201">
        <v>374.97137451171875</v>
      </c>
      <c r="G201">
        <v>374.97711181640625</v>
      </c>
      <c r="H201">
        <v>374.97711181640625</v>
      </c>
      <c r="I201">
        <v>374.97137451171875</v>
      </c>
      <c r="J201">
        <v>374.96566772460937</v>
      </c>
      <c r="K201">
        <v>374.97137451171875</v>
      </c>
      <c r="L201">
        <v>374.97711181640625</v>
      </c>
      <c r="M201">
        <v>374.97137451171875</v>
      </c>
      <c r="N201">
        <v>374.97137451171875</v>
      </c>
      <c r="O201">
        <v>374.97711181640625</v>
      </c>
      <c r="P201">
        <v>374.96566772460937</v>
      </c>
      <c r="Q201">
        <v>374.97711181640625</v>
      </c>
      <c r="R201">
        <v>374.98281860351562</v>
      </c>
      <c r="U201">
        <v>374.97711181640625</v>
      </c>
      <c r="V201">
        <v>374.97137451171875</v>
      </c>
      <c r="W201">
        <v>374.97711181640625</v>
      </c>
      <c r="Z201">
        <v>374.97711181640625</v>
      </c>
      <c r="AA201">
        <v>374.97711181640625</v>
      </c>
      <c r="AB201">
        <v>374.96566772460937</v>
      </c>
      <c r="AC201">
        <v>374.96566772460937</v>
      </c>
      <c r="AD201">
        <v>374.97137451171875</v>
      </c>
      <c r="AE201">
        <v>374.96566772460937</v>
      </c>
      <c r="AF201">
        <v>374.97711181640625</v>
      </c>
      <c r="AG201">
        <v>374.97137451171875</v>
      </c>
      <c r="AH201" s="2">
        <f t="shared" si="99"/>
        <v>5.0078143578575745E-3</v>
      </c>
      <c r="AI201" s="2">
        <f t="shared" si="100"/>
        <v>374.96566772460937</v>
      </c>
      <c r="AJ201" s="2">
        <f t="shared" si="101"/>
        <v>374.96612000104972</v>
      </c>
      <c r="AK201" s="2">
        <f t="shared" si="102"/>
        <v>374.9736317225865</v>
      </c>
      <c r="AL201" s="2">
        <f t="shared" si="103"/>
        <v>374.98114344412329</v>
      </c>
      <c r="AM201" s="2">
        <f t="shared" si="104"/>
        <v>374.98281860351562</v>
      </c>
      <c r="AN201" s="89"/>
      <c r="AO201" s="64">
        <f t="shared" ref="AO201" ca="1" si="111">AN200</f>
        <v>601.54216938291597</v>
      </c>
      <c r="AP201" s="88"/>
      <c r="AQ201" s="88"/>
      <c r="AR201" s="88"/>
      <c r="AS201" s="88"/>
      <c r="AT201" s="2"/>
      <c r="AU201" s="123"/>
      <c r="AV201" s="156"/>
    </row>
    <row r="202" spans="1:48">
      <c r="A202" s="14" t="str">
        <f>'data organization'!S203</f>
        <v>200:17:2.94:HS</v>
      </c>
      <c r="B202">
        <v>154.99290466308594</v>
      </c>
      <c r="C202">
        <v>154.98817443847656</v>
      </c>
      <c r="D202">
        <v>154.99053955078125</v>
      </c>
      <c r="E202">
        <v>154.98817443847656</v>
      </c>
      <c r="F202">
        <v>154.99053955078125</v>
      </c>
      <c r="G202">
        <v>154.99290466308594</v>
      </c>
      <c r="H202">
        <v>154.99290466308594</v>
      </c>
      <c r="I202">
        <v>154.99290466308594</v>
      </c>
      <c r="J202">
        <v>154.98817443847656</v>
      </c>
      <c r="K202">
        <v>154.99053955078125</v>
      </c>
      <c r="L202">
        <v>154.99290466308594</v>
      </c>
      <c r="M202">
        <v>154.98817443847656</v>
      </c>
      <c r="N202">
        <v>154.98817443847656</v>
      </c>
      <c r="O202">
        <v>154.99053955078125</v>
      </c>
      <c r="P202">
        <v>154.99053955078125</v>
      </c>
      <c r="Q202">
        <v>154.99053955078125</v>
      </c>
      <c r="R202">
        <v>154.99290466308594</v>
      </c>
      <c r="U202">
        <v>154.98817443847656</v>
      </c>
      <c r="V202">
        <v>154.98817443847656</v>
      </c>
      <c r="W202">
        <v>154.99290466308594</v>
      </c>
      <c r="Z202">
        <v>154.98817443847656</v>
      </c>
      <c r="AA202">
        <v>154.98817443847656</v>
      </c>
      <c r="AB202">
        <v>154.99053955078125</v>
      </c>
      <c r="AC202">
        <v>154.98580932617187</v>
      </c>
      <c r="AD202">
        <v>154.98817443847656</v>
      </c>
      <c r="AE202">
        <v>154.98580932617187</v>
      </c>
      <c r="AF202">
        <v>154.99053955078125</v>
      </c>
      <c r="AG202">
        <v>154.98580932617187</v>
      </c>
      <c r="AH202" s="2">
        <f t="shared" si="99"/>
        <v>2.3256778588211496E-3</v>
      </c>
      <c r="AI202" s="2">
        <f t="shared" si="100"/>
        <v>154.98580932617187</v>
      </c>
      <c r="AJ202" s="2">
        <f t="shared" si="101"/>
        <v>154.98629081932367</v>
      </c>
      <c r="AK202" s="2">
        <f t="shared" si="102"/>
        <v>154.98977933611189</v>
      </c>
      <c r="AL202" s="2">
        <f t="shared" si="103"/>
        <v>154.99326785290012</v>
      </c>
      <c r="AM202" s="2">
        <f t="shared" si="104"/>
        <v>154.99290466308594</v>
      </c>
      <c r="AN202" s="89"/>
      <c r="AO202" s="64">
        <f t="shared" ref="AO202" ca="1" si="112">AN200</f>
        <v>601.54216938291597</v>
      </c>
      <c r="AP202" s="88"/>
      <c r="AQ202" s="88"/>
      <c r="AR202" s="88"/>
      <c r="AS202" s="88"/>
      <c r="AT202" s="2"/>
      <c r="AU202" s="123"/>
      <c r="AV202" s="156"/>
    </row>
    <row r="203" spans="1:48">
      <c r="A203" s="14" t="str">
        <f>'data organization'!S204</f>
        <v>201:17:2.92:HI</v>
      </c>
      <c r="B203">
        <v>635.16058349609375</v>
      </c>
      <c r="C203">
        <v>629.21722412109375</v>
      </c>
      <c r="D203">
        <v>647.82940673828125</v>
      </c>
      <c r="E203">
        <v>687.86907958984375</v>
      </c>
      <c r="F203">
        <v>646.4217529296875</v>
      </c>
      <c r="G203">
        <v>616.39202880859375</v>
      </c>
      <c r="H203">
        <v>626.24554443359375</v>
      </c>
      <c r="I203">
        <v>617.9560546875</v>
      </c>
      <c r="J203">
        <v>612.48187255859375</v>
      </c>
      <c r="K203">
        <v>677.54632568359375</v>
      </c>
      <c r="L203">
        <v>592.9312744140625</v>
      </c>
      <c r="M203">
        <v>519.10809326171875</v>
      </c>
      <c r="N203">
        <v>583.0777587890625</v>
      </c>
      <c r="O203">
        <v>548.3558349609375</v>
      </c>
      <c r="P203">
        <v>510.50582885742187</v>
      </c>
      <c r="Q203">
        <v>512.69549560546875</v>
      </c>
      <c r="R203">
        <v>571.34735107421875</v>
      </c>
      <c r="U203">
        <v>795.632080078125</v>
      </c>
      <c r="V203">
        <v>598.40545654296875</v>
      </c>
      <c r="W203">
        <v>616.235595703125</v>
      </c>
      <c r="Z203">
        <v>644.544921875</v>
      </c>
      <c r="AA203">
        <v>765.28955078125</v>
      </c>
      <c r="AB203">
        <v>582.4521484375</v>
      </c>
      <c r="AC203">
        <v>616.54840087890625</v>
      </c>
      <c r="AD203">
        <v>689.74591064453125</v>
      </c>
      <c r="AE203">
        <v>431.52133178710937</v>
      </c>
      <c r="AF203">
        <v>535.37420654296875</v>
      </c>
      <c r="AG203">
        <v>526.9283447265625</v>
      </c>
      <c r="AH203" s="2">
        <f t="shared" si="99"/>
        <v>76.994956893216397</v>
      </c>
      <c r="AI203" s="2">
        <f t="shared" si="100"/>
        <v>431.52133178710937</v>
      </c>
      <c r="AJ203" s="2">
        <f t="shared" si="101"/>
        <v>493.00111673188292</v>
      </c>
      <c r="AK203" s="2">
        <f t="shared" si="102"/>
        <v>608.49355207170754</v>
      </c>
      <c r="AL203" s="2">
        <f t="shared" si="103"/>
        <v>723.98598741153216</v>
      </c>
      <c r="AM203" s="2">
        <f t="shared" si="104"/>
        <v>795.632080078125</v>
      </c>
      <c r="AN203" s="89">
        <f ca="1">INDIRECT("'calcBLUE(2)'!R"&amp;ROW('calcBLUE(2)'!$V$17)+(ROW(AN203)-ROW($AN$116))/3&amp;"C"&amp;COLUMN('calcBLUE(2)'!$V$17),FALSE)</f>
        <v>597.09804963097292</v>
      </c>
      <c r="AO203" s="64">
        <f t="shared" ref="AO203" ca="1" si="113">AN203</f>
        <v>597.09804963097292</v>
      </c>
      <c r="AP203" s="88">
        <f>AK203-AK206</f>
        <v>4.6809779575892208</v>
      </c>
      <c r="AQ203" s="88">
        <f>AK204-AK207</f>
        <v>8.1961495538962481E-4</v>
      </c>
      <c r="AR203" s="88">
        <f>AK205-AK208</f>
        <v>-1.0980878557518281E-3</v>
      </c>
      <c r="AS203" s="88">
        <f>data3!AM203</f>
        <v>0.11144967232980996</v>
      </c>
      <c r="AT203" s="2"/>
      <c r="AU203" s="123"/>
      <c r="AV203" s="156"/>
    </row>
    <row r="204" spans="1:48">
      <c r="A204" s="14" t="str">
        <f>'data organization'!S205</f>
        <v>202:17:2.92:LO</v>
      </c>
      <c r="B204">
        <v>374.97137451171875</v>
      </c>
      <c r="C204">
        <v>374.97137451171875</v>
      </c>
      <c r="D204">
        <v>374.97137451171875</v>
      </c>
      <c r="E204">
        <v>374.97137451171875</v>
      </c>
      <c r="F204">
        <v>374.97711181640625</v>
      </c>
      <c r="G204">
        <v>374.97711181640625</v>
      </c>
      <c r="H204">
        <v>374.97711181640625</v>
      </c>
      <c r="I204">
        <v>374.97711181640625</v>
      </c>
      <c r="J204">
        <v>374.97711181640625</v>
      </c>
      <c r="K204">
        <v>374.97137451171875</v>
      </c>
      <c r="L204">
        <v>374.97711181640625</v>
      </c>
      <c r="M204">
        <v>374.97137451171875</v>
      </c>
      <c r="N204">
        <v>374.97137451171875</v>
      </c>
      <c r="O204">
        <v>374.97137451171875</v>
      </c>
      <c r="P204">
        <v>374.96566772460937</v>
      </c>
      <c r="Q204">
        <v>374.97711181640625</v>
      </c>
      <c r="R204">
        <v>374.98281860351562</v>
      </c>
      <c r="U204">
        <v>374.97711181640625</v>
      </c>
      <c r="V204">
        <v>374.97137451171875</v>
      </c>
      <c r="W204">
        <v>374.97711181640625</v>
      </c>
      <c r="Z204">
        <v>374.97711181640625</v>
      </c>
      <c r="AA204">
        <v>374.97711181640625</v>
      </c>
      <c r="AB204">
        <v>374.96566772460937</v>
      </c>
      <c r="AC204">
        <v>374.97137451171875</v>
      </c>
      <c r="AD204">
        <v>374.97137451171875</v>
      </c>
      <c r="AE204">
        <v>374.97137451171875</v>
      </c>
      <c r="AF204">
        <v>374.96566772460937</v>
      </c>
      <c r="AG204">
        <v>374.97711181640625</v>
      </c>
      <c r="AH204" s="2">
        <f t="shared" si="99"/>
        <v>4.2214057077408209E-3</v>
      </c>
      <c r="AI204" s="2">
        <f t="shared" si="100"/>
        <v>374.96566772460937</v>
      </c>
      <c r="AJ204" s="2">
        <f t="shared" si="101"/>
        <v>374.96729852411141</v>
      </c>
      <c r="AK204" s="2">
        <f t="shared" si="102"/>
        <v>374.97363063267301</v>
      </c>
      <c r="AL204" s="2">
        <f t="shared" si="103"/>
        <v>374.9799627412346</v>
      </c>
      <c r="AM204" s="2">
        <f t="shared" si="104"/>
        <v>374.98281860351562</v>
      </c>
      <c r="AN204" s="89"/>
      <c r="AO204" s="64">
        <f t="shared" ref="AO204" ca="1" si="114">AN203</f>
        <v>597.09804963097292</v>
      </c>
      <c r="AP204" s="88"/>
      <c r="AQ204" s="88"/>
      <c r="AR204" s="88"/>
      <c r="AS204" s="88"/>
      <c r="AT204" s="2"/>
      <c r="AU204" s="123"/>
      <c r="AV204" s="156"/>
    </row>
    <row r="205" spans="1:48">
      <c r="A205" s="14" t="str">
        <f>'data organization'!S206</f>
        <v>203:17:2.92:HS</v>
      </c>
      <c r="B205">
        <v>154.99053955078125</v>
      </c>
      <c r="C205">
        <v>154.99053955078125</v>
      </c>
      <c r="D205">
        <v>154.99053955078125</v>
      </c>
      <c r="E205">
        <v>154.99290466308594</v>
      </c>
      <c r="F205">
        <v>154.98817443847656</v>
      </c>
      <c r="G205">
        <v>154.99526977539062</v>
      </c>
      <c r="H205">
        <v>154.99053955078125</v>
      </c>
      <c r="I205">
        <v>154.99053955078125</v>
      </c>
      <c r="J205">
        <v>154.98817443847656</v>
      </c>
      <c r="K205">
        <v>154.99053955078125</v>
      </c>
      <c r="L205">
        <v>154.99526977539062</v>
      </c>
      <c r="M205">
        <v>154.98580932617187</v>
      </c>
      <c r="N205">
        <v>154.99290466308594</v>
      </c>
      <c r="O205">
        <v>154.99053955078125</v>
      </c>
      <c r="P205">
        <v>154.98817443847656</v>
      </c>
      <c r="Q205">
        <v>154.99053955078125</v>
      </c>
      <c r="R205">
        <v>154.99290466308594</v>
      </c>
      <c r="U205">
        <v>154.99526977539062</v>
      </c>
      <c r="V205">
        <v>154.98817443847656</v>
      </c>
      <c r="W205">
        <v>154.99290466308594</v>
      </c>
      <c r="Z205">
        <v>154.98817443847656</v>
      </c>
      <c r="AA205">
        <v>154.98817443847656</v>
      </c>
      <c r="AB205">
        <v>154.98580932617187</v>
      </c>
      <c r="AC205">
        <v>154.98580932617187</v>
      </c>
      <c r="AD205">
        <v>154.98817443847656</v>
      </c>
      <c r="AE205">
        <v>154.98344421386719</v>
      </c>
      <c r="AF205">
        <v>154.98817443847656</v>
      </c>
      <c r="AG205">
        <v>154.98580932617187</v>
      </c>
      <c r="AH205" s="2">
        <f t="shared" si="99"/>
        <v>3.0906796379328236E-3</v>
      </c>
      <c r="AI205" s="2">
        <f t="shared" si="100"/>
        <v>154.98344421386719</v>
      </c>
      <c r="AJ205" s="2">
        <f t="shared" si="101"/>
        <v>154.98514331665498</v>
      </c>
      <c r="AK205" s="2">
        <f t="shared" si="102"/>
        <v>154.98977933611189</v>
      </c>
      <c r="AL205" s="2">
        <f t="shared" si="103"/>
        <v>154.9944153555688</v>
      </c>
      <c r="AM205" s="2">
        <f t="shared" si="104"/>
        <v>154.99526977539062</v>
      </c>
      <c r="AN205" s="89"/>
      <c r="AO205" s="64">
        <f t="shared" ref="AO205" ca="1" si="115">AN203</f>
        <v>597.09804963097292</v>
      </c>
      <c r="AP205" s="88"/>
      <c r="AQ205" s="88"/>
      <c r="AR205" s="88"/>
      <c r="AS205" s="88"/>
      <c r="AT205" s="2"/>
      <c r="AU205" s="123"/>
      <c r="AV205" s="156"/>
    </row>
    <row r="206" spans="1:48">
      <c r="A206" s="14" t="str">
        <f>'data organization'!S207</f>
        <v>204:17:2.9:HI</v>
      </c>
      <c r="B206">
        <v>630.31207275390625</v>
      </c>
      <c r="C206">
        <v>624.52508544921875</v>
      </c>
      <c r="D206">
        <v>642.824462890625</v>
      </c>
      <c r="E206">
        <v>682.55133056640625</v>
      </c>
      <c r="F206">
        <v>641.41680908203125</v>
      </c>
      <c r="G206">
        <v>611.6998291015625</v>
      </c>
      <c r="H206">
        <v>621.39697265625</v>
      </c>
      <c r="I206">
        <v>613.263916015625</v>
      </c>
      <c r="J206">
        <v>607.78973388671875</v>
      </c>
      <c r="K206">
        <v>672.22857666015625</v>
      </c>
      <c r="L206">
        <v>588.3955078125</v>
      </c>
      <c r="M206">
        <v>515.04156494140625</v>
      </c>
      <c r="N206">
        <v>578.5419921875</v>
      </c>
      <c r="O206">
        <v>544.289306640625</v>
      </c>
      <c r="P206">
        <v>506.595703125</v>
      </c>
      <c r="Q206">
        <v>508.78536987304688</v>
      </c>
      <c r="R206">
        <v>566.968017578125</v>
      </c>
      <c r="U206">
        <v>789.53228759765625</v>
      </c>
      <c r="V206">
        <v>593.7132568359375</v>
      </c>
      <c r="W206">
        <v>611.54345703125</v>
      </c>
      <c r="Z206">
        <v>639.5399169921875</v>
      </c>
      <c r="AA206">
        <v>759.5025634765625</v>
      </c>
      <c r="AB206">
        <v>578.07281494140625</v>
      </c>
      <c r="AC206">
        <v>611.6998291015625</v>
      </c>
      <c r="AD206">
        <v>684.42816162109375</v>
      </c>
      <c r="AE206">
        <v>428.08041381835937</v>
      </c>
      <c r="AF206">
        <v>531.30767822265625</v>
      </c>
      <c r="AG206">
        <v>522.7054443359375</v>
      </c>
      <c r="AH206" s="2">
        <f t="shared" si="99"/>
        <v>76.418167530462753</v>
      </c>
      <c r="AI206" s="2">
        <f t="shared" si="100"/>
        <v>428.08041381835937</v>
      </c>
      <c r="AJ206" s="2">
        <f t="shared" si="101"/>
        <v>489.1853228184242</v>
      </c>
      <c r="AK206" s="2">
        <f t="shared" si="102"/>
        <v>603.81257411411832</v>
      </c>
      <c r="AL206" s="2">
        <f t="shared" si="103"/>
        <v>718.43982540981244</v>
      </c>
      <c r="AM206" s="2">
        <f t="shared" si="104"/>
        <v>789.53228759765625</v>
      </c>
      <c r="AN206" s="89">
        <f ca="1">INDIRECT("'calcBLUE(2)'!R"&amp;ROW('calcBLUE(2)'!$V$17)+(ROW(AN206)-ROW($AN$116))/3&amp;"C"&amp;COLUMN('calcBLUE(2)'!$V$17),FALSE)</f>
        <v>592.5914125957371</v>
      </c>
      <c r="AO206" s="64">
        <f t="shared" ref="AO206" ca="1" si="116">AN206</f>
        <v>592.5914125957371</v>
      </c>
      <c r="AP206" s="88">
        <f>AK206-AK209</f>
        <v>4.7033244541713657</v>
      </c>
      <c r="AQ206" s="88">
        <f>AK207-AK210</f>
        <v>-6.1253138954953101E-4</v>
      </c>
      <c r="AR206" s="88">
        <f>AK208-AK211</f>
        <v>7.6021466938414051E-4</v>
      </c>
      <c r="AS206" s="88">
        <f>data3!AM206</f>
        <v>0.10988964573029492</v>
      </c>
      <c r="AT206" s="2"/>
      <c r="AU206" s="123"/>
      <c r="AV206" s="156"/>
    </row>
    <row r="207" spans="1:48">
      <c r="A207" s="14" t="str">
        <f>'data organization'!S208</f>
        <v>205:17:2.9:LO</v>
      </c>
      <c r="B207">
        <v>374.97711181640625</v>
      </c>
      <c r="C207">
        <v>374.97137451171875</v>
      </c>
      <c r="D207">
        <v>374.97137451171875</v>
      </c>
      <c r="E207">
        <v>374.98281860351562</v>
      </c>
      <c r="F207">
        <v>374.97137451171875</v>
      </c>
      <c r="G207">
        <v>374.97711181640625</v>
      </c>
      <c r="H207">
        <v>374.97137451171875</v>
      </c>
      <c r="I207">
        <v>374.97137451171875</v>
      </c>
      <c r="J207">
        <v>374.97137451171875</v>
      </c>
      <c r="K207">
        <v>374.97137451171875</v>
      </c>
      <c r="L207">
        <v>374.97711181640625</v>
      </c>
      <c r="M207">
        <v>374.97137451171875</v>
      </c>
      <c r="N207">
        <v>374.97137451171875</v>
      </c>
      <c r="O207">
        <v>374.97137451171875</v>
      </c>
      <c r="P207">
        <v>374.96566772460937</v>
      </c>
      <c r="Q207">
        <v>374.96566772460937</v>
      </c>
      <c r="R207">
        <v>374.97137451171875</v>
      </c>
      <c r="U207">
        <v>374.97711181640625</v>
      </c>
      <c r="V207">
        <v>374.97711181640625</v>
      </c>
      <c r="W207">
        <v>374.97711181640625</v>
      </c>
      <c r="Z207">
        <v>374.97137451171875</v>
      </c>
      <c r="AA207">
        <v>374.98281860351562</v>
      </c>
      <c r="AB207">
        <v>374.96566772460937</v>
      </c>
      <c r="AC207">
        <v>374.97137451171875</v>
      </c>
      <c r="AD207">
        <v>374.97711181640625</v>
      </c>
      <c r="AE207">
        <v>374.95993041992187</v>
      </c>
      <c r="AF207">
        <v>374.97137451171875</v>
      </c>
      <c r="AG207">
        <v>374.97711181640625</v>
      </c>
      <c r="AH207" s="2">
        <f t="shared" si="99"/>
        <v>5.0777579754423263E-3</v>
      </c>
      <c r="AI207" s="2">
        <f t="shared" si="100"/>
        <v>374.95993041992187</v>
      </c>
      <c r="AJ207" s="2">
        <f t="shared" si="101"/>
        <v>374.96519438075444</v>
      </c>
      <c r="AK207" s="2">
        <f t="shared" si="102"/>
        <v>374.97281101771762</v>
      </c>
      <c r="AL207" s="2">
        <f t="shared" si="103"/>
        <v>374.9804276546808</v>
      </c>
      <c r="AM207" s="2">
        <f t="shared" si="104"/>
        <v>374.98281860351562</v>
      </c>
      <c r="AN207" s="89"/>
      <c r="AO207" s="64">
        <f t="shared" ref="AO207" ca="1" si="117">AN206</f>
        <v>592.5914125957371</v>
      </c>
      <c r="AP207" s="88"/>
      <c r="AQ207" s="88"/>
      <c r="AR207" s="88"/>
      <c r="AS207" s="88"/>
      <c r="AT207" s="2"/>
      <c r="AU207" s="123"/>
      <c r="AV207" s="156"/>
    </row>
    <row r="208" spans="1:48">
      <c r="A208" s="14" t="str">
        <f>'data organization'!S209</f>
        <v>206:17:2.9:HS</v>
      </c>
      <c r="B208">
        <v>154.99053955078125</v>
      </c>
      <c r="C208">
        <v>154.99053955078125</v>
      </c>
      <c r="D208">
        <v>154.99053955078125</v>
      </c>
      <c r="E208">
        <v>154.98817443847656</v>
      </c>
      <c r="F208">
        <v>154.99053955078125</v>
      </c>
      <c r="G208">
        <v>154.99526977539062</v>
      </c>
      <c r="H208">
        <v>154.99053955078125</v>
      </c>
      <c r="I208">
        <v>154.99053955078125</v>
      </c>
      <c r="J208">
        <v>154.98817443847656</v>
      </c>
      <c r="K208">
        <v>154.99053955078125</v>
      </c>
      <c r="L208">
        <v>154.99526977539062</v>
      </c>
      <c r="M208">
        <v>154.98817443847656</v>
      </c>
      <c r="N208">
        <v>154.99290466308594</v>
      </c>
      <c r="O208">
        <v>154.99053955078125</v>
      </c>
      <c r="P208">
        <v>154.99053955078125</v>
      </c>
      <c r="Q208">
        <v>154.99053955078125</v>
      </c>
      <c r="R208">
        <v>154.99290466308594</v>
      </c>
      <c r="U208">
        <v>154.99290466308594</v>
      </c>
      <c r="V208">
        <v>154.98817443847656</v>
      </c>
      <c r="W208">
        <v>154.99290466308594</v>
      </c>
      <c r="Z208">
        <v>154.99290466308594</v>
      </c>
      <c r="AA208">
        <v>154.99290466308594</v>
      </c>
      <c r="AB208">
        <v>154.98580932617187</v>
      </c>
      <c r="AC208">
        <v>154.99290466308594</v>
      </c>
      <c r="AD208">
        <v>154.99053955078125</v>
      </c>
      <c r="AE208">
        <v>154.98817443847656</v>
      </c>
      <c r="AF208">
        <v>154.99053955078125</v>
      </c>
      <c r="AG208">
        <v>154.99053955078125</v>
      </c>
      <c r="AH208" s="2">
        <f t="shared" si="99"/>
        <v>2.2031435202208385E-3</v>
      </c>
      <c r="AI208" s="2">
        <f t="shared" si="100"/>
        <v>154.98580932617187</v>
      </c>
      <c r="AJ208" s="2">
        <f t="shared" si="101"/>
        <v>154.98757270868731</v>
      </c>
      <c r="AK208" s="2">
        <f t="shared" si="102"/>
        <v>154.99087742396765</v>
      </c>
      <c r="AL208" s="2">
        <f t="shared" si="103"/>
        <v>154.99418213924798</v>
      </c>
      <c r="AM208" s="2">
        <f t="shared" si="104"/>
        <v>154.99526977539062</v>
      </c>
      <c r="AN208" s="89"/>
      <c r="AO208" s="64">
        <f t="shared" ref="AO208" ca="1" si="118">AN206</f>
        <v>592.5914125957371</v>
      </c>
      <c r="AP208" s="88"/>
      <c r="AQ208" s="88"/>
      <c r="AR208" s="88"/>
      <c r="AS208" s="88"/>
      <c r="AT208" s="2"/>
      <c r="AU208" s="123"/>
      <c r="AV208" s="156"/>
    </row>
    <row r="209" spans="1:48">
      <c r="A209" s="14" t="str">
        <f>'data organization'!S210</f>
        <v>207:17:2.88:HI</v>
      </c>
      <c r="B209">
        <v>625.30706787109375</v>
      </c>
      <c r="C209">
        <v>619.676513671875</v>
      </c>
      <c r="D209">
        <v>637.8194580078125</v>
      </c>
      <c r="E209">
        <v>677.2335205078125</v>
      </c>
      <c r="F209">
        <v>636.411865234375</v>
      </c>
      <c r="G209">
        <v>606.851318359375</v>
      </c>
      <c r="H209">
        <v>616.704833984375</v>
      </c>
      <c r="I209">
        <v>608.41534423828125</v>
      </c>
      <c r="J209">
        <v>602.941162109375</v>
      </c>
      <c r="K209">
        <v>667.06719970703125</v>
      </c>
      <c r="L209">
        <v>583.8597412109375</v>
      </c>
      <c r="M209">
        <v>510.97503662109375</v>
      </c>
      <c r="N209">
        <v>574.00628662109375</v>
      </c>
      <c r="O209">
        <v>539.90997314453125</v>
      </c>
      <c r="P209">
        <v>502.68557739257812</v>
      </c>
      <c r="Q209">
        <v>504.875244140625</v>
      </c>
      <c r="R209">
        <v>562.58868408203125</v>
      </c>
      <c r="U209">
        <v>783.4324951171875</v>
      </c>
      <c r="V209">
        <v>589.17755126953125</v>
      </c>
      <c r="W209">
        <v>606.69488525390625</v>
      </c>
      <c r="Z209">
        <v>634.53497314453125</v>
      </c>
      <c r="AA209">
        <v>753.55914306640625</v>
      </c>
      <c r="AB209">
        <v>573.53704833984375</v>
      </c>
      <c r="AC209">
        <v>607.0076904296875</v>
      </c>
      <c r="AD209">
        <v>679.11041259765625</v>
      </c>
      <c r="AE209">
        <v>424.7958984375</v>
      </c>
      <c r="AF209">
        <v>527.08477783203125</v>
      </c>
      <c r="AG209">
        <v>518.7952880859375</v>
      </c>
      <c r="AH209" s="2">
        <f t="shared" si="99"/>
        <v>75.82107214267117</v>
      </c>
      <c r="AI209" s="2">
        <f t="shared" si="100"/>
        <v>424.7958984375</v>
      </c>
      <c r="AJ209" s="2">
        <f t="shared" si="101"/>
        <v>485.37764144594018</v>
      </c>
      <c r="AK209" s="2">
        <f t="shared" si="102"/>
        <v>599.10924965994695</v>
      </c>
      <c r="AL209" s="2">
        <f t="shared" si="103"/>
        <v>712.84085787395372</v>
      </c>
      <c r="AM209" s="2">
        <f t="shared" si="104"/>
        <v>783.4324951171875</v>
      </c>
      <c r="AN209" s="89">
        <f ca="1">INDIRECT("'calcBLUE(2)'!R"&amp;ROW('calcBLUE(2)'!$V$17)+(ROW(AN209)-ROW($AN$116))/3&amp;"C"&amp;COLUMN('calcBLUE(2)'!$V$17),FALSE)</f>
        <v>588.14785760912787</v>
      </c>
      <c r="AO209" s="64">
        <f t="shared" ref="AO209" ca="1" si="119">AN209</f>
        <v>588.14785760912787</v>
      </c>
      <c r="AP209" s="88">
        <f>AK209-AK212</f>
        <v>4.7368305751255093</v>
      </c>
      <c r="AQ209" s="88">
        <f>AK210-AK213</f>
        <v>1.983642578125E-4</v>
      </c>
      <c r="AR209" s="88">
        <f>AK211-AK214</f>
        <v>-1.6893659321226551E-4</v>
      </c>
      <c r="AS209" s="88">
        <f>data3!AM209</f>
        <v>0.1130470768097922</v>
      </c>
      <c r="AT209" s="2"/>
      <c r="AU209" s="123"/>
      <c r="AV209" s="156"/>
    </row>
    <row r="210" spans="1:48">
      <c r="A210" s="14" t="str">
        <f>'data organization'!S211</f>
        <v>208:17:2.88:LO</v>
      </c>
      <c r="B210">
        <v>374.97711181640625</v>
      </c>
      <c r="C210">
        <v>374.97137451171875</v>
      </c>
      <c r="D210">
        <v>374.97711181640625</v>
      </c>
      <c r="E210">
        <v>374.98281860351562</v>
      </c>
      <c r="F210">
        <v>374.98281860351562</v>
      </c>
      <c r="G210">
        <v>374.97137451171875</v>
      </c>
      <c r="H210">
        <v>374.97137451171875</v>
      </c>
      <c r="I210">
        <v>374.97137451171875</v>
      </c>
      <c r="J210">
        <v>374.97711181640625</v>
      </c>
      <c r="K210">
        <v>374.97137451171875</v>
      </c>
      <c r="L210">
        <v>374.97711181640625</v>
      </c>
      <c r="M210">
        <v>374.97137451171875</v>
      </c>
      <c r="N210">
        <v>374.97137451171875</v>
      </c>
      <c r="O210">
        <v>374.97137451171875</v>
      </c>
      <c r="P210">
        <v>374.96566772460937</v>
      </c>
      <c r="Q210">
        <v>374.96566772460937</v>
      </c>
      <c r="R210">
        <v>374.97137451171875</v>
      </c>
      <c r="U210">
        <v>374.97711181640625</v>
      </c>
      <c r="V210">
        <v>374.97711181640625</v>
      </c>
      <c r="W210">
        <v>374.97711181640625</v>
      </c>
      <c r="Z210">
        <v>374.97137451171875</v>
      </c>
      <c r="AA210">
        <v>374.98281860351562</v>
      </c>
      <c r="AB210">
        <v>374.97137451171875</v>
      </c>
      <c r="AC210">
        <v>374.97137451171875</v>
      </c>
      <c r="AD210">
        <v>374.97137451171875</v>
      </c>
      <c r="AE210">
        <v>374.95993041992187</v>
      </c>
      <c r="AF210">
        <v>374.97711181640625</v>
      </c>
      <c r="AG210">
        <v>374.97137451171875</v>
      </c>
      <c r="AH210" s="2">
        <f t="shared" si="99"/>
        <v>5.2167024809897655E-3</v>
      </c>
      <c r="AI210" s="2">
        <f t="shared" si="100"/>
        <v>374.95993041992187</v>
      </c>
      <c r="AJ210" s="2">
        <f t="shared" si="101"/>
        <v>374.96559849538568</v>
      </c>
      <c r="AK210" s="2">
        <f t="shared" si="102"/>
        <v>374.97342354910717</v>
      </c>
      <c r="AL210" s="2">
        <f t="shared" si="103"/>
        <v>374.98124860282866</v>
      </c>
      <c r="AM210" s="2">
        <f t="shared" si="104"/>
        <v>374.98281860351562</v>
      </c>
      <c r="AN210" s="89"/>
      <c r="AO210" s="64">
        <f t="shared" ref="AO210" ca="1" si="120">AN209</f>
        <v>588.14785760912787</v>
      </c>
      <c r="AP210" s="88"/>
      <c r="AQ210" s="88"/>
      <c r="AR210" s="88"/>
      <c r="AS210" s="88"/>
      <c r="AT210" s="2"/>
      <c r="AU210" s="123"/>
      <c r="AV210" s="156"/>
    </row>
    <row r="211" spans="1:48">
      <c r="A211" s="14" t="str">
        <f>'data organization'!S212</f>
        <v>209:17:2.88:HS</v>
      </c>
      <c r="B211">
        <v>154.99053955078125</v>
      </c>
      <c r="C211">
        <v>154.98817443847656</v>
      </c>
      <c r="D211">
        <v>154.99053955078125</v>
      </c>
      <c r="E211">
        <v>154.99053955078125</v>
      </c>
      <c r="F211">
        <v>154.99290466308594</v>
      </c>
      <c r="G211">
        <v>154.99053955078125</v>
      </c>
      <c r="H211">
        <v>154.99053955078125</v>
      </c>
      <c r="I211">
        <v>154.99290466308594</v>
      </c>
      <c r="J211">
        <v>154.99290466308594</v>
      </c>
      <c r="K211">
        <v>154.99053955078125</v>
      </c>
      <c r="L211">
        <v>154.99053955078125</v>
      </c>
      <c r="M211">
        <v>154.99053955078125</v>
      </c>
      <c r="N211">
        <v>154.98817443847656</v>
      </c>
      <c r="O211">
        <v>154.98817443847656</v>
      </c>
      <c r="P211">
        <v>154.98817443847656</v>
      </c>
      <c r="Q211">
        <v>154.98580932617187</v>
      </c>
      <c r="R211">
        <v>154.98817443847656</v>
      </c>
      <c r="U211">
        <v>154.99290466308594</v>
      </c>
      <c r="V211">
        <v>154.99053955078125</v>
      </c>
      <c r="W211">
        <v>154.99053955078125</v>
      </c>
      <c r="Z211">
        <v>154.99053955078125</v>
      </c>
      <c r="AA211">
        <v>154.99290466308594</v>
      </c>
      <c r="AB211">
        <v>154.98817443847656</v>
      </c>
      <c r="AC211">
        <v>154.99290466308594</v>
      </c>
      <c r="AD211">
        <v>154.98817443847656</v>
      </c>
      <c r="AE211">
        <v>154.98817443847656</v>
      </c>
      <c r="AF211">
        <v>154.99053955078125</v>
      </c>
      <c r="AG211">
        <v>154.98817443847656</v>
      </c>
      <c r="AH211" s="2">
        <f t="shared" si="99"/>
        <v>1.936844922672507E-3</v>
      </c>
      <c r="AI211" s="2">
        <f t="shared" si="100"/>
        <v>154.98580932617187</v>
      </c>
      <c r="AJ211" s="2">
        <f t="shared" si="101"/>
        <v>154.98721194191424</v>
      </c>
      <c r="AK211" s="2">
        <f t="shared" si="102"/>
        <v>154.99011720929826</v>
      </c>
      <c r="AL211" s="2">
        <f t="shared" si="103"/>
        <v>154.99302247668228</v>
      </c>
      <c r="AM211" s="2">
        <f t="shared" si="104"/>
        <v>154.99290466308594</v>
      </c>
      <c r="AN211" s="89"/>
      <c r="AO211" s="64">
        <f t="shared" ref="AO211" ca="1" si="121">AN209</f>
        <v>588.14785760912787</v>
      </c>
      <c r="AP211" s="88"/>
      <c r="AQ211" s="88"/>
      <c r="AR211" s="88"/>
      <c r="AS211" s="88"/>
      <c r="AT211" s="2"/>
      <c r="AU211" s="123"/>
      <c r="AV211" s="156"/>
    </row>
    <row r="212" spans="1:48">
      <c r="A212" s="14" t="str">
        <f>'data organization'!S213</f>
        <v>210:17:2.86:HI</v>
      </c>
      <c r="B212">
        <v>620.45855712890625</v>
      </c>
      <c r="C212">
        <v>614.82794189453125</v>
      </c>
      <c r="D212">
        <v>632.970947265625</v>
      </c>
      <c r="E212">
        <v>671.915771484375</v>
      </c>
      <c r="F212">
        <v>631.4068603515625</v>
      </c>
      <c r="G212">
        <v>602.1591796875</v>
      </c>
      <c r="H212">
        <v>611.6998291015625</v>
      </c>
      <c r="I212">
        <v>603.5667724609375</v>
      </c>
      <c r="J212">
        <v>598.2490234375</v>
      </c>
      <c r="K212">
        <v>661.74945068359375</v>
      </c>
      <c r="L212">
        <v>579.1676025390625</v>
      </c>
      <c r="M212">
        <v>506.90850830078125</v>
      </c>
      <c r="N212">
        <v>569.47052001953125</v>
      </c>
      <c r="O212">
        <v>535.84344482421875</v>
      </c>
      <c r="P212">
        <v>498.61904907226562</v>
      </c>
      <c r="Q212">
        <v>500.8087158203125</v>
      </c>
      <c r="R212">
        <v>558.052978515625</v>
      </c>
      <c r="U212">
        <v>777.17633056640625</v>
      </c>
      <c r="V212">
        <v>584.48541259765625</v>
      </c>
      <c r="W212">
        <v>601.8463134765625</v>
      </c>
      <c r="Z212">
        <v>629.530029296875</v>
      </c>
      <c r="AA212">
        <v>747.61578369140625</v>
      </c>
      <c r="AB212">
        <v>569.00128173828125</v>
      </c>
      <c r="AC212">
        <v>602.1591796875</v>
      </c>
      <c r="AD212">
        <v>673.7926025390625</v>
      </c>
      <c r="AE212">
        <v>421.35501098632812</v>
      </c>
      <c r="AF212">
        <v>523.01824951171875</v>
      </c>
      <c r="AG212">
        <v>514.5723876953125</v>
      </c>
      <c r="AH212" s="2">
        <f t="shared" si="99"/>
        <v>75.237666899634462</v>
      </c>
      <c r="AI212" s="2">
        <f t="shared" si="100"/>
        <v>421.35501098632812</v>
      </c>
      <c r="AJ212" s="2">
        <f t="shared" si="101"/>
        <v>481.51591873536972</v>
      </c>
      <c r="AK212" s="2">
        <f t="shared" si="102"/>
        <v>594.37241908482144</v>
      </c>
      <c r="AL212" s="2">
        <f t="shared" si="103"/>
        <v>707.22891943427317</v>
      </c>
      <c r="AM212" s="2">
        <f t="shared" si="104"/>
        <v>777.17633056640625</v>
      </c>
      <c r="AN212" s="89">
        <f ca="1">INDIRECT("'calcBLUE(2)'!R"&amp;ROW('calcBLUE(2)'!$V$17)+(ROW(AN212)-ROW($AN$116))/3&amp;"C"&amp;COLUMN('calcBLUE(2)'!$V$17),FALSE)</f>
        <v>583.57662709381032</v>
      </c>
      <c r="AO212" s="64">
        <f t="shared" ref="AO212" ca="1" si="122">AN212</f>
        <v>583.57662709381032</v>
      </c>
      <c r="AP212" s="88">
        <f>AK212-AK215</f>
        <v>4.77593994140625</v>
      </c>
      <c r="AQ212" s="88">
        <f>AK213-AK216</f>
        <v>4.108973911911562E-4</v>
      </c>
      <c r="AR212" s="88">
        <f>AK214-AK217</f>
        <v>8.4468296597606241E-4</v>
      </c>
      <c r="AS212" s="88">
        <f>data3!AM212</f>
        <v>0.11229041314894062</v>
      </c>
      <c r="AT212" s="2"/>
      <c r="AU212" s="123"/>
      <c r="AV212" s="156"/>
    </row>
    <row r="213" spans="1:48">
      <c r="A213" s="14" t="str">
        <f>'data organization'!S214</f>
        <v>211:17:2.86:LO</v>
      </c>
      <c r="B213">
        <v>374.97711181640625</v>
      </c>
      <c r="C213">
        <v>374.97711181640625</v>
      </c>
      <c r="D213">
        <v>374.97137451171875</v>
      </c>
      <c r="E213">
        <v>374.97711181640625</v>
      </c>
      <c r="F213">
        <v>374.97137451171875</v>
      </c>
      <c r="G213">
        <v>374.97711181640625</v>
      </c>
      <c r="H213">
        <v>374.97137451171875</v>
      </c>
      <c r="I213">
        <v>374.97711181640625</v>
      </c>
      <c r="J213">
        <v>374.96566772460937</v>
      </c>
      <c r="K213">
        <v>374.97711181640625</v>
      </c>
      <c r="L213">
        <v>374.97711181640625</v>
      </c>
      <c r="M213">
        <v>374.97137451171875</v>
      </c>
      <c r="N213">
        <v>374.97137451171875</v>
      </c>
      <c r="O213">
        <v>374.96566772460937</v>
      </c>
      <c r="P213">
        <v>374.95993041992187</v>
      </c>
      <c r="Q213">
        <v>374.97711181640625</v>
      </c>
      <c r="R213">
        <v>374.97137451171875</v>
      </c>
      <c r="U213">
        <v>374.97711181640625</v>
      </c>
      <c r="V213">
        <v>374.97711181640625</v>
      </c>
      <c r="W213">
        <v>374.97711181640625</v>
      </c>
      <c r="Z213">
        <v>374.96566772460937</v>
      </c>
      <c r="AA213">
        <v>374.98855590820312</v>
      </c>
      <c r="AB213">
        <v>374.97711181640625</v>
      </c>
      <c r="AC213">
        <v>374.96566772460937</v>
      </c>
      <c r="AD213">
        <v>374.97711181640625</v>
      </c>
      <c r="AE213">
        <v>374.96566772460937</v>
      </c>
      <c r="AF213">
        <v>374.97711181640625</v>
      </c>
      <c r="AG213">
        <v>374.96566772460937</v>
      </c>
      <c r="AH213" s="2">
        <f t="shared" si="99"/>
        <v>6.0446048761741413E-3</v>
      </c>
      <c r="AI213" s="2">
        <f t="shared" si="100"/>
        <v>374.95993041992187</v>
      </c>
      <c r="AJ213" s="2">
        <f t="shared" si="101"/>
        <v>374.96415827753509</v>
      </c>
      <c r="AK213" s="2">
        <f t="shared" si="102"/>
        <v>374.97322518484935</v>
      </c>
      <c r="AL213" s="2">
        <f t="shared" si="103"/>
        <v>374.98229209216362</v>
      </c>
      <c r="AM213" s="2">
        <f t="shared" si="104"/>
        <v>374.98855590820312</v>
      </c>
      <c r="AN213" s="89"/>
      <c r="AO213" s="64">
        <f t="shared" ref="AO213" ca="1" si="123">AN212</f>
        <v>583.57662709381032</v>
      </c>
      <c r="AP213" s="88"/>
      <c r="AQ213" s="88"/>
      <c r="AR213" s="88"/>
      <c r="AS213" s="88"/>
      <c r="AT213" s="2"/>
      <c r="AU213" s="123"/>
      <c r="AV213" s="156"/>
    </row>
    <row r="214" spans="1:48">
      <c r="A214" s="14" t="str">
        <f>'data organization'!S215</f>
        <v>212:17:2.86:HS</v>
      </c>
      <c r="B214">
        <v>154.99053955078125</v>
      </c>
      <c r="C214">
        <v>154.99053955078125</v>
      </c>
      <c r="D214">
        <v>154.99053955078125</v>
      </c>
      <c r="E214">
        <v>154.99290466308594</v>
      </c>
      <c r="F214">
        <v>154.99053955078125</v>
      </c>
      <c r="G214">
        <v>154.99053955078125</v>
      </c>
      <c r="H214">
        <v>154.99053955078125</v>
      </c>
      <c r="I214">
        <v>154.99290466308594</v>
      </c>
      <c r="J214">
        <v>154.99290466308594</v>
      </c>
      <c r="K214">
        <v>154.99053955078125</v>
      </c>
      <c r="L214">
        <v>154.99053955078125</v>
      </c>
      <c r="M214">
        <v>154.98580932617187</v>
      </c>
      <c r="N214">
        <v>154.99053955078125</v>
      </c>
      <c r="O214">
        <v>154.98817443847656</v>
      </c>
      <c r="P214">
        <v>154.98817443847656</v>
      </c>
      <c r="Q214">
        <v>154.98817443847656</v>
      </c>
      <c r="R214">
        <v>154.99526977539062</v>
      </c>
      <c r="U214">
        <v>154.99053955078125</v>
      </c>
      <c r="V214">
        <v>154.99290466308594</v>
      </c>
      <c r="W214">
        <v>154.99053955078125</v>
      </c>
      <c r="Z214">
        <v>154.98817443847656</v>
      </c>
      <c r="AA214">
        <v>154.99290466308594</v>
      </c>
      <c r="AB214">
        <v>154.99053955078125</v>
      </c>
      <c r="AC214">
        <v>154.98580932617187</v>
      </c>
      <c r="AD214">
        <v>154.99053955078125</v>
      </c>
      <c r="AE214">
        <v>154.99053955078125</v>
      </c>
      <c r="AF214">
        <v>154.99053955078125</v>
      </c>
      <c r="AG214">
        <v>154.98580932617187</v>
      </c>
      <c r="AH214" s="2">
        <f t="shared" si="99"/>
        <v>2.2611527073096299E-3</v>
      </c>
      <c r="AI214" s="2">
        <f t="shared" si="100"/>
        <v>154.98580932617187</v>
      </c>
      <c r="AJ214" s="2">
        <f t="shared" si="101"/>
        <v>154.98689441683052</v>
      </c>
      <c r="AK214" s="2">
        <f t="shared" si="102"/>
        <v>154.99028614589147</v>
      </c>
      <c r="AL214" s="2">
        <f t="shared" si="103"/>
        <v>154.99367787495243</v>
      </c>
      <c r="AM214" s="2">
        <f t="shared" si="104"/>
        <v>154.99526977539062</v>
      </c>
      <c r="AN214" s="89"/>
      <c r="AO214" s="64">
        <f t="shared" ref="AO214" ca="1" si="124">AN212</f>
        <v>583.57662709381032</v>
      </c>
      <c r="AP214" s="88"/>
      <c r="AQ214" s="88"/>
      <c r="AR214" s="88"/>
      <c r="AS214" s="88"/>
      <c r="AT214" s="2"/>
      <c r="AU214" s="123"/>
      <c r="AV214" s="156"/>
    </row>
    <row r="215" spans="1:48">
      <c r="A215" s="14" t="str">
        <f>'data organization'!S216</f>
        <v>213:17:2.84:HI</v>
      </c>
      <c r="B215">
        <v>615.45355224609375</v>
      </c>
      <c r="C215">
        <v>609.66656494140625</v>
      </c>
      <c r="D215">
        <v>627.8095703125</v>
      </c>
      <c r="E215">
        <v>666.44158935546875</v>
      </c>
      <c r="F215">
        <v>626.24554443359375</v>
      </c>
      <c r="G215">
        <v>597.31060791015625</v>
      </c>
      <c r="H215">
        <v>606.851318359375</v>
      </c>
      <c r="I215">
        <v>598.71826171875</v>
      </c>
      <c r="J215">
        <v>593.40045166015625</v>
      </c>
      <c r="K215">
        <v>656.43170166015625</v>
      </c>
      <c r="L215">
        <v>574.4754638671875</v>
      </c>
      <c r="M215">
        <v>502.84197998046875</v>
      </c>
      <c r="N215">
        <v>564.77838134765625</v>
      </c>
      <c r="O215">
        <v>531.464111328125</v>
      </c>
      <c r="P215">
        <v>494.70892333984375</v>
      </c>
      <c r="Q215">
        <v>496.89859008789062</v>
      </c>
      <c r="R215">
        <v>553.5172119140625</v>
      </c>
      <c r="U215">
        <v>770.92010498046875</v>
      </c>
      <c r="V215">
        <v>579.793212890625</v>
      </c>
      <c r="W215">
        <v>597.1541748046875</v>
      </c>
      <c r="Z215">
        <v>624.52508544921875</v>
      </c>
      <c r="AA215">
        <v>741.67236328125</v>
      </c>
      <c r="AB215">
        <v>564.465576171875</v>
      </c>
      <c r="AC215">
        <v>597.46697998046875</v>
      </c>
      <c r="AD215">
        <v>668.3184814453125</v>
      </c>
      <c r="AE215">
        <v>418.07049560546875</v>
      </c>
      <c r="AF215">
        <v>518.7952880859375</v>
      </c>
      <c r="AG215">
        <v>510.50582885742187</v>
      </c>
      <c r="AH215" s="2">
        <f t="shared" si="99"/>
        <v>74.612308468947944</v>
      </c>
      <c r="AI215" s="2">
        <f t="shared" si="100"/>
        <v>418.07049560546875</v>
      </c>
      <c r="AJ215" s="2">
        <f t="shared" si="101"/>
        <v>477.67801643999326</v>
      </c>
      <c r="AK215" s="2">
        <f t="shared" si="102"/>
        <v>589.59647914341519</v>
      </c>
      <c r="AL215" s="2">
        <f t="shared" si="103"/>
        <v>701.51494184683713</v>
      </c>
      <c r="AM215" s="2">
        <f t="shared" si="104"/>
        <v>770.92010498046875</v>
      </c>
      <c r="AN215" s="89">
        <f ca="1">INDIRECT("'calcBLUE(2)'!R"&amp;ROW('calcBLUE(2)'!$V$17)+(ROW(AN215)-ROW($AN$116))/3&amp;"C"&amp;COLUMN('calcBLUE(2)'!$V$17),FALSE)</f>
        <v>579.03599342463815</v>
      </c>
      <c r="AO215" s="64">
        <f t="shared" ref="AO215" ca="1" si="125">AN215</f>
        <v>579.03599342463815</v>
      </c>
      <c r="AP215" s="88">
        <f>AK215-AK218</f>
        <v>4.7759388514928105</v>
      </c>
      <c r="AQ215" s="88">
        <f>AK216-AK219</f>
        <v>-2.0381382529421899E-4</v>
      </c>
      <c r="AR215" s="88">
        <f>AK217-AK220</f>
        <v>0</v>
      </c>
      <c r="AS215" s="88">
        <f>data3!AM215</f>
        <v>0.11364595351680684</v>
      </c>
      <c r="AT215" s="2"/>
      <c r="AU215" s="123"/>
      <c r="AV215" s="156"/>
    </row>
    <row r="216" spans="1:48">
      <c r="A216" s="14" t="str">
        <f>'data organization'!S217</f>
        <v>214:17:2.84:LO</v>
      </c>
      <c r="B216">
        <v>374.97137451171875</v>
      </c>
      <c r="C216">
        <v>374.97711181640625</v>
      </c>
      <c r="D216">
        <v>374.97711181640625</v>
      </c>
      <c r="E216">
        <v>374.97711181640625</v>
      </c>
      <c r="F216">
        <v>374.97711181640625</v>
      </c>
      <c r="G216">
        <v>374.97711181640625</v>
      </c>
      <c r="H216">
        <v>374.97137451171875</v>
      </c>
      <c r="I216">
        <v>374.97711181640625</v>
      </c>
      <c r="J216">
        <v>374.96566772460937</v>
      </c>
      <c r="K216">
        <v>374.97711181640625</v>
      </c>
      <c r="L216">
        <v>374.97711181640625</v>
      </c>
      <c r="M216">
        <v>374.97137451171875</v>
      </c>
      <c r="N216">
        <v>374.96566772460937</v>
      </c>
      <c r="O216">
        <v>374.97711181640625</v>
      </c>
      <c r="P216">
        <v>374.95993041992187</v>
      </c>
      <c r="Q216">
        <v>374.97711181640625</v>
      </c>
      <c r="R216">
        <v>374.97137451171875</v>
      </c>
      <c r="U216">
        <v>374.97137451171875</v>
      </c>
      <c r="V216">
        <v>374.96566772460937</v>
      </c>
      <c r="W216">
        <v>374.97711181640625</v>
      </c>
      <c r="Z216">
        <v>374.97137451171875</v>
      </c>
      <c r="AA216">
        <v>374.98855590820312</v>
      </c>
      <c r="AB216">
        <v>374.97137451171875</v>
      </c>
      <c r="AC216">
        <v>374.96566772460937</v>
      </c>
      <c r="AD216">
        <v>374.97711181640625</v>
      </c>
      <c r="AE216">
        <v>374.95993041992187</v>
      </c>
      <c r="AF216">
        <v>374.97137451171875</v>
      </c>
      <c r="AG216">
        <v>374.97137451171875</v>
      </c>
      <c r="AH216" s="2">
        <f t="shared" si="99"/>
        <v>6.1594907184980745E-3</v>
      </c>
      <c r="AI216" s="2">
        <f t="shared" si="100"/>
        <v>374.95993041992187</v>
      </c>
      <c r="AJ216" s="2">
        <f t="shared" si="101"/>
        <v>374.96357505138042</v>
      </c>
      <c r="AK216" s="2">
        <f t="shared" si="102"/>
        <v>374.97281428745816</v>
      </c>
      <c r="AL216" s="2">
        <f t="shared" si="103"/>
        <v>374.98205352353591</v>
      </c>
      <c r="AM216" s="2">
        <f t="shared" si="104"/>
        <v>374.98855590820312</v>
      </c>
      <c r="AN216" s="89"/>
      <c r="AO216" s="64">
        <f t="shared" ref="AO216" ca="1" si="126">AN215</f>
        <v>579.03599342463815</v>
      </c>
      <c r="AP216" s="88"/>
      <c r="AQ216" s="88"/>
      <c r="AR216" s="88"/>
      <c r="AS216" s="88"/>
      <c r="AT216" s="2"/>
      <c r="AU216" s="123"/>
      <c r="AV216" s="156"/>
    </row>
    <row r="217" spans="1:48">
      <c r="A217" s="14" t="str">
        <f>'data organization'!S218</f>
        <v>215:17:2.84:HS</v>
      </c>
      <c r="B217">
        <v>154.99053955078125</v>
      </c>
      <c r="C217">
        <v>154.98817443847656</v>
      </c>
      <c r="D217">
        <v>154.98817443847656</v>
      </c>
      <c r="E217">
        <v>154.99053955078125</v>
      </c>
      <c r="F217">
        <v>154.98817443847656</v>
      </c>
      <c r="G217">
        <v>154.99290466308594</v>
      </c>
      <c r="H217">
        <v>154.99290466308594</v>
      </c>
      <c r="I217">
        <v>154.98817443847656</v>
      </c>
      <c r="J217">
        <v>154.98817443847656</v>
      </c>
      <c r="K217">
        <v>154.98817443847656</v>
      </c>
      <c r="L217">
        <v>154.98817443847656</v>
      </c>
      <c r="M217">
        <v>154.98580932617187</v>
      </c>
      <c r="N217">
        <v>154.99290466308594</v>
      </c>
      <c r="O217">
        <v>154.98817443847656</v>
      </c>
      <c r="P217">
        <v>154.99053955078125</v>
      </c>
      <c r="Q217">
        <v>154.99290466308594</v>
      </c>
      <c r="R217">
        <v>154.99290466308594</v>
      </c>
      <c r="U217">
        <v>154.98817443847656</v>
      </c>
      <c r="V217">
        <v>154.99290466308594</v>
      </c>
      <c r="W217">
        <v>154.98817443847656</v>
      </c>
      <c r="Z217">
        <v>154.98580932617187</v>
      </c>
      <c r="AA217">
        <v>154.99053955078125</v>
      </c>
      <c r="AB217">
        <v>154.99053955078125</v>
      </c>
      <c r="AC217">
        <v>154.98580932617187</v>
      </c>
      <c r="AD217">
        <v>154.98817443847656</v>
      </c>
      <c r="AE217">
        <v>154.99053955078125</v>
      </c>
      <c r="AF217">
        <v>154.98817443847656</v>
      </c>
      <c r="AG217">
        <v>154.98817443847656</v>
      </c>
      <c r="AH217" s="2">
        <f t="shared" si="99"/>
        <v>2.2742042021817481E-3</v>
      </c>
      <c r="AI217" s="2">
        <f t="shared" si="100"/>
        <v>154.98580932617187</v>
      </c>
      <c r="AJ217" s="2">
        <f t="shared" si="101"/>
        <v>154.98603015662223</v>
      </c>
      <c r="AK217" s="2">
        <f t="shared" si="102"/>
        <v>154.9894414629255</v>
      </c>
      <c r="AL217" s="2">
        <f t="shared" si="103"/>
        <v>154.99285276922876</v>
      </c>
      <c r="AM217" s="2">
        <f t="shared" si="104"/>
        <v>154.99290466308594</v>
      </c>
      <c r="AN217" s="89"/>
      <c r="AO217" s="64">
        <f t="shared" ref="AO217" ca="1" si="127">AN215</f>
        <v>579.03599342463815</v>
      </c>
      <c r="AP217" s="88"/>
      <c r="AQ217" s="88"/>
      <c r="AR217" s="88"/>
      <c r="AS217" s="88"/>
      <c r="AT217" s="2"/>
      <c r="AU217" s="123"/>
      <c r="AV217" s="156"/>
    </row>
    <row r="218" spans="1:48">
      <c r="A218" s="14" t="str">
        <f>'data organization'!S219</f>
        <v>216:17:2.82:HI</v>
      </c>
      <c r="B218">
        <v>610.4486083984375</v>
      </c>
      <c r="C218">
        <v>604.81805419921875</v>
      </c>
      <c r="D218">
        <v>622.648193359375</v>
      </c>
      <c r="E218">
        <v>661.12384033203125</v>
      </c>
      <c r="F218">
        <v>621.24053955078125</v>
      </c>
      <c r="G218">
        <v>592.3056640625</v>
      </c>
      <c r="H218">
        <v>602.00274658203125</v>
      </c>
      <c r="I218">
        <v>593.86968994140625</v>
      </c>
      <c r="J218">
        <v>588.55194091796875</v>
      </c>
      <c r="K218">
        <v>651.1138916015625</v>
      </c>
      <c r="L218">
        <v>569.939697265625</v>
      </c>
      <c r="M218">
        <v>498.77545166015625</v>
      </c>
      <c r="N218">
        <v>560.24261474609375</v>
      </c>
      <c r="O218">
        <v>527.08477783203125</v>
      </c>
      <c r="P218">
        <v>490.64239501953125</v>
      </c>
      <c r="Q218">
        <v>492.83206176757812</v>
      </c>
      <c r="R218">
        <v>549.13787841796875</v>
      </c>
      <c r="U218">
        <v>764.8203125</v>
      </c>
      <c r="V218">
        <v>575.10107421875</v>
      </c>
      <c r="W218">
        <v>592.3056640625</v>
      </c>
      <c r="Z218">
        <v>619.52008056640625</v>
      </c>
      <c r="AA218">
        <v>735.57257080078125</v>
      </c>
      <c r="AB218">
        <v>559.77337646484375</v>
      </c>
      <c r="AC218">
        <v>592.61846923828125</v>
      </c>
      <c r="AD218">
        <v>663.00067138671875</v>
      </c>
      <c r="AE218">
        <v>414.62957763671875</v>
      </c>
      <c r="AF218">
        <v>514.5723876953125</v>
      </c>
      <c r="AG218">
        <v>506.28289794921875</v>
      </c>
      <c r="AH218" s="2">
        <f t="shared" si="99"/>
        <v>74.035610505414496</v>
      </c>
      <c r="AI218" s="2">
        <f t="shared" si="100"/>
        <v>414.62957763671875</v>
      </c>
      <c r="AJ218" s="2">
        <f t="shared" si="101"/>
        <v>473.76712453380065</v>
      </c>
      <c r="AK218" s="2">
        <f t="shared" si="102"/>
        <v>584.82054029192238</v>
      </c>
      <c r="AL218" s="2">
        <f t="shared" si="103"/>
        <v>695.87395605004417</v>
      </c>
      <c r="AM218" s="2">
        <f t="shared" si="104"/>
        <v>764.8203125</v>
      </c>
      <c r="AN218" s="89">
        <f ca="1">INDIRECT("'calcBLUE(2)'!R"&amp;ROW('calcBLUE(2)'!$V$17)+(ROW(AN218)-ROW($AN$116))/3&amp;"C"&amp;COLUMN('calcBLUE(2)'!$V$17),FALSE)</f>
        <v>574.44054641867558</v>
      </c>
      <c r="AO218" s="64">
        <f t="shared" ref="AO218" ca="1" si="128">AN218</f>
        <v>574.44054641867558</v>
      </c>
      <c r="AP218" s="88">
        <f>AK218-AK221</f>
        <v>4.8373805454798458</v>
      </c>
      <c r="AQ218" s="88">
        <f>AK219-AK222</f>
        <v>4.0871756414162519E-4</v>
      </c>
      <c r="AR218" s="88">
        <f>AK220-AK223</f>
        <v>-7.602146693557188E-4</v>
      </c>
      <c r="AS218" s="88">
        <f>data3!AM218</f>
        <v>0.1139352859989291</v>
      </c>
      <c r="AT218" s="2"/>
      <c r="AU218" s="123"/>
      <c r="AV218" s="156"/>
    </row>
    <row r="219" spans="1:48">
      <c r="A219" s="14" t="str">
        <f>'data organization'!S220</f>
        <v>217:17:2.82:LO</v>
      </c>
      <c r="B219">
        <v>374.97711181640625</v>
      </c>
      <c r="C219">
        <v>374.97711181640625</v>
      </c>
      <c r="D219">
        <v>374.98281860351562</v>
      </c>
      <c r="E219">
        <v>374.98281860351562</v>
      </c>
      <c r="F219">
        <v>374.97137451171875</v>
      </c>
      <c r="G219">
        <v>374.97137451171875</v>
      </c>
      <c r="H219">
        <v>374.97711181640625</v>
      </c>
      <c r="I219">
        <v>374.97711181640625</v>
      </c>
      <c r="J219">
        <v>374.96566772460937</v>
      </c>
      <c r="K219">
        <v>374.97137451171875</v>
      </c>
      <c r="L219">
        <v>374.97711181640625</v>
      </c>
      <c r="M219">
        <v>374.97137451171875</v>
      </c>
      <c r="N219">
        <v>374.97137451171875</v>
      </c>
      <c r="O219">
        <v>374.97137451171875</v>
      </c>
      <c r="P219">
        <v>374.96566772460937</v>
      </c>
      <c r="Q219">
        <v>374.96566772460937</v>
      </c>
      <c r="R219">
        <v>374.98855590820312</v>
      </c>
      <c r="U219">
        <v>374.97711181640625</v>
      </c>
      <c r="V219">
        <v>374.96566772460937</v>
      </c>
      <c r="W219">
        <v>374.97137451171875</v>
      </c>
      <c r="Z219">
        <v>374.97711181640625</v>
      </c>
      <c r="AA219">
        <v>374.97711181640625</v>
      </c>
      <c r="AB219">
        <v>374.96566772460937</v>
      </c>
      <c r="AC219">
        <v>374.96566772460937</v>
      </c>
      <c r="AD219">
        <v>374.97711181640625</v>
      </c>
      <c r="AE219">
        <v>374.95993041992187</v>
      </c>
      <c r="AF219">
        <v>374.97137451171875</v>
      </c>
      <c r="AG219">
        <v>374.97137451171875</v>
      </c>
      <c r="AH219" s="2">
        <f t="shared" si="99"/>
        <v>6.3947830886682102E-3</v>
      </c>
      <c r="AI219" s="2">
        <f t="shared" si="100"/>
        <v>374.95993041992187</v>
      </c>
      <c r="AJ219" s="2">
        <f t="shared" si="101"/>
        <v>374.96342592665047</v>
      </c>
      <c r="AK219" s="2">
        <f t="shared" si="102"/>
        <v>374.97301810128346</v>
      </c>
      <c r="AL219" s="2">
        <f t="shared" si="103"/>
        <v>374.98261027591644</v>
      </c>
      <c r="AM219" s="2">
        <f t="shared" si="104"/>
        <v>374.98855590820312</v>
      </c>
      <c r="AN219" s="89"/>
      <c r="AO219" s="64">
        <f t="shared" ref="AO219" ca="1" si="129">AN218</f>
        <v>574.44054641867558</v>
      </c>
      <c r="AP219" s="88"/>
      <c r="AQ219" s="88"/>
      <c r="AR219" s="88"/>
      <c r="AS219" s="88"/>
      <c r="AT219" s="2"/>
      <c r="AU219" s="123"/>
      <c r="AV219" s="156"/>
    </row>
    <row r="220" spans="1:48">
      <c r="A220" s="14" t="str">
        <f>'data organization'!S221</f>
        <v>218:17:2.82:HS</v>
      </c>
      <c r="B220">
        <v>154.99290466308594</v>
      </c>
      <c r="C220">
        <v>154.99053955078125</v>
      </c>
      <c r="D220">
        <v>154.98817443847656</v>
      </c>
      <c r="E220">
        <v>154.99290466308594</v>
      </c>
      <c r="F220">
        <v>154.99053955078125</v>
      </c>
      <c r="G220">
        <v>154.98817443847656</v>
      </c>
      <c r="H220">
        <v>154.99290466308594</v>
      </c>
      <c r="I220">
        <v>154.98817443847656</v>
      </c>
      <c r="J220">
        <v>154.98817443847656</v>
      </c>
      <c r="K220">
        <v>154.98817443847656</v>
      </c>
      <c r="L220">
        <v>154.98817443847656</v>
      </c>
      <c r="M220">
        <v>154.98580932617187</v>
      </c>
      <c r="N220">
        <v>154.99290466308594</v>
      </c>
      <c r="O220">
        <v>154.99053955078125</v>
      </c>
      <c r="P220">
        <v>154.98817443847656</v>
      </c>
      <c r="Q220">
        <v>154.99053955078125</v>
      </c>
      <c r="R220">
        <v>154.99290466308594</v>
      </c>
      <c r="U220">
        <v>154.98817443847656</v>
      </c>
      <c r="V220">
        <v>154.98817443847656</v>
      </c>
      <c r="W220">
        <v>154.99053955078125</v>
      </c>
      <c r="Z220">
        <v>154.98580932617187</v>
      </c>
      <c r="AA220">
        <v>154.99053955078125</v>
      </c>
      <c r="AB220">
        <v>154.98817443847656</v>
      </c>
      <c r="AC220">
        <v>154.98817443847656</v>
      </c>
      <c r="AD220">
        <v>154.98817443847656</v>
      </c>
      <c r="AE220">
        <v>154.98817443847656</v>
      </c>
      <c r="AF220">
        <v>154.98817443847656</v>
      </c>
      <c r="AG220">
        <v>154.99053955078125</v>
      </c>
      <c r="AH220" s="2">
        <f t="shared" si="99"/>
        <v>2.0840585713834416E-3</v>
      </c>
      <c r="AI220" s="2">
        <f t="shared" si="100"/>
        <v>154.98580932617187</v>
      </c>
      <c r="AJ220" s="2">
        <f t="shared" si="101"/>
        <v>154.98631537506841</v>
      </c>
      <c r="AK220" s="2">
        <f t="shared" si="102"/>
        <v>154.9894414629255</v>
      </c>
      <c r="AL220" s="2">
        <f t="shared" si="103"/>
        <v>154.99256755078258</v>
      </c>
      <c r="AM220" s="2">
        <f t="shared" si="104"/>
        <v>154.99290466308594</v>
      </c>
      <c r="AN220" s="89"/>
      <c r="AO220" s="64">
        <f t="shared" ref="AO220" ca="1" si="130">AN218</f>
        <v>574.44054641867558</v>
      </c>
      <c r="AP220" s="88"/>
      <c r="AQ220" s="88"/>
      <c r="AR220" s="88"/>
      <c r="AS220" s="88"/>
      <c r="AT220" s="2"/>
      <c r="AU220" s="123"/>
      <c r="AV220" s="156"/>
    </row>
    <row r="221" spans="1:48">
      <c r="A221" s="14" t="str">
        <f>'data organization'!S222</f>
        <v>219:17:2.8:HI</v>
      </c>
      <c r="B221">
        <v>605.2872314453125</v>
      </c>
      <c r="C221">
        <v>599.81304931640625</v>
      </c>
      <c r="D221">
        <v>617.64324951171875</v>
      </c>
      <c r="E221">
        <v>655.649658203125</v>
      </c>
      <c r="F221">
        <v>616.0792236328125</v>
      </c>
      <c r="G221">
        <v>587.45709228515625</v>
      </c>
      <c r="H221">
        <v>596.997802734375</v>
      </c>
      <c r="I221">
        <v>589.0211181640625</v>
      </c>
      <c r="J221">
        <v>583.703369140625</v>
      </c>
      <c r="K221">
        <v>645.796142578125</v>
      </c>
      <c r="L221">
        <v>565.24755859375</v>
      </c>
      <c r="M221">
        <v>494.70892333984375</v>
      </c>
      <c r="N221">
        <v>555.55047607421875</v>
      </c>
      <c r="O221">
        <v>522.86181640625</v>
      </c>
      <c r="P221">
        <v>486.57586669921875</v>
      </c>
      <c r="Q221">
        <v>488.76553344726562</v>
      </c>
      <c r="R221">
        <v>544.60211181640625</v>
      </c>
      <c r="U221">
        <v>758.40771484375</v>
      </c>
      <c r="V221">
        <v>570.2525634765625</v>
      </c>
      <c r="W221">
        <v>587.45709228515625</v>
      </c>
      <c r="Z221">
        <v>614.3587646484375</v>
      </c>
      <c r="AA221">
        <v>729.4727783203125</v>
      </c>
      <c r="AB221">
        <v>555.2376708984375</v>
      </c>
      <c r="AC221">
        <v>587.61346435546875</v>
      </c>
      <c r="AD221">
        <v>657.3701171875</v>
      </c>
      <c r="AE221">
        <v>411.18869018554687</v>
      </c>
      <c r="AF221">
        <v>510.34942626953125</v>
      </c>
      <c r="AG221">
        <v>502.05996704101562</v>
      </c>
      <c r="AH221" s="2">
        <f t="shared" si="99"/>
        <v>73.405233031305855</v>
      </c>
      <c r="AI221" s="2">
        <f t="shared" si="100"/>
        <v>411.18869018554687</v>
      </c>
      <c r="AJ221" s="2">
        <f t="shared" si="101"/>
        <v>469.87531019948375</v>
      </c>
      <c r="AK221" s="2">
        <f t="shared" si="102"/>
        <v>579.98315974644254</v>
      </c>
      <c r="AL221" s="2">
        <f t="shared" si="103"/>
        <v>690.09100929340138</v>
      </c>
      <c r="AM221" s="2">
        <f t="shared" si="104"/>
        <v>758.40771484375</v>
      </c>
      <c r="AN221" s="89">
        <f ca="1">INDIRECT("'calcBLUE(2)'!R"&amp;ROW('calcBLUE(2)'!$V$17)+(ROW(AN221)-ROW($AN$116))/3&amp;"C"&amp;COLUMN('calcBLUE(2)'!$V$17),FALSE)</f>
        <v>569.83339981367271</v>
      </c>
      <c r="AO221" s="64">
        <f t="shared" ref="AO221" ca="1" si="131">AN221</f>
        <v>569.83339981367271</v>
      </c>
      <c r="AP221" s="88">
        <f>AK221-AK224</f>
        <v>4.8597226824078916</v>
      </c>
      <c r="AQ221" s="88">
        <f>AK222-AK225</f>
        <v>1.2261526925385624E-3</v>
      </c>
      <c r="AR221" s="88">
        <f>AK223-AK226</f>
        <v>4.2234148295960949E-4</v>
      </c>
      <c r="AS221" s="88">
        <f>data3!AM221</f>
        <v>0.11383856496503242</v>
      </c>
      <c r="AT221" s="2"/>
      <c r="AU221" s="123"/>
      <c r="AV221" s="156"/>
    </row>
    <row r="222" spans="1:48">
      <c r="A222" s="14" t="str">
        <f>'data organization'!S223</f>
        <v>220:17:2.8:LO</v>
      </c>
      <c r="B222">
        <v>374.97711181640625</v>
      </c>
      <c r="C222">
        <v>374.97711181640625</v>
      </c>
      <c r="D222">
        <v>374.97137451171875</v>
      </c>
      <c r="E222">
        <v>374.97137451171875</v>
      </c>
      <c r="F222">
        <v>374.97711181640625</v>
      </c>
      <c r="G222">
        <v>374.97137451171875</v>
      </c>
      <c r="H222">
        <v>374.97711181640625</v>
      </c>
      <c r="I222">
        <v>374.97711181640625</v>
      </c>
      <c r="J222">
        <v>374.97137451171875</v>
      </c>
      <c r="K222">
        <v>374.97711181640625</v>
      </c>
      <c r="L222">
        <v>374.97711181640625</v>
      </c>
      <c r="M222">
        <v>374.97137451171875</v>
      </c>
      <c r="N222">
        <v>374.96566772460937</v>
      </c>
      <c r="O222">
        <v>374.96566772460937</v>
      </c>
      <c r="P222">
        <v>374.96566772460937</v>
      </c>
      <c r="Q222">
        <v>374.96566772460937</v>
      </c>
      <c r="R222">
        <v>374.98281860351562</v>
      </c>
      <c r="U222">
        <v>374.97137451171875</v>
      </c>
      <c r="V222">
        <v>374.97137451171875</v>
      </c>
      <c r="W222">
        <v>374.97137451171875</v>
      </c>
      <c r="Z222">
        <v>374.97711181640625</v>
      </c>
      <c r="AA222">
        <v>374.97711181640625</v>
      </c>
      <c r="AB222">
        <v>374.97137451171875</v>
      </c>
      <c r="AC222">
        <v>374.97711181640625</v>
      </c>
      <c r="AD222">
        <v>374.97137451171875</v>
      </c>
      <c r="AE222">
        <v>374.9542236328125</v>
      </c>
      <c r="AF222">
        <v>374.97711181640625</v>
      </c>
      <c r="AG222">
        <v>374.97137451171875</v>
      </c>
      <c r="AH222" s="2">
        <f t="shared" si="99"/>
        <v>5.6920198478058667E-3</v>
      </c>
      <c r="AI222" s="2">
        <f t="shared" si="100"/>
        <v>374.9542236328125</v>
      </c>
      <c r="AJ222" s="2">
        <f t="shared" si="101"/>
        <v>374.96407135394759</v>
      </c>
      <c r="AK222" s="2">
        <f t="shared" si="102"/>
        <v>374.97260938371932</v>
      </c>
      <c r="AL222" s="2">
        <f t="shared" si="103"/>
        <v>374.98114741349104</v>
      </c>
      <c r="AM222" s="2">
        <f t="shared" si="104"/>
        <v>374.98281860351562</v>
      </c>
      <c r="AN222" s="89"/>
      <c r="AO222" s="64">
        <f t="shared" ref="AO222" ca="1" si="132">AN221</f>
        <v>569.83339981367271</v>
      </c>
      <c r="AP222" s="88"/>
      <c r="AQ222" s="88"/>
      <c r="AR222" s="88"/>
      <c r="AS222" s="88"/>
      <c r="AT222" s="2"/>
      <c r="AU222" s="123"/>
      <c r="AV222" s="156"/>
    </row>
    <row r="223" spans="1:48">
      <c r="A223" s="14" t="str">
        <f>'data organization'!S224</f>
        <v>221:17:2.8:HS</v>
      </c>
      <c r="B223">
        <v>154.99053955078125</v>
      </c>
      <c r="C223">
        <v>154.99290466308594</v>
      </c>
      <c r="D223">
        <v>154.99053955078125</v>
      </c>
      <c r="E223">
        <v>154.99053955078125</v>
      </c>
      <c r="F223">
        <v>154.98817443847656</v>
      </c>
      <c r="G223">
        <v>154.99053955078125</v>
      </c>
      <c r="H223">
        <v>154.99053955078125</v>
      </c>
      <c r="I223">
        <v>154.99053955078125</v>
      </c>
      <c r="J223">
        <v>154.99053955078125</v>
      </c>
      <c r="K223">
        <v>154.99053955078125</v>
      </c>
      <c r="L223">
        <v>154.99053955078125</v>
      </c>
      <c r="M223">
        <v>154.98817443847656</v>
      </c>
      <c r="N223">
        <v>154.99290466308594</v>
      </c>
      <c r="O223">
        <v>154.99053955078125</v>
      </c>
      <c r="P223">
        <v>154.98817443847656</v>
      </c>
      <c r="Q223">
        <v>154.99053955078125</v>
      </c>
      <c r="R223">
        <v>154.99290466308594</v>
      </c>
      <c r="U223">
        <v>154.99053955078125</v>
      </c>
      <c r="V223">
        <v>154.98817443847656</v>
      </c>
      <c r="W223">
        <v>154.99053955078125</v>
      </c>
      <c r="Z223">
        <v>154.98817443847656</v>
      </c>
      <c r="AA223">
        <v>154.98817443847656</v>
      </c>
      <c r="AB223">
        <v>154.99053955078125</v>
      </c>
      <c r="AC223">
        <v>154.99053955078125</v>
      </c>
      <c r="AD223">
        <v>154.99290466308594</v>
      </c>
      <c r="AE223">
        <v>154.98580932617187</v>
      </c>
      <c r="AF223">
        <v>154.99053955078125</v>
      </c>
      <c r="AG223">
        <v>154.99053955078125</v>
      </c>
      <c r="AH223" s="2">
        <f t="shared" si="99"/>
        <v>1.6679567770269846E-3</v>
      </c>
      <c r="AI223" s="2">
        <f t="shared" si="100"/>
        <v>154.98580932617187</v>
      </c>
      <c r="AJ223" s="2">
        <f t="shared" si="101"/>
        <v>154.9876997424293</v>
      </c>
      <c r="AK223" s="2">
        <f t="shared" si="102"/>
        <v>154.99020167759485</v>
      </c>
      <c r="AL223" s="2">
        <f t="shared" si="103"/>
        <v>154.99270361276041</v>
      </c>
      <c r="AM223" s="2">
        <f t="shared" si="104"/>
        <v>154.99290466308594</v>
      </c>
      <c r="AN223" s="89"/>
      <c r="AO223" s="64">
        <f t="shared" ref="AO223" ca="1" si="133">AN221</f>
        <v>569.83339981367271</v>
      </c>
      <c r="AP223" s="88"/>
      <c r="AQ223" s="88"/>
      <c r="AR223" s="88"/>
      <c r="AS223" s="88"/>
      <c r="AT223" s="2"/>
      <c r="AU223" s="123"/>
      <c r="AV223" s="156"/>
    </row>
    <row r="224" spans="1:48">
      <c r="A224" s="14" t="str">
        <f>'data organization'!S225</f>
        <v>222:17:2.78:HI</v>
      </c>
      <c r="B224">
        <v>600.28228759765625</v>
      </c>
      <c r="C224">
        <v>594.80810546875</v>
      </c>
      <c r="D224">
        <v>612.32550048828125</v>
      </c>
      <c r="E224">
        <v>650.17547607421875</v>
      </c>
      <c r="F224">
        <v>610.9178466796875</v>
      </c>
      <c r="G224">
        <v>582.6085205078125</v>
      </c>
      <c r="H224">
        <v>591.9927978515625</v>
      </c>
      <c r="I224">
        <v>584.01617431640625</v>
      </c>
      <c r="J224">
        <v>578.85479736328125</v>
      </c>
      <c r="K224">
        <v>640.32196044921875</v>
      </c>
      <c r="L224">
        <v>560.3990478515625</v>
      </c>
      <c r="M224">
        <v>490.48599243164062</v>
      </c>
      <c r="N224">
        <v>550.85833740234375</v>
      </c>
      <c r="O224">
        <v>518.48248291015625</v>
      </c>
      <c r="P224">
        <v>482.50933837890625</v>
      </c>
      <c r="Q224">
        <v>484.69900512695312</v>
      </c>
      <c r="R224">
        <v>540.06640625</v>
      </c>
      <c r="U224">
        <v>752.15155029296875</v>
      </c>
      <c r="V224">
        <v>565.56036376953125</v>
      </c>
      <c r="W224">
        <v>582.4521484375</v>
      </c>
      <c r="Z224">
        <v>609.1973876953125</v>
      </c>
      <c r="AA224">
        <v>723.37298583984375</v>
      </c>
      <c r="AB224">
        <v>550.5455322265625</v>
      </c>
      <c r="AC224">
        <v>582.76495361328125</v>
      </c>
      <c r="AD224">
        <v>651.89593505859375</v>
      </c>
      <c r="AE224">
        <v>407.74777221679687</v>
      </c>
      <c r="AF224">
        <v>505.9700927734375</v>
      </c>
      <c r="AG224">
        <v>497.99343872070312</v>
      </c>
      <c r="AH224" s="2">
        <f t="shared" si="99"/>
        <v>72.798195545446262</v>
      </c>
      <c r="AI224" s="2">
        <f t="shared" si="100"/>
        <v>407.74777221679687</v>
      </c>
      <c r="AJ224" s="2">
        <f t="shared" si="101"/>
        <v>465.92614374586526</v>
      </c>
      <c r="AK224" s="2">
        <f t="shared" si="102"/>
        <v>575.12343706403465</v>
      </c>
      <c r="AL224" s="2">
        <f t="shared" si="103"/>
        <v>684.32073038220403</v>
      </c>
      <c r="AM224" s="2">
        <f t="shared" si="104"/>
        <v>752.15155029296875</v>
      </c>
      <c r="AN224" s="89">
        <f ca="1">INDIRECT("'calcBLUE(2)'!R"&amp;ROW('calcBLUE(2)'!$V$17)+(ROW(AN224)-ROW($AN$116))/3&amp;"C"&amp;COLUMN('calcBLUE(2)'!$V$17),FALSE)</f>
        <v>565.23016427080518</v>
      </c>
      <c r="AO224" s="64">
        <f t="shared" ref="AO224" ca="1" si="134">AN224</f>
        <v>565.23016427080518</v>
      </c>
      <c r="AP224" s="88">
        <f>AK224-AK227</f>
        <v>4.8820724487304687</v>
      </c>
      <c r="AQ224" s="88">
        <f>AK225-AK228</f>
        <v>6.1362130298903139E-4</v>
      </c>
      <c r="AR224" s="88">
        <f>AK226-AK229</f>
        <v>5.068097795799531E-4</v>
      </c>
      <c r="AS224" s="88">
        <f>data3!AM224</f>
        <v>0.116999318522792</v>
      </c>
      <c r="AT224" s="2"/>
      <c r="AU224" s="123"/>
      <c r="AV224" s="156"/>
    </row>
    <row r="225" spans="1:48">
      <c r="A225" s="14" t="str">
        <f>'data organization'!S226</f>
        <v>223:17:2.78:LO</v>
      </c>
      <c r="B225">
        <v>374.97711181640625</v>
      </c>
      <c r="C225">
        <v>374.97137451171875</v>
      </c>
      <c r="D225">
        <v>374.97137451171875</v>
      </c>
      <c r="E225">
        <v>374.97711181640625</v>
      </c>
      <c r="F225">
        <v>374.97711181640625</v>
      </c>
      <c r="G225">
        <v>374.97711181640625</v>
      </c>
      <c r="H225">
        <v>374.97711181640625</v>
      </c>
      <c r="I225">
        <v>374.97711181640625</v>
      </c>
      <c r="J225">
        <v>374.96566772460937</v>
      </c>
      <c r="K225">
        <v>374.97137451171875</v>
      </c>
      <c r="L225">
        <v>374.97137451171875</v>
      </c>
      <c r="M225">
        <v>374.96566772460937</v>
      </c>
      <c r="N225">
        <v>374.97137451171875</v>
      </c>
      <c r="O225">
        <v>374.96566772460937</v>
      </c>
      <c r="P225">
        <v>374.96566772460937</v>
      </c>
      <c r="Q225">
        <v>374.96566772460937</v>
      </c>
      <c r="R225">
        <v>374.97137451171875</v>
      </c>
      <c r="U225">
        <v>374.97711181640625</v>
      </c>
      <c r="V225">
        <v>374.97137451171875</v>
      </c>
      <c r="W225">
        <v>374.97137451171875</v>
      </c>
      <c r="Z225">
        <v>374.96566772460937</v>
      </c>
      <c r="AA225">
        <v>374.98281860351562</v>
      </c>
      <c r="AB225">
        <v>374.97137451171875</v>
      </c>
      <c r="AC225">
        <v>374.97137451171875</v>
      </c>
      <c r="AD225">
        <v>374.97137451171875</v>
      </c>
      <c r="AE225">
        <v>374.96566772460937</v>
      </c>
      <c r="AF225">
        <v>374.96566772460937</v>
      </c>
      <c r="AG225">
        <v>374.96566772460937</v>
      </c>
      <c r="AH225" s="2">
        <f t="shared" si="99"/>
        <v>4.9234455560218772E-3</v>
      </c>
      <c r="AI225" s="2">
        <f t="shared" si="100"/>
        <v>374.96566772460937</v>
      </c>
      <c r="AJ225" s="2">
        <f t="shared" si="101"/>
        <v>374.96399806269272</v>
      </c>
      <c r="AK225" s="2">
        <f t="shared" si="102"/>
        <v>374.97138323102678</v>
      </c>
      <c r="AL225" s="2">
        <f t="shared" si="103"/>
        <v>374.97876839936083</v>
      </c>
      <c r="AM225" s="2">
        <f t="shared" si="104"/>
        <v>374.98281860351562</v>
      </c>
      <c r="AN225" s="89"/>
      <c r="AO225" s="64">
        <f t="shared" ref="AO225" ca="1" si="135">AN224</f>
        <v>565.23016427080518</v>
      </c>
      <c r="AP225" s="88"/>
      <c r="AQ225" s="88"/>
      <c r="AR225" s="88"/>
      <c r="AS225" s="88"/>
      <c r="AT225" s="2"/>
      <c r="AU225" s="123"/>
      <c r="AV225" s="156"/>
    </row>
    <row r="226" spans="1:48">
      <c r="A226" s="14" t="str">
        <f>'data organization'!S227</f>
        <v>224:17:2.78:HS</v>
      </c>
      <c r="B226">
        <v>154.99053955078125</v>
      </c>
      <c r="C226">
        <v>154.98817443847656</v>
      </c>
      <c r="D226">
        <v>154.99053955078125</v>
      </c>
      <c r="E226">
        <v>154.99053955078125</v>
      </c>
      <c r="F226">
        <v>154.99053955078125</v>
      </c>
      <c r="G226">
        <v>154.98817443847656</v>
      </c>
      <c r="H226">
        <v>154.99053955078125</v>
      </c>
      <c r="I226">
        <v>154.99053955078125</v>
      </c>
      <c r="J226">
        <v>154.98817443847656</v>
      </c>
      <c r="K226">
        <v>154.99053955078125</v>
      </c>
      <c r="L226">
        <v>154.99526977539062</v>
      </c>
      <c r="M226">
        <v>154.99053955078125</v>
      </c>
      <c r="N226">
        <v>154.98580932617187</v>
      </c>
      <c r="O226">
        <v>154.98817443847656</v>
      </c>
      <c r="P226">
        <v>154.98817443847656</v>
      </c>
      <c r="Q226">
        <v>154.98580932617187</v>
      </c>
      <c r="R226">
        <v>154.99053955078125</v>
      </c>
      <c r="U226">
        <v>154.99290466308594</v>
      </c>
      <c r="V226">
        <v>154.98817443847656</v>
      </c>
      <c r="W226">
        <v>154.99053955078125</v>
      </c>
      <c r="Z226">
        <v>154.99053955078125</v>
      </c>
      <c r="AA226">
        <v>154.99053955078125</v>
      </c>
      <c r="AB226">
        <v>154.99053955078125</v>
      </c>
      <c r="AC226">
        <v>154.99053955078125</v>
      </c>
      <c r="AD226">
        <v>154.98817443847656</v>
      </c>
      <c r="AE226">
        <v>154.98817443847656</v>
      </c>
      <c r="AF226">
        <v>154.99053955078125</v>
      </c>
      <c r="AG226">
        <v>154.99053955078125</v>
      </c>
      <c r="AH226" s="2">
        <f t="shared" si="99"/>
        <v>1.936844922672507E-3</v>
      </c>
      <c r="AI226" s="2">
        <f t="shared" si="100"/>
        <v>154.98580932617187</v>
      </c>
      <c r="AJ226" s="2">
        <f t="shared" si="101"/>
        <v>154.98687406872787</v>
      </c>
      <c r="AK226" s="2">
        <f t="shared" si="102"/>
        <v>154.98977933611189</v>
      </c>
      <c r="AL226" s="2">
        <f t="shared" si="103"/>
        <v>154.99268460349592</v>
      </c>
      <c r="AM226" s="2">
        <f t="shared" si="104"/>
        <v>154.99526977539062</v>
      </c>
      <c r="AN226" s="89"/>
      <c r="AO226" s="64">
        <f t="shared" ref="AO226" ca="1" si="136">AN224</f>
        <v>565.23016427080518</v>
      </c>
      <c r="AP226" s="88"/>
      <c r="AQ226" s="88"/>
      <c r="AR226" s="88"/>
      <c r="AS226" s="88"/>
      <c r="AT226" s="2"/>
      <c r="AU226" s="123"/>
      <c r="AV226" s="156"/>
    </row>
    <row r="227" spans="1:48">
      <c r="A227" s="14" t="str">
        <f>'data organization'!S228</f>
        <v>225:17:2.76:HI</v>
      </c>
      <c r="B227">
        <v>595.27734375</v>
      </c>
      <c r="C227">
        <v>589.80316162109375</v>
      </c>
      <c r="D227">
        <v>607.16412353515625</v>
      </c>
      <c r="E227">
        <v>644.7012939453125</v>
      </c>
      <c r="F227">
        <v>605.7564697265625</v>
      </c>
      <c r="G227">
        <v>577.60357666015625</v>
      </c>
      <c r="H227">
        <v>586.83148193359375</v>
      </c>
      <c r="I227">
        <v>579.01123046875</v>
      </c>
      <c r="J227">
        <v>574.00628662109375</v>
      </c>
      <c r="K227">
        <v>635.00421142578125</v>
      </c>
      <c r="L227">
        <v>555.70684814453125</v>
      </c>
      <c r="M227">
        <v>486.41946411132812</v>
      </c>
      <c r="N227">
        <v>546.16619873046875</v>
      </c>
      <c r="O227">
        <v>514.1031494140625</v>
      </c>
      <c r="P227">
        <v>478.28640747070312</v>
      </c>
      <c r="Q227">
        <v>480.47607421875</v>
      </c>
      <c r="R227">
        <v>535.5306396484375</v>
      </c>
      <c r="U227">
        <v>745.7388916015625</v>
      </c>
      <c r="V227">
        <v>560.71185302734375</v>
      </c>
      <c r="W227">
        <v>577.4471435546875</v>
      </c>
      <c r="Z227">
        <v>604.0360107421875</v>
      </c>
      <c r="AA227">
        <v>717.273193359375</v>
      </c>
      <c r="AB227">
        <v>545.85333251953125</v>
      </c>
      <c r="AC227">
        <v>577.75994873046875</v>
      </c>
      <c r="AD227">
        <v>646.4217529296875</v>
      </c>
      <c r="AE227">
        <v>404.30685424804687</v>
      </c>
      <c r="AF227">
        <v>501.74716186523437</v>
      </c>
      <c r="AG227">
        <v>493.61410522460937</v>
      </c>
      <c r="AH227" s="2">
        <f t="shared" si="99"/>
        <v>72.19692730539775</v>
      </c>
      <c r="AI227" s="2">
        <f t="shared" si="100"/>
        <v>404.30685424804687</v>
      </c>
      <c r="AJ227" s="2">
        <f t="shared" si="101"/>
        <v>461.94597365720756</v>
      </c>
      <c r="AK227" s="2">
        <f t="shared" si="102"/>
        <v>570.24136461530418</v>
      </c>
      <c r="AL227" s="2">
        <f t="shared" si="103"/>
        <v>678.5367555734008</v>
      </c>
      <c r="AM227" s="2">
        <f t="shared" si="104"/>
        <v>745.7388916015625</v>
      </c>
      <c r="AN227" s="89">
        <f ca="1">INDIRECT("'calcBLUE(2)'!R"&amp;ROW('calcBLUE(2)'!$V$17)+(ROW(AN227)-ROW($AN$116))/3&amp;"C"&amp;COLUMN('calcBLUE(2)'!$V$17),FALSE)</f>
        <v>560.49911884976689</v>
      </c>
      <c r="AO227" s="64">
        <f t="shared" ref="AO227" ca="1" si="137">AN227</f>
        <v>560.49911884976689</v>
      </c>
      <c r="AP227" s="88">
        <f>AK227-AK230</f>
        <v>4.9267567225865605</v>
      </c>
      <c r="AQ227" s="88">
        <f>AK228-AK231</f>
        <v>-2.2452218191801876E-3</v>
      </c>
      <c r="AR227" s="88">
        <f>AK229-AK232</f>
        <v>7.602146693557188E-4</v>
      </c>
      <c r="AS227" s="88">
        <f>data3!AM227</f>
        <v>0.11622650392593847</v>
      </c>
      <c r="AT227" s="2"/>
      <c r="AU227" s="123"/>
      <c r="AV227" s="156"/>
    </row>
    <row r="228" spans="1:48">
      <c r="A228" s="14" t="str">
        <f>'data organization'!S229</f>
        <v>226:17:2.76:LO</v>
      </c>
      <c r="B228">
        <v>374.97711181640625</v>
      </c>
      <c r="C228">
        <v>374.97137451171875</v>
      </c>
      <c r="D228">
        <v>374.97137451171875</v>
      </c>
      <c r="E228">
        <v>374.97711181640625</v>
      </c>
      <c r="F228">
        <v>374.97711181640625</v>
      </c>
      <c r="G228">
        <v>374.97711181640625</v>
      </c>
      <c r="H228">
        <v>374.97711181640625</v>
      </c>
      <c r="I228">
        <v>374.97137451171875</v>
      </c>
      <c r="J228">
        <v>374.96566772460937</v>
      </c>
      <c r="K228">
        <v>374.97711181640625</v>
      </c>
      <c r="L228">
        <v>374.97137451171875</v>
      </c>
      <c r="M228">
        <v>374.97137451171875</v>
      </c>
      <c r="N228">
        <v>374.97711181640625</v>
      </c>
      <c r="O228">
        <v>374.97137451171875</v>
      </c>
      <c r="P228">
        <v>374.96566772460937</v>
      </c>
      <c r="Q228">
        <v>374.96566772460937</v>
      </c>
      <c r="R228">
        <v>374.97137451171875</v>
      </c>
      <c r="U228">
        <v>374.97137451171875</v>
      </c>
      <c r="V228">
        <v>374.96566772460937</v>
      </c>
      <c r="W228">
        <v>374.96566772460937</v>
      </c>
      <c r="Z228">
        <v>374.97137451171875</v>
      </c>
      <c r="AA228">
        <v>374.97137451171875</v>
      </c>
      <c r="AB228">
        <v>374.97137451171875</v>
      </c>
      <c r="AC228">
        <v>374.97137451171875</v>
      </c>
      <c r="AD228">
        <v>374.96566772460937</v>
      </c>
      <c r="AE228">
        <v>374.9542236328125</v>
      </c>
      <c r="AF228">
        <v>374.96566772460937</v>
      </c>
      <c r="AG228">
        <v>374.97137451171875</v>
      </c>
      <c r="AH228" s="2">
        <f t="shared" si="99"/>
        <v>5.2433232913679162E-3</v>
      </c>
      <c r="AI228" s="2">
        <f t="shared" si="100"/>
        <v>374.9542236328125</v>
      </c>
      <c r="AJ228" s="2">
        <f t="shared" si="101"/>
        <v>374.96290462478674</v>
      </c>
      <c r="AK228" s="2">
        <f t="shared" si="102"/>
        <v>374.97076960972379</v>
      </c>
      <c r="AL228" s="2">
        <f t="shared" si="103"/>
        <v>374.97863459466083</v>
      </c>
      <c r="AM228" s="2">
        <f t="shared" si="104"/>
        <v>374.97711181640625</v>
      </c>
      <c r="AN228" s="89"/>
      <c r="AO228" s="64">
        <f t="shared" ref="AO228" ca="1" si="138">AN227</f>
        <v>560.49911884976689</v>
      </c>
      <c r="AP228" s="88"/>
      <c r="AQ228" s="88"/>
      <c r="AR228" s="88"/>
      <c r="AS228" s="88"/>
      <c r="AT228" s="2"/>
      <c r="AU228" s="123"/>
      <c r="AV228" s="156"/>
    </row>
    <row r="229" spans="1:48">
      <c r="A229" s="14" t="str">
        <f>'data organization'!S230</f>
        <v>227:17:2.76:HS</v>
      </c>
      <c r="B229">
        <v>154.99053955078125</v>
      </c>
      <c r="C229">
        <v>154.98817443847656</v>
      </c>
      <c r="D229">
        <v>154.99053955078125</v>
      </c>
      <c r="E229">
        <v>154.99053955078125</v>
      </c>
      <c r="F229">
        <v>154.99053955078125</v>
      </c>
      <c r="G229">
        <v>154.99053955078125</v>
      </c>
      <c r="H229">
        <v>154.99053955078125</v>
      </c>
      <c r="I229">
        <v>154.99053955078125</v>
      </c>
      <c r="J229">
        <v>154.98580932617187</v>
      </c>
      <c r="K229">
        <v>154.99053955078125</v>
      </c>
      <c r="L229">
        <v>154.99290466308594</v>
      </c>
      <c r="M229">
        <v>154.98344421386719</v>
      </c>
      <c r="N229">
        <v>154.99053955078125</v>
      </c>
      <c r="O229">
        <v>154.98817443847656</v>
      </c>
      <c r="P229">
        <v>154.98817443847656</v>
      </c>
      <c r="Q229">
        <v>154.99290466308594</v>
      </c>
      <c r="R229">
        <v>154.98817443847656</v>
      </c>
      <c r="U229">
        <v>154.99290466308594</v>
      </c>
      <c r="V229">
        <v>154.98817443847656</v>
      </c>
      <c r="W229">
        <v>154.99053955078125</v>
      </c>
      <c r="Z229">
        <v>154.98580932617187</v>
      </c>
      <c r="AA229">
        <v>154.99290466308594</v>
      </c>
      <c r="AB229">
        <v>154.98817443847656</v>
      </c>
      <c r="AC229">
        <v>154.98580932617187</v>
      </c>
      <c r="AD229">
        <v>154.98817443847656</v>
      </c>
      <c r="AE229">
        <v>154.98817443847656</v>
      </c>
      <c r="AF229">
        <v>154.99053955078125</v>
      </c>
      <c r="AG229">
        <v>154.98580932617187</v>
      </c>
      <c r="AH229" s="2">
        <f t="shared" si="99"/>
        <v>2.4496345395763528E-3</v>
      </c>
      <c r="AI229" s="2">
        <f t="shared" si="100"/>
        <v>154.98344421386719</v>
      </c>
      <c r="AJ229" s="2">
        <f t="shared" si="101"/>
        <v>154.98559807452295</v>
      </c>
      <c r="AK229" s="2">
        <f t="shared" si="102"/>
        <v>154.98927252633231</v>
      </c>
      <c r="AL229" s="2">
        <f t="shared" si="103"/>
        <v>154.99294697814167</v>
      </c>
      <c r="AM229" s="2">
        <f t="shared" si="104"/>
        <v>154.99290466308594</v>
      </c>
      <c r="AN229" s="89"/>
      <c r="AO229" s="64">
        <f t="shared" ref="AO229" ca="1" si="139">AN227</f>
        <v>560.49911884976689</v>
      </c>
      <c r="AP229" s="88"/>
      <c r="AQ229" s="88"/>
      <c r="AR229" s="88"/>
      <c r="AS229" s="88"/>
      <c r="AT229" s="2"/>
      <c r="AU229" s="123"/>
      <c r="AV229" s="156"/>
    </row>
    <row r="230" spans="1:48">
      <c r="A230" s="14" t="str">
        <f>'data organization'!S231</f>
        <v>228:17:2.74:HI</v>
      </c>
      <c r="B230">
        <v>590.115966796875</v>
      </c>
      <c r="C230">
        <v>584.64178466796875</v>
      </c>
      <c r="D230">
        <v>602.00274658203125</v>
      </c>
      <c r="E230">
        <v>639.07073974609375</v>
      </c>
      <c r="F230">
        <v>600.5950927734375</v>
      </c>
      <c r="G230">
        <v>572.5986328125</v>
      </c>
      <c r="H230">
        <v>581.98291015625</v>
      </c>
      <c r="I230">
        <v>574.16265869140625</v>
      </c>
      <c r="J230">
        <v>569.00128173828125</v>
      </c>
      <c r="K230">
        <v>629.530029296875</v>
      </c>
      <c r="L230">
        <v>550.85833740234375</v>
      </c>
      <c r="M230">
        <v>482.04013061523438</v>
      </c>
      <c r="N230">
        <v>541.4739990234375</v>
      </c>
      <c r="O230">
        <v>509.56741333007812</v>
      </c>
      <c r="P230">
        <v>474.21987915039063</v>
      </c>
      <c r="Q230">
        <v>476.4095458984375</v>
      </c>
      <c r="R230">
        <v>530.8385009765625</v>
      </c>
      <c r="U230">
        <v>739.3262939453125</v>
      </c>
      <c r="V230">
        <v>555.86328125</v>
      </c>
      <c r="W230">
        <v>572.44219970703125</v>
      </c>
      <c r="Z230">
        <v>598.8746337890625</v>
      </c>
      <c r="AA230">
        <v>711.01702880859375</v>
      </c>
      <c r="AB230">
        <v>541.16119384765625</v>
      </c>
      <c r="AC230">
        <v>572.7550048828125</v>
      </c>
      <c r="AD230">
        <v>640.79119873046875</v>
      </c>
      <c r="AE230">
        <v>400.70953369140625</v>
      </c>
      <c r="AF230">
        <v>497.36782836914062</v>
      </c>
      <c r="AG230">
        <v>489.39117431640625</v>
      </c>
      <c r="AH230" s="2">
        <f t="shared" si="99"/>
        <v>71.586140119487467</v>
      </c>
      <c r="AI230" s="2">
        <f t="shared" si="100"/>
        <v>400.70953369140625</v>
      </c>
      <c r="AJ230" s="2">
        <f t="shared" si="101"/>
        <v>457.9353977134864</v>
      </c>
      <c r="AK230" s="2">
        <f t="shared" si="102"/>
        <v>565.31460789271762</v>
      </c>
      <c r="AL230" s="2">
        <f t="shared" si="103"/>
        <v>672.69381807194884</v>
      </c>
      <c r="AM230" s="2">
        <f t="shared" si="104"/>
        <v>739.3262939453125</v>
      </c>
      <c r="AN230" s="89">
        <f ca="1">INDIRECT("'calcBLUE(2)'!R"&amp;ROW('calcBLUE(2)'!$V$17)+(ROW(AN230)-ROW($AN$116))/3&amp;"C"&amp;COLUMN('calcBLUE(2)'!$V$17),FALSE)</f>
        <v>555.79932336253944</v>
      </c>
      <c r="AO230" s="64">
        <f t="shared" ref="AO230" ca="1" si="140">AN230</f>
        <v>555.79932336253944</v>
      </c>
      <c r="AP230" s="88">
        <f>AK230-AK233</f>
        <v>4.9155840192522646</v>
      </c>
      <c r="AQ230" s="88">
        <f>AK231-AK234</f>
        <v>1.0179792131452814E-3</v>
      </c>
      <c r="AR230" s="88">
        <f>AK232-AK235</f>
        <v>-6.757463727637969E-4</v>
      </c>
      <c r="AS230" s="88">
        <f>data3!AM230</f>
        <v>0.11685436002669825</v>
      </c>
      <c r="AT230" s="2"/>
      <c r="AU230" s="123"/>
      <c r="AV230" s="156"/>
    </row>
    <row r="231" spans="1:48">
      <c r="A231" s="14" t="str">
        <f>'data organization'!S232</f>
        <v>229:17:2.74:LO</v>
      </c>
      <c r="B231">
        <v>374.97137451171875</v>
      </c>
      <c r="C231">
        <v>374.97137451171875</v>
      </c>
      <c r="D231">
        <v>374.97711181640625</v>
      </c>
      <c r="E231">
        <v>374.98281860351562</v>
      </c>
      <c r="F231">
        <v>374.97137451171875</v>
      </c>
      <c r="G231">
        <v>374.97711181640625</v>
      </c>
      <c r="H231">
        <v>374.97711181640625</v>
      </c>
      <c r="I231">
        <v>374.97137451171875</v>
      </c>
      <c r="J231">
        <v>374.96566772460937</v>
      </c>
      <c r="K231">
        <v>374.97137451171875</v>
      </c>
      <c r="L231">
        <v>374.97711181640625</v>
      </c>
      <c r="M231">
        <v>374.97137451171875</v>
      </c>
      <c r="N231">
        <v>374.98281860351562</v>
      </c>
      <c r="O231">
        <v>374.97137451171875</v>
      </c>
      <c r="P231">
        <v>374.96566772460937</v>
      </c>
      <c r="Q231">
        <v>374.97137451171875</v>
      </c>
      <c r="R231">
        <v>374.98281860351562</v>
      </c>
      <c r="U231">
        <v>374.97137451171875</v>
      </c>
      <c r="V231">
        <v>374.97137451171875</v>
      </c>
      <c r="W231">
        <v>374.97711181640625</v>
      </c>
      <c r="Z231">
        <v>374.97137451171875</v>
      </c>
      <c r="AA231">
        <v>374.98281860351562</v>
      </c>
      <c r="AB231">
        <v>374.97711181640625</v>
      </c>
      <c r="AC231">
        <v>374.97137451171875</v>
      </c>
      <c r="AD231">
        <v>374.97137451171875</v>
      </c>
      <c r="AE231">
        <v>374.9542236328125</v>
      </c>
      <c r="AF231">
        <v>374.97137451171875</v>
      </c>
      <c r="AG231">
        <v>374.96566772460937</v>
      </c>
      <c r="AH231" s="2">
        <f t="shared" si="99"/>
        <v>6.2000169287588476E-3</v>
      </c>
      <c r="AI231" s="2">
        <f t="shared" si="100"/>
        <v>374.9542236328125</v>
      </c>
      <c r="AJ231" s="2">
        <f t="shared" si="101"/>
        <v>374.96371480614982</v>
      </c>
      <c r="AK231" s="2">
        <f t="shared" si="102"/>
        <v>374.97301483154297</v>
      </c>
      <c r="AL231" s="2">
        <f t="shared" si="103"/>
        <v>374.98231485693611</v>
      </c>
      <c r="AM231" s="2">
        <f t="shared" si="104"/>
        <v>374.98281860351562</v>
      </c>
      <c r="AN231" s="89"/>
      <c r="AO231" s="64">
        <f t="shared" ref="AO231" ca="1" si="141">AN230</f>
        <v>555.79932336253944</v>
      </c>
      <c r="AP231" s="88"/>
      <c r="AQ231" s="88"/>
      <c r="AR231" s="88"/>
      <c r="AS231" s="88"/>
      <c r="AT231" s="2"/>
      <c r="AU231" s="123"/>
      <c r="AV231" s="156"/>
    </row>
    <row r="232" spans="1:48">
      <c r="A232" s="14" t="str">
        <f>'data organization'!S233</f>
        <v>230:17:2.74:HS</v>
      </c>
      <c r="B232">
        <v>154.99053955078125</v>
      </c>
      <c r="C232">
        <v>154.99053955078125</v>
      </c>
      <c r="D232">
        <v>154.99053955078125</v>
      </c>
      <c r="E232">
        <v>154.99053955078125</v>
      </c>
      <c r="F232">
        <v>154.98817443847656</v>
      </c>
      <c r="G232">
        <v>154.99053955078125</v>
      </c>
      <c r="H232">
        <v>154.99053955078125</v>
      </c>
      <c r="I232">
        <v>154.99053955078125</v>
      </c>
      <c r="J232">
        <v>154.98817443847656</v>
      </c>
      <c r="K232">
        <v>154.99053955078125</v>
      </c>
      <c r="L232">
        <v>154.99053955078125</v>
      </c>
      <c r="M232">
        <v>154.99053955078125</v>
      </c>
      <c r="N232">
        <v>154.98817443847656</v>
      </c>
      <c r="O232">
        <v>154.98817443847656</v>
      </c>
      <c r="P232">
        <v>154.98344421386719</v>
      </c>
      <c r="Q232">
        <v>154.99053955078125</v>
      </c>
      <c r="R232">
        <v>154.98817443847656</v>
      </c>
      <c r="U232">
        <v>154.98817443847656</v>
      </c>
      <c r="V232">
        <v>154.99053955078125</v>
      </c>
      <c r="W232">
        <v>154.98817443847656</v>
      </c>
      <c r="Z232">
        <v>154.98580932617187</v>
      </c>
      <c r="AA232">
        <v>154.99290466308594</v>
      </c>
      <c r="AB232">
        <v>154.98817443847656</v>
      </c>
      <c r="AC232">
        <v>154.98580932617187</v>
      </c>
      <c r="AD232">
        <v>154.98580932617187</v>
      </c>
      <c r="AE232">
        <v>154.9810791015625</v>
      </c>
      <c r="AF232">
        <v>154.98580932617187</v>
      </c>
      <c r="AG232">
        <v>154.98580932617187</v>
      </c>
      <c r="AH232" s="2">
        <f t="shared" si="99"/>
        <v>2.6316540295699756E-3</v>
      </c>
      <c r="AI232" s="2">
        <f t="shared" si="100"/>
        <v>154.9810791015625</v>
      </c>
      <c r="AJ232" s="2">
        <f t="shared" si="101"/>
        <v>154.98456483061861</v>
      </c>
      <c r="AK232" s="2">
        <f t="shared" si="102"/>
        <v>154.98851231166296</v>
      </c>
      <c r="AL232" s="2">
        <f t="shared" si="103"/>
        <v>154.99245979270731</v>
      </c>
      <c r="AM232" s="2">
        <f t="shared" si="104"/>
        <v>154.99290466308594</v>
      </c>
      <c r="AN232" s="89"/>
      <c r="AO232" s="64">
        <f t="shared" ref="AO232" ca="1" si="142">AN230</f>
        <v>555.79932336253944</v>
      </c>
      <c r="AP232" s="88"/>
      <c r="AQ232" s="88"/>
      <c r="AR232" s="88"/>
      <c r="AS232" s="88"/>
      <c r="AT232" s="2"/>
      <c r="AU232" s="123"/>
      <c r="AV232" s="156"/>
    </row>
    <row r="233" spans="1:48">
      <c r="A233" s="14" t="str">
        <f>'data organization'!S234</f>
        <v>231:17:2.72:HI</v>
      </c>
      <c r="B233">
        <v>584.95458984375</v>
      </c>
      <c r="C233">
        <v>579.6368408203125</v>
      </c>
      <c r="D233">
        <v>596.84136962890625</v>
      </c>
      <c r="E233">
        <v>633.44012451171875</v>
      </c>
      <c r="F233">
        <v>595.27734375</v>
      </c>
      <c r="G233">
        <v>567.75006103515625</v>
      </c>
      <c r="H233">
        <v>576.97796630859375</v>
      </c>
      <c r="I233">
        <v>569.15771484375</v>
      </c>
      <c r="J233">
        <v>563.996337890625</v>
      </c>
      <c r="K233">
        <v>623.8994140625</v>
      </c>
      <c r="L233">
        <v>546.009765625</v>
      </c>
      <c r="M233">
        <v>477.97360229492187</v>
      </c>
      <c r="N233">
        <v>536.7818603515625</v>
      </c>
      <c r="O233">
        <v>505.18807983398438</v>
      </c>
      <c r="P233">
        <v>470.15335083007812</v>
      </c>
      <c r="Q233">
        <v>472.18661499023437</v>
      </c>
      <c r="R233">
        <v>526.1463623046875</v>
      </c>
      <c r="U233">
        <v>732.9136962890625</v>
      </c>
      <c r="V233">
        <v>551.01470947265625</v>
      </c>
      <c r="W233">
        <v>567.437255859375</v>
      </c>
      <c r="Z233">
        <v>593.556884765625</v>
      </c>
      <c r="AA233">
        <v>704.917236328125</v>
      </c>
      <c r="AB233">
        <v>536.46905517578125</v>
      </c>
      <c r="AC233">
        <v>567.75006103515625</v>
      </c>
      <c r="AD233">
        <v>635.3170166015625</v>
      </c>
      <c r="AE233">
        <v>397.26864624023437</v>
      </c>
      <c r="AF233">
        <v>492.98846435546875</v>
      </c>
      <c r="AG233">
        <v>485.16824340820312</v>
      </c>
      <c r="AH233" s="2">
        <f t="shared" si="99"/>
        <v>70.958536422286457</v>
      </c>
      <c r="AI233" s="2">
        <f t="shared" si="100"/>
        <v>397.26864624023437</v>
      </c>
      <c r="AJ233" s="2">
        <f t="shared" si="101"/>
        <v>453.96121924003569</v>
      </c>
      <c r="AK233" s="2">
        <f t="shared" si="102"/>
        <v>560.39902387346535</v>
      </c>
      <c r="AL233" s="2">
        <f t="shared" si="103"/>
        <v>666.83682850689502</v>
      </c>
      <c r="AM233" s="2">
        <f t="shared" si="104"/>
        <v>732.9136962890625</v>
      </c>
      <c r="AN233" s="89">
        <f ca="1">INDIRECT("'calcBLUE(2)'!R"&amp;ROW('calcBLUE(2)'!$V$17)+(ROW(AN233)-ROW($AN$116))/3&amp;"C"&amp;COLUMN('calcBLUE(2)'!$V$17),FALSE)</f>
        <v>551.07413955879804</v>
      </c>
      <c r="AO233" s="64">
        <f t="shared" ref="AO233" ca="1" si="143">AN233</f>
        <v>551.07413955879804</v>
      </c>
      <c r="AP233" s="88">
        <f>AK233-AK236</f>
        <v>4.9714442661829708</v>
      </c>
      <c r="AQ233" s="88">
        <f>AK234-AK237</f>
        <v>8.1743512839693722E-4</v>
      </c>
      <c r="AR233" s="88">
        <f>AK235-AK238</f>
        <v>-3.3787318636768759E-4</v>
      </c>
      <c r="AS233" s="88">
        <f>data3!AM233</f>
        <v>0.11769433175363808</v>
      </c>
      <c r="AT233" s="2"/>
      <c r="AU233" s="123"/>
      <c r="AV233" s="156"/>
    </row>
    <row r="234" spans="1:48">
      <c r="A234" s="14" t="str">
        <f>'data organization'!S235</f>
        <v>232:17:2.72:LO</v>
      </c>
      <c r="B234">
        <v>374.97711181640625</v>
      </c>
      <c r="C234">
        <v>374.97711181640625</v>
      </c>
      <c r="D234">
        <v>374.98281860351562</v>
      </c>
      <c r="E234">
        <v>374.97137451171875</v>
      </c>
      <c r="F234">
        <v>374.97711181640625</v>
      </c>
      <c r="G234">
        <v>374.97137451171875</v>
      </c>
      <c r="H234">
        <v>374.97711181640625</v>
      </c>
      <c r="I234">
        <v>374.97137451171875</v>
      </c>
      <c r="J234">
        <v>374.97137451171875</v>
      </c>
      <c r="K234">
        <v>374.97711181640625</v>
      </c>
      <c r="L234">
        <v>374.97711181640625</v>
      </c>
      <c r="M234">
        <v>374.97137451171875</v>
      </c>
      <c r="N234">
        <v>374.97711181640625</v>
      </c>
      <c r="O234">
        <v>374.97711181640625</v>
      </c>
      <c r="P234">
        <v>374.96566772460937</v>
      </c>
      <c r="Q234">
        <v>374.96566772460937</v>
      </c>
      <c r="R234">
        <v>374.97137451171875</v>
      </c>
      <c r="U234">
        <v>374.97137451171875</v>
      </c>
      <c r="V234">
        <v>374.96566772460937</v>
      </c>
      <c r="W234">
        <v>374.97711181640625</v>
      </c>
      <c r="Z234">
        <v>374.96566772460937</v>
      </c>
      <c r="AA234">
        <v>374.97711181640625</v>
      </c>
      <c r="AB234">
        <v>374.96566772460937</v>
      </c>
      <c r="AC234">
        <v>374.97137451171875</v>
      </c>
      <c r="AD234">
        <v>374.97137451171875</v>
      </c>
      <c r="AE234">
        <v>374.9542236328125</v>
      </c>
      <c r="AF234">
        <v>374.96566772460937</v>
      </c>
      <c r="AG234">
        <v>374.97137451171875</v>
      </c>
      <c r="AH234" s="2">
        <f t="shared" si="99"/>
        <v>5.8967864140284784E-3</v>
      </c>
      <c r="AI234" s="2">
        <f t="shared" si="100"/>
        <v>374.9542236328125</v>
      </c>
      <c r="AJ234" s="2">
        <f t="shared" si="101"/>
        <v>374.96315167270876</v>
      </c>
      <c r="AK234" s="2">
        <f t="shared" si="102"/>
        <v>374.97199685232982</v>
      </c>
      <c r="AL234" s="2">
        <f t="shared" si="103"/>
        <v>374.98084203195089</v>
      </c>
      <c r="AM234" s="2">
        <f t="shared" si="104"/>
        <v>374.98281860351562</v>
      </c>
      <c r="AN234" s="89"/>
      <c r="AO234" s="64">
        <f t="shared" ref="AO234" ca="1" si="144">AN233</f>
        <v>551.07413955879804</v>
      </c>
      <c r="AP234" s="88"/>
      <c r="AQ234" s="88"/>
      <c r="AR234" s="88"/>
      <c r="AS234" s="88"/>
      <c r="AT234" s="2"/>
      <c r="AU234" s="123"/>
      <c r="AV234" s="156"/>
    </row>
    <row r="235" spans="1:48">
      <c r="A235" s="14" t="str">
        <f>'data organization'!S236</f>
        <v>233:17:2.72:HS</v>
      </c>
      <c r="B235">
        <v>154.99053955078125</v>
      </c>
      <c r="C235">
        <v>154.99053955078125</v>
      </c>
      <c r="D235">
        <v>154.99053955078125</v>
      </c>
      <c r="E235">
        <v>154.99053955078125</v>
      </c>
      <c r="F235">
        <v>154.98817443847656</v>
      </c>
      <c r="G235">
        <v>154.99053955078125</v>
      </c>
      <c r="H235">
        <v>154.99053955078125</v>
      </c>
      <c r="I235">
        <v>154.99053955078125</v>
      </c>
      <c r="J235">
        <v>154.98580932617187</v>
      </c>
      <c r="K235">
        <v>154.99053955078125</v>
      </c>
      <c r="L235">
        <v>154.98817443847656</v>
      </c>
      <c r="M235">
        <v>154.99053955078125</v>
      </c>
      <c r="N235">
        <v>154.99290466308594</v>
      </c>
      <c r="O235">
        <v>154.99053955078125</v>
      </c>
      <c r="P235">
        <v>154.98817443847656</v>
      </c>
      <c r="Q235">
        <v>154.98580932617187</v>
      </c>
      <c r="R235">
        <v>154.99053955078125</v>
      </c>
      <c r="U235">
        <v>154.99053955078125</v>
      </c>
      <c r="V235">
        <v>154.99053955078125</v>
      </c>
      <c r="W235">
        <v>154.98817443847656</v>
      </c>
      <c r="Z235">
        <v>154.99053955078125</v>
      </c>
      <c r="AA235">
        <v>154.99053955078125</v>
      </c>
      <c r="AB235">
        <v>154.98817443847656</v>
      </c>
      <c r="AC235">
        <v>154.99053955078125</v>
      </c>
      <c r="AD235">
        <v>154.99053955078125</v>
      </c>
      <c r="AE235">
        <v>154.9810791015625</v>
      </c>
      <c r="AF235">
        <v>154.98580932617187</v>
      </c>
      <c r="AG235">
        <v>154.98580932617187</v>
      </c>
      <c r="AH235" s="2">
        <f t="shared" si="99"/>
        <v>2.4450995751078633E-3</v>
      </c>
      <c r="AI235" s="2">
        <f t="shared" si="100"/>
        <v>154.9810791015625</v>
      </c>
      <c r="AJ235" s="2">
        <f t="shared" si="101"/>
        <v>154.98552040867307</v>
      </c>
      <c r="AK235" s="2">
        <f t="shared" si="102"/>
        <v>154.98918805803572</v>
      </c>
      <c r="AL235" s="2">
        <f t="shared" si="103"/>
        <v>154.99285570739838</v>
      </c>
      <c r="AM235" s="2">
        <f t="shared" si="104"/>
        <v>154.99290466308594</v>
      </c>
      <c r="AN235" s="89"/>
      <c r="AO235" s="64">
        <f t="shared" ref="AO235" ca="1" si="145">AN233</f>
        <v>551.07413955879804</v>
      </c>
      <c r="AP235" s="88"/>
      <c r="AQ235" s="88"/>
      <c r="AR235" s="88"/>
      <c r="AS235" s="88"/>
      <c r="AT235" s="2"/>
      <c r="AU235" s="123"/>
      <c r="AV235" s="156"/>
    </row>
    <row r="236" spans="1:48">
      <c r="A236" s="14" t="str">
        <f>'data organization'!S237</f>
        <v>234:17:2.7:HI</v>
      </c>
      <c r="B236">
        <v>579.793212890625</v>
      </c>
      <c r="C236">
        <v>574.4754638671875</v>
      </c>
      <c r="D236">
        <v>591.52362060546875</v>
      </c>
      <c r="E236">
        <v>627.8095703125</v>
      </c>
      <c r="F236">
        <v>589.95953369140625</v>
      </c>
      <c r="G236">
        <v>562.7451171875</v>
      </c>
      <c r="H236">
        <v>571.66015625</v>
      </c>
      <c r="I236">
        <v>563.996337890625</v>
      </c>
      <c r="J236">
        <v>559.14776611328125</v>
      </c>
      <c r="K236">
        <v>618.42529296875</v>
      </c>
      <c r="L236">
        <v>541.16119384765625</v>
      </c>
      <c r="M236">
        <v>473.75067138671875</v>
      </c>
      <c r="N236">
        <v>531.93328857421875</v>
      </c>
      <c r="O236">
        <v>500.65231323242188</v>
      </c>
      <c r="P236">
        <v>465.930419921875</v>
      </c>
      <c r="Q236">
        <v>468.12008666992187</v>
      </c>
      <c r="R236">
        <v>521.610595703125</v>
      </c>
      <c r="U236">
        <v>726.3447265625</v>
      </c>
      <c r="V236">
        <v>546.16619873046875</v>
      </c>
      <c r="W236">
        <v>562.43231201171875</v>
      </c>
      <c r="Z236">
        <v>588.2391357421875</v>
      </c>
      <c r="AA236">
        <v>698.6610107421875</v>
      </c>
      <c r="AB236">
        <v>531.77691650390625</v>
      </c>
      <c r="AC236">
        <v>562.7451171875</v>
      </c>
      <c r="AD236">
        <v>629.530029296875</v>
      </c>
      <c r="AE236">
        <v>393.67132568359375</v>
      </c>
      <c r="AF236">
        <v>488.76553344726562</v>
      </c>
      <c r="AG236">
        <v>480.94528198242187</v>
      </c>
      <c r="AH236" s="2">
        <f t="shared" si="99"/>
        <v>70.308175677854493</v>
      </c>
      <c r="AI236" s="2">
        <f t="shared" si="100"/>
        <v>393.67132568359375</v>
      </c>
      <c r="AJ236" s="2">
        <f t="shared" si="101"/>
        <v>449.96531609050066</v>
      </c>
      <c r="AK236" s="2">
        <f t="shared" si="102"/>
        <v>555.42757960728238</v>
      </c>
      <c r="AL236" s="2">
        <f t="shared" si="103"/>
        <v>660.8898431240641</v>
      </c>
      <c r="AM236" s="2">
        <f t="shared" si="104"/>
        <v>726.3447265625</v>
      </c>
      <c r="AN236" s="89">
        <f ca="1">INDIRECT("'calcBLUE(2)'!R"&amp;ROW('calcBLUE(2)'!$V$17)+(ROW(AN236)-ROW($AN$116))/3&amp;"C"&amp;COLUMN('calcBLUE(2)'!$V$17),FALSE)</f>
        <v>546.31499022053299</v>
      </c>
      <c r="AO236" s="64">
        <f t="shared" ref="AO236" ca="1" si="146">AN236</f>
        <v>546.31499022053299</v>
      </c>
      <c r="AP236" s="88">
        <f>AK236-AK239</f>
        <v>4.9658562796456636</v>
      </c>
      <c r="AQ236" s="88">
        <f>AK237-AK240</f>
        <v>8.1961495533278139E-4</v>
      </c>
      <c r="AR236" s="88">
        <f>AK238-AK241</f>
        <v>1.689365931838438E-4</v>
      </c>
      <c r="AS236" s="88">
        <f>data3!AM236</f>
        <v>0.1183368928970836</v>
      </c>
      <c r="AT236" s="2"/>
      <c r="AU236" s="123"/>
      <c r="AV236" s="156"/>
    </row>
    <row r="237" spans="1:48">
      <c r="A237" s="14" t="str">
        <f>'data organization'!S238</f>
        <v>235:17:2.7:LO</v>
      </c>
      <c r="B237">
        <v>374.97137451171875</v>
      </c>
      <c r="C237">
        <v>374.97137451171875</v>
      </c>
      <c r="D237">
        <v>374.97711181640625</v>
      </c>
      <c r="E237">
        <v>374.97711181640625</v>
      </c>
      <c r="F237">
        <v>374.97711181640625</v>
      </c>
      <c r="G237">
        <v>374.97711181640625</v>
      </c>
      <c r="H237">
        <v>374.97137451171875</v>
      </c>
      <c r="I237">
        <v>374.97137451171875</v>
      </c>
      <c r="J237">
        <v>374.96566772460937</v>
      </c>
      <c r="K237">
        <v>374.97711181640625</v>
      </c>
      <c r="L237">
        <v>374.97711181640625</v>
      </c>
      <c r="M237">
        <v>374.96566772460937</v>
      </c>
      <c r="N237">
        <v>374.96566772460937</v>
      </c>
      <c r="O237">
        <v>374.96566772460937</v>
      </c>
      <c r="P237">
        <v>374.96566772460937</v>
      </c>
      <c r="Q237">
        <v>374.96566772460937</v>
      </c>
      <c r="R237">
        <v>374.97137451171875</v>
      </c>
      <c r="U237">
        <v>374.97711181640625</v>
      </c>
      <c r="V237">
        <v>374.97711181640625</v>
      </c>
      <c r="W237">
        <v>374.97711181640625</v>
      </c>
      <c r="Z237">
        <v>374.97137451171875</v>
      </c>
      <c r="AA237">
        <v>374.97137451171875</v>
      </c>
      <c r="AB237">
        <v>374.97137451171875</v>
      </c>
      <c r="AC237">
        <v>374.96566772460937</v>
      </c>
      <c r="AD237">
        <v>374.97137451171875</v>
      </c>
      <c r="AE237">
        <v>374.95993041992187</v>
      </c>
      <c r="AF237">
        <v>374.96566772460937</v>
      </c>
      <c r="AG237">
        <v>374.97137451171875</v>
      </c>
      <c r="AH237" s="2">
        <f t="shared" si="99"/>
        <v>5.0431135417516584E-3</v>
      </c>
      <c r="AI237" s="2">
        <f t="shared" si="100"/>
        <v>374.95993041992187</v>
      </c>
      <c r="AJ237" s="2">
        <f t="shared" si="101"/>
        <v>374.96361474688882</v>
      </c>
      <c r="AK237" s="2">
        <f t="shared" si="102"/>
        <v>374.97117941720143</v>
      </c>
      <c r="AL237" s="2">
        <f t="shared" si="103"/>
        <v>374.97874408751403</v>
      </c>
      <c r="AM237" s="2">
        <f t="shared" si="104"/>
        <v>374.97711181640625</v>
      </c>
      <c r="AN237" s="89"/>
      <c r="AO237" s="64">
        <f t="shared" ref="AO237" ca="1" si="147">AN236</f>
        <v>546.31499022053299</v>
      </c>
      <c r="AP237" s="88"/>
      <c r="AQ237" s="88"/>
      <c r="AR237" s="88"/>
      <c r="AS237" s="88"/>
      <c r="AT237" s="2"/>
      <c r="AU237" s="123"/>
      <c r="AV237" s="156"/>
    </row>
    <row r="238" spans="1:48">
      <c r="A238" s="14" t="str">
        <f>'data organization'!S239</f>
        <v>236:17:2.7:HS</v>
      </c>
      <c r="B238">
        <v>154.99053955078125</v>
      </c>
      <c r="C238">
        <v>154.99053955078125</v>
      </c>
      <c r="D238">
        <v>154.98817443847656</v>
      </c>
      <c r="E238">
        <v>154.98817443847656</v>
      </c>
      <c r="F238">
        <v>154.99290466308594</v>
      </c>
      <c r="G238">
        <v>154.99053955078125</v>
      </c>
      <c r="H238">
        <v>154.99053955078125</v>
      </c>
      <c r="I238">
        <v>154.98817443847656</v>
      </c>
      <c r="J238">
        <v>154.99053955078125</v>
      </c>
      <c r="K238">
        <v>154.98817443847656</v>
      </c>
      <c r="L238">
        <v>154.99053955078125</v>
      </c>
      <c r="M238">
        <v>154.99053955078125</v>
      </c>
      <c r="N238">
        <v>154.99053955078125</v>
      </c>
      <c r="O238">
        <v>154.99053955078125</v>
      </c>
      <c r="P238">
        <v>154.98580932617187</v>
      </c>
      <c r="Q238">
        <v>154.98580932617187</v>
      </c>
      <c r="R238">
        <v>154.99290466308594</v>
      </c>
      <c r="U238">
        <v>154.98817443847656</v>
      </c>
      <c r="V238">
        <v>154.98580932617187</v>
      </c>
      <c r="W238">
        <v>154.99053955078125</v>
      </c>
      <c r="Z238">
        <v>154.98817443847656</v>
      </c>
      <c r="AA238">
        <v>154.99526977539062</v>
      </c>
      <c r="AB238">
        <v>154.99053955078125</v>
      </c>
      <c r="AC238">
        <v>154.99053955078125</v>
      </c>
      <c r="AD238">
        <v>154.98817443847656</v>
      </c>
      <c r="AE238">
        <v>154.98580932617187</v>
      </c>
      <c r="AF238">
        <v>154.99290466308594</v>
      </c>
      <c r="AG238">
        <v>154.98580932617187</v>
      </c>
      <c r="AH238" s="2">
        <f t="shared" si="99"/>
        <v>2.4450995751078633E-3</v>
      </c>
      <c r="AI238" s="2">
        <f t="shared" si="100"/>
        <v>154.98580932617187</v>
      </c>
      <c r="AJ238" s="2">
        <f t="shared" si="101"/>
        <v>154.98585828185944</v>
      </c>
      <c r="AK238" s="2">
        <f t="shared" si="102"/>
        <v>154.98952593122209</v>
      </c>
      <c r="AL238" s="2">
        <f t="shared" si="103"/>
        <v>154.99319358058474</v>
      </c>
      <c r="AM238" s="2">
        <f t="shared" si="104"/>
        <v>154.99526977539062</v>
      </c>
      <c r="AN238" s="89"/>
      <c r="AO238" s="64">
        <f t="shared" ref="AO238" ca="1" si="148">AN236</f>
        <v>546.31499022053299</v>
      </c>
      <c r="AP238" s="88"/>
      <c r="AQ238" s="88"/>
      <c r="AR238" s="88"/>
      <c r="AS238" s="88"/>
      <c r="AT238" s="2"/>
      <c r="AU238" s="123"/>
      <c r="AV238" s="156"/>
    </row>
    <row r="239" spans="1:48">
      <c r="A239" s="14" t="str">
        <f>'data organization'!S240</f>
        <v>237:17:2.68:HI</v>
      </c>
      <c r="B239">
        <v>574.63189697265625</v>
      </c>
      <c r="C239">
        <v>569.3140869140625</v>
      </c>
      <c r="D239">
        <v>586.20587158203125</v>
      </c>
      <c r="E239">
        <v>622.33538818359375</v>
      </c>
      <c r="F239">
        <v>584.7982177734375</v>
      </c>
      <c r="G239">
        <v>557.583740234375</v>
      </c>
      <c r="H239">
        <v>566.65521240234375</v>
      </c>
      <c r="I239">
        <v>558.99139404296875</v>
      </c>
      <c r="J239">
        <v>554.142822265625</v>
      </c>
      <c r="K239">
        <v>612.794677734375</v>
      </c>
      <c r="L239">
        <v>536.31268310546875</v>
      </c>
      <c r="M239">
        <v>469.371337890625</v>
      </c>
      <c r="N239">
        <v>527.08477783203125</v>
      </c>
      <c r="O239">
        <v>496.27297973632812</v>
      </c>
      <c r="P239">
        <v>461.70748901367187</v>
      </c>
      <c r="Q239">
        <v>463.89715576171875</v>
      </c>
      <c r="R239">
        <v>516.91845703125</v>
      </c>
      <c r="U239">
        <v>719.93206787109375</v>
      </c>
      <c r="V239">
        <v>541.16119384765625</v>
      </c>
      <c r="W239">
        <v>557.42730712890625</v>
      </c>
      <c r="Z239">
        <v>583.0777587890625</v>
      </c>
      <c r="AA239">
        <v>692.40484619140625</v>
      </c>
      <c r="AB239">
        <v>526.9283447265625</v>
      </c>
      <c r="AC239">
        <v>557.89654541015625</v>
      </c>
      <c r="AD239">
        <v>624.05584716796875</v>
      </c>
      <c r="AE239">
        <v>390.23040771484375</v>
      </c>
      <c r="AF239">
        <v>484.22979736328125</v>
      </c>
      <c r="AG239">
        <v>476.56594848632812</v>
      </c>
      <c r="AH239" s="2">
        <f t="shared" si="99"/>
        <v>69.712307170839409</v>
      </c>
      <c r="AI239" s="2">
        <f t="shared" si="100"/>
        <v>390.23040771484375</v>
      </c>
      <c r="AJ239" s="2">
        <f t="shared" si="101"/>
        <v>445.89326257137759</v>
      </c>
      <c r="AK239" s="2">
        <f t="shared" si="102"/>
        <v>550.46172332763672</v>
      </c>
      <c r="AL239" s="2">
        <f t="shared" si="103"/>
        <v>655.03018408389585</v>
      </c>
      <c r="AM239" s="2">
        <f t="shared" si="104"/>
        <v>719.93206787109375</v>
      </c>
      <c r="AN239" s="89">
        <f ca="1">INDIRECT("'calcBLUE(2)'!R"&amp;ROW('calcBLUE(2)'!$V$17)+(ROW(AN239)-ROW($AN$116))/3&amp;"C"&amp;COLUMN('calcBLUE(2)'!$V$17),FALSE)</f>
        <v>541.52985794498397</v>
      </c>
      <c r="AO239" s="64">
        <f t="shared" ref="AO239" ca="1" si="149">AN239</f>
        <v>541.52985794498397</v>
      </c>
      <c r="AP239" s="88">
        <f>AK239-AK242</f>
        <v>5.0049601963588657</v>
      </c>
      <c r="AQ239" s="88">
        <f>AK240-AK243</f>
        <v>-2.0381382535106241E-4</v>
      </c>
      <c r="AR239" s="88">
        <f>AK241-AK244</f>
        <v>-8.4468296591921899E-5</v>
      </c>
      <c r="AS239" s="88">
        <f>data3!AM239</f>
        <v>0.11926078796386719</v>
      </c>
      <c r="AT239" s="2"/>
      <c r="AU239" s="123"/>
      <c r="AV239" s="156"/>
    </row>
    <row r="240" spans="1:48">
      <c r="A240" s="14" t="str">
        <f>'data organization'!S241</f>
        <v>238:17:2.68:LO</v>
      </c>
      <c r="B240">
        <v>374.97137451171875</v>
      </c>
      <c r="C240">
        <v>374.97137451171875</v>
      </c>
      <c r="D240">
        <v>374.97137451171875</v>
      </c>
      <c r="E240">
        <v>374.97711181640625</v>
      </c>
      <c r="F240">
        <v>374.97711181640625</v>
      </c>
      <c r="G240">
        <v>374.97137451171875</v>
      </c>
      <c r="H240">
        <v>374.97137451171875</v>
      </c>
      <c r="I240">
        <v>374.97711181640625</v>
      </c>
      <c r="J240">
        <v>374.97711181640625</v>
      </c>
      <c r="K240">
        <v>374.97711181640625</v>
      </c>
      <c r="L240">
        <v>374.97137451171875</v>
      </c>
      <c r="M240">
        <v>374.97137451171875</v>
      </c>
      <c r="N240">
        <v>374.97137451171875</v>
      </c>
      <c r="O240">
        <v>374.96566772460937</v>
      </c>
      <c r="P240">
        <v>374.95993041992187</v>
      </c>
      <c r="Q240">
        <v>374.96566772460937</v>
      </c>
      <c r="R240">
        <v>374.97137451171875</v>
      </c>
      <c r="U240">
        <v>374.97137451171875</v>
      </c>
      <c r="V240">
        <v>374.96566772460937</v>
      </c>
      <c r="W240">
        <v>374.97137451171875</v>
      </c>
      <c r="Z240">
        <v>374.97137451171875</v>
      </c>
      <c r="AA240">
        <v>374.97711181640625</v>
      </c>
      <c r="AB240">
        <v>374.96566772460937</v>
      </c>
      <c r="AC240">
        <v>374.97137451171875</v>
      </c>
      <c r="AD240">
        <v>374.96566772460937</v>
      </c>
      <c r="AE240">
        <v>374.9542236328125</v>
      </c>
      <c r="AF240">
        <v>374.97137451171875</v>
      </c>
      <c r="AG240">
        <v>374.96566772460937</v>
      </c>
      <c r="AH240" s="2">
        <f t="shared" si="99"/>
        <v>5.4064248495608635E-3</v>
      </c>
      <c r="AI240" s="2">
        <f t="shared" si="100"/>
        <v>374.9542236328125</v>
      </c>
      <c r="AJ240" s="2">
        <f t="shared" si="101"/>
        <v>374.96225016497175</v>
      </c>
      <c r="AK240" s="2">
        <f t="shared" si="102"/>
        <v>374.97035980224609</v>
      </c>
      <c r="AL240" s="2">
        <f t="shared" si="103"/>
        <v>374.97846943952044</v>
      </c>
      <c r="AM240" s="2">
        <f t="shared" si="104"/>
        <v>374.97711181640625</v>
      </c>
      <c r="AN240" s="89"/>
      <c r="AO240" s="64">
        <f t="shared" ref="AO240" ca="1" si="150">AN239</f>
        <v>541.52985794498397</v>
      </c>
      <c r="AP240" s="88"/>
      <c r="AQ240" s="88"/>
      <c r="AR240" s="88"/>
      <c r="AS240" s="88"/>
      <c r="AT240" s="2"/>
      <c r="AU240" s="123"/>
      <c r="AV240" s="156"/>
    </row>
    <row r="241" spans="1:48">
      <c r="A241" s="14" t="str">
        <f>'data organization'!S242</f>
        <v>239:17:2.68:HS</v>
      </c>
      <c r="B241">
        <v>154.99053955078125</v>
      </c>
      <c r="C241">
        <v>154.99053955078125</v>
      </c>
      <c r="D241">
        <v>154.98817443847656</v>
      </c>
      <c r="E241">
        <v>154.99053955078125</v>
      </c>
      <c r="F241">
        <v>154.99290466308594</v>
      </c>
      <c r="G241">
        <v>154.99053955078125</v>
      </c>
      <c r="H241">
        <v>154.99053955078125</v>
      </c>
      <c r="I241">
        <v>154.98817443847656</v>
      </c>
      <c r="J241">
        <v>154.98580932617187</v>
      </c>
      <c r="K241">
        <v>154.99290466308594</v>
      </c>
      <c r="L241">
        <v>154.98817443847656</v>
      </c>
      <c r="M241">
        <v>154.98580932617187</v>
      </c>
      <c r="N241">
        <v>154.98817443847656</v>
      </c>
      <c r="O241">
        <v>154.98817443847656</v>
      </c>
      <c r="P241">
        <v>154.98344421386719</v>
      </c>
      <c r="Q241">
        <v>154.99053955078125</v>
      </c>
      <c r="R241">
        <v>154.99290466308594</v>
      </c>
      <c r="U241">
        <v>154.99053955078125</v>
      </c>
      <c r="V241">
        <v>154.98817443847656</v>
      </c>
      <c r="W241">
        <v>154.99053955078125</v>
      </c>
      <c r="Z241">
        <v>154.99053955078125</v>
      </c>
      <c r="AA241">
        <v>154.99526977539062</v>
      </c>
      <c r="AB241">
        <v>154.98817443847656</v>
      </c>
      <c r="AC241">
        <v>154.99053955078125</v>
      </c>
      <c r="AD241">
        <v>154.98817443847656</v>
      </c>
      <c r="AE241">
        <v>154.98580932617187</v>
      </c>
      <c r="AF241">
        <v>154.98580932617187</v>
      </c>
      <c r="AG241">
        <v>154.99053955078125</v>
      </c>
      <c r="AH241" s="2">
        <f t="shared" si="99"/>
        <v>2.6147300339003855E-3</v>
      </c>
      <c r="AI241" s="2">
        <f t="shared" si="100"/>
        <v>154.98344421386719</v>
      </c>
      <c r="AJ241" s="2">
        <f t="shared" si="101"/>
        <v>154.98543489957805</v>
      </c>
      <c r="AK241" s="2">
        <f t="shared" si="102"/>
        <v>154.98935699462891</v>
      </c>
      <c r="AL241" s="2">
        <f t="shared" si="103"/>
        <v>154.99327908967976</v>
      </c>
      <c r="AM241" s="2">
        <f t="shared" si="104"/>
        <v>154.99526977539062</v>
      </c>
      <c r="AN241" s="89"/>
      <c r="AO241" s="64">
        <f t="shared" ref="AO241" ca="1" si="151">AN239</f>
        <v>541.52985794498397</v>
      </c>
      <c r="AP241" s="88"/>
      <c r="AQ241" s="88"/>
      <c r="AR241" s="88"/>
      <c r="AS241" s="88"/>
      <c r="AT241" s="2"/>
      <c r="AU241" s="123"/>
      <c r="AV241" s="156"/>
    </row>
    <row r="242" spans="1:48">
      <c r="A242" s="14" t="str">
        <f>'data organization'!S243</f>
        <v>240:17:2.66:HI</v>
      </c>
      <c r="B242">
        <v>569.3140869140625</v>
      </c>
      <c r="C242">
        <v>564.15277099609375</v>
      </c>
      <c r="D242">
        <v>580.8880615234375</v>
      </c>
      <c r="E242">
        <v>616.54840087890625</v>
      </c>
      <c r="F242">
        <v>579.32403564453125</v>
      </c>
      <c r="G242">
        <v>552.57879638671875</v>
      </c>
      <c r="H242">
        <v>561.49383544921875</v>
      </c>
      <c r="I242">
        <v>553.98638916015625</v>
      </c>
      <c r="J242">
        <v>549.13787841796875</v>
      </c>
      <c r="K242">
        <v>607.32049560546875</v>
      </c>
      <c r="L242">
        <v>531.464111328125</v>
      </c>
      <c r="M242">
        <v>465.14840698242187</v>
      </c>
      <c r="N242">
        <v>522.39263916015625</v>
      </c>
      <c r="O242">
        <v>491.73724365234375</v>
      </c>
      <c r="P242">
        <v>457.48455810546875</v>
      </c>
      <c r="Q242">
        <v>459.67422485351562</v>
      </c>
      <c r="R242">
        <v>512.226318359375</v>
      </c>
      <c r="U242">
        <v>713.36309814453125</v>
      </c>
      <c r="V242">
        <v>536.31268310546875</v>
      </c>
      <c r="W242">
        <v>552.42236328125</v>
      </c>
      <c r="Z242">
        <v>577.75994873046875</v>
      </c>
      <c r="AA242">
        <v>686.14862060546875</v>
      </c>
      <c r="AB242">
        <v>522.2362060546875</v>
      </c>
      <c r="AC242">
        <v>552.73516845703125</v>
      </c>
      <c r="AD242">
        <v>618.26885986328125</v>
      </c>
      <c r="AE242">
        <v>386.63308715820312</v>
      </c>
      <c r="AF242">
        <v>479.8504638671875</v>
      </c>
      <c r="AG242">
        <v>472.18661499023437</v>
      </c>
      <c r="AH242" s="2">
        <f t="shared" si="99"/>
        <v>69.071948551066185</v>
      </c>
      <c r="AI242" s="2">
        <f t="shared" si="100"/>
        <v>386.63308715820312</v>
      </c>
      <c r="AJ242" s="2">
        <f t="shared" si="101"/>
        <v>441.84884030467856</v>
      </c>
      <c r="AK242" s="2">
        <f t="shared" si="102"/>
        <v>545.45676313127785</v>
      </c>
      <c r="AL242" s="2">
        <f t="shared" si="103"/>
        <v>649.06468595787715</v>
      </c>
      <c r="AM242" s="2">
        <f t="shared" si="104"/>
        <v>713.36309814453125</v>
      </c>
      <c r="AN242" s="89">
        <f ca="1">INDIRECT("'calcBLUE(2)'!R"&amp;ROW('calcBLUE(2)'!$V$17)+(ROW(AN242)-ROW($AN$116))/3&amp;"C"&amp;COLUMN('calcBLUE(2)'!$V$17),FALSE)</f>
        <v>536.7073665670024</v>
      </c>
      <c r="AO242" s="64">
        <f t="shared" ref="AO242" ca="1" si="152">AN242</f>
        <v>536.7073665670024</v>
      </c>
      <c r="AP242" s="88">
        <f>AK242-AK245</f>
        <v>5.0328859601701197</v>
      </c>
      <c r="AQ242" s="88">
        <f>AK243-AK246</f>
        <v>4.0980747769481241E-4</v>
      </c>
      <c r="AR242" s="88">
        <f>AK244-AK247</f>
        <v>5.068097795799531E-4</v>
      </c>
      <c r="AS242" s="88">
        <f>data3!AM242</f>
        <v>0.11865861954227519</v>
      </c>
      <c r="AT242" s="2"/>
      <c r="AU242" s="123"/>
      <c r="AV242" s="156"/>
    </row>
    <row r="243" spans="1:48">
      <c r="A243" s="14" t="str">
        <f>'data organization'!S244</f>
        <v>241:17:2.66:LO</v>
      </c>
      <c r="B243">
        <v>374.97711181640625</v>
      </c>
      <c r="C243">
        <v>374.97711181640625</v>
      </c>
      <c r="D243">
        <v>374.97711181640625</v>
      </c>
      <c r="E243">
        <v>374.98281860351562</v>
      </c>
      <c r="F243">
        <v>374.97711181640625</v>
      </c>
      <c r="G243">
        <v>374.97137451171875</v>
      </c>
      <c r="H243">
        <v>374.97711181640625</v>
      </c>
      <c r="I243">
        <v>374.97711181640625</v>
      </c>
      <c r="J243">
        <v>374.96566772460937</v>
      </c>
      <c r="K243">
        <v>374.97137451171875</v>
      </c>
      <c r="L243">
        <v>374.97137451171875</v>
      </c>
      <c r="M243">
        <v>374.97137451171875</v>
      </c>
      <c r="N243">
        <v>374.97711181640625</v>
      </c>
      <c r="O243">
        <v>374.96566772460937</v>
      </c>
      <c r="P243">
        <v>374.95993041992187</v>
      </c>
      <c r="Q243">
        <v>374.95993041992187</v>
      </c>
      <c r="R243">
        <v>374.97137451171875</v>
      </c>
      <c r="U243">
        <v>374.97137451171875</v>
      </c>
      <c r="V243">
        <v>374.97137451171875</v>
      </c>
      <c r="W243">
        <v>374.97137451171875</v>
      </c>
      <c r="Z243">
        <v>374.97137451171875</v>
      </c>
      <c r="AA243">
        <v>374.98281860351562</v>
      </c>
      <c r="AB243">
        <v>374.96566772460937</v>
      </c>
      <c r="AC243">
        <v>374.97137451171875</v>
      </c>
      <c r="AD243">
        <v>374.96566772460937</v>
      </c>
      <c r="AE243">
        <v>374.9542236328125</v>
      </c>
      <c r="AF243">
        <v>374.95993041992187</v>
      </c>
      <c r="AG243">
        <v>374.95993041992187</v>
      </c>
      <c r="AH243" s="2">
        <f t="shared" si="99"/>
        <v>7.2577696618798242E-3</v>
      </c>
      <c r="AI243" s="2">
        <f t="shared" si="100"/>
        <v>374.9542236328125</v>
      </c>
      <c r="AJ243" s="2">
        <f t="shared" si="101"/>
        <v>374.95967696157862</v>
      </c>
      <c r="AK243" s="2">
        <f t="shared" si="102"/>
        <v>374.97056361607144</v>
      </c>
      <c r="AL243" s="2">
        <f t="shared" si="103"/>
        <v>374.98145027056427</v>
      </c>
      <c r="AM243" s="2">
        <f t="shared" si="104"/>
        <v>374.98281860351562</v>
      </c>
      <c r="AN243" s="89"/>
      <c r="AO243" s="64">
        <f t="shared" ref="AO243" ca="1" si="153">AN242</f>
        <v>536.7073665670024</v>
      </c>
      <c r="AP243" s="88"/>
      <c r="AQ243" s="88"/>
      <c r="AR243" s="88"/>
      <c r="AS243" s="88"/>
      <c r="AT243" s="2"/>
      <c r="AU243" s="123"/>
      <c r="AV243" s="156"/>
    </row>
    <row r="244" spans="1:48">
      <c r="A244" s="14" t="str">
        <f>'data organization'!S245</f>
        <v>242:17:2.66:HS</v>
      </c>
      <c r="B244">
        <v>154.99053955078125</v>
      </c>
      <c r="C244">
        <v>154.99053955078125</v>
      </c>
      <c r="D244">
        <v>154.98817443847656</v>
      </c>
      <c r="E244">
        <v>154.99290466308594</v>
      </c>
      <c r="F244">
        <v>154.99290466308594</v>
      </c>
      <c r="G244">
        <v>154.99053955078125</v>
      </c>
      <c r="H244">
        <v>154.99290466308594</v>
      </c>
      <c r="I244">
        <v>154.99053955078125</v>
      </c>
      <c r="J244">
        <v>154.99053955078125</v>
      </c>
      <c r="K244">
        <v>154.99053955078125</v>
      </c>
      <c r="L244">
        <v>154.99053955078125</v>
      </c>
      <c r="M244">
        <v>154.98344421386719</v>
      </c>
      <c r="N244">
        <v>154.99053955078125</v>
      </c>
      <c r="O244">
        <v>154.98817443847656</v>
      </c>
      <c r="P244">
        <v>154.98817443847656</v>
      </c>
      <c r="Q244">
        <v>154.99053955078125</v>
      </c>
      <c r="R244">
        <v>154.98817443847656</v>
      </c>
      <c r="U244">
        <v>154.98817443847656</v>
      </c>
      <c r="V244">
        <v>154.99053955078125</v>
      </c>
      <c r="W244">
        <v>154.99053955078125</v>
      </c>
      <c r="Z244">
        <v>154.98817443847656</v>
      </c>
      <c r="AA244">
        <v>154.99526977539062</v>
      </c>
      <c r="AB244">
        <v>154.99290466308594</v>
      </c>
      <c r="AC244">
        <v>154.98817443847656</v>
      </c>
      <c r="AD244">
        <v>154.98817443847656</v>
      </c>
      <c r="AE244">
        <v>154.9810791015625</v>
      </c>
      <c r="AF244">
        <v>154.98580932617187</v>
      </c>
      <c r="AG244">
        <v>154.98580932617187</v>
      </c>
      <c r="AH244" s="2">
        <f t="shared" si="99"/>
        <v>2.9834837962373112E-3</v>
      </c>
      <c r="AI244" s="2">
        <f t="shared" si="100"/>
        <v>154.9810791015625</v>
      </c>
      <c r="AJ244" s="2">
        <f t="shared" si="101"/>
        <v>154.98496623723113</v>
      </c>
      <c r="AK244" s="2">
        <f t="shared" si="102"/>
        <v>154.9894414629255</v>
      </c>
      <c r="AL244" s="2">
        <f t="shared" si="103"/>
        <v>154.99391668861986</v>
      </c>
      <c r="AM244" s="2">
        <f t="shared" si="104"/>
        <v>154.99526977539062</v>
      </c>
      <c r="AN244" s="89"/>
      <c r="AO244" s="64">
        <f t="shared" ref="AO244" ca="1" si="154">AN242</f>
        <v>536.7073665670024</v>
      </c>
      <c r="AP244" s="88"/>
      <c r="AQ244" s="88"/>
      <c r="AR244" s="88"/>
      <c r="AS244" s="88"/>
      <c r="AT244" s="2"/>
      <c r="AU244" s="123"/>
      <c r="AV244" s="156"/>
    </row>
    <row r="245" spans="1:48">
      <c r="A245" s="14" t="str">
        <f>'data organization'!S246</f>
        <v>243:17:2.64:HI</v>
      </c>
      <c r="B245">
        <v>564.15277099609375</v>
      </c>
      <c r="C245">
        <v>558.8349609375</v>
      </c>
      <c r="D245">
        <v>575.5703125</v>
      </c>
      <c r="E245">
        <v>610.9178466796875</v>
      </c>
      <c r="F245">
        <v>574.00628662109375</v>
      </c>
      <c r="G245">
        <v>547.41741943359375</v>
      </c>
      <c r="H245">
        <v>556.33251953125</v>
      </c>
      <c r="I245">
        <v>548.8250732421875</v>
      </c>
      <c r="J245">
        <v>543.97650146484375</v>
      </c>
      <c r="K245">
        <v>601.8463134765625</v>
      </c>
      <c r="L245">
        <v>526.61553955078125</v>
      </c>
      <c r="M245">
        <v>460.76904296875</v>
      </c>
      <c r="N245">
        <v>517.5440673828125</v>
      </c>
      <c r="O245">
        <v>487.20150756835937</v>
      </c>
      <c r="P245">
        <v>453.26162719726562</v>
      </c>
      <c r="Q245">
        <v>455.4512939453125</v>
      </c>
      <c r="R245">
        <v>507.53414916992188</v>
      </c>
      <c r="U245">
        <v>706.7940673828125</v>
      </c>
      <c r="V245">
        <v>531.30767822265625</v>
      </c>
      <c r="W245">
        <v>547.260986328125</v>
      </c>
      <c r="Z245">
        <v>572.44219970703125</v>
      </c>
      <c r="AA245">
        <v>679.73602294921875</v>
      </c>
      <c r="AB245">
        <v>517.38763427734375</v>
      </c>
      <c r="AC245">
        <v>547.730224609375</v>
      </c>
      <c r="AD245">
        <v>612.6383056640625</v>
      </c>
      <c r="AE245">
        <v>383.03579711914062</v>
      </c>
      <c r="AF245">
        <v>475.47113037109375</v>
      </c>
      <c r="AG245">
        <v>467.80728149414062</v>
      </c>
      <c r="AH245" s="2">
        <f t="shared" si="99"/>
        <v>68.444987634515471</v>
      </c>
      <c r="AI245" s="2">
        <f t="shared" si="100"/>
        <v>383.03579711914062</v>
      </c>
      <c r="AJ245" s="2">
        <f t="shared" si="101"/>
        <v>437.75639571933453</v>
      </c>
      <c r="AK245" s="2">
        <f t="shared" si="102"/>
        <v>540.42387717110773</v>
      </c>
      <c r="AL245" s="2">
        <f t="shared" si="103"/>
        <v>643.09135862288099</v>
      </c>
      <c r="AM245" s="2">
        <f t="shared" si="104"/>
        <v>706.7940673828125</v>
      </c>
      <c r="AN245" s="89">
        <f ca="1">INDIRECT("'calcBLUE(2)'!R"&amp;ROW('calcBLUE(2)'!$V$17)+(ROW(AN245)-ROW($AN$116))/3&amp;"C"&amp;COLUMN('calcBLUE(2)'!$V$17),FALSE)</f>
        <v>531.90922478515222</v>
      </c>
      <c r="AO245" s="64">
        <f t="shared" ref="AO245" ca="1" si="155">AN245</f>
        <v>531.90922478515222</v>
      </c>
      <c r="AP245" s="88">
        <f>AK245-AK248</f>
        <v>5.0831593104771855</v>
      </c>
      <c r="AQ245" s="88">
        <f>AK246-AK249</f>
        <v>6.1362130298903139E-4</v>
      </c>
      <c r="AR245" s="88">
        <f>AK247-AK250</f>
        <v>2.534048897757657E-4</v>
      </c>
      <c r="AS245" s="88">
        <f>data3!AM245</f>
        <v>0.1205984546292207</v>
      </c>
      <c r="AT245" s="2"/>
      <c r="AU245" s="123"/>
      <c r="AV245" s="156"/>
    </row>
    <row r="246" spans="1:48">
      <c r="A246" s="14" t="str">
        <f>'data organization'!S247</f>
        <v>244:17:2.64:LO</v>
      </c>
      <c r="B246">
        <v>374.97137451171875</v>
      </c>
      <c r="C246">
        <v>374.96566772460937</v>
      </c>
      <c r="D246">
        <v>374.97711181640625</v>
      </c>
      <c r="E246">
        <v>374.98281860351562</v>
      </c>
      <c r="F246">
        <v>374.97137451171875</v>
      </c>
      <c r="G246">
        <v>374.97137451171875</v>
      </c>
      <c r="H246">
        <v>374.97711181640625</v>
      </c>
      <c r="I246">
        <v>374.97711181640625</v>
      </c>
      <c r="J246">
        <v>374.96566772460937</v>
      </c>
      <c r="K246">
        <v>374.97137451171875</v>
      </c>
      <c r="L246">
        <v>374.97137451171875</v>
      </c>
      <c r="M246">
        <v>374.97137451171875</v>
      </c>
      <c r="N246">
        <v>374.96566772460937</v>
      </c>
      <c r="O246">
        <v>374.97137451171875</v>
      </c>
      <c r="P246">
        <v>374.95993041992187</v>
      </c>
      <c r="Q246">
        <v>374.95993041992187</v>
      </c>
      <c r="R246">
        <v>374.97137451171875</v>
      </c>
      <c r="U246">
        <v>374.97711181640625</v>
      </c>
      <c r="V246">
        <v>374.96566772460937</v>
      </c>
      <c r="W246">
        <v>374.97137451171875</v>
      </c>
      <c r="Z246">
        <v>374.97137451171875</v>
      </c>
      <c r="AA246">
        <v>374.97711181640625</v>
      </c>
      <c r="AB246">
        <v>374.97137451171875</v>
      </c>
      <c r="AC246">
        <v>374.97137451171875</v>
      </c>
      <c r="AD246">
        <v>374.97137451171875</v>
      </c>
      <c r="AE246">
        <v>374.948486328125</v>
      </c>
      <c r="AF246">
        <v>374.97137451171875</v>
      </c>
      <c r="AG246">
        <v>374.96566772460937</v>
      </c>
      <c r="AH246" s="2">
        <f t="shared" si="99"/>
        <v>6.6735182264014373E-3</v>
      </c>
      <c r="AI246" s="2">
        <f t="shared" si="100"/>
        <v>374.948486328125</v>
      </c>
      <c r="AJ246" s="2">
        <f t="shared" si="101"/>
        <v>374.96014353125418</v>
      </c>
      <c r="AK246" s="2">
        <f t="shared" si="102"/>
        <v>374.97015380859375</v>
      </c>
      <c r="AL246" s="2">
        <f t="shared" si="103"/>
        <v>374.98016408593332</v>
      </c>
      <c r="AM246" s="2">
        <f t="shared" si="104"/>
        <v>374.98281860351562</v>
      </c>
      <c r="AN246" s="89"/>
      <c r="AO246" s="64">
        <f t="shared" ref="AO246" ca="1" si="156">AN245</f>
        <v>531.90922478515222</v>
      </c>
      <c r="AP246" s="88"/>
      <c r="AQ246" s="88"/>
      <c r="AR246" s="88"/>
      <c r="AS246" s="88"/>
      <c r="AT246" s="2"/>
      <c r="AU246" s="123"/>
      <c r="AV246" s="156"/>
    </row>
    <row r="247" spans="1:48">
      <c r="A247" s="14" t="str">
        <f>'data organization'!S248</f>
        <v>245:17:2.64:HS</v>
      </c>
      <c r="B247">
        <v>154.98817443847656</v>
      </c>
      <c r="C247">
        <v>154.99053955078125</v>
      </c>
      <c r="D247">
        <v>154.99053955078125</v>
      </c>
      <c r="E247">
        <v>154.99290466308594</v>
      </c>
      <c r="F247">
        <v>154.98817443847656</v>
      </c>
      <c r="G247">
        <v>154.98817443847656</v>
      </c>
      <c r="H247">
        <v>154.99290466308594</v>
      </c>
      <c r="I247">
        <v>154.99053955078125</v>
      </c>
      <c r="J247">
        <v>154.98817443847656</v>
      </c>
      <c r="K247">
        <v>154.99053955078125</v>
      </c>
      <c r="L247">
        <v>154.98817443847656</v>
      </c>
      <c r="M247">
        <v>154.98580932617187</v>
      </c>
      <c r="N247">
        <v>154.99053955078125</v>
      </c>
      <c r="O247">
        <v>154.98817443847656</v>
      </c>
      <c r="P247">
        <v>154.98580932617187</v>
      </c>
      <c r="Q247">
        <v>154.99053955078125</v>
      </c>
      <c r="R247">
        <v>154.98817443847656</v>
      </c>
      <c r="U247">
        <v>154.98817443847656</v>
      </c>
      <c r="V247">
        <v>154.98817443847656</v>
      </c>
      <c r="W247">
        <v>154.98817443847656</v>
      </c>
      <c r="Z247">
        <v>154.98580932617187</v>
      </c>
      <c r="AA247">
        <v>154.99290466308594</v>
      </c>
      <c r="AB247">
        <v>154.99053955078125</v>
      </c>
      <c r="AC247">
        <v>154.98580932617187</v>
      </c>
      <c r="AD247">
        <v>154.99053955078125</v>
      </c>
      <c r="AE247">
        <v>154.98344421386719</v>
      </c>
      <c r="AF247">
        <v>154.99053955078125</v>
      </c>
      <c r="AG247">
        <v>154.98817443847656</v>
      </c>
      <c r="AH247" s="2">
        <f t="shared" si="99"/>
        <v>2.3256778588211496E-3</v>
      </c>
      <c r="AI247" s="2">
        <f t="shared" si="100"/>
        <v>154.98344421386719</v>
      </c>
      <c r="AJ247" s="2">
        <f t="shared" si="101"/>
        <v>154.98544613635769</v>
      </c>
      <c r="AK247" s="2">
        <f t="shared" si="102"/>
        <v>154.98893465314592</v>
      </c>
      <c r="AL247" s="2">
        <f t="shared" si="103"/>
        <v>154.99242316993414</v>
      </c>
      <c r="AM247" s="2">
        <f t="shared" si="104"/>
        <v>154.99290466308594</v>
      </c>
      <c r="AN247" s="89"/>
      <c r="AO247" s="64">
        <f t="shared" ref="AO247" ca="1" si="157">AN245</f>
        <v>531.90922478515222</v>
      </c>
      <c r="AP247" s="88"/>
      <c r="AQ247" s="88"/>
      <c r="AR247" s="88"/>
      <c r="AS247" s="88"/>
      <c r="AT247" s="2"/>
      <c r="AU247" s="123"/>
      <c r="AV247" s="156"/>
    </row>
    <row r="248" spans="1:48">
      <c r="A248" s="14" t="str">
        <f>'data organization'!S249</f>
        <v>246:17:2.62:HI</v>
      </c>
      <c r="B248">
        <v>558.6785888671875</v>
      </c>
      <c r="C248">
        <v>553.673583984375</v>
      </c>
      <c r="D248">
        <v>570.09613037109375</v>
      </c>
      <c r="E248">
        <v>605.130859375</v>
      </c>
      <c r="F248">
        <v>568.6884765625</v>
      </c>
      <c r="G248">
        <v>542.4124755859375</v>
      </c>
      <c r="H248">
        <v>551.171142578125</v>
      </c>
      <c r="I248">
        <v>543.6636962890625</v>
      </c>
      <c r="J248">
        <v>538.81512451171875</v>
      </c>
      <c r="K248">
        <v>596.05938720703125</v>
      </c>
      <c r="L248">
        <v>521.610595703125</v>
      </c>
      <c r="M248">
        <v>456.38970947265625</v>
      </c>
      <c r="N248">
        <v>512.69549560546875</v>
      </c>
      <c r="O248">
        <v>482.66574096679687</v>
      </c>
      <c r="P248">
        <v>449.0386962890625</v>
      </c>
      <c r="Q248">
        <v>451.22836303710937</v>
      </c>
      <c r="R248">
        <v>502.68557739257812</v>
      </c>
      <c r="U248">
        <v>700.22509765625</v>
      </c>
      <c r="V248">
        <v>526.45916748046875</v>
      </c>
      <c r="W248">
        <v>542.09967041015625</v>
      </c>
      <c r="Z248">
        <v>566.968017578125</v>
      </c>
      <c r="AA248">
        <v>673.32342529296875</v>
      </c>
      <c r="AB248">
        <v>512.53912353515625</v>
      </c>
      <c r="AC248">
        <v>542.56884765625</v>
      </c>
      <c r="AD248">
        <v>606.851318359375</v>
      </c>
      <c r="AE248">
        <v>379.4384765625</v>
      </c>
      <c r="AF248">
        <v>470.93536376953125</v>
      </c>
      <c r="AG248">
        <v>463.42794799804687</v>
      </c>
      <c r="AH248" s="2">
        <f t="shared" si="99"/>
        <v>67.796134484901543</v>
      </c>
      <c r="AI248" s="2">
        <f t="shared" si="100"/>
        <v>379.4384765625</v>
      </c>
      <c r="AJ248" s="2">
        <f t="shared" si="101"/>
        <v>433.64651613327823</v>
      </c>
      <c r="AK248" s="2">
        <f t="shared" si="102"/>
        <v>535.34071786063055</v>
      </c>
      <c r="AL248" s="2">
        <f t="shared" si="103"/>
        <v>637.03491958798281</v>
      </c>
      <c r="AM248" s="2">
        <f t="shared" si="104"/>
        <v>700.22509765625</v>
      </c>
      <c r="AN248" s="89">
        <f ca="1">INDIRECT("'calcBLUE(2)'!R"&amp;ROW('calcBLUE(2)'!$V$17)+(ROW(AN248)-ROW($AN$116))/3&amp;"C"&amp;COLUMN('calcBLUE(2)'!$V$17),FALSE)</f>
        <v>527.03264282073053</v>
      </c>
      <c r="AO248" s="64">
        <f t="shared" ref="AO248" ca="1" si="158">AN248</f>
        <v>527.03264282073053</v>
      </c>
      <c r="AP248" s="88">
        <f>AK248-AK251</f>
        <v>5.0887538364954708</v>
      </c>
      <c r="AQ248" s="88">
        <f>AK249-AK252</f>
        <v>8.1852504189328101E-4</v>
      </c>
      <c r="AR248" s="88">
        <f>AK250-AK253</f>
        <v>-6.757463727637969E-4</v>
      </c>
      <c r="AS248" s="88">
        <f>data3!AM248</f>
        <v>0.12136923882269102</v>
      </c>
      <c r="AT248" s="2"/>
      <c r="AU248" s="123"/>
      <c r="AV248" s="156"/>
    </row>
    <row r="249" spans="1:48">
      <c r="A249" s="14" t="str">
        <f>'data organization'!S250</f>
        <v>247:17:2.62:LO</v>
      </c>
      <c r="B249">
        <v>374.97137451171875</v>
      </c>
      <c r="C249">
        <v>374.97711181640625</v>
      </c>
      <c r="D249">
        <v>374.97137451171875</v>
      </c>
      <c r="E249">
        <v>374.97711181640625</v>
      </c>
      <c r="F249">
        <v>374.97137451171875</v>
      </c>
      <c r="G249">
        <v>374.97137451171875</v>
      </c>
      <c r="H249">
        <v>374.97137451171875</v>
      </c>
      <c r="I249">
        <v>374.97137451171875</v>
      </c>
      <c r="J249">
        <v>374.95993041992187</v>
      </c>
      <c r="K249">
        <v>374.97137451171875</v>
      </c>
      <c r="L249">
        <v>374.97137451171875</v>
      </c>
      <c r="M249">
        <v>374.97137451171875</v>
      </c>
      <c r="N249">
        <v>374.96566772460937</v>
      </c>
      <c r="O249">
        <v>374.96566772460937</v>
      </c>
      <c r="P249">
        <v>374.95993041992187</v>
      </c>
      <c r="Q249">
        <v>374.96566772460937</v>
      </c>
      <c r="R249">
        <v>374.97137451171875</v>
      </c>
      <c r="U249">
        <v>374.97711181640625</v>
      </c>
      <c r="V249">
        <v>374.97137451171875</v>
      </c>
      <c r="W249">
        <v>374.97137451171875</v>
      </c>
      <c r="Z249">
        <v>374.96566772460937</v>
      </c>
      <c r="AA249">
        <v>374.97711181640625</v>
      </c>
      <c r="AB249">
        <v>374.97137451171875</v>
      </c>
      <c r="AC249">
        <v>374.97137451171875</v>
      </c>
      <c r="AD249">
        <v>374.97137451171875</v>
      </c>
      <c r="AE249">
        <v>374.948486328125</v>
      </c>
      <c r="AF249">
        <v>374.97137451171875</v>
      </c>
      <c r="AG249">
        <v>374.96566772460937</v>
      </c>
      <c r="AH249" s="2">
        <f t="shared" si="99"/>
        <v>6.043344325532397E-3</v>
      </c>
      <c r="AI249" s="2">
        <f t="shared" si="100"/>
        <v>374.948486328125</v>
      </c>
      <c r="AJ249" s="2">
        <f t="shared" si="101"/>
        <v>374.96047517080245</v>
      </c>
      <c r="AK249" s="2">
        <f t="shared" si="102"/>
        <v>374.96954018729076</v>
      </c>
      <c r="AL249" s="2">
        <f t="shared" si="103"/>
        <v>374.97860520377907</v>
      </c>
      <c r="AM249" s="2">
        <f t="shared" si="104"/>
        <v>374.97711181640625</v>
      </c>
      <c r="AN249" s="89"/>
      <c r="AO249" s="64">
        <f t="shared" ref="AO249" ca="1" si="159">AN248</f>
        <v>527.03264282073053</v>
      </c>
      <c r="AP249" s="88"/>
      <c r="AQ249" s="88"/>
      <c r="AR249" s="88"/>
      <c r="AS249" s="88"/>
      <c r="AT249" s="2"/>
      <c r="AU249" s="123"/>
      <c r="AV249" s="156"/>
    </row>
    <row r="250" spans="1:48">
      <c r="A250" s="14" t="str">
        <f>'data organization'!S251</f>
        <v>248:17:2.62:HS</v>
      </c>
      <c r="B250">
        <v>154.99053955078125</v>
      </c>
      <c r="C250">
        <v>154.99290466308594</v>
      </c>
      <c r="D250">
        <v>154.99290466308594</v>
      </c>
      <c r="E250">
        <v>154.98817443847656</v>
      </c>
      <c r="F250">
        <v>154.98817443847656</v>
      </c>
      <c r="G250">
        <v>154.99053955078125</v>
      </c>
      <c r="H250">
        <v>154.99053955078125</v>
      </c>
      <c r="I250">
        <v>154.98580932617187</v>
      </c>
      <c r="J250">
        <v>154.98817443847656</v>
      </c>
      <c r="K250">
        <v>154.99290466308594</v>
      </c>
      <c r="L250">
        <v>154.99290466308594</v>
      </c>
      <c r="M250">
        <v>154.98817443847656</v>
      </c>
      <c r="N250">
        <v>154.98817443847656</v>
      </c>
      <c r="O250">
        <v>154.98817443847656</v>
      </c>
      <c r="P250">
        <v>154.98580932617187</v>
      </c>
      <c r="Q250">
        <v>154.98580932617187</v>
      </c>
      <c r="R250">
        <v>154.99290466308594</v>
      </c>
      <c r="U250">
        <v>154.99053955078125</v>
      </c>
      <c r="V250">
        <v>154.99053955078125</v>
      </c>
      <c r="W250">
        <v>154.98817443847656</v>
      </c>
      <c r="Z250">
        <v>154.98817443847656</v>
      </c>
      <c r="AA250">
        <v>154.98817443847656</v>
      </c>
      <c r="AB250">
        <v>154.98817443847656</v>
      </c>
      <c r="AC250">
        <v>154.98817443847656</v>
      </c>
      <c r="AD250">
        <v>154.98817443847656</v>
      </c>
      <c r="AE250">
        <v>154.9810791015625</v>
      </c>
      <c r="AF250">
        <v>154.98580932617187</v>
      </c>
      <c r="AG250">
        <v>154.98344421386719</v>
      </c>
      <c r="AH250" s="2">
        <f t="shared" si="99"/>
        <v>2.9043121752425159E-3</v>
      </c>
      <c r="AI250" s="2">
        <f t="shared" si="100"/>
        <v>154.9810791015625</v>
      </c>
      <c r="AJ250" s="2">
        <f t="shared" si="101"/>
        <v>154.98432477999327</v>
      </c>
      <c r="AK250" s="2">
        <f t="shared" si="102"/>
        <v>154.98868124825614</v>
      </c>
      <c r="AL250" s="2">
        <f t="shared" si="103"/>
        <v>154.99303771651901</v>
      </c>
      <c r="AM250" s="2">
        <f t="shared" si="104"/>
        <v>154.99290466308594</v>
      </c>
      <c r="AN250" s="89"/>
      <c r="AO250" s="64">
        <f t="shared" ref="AO250" ca="1" si="160">AN248</f>
        <v>527.03264282073053</v>
      </c>
      <c r="AP250" s="88"/>
      <c r="AQ250" s="88"/>
      <c r="AR250" s="88"/>
      <c r="AS250" s="88"/>
      <c r="AT250" s="2"/>
      <c r="AU250" s="123"/>
      <c r="AV250" s="156"/>
    </row>
    <row r="251" spans="1:48">
      <c r="A251" s="14" t="str">
        <f>'data organization'!S252</f>
        <v>249:17:2.6:HI</v>
      </c>
      <c r="B251">
        <v>553.36077880859375</v>
      </c>
      <c r="C251">
        <v>548.3558349609375</v>
      </c>
      <c r="D251">
        <v>564.6219482421875</v>
      </c>
      <c r="E251">
        <v>599.3438720703125</v>
      </c>
      <c r="F251">
        <v>563.3707275390625</v>
      </c>
      <c r="G251">
        <v>537.2510986328125</v>
      </c>
      <c r="H251">
        <v>545.85333251953125</v>
      </c>
      <c r="I251">
        <v>538.5023193359375</v>
      </c>
      <c r="J251">
        <v>533.8101806640625</v>
      </c>
      <c r="K251">
        <v>590.42877197265625</v>
      </c>
      <c r="L251">
        <v>516.60565185546875</v>
      </c>
      <c r="M251">
        <v>452.16677856445312</v>
      </c>
      <c r="N251">
        <v>507.6905517578125</v>
      </c>
      <c r="O251">
        <v>478.1300048828125</v>
      </c>
      <c r="P251">
        <v>444.81573486328125</v>
      </c>
      <c r="Q251">
        <v>446.8489990234375</v>
      </c>
      <c r="R251">
        <v>497.99343872070312</v>
      </c>
      <c r="U251">
        <v>693.4996337890625</v>
      </c>
      <c r="V251">
        <v>521.29779052734375</v>
      </c>
      <c r="W251">
        <v>536.93829345703125</v>
      </c>
      <c r="Z251">
        <v>561.6502685546875</v>
      </c>
      <c r="AA251">
        <v>666.91082763671875</v>
      </c>
      <c r="AB251">
        <v>507.6905517578125</v>
      </c>
      <c r="AC251">
        <v>537.407470703125</v>
      </c>
      <c r="AD251">
        <v>601.0643310546875</v>
      </c>
      <c r="AE251">
        <v>375.84115600585937</v>
      </c>
      <c r="AF251">
        <v>466.5560302734375</v>
      </c>
      <c r="AG251">
        <v>459.04861450195312</v>
      </c>
      <c r="AH251" s="2">
        <f t="shared" si="99"/>
        <v>67.135519882483052</v>
      </c>
      <c r="AI251" s="2">
        <f t="shared" si="100"/>
        <v>375.84115600585937</v>
      </c>
      <c r="AJ251" s="2">
        <f t="shared" si="101"/>
        <v>429.54868420041049</v>
      </c>
      <c r="AK251" s="2">
        <f t="shared" si="102"/>
        <v>530.25196402413508</v>
      </c>
      <c r="AL251" s="2">
        <f t="shared" si="103"/>
        <v>630.95524384785972</v>
      </c>
      <c r="AM251" s="2">
        <f t="shared" si="104"/>
        <v>693.4996337890625</v>
      </c>
      <c r="AN251" s="89">
        <f ca="1">INDIRECT("'calcBLUE(2)'!R"&amp;ROW('calcBLUE(2)'!$V$17)+(ROW(AN251)-ROW($AN$116))/3&amp;"C"&amp;COLUMN('calcBLUE(2)'!$V$17),FALSE)</f>
        <v>522.12489302494737</v>
      </c>
      <c r="AO251" s="64">
        <f t="shared" ref="AO251" ca="1" si="161">AN251</f>
        <v>522.12489302494737</v>
      </c>
      <c r="AP251" s="88">
        <f>AK251-AK254</f>
        <v>5.0999156406948032</v>
      </c>
      <c r="AQ251" s="88">
        <f>AK252-AK255</f>
        <v>-1.22833251953125E-3</v>
      </c>
      <c r="AR251" s="88">
        <f>AK253-AK256</f>
        <v>1.689365931838438E-4</v>
      </c>
      <c r="AS251" s="88">
        <f>data3!AM251</f>
        <v>0.12200229398665918</v>
      </c>
      <c r="AT251" s="2"/>
      <c r="AU251" s="123"/>
      <c r="AV251" s="156"/>
    </row>
    <row r="252" spans="1:48">
      <c r="A252" s="14" t="str">
        <f>'data organization'!S253</f>
        <v>250:17:2.6:LO</v>
      </c>
      <c r="B252">
        <v>374.97137451171875</v>
      </c>
      <c r="C252">
        <v>374.97711181640625</v>
      </c>
      <c r="D252">
        <v>374.97137451171875</v>
      </c>
      <c r="E252">
        <v>374.97137451171875</v>
      </c>
      <c r="F252">
        <v>374.97711181640625</v>
      </c>
      <c r="G252">
        <v>374.97137451171875</v>
      </c>
      <c r="H252">
        <v>374.97137451171875</v>
      </c>
      <c r="I252">
        <v>374.97137451171875</v>
      </c>
      <c r="J252">
        <v>374.95993041992187</v>
      </c>
      <c r="K252">
        <v>374.97137451171875</v>
      </c>
      <c r="L252">
        <v>374.97137451171875</v>
      </c>
      <c r="M252">
        <v>374.95993041992187</v>
      </c>
      <c r="N252">
        <v>374.97137451171875</v>
      </c>
      <c r="O252">
        <v>374.95993041992187</v>
      </c>
      <c r="P252">
        <v>374.95993041992187</v>
      </c>
      <c r="Q252">
        <v>374.96566772460937</v>
      </c>
      <c r="R252">
        <v>374.97711181640625</v>
      </c>
      <c r="U252">
        <v>374.97711181640625</v>
      </c>
      <c r="V252">
        <v>374.97137451171875</v>
      </c>
      <c r="W252">
        <v>374.97137451171875</v>
      </c>
      <c r="Z252">
        <v>374.97137451171875</v>
      </c>
      <c r="AA252">
        <v>374.97137451171875</v>
      </c>
      <c r="AB252">
        <v>374.97137451171875</v>
      </c>
      <c r="AC252">
        <v>374.96566772460937</v>
      </c>
      <c r="AD252">
        <v>374.97137451171875</v>
      </c>
      <c r="AE252">
        <v>374.9542236328125</v>
      </c>
      <c r="AF252">
        <v>374.95993041992187</v>
      </c>
      <c r="AG252">
        <v>374.95993041992187</v>
      </c>
      <c r="AH252" s="2">
        <f t="shared" si="99"/>
        <v>6.3236899666531208E-3</v>
      </c>
      <c r="AI252" s="2">
        <f t="shared" si="100"/>
        <v>374.9542236328125</v>
      </c>
      <c r="AJ252" s="2">
        <f t="shared" si="101"/>
        <v>374.95923612729888</v>
      </c>
      <c r="AK252" s="2">
        <f t="shared" si="102"/>
        <v>374.96872166224887</v>
      </c>
      <c r="AL252" s="2">
        <f t="shared" si="103"/>
        <v>374.97820719719886</v>
      </c>
      <c r="AM252" s="2">
        <f t="shared" si="104"/>
        <v>374.97711181640625</v>
      </c>
      <c r="AN252" s="89"/>
      <c r="AO252" s="64">
        <f t="shared" ref="AO252" ca="1" si="162">AN251</f>
        <v>522.12489302494737</v>
      </c>
      <c r="AP252" s="88"/>
      <c r="AQ252" s="88"/>
      <c r="AR252" s="88"/>
      <c r="AS252" s="88"/>
      <c r="AT252" s="2"/>
      <c r="AU252" s="123"/>
      <c r="AV252" s="156"/>
    </row>
    <row r="253" spans="1:48">
      <c r="A253" s="14" t="str">
        <f>'data organization'!S254</f>
        <v>251:17:2.6:HS</v>
      </c>
      <c r="B253">
        <v>154.99053955078125</v>
      </c>
      <c r="C253">
        <v>154.99290466308594</v>
      </c>
      <c r="D253">
        <v>154.98817443847656</v>
      </c>
      <c r="E253">
        <v>154.98817443847656</v>
      </c>
      <c r="F253">
        <v>154.99290466308594</v>
      </c>
      <c r="G253">
        <v>154.99053955078125</v>
      </c>
      <c r="H253">
        <v>154.99053955078125</v>
      </c>
      <c r="I253">
        <v>154.98580932617187</v>
      </c>
      <c r="J253">
        <v>154.98817443847656</v>
      </c>
      <c r="K253">
        <v>154.99290466308594</v>
      </c>
      <c r="L253">
        <v>154.99290466308594</v>
      </c>
      <c r="M253">
        <v>154.99053955078125</v>
      </c>
      <c r="N253">
        <v>154.98817443847656</v>
      </c>
      <c r="O253">
        <v>154.98817443847656</v>
      </c>
      <c r="P253">
        <v>154.98817443847656</v>
      </c>
      <c r="Q253">
        <v>154.98817443847656</v>
      </c>
      <c r="R253">
        <v>154.99290466308594</v>
      </c>
      <c r="U253">
        <v>154.99053955078125</v>
      </c>
      <c r="V253">
        <v>154.99053955078125</v>
      </c>
      <c r="W253">
        <v>154.99053955078125</v>
      </c>
      <c r="Z253">
        <v>154.99053955078125</v>
      </c>
      <c r="AA253">
        <v>154.98817443847656</v>
      </c>
      <c r="AB253">
        <v>154.98580932617187</v>
      </c>
      <c r="AC253">
        <v>154.98580932617187</v>
      </c>
      <c r="AD253">
        <v>154.98817443847656</v>
      </c>
      <c r="AE253">
        <v>154.98580932617187</v>
      </c>
      <c r="AF253">
        <v>154.98344421386719</v>
      </c>
      <c r="AG253">
        <v>154.99290466308594</v>
      </c>
      <c r="AH253" s="2">
        <f t="shared" si="99"/>
        <v>2.6147300339003855E-3</v>
      </c>
      <c r="AI253" s="2">
        <f t="shared" si="100"/>
        <v>154.98344421386719</v>
      </c>
      <c r="AJ253" s="2">
        <f t="shared" si="101"/>
        <v>154.98543489957805</v>
      </c>
      <c r="AK253" s="2">
        <f t="shared" si="102"/>
        <v>154.98935699462891</v>
      </c>
      <c r="AL253" s="2">
        <f t="shared" si="103"/>
        <v>154.99327908967976</v>
      </c>
      <c r="AM253" s="2">
        <f t="shared" si="104"/>
        <v>154.99290466308594</v>
      </c>
      <c r="AN253" s="89"/>
      <c r="AO253" s="64">
        <f t="shared" ref="AO253" ca="1" si="163">AN251</f>
        <v>522.12489302494737</v>
      </c>
      <c r="AP253" s="88"/>
      <c r="AQ253" s="88"/>
      <c r="AR253" s="88"/>
      <c r="AS253" s="88"/>
      <c r="AT253" s="2"/>
      <c r="AU253" s="123"/>
      <c r="AV253" s="156"/>
    </row>
    <row r="254" spans="1:48">
      <c r="A254" s="14" t="str">
        <f>'data organization'!S255</f>
        <v>252:17:2.58:HI</v>
      </c>
      <c r="B254">
        <v>548.04302978515625</v>
      </c>
      <c r="C254">
        <v>543.0380859375</v>
      </c>
      <c r="D254">
        <v>559.30419921875</v>
      </c>
      <c r="E254">
        <v>593.556884765625</v>
      </c>
      <c r="F254">
        <v>557.89654541015625</v>
      </c>
      <c r="G254">
        <v>532.0897216796875</v>
      </c>
      <c r="H254">
        <v>540.53558349609375</v>
      </c>
      <c r="I254">
        <v>533.3409423828125</v>
      </c>
      <c r="J254">
        <v>528.6488037109375</v>
      </c>
      <c r="K254">
        <v>584.7982177734375</v>
      </c>
      <c r="L254">
        <v>511.60067749023437</v>
      </c>
      <c r="M254">
        <v>447.78744506835937</v>
      </c>
      <c r="N254">
        <v>502.84197998046875</v>
      </c>
      <c r="O254">
        <v>473.59426879882813</v>
      </c>
      <c r="P254">
        <v>440.4364013671875</v>
      </c>
      <c r="Q254">
        <v>442.62606811523437</v>
      </c>
      <c r="R254">
        <v>493.1448974609375</v>
      </c>
      <c r="U254">
        <v>686.9306640625</v>
      </c>
      <c r="V254">
        <v>516.2928466796875</v>
      </c>
      <c r="W254">
        <v>531.77691650390625</v>
      </c>
      <c r="Z254">
        <v>556.17608642578125</v>
      </c>
      <c r="AA254">
        <v>660.49822998046875</v>
      </c>
      <c r="AB254">
        <v>502.84197998046875</v>
      </c>
      <c r="AC254">
        <v>532.24615478515625</v>
      </c>
      <c r="AD254">
        <v>595.27734375</v>
      </c>
      <c r="AE254">
        <v>372.24383544921875</v>
      </c>
      <c r="AF254">
        <v>462.02029418945312</v>
      </c>
      <c r="AG254">
        <v>454.66925048828125</v>
      </c>
      <c r="AH254" s="2">
        <f t="shared" si="99"/>
        <v>66.498621257421959</v>
      </c>
      <c r="AI254" s="2">
        <f t="shared" si="100"/>
        <v>372.24383544921875</v>
      </c>
      <c r="AJ254" s="2">
        <f t="shared" si="101"/>
        <v>425.40411649730731</v>
      </c>
      <c r="AK254" s="2">
        <f t="shared" si="102"/>
        <v>525.15204838344027</v>
      </c>
      <c r="AL254" s="2">
        <f t="shared" si="103"/>
        <v>624.89998026957323</v>
      </c>
      <c r="AM254" s="2">
        <f t="shared" si="104"/>
        <v>686.9306640625</v>
      </c>
      <c r="AN254" s="89">
        <f ca="1">INDIRECT("'calcBLUE(2)'!R"&amp;ROW('calcBLUE(2)'!$V$17)+(ROW(AN254)-ROW($AN$116))/3&amp;"C"&amp;COLUMN('calcBLUE(2)'!$V$17),FALSE)</f>
        <v>517.19154468062084</v>
      </c>
      <c r="AO254" s="64">
        <f t="shared" ref="AO254" ca="1" si="164">AN254</f>
        <v>517.19154468062084</v>
      </c>
      <c r="AP254" s="88">
        <f>AK254-AK257</f>
        <v>5.1446064540317593</v>
      </c>
      <c r="AQ254" s="88">
        <f>AK255-AK258</f>
        <v>1.8375941685349062E-3</v>
      </c>
      <c r="AR254" s="88">
        <f>AK256-AK259</f>
        <v>1.18255615234375E-3</v>
      </c>
      <c r="AS254" s="88">
        <f>data3!AM254</f>
        <v>0.1222563097553877</v>
      </c>
      <c r="AT254" s="2"/>
      <c r="AU254" s="123"/>
      <c r="AV254" s="156"/>
    </row>
    <row r="255" spans="1:48">
      <c r="A255" s="14" t="str">
        <f>'data organization'!S256</f>
        <v>253:17:2.58:LO</v>
      </c>
      <c r="B255">
        <v>374.97137451171875</v>
      </c>
      <c r="C255">
        <v>374.97711181640625</v>
      </c>
      <c r="D255">
        <v>374.97137451171875</v>
      </c>
      <c r="E255">
        <v>374.97711181640625</v>
      </c>
      <c r="F255">
        <v>374.97137451171875</v>
      </c>
      <c r="G255">
        <v>374.97137451171875</v>
      </c>
      <c r="H255">
        <v>374.97711181640625</v>
      </c>
      <c r="I255">
        <v>374.97137451171875</v>
      </c>
      <c r="J255">
        <v>374.96566772460937</v>
      </c>
      <c r="K255">
        <v>374.97137451171875</v>
      </c>
      <c r="L255">
        <v>374.97137451171875</v>
      </c>
      <c r="M255">
        <v>374.95993041992187</v>
      </c>
      <c r="N255">
        <v>374.97711181640625</v>
      </c>
      <c r="O255">
        <v>374.96566772460937</v>
      </c>
      <c r="P255">
        <v>374.95993041992187</v>
      </c>
      <c r="Q255">
        <v>374.96566772460937</v>
      </c>
      <c r="R255">
        <v>374.97137451171875</v>
      </c>
      <c r="U255">
        <v>374.97711181640625</v>
      </c>
      <c r="V255">
        <v>374.97137451171875</v>
      </c>
      <c r="W255">
        <v>374.97137451171875</v>
      </c>
      <c r="Z255">
        <v>374.96566772460937</v>
      </c>
      <c r="AA255">
        <v>374.98281860351562</v>
      </c>
      <c r="AB255">
        <v>374.97137451171875</v>
      </c>
      <c r="AC255">
        <v>374.97137451171875</v>
      </c>
      <c r="AD255">
        <v>374.97137451171875</v>
      </c>
      <c r="AE255">
        <v>374.9542236328125</v>
      </c>
      <c r="AF255">
        <v>374.95993041992187</v>
      </c>
      <c r="AG255">
        <v>374.96566772460937</v>
      </c>
      <c r="AH255" s="2">
        <f t="shared" si="99"/>
        <v>6.3497537346606453E-3</v>
      </c>
      <c r="AI255" s="2">
        <f t="shared" si="100"/>
        <v>374.9542236328125</v>
      </c>
      <c r="AJ255" s="2">
        <f t="shared" si="101"/>
        <v>374.96042536416638</v>
      </c>
      <c r="AK255" s="2">
        <f t="shared" si="102"/>
        <v>374.9699499947684</v>
      </c>
      <c r="AL255" s="2">
        <f t="shared" si="103"/>
        <v>374.97947462537041</v>
      </c>
      <c r="AM255" s="2">
        <f t="shared" si="104"/>
        <v>374.98281860351562</v>
      </c>
      <c r="AN255" s="89"/>
      <c r="AO255" s="64">
        <f t="shared" ref="AO255" ca="1" si="165">AN254</f>
        <v>517.19154468062084</v>
      </c>
      <c r="AP255" s="88"/>
      <c r="AQ255" s="88"/>
      <c r="AR255" s="88"/>
      <c r="AS255" s="88"/>
      <c r="AT255" s="2"/>
      <c r="AU255" s="123"/>
      <c r="AV255" s="156"/>
    </row>
    <row r="256" spans="1:48">
      <c r="A256" s="14" t="str">
        <f>'data organization'!S257</f>
        <v>254:17:2.58:HS</v>
      </c>
      <c r="B256">
        <v>154.99290466308594</v>
      </c>
      <c r="C256">
        <v>154.99053955078125</v>
      </c>
      <c r="D256">
        <v>154.99053955078125</v>
      </c>
      <c r="E256">
        <v>154.99290466308594</v>
      </c>
      <c r="F256">
        <v>154.99290466308594</v>
      </c>
      <c r="G256">
        <v>154.98580932617187</v>
      </c>
      <c r="H256">
        <v>154.99053955078125</v>
      </c>
      <c r="I256">
        <v>154.98580932617187</v>
      </c>
      <c r="J256">
        <v>154.98580932617187</v>
      </c>
      <c r="K256">
        <v>154.99053955078125</v>
      </c>
      <c r="L256">
        <v>154.99053955078125</v>
      </c>
      <c r="M256">
        <v>154.98817443847656</v>
      </c>
      <c r="N256">
        <v>154.99053955078125</v>
      </c>
      <c r="O256">
        <v>154.99290466308594</v>
      </c>
      <c r="P256">
        <v>154.98817443847656</v>
      </c>
      <c r="Q256">
        <v>154.98344421386719</v>
      </c>
      <c r="R256">
        <v>154.99290466308594</v>
      </c>
      <c r="U256">
        <v>154.98817443847656</v>
      </c>
      <c r="V256">
        <v>154.98580932617187</v>
      </c>
      <c r="W256">
        <v>154.99290466308594</v>
      </c>
      <c r="Z256">
        <v>154.98817443847656</v>
      </c>
      <c r="AA256">
        <v>154.98817443847656</v>
      </c>
      <c r="AB256">
        <v>154.98580932617187</v>
      </c>
      <c r="AC256">
        <v>154.99053955078125</v>
      </c>
      <c r="AD256">
        <v>154.98817443847656</v>
      </c>
      <c r="AE256">
        <v>154.98817443847656</v>
      </c>
      <c r="AF256">
        <v>154.98344421386719</v>
      </c>
      <c r="AG256">
        <v>154.99290466308594</v>
      </c>
      <c r="AH256" s="2">
        <f t="shared" si="99"/>
        <v>2.9797614194961653E-3</v>
      </c>
      <c r="AI256" s="2">
        <f t="shared" si="100"/>
        <v>154.98344421386719</v>
      </c>
      <c r="AJ256" s="2">
        <f t="shared" si="101"/>
        <v>154.98471841590649</v>
      </c>
      <c r="AK256" s="2">
        <f t="shared" si="102"/>
        <v>154.98918805803572</v>
      </c>
      <c r="AL256" s="2">
        <f t="shared" si="103"/>
        <v>154.99365770016496</v>
      </c>
      <c r="AM256" s="2">
        <f t="shared" si="104"/>
        <v>154.99290466308594</v>
      </c>
      <c r="AN256" s="89"/>
      <c r="AO256" s="64">
        <f t="shared" ref="AO256" ca="1" si="166">AN254</f>
        <v>517.19154468062084</v>
      </c>
      <c r="AP256" s="88"/>
      <c r="AQ256" s="88"/>
      <c r="AR256" s="88"/>
      <c r="AS256" s="88"/>
      <c r="AT256" s="2"/>
      <c r="AU256" s="123"/>
      <c r="AV256" s="156"/>
    </row>
    <row r="257" spans="1:48">
      <c r="A257" s="14" t="str">
        <f>'data organization'!S258</f>
        <v>255:17:2.56:HI</v>
      </c>
      <c r="B257">
        <v>542.72528076171875</v>
      </c>
      <c r="C257">
        <v>537.876708984375</v>
      </c>
      <c r="D257">
        <v>553.83001708984375</v>
      </c>
      <c r="E257">
        <v>587.7698974609375</v>
      </c>
      <c r="F257">
        <v>552.42236328125</v>
      </c>
      <c r="G257">
        <v>526.77197265625</v>
      </c>
      <c r="H257">
        <v>535.21783447265625</v>
      </c>
      <c r="I257">
        <v>528.17962646484375</v>
      </c>
      <c r="J257">
        <v>523.4874267578125</v>
      </c>
      <c r="K257">
        <v>579.01123046875</v>
      </c>
      <c r="L257">
        <v>506.75210571289062</v>
      </c>
      <c r="M257">
        <v>443.40811157226562</v>
      </c>
      <c r="N257">
        <v>497.8370361328125</v>
      </c>
      <c r="O257">
        <v>468.902099609375</v>
      </c>
      <c r="P257">
        <v>436.21347045898437</v>
      </c>
      <c r="Q257">
        <v>438.24673461914062</v>
      </c>
      <c r="R257">
        <v>488.29632568359375</v>
      </c>
      <c r="U257">
        <v>680.048828125</v>
      </c>
      <c r="V257">
        <v>511.28787231445312</v>
      </c>
      <c r="W257">
        <v>526.61553955078125</v>
      </c>
      <c r="Z257">
        <v>550.701904296875</v>
      </c>
      <c r="AA257">
        <v>654.08563232421875</v>
      </c>
      <c r="AB257">
        <v>497.8370361328125</v>
      </c>
      <c r="AC257">
        <v>527.08477783203125</v>
      </c>
      <c r="AD257">
        <v>589.4903564453125</v>
      </c>
      <c r="AE257">
        <v>368.4901123046875</v>
      </c>
      <c r="AF257">
        <v>457.48455810546875</v>
      </c>
      <c r="AG257">
        <v>450.13351440429687</v>
      </c>
      <c r="AH257" s="2">
        <f t="shared" si="99"/>
        <v>65.852843004134527</v>
      </c>
      <c r="AI257" s="2">
        <f t="shared" si="100"/>
        <v>368.4901123046875</v>
      </c>
      <c r="AJ257" s="2">
        <f t="shared" si="101"/>
        <v>421.22817742320672</v>
      </c>
      <c r="AK257" s="2">
        <f t="shared" si="102"/>
        <v>520.00744192940851</v>
      </c>
      <c r="AL257" s="2">
        <f t="shared" si="103"/>
        <v>618.78670643561031</v>
      </c>
      <c r="AM257" s="2">
        <f t="shared" si="104"/>
        <v>680.048828125</v>
      </c>
      <c r="AN257" s="89">
        <f ca="1">INDIRECT("'calcBLUE(2)'!R"&amp;ROW('calcBLUE(2)'!$V$17)+(ROW(AN257)-ROW($AN$116))/3&amp;"C"&amp;COLUMN('calcBLUE(2)'!$V$17),FALSE)</f>
        <v>512.24792482228293</v>
      </c>
      <c r="AO257" s="64">
        <f t="shared" ref="AO257" ca="1" si="167">AN257</f>
        <v>512.24792482228293</v>
      </c>
      <c r="AP257" s="88">
        <f>AK257-AK260</f>
        <v>5.1725409371512114</v>
      </c>
      <c r="AQ257" s="88">
        <f>AK258-AK261</f>
        <v>-4.0871756419846861E-4</v>
      </c>
      <c r="AR257" s="88">
        <f>AK259-AK262</f>
        <v>-6.757463727637969E-4</v>
      </c>
      <c r="AS257" s="88">
        <f>data3!AM257</f>
        <v>0.1209055992864787</v>
      </c>
      <c r="AT257" s="2"/>
      <c r="AU257" s="123"/>
      <c r="AV257" s="156"/>
    </row>
    <row r="258" spans="1:48">
      <c r="A258" s="14" t="str">
        <f>'data organization'!S259</f>
        <v>256:17:2.56:LO</v>
      </c>
      <c r="B258">
        <v>374.96566772460937</v>
      </c>
      <c r="C258">
        <v>374.96566772460937</v>
      </c>
      <c r="D258">
        <v>374.97137451171875</v>
      </c>
      <c r="E258">
        <v>374.97711181640625</v>
      </c>
      <c r="F258">
        <v>374.96566772460937</v>
      </c>
      <c r="G258">
        <v>374.97137451171875</v>
      </c>
      <c r="H258">
        <v>374.97711181640625</v>
      </c>
      <c r="I258">
        <v>374.96566772460937</v>
      </c>
      <c r="J258">
        <v>374.96566772460937</v>
      </c>
      <c r="K258">
        <v>374.96566772460937</v>
      </c>
      <c r="L258">
        <v>374.97137451171875</v>
      </c>
      <c r="M258">
        <v>374.95993041992187</v>
      </c>
      <c r="N258">
        <v>374.97711181640625</v>
      </c>
      <c r="O258">
        <v>374.97137451171875</v>
      </c>
      <c r="P258">
        <v>374.95993041992187</v>
      </c>
      <c r="Q258">
        <v>374.96566772460937</v>
      </c>
      <c r="R258">
        <v>374.97711181640625</v>
      </c>
      <c r="U258">
        <v>374.97137451171875</v>
      </c>
      <c r="V258">
        <v>374.96566772460937</v>
      </c>
      <c r="W258">
        <v>374.97137451171875</v>
      </c>
      <c r="Z258">
        <v>374.97137451171875</v>
      </c>
      <c r="AA258">
        <v>374.98281860351562</v>
      </c>
      <c r="AB258">
        <v>374.97137451171875</v>
      </c>
      <c r="AC258">
        <v>374.95993041992187</v>
      </c>
      <c r="AD258">
        <v>374.96566772460937</v>
      </c>
      <c r="AE258">
        <v>374.9542236328125</v>
      </c>
      <c r="AF258">
        <v>374.95993041992187</v>
      </c>
      <c r="AG258">
        <v>374.95993041992187</v>
      </c>
      <c r="AH258" s="2">
        <f t="shared" si="99"/>
        <v>6.685449017449217E-3</v>
      </c>
      <c r="AI258" s="2">
        <f t="shared" si="100"/>
        <v>374.9542236328125</v>
      </c>
      <c r="AJ258" s="2">
        <f t="shared" si="101"/>
        <v>374.9580842270737</v>
      </c>
      <c r="AK258" s="2">
        <f t="shared" si="102"/>
        <v>374.96811240059986</v>
      </c>
      <c r="AL258" s="2">
        <f t="shared" si="103"/>
        <v>374.97814057412603</v>
      </c>
      <c r="AM258" s="2">
        <f t="shared" si="104"/>
        <v>374.98281860351562</v>
      </c>
      <c r="AN258" s="89"/>
      <c r="AO258" s="64">
        <f t="shared" ref="AO258" ca="1" si="168">AN257</f>
        <v>512.24792482228293</v>
      </c>
      <c r="AP258" s="88"/>
      <c r="AQ258" s="88"/>
      <c r="AR258" s="88"/>
      <c r="AS258" s="88"/>
      <c r="AT258" s="2"/>
      <c r="AU258" s="123"/>
      <c r="AV258" s="156"/>
    </row>
    <row r="259" spans="1:48">
      <c r="A259" s="14" t="str">
        <f>'data organization'!S260</f>
        <v>257:17:2.56:HS</v>
      </c>
      <c r="B259">
        <v>154.98817443847656</v>
      </c>
      <c r="C259">
        <v>154.99053955078125</v>
      </c>
      <c r="D259">
        <v>154.98817443847656</v>
      </c>
      <c r="E259">
        <v>154.99053955078125</v>
      </c>
      <c r="F259">
        <v>154.98580932617187</v>
      </c>
      <c r="G259">
        <v>154.98817443847656</v>
      </c>
      <c r="H259">
        <v>154.98817443847656</v>
      </c>
      <c r="I259">
        <v>154.99053955078125</v>
      </c>
      <c r="J259">
        <v>154.98817443847656</v>
      </c>
      <c r="K259">
        <v>154.98580932617187</v>
      </c>
      <c r="L259">
        <v>154.98817443847656</v>
      </c>
      <c r="M259">
        <v>154.98580932617187</v>
      </c>
      <c r="N259">
        <v>154.98817443847656</v>
      </c>
      <c r="O259">
        <v>154.98817443847656</v>
      </c>
      <c r="P259">
        <v>154.98344421386719</v>
      </c>
      <c r="Q259">
        <v>154.98817443847656</v>
      </c>
      <c r="R259">
        <v>154.99053955078125</v>
      </c>
      <c r="U259">
        <v>154.99290466308594</v>
      </c>
      <c r="V259">
        <v>154.98580932617187</v>
      </c>
      <c r="W259">
        <v>154.98817443847656</v>
      </c>
      <c r="Z259">
        <v>154.98580932617187</v>
      </c>
      <c r="AA259">
        <v>154.99290466308594</v>
      </c>
      <c r="AB259">
        <v>154.99053955078125</v>
      </c>
      <c r="AC259">
        <v>154.98817443847656</v>
      </c>
      <c r="AD259">
        <v>154.98817443847656</v>
      </c>
      <c r="AE259">
        <v>154.9810791015625</v>
      </c>
      <c r="AF259">
        <v>154.98580932617187</v>
      </c>
      <c r="AG259">
        <v>154.98817443847656</v>
      </c>
      <c r="AH259" s="2">
        <f t="shared" ref="AH259:AH322" si="169">STDEV(B259:AG259)</f>
        <v>2.5690543786364077E-3</v>
      </c>
      <c r="AI259" s="2">
        <f t="shared" ref="AI259:AI322" si="170">MIN(B259:AG259)</f>
        <v>154.9810791015625</v>
      </c>
      <c r="AJ259" s="2">
        <f t="shared" ref="AJ259:AJ322" si="171">AK259-1.5*AH259</f>
        <v>154.98415192031541</v>
      </c>
      <c r="AK259" s="2">
        <f t="shared" ref="AK259:AK322" si="172">AVERAGE(B259:AG259)</f>
        <v>154.98800550188338</v>
      </c>
      <c r="AL259" s="2">
        <f t="shared" ref="AL259:AL322" si="173">AK259+1.5*AH259</f>
        <v>154.99185908345135</v>
      </c>
      <c r="AM259" s="2">
        <f t="shared" ref="AM259:AM322" si="174">MAX(B259:AG259)</f>
        <v>154.99290466308594</v>
      </c>
      <c r="AN259" s="89"/>
      <c r="AO259" s="64">
        <f t="shared" ref="AO259" ca="1" si="175">AN257</f>
        <v>512.24792482228293</v>
      </c>
      <c r="AP259" s="88"/>
      <c r="AQ259" s="88"/>
      <c r="AR259" s="88"/>
      <c r="AS259" s="88"/>
      <c r="AT259" s="2"/>
      <c r="AU259" s="123"/>
      <c r="AV259" s="156"/>
    </row>
    <row r="260" spans="1:48">
      <c r="A260" s="14" t="str">
        <f>'data organization'!S261</f>
        <v>258:17:2.54:HI</v>
      </c>
      <c r="B260">
        <v>537.2510986328125</v>
      </c>
      <c r="C260">
        <v>532.5589599609375</v>
      </c>
      <c r="D260">
        <v>548.3558349609375</v>
      </c>
      <c r="E260">
        <v>581.98291015625</v>
      </c>
      <c r="F260">
        <v>546.94818115234375</v>
      </c>
      <c r="G260">
        <v>521.610595703125</v>
      </c>
      <c r="H260">
        <v>530.05645751953125</v>
      </c>
      <c r="I260">
        <v>522.86181640625</v>
      </c>
      <c r="J260">
        <v>518.32611083984375</v>
      </c>
      <c r="K260">
        <v>573.2242431640625</v>
      </c>
      <c r="L260">
        <v>501.59075927734375</v>
      </c>
      <c r="M260">
        <v>438.87234497070312</v>
      </c>
      <c r="N260">
        <v>492.98846435546875</v>
      </c>
      <c r="O260">
        <v>464.2099609375</v>
      </c>
      <c r="P260">
        <v>431.83413696289062</v>
      </c>
      <c r="Q260">
        <v>433.86740112304687</v>
      </c>
      <c r="R260">
        <v>483.44778442382812</v>
      </c>
      <c r="U260">
        <v>673.32342529296875</v>
      </c>
      <c r="V260">
        <v>506.12649536132813</v>
      </c>
      <c r="W260">
        <v>521.29779052734375</v>
      </c>
      <c r="Z260">
        <v>545.22772216796875</v>
      </c>
      <c r="AA260">
        <v>647.6729736328125</v>
      </c>
      <c r="AB260">
        <v>492.83206176757812</v>
      </c>
      <c r="AC260">
        <v>521.92340087890625</v>
      </c>
      <c r="AD260">
        <v>583.54693603515625</v>
      </c>
      <c r="AE260">
        <v>364.89279174804687</v>
      </c>
      <c r="AF260">
        <v>452.94879150390625</v>
      </c>
      <c r="AG260">
        <v>445.5977783203125</v>
      </c>
      <c r="AH260" s="2">
        <f t="shared" si="169"/>
        <v>65.21410285427072</v>
      </c>
      <c r="AI260" s="2">
        <f t="shared" si="170"/>
        <v>364.89279174804687</v>
      </c>
      <c r="AJ260" s="2">
        <f t="shared" si="171"/>
        <v>417.01374671085125</v>
      </c>
      <c r="AK260" s="2">
        <f t="shared" si="172"/>
        <v>514.8349009922573</v>
      </c>
      <c r="AL260" s="2">
        <f t="shared" si="173"/>
        <v>612.65605527366336</v>
      </c>
      <c r="AM260" s="2">
        <f t="shared" si="174"/>
        <v>673.32342529296875</v>
      </c>
      <c r="AN260" s="89">
        <f ca="1">INDIRECT("'calcBLUE(2)'!R"&amp;ROW('calcBLUE(2)'!$V$17)+(ROW(AN260)-ROW($AN$116))/3&amp;"C"&amp;COLUMN('calcBLUE(2)'!$V$17),FALSE)</f>
        <v>507.35892299642393</v>
      </c>
      <c r="AO260" s="64">
        <f t="shared" ref="AO260" ca="1" si="176">AN260</f>
        <v>507.35892299642393</v>
      </c>
      <c r="AP260" s="88">
        <f>AK260-AK263</f>
        <v>5.1837049211774797</v>
      </c>
      <c r="AQ260" s="88">
        <f>AK261-AK264</f>
        <v>1.6348702566801876E-3</v>
      </c>
      <c r="AR260" s="88">
        <f>AK262-AK265</f>
        <v>1.0980878557518281E-3</v>
      </c>
      <c r="AS260" s="88">
        <f>data3!AM260</f>
        <v>0.12572359269665156</v>
      </c>
      <c r="AT260" s="2"/>
      <c r="AU260" s="123"/>
      <c r="AV260" s="156"/>
    </row>
    <row r="261" spans="1:48">
      <c r="A261" s="14" t="str">
        <f>'data organization'!S262</f>
        <v>259:17:2.54:LO</v>
      </c>
      <c r="B261">
        <v>374.97137451171875</v>
      </c>
      <c r="C261">
        <v>374.96566772460937</v>
      </c>
      <c r="D261">
        <v>374.97711181640625</v>
      </c>
      <c r="E261">
        <v>374.97711181640625</v>
      </c>
      <c r="F261">
        <v>374.97711181640625</v>
      </c>
      <c r="G261">
        <v>374.97137451171875</v>
      </c>
      <c r="H261">
        <v>374.97711181640625</v>
      </c>
      <c r="I261">
        <v>374.96566772460937</v>
      </c>
      <c r="J261">
        <v>374.96566772460937</v>
      </c>
      <c r="K261">
        <v>374.97137451171875</v>
      </c>
      <c r="L261">
        <v>374.97137451171875</v>
      </c>
      <c r="M261">
        <v>374.97137451171875</v>
      </c>
      <c r="N261">
        <v>374.97137451171875</v>
      </c>
      <c r="O261">
        <v>374.96566772460937</v>
      </c>
      <c r="P261">
        <v>374.9542236328125</v>
      </c>
      <c r="Q261">
        <v>374.95993041992187</v>
      </c>
      <c r="R261">
        <v>374.98281860351562</v>
      </c>
      <c r="U261">
        <v>374.97137451171875</v>
      </c>
      <c r="V261">
        <v>374.97137451171875</v>
      </c>
      <c r="W261">
        <v>374.96566772460937</v>
      </c>
      <c r="Z261">
        <v>374.96566772460937</v>
      </c>
      <c r="AA261">
        <v>374.97137451171875</v>
      </c>
      <c r="AB261">
        <v>374.96566772460937</v>
      </c>
      <c r="AC261">
        <v>374.96566772460937</v>
      </c>
      <c r="AD261">
        <v>374.97137451171875</v>
      </c>
      <c r="AE261">
        <v>374.9542236328125</v>
      </c>
      <c r="AF261">
        <v>374.95993041992187</v>
      </c>
      <c r="AG261">
        <v>374.95993041992187</v>
      </c>
      <c r="AH261" s="2">
        <f t="shared" si="169"/>
        <v>6.8756368651969003E-3</v>
      </c>
      <c r="AI261" s="2">
        <f t="shared" si="170"/>
        <v>374.9542236328125</v>
      </c>
      <c r="AJ261" s="2">
        <f t="shared" si="171"/>
        <v>374.95820766286624</v>
      </c>
      <c r="AK261" s="2">
        <f t="shared" si="172"/>
        <v>374.96852111816406</v>
      </c>
      <c r="AL261" s="2">
        <f t="shared" si="173"/>
        <v>374.97883457346188</v>
      </c>
      <c r="AM261" s="2">
        <f t="shared" si="174"/>
        <v>374.98281860351562</v>
      </c>
      <c r="AN261" s="89"/>
      <c r="AO261" s="64">
        <f t="shared" ref="AO261" ca="1" si="177">AN260</f>
        <v>507.35892299642393</v>
      </c>
      <c r="AP261" s="88"/>
      <c r="AQ261" s="88"/>
      <c r="AR261" s="88"/>
      <c r="AS261" s="88"/>
      <c r="AT261" s="2"/>
      <c r="AU261" s="123"/>
      <c r="AV261" s="156"/>
    </row>
    <row r="262" spans="1:48">
      <c r="A262" s="14" t="str">
        <f>'data organization'!S263</f>
        <v>260:17:2.54:HS</v>
      </c>
      <c r="B262">
        <v>154.99290466308594</v>
      </c>
      <c r="C262">
        <v>154.98580932617187</v>
      </c>
      <c r="D262">
        <v>154.99290466308594</v>
      </c>
      <c r="E262">
        <v>154.99290466308594</v>
      </c>
      <c r="F262">
        <v>154.98580932617187</v>
      </c>
      <c r="G262">
        <v>154.99053955078125</v>
      </c>
      <c r="H262">
        <v>154.99053955078125</v>
      </c>
      <c r="I262">
        <v>154.99053955078125</v>
      </c>
      <c r="J262">
        <v>154.98817443847656</v>
      </c>
      <c r="K262">
        <v>154.98817443847656</v>
      </c>
      <c r="L262">
        <v>154.99053955078125</v>
      </c>
      <c r="M262">
        <v>154.98817443847656</v>
      </c>
      <c r="N262">
        <v>154.98817443847656</v>
      </c>
      <c r="O262">
        <v>154.98580932617187</v>
      </c>
      <c r="P262">
        <v>154.98817443847656</v>
      </c>
      <c r="Q262">
        <v>154.99053955078125</v>
      </c>
      <c r="R262">
        <v>154.99053955078125</v>
      </c>
      <c r="U262">
        <v>154.99290466308594</v>
      </c>
      <c r="V262">
        <v>154.98817443847656</v>
      </c>
      <c r="W262">
        <v>154.98580932617187</v>
      </c>
      <c r="Z262">
        <v>154.98580932617187</v>
      </c>
      <c r="AA262">
        <v>154.99526977539062</v>
      </c>
      <c r="AB262">
        <v>154.98817443847656</v>
      </c>
      <c r="AC262">
        <v>154.98344421386719</v>
      </c>
      <c r="AD262">
        <v>154.98817443847656</v>
      </c>
      <c r="AE262">
        <v>154.98580932617187</v>
      </c>
      <c r="AF262">
        <v>154.98344421386719</v>
      </c>
      <c r="AG262">
        <v>154.98580932617187</v>
      </c>
      <c r="AH262" s="2">
        <f t="shared" si="169"/>
        <v>3.0436382563514743E-3</v>
      </c>
      <c r="AI262" s="2">
        <f t="shared" si="170"/>
        <v>154.98344421386719</v>
      </c>
      <c r="AJ262" s="2">
        <f t="shared" si="171"/>
        <v>154.98411579087161</v>
      </c>
      <c r="AK262" s="2">
        <f t="shared" si="172"/>
        <v>154.98868124825614</v>
      </c>
      <c r="AL262" s="2">
        <f t="shared" si="173"/>
        <v>154.99324670564067</v>
      </c>
      <c r="AM262" s="2">
        <f t="shared" si="174"/>
        <v>154.99526977539062</v>
      </c>
      <c r="AN262" s="89"/>
      <c r="AO262" s="64">
        <f t="shared" ref="AO262" ca="1" si="178">AN260</f>
        <v>507.35892299642393</v>
      </c>
      <c r="AP262" s="88"/>
      <c r="AQ262" s="88"/>
      <c r="AR262" s="88"/>
      <c r="AS262" s="88"/>
      <c r="AT262" s="2"/>
      <c r="AU262" s="123"/>
      <c r="AV262" s="156"/>
    </row>
    <row r="263" spans="1:48">
      <c r="A263" s="14" t="str">
        <f>'data organization'!S264</f>
        <v>261:17:2.52:HI</v>
      </c>
      <c r="B263">
        <v>531.93328857421875</v>
      </c>
      <c r="C263">
        <v>527.08477783203125</v>
      </c>
      <c r="D263">
        <v>542.72528076171875</v>
      </c>
      <c r="E263">
        <v>576.03955078125</v>
      </c>
      <c r="F263">
        <v>541.4739990234375</v>
      </c>
      <c r="G263">
        <v>516.44921875</v>
      </c>
      <c r="H263">
        <v>524.582275390625</v>
      </c>
      <c r="I263">
        <v>517.5440673828125</v>
      </c>
      <c r="J263">
        <v>513.00830078125</v>
      </c>
      <c r="K263">
        <v>567.5936279296875</v>
      </c>
      <c r="L263">
        <v>496.58578491210937</v>
      </c>
      <c r="M263">
        <v>434.49301147460937</v>
      </c>
      <c r="N263">
        <v>487.9835205078125</v>
      </c>
      <c r="O263">
        <v>459.517822265625</v>
      </c>
      <c r="P263">
        <v>427.45480346679687</v>
      </c>
      <c r="Q263">
        <v>429.48806762695312</v>
      </c>
      <c r="R263">
        <v>478.59921264648437</v>
      </c>
      <c r="U263">
        <v>666.5980224609375</v>
      </c>
      <c r="V263">
        <v>501.12155151367187</v>
      </c>
      <c r="W263">
        <v>516.13641357421875</v>
      </c>
      <c r="Z263">
        <v>539.7535400390625</v>
      </c>
      <c r="AA263">
        <v>641.10400390625</v>
      </c>
      <c r="AB263">
        <v>487.9835205078125</v>
      </c>
      <c r="AC263">
        <v>516.60565185546875</v>
      </c>
      <c r="AD263">
        <v>577.60357666015625</v>
      </c>
      <c r="AE263">
        <v>361.13909912109375</v>
      </c>
      <c r="AF263">
        <v>448.41305541992187</v>
      </c>
      <c r="AG263">
        <v>441.21844482421875</v>
      </c>
      <c r="AH263" s="2">
        <f t="shared" si="169"/>
        <v>64.55570343825697</v>
      </c>
      <c r="AI263" s="2">
        <f t="shared" si="170"/>
        <v>361.13909912109375</v>
      </c>
      <c r="AJ263" s="2">
        <f t="shared" si="171"/>
        <v>412.81764091369439</v>
      </c>
      <c r="AK263" s="2">
        <f t="shared" si="172"/>
        <v>509.65119607107982</v>
      </c>
      <c r="AL263" s="2">
        <f t="shared" si="173"/>
        <v>606.48475122846526</v>
      </c>
      <c r="AM263" s="2">
        <f t="shared" si="174"/>
        <v>666.5980224609375</v>
      </c>
      <c r="AN263" s="89">
        <f ca="1">INDIRECT("'calcBLUE(2)'!R"&amp;ROW('calcBLUE(2)'!$V$17)+(ROW(AN263)-ROW($AN$116))/3&amp;"C"&amp;COLUMN('calcBLUE(2)'!$V$17),FALSE)</f>
        <v>502.2750982780081</v>
      </c>
      <c r="AO263" s="64">
        <f t="shared" ref="AO263" ca="1" si="179">AN263</f>
        <v>502.2750982780081</v>
      </c>
      <c r="AP263" s="88">
        <f>AK263-AK266</f>
        <v>5.21722412109375</v>
      </c>
      <c r="AQ263" s="88">
        <f>AK264-AK267</f>
        <v>2.0381382535106241E-4</v>
      </c>
      <c r="AR263" s="88">
        <f>AK265-AK268</f>
        <v>1.689365931838438E-4</v>
      </c>
      <c r="AS263" s="88">
        <f>data3!AM263</f>
        <v>0.12325997506418496</v>
      </c>
      <c r="AT263" s="2"/>
      <c r="AU263" s="123"/>
      <c r="AV263" s="156"/>
    </row>
    <row r="264" spans="1:48">
      <c r="A264" s="14" t="str">
        <f>'data organization'!S265</f>
        <v>262:17:2.52:LO</v>
      </c>
      <c r="B264">
        <v>374.96566772460937</v>
      </c>
      <c r="C264">
        <v>374.97137451171875</v>
      </c>
      <c r="D264">
        <v>374.96566772460937</v>
      </c>
      <c r="E264">
        <v>374.97711181640625</v>
      </c>
      <c r="F264">
        <v>374.97711181640625</v>
      </c>
      <c r="G264">
        <v>374.97137451171875</v>
      </c>
      <c r="H264">
        <v>374.96566772460937</v>
      </c>
      <c r="I264">
        <v>374.96566772460937</v>
      </c>
      <c r="J264">
        <v>374.96566772460937</v>
      </c>
      <c r="K264">
        <v>374.97137451171875</v>
      </c>
      <c r="L264">
        <v>374.97137451171875</v>
      </c>
      <c r="M264">
        <v>374.95993041992187</v>
      </c>
      <c r="N264">
        <v>374.97137451171875</v>
      </c>
      <c r="O264">
        <v>374.96566772460937</v>
      </c>
      <c r="P264">
        <v>374.9542236328125</v>
      </c>
      <c r="Q264">
        <v>374.95993041992187</v>
      </c>
      <c r="R264">
        <v>374.96566772460937</v>
      </c>
      <c r="U264">
        <v>374.97137451171875</v>
      </c>
      <c r="V264">
        <v>374.96566772460937</v>
      </c>
      <c r="W264">
        <v>374.97137451171875</v>
      </c>
      <c r="Z264">
        <v>374.97137451171875</v>
      </c>
      <c r="AA264">
        <v>374.97137451171875</v>
      </c>
      <c r="AB264">
        <v>374.96566772460937</v>
      </c>
      <c r="AC264">
        <v>374.96566772460937</v>
      </c>
      <c r="AD264">
        <v>374.97137451171875</v>
      </c>
      <c r="AE264">
        <v>374.948486328125</v>
      </c>
      <c r="AF264">
        <v>374.95993041992187</v>
      </c>
      <c r="AG264">
        <v>374.96566772460937</v>
      </c>
      <c r="AH264" s="2">
        <f t="shared" si="169"/>
        <v>6.298006474395353E-3</v>
      </c>
      <c r="AI264" s="2">
        <f t="shared" si="170"/>
        <v>374.948486328125</v>
      </c>
      <c r="AJ264" s="2">
        <f t="shared" si="171"/>
        <v>374.95743923819578</v>
      </c>
      <c r="AK264" s="2">
        <f t="shared" si="172"/>
        <v>374.96688624790738</v>
      </c>
      <c r="AL264" s="2">
        <f t="shared" si="173"/>
        <v>374.97633325761899</v>
      </c>
      <c r="AM264" s="2">
        <f t="shared" si="174"/>
        <v>374.97711181640625</v>
      </c>
      <c r="AN264" s="89"/>
      <c r="AO264" s="64">
        <f t="shared" ref="AO264" ca="1" si="180">AN263</f>
        <v>502.2750982780081</v>
      </c>
      <c r="AP264" s="88"/>
      <c r="AQ264" s="88"/>
      <c r="AR264" s="88"/>
      <c r="AS264" s="88"/>
      <c r="AT264" s="2"/>
      <c r="AU264" s="123"/>
      <c r="AV264" s="156"/>
    </row>
    <row r="265" spans="1:48">
      <c r="A265" s="14" t="str">
        <f>'data organization'!S266</f>
        <v>263:17:2.52:HS</v>
      </c>
      <c r="B265">
        <v>154.98817443847656</v>
      </c>
      <c r="C265">
        <v>154.98817443847656</v>
      </c>
      <c r="D265">
        <v>154.98817443847656</v>
      </c>
      <c r="E265">
        <v>154.99053955078125</v>
      </c>
      <c r="F265">
        <v>154.98580932617187</v>
      </c>
      <c r="G265">
        <v>154.98580932617187</v>
      </c>
      <c r="H265">
        <v>154.99053955078125</v>
      </c>
      <c r="I265">
        <v>154.98580932617187</v>
      </c>
      <c r="J265">
        <v>154.98817443847656</v>
      </c>
      <c r="K265">
        <v>154.98817443847656</v>
      </c>
      <c r="L265">
        <v>154.98817443847656</v>
      </c>
      <c r="M265">
        <v>154.99053955078125</v>
      </c>
      <c r="N265">
        <v>154.99053955078125</v>
      </c>
      <c r="O265">
        <v>154.98580932617187</v>
      </c>
      <c r="P265">
        <v>154.98344421386719</v>
      </c>
      <c r="Q265">
        <v>154.98580932617187</v>
      </c>
      <c r="R265">
        <v>154.99053955078125</v>
      </c>
      <c r="U265">
        <v>154.98580932617187</v>
      </c>
      <c r="V265">
        <v>154.99053955078125</v>
      </c>
      <c r="W265">
        <v>154.98817443847656</v>
      </c>
      <c r="Z265">
        <v>154.98817443847656</v>
      </c>
      <c r="AA265">
        <v>154.98817443847656</v>
      </c>
      <c r="AB265">
        <v>154.98580932617187</v>
      </c>
      <c r="AC265">
        <v>154.98817443847656</v>
      </c>
      <c r="AD265">
        <v>154.99290466308594</v>
      </c>
      <c r="AE265">
        <v>154.9810791015625</v>
      </c>
      <c r="AF265">
        <v>154.98344421386719</v>
      </c>
      <c r="AG265">
        <v>154.98580932617187</v>
      </c>
      <c r="AH265" s="2">
        <f t="shared" si="169"/>
        <v>2.6246156269437303E-3</v>
      </c>
      <c r="AI265" s="2">
        <f t="shared" si="170"/>
        <v>154.9810791015625</v>
      </c>
      <c r="AJ265" s="2">
        <f t="shared" si="171"/>
        <v>154.98364623695997</v>
      </c>
      <c r="AK265" s="2">
        <f t="shared" si="172"/>
        <v>154.98758316040039</v>
      </c>
      <c r="AL265" s="2">
        <f t="shared" si="173"/>
        <v>154.99152008384081</v>
      </c>
      <c r="AM265" s="2">
        <f t="shared" si="174"/>
        <v>154.99290466308594</v>
      </c>
      <c r="AN265" s="89"/>
      <c r="AO265" s="64">
        <f t="shared" ref="AO265" ca="1" si="181">AN263</f>
        <v>502.2750982780081</v>
      </c>
      <c r="AP265" s="88"/>
      <c r="AQ265" s="88"/>
      <c r="AR265" s="88"/>
      <c r="AS265" s="88"/>
      <c r="AT265" s="2"/>
      <c r="AU265" s="123"/>
      <c r="AV265" s="156"/>
    </row>
    <row r="266" spans="1:48">
      <c r="A266" s="14" t="str">
        <f>'data organization'!S267</f>
        <v>264:17:2.5:HI</v>
      </c>
      <c r="B266">
        <v>526.45916748046875</v>
      </c>
      <c r="C266">
        <v>521.7669677734375</v>
      </c>
      <c r="D266">
        <v>537.2510986328125</v>
      </c>
      <c r="E266">
        <v>570.09613037109375</v>
      </c>
      <c r="F266">
        <v>535.84344482421875</v>
      </c>
      <c r="G266">
        <v>511.1314697265625</v>
      </c>
      <c r="H266">
        <v>519.2645263671875</v>
      </c>
      <c r="I266">
        <v>512.3826904296875</v>
      </c>
      <c r="J266">
        <v>507.84695434570313</v>
      </c>
      <c r="K266">
        <v>561.806640625</v>
      </c>
      <c r="L266">
        <v>491.4244384765625</v>
      </c>
      <c r="M266">
        <v>429.957275390625</v>
      </c>
      <c r="N266">
        <v>482.97854614257812</v>
      </c>
      <c r="O266">
        <v>454.82565307617187</v>
      </c>
      <c r="P266">
        <v>423.07546997070312</v>
      </c>
      <c r="Q266">
        <v>425.10873413085937</v>
      </c>
      <c r="R266">
        <v>473.75067138671875</v>
      </c>
      <c r="U266">
        <v>659.87255859375</v>
      </c>
      <c r="V266">
        <v>495.96017456054687</v>
      </c>
      <c r="W266">
        <v>510.81863403320312</v>
      </c>
      <c r="Z266">
        <v>534.2794189453125</v>
      </c>
      <c r="AA266">
        <v>634.53497314453125</v>
      </c>
      <c r="AB266">
        <v>482.97854614257812</v>
      </c>
      <c r="AC266">
        <v>511.28787231445312</v>
      </c>
      <c r="AD266">
        <v>571.81658935546875</v>
      </c>
      <c r="AE266">
        <v>357.3853759765625</v>
      </c>
      <c r="AF266">
        <v>443.72091674804687</v>
      </c>
      <c r="AG266">
        <v>436.52627563476562</v>
      </c>
      <c r="AH266" s="2">
        <f t="shared" si="169"/>
        <v>63.927516587772359</v>
      </c>
      <c r="AI266" s="2">
        <f t="shared" si="170"/>
        <v>357.3853759765625</v>
      </c>
      <c r="AJ266" s="2">
        <f t="shared" si="171"/>
        <v>408.54269706832753</v>
      </c>
      <c r="AK266" s="2">
        <f t="shared" si="172"/>
        <v>504.43397194998607</v>
      </c>
      <c r="AL266" s="2">
        <f t="shared" si="173"/>
        <v>600.32524683164456</v>
      </c>
      <c r="AM266" s="2">
        <f t="shared" si="174"/>
        <v>659.87255859375</v>
      </c>
      <c r="AN266" s="89">
        <f ca="1">INDIRECT("'calcBLUE(2)'!R"&amp;ROW('calcBLUE(2)'!$V$17)+(ROW(AN266)-ROW($AN$116))/3&amp;"C"&amp;COLUMN('calcBLUE(2)'!$V$17),FALSE)</f>
        <v>497.29089368615729</v>
      </c>
      <c r="AO266" s="64">
        <f t="shared" ref="AO266" ca="1" si="182">AN266</f>
        <v>497.29089368615729</v>
      </c>
      <c r="AP266" s="88">
        <f>AK266-AK269</f>
        <v>5.2507422310965808</v>
      </c>
      <c r="AQ266" s="88">
        <f>AK267-AK270</f>
        <v>1.2250627790422186E-3</v>
      </c>
      <c r="AR266" s="88">
        <f>AK268-AK271</f>
        <v>-9.2915126253956259E-4</v>
      </c>
      <c r="AS266" s="88">
        <f>data3!AM266</f>
        <v>0.12540149688720703</v>
      </c>
      <c r="AT266" s="2"/>
      <c r="AU266" s="123"/>
      <c r="AV266" s="156"/>
    </row>
    <row r="267" spans="1:48">
      <c r="A267" s="14" t="str">
        <f>'data organization'!S268</f>
        <v>265:17:2.5:LO</v>
      </c>
      <c r="B267">
        <v>374.97137451171875</v>
      </c>
      <c r="C267">
        <v>374.96566772460937</v>
      </c>
      <c r="D267">
        <v>374.96566772460937</v>
      </c>
      <c r="E267">
        <v>374.97137451171875</v>
      </c>
      <c r="F267">
        <v>374.96566772460937</v>
      </c>
      <c r="G267">
        <v>374.96566772460937</v>
      </c>
      <c r="H267">
        <v>374.97137451171875</v>
      </c>
      <c r="I267">
        <v>374.97137451171875</v>
      </c>
      <c r="J267">
        <v>374.96566772460937</v>
      </c>
      <c r="K267">
        <v>374.97137451171875</v>
      </c>
      <c r="L267">
        <v>374.97711181640625</v>
      </c>
      <c r="M267">
        <v>374.95993041992187</v>
      </c>
      <c r="N267">
        <v>374.96566772460937</v>
      </c>
      <c r="O267">
        <v>374.96566772460937</v>
      </c>
      <c r="P267">
        <v>374.95993041992187</v>
      </c>
      <c r="Q267">
        <v>374.96566772460937</v>
      </c>
      <c r="R267">
        <v>374.96566772460937</v>
      </c>
      <c r="U267">
        <v>374.97711181640625</v>
      </c>
      <c r="V267">
        <v>374.96566772460937</v>
      </c>
      <c r="W267">
        <v>374.97137451171875</v>
      </c>
      <c r="Z267">
        <v>374.95993041992187</v>
      </c>
      <c r="AA267">
        <v>374.97711181640625</v>
      </c>
      <c r="AB267">
        <v>374.96566772460937</v>
      </c>
      <c r="AC267">
        <v>374.97137451171875</v>
      </c>
      <c r="AD267">
        <v>374.96566772460937</v>
      </c>
      <c r="AE267">
        <v>374.948486328125</v>
      </c>
      <c r="AF267">
        <v>374.95993041992187</v>
      </c>
      <c r="AG267">
        <v>374.95993041992187</v>
      </c>
      <c r="AH267" s="2">
        <f t="shared" si="169"/>
        <v>6.2415203712218661E-3</v>
      </c>
      <c r="AI267" s="2">
        <f t="shared" si="170"/>
        <v>374.948486328125</v>
      </c>
      <c r="AJ267" s="2">
        <f t="shared" si="171"/>
        <v>374.95732015352519</v>
      </c>
      <c r="AK267" s="2">
        <f t="shared" si="172"/>
        <v>374.96668243408203</v>
      </c>
      <c r="AL267" s="2">
        <f t="shared" si="173"/>
        <v>374.97604471463887</v>
      </c>
      <c r="AM267" s="2">
        <f t="shared" si="174"/>
        <v>374.97711181640625</v>
      </c>
      <c r="AN267" s="89"/>
      <c r="AO267" s="64">
        <f t="shared" ref="AO267" ca="1" si="183">AN266</f>
        <v>497.29089368615729</v>
      </c>
      <c r="AP267" s="88"/>
      <c r="AQ267" s="88"/>
      <c r="AR267" s="88"/>
      <c r="AS267" s="88"/>
      <c r="AT267" s="2"/>
      <c r="AU267" s="123"/>
      <c r="AV267" s="156"/>
    </row>
    <row r="268" spans="1:48">
      <c r="A268" s="14" t="str">
        <f>'data organization'!S269</f>
        <v>266:17:2.5:HS</v>
      </c>
      <c r="B268">
        <v>154.98580932617187</v>
      </c>
      <c r="C268">
        <v>154.98817443847656</v>
      </c>
      <c r="D268">
        <v>154.98817443847656</v>
      </c>
      <c r="E268">
        <v>154.99053955078125</v>
      </c>
      <c r="F268">
        <v>154.99053955078125</v>
      </c>
      <c r="G268">
        <v>154.98580932617187</v>
      </c>
      <c r="H268">
        <v>154.99053955078125</v>
      </c>
      <c r="I268">
        <v>154.98580932617187</v>
      </c>
      <c r="J268">
        <v>154.98817443847656</v>
      </c>
      <c r="K268">
        <v>154.98817443847656</v>
      </c>
      <c r="L268">
        <v>154.98817443847656</v>
      </c>
      <c r="M268">
        <v>154.98580932617187</v>
      </c>
      <c r="N268">
        <v>154.98580932617187</v>
      </c>
      <c r="O268">
        <v>154.98817443847656</v>
      </c>
      <c r="P268">
        <v>154.97871398925781</v>
      </c>
      <c r="Q268">
        <v>154.98817443847656</v>
      </c>
      <c r="R268">
        <v>154.98580932617187</v>
      </c>
      <c r="U268">
        <v>154.99290466308594</v>
      </c>
      <c r="V268">
        <v>154.98817443847656</v>
      </c>
      <c r="W268">
        <v>154.98817443847656</v>
      </c>
      <c r="Z268">
        <v>154.99290466308594</v>
      </c>
      <c r="AA268">
        <v>154.98817443847656</v>
      </c>
      <c r="AB268">
        <v>154.98580932617187</v>
      </c>
      <c r="AC268">
        <v>154.98817443847656</v>
      </c>
      <c r="AD268">
        <v>154.98817443847656</v>
      </c>
      <c r="AE268">
        <v>154.9810791015625</v>
      </c>
      <c r="AF268">
        <v>154.98580932617187</v>
      </c>
      <c r="AG268">
        <v>154.98580932617187</v>
      </c>
      <c r="AH268" s="2">
        <f t="shared" si="169"/>
        <v>2.9535734289277862E-3</v>
      </c>
      <c r="AI268" s="2">
        <f t="shared" si="170"/>
        <v>154.97871398925781</v>
      </c>
      <c r="AJ268" s="2">
        <f t="shared" si="171"/>
        <v>154.9829838636638</v>
      </c>
      <c r="AK268" s="2">
        <f t="shared" si="172"/>
        <v>154.98741422380721</v>
      </c>
      <c r="AL268" s="2">
        <f t="shared" si="173"/>
        <v>154.99184458395061</v>
      </c>
      <c r="AM268" s="2">
        <f t="shared" si="174"/>
        <v>154.99290466308594</v>
      </c>
      <c r="AN268" s="89"/>
      <c r="AO268" s="64">
        <f t="shared" ref="AO268" ca="1" si="184">AN266</f>
        <v>497.29089368615729</v>
      </c>
      <c r="AP268" s="88"/>
      <c r="AQ268" s="88"/>
      <c r="AR268" s="88"/>
      <c r="AS268" s="88"/>
      <c r="AT268" s="2"/>
      <c r="AU268" s="123"/>
      <c r="AV268" s="156"/>
    </row>
    <row r="269" spans="1:48">
      <c r="A269" s="14" t="str">
        <f>'data organization'!S270</f>
        <v>267:17:2.48:HI</v>
      </c>
      <c r="B269">
        <v>520.9849853515625</v>
      </c>
      <c r="C269">
        <v>516.2928466796875</v>
      </c>
      <c r="D269">
        <v>531.6204833984375</v>
      </c>
      <c r="E269">
        <v>564.30914306640625</v>
      </c>
      <c r="F269">
        <v>530.3692626953125</v>
      </c>
      <c r="G269">
        <v>505.65728759765625</v>
      </c>
      <c r="H269">
        <v>513.94671630859375</v>
      </c>
      <c r="I269">
        <v>507.06494140625</v>
      </c>
      <c r="J269">
        <v>502.5291748046875</v>
      </c>
      <c r="K269">
        <v>555.86328125</v>
      </c>
      <c r="L269">
        <v>486.41946411132812</v>
      </c>
      <c r="M269">
        <v>425.57794189453125</v>
      </c>
      <c r="N269">
        <v>477.81719970703125</v>
      </c>
      <c r="O269">
        <v>450.13351440429687</v>
      </c>
      <c r="P269">
        <v>418.69610595703125</v>
      </c>
      <c r="Q269">
        <v>420.7293701171875</v>
      </c>
      <c r="R269">
        <v>468.74569702148437</v>
      </c>
      <c r="U269">
        <v>652.8343505859375</v>
      </c>
      <c r="V269">
        <v>490.79879760742187</v>
      </c>
      <c r="W269">
        <v>505.50088500976563</v>
      </c>
      <c r="Z269">
        <v>528.6488037109375</v>
      </c>
      <c r="AA269">
        <v>627.9659423828125</v>
      </c>
      <c r="AB269">
        <v>477.97360229492187</v>
      </c>
      <c r="AC269">
        <v>505.9700927734375</v>
      </c>
      <c r="AD269">
        <v>565.8731689453125</v>
      </c>
      <c r="AE269">
        <v>353.63165283203125</v>
      </c>
      <c r="AF269">
        <v>439.1851806640625</v>
      </c>
      <c r="AG269">
        <v>431.99053955078125</v>
      </c>
      <c r="AH269" s="2">
        <f t="shared" si="169"/>
        <v>63.244995122189309</v>
      </c>
      <c r="AI269" s="2">
        <f t="shared" si="170"/>
        <v>353.63165283203125</v>
      </c>
      <c r="AJ269" s="2">
        <f t="shared" si="171"/>
        <v>404.31573703560554</v>
      </c>
      <c r="AK269" s="2">
        <f t="shared" si="172"/>
        <v>499.18322971888949</v>
      </c>
      <c r="AL269" s="2">
        <f t="shared" si="173"/>
        <v>594.05072240217351</v>
      </c>
      <c r="AM269" s="2">
        <f t="shared" si="174"/>
        <v>652.8343505859375</v>
      </c>
      <c r="AN269" s="89">
        <f ca="1">INDIRECT("'calcBLUE(2)'!R"&amp;ROW('calcBLUE(2)'!$V$17)+(ROW(AN269)-ROW($AN$116))/3&amp;"C"&amp;COLUMN('calcBLUE(2)'!$V$17),FALSE)</f>
        <v>492.22009340176078</v>
      </c>
      <c r="AO269" s="64">
        <f t="shared" ref="AO269" ca="1" si="185">AN269</f>
        <v>492.22009340176078</v>
      </c>
      <c r="AP269" s="88">
        <f>AK269-AK272</f>
        <v>5.2898374285016416</v>
      </c>
      <c r="AQ269" s="88">
        <f>AK270-AK273</f>
        <v>-1.2239728655458748E-3</v>
      </c>
      <c r="AR269" s="88">
        <f>AK271-AK274</f>
        <v>1.3514927455275938E-3</v>
      </c>
      <c r="AS269" s="88">
        <f>data3!AM269</f>
        <v>0.125743712148358</v>
      </c>
      <c r="AT269" s="2"/>
      <c r="AU269" s="123"/>
      <c r="AV269" s="156"/>
    </row>
    <row r="270" spans="1:48">
      <c r="A270" s="14" t="str">
        <f>'data organization'!S271</f>
        <v>268:17:2.48:LO</v>
      </c>
      <c r="B270">
        <v>374.97137451171875</v>
      </c>
      <c r="C270">
        <v>374.96566772460937</v>
      </c>
      <c r="D270">
        <v>374.97137451171875</v>
      </c>
      <c r="E270">
        <v>374.97711181640625</v>
      </c>
      <c r="F270">
        <v>374.96566772460937</v>
      </c>
      <c r="G270">
        <v>374.96566772460937</v>
      </c>
      <c r="H270">
        <v>374.96566772460937</v>
      </c>
      <c r="I270">
        <v>374.97137451171875</v>
      </c>
      <c r="J270">
        <v>374.95993041992187</v>
      </c>
      <c r="K270">
        <v>374.96566772460937</v>
      </c>
      <c r="L270">
        <v>374.97137451171875</v>
      </c>
      <c r="M270">
        <v>374.95993041992187</v>
      </c>
      <c r="N270">
        <v>374.96566772460937</v>
      </c>
      <c r="O270">
        <v>374.9542236328125</v>
      </c>
      <c r="P270">
        <v>374.9542236328125</v>
      </c>
      <c r="Q270">
        <v>374.95993041992187</v>
      </c>
      <c r="R270">
        <v>374.97137451171875</v>
      </c>
      <c r="U270">
        <v>374.97711181640625</v>
      </c>
      <c r="V270">
        <v>374.97137451171875</v>
      </c>
      <c r="W270">
        <v>374.96566772460937</v>
      </c>
      <c r="Z270">
        <v>374.96566772460937</v>
      </c>
      <c r="AA270">
        <v>374.97711181640625</v>
      </c>
      <c r="AB270">
        <v>374.96566772460937</v>
      </c>
      <c r="AC270">
        <v>374.96566772460937</v>
      </c>
      <c r="AD270">
        <v>374.96566772460937</v>
      </c>
      <c r="AE270">
        <v>374.94277954101562</v>
      </c>
      <c r="AF270">
        <v>374.95993041992187</v>
      </c>
      <c r="AG270">
        <v>374.95993041992187</v>
      </c>
      <c r="AH270" s="2">
        <f t="shared" si="169"/>
        <v>7.5460414326203283E-3</v>
      </c>
      <c r="AI270" s="2">
        <f t="shared" si="170"/>
        <v>374.94277954101562</v>
      </c>
      <c r="AJ270" s="2">
        <f t="shared" si="171"/>
        <v>374.95413830915408</v>
      </c>
      <c r="AK270" s="2">
        <f t="shared" si="172"/>
        <v>374.96545737130299</v>
      </c>
      <c r="AL270" s="2">
        <f t="shared" si="173"/>
        <v>374.9767764334519</v>
      </c>
      <c r="AM270" s="2">
        <f t="shared" si="174"/>
        <v>374.97711181640625</v>
      </c>
      <c r="AN270" s="89"/>
      <c r="AO270" s="64">
        <f t="shared" ref="AO270" ca="1" si="186">AN269</f>
        <v>492.22009340176078</v>
      </c>
      <c r="AP270" s="88"/>
      <c r="AQ270" s="88"/>
      <c r="AR270" s="88"/>
      <c r="AS270" s="88"/>
      <c r="AT270" s="2"/>
      <c r="AU270" s="123"/>
      <c r="AV270" s="156"/>
    </row>
    <row r="271" spans="1:48">
      <c r="A271" s="14" t="str">
        <f>'data organization'!S272</f>
        <v>269:17:2.48:HS</v>
      </c>
      <c r="B271">
        <v>154.98817443847656</v>
      </c>
      <c r="C271">
        <v>154.98817443847656</v>
      </c>
      <c r="D271">
        <v>154.98580932617187</v>
      </c>
      <c r="E271">
        <v>154.99053955078125</v>
      </c>
      <c r="F271">
        <v>154.98817443847656</v>
      </c>
      <c r="G271">
        <v>154.99053955078125</v>
      </c>
      <c r="H271">
        <v>154.99053955078125</v>
      </c>
      <c r="I271">
        <v>154.99053955078125</v>
      </c>
      <c r="J271">
        <v>154.99290466308594</v>
      </c>
      <c r="K271">
        <v>154.98580932617187</v>
      </c>
      <c r="L271">
        <v>154.98817443847656</v>
      </c>
      <c r="M271">
        <v>154.98344421386719</v>
      </c>
      <c r="N271">
        <v>154.98580932617187</v>
      </c>
      <c r="O271">
        <v>154.98817443847656</v>
      </c>
      <c r="P271">
        <v>154.98817443847656</v>
      </c>
      <c r="Q271">
        <v>154.98817443847656</v>
      </c>
      <c r="R271">
        <v>154.98580932617187</v>
      </c>
      <c r="U271">
        <v>154.99053955078125</v>
      </c>
      <c r="V271">
        <v>154.99290466308594</v>
      </c>
      <c r="W271">
        <v>154.99290466308594</v>
      </c>
      <c r="Z271">
        <v>154.98817443847656</v>
      </c>
      <c r="AA271">
        <v>154.98817443847656</v>
      </c>
      <c r="AB271">
        <v>154.98817443847656</v>
      </c>
      <c r="AC271">
        <v>154.98344421386719</v>
      </c>
      <c r="AD271">
        <v>154.98580932617187</v>
      </c>
      <c r="AE271">
        <v>154.98817443847656</v>
      </c>
      <c r="AF271">
        <v>154.98580932617187</v>
      </c>
      <c r="AG271">
        <v>154.99053955078125</v>
      </c>
      <c r="AH271" s="2">
        <f t="shared" si="169"/>
        <v>2.5690543786364077E-3</v>
      </c>
      <c r="AI271" s="2">
        <f t="shared" si="170"/>
        <v>154.98344421386719</v>
      </c>
      <c r="AJ271" s="2">
        <f t="shared" si="171"/>
        <v>154.98448979350178</v>
      </c>
      <c r="AK271" s="2">
        <f t="shared" si="172"/>
        <v>154.98834337506975</v>
      </c>
      <c r="AL271" s="2">
        <f t="shared" si="173"/>
        <v>154.99219695663771</v>
      </c>
      <c r="AM271" s="2">
        <f t="shared" si="174"/>
        <v>154.99290466308594</v>
      </c>
      <c r="AN271" s="89"/>
      <c r="AO271" s="64">
        <f t="shared" ref="AO271" ca="1" si="187">AN269</f>
        <v>492.22009340176078</v>
      </c>
      <c r="AP271" s="88"/>
      <c r="AQ271" s="88"/>
      <c r="AR271" s="88"/>
      <c r="AS271" s="88"/>
      <c r="AT271" s="2"/>
      <c r="AU271" s="123"/>
      <c r="AV271" s="156"/>
    </row>
    <row r="272" spans="1:48">
      <c r="A272" s="14" t="str">
        <f>'data organization'!S273</f>
        <v>270:17:2.46:HI</v>
      </c>
      <c r="B272">
        <v>515.3543701171875</v>
      </c>
      <c r="C272">
        <v>510.81863403320312</v>
      </c>
      <c r="D272">
        <v>525.98992919921875</v>
      </c>
      <c r="E272">
        <v>558.36578369140625</v>
      </c>
      <c r="F272">
        <v>524.73870849609375</v>
      </c>
      <c r="G272">
        <v>500.33950805664063</v>
      </c>
      <c r="H272">
        <v>508.47256469726563</v>
      </c>
      <c r="I272">
        <v>501.59075927734375</v>
      </c>
      <c r="J272">
        <v>497.21142578125</v>
      </c>
      <c r="K272">
        <v>550.0762939453125</v>
      </c>
      <c r="L272">
        <v>481.10171508789063</v>
      </c>
      <c r="M272">
        <v>421.04220581054687</v>
      </c>
      <c r="N272">
        <v>472.81222534179687</v>
      </c>
      <c r="O272">
        <v>445.44137573242187</v>
      </c>
      <c r="P272">
        <v>414.16036987304687</v>
      </c>
      <c r="Q272">
        <v>416.19363403320312</v>
      </c>
      <c r="R272">
        <v>463.74075317382812</v>
      </c>
      <c r="U272">
        <v>645.9525146484375</v>
      </c>
      <c r="V272">
        <v>485.637451171875</v>
      </c>
      <c r="W272">
        <v>500.18310546875</v>
      </c>
      <c r="Z272">
        <v>523.17462158203125</v>
      </c>
      <c r="AA272">
        <v>621.39697265625</v>
      </c>
      <c r="AB272">
        <v>472.9686279296875</v>
      </c>
      <c r="AC272">
        <v>500.65231323242188</v>
      </c>
      <c r="AD272">
        <v>559.77337646484375</v>
      </c>
      <c r="AE272">
        <v>349.8779296875</v>
      </c>
      <c r="AF272">
        <v>434.49301147460937</v>
      </c>
      <c r="AG272">
        <v>427.45480346679687</v>
      </c>
      <c r="AH272" s="2">
        <f t="shared" si="169"/>
        <v>62.593293813047595</v>
      </c>
      <c r="AI272" s="2">
        <f t="shared" si="170"/>
        <v>349.8779296875</v>
      </c>
      <c r="AJ272" s="2">
        <f t="shared" si="171"/>
        <v>400.00345157081642</v>
      </c>
      <c r="AK272" s="2">
        <f t="shared" si="172"/>
        <v>493.89339229038785</v>
      </c>
      <c r="AL272" s="2">
        <f t="shared" si="173"/>
        <v>587.78333300995928</v>
      </c>
      <c r="AM272" s="2">
        <f t="shared" si="174"/>
        <v>645.9525146484375</v>
      </c>
      <c r="AN272" s="89">
        <f ca="1">INDIRECT("'calcBLUE(2)'!R"&amp;ROW('calcBLUE(2)'!$V$17)+(ROW(AN272)-ROW($AN$116))/3&amp;"C"&amp;COLUMN('calcBLUE(2)'!$V$17),FALSE)</f>
        <v>487.13545512270991</v>
      </c>
      <c r="AO272" s="64">
        <f t="shared" ref="AO272" ca="1" si="188">AN272</f>
        <v>487.13545512270991</v>
      </c>
      <c r="AP272" s="88">
        <f>AK272-AK275</f>
        <v>5.2898363385882021</v>
      </c>
      <c r="AQ272" s="88">
        <f>AK273-AK276</f>
        <v>2.4512154715239376E-3</v>
      </c>
      <c r="AR272" s="88">
        <f>AK274-AK277</f>
        <v>-2.534048897757657E-4</v>
      </c>
      <c r="AS272" s="88">
        <f>data3!AM272</f>
        <v>0.12594961350963985</v>
      </c>
      <c r="AT272" s="2"/>
      <c r="AU272" s="123"/>
      <c r="AV272" s="156"/>
    </row>
    <row r="273" spans="1:48">
      <c r="A273" s="14" t="str">
        <f>'data organization'!S274</f>
        <v>271:17:2.46:LO</v>
      </c>
      <c r="B273">
        <v>374.96566772460937</v>
      </c>
      <c r="C273">
        <v>374.96566772460937</v>
      </c>
      <c r="D273">
        <v>374.96566772460937</v>
      </c>
      <c r="E273">
        <v>374.97711181640625</v>
      </c>
      <c r="F273">
        <v>374.97137451171875</v>
      </c>
      <c r="G273">
        <v>374.95993041992187</v>
      </c>
      <c r="H273">
        <v>374.97711181640625</v>
      </c>
      <c r="I273">
        <v>374.96566772460937</v>
      </c>
      <c r="J273">
        <v>374.95993041992187</v>
      </c>
      <c r="K273">
        <v>374.96566772460937</v>
      </c>
      <c r="L273">
        <v>374.97711181640625</v>
      </c>
      <c r="M273">
        <v>374.96566772460937</v>
      </c>
      <c r="N273">
        <v>374.97711181640625</v>
      </c>
      <c r="O273">
        <v>374.95993041992187</v>
      </c>
      <c r="P273">
        <v>374.9542236328125</v>
      </c>
      <c r="Q273">
        <v>374.97137451171875</v>
      </c>
      <c r="R273">
        <v>374.97137451171875</v>
      </c>
      <c r="U273">
        <v>374.97137451171875</v>
      </c>
      <c r="V273">
        <v>374.95993041992187</v>
      </c>
      <c r="W273">
        <v>374.97137451171875</v>
      </c>
      <c r="Z273">
        <v>374.96566772460937</v>
      </c>
      <c r="AA273">
        <v>374.97137451171875</v>
      </c>
      <c r="AB273">
        <v>374.97137451171875</v>
      </c>
      <c r="AC273">
        <v>374.97137451171875</v>
      </c>
      <c r="AD273">
        <v>374.97137451171875</v>
      </c>
      <c r="AE273">
        <v>374.94277954101562</v>
      </c>
      <c r="AF273">
        <v>374.95993041992187</v>
      </c>
      <c r="AG273">
        <v>374.95993041992187</v>
      </c>
      <c r="AH273" s="2">
        <f t="shared" si="169"/>
        <v>7.7949271416238881E-3</v>
      </c>
      <c r="AI273" s="2">
        <f t="shared" si="170"/>
        <v>374.94277954101562</v>
      </c>
      <c r="AJ273" s="2">
        <f t="shared" si="171"/>
        <v>374.95498895345611</v>
      </c>
      <c r="AK273" s="2">
        <f t="shared" si="172"/>
        <v>374.96668134416853</v>
      </c>
      <c r="AL273" s="2">
        <f t="shared" si="173"/>
        <v>374.97837373488096</v>
      </c>
      <c r="AM273" s="2">
        <f t="shared" si="174"/>
        <v>374.97711181640625</v>
      </c>
      <c r="AN273" s="89"/>
      <c r="AO273" s="64">
        <f t="shared" ref="AO273" ca="1" si="189">AN272</f>
        <v>487.13545512270991</v>
      </c>
      <c r="AP273" s="88"/>
      <c r="AQ273" s="88"/>
      <c r="AR273" s="88"/>
      <c r="AS273" s="88"/>
      <c r="AT273" s="2"/>
      <c r="AU273" s="123"/>
      <c r="AV273" s="156"/>
    </row>
    <row r="274" spans="1:48">
      <c r="A274" s="14" t="str">
        <f>'data organization'!S275</f>
        <v>272:17:2.46:HS</v>
      </c>
      <c r="B274">
        <v>154.98817443847656</v>
      </c>
      <c r="C274">
        <v>154.98580932617187</v>
      </c>
      <c r="D274">
        <v>154.99053955078125</v>
      </c>
      <c r="E274">
        <v>154.98817443847656</v>
      </c>
      <c r="F274">
        <v>154.99053955078125</v>
      </c>
      <c r="G274">
        <v>154.99053955078125</v>
      </c>
      <c r="H274">
        <v>154.98817443847656</v>
      </c>
      <c r="I274">
        <v>154.98580932617187</v>
      </c>
      <c r="J274">
        <v>154.99053955078125</v>
      </c>
      <c r="K274">
        <v>154.98580932617187</v>
      </c>
      <c r="L274">
        <v>154.98580932617187</v>
      </c>
      <c r="M274">
        <v>154.98817443847656</v>
      </c>
      <c r="N274">
        <v>154.98580932617187</v>
      </c>
      <c r="O274">
        <v>154.98580932617187</v>
      </c>
      <c r="P274">
        <v>154.9810791015625</v>
      </c>
      <c r="Q274">
        <v>154.98580932617187</v>
      </c>
      <c r="R274">
        <v>154.98817443847656</v>
      </c>
      <c r="U274">
        <v>154.98580932617187</v>
      </c>
      <c r="V274">
        <v>154.98817443847656</v>
      </c>
      <c r="W274">
        <v>154.98580932617187</v>
      </c>
      <c r="Z274">
        <v>154.98817443847656</v>
      </c>
      <c r="AA274">
        <v>154.99053955078125</v>
      </c>
      <c r="AB274">
        <v>154.98580932617187</v>
      </c>
      <c r="AC274">
        <v>154.98344421386719</v>
      </c>
      <c r="AD274">
        <v>154.98580932617187</v>
      </c>
      <c r="AE274">
        <v>154.98580932617187</v>
      </c>
      <c r="AF274">
        <v>154.98817443847656</v>
      </c>
      <c r="AG274">
        <v>154.98344421386719</v>
      </c>
      <c r="AH274" s="2">
        <f t="shared" si="169"/>
        <v>2.3651123046875E-3</v>
      </c>
      <c r="AI274" s="2">
        <f t="shared" si="170"/>
        <v>154.9810791015625</v>
      </c>
      <c r="AJ274" s="2">
        <f t="shared" si="171"/>
        <v>154.98344421386719</v>
      </c>
      <c r="AK274" s="2">
        <f t="shared" si="172"/>
        <v>154.98699188232422</v>
      </c>
      <c r="AL274" s="2">
        <f t="shared" si="173"/>
        <v>154.99053955078125</v>
      </c>
      <c r="AM274" s="2">
        <f t="shared" si="174"/>
        <v>154.99053955078125</v>
      </c>
      <c r="AN274" s="89"/>
      <c r="AO274" s="64">
        <f t="shared" ref="AO274" ca="1" si="190">AN272</f>
        <v>487.13545512270991</v>
      </c>
      <c r="AP274" s="88"/>
      <c r="AQ274" s="88"/>
      <c r="AR274" s="88"/>
      <c r="AS274" s="88"/>
      <c r="AT274" s="2"/>
      <c r="AU274" s="123"/>
      <c r="AV274" s="156"/>
    </row>
    <row r="275" spans="1:48">
      <c r="A275" s="14" t="str">
        <f>'data organization'!S276</f>
        <v>273:17:2.44:HI</v>
      </c>
      <c r="B275">
        <v>509.88021850585937</v>
      </c>
      <c r="C275">
        <v>505.344482421875</v>
      </c>
      <c r="D275">
        <v>520.359375</v>
      </c>
      <c r="E275">
        <v>552.42236328125</v>
      </c>
      <c r="F275">
        <v>519.10809326171875</v>
      </c>
      <c r="G275">
        <v>495.02175903320312</v>
      </c>
      <c r="H275">
        <v>502.99838256835937</v>
      </c>
      <c r="I275">
        <v>496.27297973632812</v>
      </c>
      <c r="J275">
        <v>491.89364624023437</v>
      </c>
      <c r="K275">
        <v>544.1329345703125</v>
      </c>
      <c r="L275">
        <v>475.94033813476562</v>
      </c>
      <c r="M275">
        <v>416.50643920898437</v>
      </c>
      <c r="N275">
        <v>467.65087890625</v>
      </c>
      <c r="O275">
        <v>440.59280395507812</v>
      </c>
      <c r="P275">
        <v>409.78103637695312</v>
      </c>
      <c r="Q275">
        <v>411.81430053710937</v>
      </c>
      <c r="R275">
        <v>458.89218139648437</v>
      </c>
      <c r="U275">
        <v>639.07073974609375</v>
      </c>
      <c r="V275">
        <v>480.47607421875</v>
      </c>
      <c r="W275">
        <v>494.70892333984375</v>
      </c>
      <c r="Z275">
        <v>517.5440673828125</v>
      </c>
      <c r="AA275">
        <v>614.67156982421875</v>
      </c>
      <c r="AB275">
        <v>467.80728149414062</v>
      </c>
      <c r="AC275">
        <v>495.33456420898437</v>
      </c>
      <c r="AD275">
        <v>553.83001708984375</v>
      </c>
      <c r="AE275">
        <v>346.12420654296875</v>
      </c>
      <c r="AF275">
        <v>429.80087280273437</v>
      </c>
      <c r="AG275">
        <v>422.91903686523437</v>
      </c>
      <c r="AH275" s="2">
        <f t="shared" si="169"/>
        <v>61.919996161304354</v>
      </c>
      <c r="AI275" s="2">
        <f t="shared" si="170"/>
        <v>346.12420654296875</v>
      </c>
      <c r="AJ275" s="2">
        <f t="shared" si="171"/>
        <v>395.72356170984312</v>
      </c>
      <c r="AK275" s="2">
        <f t="shared" si="172"/>
        <v>488.60355595179965</v>
      </c>
      <c r="AL275" s="2">
        <f t="shared" si="173"/>
        <v>581.48355019375617</v>
      </c>
      <c r="AM275" s="2">
        <f t="shared" si="174"/>
        <v>639.07073974609375</v>
      </c>
      <c r="AN275" s="89">
        <f ca="1">INDIRECT("'calcBLUE(2)'!R"&amp;ROW('calcBLUE(2)'!$V$17)+(ROW(AN275)-ROW($AN$116))/3&amp;"C"&amp;COLUMN('calcBLUE(2)'!$V$17),FALSE)</f>
        <v>482.0424909089034</v>
      </c>
      <c r="AO275" s="64">
        <f t="shared" ref="AO275" ca="1" si="191">AN275</f>
        <v>482.0424909089034</v>
      </c>
      <c r="AP275" s="88">
        <f>AK275-AK278</f>
        <v>5.3401151384625791</v>
      </c>
      <c r="AQ275" s="88">
        <f>AK276-AK279</f>
        <v>-6.1253138949268759E-4</v>
      </c>
      <c r="AR275" s="88">
        <f>AK277-AK280</f>
        <v>-2.5340488980418741E-4</v>
      </c>
      <c r="AS275" s="88">
        <f>data3!AM275</f>
        <v>0.12838945081157149</v>
      </c>
      <c r="AT275" s="2"/>
      <c r="AU275" s="123"/>
      <c r="AV275" s="156"/>
    </row>
    <row r="276" spans="1:48">
      <c r="A276" s="14" t="str">
        <f>'data organization'!S277</f>
        <v>274:17:2.44:LO</v>
      </c>
      <c r="B276">
        <v>374.96566772460937</v>
      </c>
      <c r="C276">
        <v>374.96566772460937</v>
      </c>
      <c r="D276">
        <v>374.97137451171875</v>
      </c>
      <c r="E276">
        <v>374.96566772460937</v>
      </c>
      <c r="F276">
        <v>374.96566772460937</v>
      </c>
      <c r="G276">
        <v>374.96566772460937</v>
      </c>
      <c r="H276">
        <v>374.96566772460937</v>
      </c>
      <c r="I276">
        <v>374.97137451171875</v>
      </c>
      <c r="J276">
        <v>374.95993041992187</v>
      </c>
      <c r="K276">
        <v>374.96566772460937</v>
      </c>
      <c r="L276">
        <v>374.97137451171875</v>
      </c>
      <c r="M276">
        <v>374.95993041992187</v>
      </c>
      <c r="N276">
        <v>374.96566772460937</v>
      </c>
      <c r="O276">
        <v>374.96566772460937</v>
      </c>
      <c r="P276">
        <v>374.95993041992187</v>
      </c>
      <c r="Q276">
        <v>374.95993041992187</v>
      </c>
      <c r="R276">
        <v>374.97137451171875</v>
      </c>
      <c r="U276">
        <v>374.97137451171875</v>
      </c>
      <c r="V276">
        <v>374.96566772460937</v>
      </c>
      <c r="W276">
        <v>374.96566772460937</v>
      </c>
      <c r="Z276">
        <v>374.95993041992187</v>
      </c>
      <c r="AA276">
        <v>374.96566772460937</v>
      </c>
      <c r="AB276">
        <v>374.95993041992187</v>
      </c>
      <c r="AC276">
        <v>374.95993041992187</v>
      </c>
      <c r="AD276">
        <v>374.96566772460937</v>
      </c>
      <c r="AE276">
        <v>374.94277954101562</v>
      </c>
      <c r="AF276">
        <v>374.95993041992187</v>
      </c>
      <c r="AG276">
        <v>374.96566772460937</v>
      </c>
      <c r="AH276" s="2">
        <f t="shared" si="169"/>
        <v>5.7483403987994433E-3</v>
      </c>
      <c r="AI276" s="2">
        <f t="shared" si="170"/>
        <v>374.94277954101562</v>
      </c>
      <c r="AJ276" s="2">
        <f t="shared" si="171"/>
        <v>374.95560761809884</v>
      </c>
      <c r="AK276" s="2">
        <f t="shared" si="172"/>
        <v>374.96423012869701</v>
      </c>
      <c r="AL276" s="2">
        <f t="shared" si="173"/>
        <v>374.97285263929518</v>
      </c>
      <c r="AM276" s="2">
        <f t="shared" si="174"/>
        <v>374.97137451171875</v>
      </c>
      <c r="AN276" s="89"/>
      <c r="AO276" s="64">
        <f t="shared" ref="AO276" ca="1" si="192">AN275</f>
        <v>482.0424909089034</v>
      </c>
      <c r="AP276" s="88"/>
      <c r="AQ276" s="88"/>
      <c r="AR276" s="88"/>
      <c r="AS276" s="88"/>
      <c r="AT276" s="2"/>
      <c r="AU276" s="123"/>
      <c r="AV276" s="156"/>
    </row>
    <row r="277" spans="1:48">
      <c r="A277" s="14" t="str">
        <f>'data organization'!S278</f>
        <v>275:17:2.44:HS</v>
      </c>
      <c r="B277">
        <v>154.99053955078125</v>
      </c>
      <c r="C277">
        <v>154.99053955078125</v>
      </c>
      <c r="D277">
        <v>154.98817443847656</v>
      </c>
      <c r="E277">
        <v>154.98580932617187</v>
      </c>
      <c r="F277">
        <v>154.98817443847656</v>
      </c>
      <c r="G277">
        <v>154.98344421386719</v>
      </c>
      <c r="H277">
        <v>154.99053955078125</v>
      </c>
      <c r="I277">
        <v>154.98580932617187</v>
      </c>
      <c r="J277">
        <v>154.98817443847656</v>
      </c>
      <c r="K277">
        <v>154.98817443847656</v>
      </c>
      <c r="L277">
        <v>154.99053955078125</v>
      </c>
      <c r="M277">
        <v>154.98344421386719</v>
      </c>
      <c r="N277">
        <v>154.98580932617187</v>
      </c>
      <c r="O277">
        <v>154.98817443847656</v>
      </c>
      <c r="P277">
        <v>154.97871398925781</v>
      </c>
      <c r="Q277">
        <v>154.98817443847656</v>
      </c>
      <c r="R277">
        <v>154.98817443847656</v>
      </c>
      <c r="U277">
        <v>154.98580932617187</v>
      </c>
      <c r="V277">
        <v>154.99290466308594</v>
      </c>
      <c r="W277">
        <v>154.98817443847656</v>
      </c>
      <c r="Z277">
        <v>154.98580932617187</v>
      </c>
      <c r="AA277">
        <v>154.98817443847656</v>
      </c>
      <c r="AB277">
        <v>154.99053955078125</v>
      </c>
      <c r="AC277">
        <v>154.99053955078125</v>
      </c>
      <c r="AD277">
        <v>154.98817443847656</v>
      </c>
      <c r="AE277">
        <v>154.9810791015625</v>
      </c>
      <c r="AF277">
        <v>154.98344421386719</v>
      </c>
      <c r="AG277">
        <v>154.98580932617187</v>
      </c>
      <c r="AH277" s="2">
        <f t="shared" si="169"/>
        <v>3.1756950910563891E-3</v>
      </c>
      <c r="AI277" s="2">
        <f t="shared" si="170"/>
        <v>154.97871398925781</v>
      </c>
      <c r="AJ277" s="2">
        <f t="shared" si="171"/>
        <v>154.9824817445774</v>
      </c>
      <c r="AK277" s="2">
        <f t="shared" si="172"/>
        <v>154.98724528721399</v>
      </c>
      <c r="AL277" s="2">
        <f t="shared" si="173"/>
        <v>154.99200882985059</v>
      </c>
      <c r="AM277" s="2">
        <f t="shared" si="174"/>
        <v>154.99290466308594</v>
      </c>
      <c r="AN277" s="89"/>
      <c r="AO277" s="64">
        <f t="shared" ref="AO277" ca="1" si="193">AN275</f>
        <v>482.0424909089034</v>
      </c>
      <c r="AP277" s="88"/>
      <c r="AQ277" s="88"/>
      <c r="AR277" s="88"/>
      <c r="AS277" s="88"/>
      <c r="AT277" s="2"/>
      <c r="AU277" s="123"/>
      <c r="AV277" s="156"/>
    </row>
    <row r="278" spans="1:48">
      <c r="A278" s="14" t="str">
        <f>'data organization'!S279</f>
        <v>276:17:2.42:HI</v>
      </c>
      <c r="B278">
        <v>504.2496337890625</v>
      </c>
      <c r="C278">
        <v>499.87030029296875</v>
      </c>
      <c r="D278">
        <v>514.728759765625</v>
      </c>
      <c r="E278">
        <v>546.32257080078125</v>
      </c>
      <c r="F278">
        <v>513.32110595703125</v>
      </c>
      <c r="G278">
        <v>489.54757690429687</v>
      </c>
      <c r="H278">
        <v>497.52423095703125</v>
      </c>
      <c r="I278">
        <v>490.79879760742187</v>
      </c>
      <c r="J278">
        <v>486.57586669921875</v>
      </c>
      <c r="K278">
        <v>538.18951416015625</v>
      </c>
      <c r="L278">
        <v>470.77896118164062</v>
      </c>
      <c r="M278">
        <v>411.970703125</v>
      </c>
      <c r="N278">
        <v>462.64590454101562</v>
      </c>
      <c r="O278">
        <v>435.90066528320312</v>
      </c>
      <c r="P278">
        <v>405.24530029296875</v>
      </c>
      <c r="Q278">
        <v>407.278564453125</v>
      </c>
      <c r="R278">
        <v>453.88723754882812</v>
      </c>
      <c r="U278">
        <v>632.03253173828125</v>
      </c>
      <c r="V278">
        <v>475.1583251953125</v>
      </c>
      <c r="W278">
        <v>489.39117431640625</v>
      </c>
      <c r="Z278">
        <v>511.757080078125</v>
      </c>
      <c r="AA278">
        <v>607.94610595703125</v>
      </c>
      <c r="AB278">
        <v>462.80230712890625</v>
      </c>
      <c r="AC278">
        <v>490.01678466796875</v>
      </c>
      <c r="AD278">
        <v>547.730224609375</v>
      </c>
      <c r="AE278">
        <v>342.3704833984375</v>
      </c>
      <c r="AF278">
        <v>425.10873413085937</v>
      </c>
      <c r="AG278">
        <v>418.22689819335938</v>
      </c>
      <c r="AH278" s="2">
        <f t="shared" si="169"/>
        <v>61.228147202442081</v>
      </c>
      <c r="AI278" s="2">
        <f t="shared" si="170"/>
        <v>342.3704833984375</v>
      </c>
      <c r="AJ278" s="2">
        <f t="shared" si="171"/>
        <v>391.42122000967396</v>
      </c>
      <c r="AK278" s="2">
        <f t="shared" si="172"/>
        <v>483.26344081333707</v>
      </c>
      <c r="AL278" s="2">
        <f t="shared" si="173"/>
        <v>575.10566161700024</v>
      </c>
      <c r="AM278" s="2">
        <f t="shared" si="174"/>
        <v>632.03253173828125</v>
      </c>
      <c r="AN278" s="89">
        <f ca="1">INDIRECT("'calcBLUE(2)'!R"&amp;ROW('calcBLUE(2)'!$V$17)+(ROW(AN278)-ROW($AN$116))/3&amp;"C"&amp;COLUMN('calcBLUE(2)'!$V$17),FALSE)</f>
        <v>476.85086816237106</v>
      </c>
      <c r="AO278" s="64">
        <f t="shared" ref="AO278" ca="1" si="194">AN278</f>
        <v>476.85086816237106</v>
      </c>
      <c r="AP278" s="88">
        <f>AK278-AK281</f>
        <v>5.3847983224051745</v>
      </c>
      <c r="AQ278" s="88">
        <f>AK279-AK282</f>
        <v>1.6348702566801876E-3</v>
      </c>
      <c r="AR278" s="88">
        <f>AK280-AK283</f>
        <v>4.223414829880312E-4</v>
      </c>
      <c r="AS278" s="88">
        <f>data3!AM278</f>
        <v>0.1261423172489291</v>
      </c>
      <c r="AT278" s="2"/>
      <c r="AU278" s="123"/>
      <c r="AV278" s="156"/>
    </row>
    <row r="279" spans="1:48">
      <c r="A279" s="14" t="str">
        <f>'data organization'!S280</f>
        <v>277:17:2.42:LO</v>
      </c>
      <c r="B279">
        <v>374.96566772460937</v>
      </c>
      <c r="C279">
        <v>374.97711181640625</v>
      </c>
      <c r="D279">
        <v>374.96566772460937</v>
      </c>
      <c r="E279">
        <v>374.96566772460937</v>
      </c>
      <c r="F279">
        <v>374.96566772460937</v>
      </c>
      <c r="G279">
        <v>374.96566772460937</v>
      </c>
      <c r="H279">
        <v>374.97711181640625</v>
      </c>
      <c r="I279">
        <v>374.96566772460937</v>
      </c>
      <c r="J279">
        <v>374.95993041992187</v>
      </c>
      <c r="K279">
        <v>374.96566772460937</v>
      </c>
      <c r="L279">
        <v>374.97137451171875</v>
      </c>
      <c r="M279">
        <v>374.95993041992187</v>
      </c>
      <c r="N279">
        <v>374.96566772460937</v>
      </c>
      <c r="O279">
        <v>374.95993041992187</v>
      </c>
      <c r="P279">
        <v>374.95993041992187</v>
      </c>
      <c r="Q279">
        <v>374.95993041992187</v>
      </c>
      <c r="R279">
        <v>374.97137451171875</v>
      </c>
      <c r="U279">
        <v>374.97137451171875</v>
      </c>
      <c r="V279">
        <v>374.96566772460937</v>
      </c>
      <c r="W279">
        <v>374.97137451171875</v>
      </c>
      <c r="Z279">
        <v>374.96566772460937</v>
      </c>
      <c r="AA279">
        <v>374.97137451171875</v>
      </c>
      <c r="AB279">
        <v>374.95993041992187</v>
      </c>
      <c r="AC279">
        <v>374.95993041992187</v>
      </c>
      <c r="AD279">
        <v>374.96566772460937</v>
      </c>
      <c r="AE279">
        <v>374.94277954101562</v>
      </c>
      <c r="AF279">
        <v>374.95993041992187</v>
      </c>
      <c r="AG279">
        <v>374.95993041992187</v>
      </c>
      <c r="AH279" s="2">
        <f t="shared" si="169"/>
        <v>6.7380347242262844E-3</v>
      </c>
      <c r="AI279" s="2">
        <f t="shared" si="170"/>
        <v>374.94277954101562</v>
      </c>
      <c r="AJ279" s="2">
        <f t="shared" si="171"/>
        <v>374.95473560800019</v>
      </c>
      <c r="AK279" s="2">
        <f t="shared" si="172"/>
        <v>374.9648426600865</v>
      </c>
      <c r="AL279" s="2">
        <f t="shared" si="173"/>
        <v>374.97494971217282</v>
      </c>
      <c r="AM279" s="2">
        <f t="shared" si="174"/>
        <v>374.97711181640625</v>
      </c>
      <c r="AN279" s="89"/>
      <c r="AO279" s="64">
        <f t="shared" ref="AO279" ca="1" si="195">AN278</f>
        <v>476.85086816237106</v>
      </c>
      <c r="AP279" s="88"/>
      <c r="AQ279" s="88"/>
      <c r="AR279" s="88"/>
      <c r="AS279" s="88"/>
      <c r="AT279" s="2"/>
      <c r="AU279" s="123"/>
      <c r="AV279" s="156"/>
    </row>
    <row r="280" spans="1:48">
      <c r="A280" s="14" t="str">
        <f>'data organization'!S281</f>
        <v>278:17:2.42:HS</v>
      </c>
      <c r="B280">
        <v>154.98817443847656</v>
      </c>
      <c r="C280">
        <v>154.99053955078125</v>
      </c>
      <c r="D280">
        <v>154.98817443847656</v>
      </c>
      <c r="E280">
        <v>154.99290466308594</v>
      </c>
      <c r="F280">
        <v>154.98580932617187</v>
      </c>
      <c r="G280">
        <v>154.98580932617187</v>
      </c>
      <c r="H280">
        <v>154.99053955078125</v>
      </c>
      <c r="I280">
        <v>154.98817443847656</v>
      </c>
      <c r="J280">
        <v>154.98580932617187</v>
      </c>
      <c r="K280">
        <v>154.98817443847656</v>
      </c>
      <c r="L280">
        <v>154.99053955078125</v>
      </c>
      <c r="M280">
        <v>154.98580932617187</v>
      </c>
      <c r="N280">
        <v>154.98817443847656</v>
      </c>
      <c r="O280">
        <v>154.98580932617187</v>
      </c>
      <c r="P280">
        <v>154.98580932617187</v>
      </c>
      <c r="Q280">
        <v>154.99053955078125</v>
      </c>
      <c r="R280">
        <v>154.98580932617187</v>
      </c>
      <c r="U280">
        <v>154.98817443847656</v>
      </c>
      <c r="V280">
        <v>154.98817443847656</v>
      </c>
      <c r="W280">
        <v>154.99053955078125</v>
      </c>
      <c r="Z280">
        <v>154.99053955078125</v>
      </c>
      <c r="AA280">
        <v>154.98817443847656</v>
      </c>
      <c r="AB280">
        <v>154.98344421386719</v>
      </c>
      <c r="AC280">
        <v>154.98344421386719</v>
      </c>
      <c r="AD280">
        <v>154.99053955078125</v>
      </c>
      <c r="AE280">
        <v>154.98344421386719</v>
      </c>
      <c r="AF280">
        <v>154.98344421386719</v>
      </c>
      <c r="AG280">
        <v>154.98344421386719</v>
      </c>
      <c r="AH280" s="2">
        <f t="shared" si="169"/>
        <v>2.7201375757361069E-3</v>
      </c>
      <c r="AI280" s="2">
        <f t="shared" si="170"/>
        <v>154.98344421386719</v>
      </c>
      <c r="AJ280" s="2">
        <f t="shared" si="171"/>
        <v>154.9834184857402</v>
      </c>
      <c r="AK280" s="2">
        <f t="shared" si="172"/>
        <v>154.9874986921038</v>
      </c>
      <c r="AL280" s="2">
        <f t="shared" si="173"/>
        <v>154.9915788984674</v>
      </c>
      <c r="AM280" s="2">
        <f t="shared" si="174"/>
        <v>154.99290466308594</v>
      </c>
      <c r="AN280" s="89"/>
      <c r="AO280" s="64">
        <f t="shared" ref="AO280" ca="1" si="196">AN278</f>
        <v>476.85086816237106</v>
      </c>
      <c r="AP280" s="88"/>
      <c r="AQ280" s="88"/>
      <c r="AR280" s="88"/>
      <c r="AS280" s="88"/>
      <c r="AT280" s="2"/>
      <c r="AU280" s="123"/>
      <c r="AV280" s="156"/>
    </row>
    <row r="281" spans="1:48">
      <c r="A281" s="14" t="str">
        <f>'data organization'!S282</f>
        <v>279:17:2.4:HI</v>
      </c>
      <c r="B281">
        <v>498.61904907226562</v>
      </c>
      <c r="C281">
        <v>494.23971557617187</v>
      </c>
      <c r="D281">
        <v>508.9417724609375</v>
      </c>
      <c r="E281">
        <v>540.2227783203125</v>
      </c>
      <c r="F281">
        <v>507.6905517578125</v>
      </c>
      <c r="G281">
        <v>484.22979736328125</v>
      </c>
      <c r="H281">
        <v>491.89364624023437</v>
      </c>
      <c r="I281">
        <v>485.32464599609375</v>
      </c>
      <c r="J281">
        <v>481.10171508789063</v>
      </c>
      <c r="K281">
        <v>532.24615478515625</v>
      </c>
      <c r="L281">
        <v>465.61761474609375</v>
      </c>
      <c r="M281">
        <v>407.278564453125</v>
      </c>
      <c r="N281">
        <v>457.48455810546875</v>
      </c>
      <c r="O281">
        <v>431.0521240234375</v>
      </c>
      <c r="P281">
        <v>400.70953369140625</v>
      </c>
      <c r="Q281">
        <v>402.7427978515625</v>
      </c>
      <c r="R281">
        <v>448.88226318359375</v>
      </c>
      <c r="U281">
        <v>625.15069580078125</v>
      </c>
      <c r="V281">
        <v>469.84054565429687</v>
      </c>
      <c r="W281">
        <v>483.9169921875</v>
      </c>
      <c r="Z281">
        <v>506.12649536132813</v>
      </c>
      <c r="AA281">
        <v>601.220703125</v>
      </c>
      <c r="AB281">
        <v>457.64096069335937</v>
      </c>
      <c r="AC281">
        <v>484.5426025390625</v>
      </c>
      <c r="AD281">
        <v>541.63043212890625</v>
      </c>
      <c r="AE281">
        <v>338.46035766601562</v>
      </c>
      <c r="AF281">
        <v>420.26016235351562</v>
      </c>
      <c r="AG281">
        <v>413.53475952148437</v>
      </c>
      <c r="AH281" s="2">
        <f t="shared" si="169"/>
        <v>60.583094537027506</v>
      </c>
      <c r="AI281" s="2">
        <f t="shared" si="170"/>
        <v>338.46035766601562</v>
      </c>
      <c r="AJ281" s="2">
        <f t="shared" si="171"/>
        <v>387.00400068539062</v>
      </c>
      <c r="AK281" s="2">
        <f t="shared" si="172"/>
        <v>477.8786424909319</v>
      </c>
      <c r="AL281" s="2">
        <f t="shared" si="173"/>
        <v>568.75328429647311</v>
      </c>
      <c r="AM281" s="2">
        <f t="shared" si="174"/>
        <v>625.15069580078125</v>
      </c>
      <c r="AN281" s="89">
        <f ca="1">INDIRECT("'calcBLUE(2)'!R"&amp;ROW('calcBLUE(2)'!$V$17)+(ROW(AN281)-ROW($AN$116))/3&amp;"C"&amp;COLUMN('calcBLUE(2)'!$V$17),FALSE)</f>
        <v>471.75011167973008</v>
      </c>
      <c r="AO281" s="64">
        <f t="shared" ref="AO281" ca="1" si="197">AN281</f>
        <v>471.75011167973008</v>
      </c>
      <c r="AP281" s="88">
        <f>AK281-AK284</f>
        <v>5.418317522321388</v>
      </c>
      <c r="AQ281" s="88">
        <f>AK282-AK285</f>
        <v>1.428876604393281E-3</v>
      </c>
      <c r="AR281" s="88">
        <f>AK283-AK286</f>
        <v>-5.068097795799531E-4</v>
      </c>
      <c r="AS281" s="88">
        <f>data3!AM281</f>
        <v>0.13074425728090233</v>
      </c>
      <c r="AT281" s="2"/>
      <c r="AU281" s="123"/>
      <c r="AV281" s="156"/>
    </row>
    <row r="282" spans="1:48">
      <c r="A282" s="14" t="str">
        <f>'data organization'!S283</f>
        <v>280:17:2.4:LO</v>
      </c>
      <c r="B282">
        <v>374.97137451171875</v>
      </c>
      <c r="C282">
        <v>374.96566772460937</v>
      </c>
      <c r="D282">
        <v>374.96566772460937</v>
      </c>
      <c r="E282">
        <v>374.97137451171875</v>
      </c>
      <c r="F282">
        <v>374.97137451171875</v>
      </c>
      <c r="G282">
        <v>374.96566772460937</v>
      </c>
      <c r="H282">
        <v>374.97137451171875</v>
      </c>
      <c r="I282">
        <v>374.96566772460937</v>
      </c>
      <c r="J282">
        <v>374.96566772460937</v>
      </c>
      <c r="K282">
        <v>374.96566772460937</v>
      </c>
      <c r="L282">
        <v>374.96566772460937</v>
      </c>
      <c r="M282">
        <v>374.95993041992187</v>
      </c>
      <c r="N282">
        <v>374.95993041992187</v>
      </c>
      <c r="O282">
        <v>374.9542236328125</v>
      </c>
      <c r="P282">
        <v>374.9542236328125</v>
      </c>
      <c r="Q282">
        <v>374.9542236328125</v>
      </c>
      <c r="R282">
        <v>374.97137451171875</v>
      </c>
      <c r="U282">
        <v>374.96566772460937</v>
      </c>
      <c r="V282">
        <v>374.96566772460937</v>
      </c>
      <c r="W282">
        <v>374.96566772460937</v>
      </c>
      <c r="Z282">
        <v>374.95993041992187</v>
      </c>
      <c r="AA282">
        <v>374.97137451171875</v>
      </c>
      <c r="AB282">
        <v>374.95993041992187</v>
      </c>
      <c r="AC282">
        <v>374.95993041992187</v>
      </c>
      <c r="AD282">
        <v>374.95993041992187</v>
      </c>
      <c r="AE282">
        <v>374.93704223632812</v>
      </c>
      <c r="AF282">
        <v>374.96566772460937</v>
      </c>
      <c r="AG282">
        <v>374.95993041992187</v>
      </c>
      <c r="AH282" s="2">
        <f t="shared" si="169"/>
        <v>7.3753986593148935E-3</v>
      </c>
      <c r="AI282" s="2">
        <f t="shared" si="170"/>
        <v>374.93704223632812</v>
      </c>
      <c r="AJ282" s="2">
        <f t="shared" si="171"/>
        <v>374.95214469184083</v>
      </c>
      <c r="AK282" s="2">
        <f t="shared" si="172"/>
        <v>374.96320778982982</v>
      </c>
      <c r="AL282" s="2">
        <f t="shared" si="173"/>
        <v>374.97427088781882</v>
      </c>
      <c r="AM282" s="2">
        <f t="shared" si="174"/>
        <v>374.97137451171875</v>
      </c>
      <c r="AN282" s="89"/>
      <c r="AO282" s="64">
        <f t="shared" ref="AO282" ca="1" si="198">AN281</f>
        <v>471.75011167973008</v>
      </c>
      <c r="AP282" s="88"/>
      <c r="AQ282" s="88"/>
      <c r="AR282" s="88"/>
      <c r="AS282" s="88"/>
      <c r="AT282" s="2"/>
      <c r="AU282" s="123"/>
      <c r="AV282" s="156"/>
    </row>
    <row r="283" spans="1:48">
      <c r="A283" s="14" t="str">
        <f>'data organization'!S284</f>
        <v>281:17:2.4:HS</v>
      </c>
      <c r="B283">
        <v>154.98580932617187</v>
      </c>
      <c r="C283">
        <v>154.98817443847656</v>
      </c>
      <c r="D283">
        <v>154.99053955078125</v>
      </c>
      <c r="E283">
        <v>154.98817443847656</v>
      </c>
      <c r="F283">
        <v>154.98817443847656</v>
      </c>
      <c r="G283">
        <v>154.98817443847656</v>
      </c>
      <c r="H283">
        <v>154.98817443847656</v>
      </c>
      <c r="I283">
        <v>154.98580932617187</v>
      </c>
      <c r="J283">
        <v>154.99053955078125</v>
      </c>
      <c r="K283">
        <v>154.98817443847656</v>
      </c>
      <c r="L283">
        <v>154.98817443847656</v>
      </c>
      <c r="M283">
        <v>154.98580932617187</v>
      </c>
      <c r="N283">
        <v>154.98580932617187</v>
      </c>
      <c r="O283">
        <v>154.98580932617187</v>
      </c>
      <c r="P283">
        <v>154.98580932617187</v>
      </c>
      <c r="Q283">
        <v>154.98817443847656</v>
      </c>
      <c r="R283">
        <v>154.98817443847656</v>
      </c>
      <c r="U283">
        <v>154.98580932617187</v>
      </c>
      <c r="V283">
        <v>154.98817443847656</v>
      </c>
      <c r="W283">
        <v>154.98817443847656</v>
      </c>
      <c r="Z283">
        <v>154.98580932617187</v>
      </c>
      <c r="AA283">
        <v>154.99053955078125</v>
      </c>
      <c r="AB283">
        <v>154.98344421386719</v>
      </c>
      <c r="AC283">
        <v>154.98817443847656</v>
      </c>
      <c r="AD283">
        <v>154.98817443847656</v>
      </c>
      <c r="AE283">
        <v>154.9810791015625</v>
      </c>
      <c r="AF283">
        <v>154.98344421386719</v>
      </c>
      <c r="AG283">
        <v>154.98580932617187</v>
      </c>
      <c r="AH283" s="2">
        <f t="shared" si="169"/>
        <v>2.1812043556459714E-3</v>
      </c>
      <c r="AI283" s="2">
        <f t="shared" si="170"/>
        <v>154.9810791015625</v>
      </c>
      <c r="AJ283" s="2">
        <f t="shared" si="171"/>
        <v>154.98380454408735</v>
      </c>
      <c r="AK283" s="2">
        <f t="shared" si="172"/>
        <v>154.98707635062081</v>
      </c>
      <c r="AL283" s="2">
        <f t="shared" si="173"/>
        <v>154.99034815715427</v>
      </c>
      <c r="AM283" s="2">
        <f t="shared" si="174"/>
        <v>154.99053955078125</v>
      </c>
      <c r="AN283" s="89"/>
      <c r="AO283" s="64">
        <f t="shared" ref="AO283" ca="1" si="199">AN281</f>
        <v>471.75011167973008</v>
      </c>
      <c r="AP283" s="88"/>
      <c r="AQ283" s="88"/>
      <c r="AR283" s="88"/>
      <c r="AS283" s="88"/>
      <c r="AT283" s="2"/>
      <c r="AU283" s="123"/>
      <c r="AV283" s="156"/>
    </row>
    <row r="284" spans="1:48">
      <c r="A284" s="14" t="str">
        <f>'data organization'!S285</f>
        <v>282:17:2.38:HI</v>
      </c>
      <c r="B284">
        <v>492.98846435546875</v>
      </c>
      <c r="C284">
        <v>488.609130859375</v>
      </c>
      <c r="D284">
        <v>503.31121826171875</v>
      </c>
      <c r="E284">
        <v>534.12298583984375</v>
      </c>
      <c r="F284">
        <v>501.903564453125</v>
      </c>
      <c r="G284">
        <v>478.755615234375</v>
      </c>
      <c r="H284">
        <v>486.41946411132812</v>
      </c>
      <c r="I284">
        <v>479.8504638671875</v>
      </c>
      <c r="J284">
        <v>475.62753295898437</v>
      </c>
      <c r="K284">
        <v>526.1463623046875</v>
      </c>
      <c r="L284">
        <v>460.29983520507812</v>
      </c>
      <c r="M284">
        <v>402.7427978515625</v>
      </c>
      <c r="N284">
        <v>452.16677856445312</v>
      </c>
      <c r="O284">
        <v>426.20355224609375</v>
      </c>
      <c r="P284">
        <v>396.17379760742188</v>
      </c>
      <c r="Q284">
        <v>398.20706176757812</v>
      </c>
      <c r="R284">
        <v>443.72091674804687</v>
      </c>
      <c r="U284">
        <v>617.9560546875</v>
      </c>
      <c r="V284">
        <v>464.52276611328125</v>
      </c>
      <c r="W284">
        <v>478.44281005859375</v>
      </c>
      <c r="Z284">
        <v>500.33950805664063</v>
      </c>
      <c r="AA284">
        <v>594.33892822265625</v>
      </c>
      <c r="AB284">
        <v>452.47958374023437</v>
      </c>
      <c r="AC284">
        <v>479.06845092773437</v>
      </c>
      <c r="AD284">
        <v>535.37420654296875</v>
      </c>
      <c r="AE284">
        <v>334.70663452148437</v>
      </c>
      <c r="AF284">
        <v>415.56802368164062</v>
      </c>
      <c r="AG284">
        <v>408.84259033203125</v>
      </c>
      <c r="AH284" s="2">
        <f t="shared" si="169"/>
        <v>59.865302429226546</v>
      </c>
      <c r="AI284" s="2">
        <f t="shared" si="170"/>
        <v>334.70663452148437</v>
      </c>
      <c r="AJ284" s="2">
        <f t="shared" si="171"/>
        <v>382.66237132477067</v>
      </c>
      <c r="AK284" s="2">
        <f t="shared" si="172"/>
        <v>472.46032496861051</v>
      </c>
      <c r="AL284" s="2">
        <f t="shared" si="173"/>
        <v>562.25827861245034</v>
      </c>
      <c r="AM284" s="2">
        <f t="shared" si="174"/>
        <v>617.9560546875</v>
      </c>
      <c r="AN284" s="89">
        <f ca="1">INDIRECT("'calcBLUE(2)'!R"&amp;ROW('calcBLUE(2)'!$V$17)+(ROW(AN284)-ROW($AN$116))/3&amp;"C"&amp;COLUMN('calcBLUE(2)'!$V$17),FALSE)</f>
        <v>466.46326875153494</v>
      </c>
      <c r="AO284" s="64">
        <f t="shared" ref="AO284" ca="1" si="200">AN284</f>
        <v>466.46326875153494</v>
      </c>
      <c r="AP284" s="88">
        <f>AK284-AK287</f>
        <v>5.4574170793806047</v>
      </c>
      <c r="AQ284" s="88">
        <f>AK285-AK288</f>
        <v>1.8397739955275938E-3</v>
      </c>
      <c r="AR284" s="88">
        <f>AK286-AK289</f>
        <v>1.5204293387398593E-3</v>
      </c>
      <c r="AS284" s="88">
        <f>data3!AM284</f>
        <v>0.13023908676639806</v>
      </c>
      <c r="AT284" s="2"/>
      <c r="AU284" s="123"/>
      <c r="AV284" s="156"/>
    </row>
    <row r="285" spans="1:48">
      <c r="A285" s="14" t="str">
        <f>'data organization'!S286</f>
        <v>283:17:2.38:LO</v>
      </c>
      <c r="B285">
        <v>374.96566772460937</v>
      </c>
      <c r="C285">
        <v>374.96566772460937</v>
      </c>
      <c r="D285">
        <v>374.96566772460937</v>
      </c>
      <c r="E285">
        <v>374.96566772460937</v>
      </c>
      <c r="F285">
        <v>374.97137451171875</v>
      </c>
      <c r="G285">
        <v>374.96566772460937</v>
      </c>
      <c r="H285">
        <v>374.97711181640625</v>
      </c>
      <c r="I285">
        <v>374.96566772460937</v>
      </c>
      <c r="J285">
        <v>374.96566772460937</v>
      </c>
      <c r="K285">
        <v>374.95993041992187</v>
      </c>
      <c r="L285">
        <v>374.97137451171875</v>
      </c>
      <c r="M285">
        <v>374.95993041992187</v>
      </c>
      <c r="N285">
        <v>374.96566772460937</v>
      </c>
      <c r="O285">
        <v>374.95993041992187</v>
      </c>
      <c r="P285">
        <v>374.95993041992187</v>
      </c>
      <c r="Q285">
        <v>374.9542236328125</v>
      </c>
      <c r="R285">
        <v>374.95993041992187</v>
      </c>
      <c r="U285">
        <v>374.97137451171875</v>
      </c>
      <c r="V285">
        <v>374.96566772460937</v>
      </c>
      <c r="W285">
        <v>374.96566772460937</v>
      </c>
      <c r="Z285">
        <v>374.96566772460937</v>
      </c>
      <c r="AA285">
        <v>374.96566772460937</v>
      </c>
      <c r="AB285">
        <v>374.95993041992187</v>
      </c>
      <c r="AC285">
        <v>374.95993041992187</v>
      </c>
      <c r="AD285">
        <v>374.96566772460937</v>
      </c>
      <c r="AE285">
        <v>374.89700317382812</v>
      </c>
      <c r="AF285">
        <v>374.9542236328125</v>
      </c>
      <c r="AG285">
        <v>374.95993041992187</v>
      </c>
      <c r="AH285" s="2">
        <f t="shared" si="169"/>
        <v>1.3669807107577281E-2</v>
      </c>
      <c r="AI285" s="2">
        <f t="shared" si="170"/>
        <v>374.89700317382812</v>
      </c>
      <c r="AJ285" s="2">
        <f t="shared" si="171"/>
        <v>374.94127420256405</v>
      </c>
      <c r="AK285" s="2">
        <f t="shared" si="172"/>
        <v>374.96177891322543</v>
      </c>
      <c r="AL285" s="2">
        <f t="shared" si="173"/>
        <v>374.98228362388681</v>
      </c>
      <c r="AM285" s="2">
        <f t="shared" si="174"/>
        <v>374.97711181640625</v>
      </c>
      <c r="AN285" s="89"/>
      <c r="AO285" s="64">
        <f t="shared" ref="AO285" ca="1" si="201">AN284</f>
        <v>466.46326875153494</v>
      </c>
      <c r="AP285" s="88"/>
      <c r="AQ285" s="88"/>
      <c r="AR285" s="88"/>
      <c r="AS285" s="88"/>
      <c r="AT285" s="2"/>
      <c r="AU285" s="123"/>
      <c r="AV285" s="156"/>
    </row>
    <row r="286" spans="1:48">
      <c r="A286" s="14" t="str">
        <f>'data organization'!S287</f>
        <v>284:17:2.38:HS</v>
      </c>
      <c r="B286">
        <v>154.98580932617187</v>
      </c>
      <c r="C286">
        <v>154.98817443847656</v>
      </c>
      <c r="D286">
        <v>154.98817443847656</v>
      </c>
      <c r="E286">
        <v>154.98580932617187</v>
      </c>
      <c r="F286">
        <v>154.99053955078125</v>
      </c>
      <c r="G286">
        <v>154.99053955078125</v>
      </c>
      <c r="H286">
        <v>154.98817443847656</v>
      </c>
      <c r="I286">
        <v>154.98817443847656</v>
      </c>
      <c r="J286">
        <v>154.99053955078125</v>
      </c>
      <c r="K286">
        <v>154.98817443847656</v>
      </c>
      <c r="L286">
        <v>154.98817443847656</v>
      </c>
      <c r="M286">
        <v>154.98580932617187</v>
      </c>
      <c r="N286">
        <v>154.99053955078125</v>
      </c>
      <c r="O286">
        <v>154.98580932617187</v>
      </c>
      <c r="P286">
        <v>154.98580932617187</v>
      </c>
      <c r="Q286">
        <v>154.9810791015625</v>
      </c>
      <c r="R286">
        <v>154.99053955078125</v>
      </c>
      <c r="U286">
        <v>154.99053955078125</v>
      </c>
      <c r="V286">
        <v>154.99053955078125</v>
      </c>
      <c r="W286">
        <v>154.98580932617187</v>
      </c>
      <c r="Z286">
        <v>154.98580932617187</v>
      </c>
      <c r="AA286">
        <v>154.98817443847656</v>
      </c>
      <c r="AB286">
        <v>154.98580932617187</v>
      </c>
      <c r="AC286">
        <v>154.98580932617187</v>
      </c>
      <c r="AD286">
        <v>154.98580932617187</v>
      </c>
      <c r="AE286">
        <v>154.98580932617187</v>
      </c>
      <c r="AF286">
        <v>154.98580932617187</v>
      </c>
      <c r="AG286">
        <v>154.99053955078125</v>
      </c>
      <c r="AH286" s="2">
        <f t="shared" si="169"/>
        <v>2.3760366690774659E-3</v>
      </c>
      <c r="AI286" s="2">
        <f t="shared" si="170"/>
        <v>154.9810791015625</v>
      </c>
      <c r="AJ286" s="2">
        <f t="shared" si="171"/>
        <v>154.98401910539678</v>
      </c>
      <c r="AK286" s="2">
        <f t="shared" si="172"/>
        <v>154.98758316040039</v>
      </c>
      <c r="AL286" s="2">
        <f t="shared" si="173"/>
        <v>154.991147215404</v>
      </c>
      <c r="AM286" s="2">
        <f t="shared" si="174"/>
        <v>154.99053955078125</v>
      </c>
      <c r="AN286" s="89"/>
      <c r="AO286" s="64">
        <f t="shared" ref="AO286" ca="1" si="202">AN284</f>
        <v>466.46326875153494</v>
      </c>
      <c r="AP286" s="88"/>
      <c r="AQ286" s="88"/>
      <c r="AR286" s="88"/>
      <c r="AS286" s="88"/>
      <c r="AT286" s="2"/>
      <c r="AU286" s="123"/>
      <c r="AV286" s="156"/>
    </row>
    <row r="287" spans="1:48">
      <c r="A287" s="14" t="str">
        <f>'data organization'!S288</f>
        <v>285:17:2.36:HI</v>
      </c>
      <c r="B287">
        <v>487.20150756835937</v>
      </c>
      <c r="C287">
        <v>482.97854614257812</v>
      </c>
      <c r="D287">
        <v>497.36782836914062</v>
      </c>
      <c r="E287">
        <v>527.86676025390625</v>
      </c>
      <c r="F287">
        <v>496.1165771484375</v>
      </c>
      <c r="G287">
        <v>473.12506103515625</v>
      </c>
      <c r="H287">
        <v>480.94528198242187</v>
      </c>
      <c r="I287">
        <v>474.37628173828125</v>
      </c>
      <c r="J287">
        <v>470.30975341796875</v>
      </c>
      <c r="K287">
        <v>520.04656982421875</v>
      </c>
      <c r="L287">
        <v>454.9820556640625</v>
      </c>
      <c r="M287">
        <v>398.0506591796875</v>
      </c>
      <c r="N287">
        <v>447.00543212890625</v>
      </c>
      <c r="O287">
        <v>421.1986083984375</v>
      </c>
      <c r="P287">
        <v>391.6380615234375</v>
      </c>
      <c r="Q287">
        <v>393.67132568359375</v>
      </c>
      <c r="R287">
        <v>438.55953979492187</v>
      </c>
      <c r="U287">
        <v>610.76141357421875</v>
      </c>
      <c r="V287">
        <v>459.20501708984375</v>
      </c>
      <c r="W287">
        <v>472.81222534179687</v>
      </c>
      <c r="Z287">
        <v>494.55252075195312</v>
      </c>
      <c r="AA287">
        <v>587.61346435546875</v>
      </c>
      <c r="AB287">
        <v>447.16183471679687</v>
      </c>
      <c r="AC287">
        <v>473.59426879882813</v>
      </c>
      <c r="AD287">
        <v>529.2744140625</v>
      </c>
      <c r="AE287">
        <v>330.7965087890625</v>
      </c>
      <c r="AF287">
        <v>410.71945190429687</v>
      </c>
      <c r="AG287">
        <v>404.15045166015625</v>
      </c>
      <c r="AH287" s="2">
        <f t="shared" si="169"/>
        <v>59.180686740408085</v>
      </c>
      <c r="AI287" s="2">
        <f t="shared" si="170"/>
        <v>330.7965087890625</v>
      </c>
      <c r="AJ287" s="2">
        <f t="shared" si="171"/>
        <v>378.23187777861779</v>
      </c>
      <c r="AK287" s="2">
        <f t="shared" si="172"/>
        <v>467.0029078892299</v>
      </c>
      <c r="AL287" s="2">
        <f t="shared" si="173"/>
        <v>555.77393799984202</v>
      </c>
      <c r="AM287" s="2">
        <f t="shared" si="174"/>
        <v>610.76141357421875</v>
      </c>
      <c r="AN287" s="89">
        <f ca="1">INDIRECT("'calcBLUE(2)'!R"&amp;ROW('calcBLUE(2)'!$V$17)+(ROW(AN287)-ROW($AN$116))/3&amp;"C"&amp;COLUMN('calcBLUE(2)'!$V$17),FALSE)</f>
        <v>461.19685316154715</v>
      </c>
      <c r="AO287" s="64">
        <f t="shared" ref="AO287" ca="1" si="203">AN287</f>
        <v>461.19685316154715</v>
      </c>
      <c r="AP287" s="88">
        <f>AK287-AK290</f>
        <v>5.5021002633230864</v>
      </c>
      <c r="AQ287" s="88">
        <f>AK288-AK291</f>
        <v>0.14284951346257913</v>
      </c>
      <c r="AR287" s="88">
        <f>AK289-AK292</f>
        <v>-8.4468296597606241E-4</v>
      </c>
      <c r="AS287" s="88">
        <f>data3!AM287</f>
        <v>0.13153365350538593</v>
      </c>
      <c r="AT287" s="2"/>
      <c r="AU287" s="123"/>
      <c r="AV287" s="156"/>
    </row>
    <row r="288" spans="1:48">
      <c r="A288" s="14" t="str">
        <f>'data organization'!S289</f>
        <v>286:17:2.36:LO</v>
      </c>
      <c r="B288">
        <v>374.96566772460937</v>
      </c>
      <c r="C288">
        <v>374.95993041992187</v>
      </c>
      <c r="D288">
        <v>374.96566772460937</v>
      </c>
      <c r="E288">
        <v>374.97711181640625</v>
      </c>
      <c r="F288">
        <v>374.96566772460937</v>
      </c>
      <c r="G288">
        <v>374.96566772460937</v>
      </c>
      <c r="H288">
        <v>374.97711181640625</v>
      </c>
      <c r="I288">
        <v>374.96566772460937</v>
      </c>
      <c r="J288">
        <v>374.96566772460937</v>
      </c>
      <c r="K288">
        <v>374.96566772460937</v>
      </c>
      <c r="L288">
        <v>374.96566772460937</v>
      </c>
      <c r="M288">
        <v>374.9542236328125</v>
      </c>
      <c r="N288">
        <v>374.95993041992187</v>
      </c>
      <c r="O288">
        <v>374.95993041992187</v>
      </c>
      <c r="P288">
        <v>374.9542236328125</v>
      </c>
      <c r="Q288">
        <v>374.95993041992187</v>
      </c>
      <c r="R288">
        <v>374.97137451171875</v>
      </c>
      <c r="U288">
        <v>374.96566772460937</v>
      </c>
      <c r="V288">
        <v>374.96566772460937</v>
      </c>
      <c r="W288">
        <v>374.95993041992187</v>
      </c>
      <c r="Z288">
        <v>374.96566772460937</v>
      </c>
      <c r="AA288">
        <v>374.96566772460937</v>
      </c>
      <c r="AB288">
        <v>374.95993041992187</v>
      </c>
      <c r="AC288">
        <v>374.95993041992187</v>
      </c>
      <c r="AD288">
        <v>374.95993041992187</v>
      </c>
      <c r="AE288">
        <v>374.85693359375</v>
      </c>
      <c r="AF288">
        <v>374.95993041992187</v>
      </c>
      <c r="AG288">
        <v>374.95993041992187</v>
      </c>
      <c r="AH288" s="2">
        <f t="shared" si="169"/>
        <v>2.089643501338604E-2</v>
      </c>
      <c r="AI288" s="2">
        <f t="shared" si="170"/>
        <v>374.85693359375</v>
      </c>
      <c r="AJ288" s="2">
        <f t="shared" si="171"/>
        <v>374.92859448670981</v>
      </c>
      <c r="AK288" s="2">
        <f t="shared" si="172"/>
        <v>374.9599391392299</v>
      </c>
      <c r="AL288" s="2">
        <f t="shared" si="173"/>
        <v>374.99128379174999</v>
      </c>
      <c r="AM288" s="2">
        <f t="shared" si="174"/>
        <v>374.97711181640625</v>
      </c>
      <c r="AN288" s="89"/>
      <c r="AO288" s="64">
        <f t="shared" ref="AO288" ca="1" si="204">AN287</f>
        <v>461.19685316154715</v>
      </c>
      <c r="AP288" s="88"/>
      <c r="AQ288" s="88"/>
      <c r="AR288" s="88"/>
      <c r="AS288" s="88"/>
      <c r="AT288" s="2"/>
      <c r="AU288" s="123"/>
      <c r="AV288" s="156"/>
    </row>
    <row r="289" spans="1:48">
      <c r="A289" s="14" t="str">
        <f>'data organization'!S290</f>
        <v>287:17:2.36:HS</v>
      </c>
      <c r="B289">
        <v>154.98817443847656</v>
      </c>
      <c r="C289">
        <v>154.98580932617187</v>
      </c>
      <c r="D289">
        <v>154.99053955078125</v>
      </c>
      <c r="E289">
        <v>154.98817443847656</v>
      </c>
      <c r="F289">
        <v>154.98817443847656</v>
      </c>
      <c r="G289">
        <v>154.98580932617187</v>
      </c>
      <c r="H289">
        <v>154.98817443847656</v>
      </c>
      <c r="I289">
        <v>154.98580932617187</v>
      </c>
      <c r="J289">
        <v>154.98344421386719</v>
      </c>
      <c r="K289">
        <v>154.98580932617187</v>
      </c>
      <c r="L289">
        <v>154.99053955078125</v>
      </c>
      <c r="M289">
        <v>154.98580932617187</v>
      </c>
      <c r="N289">
        <v>154.99053955078125</v>
      </c>
      <c r="O289">
        <v>154.98344421386719</v>
      </c>
      <c r="P289">
        <v>154.9810791015625</v>
      </c>
      <c r="Q289">
        <v>154.9810791015625</v>
      </c>
      <c r="R289">
        <v>154.98817443847656</v>
      </c>
      <c r="U289">
        <v>154.98580932617187</v>
      </c>
      <c r="V289">
        <v>154.99053955078125</v>
      </c>
      <c r="W289">
        <v>154.98817443847656</v>
      </c>
      <c r="Z289">
        <v>154.98817443847656</v>
      </c>
      <c r="AA289">
        <v>154.98817443847656</v>
      </c>
      <c r="AB289">
        <v>154.98344421386719</v>
      </c>
      <c r="AC289">
        <v>154.98344421386719</v>
      </c>
      <c r="AD289">
        <v>154.98580932617187</v>
      </c>
      <c r="AE289">
        <v>154.97871398925781</v>
      </c>
      <c r="AF289">
        <v>154.98344421386719</v>
      </c>
      <c r="AG289">
        <v>154.98344421386719</v>
      </c>
      <c r="AH289" s="2">
        <f t="shared" si="169"/>
        <v>3.1097728211603305E-3</v>
      </c>
      <c r="AI289" s="2">
        <f t="shared" si="170"/>
        <v>154.97871398925781</v>
      </c>
      <c r="AJ289" s="2">
        <f t="shared" si="171"/>
        <v>154.98139807182991</v>
      </c>
      <c r="AK289" s="2">
        <f t="shared" si="172"/>
        <v>154.98606273106165</v>
      </c>
      <c r="AL289" s="2">
        <f t="shared" si="173"/>
        <v>154.99072739029339</v>
      </c>
      <c r="AM289" s="2">
        <f t="shared" si="174"/>
        <v>154.99053955078125</v>
      </c>
      <c r="AN289" s="89"/>
      <c r="AO289" s="64">
        <f t="shared" ref="AO289" ca="1" si="205">AN287</f>
        <v>461.19685316154715</v>
      </c>
      <c r="AP289" s="88"/>
      <c r="AQ289" s="88"/>
      <c r="AR289" s="88"/>
      <c r="AS289" s="88"/>
      <c r="AT289" s="2"/>
      <c r="AU289" s="123"/>
      <c r="AV289" s="156"/>
    </row>
    <row r="290" spans="1:48">
      <c r="A290" s="14" t="str">
        <f>'data organization'!S291</f>
        <v>288:17:2.34:HI</v>
      </c>
      <c r="B290">
        <v>481.41452026367188</v>
      </c>
      <c r="C290">
        <v>477.19158935546875</v>
      </c>
      <c r="D290">
        <v>491.58084106445312</v>
      </c>
      <c r="E290">
        <v>521.610595703125</v>
      </c>
      <c r="F290">
        <v>490.32958984375</v>
      </c>
      <c r="G290">
        <v>467.65087890625</v>
      </c>
      <c r="H290">
        <v>475.1583251953125</v>
      </c>
      <c r="I290">
        <v>468.74569702148437</v>
      </c>
      <c r="J290">
        <v>464.67916870117187</v>
      </c>
      <c r="K290">
        <v>513.94671630859375</v>
      </c>
      <c r="L290">
        <v>449.664306640625</v>
      </c>
      <c r="M290">
        <v>393.3585205078125</v>
      </c>
      <c r="N290">
        <v>441.68765258789062</v>
      </c>
      <c r="O290">
        <v>416.35003662109375</v>
      </c>
      <c r="P290">
        <v>386.94589233398437</v>
      </c>
      <c r="Q290">
        <v>389.13558959960937</v>
      </c>
      <c r="R290">
        <v>433.398193359375</v>
      </c>
      <c r="U290">
        <v>603.72320556640625</v>
      </c>
      <c r="V290">
        <v>453.7308349609375</v>
      </c>
      <c r="W290">
        <v>467.33807373046875</v>
      </c>
      <c r="Z290">
        <v>488.76553344726562</v>
      </c>
      <c r="AA290">
        <v>580.57525634765625</v>
      </c>
      <c r="AB290">
        <v>442.00045776367187</v>
      </c>
      <c r="AC290">
        <v>467.96368408203125</v>
      </c>
      <c r="AD290">
        <v>523.01824951171875</v>
      </c>
      <c r="AE290">
        <v>326.88638305664062</v>
      </c>
      <c r="AF290">
        <v>405.87091064453125</v>
      </c>
      <c r="AG290">
        <v>399.30191040039062</v>
      </c>
      <c r="AH290" s="2">
        <f t="shared" si="169"/>
        <v>58.488211999512544</v>
      </c>
      <c r="AI290" s="2">
        <f t="shared" si="170"/>
        <v>326.88638305664062</v>
      </c>
      <c r="AJ290" s="2">
        <f t="shared" si="171"/>
        <v>373.76848962663803</v>
      </c>
      <c r="AK290" s="2">
        <f t="shared" si="172"/>
        <v>461.50080762590682</v>
      </c>
      <c r="AL290" s="2">
        <f t="shared" si="173"/>
        <v>549.2331256251756</v>
      </c>
      <c r="AM290" s="2">
        <f t="shared" si="174"/>
        <v>603.72320556640625</v>
      </c>
      <c r="AN290" s="89">
        <f ca="1">INDIRECT("'calcBLUE(2)'!R"&amp;ROW('calcBLUE(2)'!$V$17)+(ROW(AN290)-ROW($AN$116))/3&amp;"C"&amp;COLUMN('calcBLUE(2)'!$V$17),FALSE)</f>
        <v>455.87808979620434</v>
      </c>
      <c r="AO290" s="64">
        <f t="shared" ref="AO290" ca="1" si="206">AN290</f>
        <v>455.87808979620434</v>
      </c>
      <c r="AP290" s="88">
        <f>AK290-AK293</f>
        <v>5.5523790631975771</v>
      </c>
      <c r="AQ290" s="88">
        <f>AK291-AK294</f>
        <v>0.34148951939175731</v>
      </c>
      <c r="AR290" s="88">
        <f>AK292-AK295</f>
        <v>8.4468296597606241E-4</v>
      </c>
      <c r="AS290" s="88">
        <f>data3!AM290</f>
        <v>0.13430586168843028</v>
      </c>
      <c r="AT290" s="2"/>
      <c r="AU290" s="123"/>
      <c r="AV290" s="156"/>
    </row>
    <row r="291" spans="1:48">
      <c r="A291" s="14" t="str">
        <f>'data organization'!S292</f>
        <v>289:17:2.34:LO</v>
      </c>
      <c r="B291">
        <v>374.96566772460937</v>
      </c>
      <c r="C291">
        <v>374.97137451171875</v>
      </c>
      <c r="D291">
        <v>374.96566772460937</v>
      </c>
      <c r="E291">
        <v>374.96566772460937</v>
      </c>
      <c r="F291">
        <v>374.97137451171875</v>
      </c>
      <c r="G291">
        <v>374.97137451171875</v>
      </c>
      <c r="H291">
        <v>374.96566772460937</v>
      </c>
      <c r="I291">
        <v>374.96566772460937</v>
      </c>
      <c r="J291">
        <v>374.95993041992187</v>
      </c>
      <c r="K291">
        <v>374.96566772460937</v>
      </c>
      <c r="L291">
        <v>374.96566772460937</v>
      </c>
      <c r="M291">
        <v>374.95993041992187</v>
      </c>
      <c r="N291">
        <v>374.95993041992187</v>
      </c>
      <c r="O291">
        <v>374.95993041992187</v>
      </c>
      <c r="P291">
        <v>374.948486328125</v>
      </c>
      <c r="Q291">
        <v>374.96566772460937</v>
      </c>
      <c r="R291">
        <v>374.97711181640625</v>
      </c>
      <c r="U291">
        <v>374.97137451171875</v>
      </c>
      <c r="V291">
        <v>374.96566772460937</v>
      </c>
      <c r="W291">
        <v>374.96566772460937</v>
      </c>
      <c r="Z291">
        <v>374.95993041992187</v>
      </c>
      <c r="AA291">
        <v>374.97711181640625</v>
      </c>
      <c r="AB291">
        <v>374.95993041992187</v>
      </c>
      <c r="AC291">
        <v>374.95993041992187</v>
      </c>
      <c r="AD291">
        <v>374.96566772460937</v>
      </c>
      <c r="AE291">
        <v>370.83999633789062</v>
      </c>
      <c r="AF291">
        <v>374.9542236328125</v>
      </c>
      <c r="AG291">
        <v>374.9542236328125</v>
      </c>
      <c r="AH291" s="2">
        <f t="shared" si="169"/>
        <v>0.77946400163792873</v>
      </c>
      <c r="AI291" s="2">
        <f t="shared" si="170"/>
        <v>370.83999633789062</v>
      </c>
      <c r="AJ291" s="2">
        <f t="shared" si="171"/>
        <v>373.64789362331044</v>
      </c>
      <c r="AK291" s="2">
        <f t="shared" si="172"/>
        <v>374.81708962576732</v>
      </c>
      <c r="AL291" s="2">
        <f t="shared" si="173"/>
        <v>375.98628562822421</v>
      </c>
      <c r="AM291" s="2">
        <f t="shared" si="174"/>
        <v>374.97711181640625</v>
      </c>
      <c r="AN291" s="89"/>
      <c r="AO291" s="64">
        <f t="shared" ref="AO291" ca="1" si="207">AN290</f>
        <v>455.87808979620434</v>
      </c>
      <c r="AP291" s="88"/>
      <c r="AQ291" s="88"/>
      <c r="AR291" s="88"/>
      <c r="AS291" s="88"/>
      <c r="AT291" s="2"/>
      <c r="AU291" s="123"/>
      <c r="AV291" s="156"/>
    </row>
    <row r="292" spans="1:48">
      <c r="A292" s="14" t="str">
        <f>'data organization'!S293</f>
        <v>290:17:2.34:HS</v>
      </c>
      <c r="B292">
        <v>154.99053955078125</v>
      </c>
      <c r="C292">
        <v>154.99053955078125</v>
      </c>
      <c r="D292">
        <v>154.98817443847656</v>
      </c>
      <c r="E292">
        <v>154.99053955078125</v>
      </c>
      <c r="F292">
        <v>154.98817443847656</v>
      </c>
      <c r="G292">
        <v>154.98580932617187</v>
      </c>
      <c r="H292">
        <v>154.98817443847656</v>
      </c>
      <c r="I292">
        <v>154.98580932617187</v>
      </c>
      <c r="J292">
        <v>154.98580932617187</v>
      </c>
      <c r="K292">
        <v>154.98817443847656</v>
      </c>
      <c r="L292">
        <v>154.98817443847656</v>
      </c>
      <c r="M292">
        <v>154.98344421386719</v>
      </c>
      <c r="N292">
        <v>154.98580932617187</v>
      </c>
      <c r="O292">
        <v>154.98344421386719</v>
      </c>
      <c r="P292">
        <v>154.98580932617187</v>
      </c>
      <c r="Q292">
        <v>154.98580932617187</v>
      </c>
      <c r="R292">
        <v>154.99053955078125</v>
      </c>
      <c r="U292">
        <v>154.98817443847656</v>
      </c>
      <c r="V292">
        <v>154.99053955078125</v>
      </c>
      <c r="W292">
        <v>154.98344421386719</v>
      </c>
      <c r="Z292">
        <v>154.98344421386719</v>
      </c>
      <c r="AA292">
        <v>154.98817443847656</v>
      </c>
      <c r="AB292">
        <v>154.98817443847656</v>
      </c>
      <c r="AC292">
        <v>154.98344421386719</v>
      </c>
      <c r="AD292">
        <v>154.98580932617187</v>
      </c>
      <c r="AE292">
        <v>154.9810791015625</v>
      </c>
      <c r="AF292">
        <v>154.98817443847656</v>
      </c>
      <c r="AG292">
        <v>154.98817443847656</v>
      </c>
      <c r="AH292" s="2">
        <f t="shared" si="169"/>
        <v>2.6133147536700932E-3</v>
      </c>
      <c r="AI292" s="2">
        <f t="shared" si="170"/>
        <v>154.9810791015625</v>
      </c>
      <c r="AJ292" s="2">
        <f t="shared" si="171"/>
        <v>154.98298744189711</v>
      </c>
      <c r="AK292" s="2">
        <f t="shared" si="172"/>
        <v>154.98690741402763</v>
      </c>
      <c r="AL292" s="2">
        <f t="shared" si="173"/>
        <v>154.99082738615814</v>
      </c>
      <c r="AM292" s="2">
        <f t="shared" si="174"/>
        <v>154.99053955078125</v>
      </c>
      <c r="AN292" s="89"/>
      <c r="AO292" s="64">
        <f t="shared" ref="AO292" ca="1" si="208">AN290</f>
        <v>455.87808979620434</v>
      </c>
      <c r="AP292" s="88"/>
      <c r="AQ292" s="88"/>
      <c r="AR292" s="88"/>
      <c r="AS292" s="88"/>
      <c r="AT292" s="2"/>
      <c r="AU292" s="123"/>
      <c r="AV292" s="156"/>
    </row>
    <row r="293" spans="1:48">
      <c r="A293" s="14" t="str">
        <f>'data organization'!S294</f>
        <v>291:17:2.32:HI</v>
      </c>
      <c r="B293">
        <v>475.62753295898437</v>
      </c>
      <c r="C293">
        <v>471.56100463867187</v>
      </c>
      <c r="D293">
        <v>485.637451171875</v>
      </c>
      <c r="E293">
        <v>515.3543701171875</v>
      </c>
      <c r="F293">
        <v>484.38619995117187</v>
      </c>
      <c r="G293">
        <v>462.02029418945312</v>
      </c>
      <c r="H293">
        <v>469.52774047851562</v>
      </c>
      <c r="I293">
        <v>463.11514282226562</v>
      </c>
      <c r="J293">
        <v>459.04861450195312</v>
      </c>
      <c r="K293">
        <v>507.84695434570313</v>
      </c>
      <c r="L293">
        <v>444.19012451171875</v>
      </c>
      <c r="M293">
        <v>388.50994873046875</v>
      </c>
      <c r="N293">
        <v>436.369873046875</v>
      </c>
      <c r="O293">
        <v>411.3450927734375</v>
      </c>
      <c r="P293">
        <v>382.25375366210937</v>
      </c>
      <c r="Q293">
        <v>384.44342041015625</v>
      </c>
      <c r="R293">
        <v>428.23681640625</v>
      </c>
      <c r="U293">
        <v>596.3721923828125</v>
      </c>
      <c r="V293">
        <v>448.25665283203125</v>
      </c>
      <c r="W293">
        <v>461.70748901367187</v>
      </c>
      <c r="Z293">
        <v>482.97854614257812</v>
      </c>
      <c r="AA293">
        <v>573.69342041015625</v>
      </c>
      <c r="AB293">
        <v>436.68267822265625</v>
      </c>
      <c r="AC293">
        <v>462.33309936523437</v>
      </c>
      <c r="AD293">
        <v>516.76202392578125</v>
      </c>
      <c r="AE293">
        <v>322.81985473632812</v>
      </c>
      <c r="AF293">
        <v>401.02236938476562</v>
      </c>
      <c r="AG293">
        <v>394.45333862304687</v>
      </c>
      <c r="AH293" s="2">
        <f t="shared" si="169"/>
        <v>57.810145803209863</v>
      </c>
      <c r="AI293" s="2">
        <f t="shared" si="170"/>
        <v>322.81985473632812</v>
      </c>
      <c r="AJ293" s="2">
        <f t="shared" si="171"/>
        <v>369.23320985789445</v>
      </c>
      <c r="AK293" s="2">
        <f t="shared" si="172"/>
        <v>455.94842856270924</v>
      </c>
      <c r="AL293" s="2">
        <f t="shared" si="173"/>
        <v>542.66364726752408</v>
      </c>
      <c r="AM293" s="2">
        <f t="shared" si="174"/>
        <v>596.3721923828125</v>
      </c>
      <c r="AN293" s="89">
        <f ca="1">INDIRECT("'calcBLUE(2)'!R"&amp;ROW('calcBLUE(2)'!$V$17)+(ROW(AN293)-ROW($AN$116))/3&amp;"C"&amp;COLUMN('calcBLUE(2)'!$V$17),FALSE)</f>
        <v>450.4472279759633</v>
      </c>
      <c r="AO293" s="64">
        <f t="shared" ref="AO293" ca="1" si="209">AN293</f>
        <v>450.4472279759633</v>
      </c>
      <c r="AP293" s="88">
        <f>AK293-AK296</f>
        <v>5.6361650739397078</v>
      </c>
      <c r="AQ293" s="88">
        <f>AK294-AK297</f>
        <v>0.29325757707869116</v>
      </c>
      <c r="AR293" s="88">
        <f>AK295-AK298</f>
        <v>-8.4468296620343608E-5</v>
      </c>
      <c r="AS293" s="88">
        <f>data3!AM293</f>
        <v>0.1336791438441125</v>
      </c>
      <c r="AT293" s="2"/>
      <c r="AU293" s="123"/>
      <c r="AV293" s="156"/>
    </row>
    <row r="294" spans="1:48">
      <c r="A294" s="14" t="str">
        <f>'data organization'!S295</f>
        <v>292:17:2.32:LO</v>
      </c>
      <c r="B294">
        <v>374.97137451171875</v>
      </c>
      <c r="C294">
        <v>374.96566772460937</v>
      </c>
      <c r="D294">
        <v>374.96566772460937</v>
      </c>
      <c r="E294">
        <v>374.96566772460937</v>
      </c>
      <c r="F294">
        <v>374.97137451171875</v>
      </c>
      <c r="G294">
        <v>374.97137451171875</v>
      </c>
      <c r="H294">
        <v>374.97137451171875</v>
      </c>
      <c r="I294">
        <v>374.96566772460937</v>
      </c>
      <c r="J294">
        <v>374.96566772460937</v>
      </c>
      <c r="K294">
        <v>374.96566772460937</v>
      </c>
      <c r="L294">
        <v>374.95993041992187</v>
      </c>
      <c r="M294">
        <v>374.9542236328125</v>
      </c>
      <c r="N294">
        <v>374.95993041992187</v>
      </c>
      <c r="O294">
        <v>374.9542236328125</v>
      </c>
      <c r="P294">
        <v>374.948486328125</v>
      </c>
      <c r="Q294">
        <v>374.9542236328125</v>
      </c>
      <c r="R294">
        <v>374.96566772460937</v>
      </c>
      <c r="U294">
        <v>374.96566772460937</v>
      </c>
      <c r="V294">
        <v>374.95993041992187</v>
      </c>
      <c r="W294">
        <v>374.95993041992187</v>
      </c>
      <c r="Z294">
        <v>374.96566772460937</v>
      </c>
      <c r="AA294">
        <v>374.96566772460937</v>
      </c>
      <c r="AB294">
        <v>374.95993041992187</v>
      </c>
      <c r="AC294">
        <v>374.95993041992187</v>
      </c>
      <c r="AD294">
        <v>374.95993041992187</v>
      </c>
      <c r="AE294">
        <v>361.3240966796875</v>
      </c>
      <c r="AF294">
        <v>374.95993041992187</v>
      </c>
      <c r="AG294">
        <v>374.95993041992187</v>
      </c>
      <c r="AH294" s="2">
        <f t="shared" si="169"/>
        <v>2.5774586940155313</v>
      </c>
      <c r="AI294" s="2">
        <f t="shared" si="170"/>
        <v>361.3240966796875</v>
      </c>
      <c r="AJ294" s="2">
        <f t="shared" si="171"/>
        <v>370.60941206535227</v>
      </c>
      <c r="AK294" s="2">
        <f t="shared" si="172"/>
        <v>374.47560010637557</v>
      </c>
      <c r="AL294" s="2">
        <f t="shared" si="173"/>
        <v>378.34178814739886</v>
      </c>
      <c r="AM294" s="2">
        <f t="shared" si="174"/>
        <v>374.97137451171875</v>
      </c>
      <c r="AN294" s="89"/>
      <c r="AO294" s="64">
        <f t="shared" ref="AO294" ca="1" si="210">AN293</f>
        <v>450.4472279759633</v>
      </c>
      <c r="AP294" s="88"/>
      <c r="AQ294" s="88"/>
      <c r="AR294" s="88"/>
      <c r="AS294" s="88"/>
      <c r="AT294" s="2"/>
      <c r="AU294" s="123"/>
      <c r="AV294" s="156"/>
    </row>
    <row r="295" spans="1:48">
      <c r="A295" s="14" t="str">
        <f>'data organization'!S296</f>
        <v>293:17:2.32:HS</v>
      </c>
      <c r="B295">
        <v>154.98580932617187</v>
      </c>
      <c r="C295">
        <v>154.98817443847656</v>
      </c>
      <c r="D295">
        <v>154.98817443847656</v>
      </c>
      <c r="E295">
        <v>154.98580932617187</v>
      </c>
      <c r="F295">
        <v>154.98817443847656</v>
      </c>
      <c r="G295">
        <v>154.98580932617187</v>
      </c>
      <c r="H295">
        <v>154.98817443847656</v>
      </c>
      <c r="I295">
        <v>154.98817443847656</v>
      </c>
      <c r="J295">
        <v>154.98580932617187</v>
      </c>
      <c r="K295">
        <v>154.98580932617187</v>
      </c>
      <c r="L295">
        <v>154.98580932617187</v>
      </c>
      <c r="M295">
        <v>154.98580932617187</v>
      </c>
      <c r="N295">
        <v>154.98344421386719</v>
      </c>
      <c r="O295">
        <v>154.98580932617187</v>
      </c>
      <c r="P295">
        <v>154.98344421386719</v>
      </c>
      <c r="Q295">
        <v>154.9810791015625</v>
      </c>
      <c r="R295">
        <v>154.98817443847656</v>
      </c>
      <c r="U295">
        <v>154.98817443847656</v>
      </c>
      <c r="V295">
        <v>154.99053955078125</v>
      </c>
      <c r="W295">
        <v>154.99053955078125</v>
      </c>
      <c r="Z295">
        <v>154.98344421386719</v>
      </c>
      <c r="AA295">
        <v>154.98817443847656</v>
      </c>
      <c r="AB295">
        <v>154.98344421386719</v>
      </c>
      <c r="AC295">
        <v>154.98817443847656</v>
      </c>
      <c r="AD295">
        <v>154.98344421386719</v>
      </c>
      <c r="AE295">
        <v>154.97871398925781</v>
      </c>
      <c r="AF295">
        <v>154.99053955078125</v>
      </c>
      <c r="AG295">
        <v>154.9810791015625</v>
      </c>
      <c r="AH295" s="2">
        <f t="shared" si="169"/>
        <v>2.9735471032023603E-3</v>
      </c>
      <c r="AI295" s="2">
        <f t="shared" si="170"/>
        <v>154.97871398925781</v>
      </c>
      <c r="AJ295" s="2">
        <f t="shared" si="171"/>
        <v>154.98160241040685</v>
      </c>
      <c r="AK295" s="2">
        <f t="shared" si="172"/>
        <v>154.98606273106165</v>
      </c>
      <c r="AL295" s="2">
        <f t="shared" si="173"/>
        <v>154.99052305171645</v>
      </c>
      <c r="AM295" s="2">
        <f t="shared" si="174"/>
        <v>154.99053955078125</v>
      </c>
      <c r="AN295" s="89"/>
      <c r="AO295" s="64">
        <f t="shared" ref="AO295" ca="1" si="211">AN293</f>
        <v>450.4472279759633</v>
      </c>
      <c r="AP295" s="88"/>
      <c r="AQ295" s="88"/>
      <c r="AR295" s="88"/>
      <c r="AS295" s="88"/>
      <c r="AT295" s="2"/>
      <c r="AU295" s="123"/>
      <c r="AV295" s="156"/>
    </row>
    <row r="296" spans="1:48">
      <c r="A296" s="14" t="str">
        <f>'data organization'!S297</f>
        <v>294:17:2.3:HI</v>
      </c>
      <c r="B296">
        <v>469.68414306640625</v>
      </c>
      <c r="C296">
        <v>465.77401733398437</v>
      </c>
      <c r="D296">
        <v>479.69406127929687</v>
      </c>
      <c r="E296">
        <v>509.09820556640625</v>
      </c>
      <c r="F296">
        <v>478.44281005859375</v>
      </c>
      <c r="G296">
        <v>456.23330688476562</v>
      </c>
      <c r="H296">
        <v>463.74075317382812</v>
      </c>
      <c r="I296">
        <v>457.32815551757812</v>
      </c>
      <c r="J296">
        <v>453.41802978515625</v>
      </c>
      <c r="K296">
        <v>501.59075927734375</v>
      </c>
      <c r="L296">
        <v>438.7159423828125</v>
      </c>
      <c r="M296">
        <v>383.81781005859375</v>
      </c>
      <c r="N296">
        <v>430.89569091796875</v>
      </c>
      <c r="O296">
        <v>406.1837158203125</v>
      </c>
      <c r="P296">
        <v>377.56161499023437</v>
      </c>
      <c r="Q296">
        <v>379.59487915039062</v>
      </c>
      <c r="R296">
        <v>422.91903686523437</v>
      </c>
      <c r="U296">
        <v>589.0211181640625</v>
      </c>
      <c r="V296">
        <v>442.782470703125</v>
      </c>
      <c r="W296">
        <v>455.92050170898437</v>
      </c>
      <c r="Z296">
        <v>476.87875366210937</v>
      </c>
      <c r="AA296">
        <v>566.65521240234375</v>
      </c>
      <c r="AB296">
        <v>431.36492919921875</v>
      </c>
      <c r="AC296">
        <v>456.7025146484375</v>
      </c>
      <c r="AD296">
        <v>510.19302368164062</v>
      </c>
      <c r="AE296">
        <v>318.90972900390625</v>
      </c>
      <c r="AF296">
        <v>396.01739501953125</v>
      </c>
      <c r="AG296">
        <v>389.60479736328125</v>
      </c>
      <c r="AH296" s="2">
        <f t="shared" si="169"/>
        <v>57.09253154703768</v>
      </c>
      <c r="AI296" s="2">
        <f t="shared" si="170"/>
        <v>318.90972900390625</v>
      </c>
      <c r="AJ296" s="2">
        <f t="shared" si="171"/>
        <v>364.673466168213</v>
      </c>
      <c r="AK296" s="2">
        <f t="shared" si="172"/>
        <v>450.31226348876953</v>
      </c>
      <c r="AL296" s="2">
        <f t="shared" si="173"/>
        <v>535.95106080932601</v>
      </c>
      <c r="AM296" s="2">
        <f t="shared" si="174"/>
        <v>589.0211181640625</v>
      </c>
      <c r="AN296" s="89">
        <f ca="1">INDIRECT("'calcBLUE(2)'!R"&amp;ROW('calcBLUE(2)'!$V$17)+(ROW(AN296)-ROW($AN$116))/3&amp;"C"&amp;COLUMN('calcBLUE(2)'!$V$17),FALSE)</f>
        <v>445.04170844510543</v>
      </c>
      <c r="AO296" s="64">
        <f t="shared" ref="AO296" ca="1" si="212">AN296</f>
        <v>445.04170844510543</v>
      </c>
      <c r="AP296" s="88">
        <f>AK296-AK299</f>
        <v>5.6696799142019927</v>
      </c>
      <c r="AQ296" s="88">
        <f>AK297-AK300</f>
        <v>0.23828560965404222</v>
      </c>
      <c r="AR296" s="88">
        <f>AK298-AK301</f>
        <v>1.6893659321226551E-4</v>
      </c>
      <c r="AS296" s="88">
        <f>data3!AM296</f>
        <v>0.13754792367258339</v>
      </c>
      <c r="AT296" s="2"/>
      <c r="AU296" s="123"/>
      <c r="AV296" s="156"/>
    </row>
    <row r="297" spans="1:48">
      <c r="A297" s="14" t="str">
        <f>'data organization'!S298</f>
        <v>295:17:2.3:LO</v>
      </c>
      <c r="B297">
        <v>374.96566772460937</v>
      </c>
      <c r="C297">
        <v>374.96566772460937</v>
      </c>
      <c r="D297">
        <v>374.97137451171875</v>
      </c>
      <c r="E297">
        <v>374.96566772460937</v>
      </c>
      <c r="F297">
        <v>374.97137451171875</v>
      </c>
      <c r="G297">
        <v>374.97137451171875</v>
      </c>
      <c r="H297">
        <v>374.97711181640625</v>
      </c>
      <c r="I297">
        <v>374.95993041992187</v>
      </c>
      <c r="J297">
        <v>374.9542236328125</v>
      </c>
      <c r="K297">
        <v>374.95993041992187</v>
      </c>
      <c r="L297">
        <v>374.96566772460937</v>
      </c>
      <c r="M297">
        <v>374.9542236328125</v>
      </c>
      <c r="N297">
        <v>374.9542236328125</v>
      </c>
      <c r="O297">
        <v>374.95993041992187</v>
      </c>
      <c r="P297">
        <v>374.948486328125</v>
      </c>
      <c r="Q297">
        <v>374.9542236328125</v>
      </c>
      <c r="R297">
        <v>374.97137451171875</v>
      </c>
      <c r="U297">
        <v>374.96566772460937</v>
      </c>
      <c r="V297">
        <v>374.96566772460937</v>
      </c>
      <c r="W297">
        <v>374.96566772460937</v>
      </c>
      <c r="Z297">
        <v>374.95993041992187</v>
      </c>
      <c r="AA297">
        <v>374.96566772460937</v>
      </c>
      <c r="AB297">
        <v>374.95993041992187</v>
      </c>
      <c r="AC297">
        <v>374.95993041992187</v>
      </c>
      <c r="AD297">
        <v>374.96566772460937</v>
      </c>
      <c r="AE297">
        <v>353.11856079101563</v>
      </c>
      <c r="AF297">
        <v>374.9542236328125</v>
      </c>
      <c r="AG297">
        <v>374.9542236328125</v>
      </c>
      <c r="AH297" s="2">
        <f t="shared" si="169"/>
        <v>4.1281188747215536</v>
      </c>
      <c r="AI297" s="2">
        <f t="shared" si="170"/>
        <v>353.11856079101563</v>
      </c>
      <c r="AJ297" s="2">
        <f t="shared" si="171"/>
        <v>367.99016421721456</v>
      </c>
      <c r="AK297" s="2">
        <f t="shared" si="172"/>
        <v>374.18234252929687</v>
      </c>
      <c r="AL297" s="2">
        <f t="shared" si="173"/>
        <v>380.37452084137919</v>
      </c>
      <c r="AM297" s="2">
        <f t="shared" si="174"/>
        <v>374.97711181640625</v>
      </c>
      <c r="AN297" s="89"/>
      <c r="AO297" s="64">
        <f t="shared" ref="AO297" ca="1" si="213">AN296</f>
        <v>445.04170844510543</v>
      </c>
      <c r="AP297" s="88"/>
      <c r="AQ297" s="88"/>
      <c r="AR297" s="88"/>
      <c r="AS297" s="88"/>
      <c r="AT297" s="2"/>
      <c r="AU297" s="123"/>
      <c r="AV297" s="156"/>
    </row>
    <row r="298" spans="1:48">
      <c r="A298" s="14" t="str">
        <f>'data organization'!S299</f>
        <v>296:17:2.3:HS</v>
      </c>
      <c r="B298">
        <v>154.98817443847656</v>
      </c>
      <c r="C298">
        <v>154.98580932617187</v>
      </c>
      <c r="D298">
        <v>154.98580932617187</v>
      </c>
      <c r="E298">
        <v>154.98580932617187</v>
      </c>
      <c r="F298">
        <v>154.98580932617187</v>
      </c>
      <c r="G298">
        <v>154.98580932617187</v>
      </c>
      <c r="H298">
        <v>154.99053955078125</v>
      </c>
      <c r="I298">
        <v>154.98580932617187</v>
      </c>
      <c r="J298">
        <v>154.98580932617187</v>
      </c>
      <c r="K298">
        <v>154.98817443847656</v>
      </c>
      <c r="L298">
        <v>154.98580932617187</v>
      </c>
      <c r="M298">
        <v>154.98580932617187</v>
      </c>
      <c r="N298">
        <v>154.9810791015625</v>
      </c>
      <c r="O298">
        <v>154.98580932617187</v>
      </c>
      <c r="P298">
        <v>154.98344421386719</v>
      </c>
      <c r="Q298">
        <v>154.98344421386719</v>
      </c>
      <c r="R298">
        <v>154.98580932617187</v>
      </c>
      <c r="U298">
        <v>154.98580932617187</v>
      </c>
      <c r="V298">
        <v>154.98817443847656</v>
      </c>
      <c r="W298">
        <v>154.98817443847656</v>
      </c>
      <c r="Z298">
        <v>154.98344421386719</v>
      </c>
      <c r="AA298">
        <v>154.98817443847656</v>
      </c>
      <c r="AB298">
        <v>154.98580932617187</v>
      </c>
      <c r="AC298">
        <v>154.98580932617187</v>
      </c>
      <c r="AD298">
        <v>154.98580932617187</v>
      </c>
      <c r="AE298">
        <v>154.98580932617187</v>
      </c>
      <c r="AF298">
        <v>154.98817443847656</v>
      </c>
      <c r="AG298">
        <v>154.98817443847656</v>
      </c>
      <c r="AH298" s="2">
        <f t="shared" si="169"/>
        <v>1.900206418864691E-3</v>
      </c>
      <c r="AI298" s="2">
        <f t="shared" si="170"/>
        <v>154.9810791015625</v>
      </c>
      <c r="AJ298" s="2">
        <f t="shared" si="171"/>
        <v>154.98329688972998</v>
      </c>
      <c r="AK298" s="2">
        <f t="shared" si="172"/>
        <v>154.98614719935827</v>
      </c>
      <c r="AL298" s="2">
        <f t="shared" si="173"/>
        <v>154.98899750898656</v>
      </c>
      <c r="AM298" s="2">
        <f t="shared" si="174"/>
        <v>154.99053955078125</v>
      </c>
      <c r="AN298" s="89"/>
      <c r="AO298" s="64">
        <f t="shared" ref="AO298" ca="1" si="214">AN296</f>
        <v>445.04170844510543</v>
      </c>
      <c r="AP298" s="88"/>
      <c r="AQ298" s="88"/>
      <c r="AR298" s="88"/>
      <c r="AS298" s="88"/>
      <c r="AT298" s="2"/>
      <c r="AU298" s="123"/>
      <c r="AV298" s="156"/>
    </row>
    <row r="299" spans="1:48">
      <c r="A299" s="14" t="str">
        <f>'data organization'!S300</f>
        <v>297:17:2.28:HI</v>
      </c>
      <c r="B299">
        <v>463.74075317382812</v>
      </c>
      <c r="C299">
        <v>459.83062744140625</v>
      </c>
      <c r="D299">
        <v>473.59426879882813</v>
      </c>
      <c r="E299">
        <v>502.68557739257812</v>
      </c>
      <c r="F299">
        <v>472.343017578125</v>
      </c>
      <c r="G299">
        <v>450.60272216796875</v>
      </c>
      <c r="H299">
        <v>457.79736328125</v>
      </c>
      <c r="I299">
        <v>451.69757080078125</v>
      </c>
      <c r="J299">
        <v>447.78744506835937</v>
      </c>
      <c r="K299">
        <v>495.17816162109375</v>
      </c>
      <c r="L299">
        <v>433.08538818359375</v>
      </c>
      <c r="M299">
        <v>378.96923828125</v>
      </c>
      <c r="N299">
        <v>425.42153930664062</v>
      </c>
      <c r="O299">
        <v>401.17877197265625</v>
      </c>
      <c r="P299">
        <v>372.86944580078125</v>
      </c>
      <c r="Q299">
        <v>374.9027099609375</v>
      </c>
      <c r="R299">
        <v>417.60128784179687</v>
      </c>
      <c r="U299">
        <v>581.67010498046875</v>
      </c>
      <c r="V299">
        <v>437.15191650390625</v>
      </c>
      <c r="W299">
        <v>450.2899169921875</v>
      </c>
      <c r="Z299">
        <v>470.93536376953125</v>
      </c>
      <c r="AA299">
        <v>559.4605712890625</v>
      </c>
      <c r="AB299">
        <v>425.8907470703125</v>
      </c>
      <c r="AC299">
        <v>450.91552734375</v>
      </c>
      <c r="AD299">
        <v>503.93682861328125</v>
      </c>
      <c r="AE299">
        <v>314.84320068359375</v>
      </c>
      <c r="AF299">
        <v>391.012451171875</v>
      </c>
      <c r="AG299">
        <v>384.59982299804687</v>
      </c>
      <c r="AH299" s="2">
        <f t="shared" si="169"/>
        <v>56.377822660142407</v>
      </c>
      <c r="AI299" s="2">
        <f t="shared" si="170"/>
        <v>314.84320068359375</v>
      </c>
      <c r="AJ299" s="2">
        <f t="shared" si="171"/>
        <v>360.07584958435393</v>
      </c>
      <c r="AK299" s="2">
        <f t="shared" si="172"/>
        <v>444.64258357456754</v>
      </c>
      <c r="AL299" s="2">
        <f t="shared" si="173"/>
        <v>529.20931756478114</v>
      </c>
      <c r="AM299" s="2">
        <f t="shared" si="174"/>
        <v>581.67010498046875</v>
      </c>
      <c r="AN299" s="89">
        <f ca="1">INDIRECT("'calcBLUE(2)'!R"&amp;ROW('calcBLUE(2)'!$V$17)+(ROW(AN299)-ROW($AN$116))/3&amp;"C"&amp;COLUMN('calcBLUE(2)'!$V$17),FALSE)</f>
        <v>439.47974891678786</v>
      </c>
      <c r="AO299" s="64">
        <f t="shared" ref="AO299" ca="1" si="215">AN299</f>
        <v>439.47974891678786</v>
      </c>
      <c r="AP299" s="88">
        <f>AK299-AK302</f>
        <v>5.7702255249023438</v>
      </c>
      <c r="AQ299" s="88">
        <f>AK300-AK303</f>
        <v>0.21416909354070413</v>
      </c>
      <c r="AR299" s="88">
        <f>AK301-AK304</f>
        <v>2.534048897757657E-4</v>
      </c>
      <c r="AS299" s="88">
        <f>data3!AM299</f>
        <v>0.13630667040424882</v>
      </c>
      <c r="AT299" s="2"/>
      <c r="AU299" s="123"/>
      <c r="AV299" s="156"/>
    </row>
    <row r="300" spans="1:48">
      <c r="A300" s="14" t="str">
        <f>'data organization'!S301</f>
        <v>298:17:2.28:LO</v>
      </c>
      <c r="B300">
        <v>374.97137451171875</v>
      </c>
      <c r="C300">
        <v>374.96566772460937</v>
      </c>
      <c r="D300">
        <v>374.95993041992187</v>
      </c>
      <c r="E300">
        <v>374.97137451171875</v>
      </c>
      <c r="F300">
        <v>374.96566772460937</v>
      </c>
      <c r="G300">
        <v>374.96566772460937</v>
      </c>
      <c r="H300">
        <v>374.96566772460937</v>
      </c>
      <c r="I300">
        <v>374.96566772460937</v>
      </c>
      <c r="J300">
        <v>374.95993041992187</v>
      </c>
      <c r="K300">
        <v>374.95993041992187</v>
      </c>
      <c r="L300">
        <v>374.96566772460937</v>
      </c>
      <c r="M300">
        <v>374.9542236328125</v>
      </c>
      <c r="N300">
        <v>374.95993041992187</v>
      </c>
      <c r="O300">
        <v>374.9542236328125</v>
      </c>
      <c r="P300">
        <v>374.94277954101562</v>
      </c>
      <c r="Q300">
        <v>374.948486328125</v>
      </c>
      <c r="R300">
        <v>374.96566772460937</v>
      </c>
      <c r="U300">
        <v>374.96566772460937</v>
      </c>
      <c r="V300">
        <v>374.95993041992187</v>
      </c>
      <c r="W300">
        <v>374.96566772460937</v>
      </c>
      <c r="Z300">
        <v>374.96566772460937</v>
      </c>
      <c r="AA300">
        <v>374.96566772460937</v>
      </c>
      <c r="AB300">
        <v>374.95993041992187</v>
      </c>
      <c r="AC300">
        <v>374.95993041992187</v>
      </c>
      <c r="AD300">
        <v>374.95993041992187</v>
      </c>
      <c r="AE300">
        <v>346.48089599609375</v>
      </c>
      <c r="AF300">
        <v>374.9542236328125</v>
      </c>
      <c r="AG300">
        <v>374.9542236328125</v>
      </c>
      <c r="AH300" s="2">
        <f t="shared" si="169"/>
        <v>5.38227753664943</v>
      </c>
      <c r="AI300" s="2">
        <f t="shared" si="170"/>
        <v>346.48089599609375</v>
      </c>
      <c r="AJ300" s="2">
        <f t="shared" si="171"/>
        <v>365.87064061466867</v>
      </c>
      <c r="AK300" s="2">
        <f t="shared" si="172"/>
        <v>373.94405691964283</v>
      </c>
      <c r="AL300" s="2">
        <f t="shared" si="173"/>
        <v>382.01747322461699</v>
      </c>
      <c r="AM300" s="2">
        <f t="shared" si="174"/>
        <v>374.97137451171875</v>
      </c>
      <c r="AN300" s="89"/>
      <c r="AO300" s="64">
        <f t="shared" ref="AO300" ca="1" si="216">AN299</f>
        <v>439.47974891678786</v>
      </c>
      <c r="AP300" s="88"/>
      <c r="AQ300" s="88"/>
      <c r="AR300" s="88"/>
      <c r="AS300" s="88"/>
      <c r="AT300" s="2"/>
      <c r="AU300" s="123"/>
      <c r="AV300" s="156"/>
    </row>
    <row r="301" spans="1:48">
      <c r="A301" s="14" t="str">
        <f>'data organization'!S302</f>
        <v>299:17:2.28:HS</v>
      </c>
      <c r="B301">
        <v>154.98817443847656</v>
      </c>
      <c r="C301">
        <v>154.98817443847656</v>
      </c>
      <c r="D301">
        <v>154.99053955078125</v>
      </c>
      <c r="E301">
        <v>154.99053955078125</v>
      </c>
      <c r="F301">
        <v>154.98580932617187</v>
      </c>
      <c r="G301">
        <v>154.98817443847656</v>
      </c>
      <c r="H301">
        <v>154.98817443847656</v>
      </c>
      <c r="I301">
        <v>154.98344421386719</v>
      </c>
      <c r="J301">
        <v>154.98580932617187</v>
      </c>
      <c r="K301">
        <v>154.98817443847656</v>
      </c>
      <c r="L301">
        <v>154.98580932617187</v>
      </c>
      <c r="M301">
        <v>154.9810791015625</v>
      </c>
      <c r="N301">
        <v>154.98580932617187</v>
      </c>
      <c r="O301">
        <v>154.98344421386719</v>
      </c>
      <c r="P301">
        <v>154.98580932617187</v>
      </c>
      <c r="Q301">
        <v>154.98344421386719</v>
      </c>
      <c r="R301">
        <v>154.98817443847656</v>
      </c>
      <c r="U301">
        <v>154.98580932617187</v>
      </c>
      <c r="V301">
        <v>154.98344421386719</v>
      </c>
      <c r="W301">
        <v>154.98580932617187</v>
      </c>
      <c r="Z301">
        <v>154.98580932617187</v>
      </c>
      <c r="AA301">
        <v>154.98817443847656</v>
      </c>
      <c r="AB301">
        <v>154.99053955078125</v>
      </c>
      <c r="AC301">
        <v>154.98344421386719</v>
      </c>
      <c r="AD301">
        <v>154.98580932617187</v>
      </c>
      <c r="AE301">
        <v>154.98344421386719</v>
      </c>
      <c r="AF301">
        <v>154.9810791015625</v>
      </c>
      <c r="AG301">
        <v>154.98344421386719</v>
      </c>
      <c r="AH301" s="2">
        <f t="shared" si="169"/>
        <v>2.6484698813698188E-3</v>
      </c>
      <c r="AI301" s="2">
        <f t="shared" si="170"/>
        <v>154.9810791015625</v>
      </c>
      <c r="AJ301" s="2">
        <f t="shared" si="171"/>
        <v>154.98200555794301</v>
      </c>
      <c r="AK301" s="2">
        <f t="shared" si="172"/>
        <v>154.98597826276506</v>
      </c>
      <c r="AL301" s="2">
        <f t="shared" si="173"/>
        <v>154.98995096758711</v>
      </c>
      <c r="AM301" s="2">
        <f t="shared" si="174"/>
        <v>154.99053955078125</v>
      </c>
      <c r="AN301" s="89"/>
      <c r="AO301" s="64">
        <f t="shared" ref="AO301" ca="1" si="217">AN299</f>
        <v>439.47974891678786</v>
      </c>
      <c r="AP301" s="88"/>
      <c r="AQ301" s="88"/>
      <c r="AR301" s="88"/>
      <c r="AS301" s="88"/>
      <c r="AT301" s="2"/>
      <c r="AU301" s="123"/>
      <c r="AV301" s="156"/>
    </row>
    <row r="302" spans="1:48">
      <c r="A302" s="14" t="str">
        <f>'data organization'!S303</f>
        <v>300:17:2.26:HI</v>
      </c>
      <c r="B302">
        <v>457.64096069335937</v>
      </c>
      <c r="C302">
        <v>453.88723754882812</v>
      </c>
      <c r="D302">
        <v>467.49447631835937</v>
      </c>
      <c r="E302">
        <v>496.1165771484375</v>
      </c>
      <c r="F302">
        <v>466.24322509765625</v>
      </c>
      <c r="G302">
        <v>444.65933227539062</v>
      </c>
      <c r="H302">
        <v>451.85397338867187</v>
      </c>
      <c r="I302">
        <v>445.91058349609375</v>
      </c>
      <c r="J302">
        <v>441.84405517578125</v>
      </c>
      <c r="K302">
        <v>488.76553344726562</v>
      </c>
      <c r="L302">
        <v>427.6112060546875</v>
      </c>
      <c r="M302">
        <v>373.96429443359375</v>
      </c>
      <c r="N302">
        <v>419.94735717773437</v>
      </c>
      <c r="O302">
        <v>396.01739501953125</v>
      </c>
      <c r="P302">
        <v>368.02090454101562</v>
      </c>
      <c r="Q302">
        <v>370.05416870117187</v>
      </c>
      <c r="R302">
        <v>412.28350830078125</v>
      </c>
      <c r="U302">
        <v>574.16265869140625</v>
      </c>
      <c r="V302">
        <v>431.52133178710937</v>
      </c>
      <c r="W302">
        <v>444.34652709960937</v>
      </c>
      <c r="Z302">
        <v>464.8355712890625</v>
      </c>
      <c r="AA302">
        <v>552.10955810546875</v>
      </c>
      <c r="AB302">
        <v>420.41656494140625</v>
      </c>
      <c r="AC302">
        <v>445.12857055664062</v>
      </c>
      <c r="AD302">
        <v>497.36782836914062</v>
      </c>
      <c r="AE302">
        <v>310.77667236328125</v>
      </c>
      <c r="AF302">
        <v>385.85107421875</v>
      </c>
      <c r="AG302">
        <v>379.59487915039062</v>
      </c>
      <c r="AH302" s="2">
        <f t="shared" si="169"/>
        <v>55.640844565664544</v>
      </c>
      <c r="AI302" s="2">
        <f t="shared" si="170"/>
        <v>310.77667236328125</v>
      </c>
      <c r="AJ302" s="2">
        <f t="shared" si="171"/>
        <v>355.41109120116835</v>
      </c>
      <c r="AK302" s="2">
        <f t="shared" si="172"/>
        <v>438.87235804966519</v>
      </c>
      <c r="AL302" s="2">
        <f t="shared" si="173"/>
        <v>522.33362489816204</v>
      </c>
      <c r="AM302" s="2">
        <f t="shared" si="174"/>
        <v>574.16265869140625</v>
      </c>
      <c r="AN302" s="89">
        <f ca="1">INDIRECT("'calcBLUE(2)'!R"&amp;ROW('calcBLUE(2)'!$V$17)+(ROW(AN302)-ROW($AN$116))/3&amp;"C"&amp;COLUMN('calcBLUE(2)'!$V$17),FALSE)</f>
        <v>433.96798135254022</v>
      </c>
      <c r="AO302" s="64">
        <f t="shared" ref="AO302" ca="1" si="218">AN302</f>
        <v>433.96798135254022</v>
      </c>
      <c r="AP302" s="88">
        <f>AK302-AK305</f>
        <v>5.8651885986328125</v>
      </c>
      <c r="AQ302" s="88">
        <f>AK303-AK306</f>
        <v>0.20661381312777394</v>
      </c>
      <c r="AR302" s="88">
        <f>AK304-AK307</f>
        <v>-9.2915126253956259E-4</v>
      </c>
      <c r="AS302" s="88">
        <f>data3!AM302</f>
        <v>0.14062899927939121</v>
      </c>
      <c r="AT302" s="2"/>
      <c r="AU302" s="123"/>
      <c r="AV302" s="156"/>
    </row>
    <row r="303" spans="1:48">
      <c r="A303" s="14" t="str">
        <f>'data organization'!S304</f>
        <v>301:17:2.26:LO</v>
      </c>
      <c r="B303">
        <v>374.96566772460937</v>
      </c>
      <c r="C303">
        <v>374.95993041992187</v>
      </c>
      <c r="D303">
        <v>374.96566772460937</v>
      </c>
      <c r="E303">
        <v>374.96566772460937</v>
      </c>
      <c r="F303">
        <v>374.95993041992187</v>
      </c>
      <c r="G303">
        <v>374.96566772460937</v>
      </c>
      <c r="H303">
        <v>374.97137451171875</v>
      </c>
      <c r="I303">
        <v>374.96566772460937</v>
      </c>
      <c r="J303">
        <v>374.9542236328125</v>
      </c>
      <c r="K303">
        <v>374.96566772460937</v>
      </c>
      <c r="L303">
        <v>374.95993041992187</v>
      </c>
      <c r="M303">
        <v>374.9542236328125</v>
      </c>
      <c r="N303">
        <v>374.95993041992187</v>
      </c>
      <c r="O303">
        <v>374.9542236328125</v>
      </c>
      <c r="P303">
        <v>374.94277954101562</v>
      </c>
      <c r="Q303">
        <v>374.9542236328125</v>
      </c>
      <c r="R303">
        <v>374.96566772460937</v>
      </c>
      <c r="U303">
        <v>374.96566772460937</v>
      </c>
      <c r="V303">
        <v>374.96566772460937</v>
      </c>
      <c r="W303">
        <v>374.96566772460937</v>
      </c>
      <c r="Z303">
        <v>374.95993041992187</v>
      </c>
      <c r="AA303">
        <v>374.96566772460937</v>
      </c>
      <c r="AB303">
        <v>374.9542236328125</v>
      </c>
      <c r="AC303">
        <v>374.95993041992187</v>
      </c>
      <c r="AD303">
        <v>374.96566772460937</v>
      </c>
      <c r="AE303">
        <v>340.49554443359375</v>
      </c>
      <c r="AF303">
        <v>374.9542236328125</v>
      </c>
      <c r="AG303">
        <v>374.9542236328125</v>
      </c>
      <c r="AH303" s="2">
        <f t="shared" si="169"/>
        <v>6.513322004973868</v>
      </c>
      <c r="AI303" s="2">
        <f t="shared" si="170"/>
        <v>340.49554443359375</v>
      </c>
      <c r="AJ303" s="2">
        <f t="shared" si="171"/>
        <v>363.95990481864135</v>
      </c>
      <c r="AK303" s="2">
        <f t="shared" si="172"/>
        <v>373.72988782610213</v>
      </c>
      <c r="AL303" s="2">
        <f t="shared" si="173"/>
        <v>383.49987083356291</v>
      </c>
      <c r="AM303" s="2">
        <f t="shared" si="174"/>
        <v>374.97137451171875</v>
      </c>
      <c r="AN303" s="89"/>
      <c r="AO303" s="64">
        <f t="shared" ref="AO303" ca="1" si="219">AN302</f>
        <v>433.96798135254022</v>
      </c>
      <c r="AP303" s="88"/>
      <c r="AQ303" s="88"/>
      <c r="AR303" s="88"/>
      <c r="AS303" s="88"/>
      <c r="AT303" s="2"/>
      <c r="AU303" s="123"/>
      <c r="AV303" s="156"/>
    </row>
    <row r="304" spans="1:48">
      <c r="A304" s="14" t="str">
        <f>'data organization'!S305</f>
        <v>302:17:2.26:HS</v>
      </c>
      <c r="B304">
        <v>154.98817443847656</v>
      </c>
      <c r="C304">
        <v>154.98580932617187</v>
      </c>
      <c r="D304">
        <v>154.98817443847656</v>
      </c>
      <c r="E304">
        <v>154.98580932617187</v>
      </c>
      <c r="F304">
        <v>154.98817443847656</v>
      </c>
      <c r="G304">
        <v>154.98580932617187</v>
      </c>
      <c r="H304">
        <v>154.98817443847656</v>
      </c>
      <c r="I304">
        <v>154.98580932617187</v>
      </c>
      <c r="J304">
        <v>154.98344421386719</v>
      </c>
      <c r="K304">
        <v>154.98817443847656</v>
      </c>
      <c r="L304">
        <v>154.98817443847656</v>
      </c>
      <c r="M304">
        <v>154.98344421386719</v>
      </c>
      <c r="N304">
        <v>154.98344421386719</v>
      </c>
      <c r="O304">
        <v>154.98580932617187</v>
      </c>
      <c r="P304">
        <v>154.97634887695312</v>
      </c>
      <c r="Q304">
        <v>154.98344421386719</v>
      </c>
      <c r="R304">
        <v>154.98580932617187</v>
      </c>
      <c r="U304">
        <v>154.98817443847656</v>
      </c>
      <c r="V304">
        <v>154.98817443847656</v>
      </c>
      <c r="W304">
        <v>154.98817443847656</v>
      </c>
      <c r="Z304">
        <v>154.98817443847656</v>
      </c>
      <c r="AA304">
        <v>154.99053955078125</v>
      </c>
      <c r="AB304">
        <v>154.98580932617187</v>
      </c>
      <c r="AC304">
        <v>154.98580932617187</v>
      </c>
      <c r="AD304">
        <v>154.98344421386719</v>
      </c>
      <c r="AE304">
        <v>154.97871398925781</v>
      </c>
      <c r="AF304">
        <v>154.98344421386719</v>
      </c>
      <c r="AG304">
        <v>154.98580932617187</v>
      </c>
      <c r="AH304" s="2">
        <f t="shared" si="169"/>
        <v>3.0521349699092217E-3</v>
      </c>
      <c r="AI304" s="2">
        <f t="shared" si="170"/>
        <v>154.97634887695312</v>
      </c>
      <c r="AJ304" s="2">
        <f t="shared" si="171"/>
        <v>154.98114665542042</v>
      </c>
      <c r="AK304" s="2">
        <f t="shared" si="172"/>
        <v>154.98572485787528</v>
      </c>
      <c r="AL304" s="2">
        <f t="shared" si="173"/>
        <v>154.99030306033015</v>
      </c>
      <c r="AM304" s="2">
        <f t="shared" si="174"/>
        <v>154.99053955078125</v>
      </c>
      <c r="AN304" s="89"/>
      <c r="AO304" s="64">
        <f t="shared" ref="AO304" ca="1" si="220">AN302</f>
        <v>433.96798135254022</v>
      </c>
      <c r="AP304" s="88"/>
      <c r="AQ304" s="88"/>
      <c r="AR304" s="88"/>
      <c r="AS304" s="88"/>
      <c r="AT304" s="2"/>
      <c r="AU304" s="123"/>
      <c r="AV304" s="156"/>
    </row>
    <row r="305" spans="1:48">
      <c r="A305" s="14" t="str">
        <f>'data organization'!S306</f>
        <v>303:17:2.24:HI</v>
      </c>
      <c r="B305">
        <v>451.54116821289062</v>
      </c>
      <c r="C305">
        <v>447.78744506835937</v>
      </c>
      <c r="D305">
        <v>461.23828125</v>
      </c>
      <c r="E305">
        <v>489.54757690429687</v>
      </c>
      <c r="F305">
        <v>460.1434326171875</v>
      </c>
      <c r="G305">
        <v>438.7159423828125</v>
      </c>
      <c r="H305">
        <v>445.91058349609375</v>
      </c>
      <c r="I305">
        <v>439.810791015625</v>
      </c>
      <c r="J305">
        <v>436.05706787109375</v>
      </c>
      <c r="K305">
        <v>482.35293579101562</v>
      </c>
      <c r="L305">
        <v>421.82421875</v>
      </c>
      <c r="M305">
        <v>368.95932006835937</v>
      </c>
      <c r="N305">
        <v>414.47317504882812</v>
      </c>
      <c r="O305">
        <v>390.69961547851562</v>
      </c>
      <c r="P305">
        <v>363.01596069335937</v>
      </c>
      <c r="Q305">
        <v>365.04922485351563</v>
      </c>
      <c r="R305">
        <v>406.65292358398437</v>
      </c>
      <c r="U305">
        <v>566.3424072265625</v>
      </c>
      <c r="V305">
        <v>425.73434448242187</v>
      </c>
      <c r="W305">
        <v>438.55953979492187</v>
      </c>
      <c r="Z305">
        <v>458.57937622070312</v>
      </c>
      <c r="AA305">
        <v>544.9149169921875</v>
      </c>
      <c r="AB305">
        <v>414.78598022460937</v>
      </c>
      <c r="AC305">
        <v>439.1851806640625</v>
      </c>
      <c r="AD305">
        <v>490.64239501953125</v>
      </c>
      <c r="AE305">
        <v>306.55374145507812</v>
      </c>
      <c r="AF305">
        <v>380.689697265625</v>
      </c>
      <c r="AG305">
        <v>374.43350219726562</v>
      </c>
      <c r="AH305" s="2">
        <f t="shared" si="169"/>
        <v>54.92210370331518</v>
      </c>
      <c r="AI305" s="2">
        <f t="shared" si="170"/>
        <v>306.55374145507812</v>
      </c>
      <c r="AJ305" s="2">
        <f t="shared" si="171"/>
        <v>350.62401389605964</v>
      </c>
      <c r="AK305" s="2">
        <f t="shared" si="172"/>
        <v>433.00716945103238</v>
      </c>
      <c r="AL305" s="2">
        <f t="shared" si="173"/>
        <v>515.39032500600513</v>
      </c>
      <c r="AM305" s="2">
        <f t="shared" si="174"/>
        <v>566.3424072265625</v>
      </c>
      <c r="AN305" s="89">
        <f ca="1">INDIRECT("'calcBLUE(2)'!R"&amp;ROW('calcBLUE(2)'!$V$17)+(ROW(AN305)-ROW($AN$116))/3&amp;"C"&amp;COLUMN('calcBLUE(2)'!$V$17),FALSE)</f>
        <v>428.28143384520274</v>
      </c>
      <c r="AO305" s="64">
        <f t="shared" ref="AO305" ca="1" si="221">AN305</f>
        <v>428.28143384520274</v>
      </c>
      <c r="AP305" s="88">
        <f>AK305-AK308</f>
        <v>5.9377997262137683</v>
      </c>
      <c r="AQ305" s="88">
        <f>AK306-AK309</f>
        <v>0.1882171630859375</v>
      </c>
      <c r="AR305" s="88">
        <f>AK307-AK310</f>
        <v>1.3514927455275938E-3</v>
      </c>
      <c r="AS305" s="88">
        <f>data3!AM305</f>
        <v>0.14387103049985939</v>
      </c>
      <c r="AT305" s="2"/>
      <c r="AU305" s="123"/>
      <c r="AV305" s="156"/>
    </row>
    <row r="306" spans="1:48">
      <c r="A306" s="14" t="str">
        <f>'data organization'!S307</f>
        <v>304:17:2.24:LO</v>
      </c>
      <c r="B306">
        <v>374.96566772460937</v>
      </c>
      <c r="C306">
        <v>374.95993041992187</v>
      </c>
      <c r="D306">
        <v>374.95993041992187</v>
      </c>
      <c r="E306">
        <v>374.96566772460937</v>
      </c>
      <c r="F306">
        <v>374.96566772460937</v>
      </c>
      <c r="G306">
        <v>374.95993041992187</v>
      </c>
      <c r="H306">
        <v>374.96566772460937</v>
      </c>
      <c r="I306">
        <v>374.95993041992187</v>
      </c>
      <c r="J306">
        <v>374.9542236328125</v>
      </c>
      <c r="K306">
        <v>374.95993041992187</v>
      </c>
      <c r="L306">
        <v>374.96566772460937</v>
      </c>
      <c r="M306">
        <v>374.948486328125</v>
      </c>
      <c r="N306">
        <v>374.95993041992187</v>
      </c>
      <c r="O306">
        <v>374.9542236328125</v>
      </c>
      <c r="P306">
        <v>374.948486328125</v>
      </c>
      <c r="Q306">
        <v>374.9542236328125</v>
      </c>
      <c r="R306">
        <v>374.96566772460937</v>
      </c>
      <c r="U306">
        <v>374.97137451171875</v>
      </c>
      <c r="V306">
        <v>374.95993041992187</v>
      </c>
      <c r="W306">
        <v>374.96566772460937</v>
      </c>
      <c r="Z306">
        <v>374.9542236328125</v>
      </c>
      <c r="AA306">
        <v>374.96566772460937</v>
      </c>
      <c r="AB306">
        <v>374.9542236328125</v>
      </c>
      <c r="AC306">
        <v>374.95993041992187</v>
      </c>
      <c r="AD306">
        <v>374.95993041992187</v>
      </c>
      <c r="AE306">
        <v>334.75051879882813</v>
      </c>
      <c r="AF306">
        <v>374.948486328125</v>
      </c>
      <c r="AG306">
        <v>374.948486328125</v>
      </c>
      <c r="AH306" s="2">
        <f t="shared" si="169"/>
        <v>7.5987483819175683</v>
      </c>
      <c r="AI306" s="2">
        <f t="shared" si="170"/>
        <v>334.75051879882813</v>
      </c>
      <c r="AJ306" s="2">
        <f t="shared" si="171"/>
        <v>362.12515144009802</v>
      </c>
      <c r="AK306" s="2">
        <f t="shared" si="172"/>
        <v>373.52327401297435</v>
      </c>
      <c r="AL306" s="2">
        <f t="shared" si="173"/>
        <v>384.92139658585069</v>
      </c>
      <c r="AM306" s="2">
        <f t="shared" si="174"/>
        <v>374.97137451171875</v>
      </c>
      <c r="AN306" s="89"/>
      <c r="AO306" s="64">
        <f t="shared" ref="AO306" ca="1" si="222">AN305</f>
        <v>428.28143384520274</v>
      </c>
      <c r="AP306" s="88"/>
      <c r="AQ306" s="88"/>
      <c r="AR306" s="88"/>
      <c r="AS306" s="88"/>
      <c r="AT306" s="2"/>
      <c r="AU306" s="123"/>
      <c r="AV306" s="156"/>
    </row>
    <row r="307" spans="1:48">
      <c r="A307" s="14" t="str">
        <f>'data organization'!S308</f>
        <v>305:17:2.24:HS</v>
      </c>
      <c r="B307">
        <v>154.98580932617187</v>
      </c>
      <c r="C307">
        <v>154.98817443847656</v>
      </c>
      <c r="D307">
        <v>154.98580932617187</v>
      </c>
      <c r="E307">
        <v>154.98817443847656</v>
      </c>
      <c r="F307">
        <v>154.98817443847656</v>
      </c>
      <c r="G307">
        <v>154.98817443847656</v>
      </c>
      <c r="H307">
        <v>154.98817443847656</v>
      </c>
      <c r="I307">
        <v>154.98580932617187</v>
      </c>
      <c r="J307">
        <v>154.98344421386719</v>
      </c>
      <c r="K307">
        <v>154.98817443847656</v>
      </c>
      <c r="L307">
        <v>154.98817443847656</v>
      </c>
      <c r="M307">
        <v>154.98817443847656</v>
      </c>
      <c r="N307">
        <v>154.98817443847656</v>
      </c>
      <c r="O307">
        <v>154.98580932617187</v>
      </c>
      <c r="P307">
        <v>154.98580932617187</v>
      </c>
      <c r="Q307">
        <v>154.98580932617187</v>
      </c>
      <c r="R307">
        <v>154.98580932617187</v>
      </c>
      <c r="U307">
        <v>154.98817443847656</v>
      </c>
      <c r="V307">
        <v>154.98817443847656</v>
      </c>
      <c r="W307">
        <v>154.98817443847656</v>
      </c>
      <c r="Z307">
        <v>154.98580932617187</v>
      </c>
      <c r="AA307">
        <v>154.98817443847656</v>
      </c>
      <c r="AB307">
        <v>154.99053955078125</v>
      </c>
      <c r="AC307">
        <v>154.98580932617187</v>
      </c>
      <c r="AD307">
        <v>154.98580932617187</v>
      </c>
      <c r="AE307">
        <v>154.97871398925781</v>
      </c>
      <c r="AF307">
        <v>154.9810791015625</v>
      </c>
      <c r="AG307">
        <v>154.98817443847656</v>
      </c>
      <c r="AH307" s="2">
        <f t="shared" si="169"/>
        <v>2.4268749763886638E-3</v>
      </c>
      <c r="AI307" s="2">
        <f t="shared" si="170"/>
        <v>154.97871398925781</v>
      </c>
      <c r="AJ307" s="2">
        <f t="shared" si="171"/>
        <v>154.98301369667323</v>
      </c>
      <c r="AK307" s="2">
        <f t="shared" si="172"/>
        <v>154.98665400913782</v>
      </c>
      <c r="AL307" s="2">
        <f t="shared" si="173"/>
        <v>154.99029432160242</v>
      </c>
      <c r="AM307" s="2">
        <f t="shared" si="174"/>
        <v>154.99053955078125</v>
      </c>
      <c r="AN307" s="89"/>
      <c r="AO307" s="64">
        <f t="shared" ref="AO307" ca="1" si="223">AN305</f>
        <v>428.28143384520274</v>
      </c>
      <c r="AP307" s="88"/>
      <c r="AQ307" s="88"/>
      <c r="AR307" s="88"/>
      <c r="AS307" s="88"/>
      <c r="AT307" s="2"/>
      <c r="AU307" s="123"/>
      <c r="AV307" s="156"/>
    </row>
    <row r="308" spans="1:48">
      <c r="A308" s="14" t="str">
        <f>'data organization'!S309</f>
        <v>306:17:2.22:HI</v>
      </c>
      <c r="B308">
        <v>445.12857055664062</v>
      </c>
      <c r="C308">
        <v>441.53125</v>
      </c>
      <c r="D308">
        <v>454.9820556640625</v>
      </c>
      <c r="E308">
        <v>482.8221435546875</v>
      </c>
      <c r="F308">
        <v>453.7308349609375</v>
      </c>
      <c r="G308">
        <v>432.77255249023437</v>
      </c>
      <c r="H308">
        <v>439.65438842773437</v>
      </c>
      <c r="I308">
        <v>433.86740112304687</v>
      </c>
      <c r="J308">
        <v>430.11367797851562</v>
      </c>
      <c r="K308">
        <v>475.783935546875</v>
      </c>
      <c r="L308">
        <v>416.0372314453125</v>
      </c>
      <c r="M308">
        <v>363.95437622070312</v>
      </c>
      <c r="N308">
        <v>408.68618774414062</v>
      </c>
      <c r="O308">
        <v>385.38186645507812</v>
      </c>
      <c r="P308">
        <v>358.16738891601562</v>
      </c>
      <c r="Q308">
        <v>360.04425048828125</v>
      </c>
      <c r="R308">
        <v>401.17877197265625</v>
      </c>
      <c r="U308">
        <v>558.6785888671875</v>
      </c>
      <c r="V308">
        <v>419.94735717773437</v>
      </c>
      <c r="W308">
        <v>432.45974731445312</v>
      </c>
      <c r="Z308">
        <v>452.32318115234375</v>
      </c>
      <c r="AA308">
        <v>537.407470703125</v>
      </c>
      <c r="AB308">
        <v>409.15542602539062</v>
      </c>
      <c r="AC308">
        <v>433.24179077148437</v>
      </c>
      <c r="AD308">
        <v>484.07339477539062</v>
      </c>
      <c r="AE308">
        <v>302.330810546875</v>
      </c>
      <c r="AF308">
        <v>375.3719482421875</v>
      </c>
      <c r="AG308">
        <v>369.11575317382812</v>
      </c>
      <c r="AH308" s="2">
        <f t="shared" si="169"/>
        <v>54.179643979957291</v>
      </c>
      <c r="AI308" s="2">
        <f t="shared" si="170"/>
        <v>302.330810546875</v>
      </c>
      <c r="AJ308" s="2">
        <f t="shared" si="171"/>
        <v>345.79990375488268</v>
      </c>
      <c r="AK308" s="2">
        <f t="shared" si="172"/>
        <v>427.06936972481861</v>
      </c>
      <c r="AL308" s="2">
        <f t="shared" si="173"/>
        <v>508.33883569475455</v>
      </c>
      <c r="AM308" s="2">
        <f t="shared" si="174"/>
        <v>558.6785888671875</v>
      </c>
      <c r="AN308" s="89">
        <f ca="1">INDIRECT("'calcBLUE(2)'!R"&amp;ROW('calcBLUE(2)'!$V$17)+(ROW(AN308)-ROW($AN$116))/3&amp;"C"&amp;COLUMN('calcBLUE(2)'!$V$17),FALSE)</f>
        <v>422.46378987376517</v>
      </c>
      <c r="AO308" s="64">
        <f t="shared" ref="AO308" ca="1" si="224">AN308</f>
        <v>422.46378987376517</v>
      </c>
      <c r="AP308" s="88">
        <f>AK308-AK311</f>
        <v>6.0942088535853713</v>
      </c>
      <c r="AQ308" s="88">
        <f>AK309-AK312</f>
        <v>0.1626739501953125</v>
      </c>
      <c r="AR308" s="88">
        <f>AK310-AK313</f>
        <v>-5.068097795799531E-4</v>
      </c>
      <c r="AS308" s="88">
        <f>data3!AM308</f>
        <v>0.14527376236454081</v>
      </c>
      <c r="AT308" s="2"/>
      <c r="AU308" s="123"/>
      <c r="AV308" s="156"/>
    </row>
    <row r="309" spans="1:48">
      <c r="A309" s="14" t="str">
        <f>'data organization'!S310</f>
        <v>307:17:2.22:LO</v>
      </c>
      <c r="B309">
        <v>374.96566772460937</v>
      </c>
      <c r="C309">
        <v>374.96566772460937</v>
      </c>
      <c r="D309">
        <v>374.96566772460937</v>
      </c>
      <c r="E309">
        <v>374.97137451171875</v>
      </c>
      <c r="F309">
        <v>374.96566772460937</v>
      </c>
      <c r="G309">
        <v>374.96566772460937</v>
      </c>
      <c r="H309">
        <v>374.96566772460937</v>
      </c>
      <c r="I309">
        <v>374.95993041992187</v>
      </c>
      <c r="J309">
        <v>374.9542236328125</v>
      </c>
      <c r="K309">
        <v>374.96566772460937</v>
      </c>
      <c r="L309">
        <v>374.95993041992187</v>
      </c>
      <c r="M309">
        <v>374.948486328125</v>
      </c>
      <c r="N309">
        <v>374.95993041992187</v>
      </c>
      <c r="O309">
        <v>374.948486328125</v>
      </c>
      <c r="P309">
        <v>374.94277954101562</v>
      </c>
      <c r="Q309">
        <v>374.9542236328125</v>
      </c>
      <c r="R309">
        <v>374.95993041992187</v>
      </c>
      <c r="U309">
        <v>374.96566772460937</v>
      </c>
      <c r="V309">
        <v>374.95993041992187</v>
      </c>
      <c r="W309">
        <v>374.95993041992187</v>
      </c>
      <c r="Z309">
        <v>374.96566772460937</v>
      </c>
      <c r="AA309">
        <v>374.97137451171875</v>
      </c>
      <c r="AB309">
        <v>374.9542236328125</v>
      </c>
      <c r="AC309">
        <v>374.9542236328125</v>
      </c>
      <c r="AD309">
        <v>374.95993041992187</v>
      </c>
      <c r="AE309">
        <v>329.47470092773437</v>
      </c>
      <c r="AF309">
        <v>374.948486328125</v>
      </c>
      <c r="AG309">
        <v>374.948486328125</v>
      </c>
      <c r="AH309" s="2">
        <f t="shared" si="169"/>
        <v>8.5958250268977974</v>
      </c>
      <c r="AI309" s="2">
        <f t="shared" si="170"/>
        <v>329.47470092773437</v>
      </c>
      <c r="AJ309" s="2">
        <f t="shared" si="171"/>
        <v>360.44131930954171</v>
      </c>
      <c r="AK309" s="2">
        <f t="shared" si="172"/>
        <v>373.33505684988842</v>
      </c>
      <c r="AL309" s="2">
        <f t="shared" si="173"/>
        <v>386.22879439023512</v>
      </c>
      <c r="AM309" s="2">
        <f t="shared" si="174"/>
        <v>374.97137451171875</v>
      </c>
      <c r="AN309" s="89"/>
      <c r="AO309" s="64">
        <f t="shared" ref="AO309" ca="1" si="225">AN308</f>
        <v>422.46378987376517</v>
      </c>
      <c r="AP309" s="88"/>
      <c r="AQ309" s="88"/>
      <c r="AR309" s="88"/>
      <c r="AS309" s="88"/>
      <c r="AT309" s="2"/>
      <c r="AU309" s="123"/>
      <c r="AV309" s="156"/>
    </row>
    <row r="310" spans="1:48">
      <c r="A310" s="14" t="str">
        <f>'data organization'!S311</f>
        <v>308:17:2.22:HS</v>
      </c>
      <c r="B310">
        <v>154.98580932617187</v>
      </c>
      <c r="C310">
        <v>154.98580932617187</v>
      </c>
      <c r="D310">
        <v>154.98817443847656</v>
      </c>
      <c r="E310">
        <v>154.98817443847656</v>
      </c>
      <c r="F310">
        <v>154.98817443847656</v>
      </c>
      <c r="G310">
        <v>154.98344421386719</v>
      </c>
      <c r="H310">
        <v>154.98580932617187</v>
      </c>
      <c r="I310">
        <v>154.98580932617187</v>
      </c>
      <c r="J310">
        <v>154.98344421386719</v>
      </c>
      <c r="K310">
        <v>154.99053955078125</v>
      </c>
      <c r="L310">
        <v>154.98817443847656</v>
      </c>
      <c r="M310">
        <v>154.97871398925781</v>
      </c>
      <c r="N310">
        <v>154.98344421386719</v>
      </c>
      <c r="O310">
        <v>154.98344421386719</v>
      </c>
      <c r="P310">
        <v>154.9810791015625</v>
      </c>
      <c r="Q310">
        <v>154.98580932617187</v>
      </c>
      <c r="R310">
        <v>154.98344421386719</v>
      </c>
      <c r="U310">
        <v>154.98580932617187</v>
      </c>
      <c r="V310">
        <v>154.98580932617187</v>
      </c>
      <c r="W310">
        <v>154.98580932617187</v>
      </c>
      <c r="Z310">
        <v>154.98580932617187</v>
      </c>
      <c r="AA310">
        <v>154.99053955078125</v>
      </c>
      <c r="AB310">
        <v>154.9810791015625</v>
      </c>
      <c r="AC310">
        <v>154.9810791015625</v>
      </c>
      <c r="AD310">
        <v>154.98580932617187</v>
      </c>
      <c r="AE310">
        <v>154.98344421386719</v>
      </c>
      <c r="AF310">
        <v>154.98817443847656</v>
      </c>
      <c r="AG310">
        <v>154.98580932617187</v>
      </c>
      <c r="AH310" s="2">
        <f t="shared" si="169"/>
        <v>2.8320799598757361E-3</v>
      </c>
      <c r="AI310" s="2">
        <f t="shared" si="170"/>
        <v>154.97871398925781</v>
      </c>
      <c r="AJ310" s="2">
        <f t="shared" si="171"/>
        <v>154.98105439645249</v>
      </c>
      <c r="AK310" s="2">
        <f t="shared" si="172"/>
        <v>154.9853025163923</v>
      </c>
      <c r="AL310" s="2">
        <f t="shared" si="173"/>
        <v>154.9895506363321</v>
      </c>
      <c r="AM310" s="2">
        <f t="shared" si="174"/>
        <v>154.99053955078125</v>
      </c>
      <c r="AN310" s="89"/>
      <c r="AO310" s="64">
        <f t="shared" ref="AO310" ca="1" si="226">AN308</f>
        <v>422.46378987376517</v>
      </c>
      <c r="AP310" s="88"/>
      <c r="AQ310" s="88"/>
      <c r="AR310" s="88"/>
      <c r="AS310" s="88"/>
      <c r="AT310" s="2"/>
      <c r="AU310" s="123"/>
      <c r="AV310" s="156"/>
    </row>
    <row r="311" spans="1:48">
      <c r="A311" s="14" t="str">
        <f>'data organization'!S312</f>
        <v>309:17:2.2:HI</v>
      </c>
      <c r="B311">
        <v>438.40313720703125</v>
      </c>
      <c r="C311">
        <v>435.27505493164062</v>
      </c>
      <c r="D311">
        <v>448.41305541992187</v>
      </c>
      <c r="E311">
        <v>475.94033813476562</v>
      </c>
      <c r="F311">
        <v>447.3182373046875</v>
      </c>
      <c r="G311">
        <v>426.67276000976563</v>
      </c>
      <c r="H311">
        <v>433.55459594726562</v>
      </c>
      <c r="I311">
        <v>427.6112060546875</v>
      </c>
      <c r="J311">
        <v>424.01388549804687</v>
      </c>
      <c r="K311">
        <v>468.902099609375</v>
      </c>
      <c r="L311">
        <v>410.09384155273437</v>
      </c>
      <c r="M311">
        <v>358.79299926757812</v>
      </c>
      <c r="N311">
        <v>402.89920043945312</v>
      </c>
      <c r="O311">
        <v>379.90768432617187</v>
      </c>
      <c r="P311">
        <v>353.00604248046875</v>
      </c>
      <c r="Q311">
        <v>355.039306640625</v>
      </c>
      <c r="R311">
        <v>395.39178466796875</v>
      </c>
      <c r="U311">
        <v>550.701904296875</v>
      </c>
      <c r="V311">
        <v>413.84756469726562</v>
      </c>
      <c r="W311">
        <v>426.35995483398438</v>
      </c>
      <c r="Z311">
        <v>445.91058349609375</v>
      </c>
      <c r="AA311">
        <v>529.9000244140625</v>
      </c>
      <c r="AB311">
        <v>403.36843872070312</v>
      </c>
      <c r="AC311">
        <v>427.14199829101562</v>
      </c>
      <c r="AD311">
        <v>477.19158935546875</v>
      </c>
      <c r="AE311">
        <v>297.95147705078125</v>
      </c>
      <c r="AF311">
        <v>369.89776611328125</v>
      </c>
      <c r="AG311">
        <v>363.7979736328125</v>
      </c>
      <c r="AH311" s="2">
        <f t="shared" si="169"/>
        <v>53.421386797467491</v>
      </c>
      <c r="AI311" s="2">
        <f t="shared" si="170"/>
        <v>297.95147705078125</v>
      </c>
      <c r="AJ311" s="2">
        <f t="shared" si="171"/>
        <v>340.84308067503201</v>
      </c>
      <c r="AK311" s="2">
        <f t="shared" si="172"/>
        <v>420.97516087123324</v>
      </c>
      <c r="AL311" s="2">
        <f t="shared" si="173"/>
        <v>501.10724106743447</v>
      </c>
      <c r="AM311" s="2">
        <f t="shared" si="174"/>
        <v>550.701904296875</v>
      </c>
      <c r="AN311" s="89">
        <f ca="1">INDIRECT("'calcBLUE(2)'!R"&amp;ROW('calcBLUE(2)'!$V$17)+(ROW(AN311)-ROW($AN$116))/3&amp;"C"&amp;COLUMN('calcBLUE(2)'!$V$17),FALSE)</f>
        <v>416.58942430557698</v>
      </c>
      <c r="AO311" s="64">
        <f t="shared" ref="AO311" ca="1" si="227">AN311</f>
        <v>416.58942430557698</v>
      </c>
      <c r="AP311" s="88">
        <f>AK311-AK314</f>
        <v>6.3120574951171875</v>
      </c>
      <c r="AQ311" s="88">
        <f>AK312-AK315</f>
        <v>0.21662030901228491</v>
      </c>
      <c r="AR311" s="88">
        <f>AK313-AK316</f>
        <v>5.068097795799531E-4</v>
      </c>
      <c r="AS311" s="88">
        <f>data3!AM311</f>
        <v>0.15370818107358808</v>
      </c>
      <c r="AT311" s="2"/>
      <c r="AU311" s="123"/>
      <c r="AV311" s="156"/>
    </row>
    <row r="312" spans="1:48">
      <c r="A312" s="14" t="str">
        <f>'data organization'!S313</f>
        <v>310:17:2.2:LO</v>
      </c>
      <c r="B312">
        <v>374.95993041992187</v>
      </c>
      <c r="C312">
        <v>374.95993041992187</v>
      </c>
      <c r="D312">
        <v>374.95993041992187</v>
      </c>
      <c r="E312">
        <v>374.96566772460937</v>
      </c>
      <c r="F312">
        <v>374.95993041992187</v>
      </c>
      <c r="G312">
        <v>374.95993041992187</v>
      </c>
      <c r="H312">
        <v>374.96566772460937</v>
      </c>
      <c r="I312">
        <v>374.95993041992187</v>
      </c>
      <c r="J312">
        <v>374.95993041992187</v>
      </c>
      <c r="K312">
        <v>374.95993041992187</v>
      </c>
      <c r="L312">
        <v>374.95993041992187</v>
      </c>
      <c r="M312">
        <v>374.948486328125</v>
      </c>
      <c r="N312">
        <v>374.96566772460937</v>
      </c>
      <c r="O312">
        <v>374.948486328125</v>
      </c>
      <c r="P312">
        <v>374.94277954101562</v>
      </c>
      <c r="Q312">
        <v>374.948486328125</v>
      </c>
      <c r="R312">
        <v>374.95993041992187</v>
      </c>
      <c r="U312">
        <v>374.96566772460937</v>
      </c>
      <c r="V312">
        <v>374.9542236328125</v>
      </c>
      <c r="W312">
        <v>374.95993041992187</v>
      </c>
      <c r="Z312">
        <v>374.9542236328125</v>
      </c>
      <c r="AA312">
        <v>374.97137451171875</v>
      </c>
      <c r="AB312">
        <v>374.9542236328125</v>
      </c>
      <c r="AC312">
        <v>374.9542236328125</v>
      </c>
      <c r="AD312">
        <v>374.96566772460937</v>
      </c>
      <c r="AE312">
        <v>324.96566772460937</v>
      </c>
      <c r="AF312">
        <v>374.948486328125</v>
      </c>
      <c r="AG312">
        <v>374.948486328125</v>
      </c>
      <c r="AH312" s="2">
        <f t="shared" si="169"/>
        <v>9.4476305973722585</v>
      </c>
      <c r="AI312" s="2">
        <f t="shared" si="170"/>
        <v>324.96566772460937</v>
      </c>
      <c r="AJ312" s="2">
        <f t="shared" si="171"/>
        <v>359.0009370036347</v>
      </c>
      <c r="AK312" s="2">
        <f t="shared" si="172"/>
        <v>373.1723828996931</v>
      </c>
      <c r="AL312" s="2">
        <f t="shared" si="173"/>
        <v>387.34382879575151</v>
      </c>
      <c r="AM312" s="2">
        <f t="shared" si="174"/>
        <v>374.97137451171875</v>
      </c>
      <c r="AN312" s="89"/>
      <c r="AO312" s="64">
        <f t="shared" ref="AO312" ca="1" si="228">AN311</f>
        <v>416.58942430557698</v>
      </c>
      <c r="AP312" s="88"/>
      <c r="AQ312" s="88"/>
      <c r="AR312" s="88"/>
      <c r="AS312" s="88"/>
      <c r="AT312" s="2"/>
      <c r="AU312" s="123"/>
      <c r="AV312" s="156"/>
    </row>
    <row r="313" spans="1:48">
      <c r="A313" s="14" t="str">
        <f>'data organization'!S314</f>
        <v>311:17:2.2:HS</v>
      </c>
      <c r="B313">
        <v>154.98817443847656</v>
      </c>
      <c r="C313">
        <v>154.98817443847656</v>
      </c>
      <c r="D313">
        <v>154.99053955078125</v>
      </c>
      <c r="E313">
        <v>154.98817443847656</v>
      </c>
      <c r="F313">
        <v>154.98580932617187</v>
      </c>
      <c r="G313">
        <v>154.98817443847656</v>
      </c>
      <c r="H313">
        <v>154.98817443847656</v>
      </c>
      <c r="I313">
        <v>154.98817443847656</v>
      </c>
      <c r="J313">
        <v>154.98580932617187</v>
      </c>
      <c r="K313">
        <v>154.98817443847656</v>
      </c>
      <c r="L313">
        <v>154.98817443847656</v>
      </c>
      <c r="M313">
        <v>154.98344421386719</v>
      </c>
      <c r="N313">
        <v>154.98817443847656</v>
      </c>
      <c r="O313">
        <v>154.98344421386719</v>
      </c>
      <c r="P313">
        <v>154.97871398925781</v>
      </c>
      <c r="Q313">
        <v>154.9810791015625</v>
      </c>
      <c r="R313">
        <v>154.98344421386719</v>
      </c>
      <c r="U313">
        <v>154.98817443847656</v>
      </c>
      <c r="V313">
        <v>154.98344421386719</v>
      </c>
      <c r="W313">
        <v>154.98580932617187</v>
      </c>
      <c r="Z313">
        <v>154.98580932617187</v>
      </c>
      <c r="AA313">
        <v>154.98817443847656</v>
      </c>
      <c r="AB313">
        <v>154.98580932617187</v>
      </c>
      <c r="AC313">
        <v>154.98817443847656</v>
      </c>
      <c r="AD313">
        <v>154.98580932617187</v>
      </c>
      <c r="AE313">
        <v>154.98344421386719</v>
      </c>
      <c r="AF313">
        <v>154.9810791015625</v>
      </c>
      <c r="AG313">
        <v>154.9810791015625</v>
      </c>
      <c r="AH313" s="2">
        <f t="shared" si="169"/>
        <v>2.9498133084613081E-3</v>
      </c>
      <c r="AI313" s="2">
        <f t="shared" si="170"/>
        <v>154.97871398925781</v>
      </c>
      <c r="AJ313" s="2">
        <f t="shared" si="171"/>
        <v>154.98138460620919</v>
      </c>
      <c r="AK313" s="2">
        <f t="shared" si="172"/>
        <v>154.98580932617187</v>
      </c>
      <c r="AL313" s="2">
        <f t="shared" si="173"/>
        <v>154.99023404613456</v>
      </c>
      <c r="AM313" s="2">
        <f t="shared" si="174"/>
        <v>154.99053955078125</v>
      </c>
      <c r="AN313" s="89"/>
      <c r="AO313" s="64">
        <f t="shared" ref="AO313" ca="1" si="229">AN311</f>
        <v>416.58942430557698</v>
      </c>
      <c r="AP313" s="88"/>
      <c r="AQ313" s="88"/>
      <c r="AR313" s="88"/>
      <c r="AS313" s="88"/>
      <c r="AT313" s="2"/>
      <c r="AU313" s="123"/>
      <c r="AV313" s="156"/>
    </row>
    <row r="314" spans="1:48">
      <c r="A314" s="14" t="str">
        <f>'data organization'!S315</f>
        <v>312:17:2.18:HI</v>
      </c>
      <c r="B314">
        <v>431.677734375</v>
      </c>
      <c r="C314">
        <v>428.70602416992187</v>
      </c>
      <c r="D314">
        <v>441.84405517578125</v>
      </c>
      <c r="E314">
        <v>468.74569702148437</v>
      </c>
      <c r="F314">
        <v>440.59280395507812</v>
      </c>
      <c r="G314">
        <v>420.26016235351562</v>
      </c>
      <c r="H314">
        <v>426.98556518554688</v>
      </c>
      <c r="I314">
        <v>421.1986083984375</v>
      </c>
      <c r="J314">
        <v>417.60128784179687</v>
      </c>
      <c r="K314">
        <v>461.8638916015625</v>
      </c>
      <c r="L314">
        <v>403.99404907226562</v>
      </c>
      <c r="M314">
        <v>353.47525024414062</v>
      </c>
      <c r="N314">
        <v>396.79940795898437</v>
      </c>
      <c r="O314">
        <v>374.277099609375</v>
      </c>
      <c r="P314">
        <v>347.84466552734375</v>
      </c>
      <c r="Q314">
        <v>349.72152709960937</v>
      </c>
      <c r="R314">
        <v>389.44839477539062</v>
      </c>
      <c r="U314">
        <v>542.4124755859375</v>
      </c>
      <c r="V314">
        <v>407.74777221679687</v>
      </c>
      <c r="W314">
        <v>419.94735717773437</v>
      </c>
      <c r="Z314">
        <v>439.34158325195312</v>
      </c>
      <c r="AA314">
        <v>521.92340087890625</v>
      </c>
      <c r="AB314">
        <v>397.425048828125</v>
      </c>
      <c r="AC314">
        <v>420.88577270507812</v>
      </c>
      <c r="AD314">
        <v>469.9969482421875</v>
      </c>
      <c r="AE314">
        <v>293.41574096679687</v>
      </c>
      <c r="AF314">
        <v>364.26718139648437</v>
      </c>
      <c r="AG314">
        <v>358.16738891601562</v>
      </c>
      <c r="AH314" s="2">
        <f t="shared" si="169"/>
        <v>52.616931049432971</v>
      </c>
      <c r="AI314" s="2">
        <f t="shared" si="170"/>
        <v>293.41574096679687</v>
      </c>
      <c r="AJ314" s="2">
        <f t="shared" si="171"/>
        <v>335.73770680196662</v>
      </c>
      <c r="AK314" s="2">
        <f t="shared" si="172"/>
        <v>414.66310337611606</v>
      </c>
      <c r="AL314" s="2">
        <f t="shared" si="173"/>
        <v>493.58849995026549</v>
      </c>
      <c r="AM314" s="2">
        <f t="shared" si="174"/>
        <v>542.4124755859375</v>
      </c>
      <c r="AN314" s="89">
        <f ca="1">INDIRECT("'calcBLUE(2)'!R"&amp;ROW('calcBLUE(2)'!$V$17)+(ROW(AN314)-ROW($AN$116))/3&amp;"C"&amp;COLUMN('calcBLUE(2)'!$V$17),FALSE)</f>
        <v>410.37400018665215</v>
      </c>
      <c r="AO314" s="64">
        <f t="shared" ref="AO314" ca="1" si="230">AN314</f>
        <v>410.37400018665215</v>
      </c>
      <c r="AP314" s="88">
        <f>AK314-AK317</f>
        <v>6.5410810198102354</v>
      </c>
      <c r="AQ314" s="88">
        <f>AK315-AK318</f>
        <v>0.25361306326732347</v>
      </c>
      <c r="AR314" s="88">
        <f>AK316-AK319</f>
        <v>5.91278076171875E-4</v>
      </c>
      <c r="AS314" s="88">
        <f>data3!AM314</f>
        <v>0.15546900226223848</v>
      </c>
      <c r="AT314" s="2"/>
      <c r="AU314" s="123"/>
      <c r="AV314" s="156"/>
    </row>
    <row r="315" spans="1:48">
      <c r="A315" s="14" t="str">
        <f>'data organization'!S316</f>
        <v>313:17:2.18:LO</v>
      </c>
      <c r="B315">
        <v>374.9542236328125</v>
      </c>
      <c r="C315">
        <v>374.96566772460937</v>
      </c>
      <c r="D315">
        <v>374.96566772460937</v>
      </c>
      <c r="E315">
        <v>374.96566772460937</v>
      </c>
      <c r="F315">
        <v>374.95993041992187</v>
      </c>
      <c r="G315">
        <v>374.96566772460937</v>
      </c>
      <c r="H315">
        <v>374.95993041992187</v>
      </c>
      <c r="I315">
        <v>374.9542236328125</v>
      </c>
      <c r="J315">
        <v>374.948486328125</v>
      </c>
      <c r="K315">
        <v>374.9542236328125</v>
      </c>
      <c r="L315">
        <v>374.96566772460937</v>
      </c>
      <c r="M315">
        <v>374.94277954101562</v>
      </c>
      <c r="N315">
        <v>374.96566772460937</v>
      </c>
      <c r="O315">
        <v>374.948486328125</v>
      </c>
      <c r="P315">
        <v>374.93704223632812</v>
      </c>
      <c r="Q315">
        <v>374.948486328125</v>
      </c>
      <c r="R315">
        <v>374.96566772460937</v>
      </c>
      <c r="U315">
        <v>374.96566772460937</v>
      </c>
      <c r="V315">
        <v>374.95993041992187</v>
      </c>
      <c r="W315">
        <v>374.96566772460937</v>
      </c>
      <c r="Z315">
        <v>374.9542236328125</v>
      </c>
      <c r="AA315">
        <v>374.96566772460937</v>
      </c>
      <c r="AB315">
        <v>374.9542236328125</v>
      </c>
      <c r="AC315">
        <v>374.95993041992187</v>
      </c>
      <c r="AD315">
        <v>374.9542236328125</v>
      </c>
      <c r="AE315">
        <v>318.9173583984375</v>
      </c>
      <c r="AF315">
        <v>374.948486328125</v>
      </c>
      <c r="AG315">
        <v>374.948486328125</v>
      </c>
      <c r="AH315" s="2">
        <f t="shared" si="169"/>
        <v>10.590534895306325</v>
      </c>
      <c r="AI315" s="2">
        <f t="shared" si="170"/>
        <v>318.9173583984375</v>
      </c>
      <c r="AJ315" s="2">
        <f t="shared" si="171"/>
        <v>357.06996024772133</v>
      </c>
      <c r="AK315" s="2">
        <f t="shared" si="172"/>
        <v>372.95576259068082</v>
      </c>
      <c r="AL315" s="2">
        <f t="shared" si="173"/>
        <v>388.84156493364031</v>
      </c>
      <c r="AM315" s="2">
        <f t="shared" si="174"/>
        <v>374.96566772460937</v>
      </c>
      <c r="AN315" s="89"/>
      <c r="AO315" s="64">
        <f t="shared" ref="AO315" ca="1" si="231">AN314</f>
        <v>410.37400018665215</v>
      </c>
      <c r="AP315" s="88"/>
      <c r="AQ315" s="88"/>
      <c r="AR315" s="88"/>
      <c r="AS315" s="88"/>
      <c r="AT315" s="2"/>
      <c r="AU315" s="123"/>
      <c r="AV315" s="156"/>
    </row>
    <row r="316" spans="1:48">
      <c r="A316" s="14" t="str">
        <f>'data organization'!S317</f>
        <v>314:17:2.18:HS</v>
      </c>
      <c r="B316">
        <v>154.98580932617187</v>
      </c>
      <c r="C316">
        <v>154.99053955078125</v>
      </c>
      <c r="D316">
        <v>154.98817443847656</v>
      </c>
      <c r="E316">
        <v>154.98817443847656</v>
      </c>
      <c r="F316">
        <v>154.98817443847656</v>
      </c>
      <c r="G316">
        <v>154.98817443847656</v>
      </c>
      <c r="H316">
        <v>154.98580932617187</v>
      </c>
      <c r="I316">
        <v>154.98580932617187</v>
      </c>
      <c r="J316">
        <v>154.98344421386719</v>
      </c>
      <c r="K316">
        <v>154.98344421386719</v>
      </c>
      <c r="L316">
        <v>154.99053955078125</v>
      </c>
      <c r="M316">
        <v>154.9810791015625</v>
      </c>
      <c r="N316">
        <v>154.98817443847656</v>
      </c>
      <c r="O316">
        <v>154.98344421386719</v>
      </c>
      <c r="P316">
        <v>154.97871398925781</v>
      </c>
      <c r="Q316">
        <v>154.9810791015625</v>
      </c>
      <c r="R316">
        <v>154.98580932617187</v>
      </c>
      <c r="U316">
        <v>154.98817443847656</v>
      </c>
      <c r="V316">
        <v>154.98580932617187</v>
      </c>
      <c r="W316">
        <v>154.98817443847656</v>
      </c>
      <c r="Z316">
        <v>154.98344421386719</v>
      </c>
      <c r="AA316">
        <v>154.98817443847656</v>
      </c>
      <c r="AB316">
        <v>154.98817443847656</v>
      </c>
      <c r="AC316">
        <v>154.98580932617187</v>
      </c>
      <c r="AD316">
        <v>154.98580932617187</v>
      </c>
      <c r="AE316">
        <v>154.9810791015625</v>
      </c>
      <c r="AF316">
        <v>154.97871398925781</v>
      </c>
      <c r="AG316">
        <v>154.97871398925781</v>
      </c>
      <c r="AH316" s="2">
        <f t="shared" si="169"/>
        <v>3.4877213220742558E-3</v>
      </c>
      <c r="AI316" s="2">
        <f t="shared" si="170"/>
        <v>154.97871398925781</v>
      </c>
      <c r="AJ316" s="2">
        <f t="shared" si="171"/>
        <v>154.98007093440918</v>
      </c>
      <c r="AK316" s="2">
        <f t="shared" si="172"/>
        <v>154.9853025163923</v>
      </c>
      <c r="AL316" s="2">
        <f t="shared" si="173"/>
        <v>154.99053409837541</v>
      </c>
      <c r="AM316" s="2">
        <f t="shared" si="174"/>
        <v>154.99053955078125</v>
      </c>
      <c r="AN316" s="89"/>
      <c r="AO316" s="64">
        <f t="shared" ref="AO316" ca="1" si="232">AN314</f>
        <v>410.37400018665215</v>
      </c>
      <c r="AP316" s="88"/>
      <c r="AQ316" s="88"/>
      <c r="AR316" s="88"/>
      <c r="AS316" s="88"/>
      <c r="AT316" s="2"/>
      <c r="AU316" s="123"/>
      <c r="AV316" s="156"/>
    </row>
    <row r="317" spans="1:48">
      <c r="A317" s="14" t="str">
        <f>'data organization'!S318</f>
        <v>315:17:2.16:HI</v>
      </c>
      <c r="B317">
        <v>424.7958984375</v>
      </c>
      <c r="C317">
        <v>421.98062133789062</v>
      </c>
      <c r="D317">
        <v>434.80581665039062</v>
      </c>
      <c r="E317">
        <v>461.39468383789062</v>
      </c>
      <c r="F317">
        <v>433.71099853515625</v>
      </c>
      <c r="G317">
        <v>413.691162109375</v>
      </c>
      <c r="H317">
        <v>420.26016235351562</v>
      </c>
      <c r="I317">
        <v>414.62957763671875</v>
      </c>
      <c r="J317">
        <v>411.03228759765625</v>
      </c>
      <c r="K317">
        <v>454.66925048828125</v>
      </c>
      <c r="L317">
        <v>397.58145141601562</v>
      </c>
      <c r="M317">
        <v>347.84466552734375</v>
      </c>
      <c r="N317">
        <v>390.543212890625</v>
      </c>
      <c r="O317">
        <v>368.4901123046875</v>
      </c>
      <c r="P317">
        <v>342.21408081054687</v>
      </c>
      <c r="Q317">
        <v>344.24734497070312</v>
      </c>
      <c r="R317">
        <v>383.34860229492187</v>
      </c>
      <c r="U317">
        <v>533.8101806640625</v>
      </c>
      <c r="V317">
        <v>401.33517456054687</v>
      </c>
      <c r="W317">
        <v>413.37835693359375</v>
      </c>
      <c r="Z317">
        <v>432.3033447265625</v>
      </c>
      <c r="AA317">
        <v>513.79034423828125</v>
      </c>
      <c r="AB317">
        <v>391.16885375976562</v>
      </c>
      <c r="AC317">
        <v>414.16036987304687</v>
      </c>
      <c r="AD317">
        <v>462.489501953125</v>
      </c>
      <c r="AE317">
        <v>288.72357177734375</v>
      </c>
      <c r="AF317">
        <v>358.48019409179687</v>
      </c>
      <c r="AG317">
        <v>352.53680419921875</v>
      </c>
      <c r="AH317" s="2">
        <f t="shared" si="169"/>
        <v>51.798703651176901</v>
      </c>
      <c r="AI317" s="2">
        <f t="shared" si="170"/>
        <v>288.72357177734375</v>
      </c>
      <c r="AJ317" s="2">
        <f t="shared" si="171"/>
        <v>330.42396687954044</v>
      </c>
      <c r="AK317" s="2">
        <f t="shared" si="172"/>
        <v>408.12202235630582</v>
      </c>
      <c r="AL317" s="2">
        <f t="shared" si="173"/>
        <v>485.8200778330712</v>
      </c>
      <c r="AM317" s="2">
        <f t="shared" si="174"/>
        <v>533.8101806640625</v>
      </c>
      <c r="AN317" s="89">
        <f ca="1">INDIRECT("'calcBLUE(2)'!R"&amp;ROW('calcBLUE(2)'!$V$17)+(ROW(AN317)-ROW($AN$116))/3&amp;"C"&amp;COLUMN('calcBLUE(2)'!$V$17),FALSE)</f>
        <v>404.08737458444512</v>
      </c>
      <c r="AO317" s="64">
        <f t="shared" ref="AO317" ca="1" si="233">AN317</f>
        <v>404.08737458444512</v>
      </c>
      <c r="AP317" s="88">
        <f>AK317-AK320</f>
        <v>6.5019771030970901</v>
      </c>
      <c r="AQ317" s="88">
        <f>AK318-AK321</f>
        <v>0.20333971296037134</v>
      </c>
      <c r="AR317" s="88">
        <f>AK319-AK322</f>
        <v>8.4468296591921899E-5</v>
      </c>
      <c r="AS317" s="88">
        <f>data3!AM317</f>
        <v>0.15485535898516289</v>
      </c>
      <c r="AT317" s="2"/>
      <c r="AU317" s="123"/>
      <c r="AV317" s="156"/>
    </row>
    <row r="318" spans="1:48">
      <c r="A318" s="14" t="str">
        <f>'data organization'!S319</f>
        <v>316:17:2.16:LO</v>
      </c>
      <c r="B318">
        <v>374.9542236328125</v>
      </c>
      <c r="C318">
        <v>374.95993041992187</v>
      </c>
      <c r="D318">
        <v>374.95993041992187</v>
      </c>
      <c r="E318">
        <v>374.96566772460937</v>
      </c>
      <c r="F318">
        <v>374.95993041992187</v>
      </c>
      <c r="G318">
        <v>374.9542236328125</v>
      </c>
      <c r="H318">
        <v>374.96566772460937</v>
      </c>
      <c r="I318">
        <v>374.95993041992187</v>
      </c>
      <c r="J318">
        <v>374.948486328125</v>
      </c>
      <c r="K318">
        <v>374.95993041992187</v>
      </c>
      <c r="L318">
        <v>374.96566772460937</v>
      </c>
      <c r="M318">
        <v>374.948486328125</v>
      </c>
      <c r="N318">
        <v>374.9542236328125</v>
      </c>
      <c r="O318">
        <v>374.94277954101562</v>
      </c>
      <c r="P318">
        <v>374.93704223632812</v>
      </c>
      <c r="Q318">
        <v>374.94277954101562</v>
      </c>
      <c r="R318">
        <v>374.96566772460937</v>
      </c>
      <c r="U318">
        <v>374.95993041992187</v>
      </c>
      <c r="V318">
        <v>374.9542236328125</v>
      </c>
      <c r="W318">
        <v>374.9542236328125</v>
      </c>
      <c r="Z318">
        <v>374.9542236328125</v>
      </c>
      <c r="AA318">
        <v>374.97137451171875</v>
      </c>
      <c r="AB318">
        <v>374.9542236328125</v>
      </c>
      <c r="AC318">
        <v>374.9542236328125</v>
      </c>
      <c r="AD318">
        <v>374.96566772460937</v>
      </c>
      <c r="AE318">
        <v>311.85626220703125</v>
      </c>
      <c r="AF318">
        <v>374.948486328125</v>
      </c>
      <c r="AG318">
        <v>374.94277954101562</v>
      </c>
      <c r="AH318" s="2">
        <f t="shared" si="169"/>
        <v>11.924675955844215</v>
      </c>
      <c r="AI318" s="2">
        <f t="shared" si="170"/>
        <v>311.85626220703125</v>
      </c>
      <c r="AJ318" s="2">
        <f t="shared" si="171"/>
        <v>354.8151355936472</v>
      </c>
      <c r="AK318" s="2">
        <f t="shared" si="172"/>
        <v>372.7021495274135</v>
      </c>
      <c r="AL318" s="2">
        <f t="shared" si="173"/>
        <v>390.58916346117979</v>
      </c>
      <c r="AM318" s="2">
        <f t="shared" si="174"/>
        <v>374.97137451171875</v>
      </c>
      <c r="AN318" s="89"/>
      <c r="AO318" s="64">
        <f t="shared" ref="AO318" ca="1" si="234">AN317</f>
        <v>404.08737458444512</v>
      </c>
      <c r="AP318" s="88"/>
      <c r="AQ318" s="88"/>
      <c r="AR318" s="88"/>
      <c r="AS318" s="88"/>
      <c r="AT318" s="2"/>
      <c r="AU318" s="123"/>
      <c r="AV318" s="156"/>
    </row>
    <row r="319" spans="1:48">
      <c r="A319" s="14" t="str">
        <f>'data organization'!S320</f>
        <v>317:17:2.16:HS</v>
      </c>
      <c r="B319">
        <v>154.98580932617187</v>
      </c>
      <c r="C319">
        <v>154.98344421386719</v>
      </c>
      <c r="D319">
        <v>154.98580932617187</v>
      </c>
      <c r="E319">
        <v>154.99290466308594</v>
      </c>
      <c r="F319">
        <v>154.98344421386719</v>
      </c>
      <c r="G319">
        <v>154.98817443847656</v>
      </c>
      <c r="H319">
        <v>154.98817443847656</v>
      </c>
      <c r="I319">
        <v>154.98344421386719</v>
      </c>
      <c r="J319">
        <v>154.98344421386719</v>
      </c>
      <c r="K319">
        <v>154.98580932617187</v>
      </c>
      <c r="L319">
        <v>154.99053955078125</v>
      </c>
      <c r="M319">
        <v>154.9810791015625</v>
      </c>
      <c r="N319">
        <v>154.98580932617187</v>
      </c>
      <c r="O319">
        <v>154.98344421386719</v>
      </c>
      <c r="P319">
        <v>154.97871398925781</v>
      </c>
      <c r="Q319">
        <v>154.98344421386719</v>
      </c>
      <c r="R319">
        <v>154.98580932617187</v>
      </c>
      <c r="U319">
        <v>154.98817443847656</v>
      </c>
      <c r="V319">
        <v>154.98817443847656</v>
      </c>
      <c r="W319">
        <v>154.98580932617187</v>
      </c>
      <c r="Z319">
        <v>154.98344421386719</v>
      </c>
      <c r="AA319">
        <v>154.98580932617187</v>
      </c>
      <c r="AB319">
        <v>154.98580932617187</v>
      </c>
      <c r="AC319">
        <v>154.9810791015625</v>
      </c>
      <c r="AD319">
        <v>154.98344421386719</v>
      </c>
      <c r="AE319">
        <v>154.97398376464844</v>
      </c>
      <c r="AF319">
        <v>154.9810791015625</v>
      </c>
      <c r="AG319">
        <v>154.98580932617187</v>
      </c>
      <c r="AH319" s="2">
        <f t="shared" si="169"/>
        <v>3.6686579284343759E-3</v>
      </c>
      <c r="AI319" s="2">
        <f t="shared" si="170"/>
        <v>154.97398376464844</v>
      </c>
      <c r="AJ319" s="2">
        <f t="shared" si="171"/>
        <v>154.97920825142347</v>
      </c>
      <c r="AK319" s="2">
        <f t="shared" si="172"/>
        <v>154.98471123831612</v>
      </c>
      <c r="AL319" s="2">
        <f t="shared" si="173"/>
        <v>154.99021422520877</v>
      </c>
      <c r="AM319" s="2">
        <f t="shared" si="174"/>
        <v>154.99290466308594</v>
      </c>
      <c r="AN319" s="89"/>
      <c r="AO319" s="64">
        <f t="shared" ref="AO319" ca="1" si="235">AN317</f>
        <v>404.08737458444512</v>
      </c>
      <c r="AP319" s="88"/>
      <c r="AQ319" s="88"/>
      <c r="AR319" s="88"/>
      <c r="AS319" s="88"/>
      <c r="AT319" s="2"/>
      <c r="AU319" s="123"/>
      <c r="AV319" s="156"/>
    </row>
    <row r="320" spans="1:48">
      <c r="A320" s="14" t="str">
        <f>'data organization'!S321</f>
        <v>318:17:2.14:HI</v>
      </c>
      <c r="B320">
        <v>418.53970336914063</v>
      </c>
      <c r="C320">
        <v>415.25521850585937</v>
      </c>
      <c r="D320">
        <v>427.92401123046875</v>
      </c>
      <c r="E320">
        <v>453.88723754882812</v>
      </c>
      <c r="F320">
        <v>426.67276000976563</v>
      </c>
      <c r="G320">
        <v>406.96572875976562</v>
      </c>
      <c r="H320">
        <v>413.53475952148437</v>
      </c>
      <c r="I320">
        <v>408.06057739257812</v>
      </c>
      <c r="J320">
        <v>404.4632568359375</v>
      </c>
      <c r="K320">
        <v>447.47463989257812</v>
      </c>
      <c r="L320">
        <v>391.16885375976562</v>
      </c>
      <c r="M320">
        <v>342.21408081054687</v>
      </c>
      <c r="N320">
        <v>384.28701782226562</v>
      </c>
      <c r="O320">
        <v>362.54672241210937</v>
      </c>
      <c r="P320">
        <v>336.73989868164062</v>
      </c>
      <c r="Q320">
        <v>338.61676025390625</v>
      </c>
      <c r="R320">
        <v>377.24880981445312</v>
      </c>
      <c r="U320">
        <v>525.36431884765625</v>
      </c>
      <c r="V320">
        <v>394.92254638671875</v>
      </c>
      <c r="W320">
        <v>406.65292358398437</v>
      </c>
      <c r="Z320">
        <v>425.42153930664062</v>
      </c>
      <c r="AA320">
        <v>505.50088500976563</v>
      </c>
      <c r="AB320">
        <v>384.91262817382812</v>
      </c>
      <c r="AC320">
        <v>407.59136962890625</v>
      </c>
      <c r="AD320">
        <v>455.13848876953125</v>
      </c>
      <c r="AE320">
        <v>284.18783569335938</v>
      </c>
      <c r="AF320">
        <v>353.00604248046875</v>
      </c>
      <c r="AG320">
        <v>347.06265258789063</v>
      </c>
      <c r="AH320" s="2">
        <f t="shared" si="169"/>
        <v>50.966342262068515</v>
      </c>
      <c r="AI320" s="2">
        <f t="shared" si="170"/>
        <v>284.18783569335938</v>
      </c>
      <c r="AJ320" s="2">
        <f t="shared" si="171"/>
        <v>325.17053186010594</v>
      </c>
      <c r="AK320" s="2">
        <f t="shared" si="172"/>
        <v>401.62004525320873</v>
      </c>
      <c r="AL320" s="2">
        <f t="shared" si="173"/>
        <v>478.06955864631152</v>
      </c>
      <c r="AM320" s="2">
        <f t="shared" si="174"/>
        <v>525.36431884765625</v>
      </c>
      <c r="AN320" s="89">
        <f ca="1">INDIRECT("'calcBLUE(2)'!R"&amp;ROW('calcBLUE(2)'!$V$17)+(ROW(AN320)-ROW($AN$116))/3&amp;"C"&amp;COLUMN('calcBLUE(2)'!$V$17),FALSE)</f>
        <v>397.82556258160611</v>
      </c>
      <c r="AO320" s="64">
        <f t="shared" ref="AO320" ca="1" si="236">AN320</f>
        <v>397.82556258160611</v>
      </c>
      <c r="AP320" s="88">
        <f>AK320-AK323</f>
        <v>6.1221400669643344</v>
      </c>
      <c r="AQ320" s="88">
        <f>AK321-AK324</f>
        <v>0.17289297921314528</v>
      </c>
      <c r="AR320" s="88">
        <f>AK322-AK325</f>
        <v>8.446829659476407E-4</v>
      </c>
      <c r="AS320" s="88">
        <f>data3!AM320</f>
        <v>0.14711198499125899</v>
      </c>
      <c r="AT320" s="2"/>
      <c r="AU320" s="123"/>
      <c r="AV320" s="156"/>
    </row>
    <row r="321" spans="1:48">
      <c r="A321" s="14" t="str">
        <f>'data organization'!S322</f>
        <v>319:17:2.14:LO</v>
      </c>
      <c r="B321">
        <v>374.9542236328125</v>
      </c>
      <c r="C321">
        <v>374.9542236328125</v>
      </c>
      <c r="D321">
        <v>374.95993041992187</v>
      </c>
      <c r="E321">
        <v>374.96566772460937</v>
      </c>
      <c r="F321">
        <v>374.96566772460937</v>
      </c>
      <c r="G321">
        <v>374.9542236328125</v>
      </c>
      <c r="H321">
        <v>374.96566772460937</v>
      </c>
      <c r="I321">
        <v>374.9542236328125</v>
      </c>
      <c r="J321">
        <v>374.948486328125</v>
      </c>
      <c r="K321">
        <v>374.95993041992187</v>
      </c>
      <c r="L321">
        <v>374.9542236328125</v>
      </c>
      <c r="M321">
        <v>374.948486328125</v>
      </c>
      <c r="N321">
        <v>374.948486328125</v>
      </c>
      <c r="O321">
        <v>374.948486328125</v>
      </c>
      <c r="P321">
        <v>374.93704223632812</v>
      </c>
      <c r="Q321">
        <v>374.94277954101562</v>
      </c>
      <c r="R321">
        <v>374.9542236328125</v>
      </c>
      <c r="U321">
        <v>374.96566772460937</v>
      </c>
      <c r="V321">
        <v>374.9542236328125</v>
      </c>
      <c r="W321">
        <v>374.9542236328125</v>
      </c>
      <c r="Z321">
        <v>374.9542236328125</v>
      </c>
      <c r="AA321">
        <v>374.96566772460937</v>
      </c>
      <c r="AB321">
        <v>374.948486328125</v>
      </c>
      <c r="AC321">
        <v>374.9542236328125</v>
      </c>
      <c r="AD321">
        <v>374.95993041992187</v>
      </c>
      <c r="AE321">
        <v>306.20278930664062</v>
      </c>
      <c r="AF321">
        <v>374.948486328125</v>
      </c>
      <c r="AG321">
        <v>374.94277954101562</v>
      </c>
      <c r="AH321" s="2">
        <f t="shared" si="169"/>
        <v>12.99280090200423</v>
      </c>
      <c r="AI321" s="2">
        <f t="shared" si="170"/>
        <v>306.20278930664062</v>
      </c>
      <c r="AJ321" s="2">
        <f t="shared" si="171"/>
        <v>353.00960846144676</v>
      </c>
      <c r="AK321" s="2">
        <f t="shared" si="172"/>
        <v>372.49880981445312</v>
      </c>
      <c r="AL321" s="2">
        <f t="shared" si="173"/>
        <v>391.98801116745949</v>
      </c>
      <c r="AM321" s="2">
        <f t="shared" si="174"/>
        <v>374.96566772460937</v>
      </c>
      <c r="AN321" s="89"/>
      <c r="AO321" s="64">
        <f t="shared" ref="AO321" ca="1" si="237">AN320</f>
        <v>397.82556258160611</v>
      </c>
      <c r="AP321" s="88"/>
      <c r="AQ321" s="88"/>
      <c r="AR321" s="88"/>
      <c r="AS321" s="88"/>
      <c r="AT321" s="2"/>
      <c r="AU321" s="123"/>
      <c r="AV321" s="156"/>
    </row>
    <row r="322" spans="1:48">
      <c r="A322" s="14" t="str">
        <f>'data organization'!S323</f>
        <v>320:17:2.14:HS</v>
      </c>
      <c r="B322">
        <v>154.98580932617187</v>
      </c>
      <c r="C322">
        <v>154.98580932617187</v>
      </c>
      <c r="D322">
        <v>154.98580932617187</v>
      </c>
      <c r="E322">
        <v>154.98580932617187</v>
      </c>
      <c r="F322">
        <v>154.98817443847656</v>
      </c>
      <c r="G322">
        <v>154.98817443847656</v>
      </c>
      <c r="H322">
        <v>154.98817443847656</v>
      </c>
      <c r="I322">
        <v>154.98344421386719</v>
      </c>
      <c r="J322">
        <v>154.98580932617187</v>
      </c>
      <c r="K322">
        <v>154.98580932617187</v>
      </c>
      <c r="L322">
        <v>154.98580932617187</v>
      </c>
      <c r="M322">
        <v>154.98344421386719</v>
      </c>
      <c r="N322">
        <v>154.99053955078125</v>
      </c>
      <c r="O322">
        <v>154.9810791015625</v>
      </c>
      <c r="P322">
        <v>154.97871398925781</v>
      </c>
      <c r="Q322">
        <v>154.98580932617187</v>
      </c>
      <c r="R322">
        <v>154.98580932617187</v>
      </c>
      <c r="U322">
        <v>154.98580932617187</v>
      </c>
      <c r="V322">
        <v>154.98344421386719</v>
      </c>
      <c r="W322">
        <v>154.98344421386719</v>
      </c>
      <c r="Z322">
        <v>154.98580932617187</v>
      </c>
      <c r="AA322">
        <v>154.99290466308594</v>
      </c>
      <c r="AB322">
        <v>154.9810791015625</v>
      </c>
      <c r="AC322">
        <v>154.9810791015625</v>
      </c>
      <c r="AD322">
        <v>154.97871398925781</v>
      </c>
      <c r="AE322">
        <v>154.97398376464844</v>
      </c>
      <c r="AF322">
        <v>154.99053955078125</v>
      </c>
      <c r="AG322">
        <v>154.97871398925781</v>
      </c>
      <c r="AH322" s="2">
        <f t="shared" si="169"/>
        <v>4.0964946773250728E-3</v>
      </c>
      <c r="AI322" s="2">
        <f t="shared" si="170"/>
        <v>154.97398376464844</v>
      </c>
      <c r="AJ322" s="2">
        <f t="shared" si="171"/>
        <v>154.97848202800355</v>
      </c>
      <c r="AK322" s="2">
        <f t="shared" si="172"/>
        <v>154.98462677001953</v>
      </c>
      <c r="AL322" s="2">
        <f t="shared" si="173"/>
        <v>154.99077151203551</v>
      </c>
      <c r="AM322" s="2">
        <f t="shared" si="174"/>
        <v>154.99290466308594</v>
      </c>
      <c r="AN322" s="89"/>
      <c r="AO322" s="64">
        <f t="shared" ref="AO322" ca="1" si="238">AN320</f>
        <v>397.82556258160611</v>
      </c>
      <c r="AP322" s="88"/>
      <c r="AQ322" s="88"/>
      <c r="AR322" s="88"/>
      <c r="AS322" s="88"/>
      <c r="AT322" s="2"/>
      <c r="AU322" s="123"/>
      <c r="AV322" s="156"/>
    </row>
    <row r="323" spans="1:48">
      <c r="A323" s="14" t="str">
        <f>'data organization'!S324</f>
        <v>321:17:2.12:HI</v>
      </c>
      <c r="B323">
        <v>412.43991088867187</v>
      </c>
      <c r="C323">
        <v>408.99899291992187</v>
      </c>
      <c r="D323">
        <v>421.51141357421875</v>
      </c>
      <c r="E323">
        <v>447.00543212890625</v>
      </c>
      <c r="F323">
        <v>420.103759765625</v>
      </c>
      <c r="G323">
        <v>400.70953369140625</v>
      </c>
      <c r="H323">
        <v>407.278564453125</v>
      </c>
      <c r="I323">
        <v>401.80438232421875</v>
      </c>
      <c r="J323">
        <v>398.20706176757812</v>
      </c>
      <c r="K323">
        <v>440.59280395507812</v>
      </c>
      <c r="L323">
        <v>385.2254638671875</v>
      </c>
      <c r="M323">
        <v>336.89630126953125</v>
      </c>
      <c r="N323">
        <v>378.3436279296875</v>
      </c>
      <c r="O323">
        <v>356.9161376953125</v>
      </c>
      <c r="P323">
        <v>331.57855224609375</v>
      </c>
      <c r="Q323">
        <v>333.45541381835937</v>
      </c>
      <c r="R323">
        <v>371.46182250976562</v>
      </c>
      <c r="U323">
        <v>517.38763427734375</v>
      </c>
      <c r="V323">
        <v>388.82275390625</v>
      </c>
      <c r="W323">
        <v>400.396728515625</v>
      </c>
      <c r="Z323">
        <v>418.85250854492188</v>
      </c>
      <c r="AA323">
        <v>497.68063354492187</v>
      </c>
      <c r="AB323">
        <v>378.96923828125</v>
      </c>
      <c r="AC323">
        <v>401.33517456054687</v>
      </c>
      <c r="AD323">
        <v>448.10025024414062</v>
      </c>
      <c r="AE323">
        <v>279.96490478515625</v>
      </c>
      <c r="AF323">
        <v>347.84466552734375</v>
      </c>
      <c r="AG323">
        <v>342.05767822265625</v>
      </c>
      <c r="AH323" s="2">
        <f t="shared" ref="AH323:AH386" si="239">STDEV(B323:AG323)</f>
        <v>50.16547578980969</v>
      </c>
      <c r="AI323" s="2">
        <f t="shared" ref="AI323:AI386" si="240">MIN(B323:AG323)</f>
        <v>279.96490478515625</v>
      </c>
      <c r="AJ323" s="2">
        <f t="shared" ref="AJ323:AJ386" si="241">AK323-1.5*AH323</f>
        <v>320.24969150152987</v>
      </c>
      <c r="AK323" s="2">
        <f t="shared" ref="AK323:AK386" si="242">AVERAGE(B323:AG323)</f>
        <v>395.4979051862444</v>
      </c>
      <c r="AL323" s="2">
        <f t="shared" ref="AL323:AL386" si="243">AK323+1.5*AH323</f>
        <v>470.74611887095892</v>
      </c>
      <c r="AM323" s="2">
        <f t="shared" ref="AM323:AM386" si="244">MAX(B323:AG323)</f>
        <v>517.38763427734375</v>
      </c>
      <c r="AN323" s="89">
        <f ca="1">INDIRECT("'calcBLUE(2)'!R"&amp;ROW('calcBLUE(2)'!$V$17)+(ROW(AN323)-ROW($AN$116))/3&amp;"C"&amp;COLUMN('calcBLUE(2)'!$V$17),FALSE)</f>
        <v>391.87686568524623</v>
      </c>
      <c r="AO323" s="64">
        <f t="shared" ref="AO323" ca="1" si="245">AN323</f>
        <v>391.87686568524623</v>
      </c>
      <c r="AP323" s="88">
        <f>AK323-AK326</f>
        <v>5.831668308802989</v>
      </c>
      <c r="AQ323" s="88">
        <f>AK324-AK327</f>
        <v>0.33923993791853491</v>
      </c>
      <c r="AR323" s="88">
        <f>AK325-AK328</f>
        <v>-1.773834228515625E-3</v>
      </c>
      <c r="AS323" s="88">
        <f>data3!AM323</f>
        <v>0.13816199764128534</v>
      </c>
      <c r="AT323" s="2"/>
      <c r="AU323" s="123"/>
      <c r="AV323" s="156"/>
    </row>
    <row r="324" spans="1:48">
      <c r="A324" s="14" t="str">
        <f>'data organization'!S325</f>
        <v>322:17:2.12:LO</v>
      </c>
      <c r="B324">
        <v>374.95993041992187</v>
      </c>
      <c r="C324">
        <v>374.95993041992187</v>
      </c>
      <c r="D324">
        <v>374.95993041992187</v>
      </c>
      <c r="E324">
        <v>374.95993041992187</v>
      </c>
      <c r="F324">
        <v>374.95993041992187</v>
      </c>
      <c r="G324">
        <v>374.9542236328125</v>
      </c>
      <c r="H324">
        <v>374.95993041992187</v>
      </c>
      <c r="I324">
        <v>374.95993041992187</v>
      </c>
      <c r="J324">
        <v>374.948486328125</v>
      </c>
      <c r="K324">
        <v>374.9542236328125</v>
      </c>
      <c r="L324">
        <v>374.9542236328125</v>
      </c>
      <c r="M324">
        <v>374.94277954101562</v>
      </c>
      <c r="N324">
        <v>374.9542236328125</v>
      </c>
      <c r="O324">
        <v>374.94277954101562</v>
      </c>
      <c r="P324">
        <v>374.87982177734375</v>
      </c>
      <c r="Q324">
        <v>374.93133544921875</v>
      </c>
      <c r="R324">
        <v>374.95993041992187</v>
      </c>
      <c r="U324">
        <v>374.95993041992187</v>
      </c>
      <c r="V324">
        <v>374.95993041992187</v>
      </c>
      <c r="W324">
        <v>374.9542236328125</v>
      </c>
      <c r="Z324">
        <v>374.9542236328125</v>
      </c>
      <c r="AA324">
        <v>374.95993041992187</v>
      </c>
      <c r="AB324">
        <v>374.948486328125</v>
      </c>
      <c r="AC324">
        <v>374.948486328125</v>
      </c>
      <c r="AD324">
        <v>374.9542236328125</v>
      </c>
      <c r="AE324">
        <v>301.46487426757812</v>
      </c>
      <c r="AF324">
        <v>374.94277954101562</v>
      </c>
      <c r="AG324">
        <v>374.93704223632812</v>
      </c>
      <c r="AH324" s="2">
        <f t="shared" si="239"/>
        <v>13.887468064174552</v>
      </c>
      <c r="AI324" s="2">
        <f t="shared" si="240"/>
        <v>301.46487426757812</v>
      </c>
      <c r="AJ324" s="2">
        <f t="shared" si="241"/>
        <v>351.49471473897813</v>
      </c>
      <c r="AK324" s="2">
        <f t="shared" si="242"/>
        <v>372.32591683523998</v>
      </c>
      <c r="AL324" s="2">
        <f t="shared" si="243"/>
        <v>393.15711893150183</v>
      </c>
      <c r="AM324" s="2">
        <f t="shared" si="244"/>
        <v>374.95993041992187</v>
      </c>
      <c r="AN324" s="89"/>
      <c r="AO324" s="64">
        <f t="shared" ref="AO324" ca="1" si="246">AN323</f>
        <v>391.87686568524623</v>
      </c>
      <c r="AP324" s="88"/>
      <c r="AQ324" s="88"/>
      <c r="AR324" s="88"/>
      <c r="AS324" s="88"/>
      <c r="AT324" s="2"/>
      <c r="AU324" s="123"/>
      <c r="AV324" s="156"/>
    </row>
    <row r="325" spans="1:48">
      <c r="A325" s="14" t="str">
        <f>'data organization'!S326</f>
        <v>323:17:2.12:HS</v>
      </c>
      <c r="B325">
        <v>154.98580932617187</v>
      </c>
      <c r="C325">
        <v>154.98580932617187</v>
      </c>
      <c r="D325">
        <v>154.9810791015625</v>
      </c>
      <c r="E325">
        <v>154.98580932617187</v>
      </c>
      <c r="F325">
        <v>154.98580932617187</v>
      </c>
      <c r="G325">
        <v>154.98344421386719</v>
      </c>
      <c r="H325">
        <v>154.99053955078125</v>
      </c>
      <c r="I325">
        <v>154.98580932617187</v>
      </c>
      <c r="J325">
        <v>154.98580932617187</v>
      </c>
      <c r="K325">
        <v>154.98817443847656</v>
      </c>
      <c r="L325">
        <v>154.98580932617187</v>
      </c>
      <c r="M325">
        <v>154.98580932617187</v>
      </c>
      <c r="N325">
        <v>154.98344421386719</v>
      </c>
      <c r="O325">
        <v>154.9810791015625</v>
      </c>
      <c r="P325">
        <v>154.97871398925781</v>
      </c>
      <c r="Q325">
        <v>154.97871398925781</v>
      </c>
      <c r="R325">
        <v>154.98344421386719</v>
      </c>
      <c r="U325">
        <v>154.98344421386719</v>
      </c>
      <c r="V325">
        <v>154.98580932617187</v>
      </c>
      <c r="W325">
        <v>154.98344421386719</v>
      </c>
      <c r="Z325">
        <v>154.98344421386719</v>
      </c>
      <c r="AA325">
        <v>154.98580932617187</v>
      </c>
      <c r="AB325">
        <v>154.98344421386719</v>
      </c>
      <c r="AC325">
        <v>154.98344421386719</v>
      </c>
      <c r="AD325">
        <v>154.98344421386719</v>
      </c>
      <c r="AE325">
        <v>154.97398376464844</v>
      </c>
      <c r="AF325">
        <v>154.98344421386719</v>
      </c>
      <c r="AG325">
        <v>154.9810791015625</v>
      </c>
      <c r="AH325" s="2">
        <f t="shared" si="239"/>
        <v>3.2000658475114549E-3</v>
      </c>
      <c r="AI325" s="2">
        <f t="shared" si="240"/>
        <v>154.97398376464844</v>
      </c>
      <c r="AJ325" s="2">
        <f t="shared" si="241"/>
        <v>154.97898198828233</v>
      </c>
      <c r="AK325" s="2">
        <f t="shared" si="242"/>
        <v>154.98378208705358</v>
      </c>
      <c r="AL325" s="2">
        <f t="shared" si="243"/>
        <v>154.98858218582484</v>
      </c>
      <c r="AM325" s="2">
        <f t="shared" si="244"/>
        <v>154.99053955078125</v>
      </c>
      <c r="AN325" s="89"/>
      <c r="AO325" s="64">
        <f t="shared" ref="AO325" ca="1" si="247">AN323</f>
        <v>391.87686568524623</v>
      </c>
      <c r="AP325" s="88"/>
      <c r="AQ325" s="88"/>
      <c r="AR325" s="88"/>
      <c r="AS325" s="88"/>
      <c r="AT325" s="2"/>
      <c r="AU325" s="123"/>
      <c r="AV325" s="156"/>
    </row>
    <row r="326" spans="1:48">
      <c r="A326" s="14" t="str">
        <f>'data organization'!S327</f>
        <v>324:17:2.1:HI</v>
      </c>
      <c r="B326">
        <v>406.49652099609375</v>
      </c>
      <c r="C326">
        <v>403.05563354492187</v>
      </c>
      <c r="D326">
        <v>415.09881591796875</v>
      </c>
      <c r="E326">
        <v>440.4364013671875</v>
      </c>
      <c r="F326">
        <v>414.00396728515625</v>
      </c>
      <c r="G326">
        <v>394.76614379882812</v>
      </c>
      <c r="H326">
        <v>401.33517456054687</v>
      </c>
      <c r="I326">
        <v>395.86099243164063</v>
      </c>
      <c r="J326">
        <v>392.42007446289062</v>
      </c>
      <c r="K326">
        <v>434.0238037109375</v>
      </c>
      <c r="L326">
        <v>379.4384765625</v>
      </c>
      <c r="M326">
        <v>331.891357421875</v>
      </c>
      <c r="N326">
        <v>372.71304321289062</v>
      </c>
      <c r="O326">
        <v>351.598388671875</v>
      </c>
      <c r="P326">
        <v>326.57357788085937</v>
      </c>
      <c r="Q326">
        <v>328.60684204101562</v>
      </c>
      <c r="R326">
        <v>365.98764038085937</v>
      </c>
      <c r="U326">
        <v>509.88021850585937</v>
      </c>
      <c r="V326">
        <v>383.03579711914062</v>
      </c>
      <c r="W326">
        <v>394.45333862304687</v>
      </c>
      <c r="Z326">
        <v>412.5963134765625</v>
      </c>
      <c r="AA326">
        <v>490.32958984375</v>
      </c>
      <c r="AB326">
        <v>373.33868408203125</v>
      </c>
      <c r="AC326">
        <v>395.23538208007813</v>
      </c>
      <c r="AD326">
        <v>441.53125</v>
      </c>
      <c r="AE326">
        <v>275.89837646484375</v>
      </c>
      <c r="AF326">
        <v>342.83969116210937</v>
      </c>
      <c r="AG326">
        <v>337.20913696289062</v>
      </c>
      <c r="AH326" s="2">
        <f t="shared" si="239"/>
        <v>49.424876704395615</v>
      </c>
      <c r="AI326" s="2">
        <f t="shared" si="240"/>
        <v>275.89837646484375</v>
      </c>
      <c r="AJ326" s="2">
        <f t="shared" si="241"/>
        <v>315.52892182084798</v>
      </c>
      <c r="AK326" s="2">
        <f t="shared" si="242"/>
        <v>389.66623687744141</v>
      </c>
      <c r="AL326" s="2">
        <f t="shared" si="243"/>
        <v>463.80355193403483</v>
      </c>
      <c r="AM326" s="2">
        <f t="shared" si="244"/>
        <v>509.88021850585937</v>
      </c>
      <c r="AN326" s="89">
        <f ca="1">INDIRECT("'calcBLUE(2)'!R"&amp;ROW('calcBLUE(2)'!$V$17)+(ROW(AN326)-ROW($AN$116))/3&amp;"C"&amp;COLUMN('calcBLUE(2)'!$V$17),FALSE)</f>
        <v>386.29007514188953</v>
      </c>
      <c r="AO326" s="64">
        <f t="shared" ref="AO326" ca="1" si="248">AN326</f>
        <v>386.29007514188953</v>
      </c>
      <c r="AP326" s="88">
        <f>AK326-AK329</f>
        <v>5.6752646309988677</v>
      </c>
      <c r="AQ326" s="88">
        <f>AK327-AK330</f>
        <v>1.0355006626674026</v>
      </c>
      <c r="AR326" s="88">
        <f>AK328-AK331</f>
        <v>2.3651123046875E-3</v>
      </c>
      <c r="AS326" s="88">
        <f>data3!AM326</f>
        <v>0.13882190950455353</v>
      </c>
      <c r="AT326" s="2"/>
      <c r="AU326" s="123"/>
      <c r="AV326" s="156"/>
    </row>
    <row r="327" spans="1:48">
      <c r="A327" s="14" t="str">
        <f>'data organization'!S328</f>
        <v>325:17:2.1:LO</v>
      </c>
      <c r="B327">
        <v>374.9542236328125</v>
      </c>
      <c r="C327">
        <v>374.95993041992187</v>
      </c>
      <c r="D327">
        <v>374.95993041992187</v>
      </c>
      <c r="E327">
        <v>374.96566772460937</v>
      </c>
      <c r="F327">
        <v>374.95993041992187</v>
      </c>
      <c r="G327">
        <v>374.95993041992187</v>
      </c>
      <c r="H327">
        <v>374.95993041992187</v>
      </c>
      <c r="I327">
        <v>374.9542236328125</v>
      </c>
      <c r="J327">
        <v>374.948486328125</v>
      </c>
      <c r="K327">
        <v>374.9542236328125</v>
      </c>
      <c r="L327">
        <v>374.95993041992187</v>
      </c>
      <c r="M327">
        <v>374.94277954101562</v>
      </c>
      <c r="N327">
        <v>374.948486328125</v>
      </c>
      <c r="O327">
        <v>374.93704223632812</v>
      </c>
      <c r="P327">
        <v>370.35934448242187</v>
      </c>
      <c r="Q327">
        <v>374.62234497070312</v>
      </c>
      <c r="R327">
        <v>374.96566772460937</v>
      </c>
      <c r="U327">
        <v>374.95993041992187</v>
      </c>
      <c r="V327">
        <v>374.948486328125</v>
      </c>
      <c r="W327">
        <v>374.9542236328125</v>
      </c>
      <c r="Z327">
        <v>374.9542236328125</v>
      </c>
      <c r="AA327">
        <v>374.96566772460937</v>
      </c>
      <c r="AB327">
        <v>374.948486328125</v>
      </c>
      <c r="AC327">
        <v>374.948486328125</v>
      </c>
      <c r="AD327">
        <v>374.9542236328125</v>
      </c>
      <c r="AE327">
        <v>296.84710693359375</v>
      </c>
      <c r="AF327">
        <v>374.94277954101562</v>
      </c>
      <c r="AG327">
        <v>374.89126586914063</v>
      </c>
      <c r="AH327" s="2">
        <f t="shared" si="239"/>
        <v>14.751487937035167</v>
      </c>
      <c r="AI327" s="2">
        <f t="shared" si="240"/>
        <v>296.84710693359375</v>
      </c>
      <c r="AJ327" s="2">
        <f t="shared" si="241"/>
        <v>349.85944499176867</v>
      </c>
      <c r="AK327" s="2">
        <f t="shared" si="242"/>
        <v>371.98667689732144</v>
      </c>
      <c r="AL327" s="2">
        <f t="shared" si="243"/>
        <v>394.11390880287422</v>
      </c>
      <c r="AM327" s="2">
        <f t="shared" si="244"/>
        <v>374.96566772460937</v>
      </c>
      <c r="AN327" s="89"/>
      <c r="AO327" s="64">
        <f t="shared" ref="AO327" ca="1" si="249">AN326</f>
        <v>386.29007514188953</v>
      </c>
      <c r="AP327" s="88"/>
      <c r="AQ327" s="88"/>
      <c r="AR327" s="88"/>
      <c r="AS327" s="88"/>
      <c r="AT327" s="2"/>
      <c r="AU327" s="123"/>
      <c r="AV327" s="156"/>
    </row>
    <row r="328" spans="1:48">
      <c r="A328" s="14" t="str">
        <f>'data organization'!S329</f>
        <v>326:17:2.1:HS</v>
      </c>
      <c r="B328">
        <v>154.98580932617187</v>
      </c>
      <c r="C328">
        <v>154.98580932617187</v>
      </c>
      <c r="D328">
        <v>154.98817443847656</v>
      </c>
      <c r="E328">
        <v>154.98817443847656</v>
      </c>
      <c r="F328">
        <v>154.98580932617187</v>
      </c>
      <c r="G328">
        <v>154.98580932617187</v>
      </c>
      <c r="H328">
        <v>154.98817443847656</v>
      </c>
      <c r="I328">
        <v>154.98580932617187</v>
      </c>
      <c r="J328">
        <v>154.98344421386719</v>
      </c>
      <c r="K328">
        <v>154.98580932617187</v>
      </c>
      <c r="L328">
        <v>154.98580932617187</v>
      </c>
      <c r="M328">
        <v>154.98344421386719</v>
      </c>
      <c r="N328">
        <v>154.98817443847656</v>
      </c>
      <c r="O328">
        <v>154.97871398925781</v>
      </c>
      <c r="P328">
        <v>154.9810791015625</v>
      </c>
      <c r="Q328">
        <v>154.98580932617187</v>
      </c>
      <c r="R328">
        <v>154.99053955078125</v>
      </c>
      <c r="U328">
        <v>154.98580932617187</v>
      </c>
      <c r="V328">
        <v>154.98580932617187</v>
      </c>
      <c r="W328">
        <v>154.98580932617187</v>
      </c>
      <c r="Z328">
        <v>154.98580932617187</v>
      </c>
      <c r="AA328">
        <v>154.99053955078125</v>
      </c>
      <c r="AB328">
        <v>154.98344421386719</v>
      </c>
      <c r="AC328">
        <v>154.9810791015625</v>
      </c>
      <c r="AD328">
        <v>154.98580932617187</v>
      </c>
      <c r="AE328">
        <v>154.9810791015625</v>
      </c>
      <c r="AF328">
        <v>154.98817443847656</v>
      </c>
      <c r="AG328">
        <v>154.98580932617187</v>
      </c>
      <c r="AH328" s="2">
        <f t="shared" si="239"/>
        <v>2.7566148513288287E-3</v>
      </c>
      <c r="AI328" s="2">
        <f t="shared" si="240"/>
        <v>154.97871398925781</v>
      </c>
      <c r="AJ328" s="2">
        <f t="shared" si="241"/>
        <v>154.98142099900511</v>
      </c>
      <c r="AK328" s="2">
        <f t="shared" si="242"/>
        <v>154.9855559212821</v>
      </c>
      <c r="AL328" s="2">
        <f t="shared" si="243"/>
        <v>154.98969084355909</v>
      </c>
      <c r="AM328" s="2">
        <f t="shared" si="244"/>
        <v>154.99053955078125</v>
      </c>
      <c r="AN328" s="89"/>
      <c r="AO328" s="64">
        <f t="shared" ref="AO328" ca="1" si="250">AN326</f>
        <v>386.29007514188953</v>
      </c>
      <c r="AP328" s="88"/>
      <c r="AQ328" s="88"/>
      <c r="AR328" s="88"/>
      <c r="AS328" s="88"/>
      <c r="AT328" s="2"/>
      <c r="AU328" s="123"/>
      <c r="AV328" s="156"/>
    </row>
    <row r="329" spans="1:48">
      <c r="A329" s="14" t="str">
        <f>'data organization'!S330</f>
        <v>327:17:2.08:HI</v>
      </c>
      <c r="B329">
        <v>400.55313110351562</v>
      </c>
      <c r="C329">
        <v>397.26864624023437</v>
      </c>
      <c r="D329">
        <v>409.15542602539062</v>
      </c>
      <c r="E329">
        <v>434.0238037109375</v>
      </c>
      <c r="F329">
        <v>408.06057739257812</v>
      </c>
      <c r="G329">
        <v>389.13558959960937</v>
      </c>
      <c r="H329">
        <v>395.39178466796875</v>
      </c>
      <c r="I329">
        <v>390.07400512695312</v>
      </c>
      <c r="J329">
        <v>386.78948974609375</v>
      </c>
      <c r="K329">
        <v>427.6112060546875</v>
      </c>
      <c r="L329">
        <v>373.96429443359375</v>
      </c>
      <c r="M329">
        <v>327.04281616210937</v>
      </c>
      <c r="N329">
        <v>367.2388916015625</v>
      </c>
      <c r="O329">
        <v>346.43701171875</v>
      </c>
      <c r="P329">
        <v>321.88143920898437</v>
      </c>
      <c r="Q329">
        <v>323.75830078125</v>
      </c>
      <c r="R329">
        <v>360.66986083984375</v>
      </c>
      <c r="U329">
        <v>502.37277221679687</v>
      </c>
      <c r="V329">
        <v>377.56161499023437</v>
      </c>
      <c r="W329">
        <v>388.66635131835937</v>
      </c>
      <c r="Z329">
        <v>406.49652099609375</v>
      </c>
      <c r="AA329">
        <v>483.13497924804687</v>
      </c>
      <c r="AB329">
        <v>367.864501953125</v>
      </c>
      <c r="AC329">
        <v>389.44839477539062</v>
      </c>
      <c r="AD329">
        <v>435.11865234375</v>
      </c>
      <c r="AE329">
        <v>271.83184814453125</v>
      </c>
      <c r="AF329">
        <v>337.83474731445312</v>
      </c>
      <c r="AG329">
        <v>332.36056518554687</v>
      </c>
      <c r="AH329" s="2">
        <f t="shared" si="239"/>
        <v>48.696954227434446</v>
      </c>
      <c r="AI329" s="2">
        <f t="shared" si="240"/>
        <v>271.83184814453125</v>
      </c>
      <c r="AJ329" s="2">
        <f t="shared" si="241"/>
        <v>310.94554090529084</v>
      </c>
      <c r="AK329" s="2">
        <f t="shared" si="242"/>
        <v>383.99097224644254</v>
      </c>
      <c r="AL329" s="2">
        <f t="shared" si="243"/>
        <v>457.03640358759424</v>
      </c>
      <c r="AM329" s="2">
        <f t="shared" si="244"/>
        <v>502.37277221679687</v>
      </c>
      <c r="AN329" s="89">
        <f ca="1">INDIRECT("'calcBLUE(2)'!R"&amp;ROW('calcBLUE(2)'!$V$17)+(ROW(AN329)-ROW($AN$116))/3&amp;"C"&amp;COLUMN('calcBLUE(2)'!$V$17),FALSE)</f>
        <v>380.67660005849945</v>
      </c>
      <c r="AO329" s="64">
        <f t="shared" ref="AO329" ca="1" si="251">AN329</f>
        <v>380.67660005849945</v>
      </c>
      <c r="AP329" s="88">
        <f>AK329-AK332</f>
        <v>5.647335597447011</v>
      </c>
      <c r="AQ329" s="88">
        <f>AK330-AK333</f>
        <v>1.3459298270089448</v>
      </c>
      <c r="AR329" s="88">
        <f>AK331-AK334</f>
        <v>-5.0680977955153139E-4</v>
      </c>
      <c r="AS329" s="88">
        <f>data3!AM329</f>
        <v>0.13591972474128866</v>
      </c>
      <c r="AT329" s="2"/>
      <c r="AU329" s="123"/>
      <c r="AV329" s="156"/>
    </row>
    <row r="330" spans="1:48">
      <c r="A330" s="14" t="str">
        <f>'data organization'!S331</f>
        <v>328:17:2.08:LO</v>
      </c>
      <c r="B330">
        <v>374.95993041992187</v>
      </c>
      <c r="C330">
        <v>374.95993041992187</v>
      </c>
      <c r="D330">
        <v>374.95993041992187</v>
      </c>
      <c r="E330">
        <v>374.95993041992187</v>
      </c>
      <c r="F330">
        <v>374.95993041992187</v>
      </c>
      <c r="G330">
        <v>374.9542236328125</v>
      </c>
      <c r="H330">
        <v>374.95993041992187</v>
      </c>
      <c r="I330">
        <v>374.9542236328125</v>
      </c>
      <c r="J330">
        <v>374.948486328125</v>
      </c>
      <c r="K330">
        <v>374.9542236328125</v>
      </c>
      <c r="L330">
        <v>374.9542236328125</v>
      </c>
      <c r="M330">
        <v>374.94277954101562</v>
      </c>
      <c r="N330">
        <v>374.9542236328125</v>
      </c>
      <c r="O330">
        <v>374.94277954101562</v>
      </c>
      <c r="P330">
        <v>357.51889038085937</v>
      </c>
      <c r="Q330">
        <v>365.381103515625</v>
      </c>
      <c r="R330">
        <v>374.9542236328125</v>
      </c>
      <c r="U330">
        <v>374.95993041992187</v>
      </c>
      <c r="V330">
        <v>374.948486328125</v>
      </c>
      <c r="W330">
        <v>374.9542236328125</v>
      </c>
      <c r="Z330">
        <v>374.9542236328125</v>
      </c>
      <c r="AA330">
        <v>374.95993041992187</v>
      </c>
      <c r="AB330">
        <v>374.948486328125</v>
      </c>
      <c r="AC330">
        <v>374.948486328125</v>
      </c>
      <c r="AD330">
        <v>374.9542236328125</v>
      </c>
      <c r="AE330">
        <v>291.97756958007813</v>
      </c>
      <c r="AF330">
        <v>374.94277954101562</v>
      </c>
      <c r="AG330">
        <v>372.86563110351562</v>
      </c>
      <c r="AH330" s="2">
        <f t="shared" si="239"/>
        <v>15.912306812792387</v>
      </c>
      <c r="AI330" s="2">
        <f t="shared" si="240"/>
        <v>291.97756958007813</v>
      </c>
      <c r="AJ330" s="2">
        <f t="shared" si="241"/>
        <v>347.08271601546545</v>
      </c>
      <c r="AK330" s="2">
        <f t="shared" si="242"/>
        <v>370.95117623465404</v>
      </c>
      <c r="AL330" s="2">
        <f t="shared" si="243"/>
        <v>394.81963645384263</v>
      </c>
      <c r="AM330" s="2">
        <f t="shared" si="244"/>
        <v>374.95993041992187</v>
      </c>
      <c r="AN330" s="89"/>
      <c r="AO330" s="64">
        <f t="shared" ref="AO330" ca="1" si="252">AN329</f>
        <v>380.67660005849945</v>
      </c>
      <c r="AP330" s="88"/>
      <c r="AQ330" s="88"/>
      <c r="AR330" s="88"/>
      <c r="AS330" s="88"/>
      <c r="AT330" s="2"/>
      <c r="AU330" s="123"/>
      <c r="AV330" s="156"/>
    </row>
    <row r="331" spans="1:48">
      <c r="A331" s="14" t="str">
        <f>'data organization'!S332</f>
        <v>329:17:2.08:HS</v>
      </c>
      <c r="B331">
        <v>154.9810791015625</v>
      </c>
      <c r="C331">
        <v>154.98580932617187</v>
      </c>
      <c r="D331">
        <v>154.98344421386719</v>
      </c>
      <c r="E331">
        <v>154.98344421386719</v>
      </c>
      <c r="F331">
        <v>154.98580932617187</v>
      </c>
      <c r="G331">
        <v>154.98344421386719</v>
      </c>
      <c r="H331">
        <v>154.98580932617187</v>
      </c>
      <c r="I331">
        <v>154.98580932617187</v>
      </c>
      <c r="J331">
        <v>154.98580932617187</v>
      </c>
      <c r="K331">
        <v>154.98580932617187</v>
      </c>
      <c r="L331">
        <v>154.98344421386719</v>
      </c>
      <c r="M331">
        <v>154.9810791015625</v>
      </c>
      <c r="N331">
        <v>154.9810791015625</v>
      </c>
      <c r="O331">
        <v>154.98344421386719</v>
      </c>
      <c r="P331">
        <v>154.98344421386719</v>
      </c>
      <c r="Q331">
        <v>154.98344421386719</v>
      </c>
      <c r="R331">
        <v>154.98344421386719</v>
      </c>
      <c r="U331">
        <v>154.98580932617187</v>
      </c>
      <c r="V331">
        <v>154.98344421386719</v>
      </c>
      <c r="W331">
        <v>154.98580932617187</v>
      </c>
      <c r="Z331">
        <v>154.98580932617187</v>
      </c>
      <c r="AA331">
        <v>154.98344421386719</v>
      </c>
      <c r="AB331">
        <v>154.9810791015625</v>
      </c>
      <c r="AC331">
        <v>154.9810791015625</v>
      </c>
      <c r="AD331">
        <v>154.98580932617187</v>
      </c>
      <c r="AE331">
        <v>154.97398376464844</v>
      </c>
      <c r="AF331">
        <v>154.97871398925781</v>
      </c>
      <c r="AG331">
        <v>154.97871398925781</v>
      </c>
      <c r="AH331" s="2">
        <f t="shared" si="239"/>
        <v>2.8307733485213576E-3</v>
      </c>
      <c r="AI331" s="2">
        <f t="shared" si="240"/>
        <v>154.97398376464844</v>
      </c>
      <c r="AJ331" s="2">
        <f t="shared" si="241"/>
        <v>154.97894464895464</v>
      </c>
      <c r="AK331" s="2">
        <f t="shared" si="242"/>
        <v>154.98319080897741</v>
      </c>
      <c r="AL331" s="2">
        <f t="shared" si="243"/>
        <v>154.98743696900019</v>
      </c>
      <c r="AM331" s="2">
        <f t="shared" si="244"/>
        <v>154.98580932617187</v>
      </c>
      <c r="AN331" s="89"/>
      <c r="AO331" s="64">
        <f t="shared" ref="AO331" ca="1" si="253">AN329</f>
        <v>380.67660005849945</v>
      </c>
      <c r="AP331" s="88"/>
      <c r="AQ331" s="88"/>
      <c r="AR331" s="88"/>
      <c r="AS331" s="88"/>
      <c r="AT331" s="2"/>
      <c r="AU331" s="123"/>
      <c r="AV331" s="156"/>
    </row>
    <row r="332" spans="1:48">
      <c r="A332" s="14" t="str">
        <f>'data organization'!S333</f>
        <v>330:17:2.06:HI</v>
      </c>
      <c r="B332">
        <v>394.76614379882812</v>
      </c>
      <c r="C332">
        <v>391.48165893554687</v>
      </c>
      <c r="D332">
        <v>403.2120361328125</v>
      </c>
      <c r="E332">
        <v>427.6112060546875</v>
      </c>
      <c r="F332">
        <v>401.96078491210937</v>
      </c>
      <c r="G332">
        <v>383.5050048828125</v>
      </c>
      <c r="H332">
        <v>389.60479736328125</v>
      </c>
      <c r="I332">
        <v>384.28701782226562</v>
      </c>
      <c r="J332">
        <v>381.00253295898437</v>
      </c>
      <c r="K332">
        <v>421.35501098632812</v>
      </c>
      <c r="L332">
        <v>368.4901123046875</v>
      </c>
      <c r="M332">
        <v>322.19424438476562</v>
      </c>
      <c r="N332">
        <v>361.76470947265625</v>
      </c>
      <c r="O332">
        <v>341.43206787109375</v>
      </c>
      <c r="P332">
        <v>317.03289794921875</v>
      </c>
      <c r="Q332">
        <v>319.066162109375</v>
      </c>
      <c r="R332">
        <v>355.35211181640625</v>
      </c>
      <c r="U332">
        <v>495.02175903320312</v>
      </c>
      <c r="V332">
        <v>371.9310302734375</v>
      </c>
      <c r="W332">
        <v>383.03579711914062</v>
      </c>
      <c r="Z332">
        <v>400.55313110351562</v>
      </c>
      <c r="AA332">
        <v>475.94033813476562</v>
      </c>
      <c r="AB332">
        <v>362.39031982421875</v>
      </c>
      <c r="AC332">
        <v>383.81781005859375</v>
      </c>
      <c r="AD332">
        <v>428.70602416992187</v>
      </c>
      <c r="AE332">
        <v>267.76531982421875</v>
      </c>
      <c r="AF332">
        <v>332.82977294921875</v>
      </c>
      <c r="AG332">
        <v>327.51202392578125</v>
      </c>
      <c r="AH332" s="2">
        <f t="shared" si="239"/>
        <v>47.988931029580691</v>
      </c>
      <c r="AI332" s="2">
        <f t="shared" si="240"/>
        <v>267.76531982421875</v>
      </c>
      <c r="AJ332" s="2">
        <f t="shared" si="241"/>
        <v>306.36024010462449</v>
      </c>
      <c r="AK332" s="2">
        <f t="shared" si="242"/>
        <v>378.34363664899553</v>
      </c>
      <c r="AL332" s="2">
        <f t="shared" si="243"/>
        <v>450.32703319336656</v>
      </c>
      <c r="AM332" s="2">
        <f t="shared" si="244"/>
        <v>495.02175903320312</v>
      </c>
      <c r="AN332" s="89">
        <f ca="1">INDIRECT("'calcBLUE(2)'!R"&amp;ROW('calcBLUE(2)'!$V$17)+(ROW(AN332)-ROW($AN$116))/3&amp;"C"&amp;COLUMN('calcBLUE(2)'!$V$17),FALSE)</f>
        <v>375.18047923074607</v>
      </c>
      <c r="AO332" s="64">
        <f t="shared" ref="AO332" ca="1" si="254">AN332</f>
        <v>375.18047923074607</v>
      </c>
      <c r="AP332" s="88">
        <f>AK332-AK335</f>
        <v>5.6361683436802537</v>
      </c>
      <c r="AQ332" s="88">
        <f>AK333-AK336</f>
        <v>1.5496717180524797</v>
      </c>
      <c r="AR332" s="88">
        <f>AK334-AK337</f>
        <v>5.91278076171875E-4</v>
      </c>
      <c r="AS332" s="88">
        <f>data3!AM332</f>
        <v>0.13614426889727227</v>
      </c>
      <c r="AT332" s="2"/>
      <c r="AU332" s="123"/>
      <c r="AV332" s="156"/>
    </row>
    <row r="333" spans="1:48">
      <c r="A333" s="14" t="str">
        <f>'data organization'!S334</f>
        <v>331:17:2.06:LO</v>
      </c>
      <c r="B333">
        <v>374.9542236328125</v>
      </c>
      <c r="C333">
        <v>374.95993041992187</v>
      </c>
      <c r="D333">
        <v>374.9542236328125</v>
      </c>
      <c r="E333">
        <v>374.95993041992187</v>
      </c>
      <c r="F333">
        <v>374.9542236328125</v>
      </c>
      <c r="G333">
        <v>374.9542236328125</v>
      </c>
      <c r="H333">
        <v>374.9542236328125</v>
      </c>
      <c r="I333">
        <v>374.948486328125</v>
      </c>
      <c r="J333">
        <v>374.948486328125</v>
      </c>
      <c r="K333">
        <v>374.9542236328125</v>
      </c>
      <c r="L333">
        <v>374.95993041992187</v>
      </c>
      <c r="M333">
        <v>374.93704223632812</v>
      </c>
      <c r="N333">
        <v>374.9542236328125</v>
      </c>
      <c r="O333">
        <v>374.89126586914063</v>
      </c>
      <c r="P333">
        <v>348.889892578125</v>
      </c>
      <c r="Q333">
        <v>354.41748046875</v>
      </c>
      <c r="R333">
        <v>374.95993041992187</v>
      </c>
      <c r="U333">
        <v>374.95993041992187</v>
      </c>
      <c r="V333">
        <v>374.948486328125</v>
      </c>
      <c r="W333">
        <v>374.9542236328125</v>
      </c>
      <c r="Z333">
        <v>374.948486328125</v>
      </c>
      <c r="AA333">
        <v>374.95993041992187</v>
      </c>
      <c r="AB333">
        <v>374.948486328125</v>
      </c>
      <c r="AC333">
        <v>374.948486328125</v>
      </c>
      <c r="AD333">
        <v>374.948486328125</v>
      </c>
      <c r="AE333">
        <v>287.754638671875</v>
      </c>
      <c r="AF333">
        <v>374.30191040039062</v>
      </c>
      <c r="AG333">
        <v>359.72189331054687</v>
      </c>
      <c r="AH333" s="2">
        <f t="shared" si="239"/>
        <v>17.359174400945445</v>
      </c>
      <c r="AI333" s="2">
        <f t="shared" si="240"/>
        <v>287.754638671875</v>
      </c>
      <c r="AJ333" s="2">
        <f t="shared" si="241"/>
        <v>343.56648480622692</v>
      </c>
      <c r="AK333" s="2">
        <f t="shared" si="242"/>
        <v>369.6052464076451</v>
      </c>
      <c r="AL333" s="2">
        <f t="shared" si="243"/>
        <v>395.64400800906327</v>
      </c>
      <c r="AM333" s="2">
        <f t="shared" si="244"/>
        <v>374.95993041992187</v>
      </c>
      <c r="AN333" s="89"/>
      <c r="AO333" s="64">
        <f t="shared" ref="AO333" ca="1" si="255">AN332</f>
        <v>375.18047923074607</v>
      </c>
      <c r="AP333" s="88"/>
      <c r="AQ333" s="88"/>
      <c r="AR333" s="88"/>
      <c r="AS333" s="88"/>
      <c r="AT333" s="2"/>
      <c r="AU333" s="123"/>
      <c r="AV333" s="156"/>
    </row>
    <row r="334" spans="1:48">
      <c r="A334" s="14" t="str">
        <f>'data organization'!S335</f>
        <v>332:17:2.06:HS</v>
      </c>
      <c r="B334">
        <v>154.98344421386719</v>
      </c>
      <c r="C334">
        <v>154.98344421386719</v>
      </c>
      <c r="D334">
        <v>154.98580932617187</v>
      </c>
      <c r="E334">
        <v>154.98344421386719</v>
      </c>
      <c r="F334">
        <v>154.98580932617187</v>
      </c>
      <c r="G334">
        <v>154.98344421386719</v>
      </c>
      <c r="H334">
        <v>154.98580932617187</v>
      </c>
      <c r="I334">
        <v>154.98580932617187</v>
      </c>
      <c r="J334">
        <v>154.98344421386719</v>
      </c>
      <c r="K334">
        <v>154.98580932617187</v>
      </c>
      <c r="L334">
        <v>154.98817443847656</v>
      </c>
      <c r="M334">
        <v>154.98344421386719</v>
      </c>
      <c r="N334">
        <v>154.98580932617187</v>
      </c>
      <c r="O334">
        <v>154.9810791015625</v>
      </c>
      <c r="P334">
        <v>154.97871398925781</v>
      </c>
      <c r="Q334">
        <v>154.97634887695312</v>
      </c>
      <c r="R334">
        <v>154.98817443847656</v>
      </c>
      <c r="U334">
        <v>154.98580932617187</v>
      </c>
      <c r="V334">
        <v>154.98344421386719</v>
      </c>
      <c r="W334">
        <v>154.98580932617187</v>
      </c>
      <c r="Z334">
        <v>154.9810791015625</v>
      </c>
      <c r="AA334">
        <v>154.99053955078125</v>
      </c>
      <c r="AB334">
        <v>154.9810791015625</v>
      </c>
      <c r="AC334">
        <v>154.98344421386719</v>
      </c>
      <c r="AD334">
        <v>154.98580932617187</v>
      </c>
      <c r="AE334">
        <v>154.9810791015625</v>
      </c>
      <c r="AF334">
        <v>154.97634887695312</v>
      </c>
      <c r="AG334">
        <v>154.9810791015625</v>
      </c>
      <c r="AH334" s="2">
        <f t="shared" si="239"/>
        <v>3.303595607156538E-3</v>
      </c>
      <c r="AI334" s="2">
        <f t="shared" si="240"/>
        <v>154.97634887695312</v>
      </c>
      <c r="AJ334" s="2">
        <f t="shared" si="241"/>
        <v>154.97874222534622</v>
      </c>
      <c r="AK334" s="2">
        <f t="shared" si="242"/>
        <v>154.98369761875696</v>
      </c>
      <c r="AL334" s="2">
        <f t="shared" si="243"/>
        <v>154.9886530121677</v>
      </c>
      <c r="AM334" s="2">
        <f t="shared" si="244"/>
        <v>154.99053955078125</v>
      </c>
      <c r="AN334" s="89"/>
      <c r="AO334" s="64">
        <f t="shared" ref="AO334" ca="1" si="256">AN332</f>
        <v>375.18047923074607</v>
      </c>
      <c r="AP334" s="88"/>
      <c r="AQ334" s="88"/>
      <c r="AR334" s="88"/>
      <c r="AS334" s="88"/>
      <c r="AT334" s="2"/>
      <c r="AU334" s="123"/>
      <c r="AV334" s="156"/>
    </row>
    <row r="335" spans="1:48">
      <c r="A335" s="14" t="str">
        <f>'data organization'!S336</f>
        <v>333:17:2.04:HI</v>
      </c>
      <c r="B335">
        <v>388.97915649414062</v>
      </c>
      <c r="C335">
        <v>385.53826904296875</v>
      </c>
      <c r="D335">
        <v>397.11224365234375</v>
      </c>
      <c r="E335">
        <v>421.35501098632812</v>
      </c>
      <c r="F335">
        <v>396.01739501953125</v>
      </c>
      <c r="G335">
        <v>377.718017578125</v>
      </c>
      <c r="H335">
        <v>383.81781005859375</v>
      </c>
      <c r="I335">
        <v>378.65643310546875</v>
      </c>
      <c r="J335">
        <v>375.3719482421875</v>
      </c>
      <c r="K335">
        <v>415.09881591796875</v>
      </c>
      <c r="L335">
        <v>362.85952758789063</v>
      </c>
      <c r="M335">
        <v>317.345703125</v>
      </c>
      <c r="N335">
        <v>356.29052734375</v>
      </c>
      <c r="O335">
        <v>336.27069091796875</v>
      </c>
      <c r="P335">
        <v>312.34072875976562</v>
      </c>
      <c r="Q335">
        <v>314.21759033203125</v>
      </c>
      <c r="R335">
        <v>350.03433227539062</v>
      </c>
      <c r="U335">
        <v>487.67071533203125</v>
      </c>
      <c r="V335">
        <v>366.45684814453125</v>
      </c>
      <c r="W335">
        <v>377.24880981445312</v>
      </c>
      <c r="Z335">
        <v>394.6097412109375</v>
      </c>
      <c r="AA335">
        <v>468.902099609375</v>
      </c>
      <c r="AB335">
        <v>357.07257080078125</v>
      </c>
      <c r="AC335">
        <v>378.03082275390625</v>
      </c>
      <c r="AD335">
        <v>422.29342651367187</v>
      </c>
      <c r="AE335">
        <v>263.85519409179687</v>
      </c>
      <c r="AF335">
        <v>327.98123168945312</v>
      </c>
      <c r="AG335">
        <v>322.6634521484375</v>
      </c>
      <c r="AH335" s="2">
        <f t="shared" si="239"/>
        <v>47.280056553450365</v>
      </c>
      <c r="AI335" s="2">
        <f t="shared" si="240"/>
        <v>263.85519409179687</v>
      </c>
      <c r="AJ335" s="2">
        <f t="shared" si="241"/>
        <v>301.78738347513973</v>
      </c>
      <c r="AK335" s="2">
        <f t="shared" si="242"/>
        <v>372.70746830531527</v>
      </c>
      <c r="AL335" s="2">
        <f t="shared" si="243"/>
        <v>443.62755313549081</v>
      </c>
      <c r="AM335" s="2">
        <f t="shared" si="244"/>
        <v>487.67071533203125</v>
      </c>
      <c r="AN335" s="89">
        <f ca="1">INDIRECT("'calcBLUE(2)'!R"&amp;ROW('calcBLUE(2)'!$V$17)+(ROW(AN335)-ROW($AN$116))/3&amp;"C"&amp;COLUMN('calcBLUE(2)'!$V$17),FALSE)</f>
        <v>369.67527861847435</v>
      </c>
      <c r="AO335" s="64">
        <f t="shared" ref="AO335" ca="1" si="257">AN335</f>
        <v>369.67527861847435</v>
      </c>
      <c r="AP335" s="88">
        <f>AK335-AK338</f>
        <v>5.6026513235909192</v>
      </c>
      <c r="AQ335" s="88">
        <f>AK336-AK339</f>
        <v>1.9009769984654099</v>
      </c>
      <c r="AR335" s="88">
        <f>AK337-AK340</f>
        <v>7.602146693557188E-4</v>
      </c>
      <c r="AS335" s="88">
        <f>data3!AM335</f>
        <v>0.13448502940516249</v>
      </c>
      <c r="AT335" s="2"/>
      <c r="AU335" s="123"/>
      <c r="AV335" s="156"/>
    </row>
    <row r="336" spans="1:48">
      <c r="A336" s="14" t="str">
        <f>'data organization'!S337</f>
        <v>334:17:2.04:LO</v>
      </c>
      <c r="B336">
        <v>374.9542236328125</v>
      </c>
      <c r="C336">
        <v>374.9542236328125</v>
      </c>
      <c r="D336">
        <v>374.95993041992187</v>
      </c>
      <c r="E336">
        <v>374.95993041992187</v>
      </c>
      <c r="F336">
        <v>374.9542236328125</v>
      </c>
      <c r="G336">
        <v>374.9542236328125</v>
      </c>
      <c r="H336">
        <v>374.95993041992187</v>
      </c>
      <c r="I336">
        <v>374.9542236328125</v>
      </c>
      <c r="J336">
        <v>374.94277954101562</v>
      </c>
      <c r="K336">
        <v>374.9542236328125</v>
      </c>
      <c r="L336">
        <v>374.948486328125</v>
      </c>
      <c r="M336">
        <v>374.85122680664062</v>
      </c>
      <c r="N336">
        <v>374.948486328125</v>
      </c>
      <c r="O336">
        <v>370.29641723632812</v>
      </c>
      <c r="P336">
        <v>341.54840087890625</v>
      </c>
      <c r="Q336">
        <v>346.97299194335937</v>
      </c>
      <c r="R336">
        <v>374.9542236328125</v>
      </c>
      <c r="U336">
        <v>374.95993041992187</v>
      </c>
      <c r="V336">
        <v>374.9542236328125</v>
      </c>
      <c r="W336">
        <v>374.9542236328125</v>
      </c>
      <c r="Z336">
        <v>374.948486328125</v>
      </c>
      <c r="AA336">
        <v>374.95993041992187</v>
      </c>
      <c r="AB336">
        <v>374.94277954101562</v>
      </c>
      <c r="AC336">
        <v>374.948486328125</v>
      </c>
      <c r="AD336">
        <v>374.9542236328125</v>
      </c>
      <c r="AE336">
        <v>283.6976318359375</v>
      </c>
      <c r="AF336">
        <v>363.06936645507812</v>
      </c>
      <c r="AG336">
        <v>351.09866333007812</v>
      </c>
      <c r="AH336" s="2">
        <f t="shared" si="239"/>
        <v>18.881844873218615</v>
      </c>
      <c r="AI336" s="2">
        <f t="shared" si="240"/>
        <v>283.6976318359375</v>
      </c>
      <c r="AJ336" s="2">
        <f t="shared" si="241"/>
        <v>339.73280737976472</v>
      </c>
      <c r="AK336" s="2">
        <f t="shared" si="242"/>
        <v>368.05557468959262</v>
      </c>
      <c r="AL336" s="2">
        <f t="shared" si="243"/>
        <v>396.37834199942051</v>
      </c>
      <c r="AM336" s="2">
        <f t="shared" si="244"/>
        <v>374.95993041992187</v>
      </c>
      <c r="AN336" s="89"/>
      <c r="AO336" s="64">
        <f t="shared" ref="AO336" ca="1" si="258">AN335</f>
        <v>369.67527861847435</v>
      </c>
      <c r="AP336" s="88"/>
      <c r="AQ336" s="88"/>
      <c r="AR336" s="88"/>
      <c r="AS336" s="88"/>
      <c r="AT336" s="2"/>
      <c r="AU336" s="123"/>
      <c r="AV336" s="156"/>
    </row>
    <row r="337" spans="1:48">
      <c r="A337" s="14" t="str">
        <f>'data organization'!S338</f>
        <v>335:17:2.04:HS</v>
      </c>
      <c r="B337">
        <v>154.98580932617187</v>
      </c>
      <c r="C337">
        <v>154.98344421386719</v>
      </c>
      <c r="D337">
        <v>154.98580932617187</v>
      </c>
      <c r="E337">
        <v>154.98580932617187</v>
      </c>
      <c r="F337">
        <v>154.98580932617187</v>
      </c>
      <c r="G337">
        <v>154.98344421386719</v>
      </c>
      <c r="H337">
        <v>154.98580932617187</v>
      </c>
      <c r="I337">
        <v>154.9810791015625</v>
      </c>
      <c r="J337">
        <v>154.98344421386719</v>
      </c>
      <c r="K337">
        <v>154.98344421386719</v>
      </c>
      <c r="L337">
        <v>154.98580932617187</v>
      </c>
      <c r="M337">
        <v>154.97871398925781</v>
      </c>
      <c r="N337">
        <v>154.98344421386719</v>
      </c>
      <c r="O337">
        <v>154.97871398925781</v>
      </c>
      <c r="P337">
        <v>154.97871398925781</v>
      </c>
      <c r="Q337">
        <v>154.9810791015625</v>
      </c>
      <c r="R337">
        <v>154.98344421386719</v>
      </c>
      <c r="U337">
        <v>154.98580932617187</v>
      </c>
      <c r="V337">
        <v>154.98580932617187</v>
      </c>
      <c r="W337">
        <v>154.98344421386719</v>
      </c>
      <c r="Z337">
        <v>154.98344421386719</v>
      </c>
      <c r="AA337">
        <v>154.98344421386719</v>
      </c>
      <c r="AB337">
        <v>154.9810791015625</v>
      </c>
      <c r="AC337">
        <v>154.98344421386719</v>
      </c>
      <c r="AD337">
        <v>154.98344421386719</v>
      </c>
      <c r="AE337">
        <v>154.9810791015625</v>
      </c>
      <c r="AF337">
        <v>154.9810791015625</v>
      </c>
      <c r="AG337">
        <v>154.9810791015625</v>
      </c>
      <c r="AH337" s="2">
        <f t="shared" si="239"/>
        <v>2.295254600871815E-3</v>
      </c>
      <c r="AI337" s="2">
        <f t="shared" si="240"/>
        <v>154.97871398925781</v>
      </c>
      <c r="AJ337" s="2">
        <f t="shared" si="241"/>
        <v>154.97966345877947</v>
      </c>
      <c r="AK337" s="2">
        <f t="shared" si="242"/>
        <v>154.98310634068079</v>
      </c>
      <c r="AL337" s="2">
        <f t="shared" si="243"/>
        <v>154.98654922258211</v>
      </c>
      <c r="AM337" s="2">
        <f t="shared" si="244"/>
        <v>154.98580932617187</v>
      </c>
      <c r="AN337" s="89"/>
      <c r="AO337" s="64">
        <f t="shared" ref="AO337" ca="1" si="259">AN335</f>
        <v>369.67527861847435</v>
      </c>
      <c r="AP337" s="88"/>
      <c r="AQ337" s="88"/>
      <c r="AR337" s="88"/>
      <c r="AS337" s="88"/>
      <c r="AT337" s="2"/>
      <c r="AU337" s="123"/>
      <c r="AV337" s="156"/>
    </row>
    <row r="338" spans="1:48">
      <c r="A338" s="14" t="str">
        <f>'data organization'!S339</f>
        <v>336:17:2.02:HI</v>
      </c>
      <c r="B338">
        <v>383.03579711914062</v>
      </c>
      <c r="C338">
        <v>379.75128173828125</v>
      </c>
      <c r="D338">
        <v>391.16885375976562</v>
      </c>
      <c r="E338">
        <v>414.9423828125</v>
      </c>
      <c r="F338">
        <v>390.07400512695312</v>
      </c>
      <c r="G338">
        <v>371.9310302734375</v>
      </c>
      <c r="H338">
        <v>378.03082275390625</v>
      </c>
      <c r="I338">
        <v>372.86944580078125</v>
      </c>
      <c r="J338">
        <v>369.74136352539062</v>
      </c>
      <c r="K338">
        <v>408.84259033203125</v>
      </c>
      <c r="L338">
        <v>357.3853759765625</v>
      </c>
      <c r="M338">
        <v>312.65353393554687</v>
      </c>
      <c r="N338">
        <v>350.97274780273437</v>
      </c>
      <c r="O338">
        <v>331.2657470703125</v>
      </c>
      <c r="P338">
        <v>307.64859008789062</v>
      </c>
      <c r="Q338">
        <v>309.52545166015625</v>
      </c>
      <c r="R338">
        <v>344.87295532226562</v>
      </c>
      <c r="U338">
        <v>480.31967163085937</v>
      </c>
      <c r="V338">
        <v>360.982666015625</v>
      </c>
      <c r="W338">
        <v>371.61822509765625</v>
      </c>
      <c r="Z338">
        <v>388.66635131835937</v>
      </c>
      <c r="AA338">
        <v>461.8638916015625</v>
      </c>
      <c r="AB338">
        <v>351.75479125976562</v>
      </c>
      <c r="AC338">
        <v>372.40023803710937</v>
      </c>
      <c r="AD338">
        <v>415.88082885742187</v>
      </c>
      <c r="AE338">
        <v>259.945068359375</v>
      </c>
      <c r="AF338">
        <v>322.97625732421875</v>
      </c>
      <c r="AG338">
        <v>317.81491088867187</v>
      </c>
      <c r="AH338" s="2">
        <f t="shared" si="239"/>
        <v>46.549427709599378</v>
      </c>
      <c r="AI338" s="2">
        <f t="shared" si="240"/>
        <v>259.945068359375</v>
      </c>
      <c r="AJ338" s="2">
        <f t="shared" si="241"/>
        <v>297.28067541732526</v>
      </c>
      <c r="AK338" s="2">
        <f t="shared" si="242"/>
        <v>367.10481698172435</v>
      </c>
      <c r="AL338" s="2">
        <f t="shared" si="243"/>
        <v>436.92895854612345</v>
      </c>
      <c r="AM338" s="2">
        <f t="shared" si="244"/>
        <v>480.31967163085937</v>
      </c>
      <c r="AN338" s="89">
        <f ca="1">INDIRECT("'calcBLUE(2)'!R"&amp;ROW('calcBLUE(2)'!$V$17)+(ROW(AN338)-ROW($AN$116))/3&amp;"C"&amp;COLUMN('calcBLUE(2)'!$V$17),FALSE)</f>
        <v>364.23717187906158</v>
      </c>
      <c r="AO338" s="64">
        <f t="shared" ref="AO338" ca="1" si="260">AN338</f>
        <v>364.23717187906158</v>
      </c>
      <c r="AP338" s="88">
        <f>AK338-AK341</f>
        <v>5.6249934605190219</v>
      </c>
      <c r="AQ338" s="88">
        <f>AK339-AK342</f>
        <v>1.8584660121372281</v>
      </c>
      <c r="AR338" s="88">
        <f>AK340-AK343</f>
        <v>-2.5340488980418741E-4</v>
      </c>
      <c r="AS338" s="88">
        <f>data3!AM338</f>
        <v>0.13577347417031582</v>
      </c>
      <c r="AT338" s="2"/>
      <c r="AU338" s="123"/>
      <c r="AV338" s="156"/>
    </row>
    <row r="339" spans="1:48">
      <c r="A339" s="14" t="str">
        <f>'data organization'!S340</f>
        <v>337:17:2.02:LO</v>
      </c>
      <c r="B339">
        <v>374.948486328125</v>
      </c>
      <c r="C339">
        <v>374.9542236328125</v>
      </c>
      <c r="D339">
        <v>374.948486328125</v>
      </c>
      <c r="E339">
        <v>374.95993041992187</v>
      </c>
      <c r="F339">
        <v>374.9542236328125</v>
      </c>
      <c r="G339">
        <v>374.948486328125</v>
      </c>
      <c r="H339">
        <v>374.9542236328125</v>
      </c>
      <c r="I339">
        <v>374.948486328125</v>
      </c>
      <c r="J339">
        <v>374.94277954101562</v>
      </c>
      <c r="K339">
        <v>374.948486328125</v>
      </c>
      <c r="L339">
        <v>374.948486328125</v>
      </c>
      <c r="M339">
        <v>368.76287841796875</v>
      </c>
      <c r="N339">
        <v>374.948486328125</v>
      </c>
      <c r="O339">
        <v>358.43441772460937</v>
      </c>
      <c r="P339">
        <v>335.24835205078125</v>
      </c>
      <c r="Q339">
        <v>340.11215209960937</v>
      </c>
      <c r="R339">
        <v>374.948486328125</v>
      </c>
      <c r="U339">
        <v>374.95993041992187</v>
      </c>
      <c r="V339">
        <v>374.948486328125</v>
      </c>
      <c r="W339">
        <v>374.9542236328125</v>
      </c>
      <c r="Z339">
        <v>374.948486328125</v>
      </c>
      <c r="AA339">
        <v>374.95993041992187</v>
      </c>
      <c r="AB339">
        <v>374.94277954101562</v>
      </c>
      <c r="AC339">
        <v>374.94277954101562</v>
      </c>
      <c r="AD339">
        <v>374.948486328125</v>
      </c>
      <c r="AE339">
        <v>279.48043823242187</v>
      </c>
      <c r="AF339">
        <v>352.69512939453125</v>
      </c>
      <c r="AG339">
        <v>343.63699340820312</v>
      </c>
      <c r="AH339" s="2">
        <f t="shared" si="239"/>
        <v>20.660490114892571</v>
      </c>
      <c r="AI339" s="2">
        <f t="shared" si="240"/>
        <v>279.48043823242187</v>
      </c>
      <c r="AJ339" s="2">
        <f t="shared" si="241"/>
        <v>335.16386251878833</v>
      </c>
      <c r="AK339" s="2">
        <f t="shared" si="242"/>
        <v>366.15459769112721</v>
      </c>
      <c r="AL339" s="2">
        <f t="shared" si="243"/>
        <v>397.14533286346608</v>
      </c>
      <c r="AM339" s="2">
        <f t="shared" si="244"/>
        <v>374.95993041992187</v>
      </c>
      <c r="AN339" s="89"/>
      <c r="AO339" s="64">
        <f t="shared" ref="AO339" ca="1" si="261">AN338</f>
        <v>364.23717187906158</v>
      </c>
      <c r="AP339" s="88"/>
      <c r="AQ339" s="88"/>
      <c r="AR339" s="88"/>
      <c r="AS339" s="88"/>
      <c r="AT339" s="2"/>
      <c r="AU339" s="123"/>
      <c r="AV339" s="156"/>
    </row>
    <row r="340" spans="1:48">
      <c r="A340" s="14" t="str">
        <f>'data organization'!S341</f>
        <v>338:17:2.02:HS</v>
      </c>
      <c r="B340">
        <v>154.98580932617187</v>
      </c>
      <c r="C340">
        <v>154.9810791015625</v>
      </c>
      <c r="D340">
        <v>154.98580932617187</v>
      </c>
      <c r="E340">
        <v>154.98580932617187</v>
      </c>
      <c r="F340">
        <v>154.98817443847656</v>
      </c>
      <c r="G340">
        <v>154.98344421386719</v>
      </c>
      <c r="H340">
        <v>154.98580932617187</v>
      </c>
      <c r="I340">
        <v>154.9810791015625</v>
      </c>
      <c r="J340">
        <v>154.98344421386719</v>
      </c>
      <c r="K340">
        <v>154.98580932617187</v>
      </c>
      <c r="L340">
        <v>154.98817443847656</v>
      </c>
      <c r="M340">
        <v>154.97871398925781</v>
      </c>
      <c r="N340">
        <v>154.97871398925781</v>
      </c>
      <c r="O340">
        <v>154.97871398925781</v>
      </c>
      <c r="P340">
        <v>154.97634887695312</v>
      </c>
      <c r="Q340">
        <v>154.97634887695312</v>
      </c>
      <c r="R340">
        <v>154.98580932617187</v>
      </c>
      <c r="U340">
        <v>154.98344421386719</v>
      </c>
      <c r="V340">
        <v>154.98344421386719</v>
      </c>
      <c r="W340">
        <v>154.98580932617187</v>
      </c>
      <c r="Z340">
        <v>154.98344421386719</v>
      </c>
      <c r="AA340">
        <v>154.98344421386719</v>
      </c>
      <c r="AB340">
        <v>154.98344421386719</v>
      </c>
      <c r="AC340">
        <v>154.97871398925781</v>
      </c>
      <c r="AD340">
        <v>154.98344421386719</v>
      </c>
      <c r="AE340">
        <v>154.97398376464844</v>
      </c>
      <c r="AF340">
        <v>154.97871398925781</v>
      </c>
      <c r="AG340">
        <v>154.97871398925781</v>
      </c>
      <c r="AH340" s="2">
        <f t="shared" si="239"/>
        <v>3.7799147636062833E-3</v>
      </c>
      <c r="AI340" s="2">
        <f t="shared" si="240"/>
        <v>154.97398376464844</v>
      </c>
      <c r="AJ340" s="2">
        <f t="shared" si="241"/>
        <v>154.97667625386603</v>
      </c>
      <c r="AK340" s="2">
        <f t="shared" si="242"/>
        <v>154.98234612601144</v>
      </c>
      <c r="AL340" s="2">
        <f t="shared" si="243"/>
        <v>154.98801599815684</v>
      </c>
      <c r="AM340" s="2">
        <f t="shared" si="244"/>
        <v>154.98817443847656</v>
      </c>
      <c r="AN340" s="89"/>
      <c r="AO340" s="64">
        <f t="shared" ref="AO340" ca="1" si="262">AN338</f>
        <v>364.23717187906158</v>
      </c>
      <c r="AP340" s="88"/>
      <c r="AQ340" s="88"/>
      <c r="AR340" s="88"/>
      <c r="AS340" s="88"/>
      <c r="AT340" s="2"/>
      <c r="AU340" s="123"/>
      <c r="AV340" s="156"/>
    </row>
    <row r="341" spans="1:48">
      <c r="A341" s="14" t="str">
        <f>'data organization'!S342</f>
        <v>339:17:2:HI</v>
      </c>
      <c r="B341">
        <v>377.24880981445312</v>
      </c>
      <c r="C341">
        <v>373.96429443359375</v>
      </c>
      <c r="D341">
        <v>385.2254638671875</v>
      </c>
      <c r="E341">
        <v>408.52978515625</v>
      </c>
      <c r="F341">
        <v>384.130615234375</v>
      </c>
      <c r="G341">
        <v>366.30044555664062</v>
      </c>
      <c r="H341">
        <v>372.24383544921875</v>
      </c>
      <c r="I341">
        <v>367.2388916015625</v>
      </c>
      <c r="J341">
        <v>364.11077880859375</v>
      </c>
      <c r="K341">
        <v>402.58639526367187</v>
      </c>
      <c r="L341">
        <v>351.91119384765625</v>
      </c>
      <c r="M341">
        <v>307.80499267578125</v>
      </c>
      <c r="N341">
        <v>345.65499877929687</v>
      </c>
      <c r="O341">
        <v>326.26077270507812</v>
      </c>
      <c r="P341">
        <v>302.80001831054687</v>
      </c>
      <c r="Q341">
        <v>304.83328247070312</v>
      </c>
      <c r="R341">
        <v>339.55520629882813</v>
      </c>
      <c r="U341">
        <v>472.9686279296875</v>
      </c>
      <c r="V341">
        <v>355.35211181640625</v>
      </c>
      <c r="W341">
        <v>365.83123779296875</v>
      </c>
      <c r="Z341">
        <v>382.72296142578125</v>
      </c>
      <c r="AA341">
        <v>454.82565307617187</v>
      </c>
      <c r="AB341">
        <v>346.28060913085937</v>
      </c>
      <c r="AC341">
        <v>366.61325073242187</v>
      </c>
      <c r="AD341">
        <v>409.46823120117187</v>
      </c>
      <c r="AE341">
        <v>255.8785400390625</v>
      </c>
      <c r="AF341">
        <v>318.12771606445312</v>
      </c>
      <c r="AG341">
        <v>312.96633911132812</v>
      </c>
      <c r="AH341" s="2">
        <f t="shared" si="239"/>
        <v>45.848409909245298</v>
      </c>
      <c r="AI341" s="2">
        <f t="shared" si="240"/>
        <v>255.8785400390625</v>
      </c>
      <c r="AJ341" s="2">
        <f t="shared" si="241"/>
        <v>292.70720865733739</v>
      </c>
      <c r="AK341" s="2">
        <f t="shared" si="242"/>
        <v>361.47982352120533</v>
      </c>
      <c r="AL341" s="2">
        <f t="shared" si="243"/>
        <v>430.25243838507328</v>
      </c>
      <c r="AM341" s="2">
        <f t="shared" si="244"/>
        <v>472.9686279296875</v>
      </c>
      <c r="AN341" s="89">
        <f ca="1">INDIRECT("'calcBLUE(2)'!R"&amp;ROW('calcBLUE(2)'!$V$17)+(ROW(AN341)-ROW($AN$116))/3&amp;"C"&amp;COLUMN('calcBLUE(2)'!$V$17),FALSE)</f>
        <v>358.74696491561838</v>
      </c>
      <c r="AO341" s="64">
        <f t="shared" ref="AO341" ca="1" si="263">AN341</f>
        <v>358.74696491561838</v>
      </c>
      <c r="AP341" s="88">
        <f>AK341-AK344</f>
        <v>5.6417497907365828</v>
      </c>
      <c r="AQ341" s="88">
        <f>AK342-AK345</f>
        <v>1.7266529628208787</v>
      </c>
      <c r="AR341" s="88">
        <f>AK343-AK346</f>
        <v>5.068097795799531E-4</v>
      </c>
      <c r="AS341" s="88">
        <f>data3!AM341</f>
        <v>0.13559722900390625</v>
      </c>
      <c r="AT341" s="2"/>
      <c r="AU341" s="123"/>
      <c r="AV341" s="156"/>
    </row>
    <row r="342" spans="1:48">
      <c r="A342" s="14" t="str">
        <f>'data organization'!S343</f>
        <v>340:17:2:LO</v>
      </c>
      <c r="B342">
        <v>374.9542236328125</v>
      </c>
      <c r="C342">
        <v>374.948486328125</v>
      </c>
      <c r="D342">
        <v>374.948486328125</v>
      </c>
      <c r="E342">
        <v>374.9542236328125</v>
      </c>
      <c r="F342">
        <v>374.9542236328125</v>
      </c>
      <c r="G342">
        <v>374.948486328125</v>
      </c>
      <c r="H342">
        <v>374.9542236328125</v>
      </c>
      <c r="I342">
        <v>374.9542236328125</v>
      </c>
      <c r="J342">
        <v>374.94277954101562</v>
      </c>
      <c r="K342">
        <v>374.948486328125</v>
      </c>
      <c r="L342">
        <v>374.948486328125</v>
      </c>
      <c r="M342">
        <v>357.1412353515625</v>
      </c>
      <c r="N342">
        <v>374.94277954101562</v>
      </c>
      <c r="O342">
        <v>349.43923950195312</v>
      </c>
      <c r="P342">
        <v>328.64498901367187</v>
      </c>
      <c r="Q342">
        <v>334.24697875976562</v>
      </c>
      <c r="R342">
        <v>374.948486328125</v>
      </c>
      <c r="U342">
        <v>374.9542236328125</v>
      </c>
      <c r="V342">
        <v>374.948486328125</v>
      </c>
      <c r="W342">
        <v>374.948486328125</v>
      </c>
      <c r="Z342">
        <v>374.948486328125</v>
      </c>
      <c r="AA342">
        <v>374.95993041992187</v>
      </c>
      <c r="AB342">
        <v>374.94277954101562</v>
      </c>
      <c r="AC342">
        <v>374.94277954101562</v>
      </c>
      <c r="AD342">
        <v>374.94277954101562</v>
      </c>
      <c r="AE342">
        <v>275.2288818359375</v>
      </c>
      <c r="AF342">
        <v>344.80429077148437</v>
      </c>
      <c r="AG342">
        <v>336.85052490234375</v>
      </c>
      <c r="AH342" s="2">
        <f t="shared" si="239"/>
        <v>22.685726608026318</v>
      </c>
      <c r="AI342" s="2">
        <f t="shared" si="240"/>
        <v>275.2288818359375</v>
      </c>
      <c r="AJ342" s="2">
        <f t="shared" si="241"/>
        <v>330.2675417669505</v>
      </c>
      <c r="AK342" s="2">
        <f t="shared" si="242"/>
        <v>364.29613167898998</v>
      </c>
      <c r="AL342" s="2">
        <f t="shared" si="243"/>
        <v>398.32472159102946</v>
      </c>
      <c r="AM342" s="2">
        <f t="shared" si="244"/>
        <v>374.95993041992187</v>
      </c>
      <c r="AN342" s="89"/>
      <c r="AO342" s="64">
        <f t="shared" ref="AO342" ca="1" si="264">AN341</f>
        <v>358.74696491561838</v>
      </c>
      <c r="AP342" s="88"/>
      <c r="AQ342" s="88"/>
      <c r="AR342" s="88"/>
      <c r="AS342" s="88"/>
      <c r="AT342" s="2"/>
      <c r="AU342" s="123"/>
      <c r="AV342" s="156"/>
    </row>
    <row r="343" spans="1:48">
      <c r="A343" s="14" t="str">
        <f>'data organization'!S344</f>
        <v>341:17:2:HS</v>
      </c>
      <c r="B343">
        <v>154.98344421386719</v>
      </c>
      <c r="C343">
        <v>154.98344421386719</v>
      </c>
      <c r="D343">
        <v>154.98580932617187</v>
      </c>
      <c r="E343">
        <v>154.98344421386719</v>
      </c>
      <c r="F343">
        <v>154.98344421386719</v>
      </c>
      <c r="G343">
        <v>154.98344421386719</v>
      </c>
      <c r="H343">
        <v>154.98344421386719</v>
      </c>
      <c r="I343">
        <v>154.98344421386719</v>
      </c>
      <c r="J343">
        <v>154.9810791015625</v>
      </c>
      <c r="K343">
        <v>154.98344421386719</v>
      </c>
      <c r="L343">
        <v>154.98344421386719</v>
      </c>
      <c r="M343">
        <v>154.97871398925781</v>
      </c>
      <c r="N343">
        <v>154.98817443847656</v>
      </c>
      <c r="O343">
        <v>154.9810791015625</v>
      </c>
      <c r="P343">
        <v>154.97871398925781</v>
      </c>
      <c r="Q343">
        <v>154.97871398925781</v>
      </c>
      <c r="R343">
        <v>154.99053955078125</v>
      </c>
      <c r="U343">
        <v>154.98580932617187</v>
      </c>
      <c r="V343">
        <v>154.98580932617187</v>
      </c>
      <c r="W343">
        <v>154.9810791015625</v>
      </c>
      <c r="Z343">
        <v>154.98344421386719</v>
      </c>
      <c r="AA343">
        <v>154.9810791015625</v>
      </c>
      <c r="AB343">
        <v>154.97871398925781</v>
      </c>
      <c r="AC343">
        <v>154.98344421386719</v>
      </c>
      <c r="AD343">
        <v>154.98344421386719</v>
      </c>
      <c r="AE343">
        <v>154.97398376464844</v>
      </c>
      <c r="AF343">
        <v>154.97634887695312</v>
      </c>
      <c r="AG343">
        <v>154.98580932617187</v>
      </c>
      <c r="AH343" s="2">
        <f t="shared" si="239"/>
        <v>3.4792250333952166E-3</v>
      </c>
      <c r="AI343" s="2">
        <f t="shared" si="240"/>
        <v>154.97398376464844</v>
      </c>
      <c r="AJ343" s="2">
        <f t="shared" si="241"/>
        <v>154.97738069335114</v>
      </c>
      <c r="AK343" s="2">
        <f t="shared" si="242"/>
        <v>154.98259953090124</v>
      </c>
      <c r="AL343" s="2">
        <f t="shared" si="243"/>
        <v>154.98781836845134</v>
      </c>
      <c r="AM343" s="2">
        <f t="shared" si="244"/>
        <v>154.99053955078125</v>
      </c>
      <c r="AN343" s="89"/>
      <c r="AO343" s="64">
        <f t="shared" ref="AO343" ca="1" si="265">AN341</f>
        <v>358.74696491561838</v>
      </c>
      <c r="AP343" s="88"/>
      <c r="AQ343" s="88"/>
      <c r="AR343" s="88"/>
      <c r="AS343" s="88"/>
      <c r="AT343" s="2"/>
      <c r="AU343" s="123"/>
      <c r="AV343" s="156"/>
    </row>
    <row r="344" spans="1:48">
      <c r="A344" s="14" t="str">
        <f>'data organization'!S345</f>
        <v>342:17:1.98:HI</v>
      </c>
      <c r="B344">
        <v>371.305419921875</v>
      </c>
      <c r="C344">
        <v>368.17730712890625</v>
      </c>
      <c r="D344">
        <v>379.12567138671875</v>
      </c>
      <c r="E344">
        <v>402.1171875</v>
      </c>
      <c r="F344">
        <v>378.18722534179687</v>
      </c>
      <c r="G344">
        <v>360.66986083984375</v>
      </c>
      <c r="H344">
        <v>366.45684814453125</v>
      </c>
      <c r="I344">
        <v>361.60830688476562</v>
      </c>
      <c r="J344">
        <v>358.32379150390625</v>
      </c>
      <c r="K344">
        <v>396.3302001953125</v>
      </c>
      <c r="L344">
        <v>346.43701171875</v>
      </c>
      <c r="M344">
        <v>302.9564208984375</v>
      </c>
      <c r="N344">
        <v>340.18081665039063</v>
      </c>
      <c r="O344">
        <v>321.09942626953125</v>
      </c>
      <c r="P344">
        <v>298.10787963867187</v>
      </c>
      <c r="Q344">
        <v>299.9847412109375</v>
      </c>
      <c r="R344">
        <v>334.2374267578125</v>
      </c>
      <c r="U344">
        <v>465.61761474609375</v>
      </c>
      <c r="V344">
        <v>349.8779296875</v>
      </c>
      <c r="W344">
        <v>360.20065307617187</v>
      </c>
      <c r="Z344">
        <v>376.77957153320312</v>
      </c>
      <c r="AA344">
        <v>447.63104248046875</v>
      </c>
      <c r="AB344">
        <v>340.96282958984375</v>
      </c>
      <c r="AC344">
        <v>360.982666015625</v>
      </c>
      <c r="AD344">
        <v>403.2120361328125</v>
      </c>
      <c r="AE344">
        <v>251.81201171875</v>
      </c>
      <c r="AF344">
        <v>313.12277221679687</v>
      </c>
      <c r="AG344">
        <v>307.96139526367187</v>
      </c>
      <c r="AH344" s="2">
        <f t="shared" si="239"/>
        <v>45.152743154698243</v>
      </c>
      <c r="AI344" s="2">
        <f t="shared" si="240"/>
        <v>251.81201171875</v>
      </c>
      <c r="AJ344" s="2">
        <f t="shared" si="241"/>
        <v>288.10895899842137</v>
      </c>
      <c r="AK344" s="2">
        <f t="shared" si="242"/>
        <v>355.83807373046875</v>
      </c>
      <c r="AL344" s="2">
        <f t="shared" si="243"/>
        <v>423.56718846251613</v>
      </c>
      <c r="AM344" s="2">
        <f t="shared" si="244"/>
        <v>465.61761474609375</v>
      </c>
      <c r="AN344" s="89">
        <f ca="1">INDIRECT("'calcBLUE(2)'!R"&amp;ROW('calcBLUE(2)'!$V$17)+(ROW(AN344)-ROW($AN$116))/3&amp;"C"&amp;COLUMN('calcBLUE(2)'!$V$17),FALSE)</f>
        <v>353.26388469357892</v>
      </c>
      <c r="AO344" s="64">
        <f t="shared" ref="AO344" ca="1" si="266">AN344</f>
        <v>353.26388469357892</v>
      </c>
      <c r="AP344" s="88">
        <f>AK344-AK347</f>
        <v>5.6194076538085938</v>
      </c>
      <c r="AQ344" s="88">
        <f>AK345-AK348</f>
        <v>1.6238610403878511</v>
      </c>
      <c r="AR344" s="88">
        <f>AK346-AK349</f>
        <v>1.6893659321226551E-4</v>
      </c>
      <c r="AS344" s="88">
        <f>data3!AM344</f>
        <v>0.13620951867872755</v>
      </c>
      <c r="AT344" s="2"/>
      <c r="AU344" s="123"/>
      <c r="AV344" s="156"/>
    </row>
    <row r="345" spans="1:48">
      <c r="A345" s="14" t="str">
        <f>'data organization'!S346</f>
        <v>343:17:1.98:LO</v>
      </c>
      <c r="B345">
        <v>374.9542236328125</v>
      </c>
      <c r="C345">
        <v>374.948486328125</v>
      </c>
      <c r="D345">
        <v>374.948486328125</v>
      </c>
      <c r="E345">
        <v>374.95993041992187</v>
      </c>
      <c r="F345">
        <v>374.9542236328125</v>
      </c>
      <c r="G345">
        <v>374.948486328125</v>
      </c>
      <c r="H345">
        <v>374.9542236328125</v>
      </c>
      <c r="I345">
        <v>374.948486328125</v>
      </c>
      <c r="J345">
        <v>374.93704223632812</v>
      </c>
      <c r="K345">
        <v>374.948486328125</v>
      </c>
      <c r="L345">
        <v>374.948486328125</v>
      </c>
      <c r="M345">
        <v>348.615234375</v>
      </c>
      <c r="N345">
        <v>374.94277954101562</v>
      </c>
      <c r="O345">
        <v>342.00619506835937</v>
      </c>
      <c r="P345">
        <v>321.7269287109375</v>
      </c>
      <c r="Q345">
        <v>327.42047119140625</v>
      </c>
      <c r="R345">
        <v>374.93704223632812</v>
      </c>
      <c r="U345">
        <v>374.9542236328125</v>
      </c>
      <c r="V345">
        <v>374.94277954101562</v>
      </c>
      <c r="W345">
        <v>374.948486328125</v>
      </c>
      <c r="Z345">
        <v>374.94277954101562</v>
      </c>
      <c r="AA345">
        <v>374.9542236328125</v>
      </c>
      <c r="AB345">
        <v>374.94277954101562</v>
      </c>
      <c r="AC345">
        <v>374.94277954101562</v>
      </c>
      <c r="AD345">
        <v>374.94277954101562</v>
      </c>
      <c r="AE345">
        <v>270.42800903320312</v>
      </c>
      <c r="AF345">
        <v>337.56008911132812</v>
      </c>
      <c r="AG345">
        <v>330.28726196289062</v>
      </c>
      <c r="AH345" s="2">
        <f t="shared" si="239"/>
        <v>25.015857222972656</v>
      </c>
      <c r="AI345" s="2">
        <f t="shared" si="240"/>
        <v>270.42800903320312</v>
      </c>
      <c r="AJ345" s="2">
        <f t="shared" si="241"/>
        <v>325.04569288171012</v>
      </c>
      <c r="AK345" s="2">
        <f t="shared" si="242"/>
        <v>362.5694787161691</v>
      </c>
      <c r="AL345" s="2">
        <f t="shared" si="243"/>
        <v>400.09326455062808</v>
      </c>
      <c r="AM345" s="2">
        <f t="shared" si="244"/>
        <v>374.95993041992187</v>
      </c>
      <c r="AN345" s="89"/>
      <c r="AO345" s="64">
        <f t="shared" ref="AO345" ca="1" si="267">AN344</f>
        <v>353.26388469357892</v>
      </c>
      <c r="AP345" s="88"/>
      <c r="AQ345" s="88"/>
      <c r="AR345" s="88"/>
      <c r="AS345" s="88"/>
      <c r="AT345" s="2"/>
      <c r="AU345" s="123"/>
      <c r="AV345" s="156"/>
    </row>
    <row r="346" spans="1:48">
      <c r="A346" s="14" t="str">
        <f>'data organization'!S347</f>
        <v>344:17:1.98:HS</v>
      </c>
      <c r="B346">
        <v>154.98580932617187</v>
      </c>
      <c r="C346">
        <v>154.98817443847656</v>
      </c>
      <c r="D346">
        <v>154.97871398925781</v>
      </c>
      <c r="E346">
        <v>154.98344421386719</v>
      </c>
      <c r="F346">
        <v>154.9810791015625</v>
      </c>
      <c r="G346">
        <v>154.98344421386719</v>
      </c>
      <c r="H346">
        <v>154.98580932617187</v>
      </c>
      <c r="I346">
        <v>154.9810791015625</v>
      </c>
      <c r="J346">
        <v>154.9810791015625</v>
      </c>
      <c r="K346">
        <v>154.9810791015625</v>
      </c>
      <c r="L346">
        <v>154.98344421386719</v>
      </c>
      <c r="M346">
        <v>154.97871398925781</v>
      </c>
      <c r="N346">
        <v>154.97871398925781</v>
      </c>
      <c r="O346">
        <v>154.9810791015625</v>
      </c>
      <c r="P346">
        <v>154.9810791015625</v>
      </c>
      <c r="Q346">
        <v>154.97871398925781</v>
      </c>
      <c r="R346">
        <v>154.98817443847656</v>
      </c>
      <c r="U346">
        <v>154.98580932617187</v>
      </c>
      <c r="V346">
        <v>154.97871398925781</v>
      </c>
      <c r="W346">
        <v>154.98580932617187</v>
      </c>
      <c r="Z346">
        <v>154.98580932617187</v>
      </c>
      <c r="AA346">
        <v>154.98580932617187</v>
      </c>
      <c r="AB346">
        <v>154.9810791015625</v>
      </c>
      <c r="AC346">
        <v>154.9810791015625</v>
      </c>
      <c r="AD346">
        <v>154.9810791015625</v>
      </c>
      <c r="AE346">
        <v>154.97634887695312</v>
      </c>
      <c r="AF346">
        <v>154.97871398925781</v>
      </c>
      <c r="AG346">
        <v>154.97871398925781</v>
      </c>
      <c r="AH346" s="2">
        <f t="shared" si="239"/>
        <v>3.2459801856521641E-3</v>
      </c>
      <c r="AI346" s="2">
        <f t="shared" si="240"/>
        <v>154.97634887695312</v>
      </c>
      <c r="AJ346" s="2">
        <f t="shared" si="241"/>
        <v>154.97722375084319</v>
      </c>
      <c r="AK346" s="2">
        <f t="shared" si="242"/>
        <v>154.98209272112166</v>
      </c>
      <c r="AL346" s="2">
        <f t="shared" si="243"/>
        <v>154.98696169140013</v>
      </c>
      <c r="AM346" s="2">
        <f t="shared" si="244"/>
        <v>154.98817443847656</v>
      </c>
      <c r="AN346" s="89"/>
      <c r="AO346" s="64">
        <f t="shared" ref="AO346" ca="1" si="268">AN344</f>
        <v>353.26388469357892</v>
      </c>
      <c r="AP346" s="88"/>
      <c r="AQ346" s="88"/>
      <c r="AR346" s="88"/>
      <c r="AS346" s="88"/>
      <c r="AT346" s="2"/>
      <c r="AU346" s="123"/>
      <c r="AV346" s="156"/>
    </row>
    <row r="347" spans="1:48">
      <c r="A347" s="14" t="str">
        <f>'data organization'!S348</f>
        <v>345:17:1.96:HI</v>
      </c>
      <c r="B347">
        <v>365.5184326171875</v>
      </c>
      <c r="C347">
        <v>362.39031982421875</v>
      </c>
      <c r="D347">
        <v>373.18228149414062</v>
      </c>
      <c r="E347">
        <v>395.86099243164063</v>
      </c>
      <c r="F347">
        <v>372.08743286132812</v>
      </c>
      <c r="G347">
        <v>354.88287353515625</v>
      </c>
      <c r="H347">
        <v>360.66986083984375</v>
      </c>
      <c r="I347">
        <v>355.82131958007812</v>
      </c>
      <c r="J347">
        <v>352.69320678710937</v>
      </c>
      <c r="K347">
        <v>390.07400512695312</v>
      </c>
      <c r="L347">
        <v>340.96282958984375</v>
      </c>
      <c r="M347">
        <v>298.2642822265625</v>
      </c>
      <c r="N347">
        <v>334.70663452148437</v>
      </c>
      <c r="O347">
        <v>316.09445190429687</v>
      </c>
      <c r="P347">
        <v>293.41574096679687</v>
      </c>
      <c r="Q347">
        <v>295.2926025390625</v>
      </c>
      <c r="R347">
        <v>329.07608032226562</v>
      </c>
      <c r="U347">
        <v>458.26657104492187</v>
      </c>
      <c r="V347">
        <v>344.40374755859375</v>
      </c>
      <c r="W347">
        <v>354.41366577148437</v>
      </c>
      <c r="Z347">
        <v>370.67977905273438</v>
      </c>
      <c r="AA347">
        <v>440.59280395507812</v>
      </c>
      <c r="AB347">
        <v>335.48867797851562</v>
      </c>
      <c r="AC347">
        <v>355.35211181640625</v>
      </c>
      <c r="AD347">
        <v>396.79940795898437</v>
      </c>
      <c r="AE347">
        <v>247.90188598632812</v>
      </c>
      <c r="AF347">
        <v>308.1177978515625</v>
      </c>
      <c r="AG347">
        <v>303.11285400390625</v>
      </c>
      <c r="AH347" s="2">
        <f t="shared" si="239"/>
        <v>44.427882790587191</v>
      </c>
      <c r="AI347" s="2">
        <f t="shared" si="240"/>
        <v>247.90188598632812</v>
      </c>
      <c r="AJ347" s="2">
        <f t="shared" si="241"/>
        <v>283.57684189077941</v>
      </c>
      <c r="AK347" s="2">
        <f t="shared" si="242"/>
        <v>350.21866607666016</v>
      </c>
      <c r="AL347" s="2">
        <f t="shared" si="243"/>
        <v>416.86049026254091</v>
      </c>
      <c r="AM347" s="2">
        <f t="shared" si="244"/>
        <v>458.26657104492187</v>
      </c>
      <c r="AN347" s="89">
        <f ca="1">INDIRECT("'calcBLUE(2)'!R"&amp;ROW('calcBLUE(2)'!$V$17)+(ROW(AN347)-ROW($AN$116))/3&amp;"C"&amp;COLUMN('calcBLUE(2)'!$V$17),FALSE)</f>
        <v>347.75604560713765</v>
      </c>
      <c r="AO347" s="64">
        <f t="shared" ref="AO347" ca="1" si="269">AN347</f>
        <v>347.75604560713765</v>
      </c>
      <c r="AP347" s="88">
        <f>AK347-AK350</f>
        <v>5.6194054739816011</v>
      </c>
      <c r="AQ347" s="88">
        <f>AK348-AK351</f>
        <v>2.0499518258230864</v>
      </c>
      <c r="AR347" s="88">
        <f>AK349-AK352</f>
        <v>8.4468296591921899E-5</v>
      </c>
      <c r="AS347" s="88">
        <f>data3!AM347</f>
        <v>0.13558104730421405</v>
      </c>
      <c r="AT347" s="2"/>
      <c r="AU347" s="123"/>
      <c r="AV347" s="156"/>
    </row>
    <row r="348" spans="1:48">
      <c r="A348" s="14" t="str">
        <f>'data organization'!S349</f>
        <v>346:17:1.96:LO</v>
      </c>
      <c r="B348">
        <v>374.948486328125</v>
      </c>
      <c r="C348">
        <v>374.948486328125</v>
      </c>
      <c r="D348">
        <v>374.948486328125</v>
      </c>
      <c r="E348">
        <v>374.9542236328125</v>
      </c>
      <c r="F348">
        <v>374.948486328125</v>
      </c>
      <c r="G348">
        <v>374.948486328125</v>
      </c>
      <c r="H348">
        <v>374.9542236328125</v>
      </c>
      <c r="I348">
        <v>374.94277954101562</v>
      </c>
      <c r="J348">
        <v>374.93704223632812</v>
      </c>
      <c r="K348">
        <v>374.948486328125</v>
      </c>
      <c r="L348">
        <v>374.94277954101562</v>
      </c>
      <c r="M348">
        <v>341.31951904296875</v>
      </c>
      <c r="N348">
        <v>374.94277954101562</v>
      </c>
      <c r="O348">
        <v>335.2254638671875</v>
      </c>
      <c r="P348">
        <v>315.95901489257812</v>
      </c>
      <c r="Q348">
        <v>322.52230834960937</v>
      </c>
      <c r="R348">
        <v>372.65963745117187</v>
      </c>
      <c r="U348">
        <v>374.95993041992187</v>
      </c>
      <c r="V348">
        <v>374.94277954101562</v>
      </c>
      <c r="W348">
        <v>374.948486328125</v>
      </c>
      <c r="Z348">
        <v>374.94277954101562</v>
      </c>
      <c r="AA348">
        <v>374.95993041992187</v>
      </c>
      <c r="AB348">
        <v>374.77682495117187</v>
      </c>
      <c r="AC348">
        <v>374.94277954101562</v>
      </c>
      <c r="AD348">
        <v>374.94277954101562</v>
      </c>
      <c r="AE348">
        <v>264.39117431640625</v>
      </c>
      <c r="AF348">
        <v>331.36874389648437</v>
      </c>
      <c r="AG348">
        <v>324.25039672851562</v>
      </c>
      <c r="AH348" s="2">
        <f t="shared" si="239"/>
        <v>27.314707095436244</v>
      </c>
      <c r="AI348" s="2">
        <f t="shared" si="240"/>
        <v>264.39117431640625</v>
      </c>
      <c r="AJ348" s="2">
        <f t="shared" si="241"/>
        <v>319.9735570326269</v>
      </c>
      <c r="AK348" s="2">
        <f t="shared" si="242"/>
        <v>360.94561767578125</v>
      </c>
      <c r="AL348" s="2">
        <f t="shared" si="243"/>
        <v>401.9176783189356</v>
      </c>
      <c r="AM348" s="2">
        <f t="shared" si="244"/>
        <v>374.95993041992187</v>
      </c>
      <c r="AN348" s="89"/>
      <c r="AO348" s="64">
        <f t="shared" ref="AO348" ca="1" si="270">AN347</f>
        <v>347.75604560713765</v>
      </c>
      <c r="AP348" s="88"/>
      <c r="AQ348" s="88"/>
      <c r="AR348" s="88"/>
      <c r="AS348" s="88"/>
      <c r="AT348" s="2"/>
      <c r="AU348" s="123"/>
      <c r="AV348" s="156"/>
    </row>
    <row r="349" spans="1:48">
      <c r="A349" s="14" t="str">
        <f>'data organization'!S350</f>
        <v>347:17:1.96:HS</v>
      </c>
      <c r="B349">
        <v>154.98344421386719</v>
      </c>
      <c r="C349">
        <v>154.97871398925781</v>
      </c>
      <c r="D349">
        <v>154.98580932617187</v>
      </c>
      <c r="E349">
        <v>154.98580932617187</v>
      </c>
      <c r="F349">
        <v>154.9810791015625</v>
      </c>
      <c r="G349">
        <v>154.98580932617187</v>
      </c>
      <c r="H349">
        <v>154.98344421386719</v>
      </c>
      <c r="I349">
        <v>154.98580932617187</v>
      </c>
      <c r="J349">
        <v>154.97871398925781</v>
      </c>
      <c r="K349">
        <v>154.98344421386719</v>
      </c>
      <c r="L349">
        <v>154.98580932617187</v>
      </c>
      <c r="M349">
        <v>154.97634887695312</v>
      </c>
      <c r="N349">
        <v>154.98344421386719</v>
      </c>
      <c r="O349">
        <v>154.97871398925781</v>
      </c>
      <c r="P349">
        <v>154.98344421386719</v>
      </c>
      <c r="Q349">
        <v>154.9810791015625</v>
      </c>
      <c r="R349">
        <v>154.98817443847656</v>
      </c>
      <c r="U349">
        <v>154.98580932617187</v>
      </c>
      <c r="V349">
        <v>154.98344421386719</v>
      </c>
      <c r="W349">
        <v>154.9810791015625</v>
      </c>
      <c r="Z349">
        <v>154.98344421386719</v>
      </c>
      <c r="AA349">
        <v>154.98344421386719</v>
      </c>
      <c r="AB349">
        <v>154.97871398925781</v>
      </c>
      <c r="AC349">
        <v>154.9810791015625</v>
      </c>
      <c r="AD349">
        <v>154.97871398925781</v>
      </c>
      <c r="AE349">
        <v>154.97161865234375</v>
      </c>
      <c r="AF349">
        <v>154.97634887695312</v>
      </c>
      <c r="AG349">
        <v>154.9810791015625</v>
      </c>
      <c r="AH349" s="2">
        <f t="shared" si="239"/>
        <v>3.7097730498687662E-3</v>
      </c>
      <c r="AI349" s="2">
        <f t="shared" si="240"/>
        <v>154.97161865234375</v>
      </c>
      <c r="AJ349" s="2">
        <f t="shared" si="241"/>
        <v>154.97635912495363</v>
      </c>
      <c r="AK349" s="2">
        <f t="shared" si="242"/>
        <v>154.98192378452845</v>
      </c>
      <c r="AL349" s="2">
        <f t="shared" si="243"/>
        <v>154.98748844410326</v>
      </c>
      <c r="AM349" s="2">
        <f t="shared" si="244"/>
        <v>154.98817443847656</v>
      </c>
      <c r="AN349" s="89"/>
      <c r="AO349" s="64">
        <f t="shared" ref="AO349" ca="1" si="271">AN347</f>
        <v>347.75604560713765</v>
      </c>
      <c r="AP349" s="88"/>
      <c r="AQ349" s="88"/>
      <c r="AR349" s="88"/>
      <c r="AS349" s="88"/>
      <c r="AT349" s="2"/>
      <c r="AU349" s="123"/>
      <c r="AV349" s="156"/>
    </row>
    <row r="350" spans="1:48">
      <c r="A350" s="14" t="str">
        <f>'data organization'!S351</f>
        <v>348:17:1.94:HI</v>
      </c>
      <c r="B350">
        <v>359.57504272460937</v>
      </c>
      <c r="C350">
        <v>356.60333251953125</v>
      </c>
      <c r="D350">
        <v>367.2388916015625</v>
      </c>
      <c r="E350">
        <v>389.44839477539062</v>
      </c>
      <c r="F350">
        <v>366.14404296875</v>
      </c>
      <c r="G350">
        <v>349.09591674804687</v>
      </c>
      <c r="H350">
        <v>354.88287353515625</v>
      </c>
      <c r="I350">
        <v>350.19073486328125</v>
      </c>
      <c r="J350">
        <v>347.06265258789063</v>
      </c>
      <c r="K350">
        <v>383.81781005859375</v>
      </c>
      <c r="L350">
        <v>335.48867797851562</v>
      </c>
      <c r="M350">
        <v>293.41574096679687</v>
      </c>
      <c r="N350">
        <v>329.38888549804687</v>
      </c>
      <c r="O350">
        <v>311.08950805664062</v>
      </c>
      <c r="P350">
        <v>288.72357177734375</v>
      </c>
      <c r="Q350">
        <v>290.60043334960937</v>
      </c>
      <c r="R350">
        <v>323.75830078125</v>
      </c>
      <c r="U350">
        <v>450.91552734375</v>
      </c>
      <c r="V350">
        <v>338.77316284179687</v>
      </c>
      <c r="W350">
        <v>348.7830810546875</v>
      </c>
      <c r="Z350">
        <v>364.73638916015625</v>
      </c>
      <c r="AA350">
        <v>433.55459594726562</v>
      </c>
      <c r="AB350">
        <v>330.1708984375</v>
      </c>
      <c r="AC350">
        <v>349.56512451171875</v>
      </c>
      <c r="AD350">
        <v>390.38681030273437</v>
      </c>
      <c r="AE350">
        <v>243.83535766601562</v>
      </c>
      <c r="AF350">
        <v>303.26925659179687</v>
      </c>
      <c r="AG350">
        <v>298.2642822265625</v>
      </c>
      <c r="AH350" s="2">
        <f t="shared" si="239"/>
        <v>43.715505331289606</v>
      </c>
      <c r="AI350" s="2">
        <f t="shared" si="240"/>
        <v>243.83535766601562</v>
      </c>
      <c r="AJ350" s="2">
        <f t="shared" si="241"/>
        <v>279.02600260574411</v>
      </c>
      <c r="AK350" s="2">
        <f t="shared" si="242"/>
        <v>344.59926060267856</v>
      </c>
      <c r="AL350" s="2">
        <f t="shared" si="243"/>
        <v>410.172518599613</v>
      </c>
      <c r="AM350" s="2">
        <f t="shared" si="244"/>
        <v>450.91552734375</v>
      </c>
      <c r="AN350" s="89">
        <f ca="1">INDIRECT("'calcBLUE(2)'!R"&amp;ROW('calcBLUE(2)'!$V$17)+(ROW(AN350)-ROW($AN$116))/3&amp;"C"&amp;COLUMN('calcBLUE(2)'!$V$17),FALSE)</f>
        <v>342.27361971674043</v>
      </c>
      <c r="AO350" s="64">
        <f t="shared" ref="AO350" ca="1" si="272">AN350</f>
        <v>342.27361971674043</v>
      </c>
      <c r="AP350" s="88">
        <f>AK350-AK353</f>
        <v>5.6529224940708787</v>
      </c>
      <c r="AQ350" s="88">
        <f>AK351-AK354</f>
        <v>3.055416652134511</v>
      </c>
      <c r="AR350" s="88">
        <f>AK352-AK355</f>
        <v>-3.378731863961093E-4</v>
      </c>
      <c r="AS350" s="88">
        <f>data3!AM350</f>
        <v>0.13596737769342226</v>
      </c>
      <c r="AT350" s="2"/>
      <c r="AU350" s="123"/>
      <c r="AV350" s="156"/>
    </row>
    <row r="351" spans="1:48">
      <c r="A351" s="14" t="str">
        <f>'data organization'!S352</f>
        <v>349:17:1.94:LO</v>
      </c>
      <c r="B351">
        <v>374.94277954101562</v>
      </c>
      <c r="C351">
        <v>374.94277954101562</v>
      </c>
      <c r="D351">
        <v>374.948486328125</v>
      </c>
      <c r="E351">
        <v>374.9542236328125</v>
      </c>
      <c r="F351">
        <v>374.948486328125</v>
      </c>
      <c r="G351">
        <v>374.94277954101562</v>
      </c>
      <c r="H351">
        <v>374.948486328125</v>
      </c>
      <c r="I351">
        <v>374.94277954101562</v>
      </c>
      <c r="J351">
        <v>373.49508666992187</v>
      </c>
      <c r="K351">
        <v>374.948486328125</v>
      </c>
      <c r="L351">
        <v>374.43923950195313</v>
      </c>
      <c r="M351">
        <v>334.45297241210937</v>
      </c>
      <c r="N351">
        <v>374.93704223632812</v>
      </c>
      <c r="O351">
        <v>328.57061767578125</v>
      </c>
      <c r="P351">
        <v>310.75759887695312</v>
      </c>
      <c r="Q351">
        <v>317.96749877929687</v>
      </c>
      <c r="R351">
        <v>364.57998657226562</v>
      </c>
      <c r="U351">
        <v>374.948486328125</v>
      </c>
      <c r="V351">
        <v>374.94277954101562</v>
      </c>
      <c r="W351">
        <v>374.94277954101562</v>
      </c>
      <c r="Z351">
        <v>374.94277954101562</v>
      </c>
      <c r="AA351">
        <v>374.9542236328125</v>
      </c>
      <c r="AB351">
        <v>364.55709838867187</v>
      </c>
      <c r="AC351">
        <v>374.93704223632812</v>
      </c>
      <c r="AD351">
        <v>374.93704223632812</v>
      </c>
      <c r="AE351">
        <v>262.205322265625</v>
      </c>
      <c r="AF351">
        <v>325.90982055664062</v>
      </c>
      <c r="AG351">
        <v>318.08193969726562</v>
      </c>
      <c r="AH351" s="2">
        <f t="shared" si="239"/>
        <v>28.874034268048288</v>
      </c>
      <c r="AI351" s="2">
        <f t="shared" si="240"/>
        <v>262.205322265625</v>
      </c>
      <c r="AJ351" s="2">
        <f t="shared" si="241"/>
        <v>315.58461444788571</v>
      </c>
      <c r="AK351" s="2">
        <f t="shared" si="242"/>
        <v>358.89566584995816</v>
      </c>
      <c r="AL351" s="2">
        <f t="shared" si="243"/>
        <v>402.20671725203061</v>
      </c>
      <c r="AM351" s="2">
        <f t="shared" si="244"/>
        <v>374.9542236328125</v>
      </c>
      <c r="AN351" s="89"/>
      <c r="AO351" s="64">
        <f t="shared" ref="AO351" ca="1" si="273">AN350</f>
        <v>342.27361971674043</v>
      </c>
      <c r="AP351" s="88"/>
      <c r="AQ351" s="88"/>
      <c r="AR351" s="88"/>
      <c r="AS351" s="88"/>
      <c r="AT351" s="2"/>
      <c r="AU351" s="123"/>
      <c r="AV351" s="156"/>
    </row>
    <row r="352" spans="1:48">
      <c r="A352" s="14" t="str">
        <f>'data organization'!S353</f>
        <v>350:17:1.94:HS</v>
      </c>
      <c r="B352">
        <v>154.9810791015625</v>
      </c>
      <c r="C352">
        <v>154.98817443847656</v>
      </c>
      <c r="D352">
        <v>154.98344421386719</v>
      </c>
      <c r="E352">
        <v>154.98580932617187</v>
      </c>
      <c r="F352">
        <v>154.98580932617187</v>
      </c>
      <c r="G352">
        <v>154.9810791015625</v>
      </c>
      <c r="H352">
        <v>154.9810791015625</v>
      </c>
      <c r="I352">
        <v>154.98344421386719</v>
      </c>
      <c r="J352">
        <v>154.9810791015625</v>
      </c>
      <c r="K352">
        <v>154.9810791015625</v>
      </c>
      <c r="L352">
        <v>154.9810791015625</v>
      </c>
      <c r="M352">
        <v>154.97871398925781</v>
      </c>
      <c r="N352">
        <v>154.98580932617187</v>
      </c>
      <c r="O352">
        <v>154.9810791015625</v>
      </c>
      <c r="P352">
        <v>154.97871398925781</v>
      </c>
      <c r="Q352">
        <v>154.98344421386719</v>
      </c>
      <c r="R352">
        <v>154.9810791015625</v>
      </c>
      <c r="U352">
        <v>154.9810791015625</v>
      </c>
      <c r="V352">
        <v>154.98344421386719</v>
      </c>
      <c r="W352">
        <v>154.97871398925781</v>
      </c>
      <c r="Z352">
        <v>154.98344421386719</v>
      </c>
      <c r="AA352">
        <v>154.98344421386719</v>
      </c>
      <c r="AB352">
        <v>154.97871398925781</v>
      </c>
      <c r="AC352">
        <v>154.9810791015625</v>
      </c>
      <c r="AD352">
        <v>154.97634887695312</v>
      </c>
      <c r="AE352">
        <v>154.9810791015625</v>
      </c>
      <c r="AF352">
        <v>154.98580932617187</v>
      </c>
      <c r="AG352">
        <v>154.97634887695312</v>
      </c>
      <c r="AH352" s="2">
        <f t="shared" si="239"/>
        <v>2.8825758772209405E-3</v>
      </c>
      <c r="AI352" s="2">
        <f t="shared" si="240"/>
        <v>154.97634887695312</v>
      </c>
      <c r="AJ352" s="2">
        <f t="shared" si="241"/>
        <v>154.97751545241601</v>
      </c>
      <c r="AK352" s="2">
        <f t="shared" si="242"/>
        <v>154.98183931623186</v>
      </c>
      <c r="AL352" s="2">
        <f t="shared" si="243"/>
        <v>154.9861631800477</v>
      </c>
      <c r="AM352" s="2">
        <f t="shared" si="244"/>
        <v>154.98817443847656</v>
      </c>
      <c r="AN352" s="89"/>
      <c r="AO352" s="64">
        <f t="shared" ref="AO352" ca="1" si="274">AN350</f>
        <v>342.27361971674043</v>
      </c>
      <c r="AP352" s="88"/>
      <c r="AQ352" s="88"/>
      <c r="AR352" s="88"/>
      <c r="AS352" s="88"/>
      <c r="AT352" s="2"/>
      <c r="AU352" s="123"/>
      <c r="AV352" s="156"/>
    </row>
    <row r="353" spans="1:48">
      <c r="A353" s="14" t="str">
        <f>'data organization'!S354</f>
        <v>351:17:1.92:HI</v>
      </c>
      <c r="B353">
        <v>353.63165283203125</v>
      </c>
      <c r="C353">
        <v>350.65994262695312</v>
      </c>
      <c r="D353">
        <v>361.13909912109375</v>
      </c>
      <c r="E353">
        <v>383.19219970703125</v>
      </c>
      <c r="F353">
        <v>360.20065307617187</v>
      </c>
      <c r="G353">
        <v>343.46533203125</v>
      </c>
      <c r="H353">
        <v>349.09591674804687</v>
      </c>
      <c r="I353">
        <v>344.40374755859375</v>
      </c>
      <c r="J353">
        <v>341.43206787109375</v>
      </c>
      <c r="K353">
        <v>377.56161499023437</v>
      </c>
      <c r="L353">
        <v>330.01449584960937</v>
      </c>
      <c r="M353">
        <v>288.56716918945312</v>
      </c>
      <c r="N353">
        <v>323.91470336914062</v>
      </c>
      <c r="O353">
        <v>305.92813110351562</v>
      </c>
      <c r="P353">
        <v>284.03143310546875</v>
      </c>
      <c r="Q353">
        <v>285.75189208984375</v>
      </c>
      <c r="R353">
        <v>318.44052124023437</v>
      </c>
      <c r="U353">
        <v>443.56451416015625</v>
      </c>
      <c r="V353">
        <v>333.14260864257812</v>
      </c>
      <c r="W353">
        <v>342.99609375</v>
      </c>
      <c r="Z353">
        <v>358.79299926757812</v>
      </c>
      <c r="AA353">
        <v>426.35995483398438</v>
      </c>
      <c r="AB353">
        <v>324.69671630859375</v>
      </c>
      <c r="AC353">
        <v>343.93453979492187</v>
      </c>
      <c r="AD353">
        <v>383.97421264648437</v>
      </c>
      <c r="AE353">
        <v>239.92523193359375</v>
      </c>
      <c r="AF353">
        <v>298.2642822265625</v>
      </c>
      <c r="AG353">
        <v>293.41574096679687</v>
      </c>
      <c r="AH353" s="2">
        <f t="shared" si="239"/>
        <v>43.000389505832359</v>
      </c>
      <c r="AI353" s="2">
        <f t="shared" si="240"/>
        <v>239.92523193359375</v>
      </c>
      <c r="AJ353" s="2">
        <f t="shared" si="241"/>
        <v>274.4457538498591</v>
      </c>
      <c r="AK353" s="2">
        <f t="shared" si="242"/>
        <v>338.94633810860768</v>
      </c>
      <c r="AL353" s="2">
        <f t="shared" si="243"/>
        <v>403.44692236735625</v>
      </c>
      <c r="AM353" s="2">
        <f t="shared" si="244"/>
        <v>443.56451416015625</v>
      </c>
      <c r="AN353" s="89">
        <f ca="1">INDIRECT("'calcBLUE(2)'!R"&amp;ROW('calcBLUE(2)'!$V$17)+(ROW(AN353)-ROW($AN$116))/3&amp;"C"&amp;COLUMN('calcBLUE(2)'!$V$17),FALSE)</f>
        <v>336.77557196937903</v>
      </c>
      <c r="AO353" s="64">
        <f t="shared" ref="AO353" ca="1" si="275">AN353</f>
        <v>336.77557196937903</v>
      </c>
      <c r="AP353" s="88">
        <f>AK353-AK356</f>
        <v>5.6473355974469541</v>
      </c>
      <c r="AQ353" s="88">
        <f>AK354-AK357</f>
        <v>3.1087510245187104</v>
      </c>
      <c r="AR353" s="88">
        <f>AK355-AK358</f>
        <v>5.068097795799531E-4</v>
      </c>
      <c r="AS353" s="88">
        <f>data3!AM353</f>
        <v>0.13659677197856368</v>
      </c>
      <c r="AT353" s="2"/>
      <c r="AU353" s="123"/>
      <c r="AV353" s="156"/>
    </row>
    <row r="354" spans="1:48">
      <c r="A354" s="14" t="str">
        <f>'data organization'!S355</f>
        <v>352:17:1.92:LO</v>
      </c>
      <c r="B354">
        <v>374.94277954101562</v>
      </c>
      <c r="C354">
        <v>374.94277954101562</v>
      </c>
      <c r="D354">
        <v>374.94277954101562</v>
      </c>
      <c r="E354">
        <v>374.95993041992187</v>
      </c>
      <c r="F354">
        <v>374.948486328125</v>
      </c>
      <c r="G354">
        <v>374.94277954101562</v>
      </c>
      <c r="H354">
        <v>374.948486328125</v>
      </c>
      <c r="I354">
        <v>374.94277954101562</v>
      </c>
      <c r="J354">
        <v>359.8935546875</v>
      </c>
      <c r="K354">
        <v>374.948486328125</v>
      </c>
      <c r="L354">
        <v>366.50836181640625</v>
      </c>
      <c r="M354">
        <v>328.57632446289062</v>
      </c>
      <c r="N354">
        <v>374.79971313476562</v>
      </c>
      <c r="O354">
        <v>322.84274291992187</v>
      </c>
      <c r="P354">
        <v>304.88668823242187</v>
      </c>
      <c r="Q354">
        <v>311.33554077148437</v>
      </c>
      <c r="R354">
        <v>353.07278442382812</v>
      </c>
      <c r="U354">
        <v>374.9542236328125</v>
      </c>
      <c r="V354">
        <v>374.93704223632812</v>
      </c>
      <c r="W354">
        <v>374.94277954101562</v>
      </c>
      <c r="Z354">
        <v>374.94277954101562</v>
      </c>
      <c r="AA354">
        <v>374.9542236328125</v>
      </c>
      <c r="AB354">
        <v>352.96978759765625</v>
      </c>
      <c r="AC354">
        <v>374.93704223632812</v>
      </c>
      <c r="AD354">
        <v>374.94277954101562</v>
      </c>
      <c r="AE354">
        <v>260.28268432617187</v>
      </c>
      <c r="AF354">
        <v>318.76858520507812</v>
      </c>
      <c r="AG354">
        <v>310.46005249023437</v>
      </c>
      <c r="AH354" s="2">
        <f t="shared" si="239"/>
        <v>30.62307320820565</v>
      </c>
      <c r="AI354" s="2">
        <f t="shared" si="240"/>
        <v>260.28268432617187</v>
      </c>
      <c r="AJ354" s="2">
        <f t="shared" si="241"/>
        <v>309.9056393855152</v>
      </c>
      <c r="AK354" s="2">
        <f t="shared" si="242"/>
        <v>355.84024919782365</v>
      </c>
      <c r="AL354" s="2">
        <f t="shared" si="243"/>
        <v>401.7748590101321</v>
      </c>
      <c r="AM354" s="2">
        <f t="shared" si="244"/>
        <v>374.95993041992187</v>
      </c>
      <c r="AN354" s="89"/>
      <c r="AO354" s="64">
        <f t="shared" ref="AO354" ca="1" si="276">AN353</f>
        <v>336.77557196937903</v>
      </c>
      <c r="AP354" s="88"/>
      <c r="AQ354" s="88"/>
      <c r="AR354" s="88"/>
      <c r="AS354" s="88"/>
      <c r="AT354" s="2"/>
      <c r="AU354" s="123"/>
      <c r="AV354" s="156"/>
    </row>
    <row r="355" spans="1:48">
      <c r="A355" s="14" t="str">
        <f>'data organization'!S356</f>
        <v>353:17:1.92:HS</v>
      </c>
      <c r="B355">
        <v>154.98580932617187</v>
      </c>
      <c r="C355">
        <v>154.9810791015625</v>
      </c>
      <c r="D355">
        <v>154.98344421386719</v>
      </c>
      <c r="E355">
        <v>154.98344421386719</v>
      </c>
      <c r="F355">
        <v>154.9810791015625</v>
      </c>
      <c r="G355">
        <v>154.98580932617187</v>
      </c>
      <c r="H355">
        <v>154.98344421386719</v>
      </c>
      <c r="I355">
        <v>154.98344421386719</v>
      </c>
      <c r="J355">
        <v>154.98344421386719</v>
      </c>
      <c r="K355">
        <v>154.98580932617187</v>
      </c>
      <c r="L355">
        <v>154.98817443847656</v>
      </c>
      <c r="M355">
        <v>154.97634887695312</v>
      </c>
      <c r="N355">
        <v>154.98817443847656</v>
      </c>
      <c r="O355">
        <v>154.97634887695312</v>
      </c>
      <c r="P355">
        <v>154.97398376464844</v>
      </c>
      <c r="Q355">
        <v>154.97871398925781</v>
      </c>
      <c r="R355">
        <v>154.98580932617187</v>
      </c>
      <c r="U355">
        <v>154.9810791015625</v>
      </c>
      <c r="V355">
        <v>154.98344421386719</v>
      </c>
      <c r="W355">
        <v>154.98344421386719</v>
      </c>
      <c r="Z355">
        <v>154.9810791015625</v>
      </c>
      <c r="AA355">
        <v>154.98817443847656</v>
      </c>
      <c r="AB355">
        <v>154.98580932617187</v>
      </c>
      <c r="AC355">
        <v>154.97871398925781</v>
      </c>
      <c r="AD355">
        <v>154.97871398925781</v>
      </c>
      <c r="AE355">
        <v>154.97634887695312</v>
      </c>
      <c r="AF355">
        <v>154.97871398925781</v>
      </c>
      <c r="AG355">
        <v>154.9810791015625</v>
      </c>
      <c r="AH355" s="2">
        <f t="shared" si="239"/>
        <v>3.8879892289450952E-3</v>
      </c>
      <c r="AI355" s="2">
        <f t="shared" si="240"/>
        <v>154.97398376464844</v>
      </c>
      <c r="AJ355" s="2">
        <f t="shared" si="241"/>
        <v>154.97634520557483</v>
      </c>
      <c r="AK355" s="2">
        <f t="shared" si="242"/>
        <v>154.98217718941825</v>
      </c>
      <c r="AL355" s="2">
        <f t="shared" si="243"/>
        <v>154.98800917326167</v>
      </c>
      <c r="AM355" s="2">
        <f t="shared" si="244"/>
        <v>154.98817443847656</v>
      </c>
      <c r="AN355" s="89"/>
      <c r="AO355" s="64">
        <f t="shared" ref="AO355" ca="1" si="277">AN353</f>
        <v>336.77557196937903</v>
      </c>
      <c r="AP355" s="88"/>
      <c r="AQ355" s="88"/>
      <c r="AR355" s="88"/>
      <c r="AS355" s="88"/>
      <c r="AT355" s="2"/>
      <c r="AU355" s="123"/>
      <c r="AV355" s="156"/>
    </row>
    <row r="356" spans="1:48">
      <c r="A356" s="14" t="str">
        <f>'data organization'!S357</f>
        <v>354:17:1.9:HI</v>
      </c>
      <c r="B356">
        <v>347.68826293945313</v>
      </c>
      <c r="C356">
        <v>344.87295532226562</v>
      </c>
      <c r="D356">
        <v>355.19570922851562</v>
      </c>
      <c r="E356">
        <v>376.77957153320312</v>
      </c>
      <c r="F356">
        <v>354.10086059570312</v>
      </c>
      <c r="G356">
        <v>337.6783447265625</v>
      </c>
      <c r="H356">
        <v>343.30892944335937</v>
      </c>
      <c r="I356">
        <v>338.61676025390625</v>
      </c>
      <c r="J356">
        <v>335.64508056640625</v>
      </c>
      <c r="K356">
        <v>371.305419921875</v>
      </c>
      <c r="L356">
        <v>324.54031372070312</v>
      </c>
      <c r="M356">
        <v>283.7186279296875</v>
      </c>
      <c r="N356">
        <v>318.596923828125</v>
      </c>
      <c r="O356">
        <v>300.92315673828125</v>
      </c>
      <c r="P356">
        <v>279.18289184570313</v>
      </c>
      <c r="Q356">
        <v>281.05975341796875</v>
      </c>
      <c r="R356">
        <v>313.12277221679687</v>
      </c>
      <c r="U356">
        <v>436.05706787109375</v>
      </c>
      <c r="V356">
        <v>327.66842651367187</v>
      </c>
      <c r="W356">
        <v>337.36553955078125</v>
      </c>
      <c r="Z356">
        <v>352.849609375</v>
      </c>
      <c r="AA356">
        <v>419.32174682617187</v>
      </c>
      <c r="AB356">
        <v>319.37896728515625</v>
      </c>
      <c r="AC356">
        <v>338.14755249023437</v>
      </c>
      <c r="AD356">
        <v>377.56161499023437</v>
      </c>
      <c r="AE356">
        <v>235.85870361328125</v>
      </c>
      <c r="AF356">
        <v>293.25933837890625</v>
      </c>
      <c r="AG356">
        <v>288.56716918945312</v>
      </c>
      <c r="AH356" s="2">
        <f t="shared" si="239"/>
        <v>42.282131049919293</v>
      </c>
      <c r="AI356" s="2">
        <f t="shared" si="240"/>
        <v>235.85870361328125</v>
      </c>
      <c r="AJ356" s="2">
        <f t="shared" si="241"/>
        <v>269.87580593628178</v>
      </c>
      <c r="AK356" s="2">
        <f t="shared" si="242"/>
        <v>333.29900251116072</v>
      </c>
      <c r="AL356" s="2">
        <f t="shared" si="243"/>
        <v>396.72219908603967</v>
      </c>
      <c r="AM356" s="2">
        <f t="shared" si="244"/>
        <v>436.05706787109375</v>
      </c>
      <c r="AN356" s="89">
        <f ca="1">INDIRECT("'calcBLUE(2)'!R"&amp;ROW('calcBLUE(2)'!$V$17)+(ROW(AN356)-ROW($AN$116))/3&amp;"C"&amp;COLUMN('calcBLUE(2)'!$V$17),FALSE)</f>
        <v>331.2520737066784</v>
      </c>
      <c r="AO356" s="64">
        <f t="shared" ref="AO356" ca="1" si="278">AN356</f>
        <v>331.2520737066784</v>
      </c>
      <c r="AP356" s="88">
        <f>AK356-AK359</f>
        <v>5.6417530604771287</v>
      </c>
      <c r="AQ356" s="88">
        <f>AK357-AK360</f>
        <v>3.6958841596330672</v>
      </c>
      <c r="AR356" s="88">
        <f>AK358-AK361</f>
        <v>1.0136195591599062E-3</v>
      </c>
      <c r="AS356" s="88">
        <f>data3!AM356</f>
        <v>0.13596793143979902</v>
      </c>
      <c r="AT356" s="2"/>
      <c r="AU356" s="123"/>
      <c r="AV356" s="156"/>
    </row>
    <row r="357" spans="1:48">
      <c r="A357" s="14" t="str">
        <f>'data organization'!S358</f>
        <v>355:17:1.9:LO</v>
      </c>
      <c r="B357">
        <v>374.94277954101562</v>
      </c>
      <c r="C357">
        <v>374.94277954101562</v>
      </c>
      <c r="D357">
        <v>374.948486328125</v>
      </c>
      <c r="E357">
        <v>374.9542236328125</v>
      </c>
      <c r="F357">
        <v>374.948486328125</v>
      </c>
      <c r="G357">
        <v>374.94277954101562</v>
      </c>
      <c r="H357">
        <v>374.948486328125</v>
      </c>
      <c r="I357">
        <v>374.6795654296875</v>
      </c>
      <c r="J357">
        <v>349.87411499023437</v>
      </c>
      <c r="K357">
        <v>374.94277954101562</v>
      </c>
      <c r="L357">
        <v>354.38314819335937</v>
      </c>
      <c r="M357">
        <v>322.33920288085937</v>
      </c>
      <c r="N357">
        <v>366.55413818359375</v>
      </c>
      <c r="O357">
        <v>316.54269409179687</v>
      </c>
      <c r="P357">
        <v>300.01144409179687</v>
      </c>
      <c r="Q357">
        <v>306.6719970703125</v>
      </c>
      <c r="R357">
        <v>344.66696166992187</v>
      </c>
      <c r="U357">
        <v>374.9542236328125</v>
      </c>
      <c r="V357">
        <v>374.93133544921875</v>
      </c>
      <c r="W357">
        <v>374.93704223632812</v>
      </c>
      <c r="Z357">
        <v>374.93704223632812</v>
      </c>
      <c r="AA357">
        <v>374.9542236328125</v>
      </c>
      <c r="AB357">
        <v>344.6612548828125</v>
      </c>
      <c r="AC357">
        <v>374.93133544921875</v>
      </c>
      <c r="AD357">
        <v>374.93704223632812</v>
      </c>
      <c r="AE357">
        <v>255.49324035644531</v>
      </c>
      <c r="AF357">
        <v>311.369873046875</v>
      </c>
      <c r="AG357">
        <v>305.08126831054688</v>
      </c>
      <c r="AH357" s="2">
        <f t="shared" si="239"/>
        <v>32.651511096566956</v>
      </c>
      <c r="AI357" s="2">
        <f t="shared" si="240"/>
        <v>255.49324035644531</v>
      </c>
      <c r="AJ357" s="2">
        <f t="shared" si="241"/>
        <v>303.75423152845451</v>
      </c>
      <c r="AK357" s="2">
        <f t="shared" si="242"/>
        <v>352.73149817330494</v>
      </c>
      <c r="AL357" s="2">
        <f t="shared" si="243"/>
        <v>401.70876481815537</v>
      </c>
      <c r="AM357" s="2">
        <f t="shared" si="244"/>
        <v>374.9542236328125</v>
      </c>
      <c r="AN357" s="89"/>
      <c r="AO357" s="64">
        <f t="shared" ref="AO357" ca="1" si="279">AN356</f>
        <v>331.2520737066784</v>
      </c>
      <c r="AP357" s="88"/>
      <c r="AQ357" s="88"/>
      <c r="AR357" s="88"/>
      <c r="AS357" s="88"/>
      <c r="AT357" s="2"/>
      <c r="AU357" s="123"/>
      <c r="AV357" s="156"/>
    </row>
    <row r="358" spans="1:48">
      <c r="A358" s="14" t="str">
        <f>'data organization'!S359</f>
        <v>356:17:1.9:HS</v>
      </c>
      <c r="B358">
        <v>154.9810791015625</v>
      </c>
      <c r="C358">
        <v>154.98344421386719</v>
      </c>
      <c r="D358">
        <v>154.9810791015625</v>
      </c>
      <c r="E358">
        <v>154.98580932617187</v>
      </c>
      <c r="F358">
        <v>154.98580932617187</v>
      </c>
      <c r="G358">
        <v>154.98344421386719</v>
      </c>
      <c r="H358">
        <v>154.98580932617187</v>
      </c>
      <c r="I358">
        <v>154.9810791015625</v>
      </c>
      <c r="J358">
        <v>154.97871398925781</v>
      </c>
      <c r="K358">
        <v>154.97871398925781</v>
      </c>
      <c r="L358">
        <v>154.98344421386719</v>
      </c>
      <c r="M358">
        <v>154.97871398925781</v>
      </c>
      <c r="N358">
        <v>154.9810791015625</v>
      </c>
      <c r="O358">
        <v>154.97871398925781</v>
      </c>
      <c r="P358">
        <v>154.97871398925781</v>
      </c>
      <c r="Q358">
        <v>154.97871398925781</v>
      </c>
      <c r="R358">
        <v>154.98344421386719</v>
      </c>
      <c r="U358">
        <v>154.98344421386719</v>
      </c>
      <c r="V358">
        <v>154.9810791015625</v>
      </c>
      <c r="W358">
        <v>154.98580932617187</v>
      </c>
      <c r="Z358">
        <v>154.98344421386719</v>
      </c>
      <c r="AA358">
        <v>154.98580932617187</v>
      </c>
      <c r="AB358">
        <v>154.9810791015625</v>
      </c>
      <c r="AC358">
        <v>154.97871398925781</v>
      </c>
      <c r="AD358">
        <v>154.98344421386719</v>
      </c>
      <c r="AE358">
        <v>154.97398376464844</v>
      </c>
      <c r="AF358">
        <v>154.9810791015625</v>
      </c>
      <c r="AG358">
        <v>154.9810791015625</v>
      </c>
      <c r="AH358" s="2">
        <f t="shared" si="239"/>
        <v>2.9233570493057957E-3</v>
      </c>
      <c r="AI358" s="2">
        <f t="shared" si="240"/>
        <v>154.97398376464844</v>
      </c>
      <c r="AJ358" s="2">
        <f t="shared" si="241"/>
        <v>154.97728534406471</v>
      </c>
      <c r="AK358" s="2">
        <f t="shared" si="242"/>
        <v>154.98167037963867</v>
      </c>
      <c r="AL358" s="2">
        <f t="shared" si="243"/>
        <v>154.98605541521263</v>
      </c>
      <c r="AM358" s="2">
        <f t="shared" si="244"/>
        <v>154.98580932617187</v>
      </c>
      <c r="AN358" s="89"/>
      <c r="AO358" s="64">
        <f t="shared" ref="AO358" ca="1" si="280">AN356</f>
        <v>331.2520737066784</v>
      </c>
      <c r="AP358" s="88"/>
      <c r="AQ358" s="88"/>
      <c r="AR358" s="88"/>
      <c r="AS358" s="88"/>
      <c r="AT358" s="2"/>
      <c r="AU358" s="123"/>
      <c r="AV358" s="156"/>
    </row>
    <row r="359" spans="1:48">
      <c r="A359" s="14" t="str">
        <f>'data organization'!S360</f>
        <v>357:17:1.88:HI</v>
      </c>
      <c r="B359">
        <v>341.90127563476562</v>
      </c>
      <c r="C359">
        <v>338.9295654296875</v>
      </c>
      <c r="D359">
        <v>349.09591674804687</v>
      </c>
      <c r="E359">
        <v>370.36697387695312</v>
      </c>
      <c r="F359">
        <v>348.157470703125</v>
      </c>
      <c r="G359">
        <v>332.04776000976562</v>
      </c>
      <c r="H359">
        <v>337.52194213867187</v>
      </c>
      <c r="I359">
        <v>332.98617553710937</v>
      </c>
      <c r="J359">
        <v>330.01449584960937</v>
      </c>
      <c r="K359">
        <v>365.04922485351563</v>
      </c>
      <c r="L359">
        <v>319.066162109375</v>
      </c>
      <c r="M359">
        <v>278.87005615234375</v>
      </c>
      <c r="N359">
        <v>313.12277221679687</v>
      </c>
      <c r="O359">
        <v>295.76181030273437</v>
      </c>
      <c r="P359">
        <v>274.49072265625</v>
      </c>
      <c r="Q359">
        <v>276.211181640625</v>
      </c>
      <c r="R359">
        <v>307.80499267578125</v>
      </c>
      <c r="U359">
        <v>428.70602416992187</v>
      </c>
      <c r="V359">
        <v>322.19424438476562</v>
      </c>
      <c r="W359">
        <v>331.57855224609375</v>
      </c>
      <c r="Z359">
        <v>346.90621948242187</v>
      </c>
      <c r="AA359">
        <v>412.28350830078125</v>
      </c>
      <c r="AB359">
        <v>313.90478515625</v>
      </c>
      <c r="AC359">
        <v>332.5169677734375</v>
      </c>
      <c r="AD359">
        <v>371.14901733398437</v>
      </c>
      <c r="AE359">
        <v>231.94857788085937</v>
      </c>
      <c r="AF359">
        <v>288.25436401367187</v>
      </c>
      <c r="AG359">
        <v>283.56222534179687</v>
      </c>
      <c r="AH359" s="2">
        <f t="shared" si="239"/>
        <v>41.580936049434243</v>
      </c>
      <c r="AI359" s="2">
        <f t="shared" si="240"/>
        <v>231.94857788085937</v>
      </c>
      <c r="AJ359" s="2">
        <f t="shared" si="241"/>
        <v>265.28584537653222</v>
      </c>
      <c r="AK359" s="2">
        <f t="shared" si="242"/>
        <v>327.65724945068359</v>
      </c>
      <c r="AL359" s="2">
        <f t="shared" si="243"/>
        <v>390.02865352483497</v>
      </c>
      <c r="AM359" s="2">
        <f t="shared" si="244"/>
        <v>428.70602416992187</v>
      </c>
      <c r="AN359" s="89">
        <f ca="1">INDIRECT("'calcBLUE(2)'!R"&amp;ROW('calcBLUE(2)'!$V$17)+(ROW(AN359)-ROW($AN$116))/3&amp;"C"&amp;COLUMN('calcBLUE(2)'!$V$17),FALSE)</f>
        <v>325.75400356773991</v>
      </c>
      <c r="AO359" s="64">
        <f t="shared" ref="AO359" ca="1" si="281">AN359</f>
        <v>325.75400356773991</v>
      </c>
      <c r="AP359" s="88">
        <f>AK359-AK362</f>
        <v>5.6473366873605073</v>
      </c>
      <c r="AQ359" s="88">
        <f>AK360-AK363</f>
        <v>5.0389540536062896</v>
      </c>
      <c r="AR359" s="88">
        <f>AK361-AK364</f>
        <v>-1.0980878557518281E-3</v>
      </c>
      <c r="AS359" s="88">
        <f>data3!AM359</f>
        <v>0.13708079245782745</v>
      </c>
      <c r="AT359" s="2"/>
      <c r="AU359" s="123"/>
      <c r="AV359" s="156"/>
    </row>
    <row r="360" spans="1:48">
      <c r="A360" s="14" t="str">
        <f>'data organization'!S361</f>
        <v>358:17:1.88:LO</v>
      </c>
      <c r="B360">
        <v>374.78826904296875</v>
      </c>
      <c r="C360">
        <v>374.93704223632812</v>
      </c>
      <c r="D360">
        <v>374.94277954101562</v>
      </c>
      <c r="E360">
        <v>374.948486328125</v>
      </c>
      <c r="F360">
        <v>374.94277954101562</v>
      </c>
      <c r="G360">
        <v>374.8626708984375</v>
      </c>
      <c r="H360">
        <v>374.94277954101562</v>
      </c>
      <c r="I360">
        <v>361.57015991210937</v>
      </c>
      <c r="J360">
        <v>341.19937133789062</v>
      </c>
      <c r="K360">
        <v>374.94277954101562</v>
      </c>
      <c r="L360">
        <v>345.18768310546875</v>
      </c>
      <c r="M360">
        <v>315.26092529296875</v>
      </c>
      <c r="N360">
        <v>354.05126953125</v>
      </c>
      <c r="O360">
        <v>309.86495971679687</v>
      </c>
      <c r="P360">
        <v>294.9359130859375</v>
      </c>
      <c r="Q360">
        <v>304.142822265625</v>
      </c>
      <c r="R360">
        <v>336.98785400390625</v>
      </c>
      <c r="U360">
        <v>374.9542236328125</v>
      </c>
      <c r="V360">
        <v>372.098876953125</v>
      </c>
      <c r="W360">
        <v>374.52505493164062</v>
      </c>
      <c r="Z360">
        <v>374.93704223632812</v>
      </c>
      <c r="AA360">
        <v>374.9542236328125</v>
      </c>
      <c r="AB360">
        <v>336.9249267578125</v>
      </c>
      <c r="AC360">
        <v>374.70816040039062</v>
      </c>
      <c r="AD360">
        <v>374.94277954101562</v>
      </c>
      <c r="AE360">
        <v>250.44631958007813</v>
      </c>
      <c r="AF360">
        <v>304.70932006835937</v>
      </c>
      <c r="AG360">
        <v>297.2877197265625</v>
      </c>
      <c r="AH360" s="2">
        <f t="shared" si="239"/>
        <v>34.64832171740602</v>
      </c>
      <c r="AI360" s="2">
        <f t="shared" si="240"/>
        <v>250.44631958007813</v>
      </c>
      <c r="AJ360" s="2">
        <f t="shared" si="241"/>
        <v>297.06313143756284</v>
      </c>
      <c r="AK360" s="2">
        <f t="shared" si="242"/>
        <v>349.03561401367187</v>
      </c>
      <c r="AL360" s="2">
        <f t="shared" si="243"/>
        <v>401.00809658978091</v>
      </c>
      <c r="AM360" s="2">
        <f t="shared" si="244"/>
        <v>374.9542236328125</v>
      </c>
      <c r="AN360" s="89"/>
      <c r="AO360" s="64">
        <f t="shared" ref="AO360" ca="1" si="282">AN359</f>
        <v>325.75400356773991</v>
      </c>
      <c r="AP360" s="88"/>
      <c r="AQ360" s="88"/>
      <c r="AR360" s="88"/>
      <c r="AS360" s="88"/>
      <c r="AT360" s="2"/>
      <c r="AU360" s="123"/>
      <c r="AV360" s="156"/>
    </row>
    <row r="361" spans="1:48">
      <c r="A361" s="14" t="str">
        <f>'data organization'!S362</f>
        <v>359:17:1.88:HS</v>
      </c>
      <c r="B361">
        <v>154.98580932617187</v>
      </c>
      <c r="C361">
        <v>154.98344421386719</v>
      </c>
      <c r="D361">
        <v>154.98580932617187</v>
      </c>
      <c r="E361">
        <v>154.98344421386719</v>
      </c>
      <c r="F361">
        <v>154.98580932617187</v>
      </c>
      <c r="G361">
        <v>154.9810791015625</v>
      </c>
      <c r="H361">
        <v>154.98344421386719</v>
      </c>
      <c r="I361">
        <v>154.9810791015625</v>
      </c>
      <c r="J361">
        <v>154.9810791015625</v>
      </c>
      <c r="K361">
        <v>154.97871398925781</v>
      </c>
      <c r="L361">
        <v>154.9810791015625</v>
      </c>
      <c r="M361">
        <v>154.98344421386719</v>
      </c>
      <c r="N361">
        <v>154.97634887695312</v>
      </c>
      <c r="O361">
        <v>154.97871398925781</v>
      </c>
      <c r="P361">
        <v>154.97398376464844</v>
      </c>
      <c r="Q361">
        <v>154.97634887695312</v>
      </c>
      <c r="R361">
        <v>154.9810791015625</v>
      </c>
      <c r="U361">
        <v>154.9810791015625</v>
      </c>
      <c r="V361">
        <v>154.9810791015625</v>
      </c>
      <c r="W361">
        <v>154.9810791015625</v>
      </c>
      <c r="Z361">
        <v>154.9810791015625</v>
      </c>
      <c r="AA361">
        <v>154.98344421386719</v>
      </c>
      <c r="AB361">
        <v>154.97634887695312</v>
      </c>
      <c r="AC361">
        <v>154.9810791015625</v>
      </c>
      <c r="AD361">
        <v>154.97871398925781</v>
      </c>
      <c r="AE361">
        <v>154.97871398925781</v>
      </c>
      <c r="AF361">
        <v>154.97871398925781</v>
      </c>
      <c r="AG361">
        <v>154.97634887695312</v>
      </c>
      <c r="AH361" s="2">
        <f t="shared" si="239"/>
        <v>3.0906796379328231E-3</v>
      </c>
      <c r="AI361" s="2">
        <f t="shared" si="240"/>
        <v>154.97398376464844</v>
      </c>
      <c r="AJ361" s="2">
        <f t="shared" si="241"/>
        <v>154.9760207406226</v>
      </c>
      <c r="AK361" s="2">
        <f t="shared" si="242"/>
        <v>154.98065676007951</v>
      </c>
      <c r="AL361" s="2">
        <f t="shared" si="243"/>
        <v>154.98529277953642</v>
      </c>
      <c r="AM361" s="2">
        <f t="shared" si="244"/>
        <v>154.98580932617187</v>
      </c>
      <c r="AN361" s="89"/>
      <c r="AO361" s="64">
        <f t="shared" ref="AO361" ca="1" si="283">AN359</f>
        <v>325.75400356773991</v>
      </c>
      <c r="AP361" s="88"/>
      <c r="AQ361" s="88"/>
      <c r="AR361" s="88"/>
      <c r="AS361" s="88"/>
      <c r="AT361" s="2"/>
      <c r="AU361" s="123"/>
      <c r="AV361" s="156"/>
    </row>
    <row r="362" spans="1:48">
      <c r="A362" s="14" t="str">
        <f>'data organization'!S363</f>
        <v>360:17:1.86:HI</v>
      </c>
      <c r="B362">
        <v>335.9578857421875</v>
      </c>
      <c r="C362">
        <v>333.14260864257812</v>
      </c>
      <c r="D362">
        <v>343.15252685546875</v>
      </c>
      <c r="E362">
        <v>363.95437622070312</v>
      </c>
      <c r="F362">
        <v>342.21408081054687</v>
      </c>
      <c r="G362">
        <v>326.26077270507812</v>
      </c>
      <c r="H362">
        <v>331.73495483398437</v>
      </c>
      <c r="I362">
        <v>327.19921875</v>
      </c>
      <c r="J362">
        <v>324.3839111328125</v>
      </c>
      <c r="K362">
        <v>358.6365966796875</v>
      </c>
      <c r="L362">
        <v>313.43557739257812</v>
      </c>
      <c r="M362">
        <v>274.17791748046875</v>
      </c>
      <c r="N362">
        <v>307.64859008789062</v>
      </c>
      <c r="O362">
        <v>290.7568359375</v>
      </c>
      <c r="P362">
        <v>269.798583984375</v>
      </c>
      <c r="Q362">
        <v>271.51904296875</v>
      </c>
      <c r="R362">
        <v>302.48721313476562</v>
      </c>
      <c r="U362">
        <v>421.35501098632812</v>
      </c>
      <c r="V362">
        <v>316.56365966796875</v>
      </c>
      <c r="W362">
        <v>325.94796752929687</v>
      </c>
      <c r="Z362">
        <v>340.80642700195313</v>
      </c>
      <c r="AA362">
        <v>405.08889770507812</v>
      </c>
      <c r="AB362">
        <v>308.58700561523437</v>
      </c>
      <c r="AC362">
        <v>326.72998046875</v>
      </c>
      <c r="AD362">
        <v>364.73638916015625</v>
      </c>
      <c r="AE362">
        <v>227.88204956054687</v>
      </c>
      <c r="AF362">
        <v>283.40582275390625</v>
      </c>
      <c r="AG362">
        <v>278.71365356445312</v>
      </c>
      <c r="AH362" s="2">
        <f t="shared" si="239"/>
        <v>40.84461036674891</v>
      </c>
      <c r="AI362" s="2">
        <f t="shared" si="240"/>
        <v>227.88204956054687</v>
      </c>
      <c r="AJ362" s="2">
        <f t="shared" si="241"/>
        <v>260.74299721319971</v>
      </c>
      <c r="AK362" s="2">
        <f t="shared" si="242"/>
        <v>322.00991276332309</v>
      </c>
      <c r="AL362" s="2">
        <f t="shared" si="243"/>
        <v>383.27682831344646</v>
      </c>
      <c r="AM362" s="2">
        <f t="shared" si="244"/>
        <v>421.35501098632812</v>
      </c>
      <c r="AN362" s="89">
        <f ca="1">INDIRECT("'calcBLUE(2)'!R"&amp;ROW('calcBLUE(2)'!$V$17)+(ROW(AN362)-ROW($AN$116))/3&amp;"C"&amp;COLUMN('calcBLUE(2)'!$V$17),FALSE)</f>
        <v>320.21093320067985</v>
      </c>
      <c r="AO362" s="64">
        <f t="shared" ref="AO362" ca="1" si="284">AN362</f>
        <v>320.21093320067985</v>
      </c>
      <c r="AP362" s="88">
        <f>AK362-AK365</f>
        <v>5.6529224940708787</v>
      </c>
      <c r="AQ362" s="88">
        <f>AK363-AK366</f>
        <v>6.1147095816476167</v>
      </c>
      <c r="AR362" s="88">
        <f>AK364-AK367</f>
        <v>2.7029854910551876E-3</v>
      </c>
      <c r="AS362" s="88">
        <f>data3!AM362</f>
        <v>0.13517787379603163</v>
      </c>
      <c r="AT362" s="2"/>
      <c r="AU362" s="123"/>
      <c r="AV362" s="156"/>
    </row>
    <row r="363" spans="1:48">
      <c r="A363" s="14" t="str">
        <f>'data organization'!S364</f>
        <v>361:17:1.86:LO</v>
      </c>
      <c r="B363">
        <v>366.72006225585938</v>
      </c>
      <c r="C363">
        <v>374.7711181640625</v>
      </c>
      <c r="D363">
        <v>374.89126586914063</v>
      </c>
      <c r="E363">
        <v>374.948486328125</v>
      </c>
      <c r="F363">
        <v>374.87411499023437</v>
      </c>
      <c r="G363">
        <v>368.80865478515625</v>
      </c>
      <c r="H363">
        <v>374.87982177734375</v>
      </c>
      <c r="I363">
        <v>350.326171875</v>
      </c>
      <c r="J363">
        <v>333.6575927734375</v>
      </c>
      <c r="K363">
        <v>374.93704223632812</v>
      </c>
      <c r="L363">
        <v>337.26824951171875</v>
      </c>
      <c r="M363">
        <v>307.94232177734375</v>
      </c>
      <c r="N363">
        <v>345.25064086914062</v>
      </c>
      <c r="O363">
        <v>302.99838256835937</v>
      </c>
      <c r="P363">
        <v>287.96063232421875</v>
      </c>
      <c r="Q363">
        <v>298.44357299804687</v>
      </c>
      <c r="R363">
        <v>330.55618286132812</v>
      </c>
      <c r="U363">
        <v>374.948486328125</v>
      </c>
      <c r="V363">
        <v>359.52734375</v>
      </c>
      <c r="W363">
        <v>364.57998657226562</v>
      </c>
      <c r="Z363">
        <v>374.93133544921875</v>
      </c>
      <c r="AA363">
        <v>374.948486328125</v>
      </c>
      <c r="AB363">
        <v>329.26300048828125</v>
      </c>
      <c r="AC363">
        <v>364.86038208007812</v>
      </c>
      <c r="AD363">
        <v>374.93704223632812</v>
      </c>
      <c r="AE363">
        <v>245.19340515136719</v>
      </c>
      <c r="AF363">
        <v>298.94711303710937</v>
      </c>
      <c r="AG363">
        <v>290.53558349609375</v>
      </c>
      <c r="AH363" s="2">
        <f t="shared" si="239"/>
        <v>36.118919084357856</v>
      </c>
      <c r="AI363" s="2">
        <f t="shared" si="240"/>
        <v>245.19340515136719</v>
      </c>
      <c r="AJ363" s="2">
        <f t="shared" si="241"/>
        <v>289.81828133352883</v>
      </c>
      <c r="AK363" s="2">
        <f t="shared" si="242"/>
        <v>343.99665996006559</v>
      </c>
      <c r="AL363" s="2">
        <f t="shared" si="243"/>
        <v>398.17503858660234</v>
      </c>
      <c r="AM363" s="2">
        <f t="shared" si="244"/>
        <v>374.948486328125</v>
      </c>
      <c r="AN363" s="89"/>
      <c r="AO363" s="64">
        <f t="shared" ref="AO363" ca="1" si="285">AN362</f>
        <v>320.21093320067985</v>
      </c>
      <c r="AP363" s="88"/>
      <c r="AQ363" s="88"/>
      <c r="AR363" s="88"/>
      <c r="AS363" s="88"/>
      <c r="AT363" s="2"/>
      <c r="AU363" s="123"/>
      <c r="AV363" s="156"/>
    </row>
    <row r="364" spans="1:48">
      <c r="A364" s="14" t="str">
        <f>'data organization'!S365</f>
        <v>362:17:1.86:HS</v>
      </c>
      <c r="B364">
        <v>154.98344421386719</v>
      </c>
      <c r="C364">
        <v>154.9810791015625</v>
      </c>
      <c r="D364">
        <v>154.98344421386719</v>
      </c>
      <c r="E364">
        <v>154.98344421386719</v>
      </c>
      <c r="F364">
        <v>154.98344421386719</v>
      </c>
      <c r="G364">
        <v>154.98580932617187</v>
      </c>
      <c r="H364">
        <v>154.98580932617187</v>
      </c>
      <c r="I364">
        <v>154.97871398925781</v>
      </c>
      <c r="J364">
        <v>154.9810791015625</v>
      </c>
      <c r="K364">
        <v>154.9810791015625</v>
      </c>
      <c r="L364">
        <v>154.98344421386719</v>
      </c>
      <c r="M364">
        <v>154.9810791015625</v>
      </c>
      <c r="N364">
        <v>154.98580932617187</v>
      </c>
      <c r="O364">
        <v>154.97871398925781</v>
      </c>
      <c r="P364">
        <v>154.97634887695312</v>
      </c>
      <c r="Q364">
        <v>154.9810791015625</v>
      </c>
      <c r="R364">
        <v>154.9810791015625</v>
      </c>
      <c r="U364">
        <v>154.98580932617187</v>
      </c>
      <c r="V364">
        <v>154.9810791015625</v>
      </c>
      <c r="W364">
        <v>154.9810791015625</v>
      </c>
      <c r="Z364">
        <v>154.98580932617187</v>
      </c>
      <c r="AA364">
        <v>154.98580932617187</v>
      </c>
      <c r="AB364">
        <v>154.9810791015625</v>
      </c>
      <c r="AC364">
        <v>154.97871398925781</v>
      </c>
      <c r="AD364">
        <v>154.97871398925781</v>
      </c>
      <c r="AE364">
        <v>154.97871398925781</v>
      </c>
      <c r="AF364">
        <v>154.97634887695312</v>
      </c>
      <c r="AG364">
        <v>154.9810791015625</v>
      </c>
      <c r="AH364" s="2">
        <f t="shared" si="239"/>
        <v>2.8684234441929651E-3</v>
      </c>
      <c r="AI364" s="2">
        <f t="shared" si="240"/>
        <v>154.97634887695312</v>
      </c>
      <c r="AJ364" s="2">
        <f t="shared" si="241"/>
        <v>154.97745221276898</v>
      </c>
      <c r="AK364" s="2">
        <f t="shared" si="242"/>
        <v>154.98175484793526</v>
      </c>
      <c r="AL364" s="2">
        <f t="shared" si="243"/>
        <v>154.98605748310155</v>
      </c>
      <c r="AM364" s="2">
        <f t="shared" si="244"/>
        <v>154.98580932617187</v>
      </c>
      <c r="AN364" s="89"/>
      <c r="AO364" s="64">
        <f t="shared" ref="AO364" ca="1" si="286">AN362</f>
        <v>320.21093320067985</v>
      </c>
      <c r="AP364" s="88"/>
      <c r="AQ364" s="88"/>
      <c r="AR364" s="88"/>
      <c r="AS364" s="88"/>
      <c r="AT364" s="2"/>
      <c r="AU364" s="123"/>
      <c r="AV364" s="156"/>
    </row>
    <row r="365" spans="1:48">
      <c r="A365" s="14" t="str">
        <f>'data organization'!S366</f>
        <v>363:17:1.84:HI</v>
      </c>
      <c r="B365">
        <v>330.01449584960937</v>
      </c>
      <c r="C365">
        <v>327.35562133789062</v>
      </c>
      <c r="D365">
        <v>337.20913696289062</v>
      </c>
      <c r="E365">
        <v>357.54177856445312</v>
      </c>
      <c r="F365">
        <v>336.27069091796875</v>
      </c>
      <c r="G365">
        <v>320.47378540039062</v>
      </c>
      <c r="H365">
        <v>325.79156494140625</v>
      </c>
      <c r="I365">
        <v>321.4122314453125</v>
      </c>
      <c r="J365">
        <v>318.596923828125</v>
      </c>
      <c r="K365">
        <v>352.38040161132812</v>
      </c>
      <c r="L365">
        <v>307.96139526367187</v>
      </c>
      <c r="M365">
        <v>269.32937622070312</v>
      </c>
      <c r="N365">
        <v>302.330810546875</v>
      </c>
      <c r="O365">
        <v>285.59548950195312</v>
      </c>
      <c r="P365">
        <v>264.95001220703125</v>
      </c>
      <c r="Q365">
        <v>266.82687377929687</v>
      </c>
      <c r="R365">
        <v>297.32586669921875</v>
      </c>
      <c r="U365">
        <v>414.00396728515625</v>
      </c>
      <c r="V365">
        <v>311.08950805664062</v>
      </c>
      <c r="W365">
        <v>320.16098022460937</v>
      </c>
      <c r="Z365">
        <v>334.863037109375</v>
      </c>
      <c r="AA365">
        <v>398.0506591796875</v>
      </c>
      <c r="AB365">
        <v>303.11285400390625</v>
      </c>
      <c r="AC365">
        <v>320.9429931640625</v>
      </c>
      <c r="AD365">
        <v>358.32379150390625</v>
      </c>
      <c r="AE365">
        <v>223.81552124023437</v>
      </c>
      <c r="AF365">
        <v>278.40084838867187</v>
      </c>
      <c r="AG365">
        <v>273.8651123046875</v>
      </c>
      <c r="AH365" s="2">
        <f t="shared" si="239"/>
        <v>40.144982806687182</v>
      </c>
      <c r="AI365" s="2">
        <f t="shared" si="240"/>
        <v>223.81552124023437</v>
      </c>
      <c r="AJ365" s="2">
        <f t="shared" si="241"/>
        <v>256.13951605922142</v>
      </c>
      <c r="AK365" s="2">
        <f t="shared" si="242"/>
        <v>316.35699026925221</v>
      </c>
      <c r="AL365" s="2">
        <f t="shared" si="243"/>
        <v>376.57446447928299</v>
      </c>
      <c r="AM365" s="2">
        <f t="shared" si="244"/>
        <v>414.00396728515625</v>
      </c>
      <c r="AN365" s="89">
        <f ca="1">INDIRECT("'calcBLUE(2)'!R"&amp;ROW('calcBLUE(2)'!$V$17)+(ROW(AN365)-ROW($AN$116))/3&amp;"C"&amp;COLUMN('calcBLUE(2)'!$V$17),FALSE)</f>
        <v>314.74481024438393</v>
      </c>
      <c r="AO365" s="64">
        <f t="shared" ref="AO365" ca="1" si="287">AN365</f>
        <v>314.74481024438393</v>
      </c>
      <c r="AP365" s="88">
        <f>AK365-AK368</f>
        <v>5.6417519705635755</v>
      </c>
      <c r="AQ365" s="88">
        <f>AK366-AK369</f>
        <v>6.9393136160714448</v>
      </c>
      <c r="AR365" s="88">
        <f>AK367-AK370</f>
        <v>-9.2915126253956259E-4</v>
      </c>
      <c r="AS365" s="88">
        <f>data3!AM365</f>
        <v>0.13756462835496475</v>
      </c>
      <c r="AT365" s="2"/>
      <c r="AU365" s="123"/>
      <c r="AV365" s="156"/>
    </row>
    <row r="366" spans="1:48">
      <c r="A366" s="14" t="str">
        <f>'data organization'!S367</f>
        <v>364:17:1.84:LO</v>
      </c>
      <c r="B366">
        <v>353.26162719726562</v>
      </c>
      <c r="C366">
        <v>361.90203857421875</v>
      </c>
      <c r="D366">
        <v>373.53512573242187</v>
      </c>
      <c r="E366">
        <v>374.948486328125</v>
      </c>
      <c r="F366">
        <v>371.6353759765625</v>
      </c>
      <c r="G366">
        <v>354.33737182617187</v>
      </c>
      <c r="H366">
        <v>369.32363891601562</v>
      </c>
      <c r="I366">
        <v>342.16067504882812</v>
      </c>
      <c r="J366">
        <v>326.57357788085937</v>
      </c>
      <c r="K366">
        <v>374.93704223632812</v>
      </c>
      <c r="L366">
        <v>329.560546875</v>
      </c>
      <c r="M366">
        <v>301.30465698242187</v>
      </c>
      <c r="N366">
        <v>337.26824951171875</v>
      </c>
      <c r="O366">
        <v>295.41085815429687</v>
      </c>
      <c r="P366">
        <v>282.93658447265625</v>
      </c>
      <c r="Q366">
        <v>291.8001708984375</v>
      </c>
      <c r="R366">
        <v>324.98855590820312</v>
      </c>
      <c r="U366">
        <v>374.94277954101562</v>
      </c>
      <c r="V366">
        <v>349.24468994140625</v>
      </c>
      <c r="W366">
        <v>352.44906616210937</v>
      </c>
      <c r="Z366">
        <v>374.6795654296875</v>
      </c>
      <c r="AA366">
        <v>374.948486328125</v>
      </c>
      <c r="AB366">
        <v>322.23049926757812</v>
      </c>
      <c r="AC366">
        <v>352.52346801757813</v>
      </c>
      <c r="AD366">
        <v>374.93133544921875</v>
      </c>
      <c r="AE366">
        <v>241.26229858398437</v>
      </c>
      <c r="AF366">
        <v>292.65850830078125</v>
      </c>
      <c r="AG366">
        <v>284.9393310546875</v>
      </c>
      <c r="AH366" s="2">
        <f t="shared" si="239"/>
        <v>36.694344006446059</v>
      </c>
      <c r="AI366" s="2">
        <f t="shared" si="240"/>
        <v>241.26229858398437</v>
      </c>
      <c r="AJ366" s="2">
        <f t="shared" si="241"/>
        <v>282.8404343687489</v>
      </c>
      <c r="AK366" s="2">
        <f t="shared" si="242"/>
        <v>337.88195037841797</v>
      </c>
      <c r="AL366" s="2">
        <f t="shared" si="243"/>
        <v>392.92346638808704</v>
      </c>
      <c r="AM366" s="2">
        <f t="shared" si="244"/>
        <v>374.948486328125</v>
      </c>
      <c r="AN366" s="89"/>
      <c r="AO366" s="64">
        <f t="shared" ref="AO366" ca="1" si="288">AN365</f>
        <v>314.74481024438393</v>
      </c>
      <c r="AP366" s="88"/>
      <c r="AQ366" s="88"/>
      <c r="AR366" s="88"/>
      <c r="AS366" s="88"/>
      <c r="AT366" s="2"/>
      <c r="AU366" s="123"/>
      <c r="AV366" s="156"/>
    </row>
    <row r="367" spans="1:48">
      <c r="A367" s="14" t="str">
        <f>'data organization'!S368</f>
        <v>365:17:1.84:HS</v>
      </c>
      <c r="B367">
        <v>154.97871398925781</v>
      </c>
      <c r="C367">
        <v>154.97871398925781</v>
      </c>
      <c r="D367">
        <v>154.97871398925781</v>
      </c>
      <c r="E367">
        <v>154.98344421386719</v>
      </c>
      <c r="F367">
        <v>154.9810791015625</v>
      </c>
      <c r="G367">
        <v>154.97871398925781</v>
      </c>
      <c r="H367">
        <v>154.97871398925781</v>
      </c>
      <c r="I367">
        <v>154.97871398925781</v>
      </c>
      <c r="J367">
        <v>154.9810791015625</v>
      </c>
      <c r="K367">
        <v>154.9810791015625</v>
      </c>
      <c r="L367">
        <v>154.98344421386719</v>
      </c>
      <c r="M367">
        <v>154.97398376464844</v>
      </c>
      <c r="N367">
        <v>154.97634887695312</v>
      </c>
      <c r="O367">
        <v>154.97871398925781</v>
      </c>
      <c r="P367">
        <v>154.97871398925781</v>
      </c>
      <c r="Q367">
        <v>154.97161865234375</v>
      </c>
      <c r="R367">
        <v>154.98580932617187</v>
      </c>
      <c r="U367">
        <v>154.9810791015625</v>
      </c>
      <c r="V367">
        <v>154.97634887695312</v>
      </c>
      <c r="W367">
        <v>154.98344421386719</v>
      </c>
      <c r="Z367">
        <v>154.97871398925781</v>
      </c>
      <c r="AA367">
        <v>154.98580932617187</v>
      </c>
      <c r="AB367">
        <v>154.98580932617187</v>
      </c>
      <c r="AC367">
        <v>154.97871398925781</v>
      </c>
      <c r="AD367">
        <v>154.97871398925781</v>
      </c>
      <c r="AE367">
        <v>154.96925354003906</v>
      </c>
      <c r="AF367">
        <v>154.97161865234375</v>
      </c>
      <c r="AG367">
        <v>154.97634887695312</v>
      </c>
      <c r="AH367" s="2">
        <f t="shared" si="239"/>
        <v>4.1574524332403367E-3</v>
      </c>
      <c r="AI367" s="2">
        <f t="shared" si="240"/>
        <v>154.96925354003906</v>
      </c>
      <c r="AJ367" s="2">
        <f t="shared" si="241"/>
        <v>154.97281568379435</v>
      </c>
      <c r="AK367" s="2">
        <f t="shared" si="242"/>
        <v>154.97905186244421</v>
      </c>
      <c r="AL367" s="2">
        <f t="shared" si="243"/>
        <v>154.98528804109407</v>
      </c>
      <c r="AM367" s="2">
        <f t="shared" si="244"/>
        <v>154.98580932617187</v>
      </c>
      <c r="AN367" s="89"/>
      <c r="AO367" s="64">
        <f t="shared" ref="AO367" ca="1" si="289">AN365</f>
        <v>314.74481024438393</v>
      </c>
      <c r="AP367" s="88"/>
      <c r="AQ367" s="88"/>
      <c r="AR367" s="88"/>
      <c r="AS367" s="88"/>
      <c r="AT367" s="2"/>
      <c r="AU367" s="123"/>
      <c r="AV367" s="156"/>
    </row>
    <row r="368" spans="1:48">
      <c r="A368" s="14" t="str">
        <f>'data organization'!S369</f>
        <v>366:17:1.82:HI</v>
      </c>
      <c r="B368">
        <v>324.07110595703125</v>
      </c>
      <c r="C368">
        <v>321.4122314453125</v>
      </c>
      <c r="D368">
        <v>331.10934448242187</v>
      </c>
      <c r="E368">
        <v>351.28558349609375</v>
      </c>
      <c r="F368">
        <v>330.1708984375</v>
      </c>
      <c r="G368">
        <v>314.84320068359375</v>
      </c>
      <c r="H368">
        <v>320.00457763671875</v>
      </c>
      <c r="I368">
        <v>315.78164672851562</v>
      </c>
      <c r="J368">
        <v>312.96633911132812</v>
      </c>
      <c r="K368">
        <v>346.12420654296875</v>
      </c>
      <c r="L368">
        <v>302.48721313476562</v>
      </c>
      <c r="M368">
        <v>264.48080444335937</v>
      </c>
      <c r="N368">
        <v>296.85662841796875</v>
      </c>
      <c r="O368">
        <v>280.59051513671875</v>
      </c>
      <c r="P368">
        <v>260.25787353515625</v>
      </c>
      <c r="Q368">
        <v>261.97833251953125</v>
      </c>
      <c r="R368">
        <v>292.00808715820313</v>
      </c>
      <c r="U368">
        <v>406.65292358398437</v>
      </c>
      <c r="V368">
        <v>305.45892333984375</v>
      </c>
      <c r="W368">
        <v>314.37399291992187</v>
      </c>
      <c r="Z368">
        <v>328.91964721679687</v>
      </c>
      <c r="AA368">
        <v>390.85601806640625</v>
      </c>
      <c r="AB368">
        <v>297.79507446289062</v>
      </c>
      <c r="AC368">
        <v>315.31243896484375</v>
      </c>
      <c r="AD368">
        <v>351.91119384765625</v>
      </c>
      <c r="AE368">
        <v>219.9053955078125</v>
      </c>
      <c r="AF368">
        <v>273.39590454101562</v>
      </c>
      <c r="AG368">
        <v>269.01657104492187</v>
      </c>
      <c r="AH368" s="2">
        <f t="shared" si="239"/>
        <v>39.42139198930365</v>
      </c>
      <c r="AI368" s="2">
        <f t="shared" si="240"/>
        <v>219.9053955078125</v>
      </c>
      <c r="AJ368" s="2">
        <f t="shared" si="241"/>
        <v>251.58315031473316</v>
      </c>
      <c r="AK368" s="2">
        <f t="shared" si="242"/>
        <v>310.71523829868863</v>
      </c>
      <c r="AL368" s="2">
        <f t="shared" si="243"/>
        <v>369.84732628264408</v>
      </c>
      <c r="AM368" s="2">
        <f t="shared" si="244"/>
        <v>406.65292358398437</v>
      </c>
      <c r="AN368" s="89">
        <f ca="1">INDIRECT("'calcBLUE(2)'!R"&amp;ROW('calcBLUE(2)'!$V$17)+(ROW(AN368)-ROW($AN$116))/3&amp;"C"&amp;COLUMN('calcBLUE(2)'!$V$17),FALSE)</f>
        <v>309.18217523682353</v>
      </c>
      <c r="AO368" s="64">
        <f t="shared" ref="AO368" ca="1" si="290">AN368</f>
        <v>309.18217523682353</v>
      </c>
      <c r="AP368" s="88">
        <f>AK368-AK371</f>
        <v>5.6473334176200183</v>
      </c>
      <c r="AQ368" s="88">
        <f>AK369-AK372</f>
        <v>6.6834487915039062</v>
      </c>
      <c r="AR368" s="88">
        <f>AK370-AK373</f>
        <v>1.0980878557518281E-3</v>
      </c>
      <c r="AS368" s="88">
        <f>data3!AM368</f>
        <v>0.13791867225400889</v>
      </c>
      <c r="AT368" s="2"/>
      <c r="AU368" s="123"/>
      <c r="AV368" s="156"/>
    </row>
    <row r="369" spans="1:48">
      <c r="A369" s="14" t="str">
        <f>'data organization'!S370</f>
        <v>367:17:1.82:LO</v>
      </c>
      <c r="B369">
        <v>344.32363891601562</v>
      </c>
      <c r="C369">
        <v>350.70382690429687</v>
      </c>
      <c r="D369">
        <v>358.73770141601562</v>
      </c>
      <c r="E369">
        <v>374.948486328125</v>
      </c>
      <c r="F369">
        <v>357.05538940429688</v>
      </c>
      <c r="G369">
        <v>345.28497314453125</v>
      </c>
      <c r="H369">
        <v>354.73220825195312</v>
      </c>
      <c r="I369">
        <v>334.18975830078125</v>
      </c>
      <c r="J369">
        <v>318.61981201171875</v>
      </c>
      <c r="K369">
        <v>374.83978271484375</v>
      </c>
      <c r="L369">
        <v>322.241943359375</v>
      </c>
      <c r="M369">
        <v>294.44952392578125</v>
      </c>
      <c r="N369">
        <v>330.2471923828125</v>
      </c>
      <c r="O369">
        <v>290.59280395507812</v>
      </c>
      <c r="P369">
        <v>278.10711669921875</v>
      </c>
      <c r="Q369">
        <v>285.56878662109375</v>
      </c>
      <c r="R369">
        <v>318.44815063476562</v>
      </c>
      <c r="U369">
        <v>374.94277954101562</v>
      </c>
      <c r="V369">
        <v>340.81597900390625</v>
      </c>
      <c r="W369">
        <v>343.75714111328125</v>
      </c>
      <c r="Z369">
        <v>361.9649658203125</v>
      </c>
      <c r="AA369">
        <v>374.948486328125</v>
      </c>
      <c r="AB369">
        <v>314.71731567382812</v>
      </c>
      <c r="AC369">
        <v>343.50537109375</v>
      </c>
      <c r="AD369">
        <v>374.92559814453125</v>
      </c>
      <c r="AE369">
        <v>236.99359130859375</v>
      </c>
      <c r="AF369">
        <v>286.74752807617187</v>
      </c>
      <c r="AG369">
        <v>279.98397827148437</v>
      </c>
      <c r="AH369" s="2">
        <f t="shared" si="239"/>
        <v>36.358631796568282</v>
      </c>
      <c r="AI369" s="2">
        <f t="shared" si="240"/>
        <v>236.99359130859375</v>
      </c>
      <c r="AJ369" s="2">
        <f t="shared" si="241"/>
        <v>276.40468906749413</v>
      </c>
      <c r="AK369" s="2">
        <f t="shared" si="242"/>
        <v>330.94263676234652</v>
      </c>
      <c r="AL369" s="2">
        <f t="shared" si="243"/>
        <v>385.48058445719892</v>
      </c>
      <c r="AM369" s="2">
        <f t="shared" si="244"/>
        <v>374.948486328125</v>
      </c>
      <c r="AN369" s="89"/>
      <c r="AO369" s="64">
        <f t="shared" ref="AO369" ca="1" si="291">AN368</f>
        <v>309.18217523682353</v>
      </c>
      <c r="AP369" s="88"/>
      <c r="AQ369" s="88"/>
      <c r="AR369" s="88"/>
      <c r="AS369" s="88"/>
      <c r="AT369" s="2"/>
      <c r="AU369" s="123"/>
      <c r="AV369" s="156"/>
    </row>
    <row r="370" spans="1:48">
      <c r="A370" s="14" t="str">
        <f>'data organization'!S371</f>
        <v>368:17:1.82:HS</v>
      </c>
      <c r="B370">
        <v>154.9810791015625</v>
      </c>
      <c r="C370">
        <v>154.97871398925781</v>
      </c>
      <c r="D370">
        <v>154.9810791015625</v>
      </c>
      <c r="E370">
        <v>154.98344421386719</v>
      </c>
      <c r="F370">
        <v>154.98344421386719</v>
      </c>
      <c r="G370">
        <v>154.9810791015625</v>
      </c>
      <c r="H370">
        <v>154.9810791015625</v>
      </c>
      <c r="I370">
        <v>154.9810791015625</v>
      </c>
      <c r="J370">
        <v>154.9810791015625</v>
      </c>
      <c r="K370">
        <v>154.98344421386719</v>
      </c>
      <c r="L370">
        <v>154.97871398925781</v>
      </c>
      <c r="M370">
        <v>154.97634887695312</v>
      </c>
      <c r="N370">
        <v>154.9810791015625</v>
      </c>
      <c r="O370">
        <v>154.97871398925781</v>
      </c>
      <c r="P370">
        <v>154.97398376464844</v>
      </c>
      <c r="Q370">
        <v>154.9810791015625</v>
      </c>
      <c r="R370">
        <v>154.98580932617187</v>
      </c>
      <c r="U370">
        <v>154.9810791015625</v>
      </c>
      <c r="V370">
        <v>154.9810791015625</v>
      </c>
      <c r="W370">
        <v>154.97871398925781</v>
      </c>
      <c r="Z370">
        <v>154.9810791015625</v>
      </c>
      <c r="AA370">
        <v>154.98580932617187</v>
      </c>
      <c r="AB370">
        <v>154.9810791015625</v>
      </c>
      <c r="AC370">
        <v>154.97634887695312</v>
      </c>
      <c r="AD370">
        <v>154.97871398925781</v>
      </c>
      <c r="AE370">
        <v>154.96688842773437</v>
      </c>
      <c r="AF370">
        <v>154.97871398925781</v>
      </c>
      <c r="AG370">
        <v>154.97871398925781</v>
      </c>
      <c r="AH370" s="2">
        <f t="shared" si="239"/>
        <v>3.6686579284343763E-3</v>
      </c>
      <c r="AI370" s="2">
        <f t="shared" si="240"/>
        <v>154.96688842773437</v>
      </c>
      <c r="AJ370" s="2">
        <f t="shared" si="241"/>
        <v>154.9744780268141</v>
      </c>
      <c r="AK370" s="2">
        <f t="shared" si="242"/>
        <v>154.97998101370675</v>
      </c>
      <c r="AL370" s="2">
        <f t="shared" si="243"/>
        <v>154.9854840005994</v>
      </c>
      <c r="AM370" s="2">
        <f t="shared" si="244"/>
        <v>154.98580932617187</v>
      </c>
      <c r="AN370" s="89"/>
      <c r="AO370" s="64">
        <f t="shared" ref="AO370" ca="1" si="292">AN368</f>
        <v>309.18217523682353</v>
      </c>
      <c r="AP370" s="88"/>
      <c r="AQ370" s="88"/>
      <c r="AR370" s="88"/>
      <c r="AS370" s="88"/>
      <c r="AT370" s="2"/>
      <c r="AU370" s="123"/>
      <c r="AV370" s="156"/>
    </row>
    <row r="371" spans="1:48">
      <c r="A371" s="14" t="str">
        <f>'data organization'!S372</f>
        <v>369:17:1.8:HI</v>
      </c>
      <c r="B371">
        <v>318.28411865234375</v>
      </c>
      <c r="C371">
        <v>315.625244140625</v>
      </c>
      <c r="D371">
        <v>325.16595458984375</v>
      </c>
      <c r="E371">
        <v>344.87295532226562</v>
      </c>
      <c r="F371">
        <v>324.22750854492187</v>
      </c>
      <c r="G371">
        <v>309.05624389648438</v>
      </c>
      <c r="H371">
        <v>314.21759033203125</v>
      </c>
      <c r="I371">
        <v>309.99465942382813</v>
      </c>
      <c r="J371">
        <v>307.33578491210937</v>
      </c>
      <c r="K371">
        <v>339.86801147460938</v>
      </c>
      <c r="L371">
        <v>297.0130615234375</v>
      </c>
      <c r="M371">
        <v>259.63226318359375</v>
      </c>
      <c r="N371">
        <v>291.38247680664062</v>
      </c>
      <c r="O371">
        <v>275.42916870117187</v>
      </c>
      <c r="P371">
        <v>255.56573486328125</v>
      </c>
      <c r="Q371">
        <v>257.28619384765625</v>
      </c>
      <c r="R371">
        <v>286.6903076171875</v>
      </c>
      <c r="U371">
        <v>399.30191040039062</v>
      </c>
      <c r="V371">
        <v>299.9847412109375</v>
      </c>
      <c r="W371">
        <v>308.743408203125</v>
      </c>
      <c r="Z371">
        <v>322.81985473632812</v>
      </c>
      <c r="AA371">
        <v>383.81781005859375</v>
      </c>
      <c r="AB371">
        <v>292.32089233398438</v>
      </c>
      <c r="AC371">
        <v>309.52545166015625</v>
      </c>
      <c r="AD371">
        <v>345.49859619140625</v>
      </c>
      <c r="AE371">
        <v>215.8388671875</v>
      </c>
      <c r="AF371">
        <v>268.39093017578125</v>
      </c>
      <c r="AG371">
        <v>264.0115966796875</v>
      </c>
      <c r="AH371" s="2">
        <f t="shared" si="239"/>
        <v>38.726824545467565</v>
      </c>
      <c r="AI371" s="2">
        <f t="shared" si="240"/>
        <v>215.8388671875</v>
      </c>
      <c r="AJ371" s="2">
        <f t="shared" si="241"/>
        <v>246.97766806286728</v>
      </c>
      <c r="AK371" s="2">
        <f t="shared" si="242"/>
        <v>305.06790488106861</v>
      </c>
      <c r="AL371" s="2">
        <f t="shared" si="243"/>
        <v>363.15814169926995</v>
      </c>
      <c r="AM371" s="2">
        <f t="shared" si="244"/>
        <v>399.30191040039062</v>
      </c>
      <c r="AN371" s="89">
        <f ca="1">INDIRECT("'calcBLUE(2)'!R"&amp;ROW('calcBLUE(2)'!$V$17)+(ROW(AN371)-ROW($AN$116))/3&amp;"C"&amp;COLUMN('calcBLUE(2)'!$V$17),FALSE)</f>
        <v>303.60522392564212</v>
      </c>
      <c r="AO371" s="64">
        <f t="shared" ref="AO371" ca="1" si="293">AN371</f>
        <v>303.60522392564212</v>
      </c>
      <c r="AP371" s="88">
        <f>AK371-AK374</f>
        <v>5.6864395141601562</v>
      </c>
      <c r="AQ371" s="88">
        <f>AK372-AK375</f>
        <v>6.8250748770577161</v>
      </c>
      <c r="AR371" s="88">
        <f>AK373-AK376</f>
        <v>5.068097795799531E-4</v>
      </c>
      <c r="AS371" s="88">
        <f>data3!AM371</f>
        <v>0.13670890561995996</v>
      </c>
      <c r="AT371" s="2"/>
      <c r="AU371" s="123"/>
      <c r="AV371" s="156"/>
    </row>
    <row r="372" spans="1:48">
      <c r="A372" s="14" t="str">
        <f>'data organization'!S373</f>
        <v>370:17:1.8:LO</v>
      </c>
      <c r="B372">
        <v>336.21539306640625</v>
      </c>
      <c r="C372">
        <v>342.00045776367187</v>
      </c>
      <c r="D372">
        <v>348.56375122070313</v>
      </c>
      <c r="E372">
        <v>374.948486328125</v>
      </c>
      <c r="F372">
        <v>347.25338745117187</v>
      </c>
      <c r="G372">
        <v>337.27398681640625</v>
      </c>
      <c r="H372">
        <v>345.73699951171875</v>
      </c>
      <c r="I372">
        <v>326.85968017578125</v>
      </c>
      <c r="J372">
        <v>311.04373168945312</v>
      </c>
      <c r="K372">
        <v>362.46853637695312</v>
      </c>
      <c r="L372">
        <v>315.5184326171875</v>
      </c>
      <c r="M372">
        <v>288.37261962890625</v>
      </c>
      <c r="N372">
        <v>323.82696533203125</v>
      </c>
      <c r="O372">
        <v>284.46441650390625</v>
      </c>
      <c r="P372">
        <v>270.92010498046875</v>
      </c>
      <c r="Q372">
        <v>279.61203002929687</v>
      </c>
      <c r="R372">
        <v>311.5587158203125</v>
      </c>
      <c r="U372">
        <v>374.94277954101562</v>
      </c>
      <c r="V372">
        <v>332.93087768554687</v>
      </c>
      <c r="W372">
        <v>335.82626342773437</v>
      </c>
      <c r="Z372">
        <v>350.90408325195312</v>
      </c>
      <c r="AA372">
        <v>374.94277954101562</v>
      </c>
      <c r="AB372">
        <v>308.18264770507812</v>
      </c>
      <c r="AC372">
        <v>335.3570556640625</v>
      </c>
      <c r="AD372">
        <v>374.80545043945313</v>
      </c>
      <c r="AE372">
        <v>228.74227905273437</v>
      </c>
      <c r="AF372">
        <v>281.7235107421875</v>
      </c>
      <c r="AG372">
        <v>274.2618408203125</v>
      </c>
      <c r="AH372" s="2">
        <f t="shared" si="239"/>
        <v>36.914327952337644</v>
      </c>
      <c r="AI372" s="2">
        <f t="shared" si="240"/>
        <v>228.74227905273437</v>
      </c>
      <c r="AJ372" s="2">
        <f t="shared" si="241"/>
        <v>268.88769604233613</v>
      </c>
      <c r="AK372" s="2">
        <f t="shared" si="242"/>
        <v>324.25918797084262</v>
      </c>
      <c r="AL372" s="2">
        <f t="shared" si="243"/>
        <v>379.6306798993491</v>
      </c>
      <c r="AM372" s="2">
        <f t="shared" si="244"/>
        <v>374.948486328125</v>
      </c>
      <c r="AN372" s="89"/>
      <c r="AO372" s="64">
        <f t="shared" ref="AO372" ca="1" si="294">AN371</f>
        <v>303.60522392564212</v>
      </c>
      <c r="AP372" s="88"/>
      <c r="AQ372" s="88"/>
      <c r="AR372" s="88"/>
      <c r="AS372" s="88"/>
      <c r="AT372" s="2"/>
      <c r="AU372" s="123"/>
      <c r="AV372" s="156"/>
    </row>
    <row r="373" spans="1:48">
      <c r="A373" s="14" t="str">
        <f>'data organization'!S374</f>
        <v>371:17:1.8:HS</v>
      </c>
      <c r="B373">
        <v>154.98344421386719</v>
      </c>
      <c r="C373">
        <v>154.97634887695312</v>
      </c>
      <c r="D373">
        <v>154.9810791015625</v>
      </c>
      <c r="E373">
        <v>154.9810791015625</v>
      </c>
      <c r="F373">
        <v>154.98580932617187</v>
      </c>
      <c r="G373">
        <v>154.97871398925781</v>
      </c>
      <c r="H373">
        <v>154.98344421386719</v>
      </c>
      <c r="I373">
        <v>154.98344421386719</v>
      </c>
      <c r="J373">
        <v>154.97634887695312</v>
      </c>
      <c r="K373">
        <v>154.97871398925781</v>
      </c>
      <c r="L373">
        <v>154.97871398925781</v>
      </c>
      <c r="M373">
        <v>154.97634887695312</v>
      </c>
      <c r="N373">
        <v>154.97634887695312</v>
      </c>
      <c r="O373">
        <v>154.97634887695312</v>
      </c>
      <c r="P373">
        <v>154.97634887695312</v>
      </c>
      <c r="Q373">
        <v>154.97871398925781</v>
      </c>
      <c r="R373">
        <v>154.9810791015625</v>
      </c>
      <c r="U373">
        <v>154.9810791015625</v>
      </c>
      <c r="V373">
        <v>154.97871398925781</v>
      </c>
      <c r="W373">
        <v>154.9810791015625</v>
      </c>
      <c r="Z373">
        <v>154.97871398925781</v>
      </c>
      <c r="AA373">
        <v>154.98344421386719</v>
      </c>
      <c r="AB373">
        <v>154.97634887695312</v>
      </c>
      <c r="AC373">
        <v>154.97871398925781</v>
      </c>
      <c r="AD373">
        <v>154.97634887695312</v>
      </c>
      <c r="AE373">
        <v>154.97161865234375</v>
      </c>
      <c r="AF373">
        <v>154.97398376464844</v>
      </c>
      <c r="AG373">
        <v>154.97634887695312</v>
      </c>
      <c r="AH373" s="2">
        <f t="shared" si="239"/>
        <v>3.277737561445782E-3</v>
      </c>
      <c r="AI373" s="2">
        <f t="shared" si="240"/>
        <v>154.97161865234375</v>
      </c>
      <c r="AJ373" s="2">
        <f t="shared" si="241"/>
        <v>154.97396631950883</v>
      </c>
      <c r="AK373" s="2">
        <f t="shared" si="242"/>
        <v>154.978882925851</v>
      </c>
      <c r="AL373" s="2">
        <f t="shared" si="243"/>
        <v>154.98379953219316</v>
      </c>
      <c r="AM373" s="2">
        <f t="shared" si="244"/>
        <v>154.98580932617187</v>
      </c>
      <c r="AN373" s="89"/>
      <c r="AO373" s="64">
        <f t="shared" ref="AO373" ca="1" si="295">AN371</f>
        <v>303.60522392564212</v>
      </c>
      <c r="AP373" s="88"/>
      <c r="AQ373" s="88"/>
      <c r="AR373" s="88"/>
      <c r="AS373" s="88"/>
      <c r="AT373" s="2"/>
      <c r="AU373" s="123"/>
      <c r="AV373" s="156"/>
    </row>
    <row r="374" spans="1:48">
      <c r="A374" s="14" t="str">
        <f>'data organization'!S375</f>
        <v>372:17:1.78:HI</v>
      </c>
      <c r="B374">
        <v>312.34072875976562</v>
      </c>
      <c r="C374">
        <v>309.68185424804688</v>
      </c>
      <c r="D374">
        <v>319.066162109375</v>
      </c>
      <c r="E374">
        <v>338.46035766601562</v>
      </c>
      <c r="F374">
        <v>318.12771606445312</v>
      </c>
      <c r="G374">
        <v>303.4256591796875</v>
      </c>
      <c r="H374">
        <v>308.43060302734375</v>
      </c>
      <c r="I374">
        <v>304.20767211914062</v>
      </c>
      <c r="J374">
        <v>301.54879760742187</v>
      </c>
      <c r="K374">
        <v>333.45541381835937</v>
      </c>
      <c r="L374">
        <v>291.38247680664062</v>
      </c>
      <c r="M374">
        <v>254.78370666503906</v>
      </c>
      <c r="N374">
        <v>286.064697265625</v>
      </c>
      <c r="O374">
        <v>270.26779174804687</v>
      </c>
      <c r="P374">
        <v>250.71717834472656</v>
      </c>
      <c r="Q374">
        <v>252.4376220703125</v>
      </c>
      <c r="R374">
        <v>281.37255859375</v>
      </c>
      <c r="U374">
        <v>391.79446411132812</v>
      </c>
      <c r="V374">
        <v>294.35415649414062</v>
      </c>
      <c r="W374">
        <v>302.9564208984375</v>
      </c>
      <c r="Z374">
        <v>316.87646484375</v>
      </c>
      <c r="AA374">
        <v>376.6231689453125</v>
      </c>
      <c r="AB374">
        <v>286.84671020507812</v>
      </c>
      <c r="AC374">
        <v>303.89486694335937</v>
      </c>
      <c r="AD374">
        <v>339.08599853515625</v>
      </c>
      <c r="AE374">
        <v>211.7723388671875</v>
      </c>
      <c r="AF374">
        <v>263.54238891601562</v>
      </c>
      <c r="AG374">
        <v>259.16305541992187</v>
      </c>
      <c r="AH374" s="2">
        <f t="shared" si="239"/>
        <v>37.997734689623812</v>
      </c>
      <c r="AI374" s="2">
        <f t="shared" si="240"/>
        <v>211.7723388671875</v>
      </c>
      <c r="AJ374" s="2">
        <f t="shared" si="241"/>
        <v>242.38486333247275</v>
      </c>
      <c r="AK374" s="2">
        <f t="shared" si="242"/>
        <v>299.38146536690846</v>
      </c>
      <c r="AL374" s="2">
        <f t="shared" si="243"/>
        <v>356.3780674013442</v>
      </c>
      <c r="AM374" s="2">
        <f t="shared" si="244"/>
        <v>391.79446411132812</v>
      </c>
      <c r="AN374" s="89">
        <f ca="1">INDIRECT("'calcBLUE(2)'!R"&amp;ROW('calcBLUE(2)'!$V$17)+(ROW(AN374)-ROW($AN$116))/3&amp;"C"&amp;COLUMN('calcBLUE(2)'!$V$17),FALSE)</f>
        <v>298.07719136857662</v>
      </c>
      <c r="AO374" s="64">
        <f t="shared" ref="AO374" ca="1" si="296">AN374</f>
        <v>298.07719136857662</v>
      </c>
      <c r="AP374" s="88">
        <f>AK374-AK377</f>
        <v>5.6194087437220901</v>
      </c>
      <c r="AQ374" s="88">
        <f>AK375-AK378</f>
        <v>6.6019090924944521</v>
      </c>
      <c r="AR374" s="88">
        <f>AK376-AK379</f>
        <v>-5.068097795799531E-4</v>
      </c>
      <c r="AS374" s="88">
        <f>data3!AM374</f>
        <v>0.13561396444997431</v>
      </c>
      <c r="AT374" s="2"/>
      <c r="AU374" s="123"/>
      <c r="AV374" s="156"/>
    </row>
    <row r="375" spans="1:48">
      <c r="A375" s="14" t="str">
        <f>'data organization'!S376</f>
        <v>373:17:1.78:LO</v>
      </c>
      <c r="B375">
        <v>328.17578125</v>
      </c>
      <c r="C375">
        <v>334.12680053710937</v>
      </c>
      <c r="D375">
        <v>339.7802734375</v>
      </c>
      <c r="E375">
        <v>374.94277954101562</v>
      </c>
      <c r="F375">
        <v>338.31539916992187</v>
      </c>
      <c r="G375">
        <v>329.70932006835937</v>
      </c>
      <c r="H375">
        <v>337.388427734375</v>
      </c>
      <c r="I375">
        <v>318.28793334960937</v>
      </c>
      <c r="J375">
        <v>305.5218505859375</v>
      </c>
      <c r="K375">
        <v>350.15451049804687</v>
      </c>
      <c r="L375">
        <v>308.80636596679687</v>
      </c>
      <c r="M375">
        <v>281.92376708984375</v>
      </c>
      <c r="N375">
        <v>315.95901489257812</v>
      </c>
      <c r="O375">
        <v>276.85397338867187</v>
      </c>
      <c r="P375">
        <v>263.20669555664062</v>
      </c>
      <c r="Q375">
        <v>272.1904296875</v>
      </c>
      <c r="R375">
        <v>305.81939697265625</v>
      </c>
      <c r="U375">
        <v>374.94277954101562</v>
      </c>
      <c r="V375">
        <v>325.12588500976562</v>
      </c>
      <c r="W375">
        <v>328.21585083007812</v>
      </c>
      <c r="Z375">
        <v>341.65139770507812</v>
      </c>
      <c r="AA375">
        <v>374.94277954101562</v>
      </c>
      <c r="AB375">
        <v>301.51065063476562</v>
      </c>
      <c r="AC375">
        <v>327.84390258789062</v>
      </c>
      <c r="AD375">
        <v>367.85305786132812</v>
      </c>
      <c r="AE375">
        <v>221.54383850097656</v>
      </c>
      <c r="AF375">
        <v>275.97274780273437</v>
      </c>
      <c r="AG375">
        <v>267.38955688476562</v>
      </c>
      <c r="AH375" s="2">
        <f t="shared" si="239"/>
        <v>37.61620735325279</v>
      </c>
      <c r="AI375" s="2">
        <f t="shared" si="240"/>
        <v>221.54383850097656</v>
      </c>
      <c r="AJ375" s="2">
        <f t="shared" si="241"/>
        <v>261.00980206390574</v>
      </c>
      <c r="AK375" s="2">
        <f t="shared" si="242"/>
        <v>317.4341130937849</v>
      </c>
      <c r="AL375" s="2">
        <f t="shared" si="243"/>
        <v>373.85842412366407</v>
      </c>
      <c r="AM375" s="2">
        <f t="shared" si="244"/>
        <v>374.94277954101562</v>
      </c>
      <c r="AN375" s="89"/>
      <c r="AO375" s="64">
        <f t="shared" ref="AO375" ca="1" si="297">AN374</f>
        <v>298.07719136857662</v>
      </c>
      <c r="AP375" s="88"/>
      <c r="AQ375" s="88"/>
      <c r="AR375" s="88"/>
      <c r="AS375" s="88"/>
      <c r="AT375" s="2"/>
      <c r="AU375" s="123"/>
      <c r="AV375" s="156"/>
    </row>
    <row r="376" spans="1:48">
      <c r="A376" s="14" t="str">
        <f>'data organization'!S377</f>
        <v>374:17:1.78:HS</v>
      </c>
      <c r="B376">
        <v>154.9810791015625</v>
      </c>
      <c r="C376">
        <v>154.97634887695312</v>
      </c>
      <c r="D376">
        <v>154.97871398925781</v>
      </c>
      <c r="E376">
        <v>154.9810791015625</v>
      </c>
      <c r="F376">
        <v>154.9810791015625</v>
      </c>
      <c r="G376">
        <v>154.9810791015625</v>
      </c>
      <c r="H376">
        <v>154.98344421386719</v>
      </c>
      <c r="I376">
        <v>154.9810791015625</v>
      </c>
      <c r="J376">
        <v>154.97871398925781</v>
      </c>
      <c r="K376">
        <v>154.97871398925781</v>
      </c>
      <c r="L376">
        <v>154.98344421386719</v>
      </c>
      <c r="M376">
        <v>154.97871398925781</v>
      </c>
      <c r="N376">
        <v>154.98344421386719</v>
      </c>
      <c r="O376">
        <v>154.97871398925781</v>
      </c>
      <c r="P376">
        <v>154.96925354003906</v>
      </c>
      <c r="Q376">
        <v>154.97398376464844</v>
      </c>
      <c r="R376">
        <v>154.97871398925781</v>
      </c>
      <c r="U376">
        <v>154.97871398925781</v>
      </c>
      <c r="V376">
        <v>154.97871398925781</v>
      </c>
      <c r="W376">
        <v>154.97634887695312</v>
      </c>
      <c r="Z376">
        <v>154.97871398925781</v>
      </c>
      <c r="AA376">
        <v>154.9810791015625</v>
      </c>
      <c r="AB376">
        <v>154.9810791015625</v>
      </c>
      <c r="AC376">
        <v>154.97398376464844</v>
      </c>
      <c r="AD376">
        <v>154.97871398925781</v>
      </c>
      <c r="AE376">
        <v>154.96688842773437</v>
      </c>
      <c r="AF376">
        <v>154.97871398925781</v>
      </c>
      <c r="AG376">
        <v>154.97398376464844</v>
      </c>
      <c r="AH376" s="2">
        <f t="shared" si="239"/>
        <v>3.9003396229040335E-3</v>
      </c>
      <c r="AI376" s="2">
        <f t="shared" si="240"/>
        <v>154.96688842773437</v>
      </c>
      <c r="AJ376" s="2">
        <f t="shared" si="241"/>
        <v>154.97252560663705</v>
      </c>
      <c r="AK376" s="2">
        <f t="shared" si="242"/>
        <v>154.97837611607142</v>
      </c>
      <c r="AL376" s="2">
        <f t="shared" si="243"/>
        <v>154.98422662550578</v>
      </c>
      <c r="AM376" s="2">
        <f t="shared" si="244"/>
        <v>154.98344421386719</v>
      </c>
      <c r="AN376" s="89"/>
      <c r="AO376" s="64">
        <f t="shared" ref="AO376" ca="1" si="298">AN374</f>
        <v>298.07719136857662</v>
      </c>
      <c r="AP376" s="88"/>
      <c r="AQ376" s="88"/>
      <c r="AR376" s="88"/>
      <c r="AS376" s="88"/>
      <c r="AT376" s="2"/>
      <c r="AU376" s="123"/>
      <c r="AV376" s="156"/>
    </row>
    <row r="377" spans="1:48">
      <c r="A377" s="14" t="str">
        <f>'data organization'!S378</f>
        <v>375:17:1.76:HI</v>
      </c>
      <c r="B377">
        <v>306.3973388671875</v>
      </c>
      <c r="C377">
        <v>303.89486694335937</v>
      </c>
      <c r="D377">
        <v>313.12277221679687</v>
      </c>
      <c r="E377">
        <v>332.04776000976562</v>
      </c>
      <c r="F377">
        <v>312.184326171875</v>
      </c>
      <c r="G377">
        <v>297.79507446289062</v>
      </c>
      <c r="H377">
        <v>302.64361572265625</v>
      </c>
      <c r="I377">
        <v>298.57708740234375</v>
      </c>
      <c r="J377">
        <v>295.918212890625</v>
      </c>
      <c r="K377">
        <v>327.19921875</v>
      </c>
      <c r="L377">
        <v>285.90829467773437</v>
      </c>
      <c r="M377">
        <v>249.93515014648437</v>
      </c>
      <c r="N377">
        <v>280.59051513671875</v>
      </c>
      <c r="O377">
        <v>265.26284790039062</v>
      </c>
      <c r="P377">
        <v>246.0250244140625</v>
      </c>
      <c r="Q377">
        <v>247.7454833984375</v>
      </c>
      <c r="R377">
        <v>276.05477905273437</v>
      </c>
      <c r="U377">
        <v>384.44342041015625</v>
      </c>
      <c r="V377">
        <v>288.87997436523437</v>
      </c>
      <c r="W377">
        <v>297.16946411132812</v>
      </c>
      <c r="Z377">
        <v>310.93307495117187</v>
      </c>
      <c r="AA377">
        <v>369.5849609375</v>
      </c>
      <c r="AB377">
        <v>281.52896118164062</v>
      </c>
      <c r="AC377">
        <v>298.10787963867187</v>
      </c>
      <c r="AD377">
        <v>332.67337036132812</v>
      </c>
      <c r="AE377">
        <v>207.86221313476562</v>
      </c>
      <c r="AF377">
        <v>258.53741455078125</v>
      </c>
      <c r="AG377">
        <v>254.31448364257813</v>
      </c>
      <c r="AH377" s="2">
        <f t="shared" si="239"/>
        <v>37.2788482256856</v>
      </c>
      <c r="AI377" s="2">
        <f t="shared" si="240"/>
        <v>207.86221313476562</v>
      </c>
      <c r="AJ377" s="2">
        <f t="shared" si="241"/>
        <v>237.84378428465797</v>
      </c>
      <c r="AK377" s="2">
        <f t="shared" si="242"/>
        <v>293.76205662318637</v>
      </c>
      <c r="AL377" s="2">
        <f t="shared" si="243"/>
        <v>349.68032896171474</v>
      </c>
      <c r="AM377" s="2">
        <f t="shared" si="244"/>
        <v>384.44342041015625</v>
      </c>
      <c r="AN377" s="89">
        <f ca="1">INDIRECT("'calcBLUE(2)'!R"&amp;ROW('calcBLUE(2)'!$V$17)+(ROW(AN377)-ROW($AN$116))/3&amp;"C"&amp;COLUMN('calcBLUE(2)'!$V$17),FALSE)</f>
        <v>292.59343442331783</v>
      </c>
      <c r="AO377" s="64">
        <f t="shared" ref="AO377" ca="1" si="299">AN377</f>
        <v>292.59343442331783</v>
      </c>
      <c r="AP377" s="88">
        <f>AK377-AK380</f>
        <v>5.6920253208705276</v>
      </c>
      <c r="AQ377" s="88">
        <f>AK378-AK381</f>
        <v>6.2528632027762114</v>
      </c>
      <c r="AR377" s="88">
        <f>AK379-AK382</f>
        <v>8.446829659476407E-4</v>
      </c>
      <c r="AS377" s="88">
        <f>data3!AM377</f>
        <v>0.13870916058940264</v>
      </c>
      <c r="AT377" s="2"/>
      <c r="AU377" s="123"/>
      <c r="AV377" s="156"/>
    </row>
    <row r="378" spans="1:48">
      <c r="A378" s="14" t="str">
        <f>'data organization'!S379</f>
        <v>376:17:1.76:LO</v>
      </c>
      <c r="B378">
        <v>320.28497314453125</v>
      </c>
      <c r="C378">
        <v>325.65805053710937</v>
      </c>
      <c r="D378">
        <v>331.8150634765625</v>
      </c>
      <c r="E378">
        <v>374.8626708984375</v>
      </c>
      <c r="F378">
        <v>330.14419555664062</v>
      </c>
      <c r="G378">
        <v>321.20623779296875</v>
      </c>
      <c r="H378">
        <v>329.560546875</v>
      </c>
      <c r="I378">
        <v>311.62738037109375</v>
      </c>
      <c r="J378">
        <v>296.75555419921875</v>
      </c>
      <c r="K378">
        <v>340.94186401367187</v>
      </c>
      <c r="L378">
        <v>301.41909790039062</v>
      </c>
      <c r="M378">
        <v>276.92263793945312</v>
      </c>
      <c r="N378">
        <v>307.7305908203125</v>
      </c>
      <c r="O378">
        <v>269.838623046875</v>
      </c>
      <c r="P378">
        <v>256.11123657226562</v>
      </c>
      <c r="Q378">
        <v>266.76583862304688</v>
      </c>
      <c r="R378">
        <v>301.60791015625</v>
      </c>
      <c r="U378">
        <v>374.93704223632812</v>
      </c>
      <c r="V378">
        <v>316.92034912109375</v>
      </c>
      <c r="W378">
        <v>320.88006591796875</v>
      </c>
      <c r="Z378">
        <v>333.50881958007812</v>
      </c>
      <c r="AA378">
        <v>374.94277954101562</v>
      </c>
      <c r="AB378">
        <v>293.03616333007812</v>
      </c>
      <c r="AC378">
        <v>320.15908813476562</v>
      </c>
      <c r="AD378">
        <v>355.2529296875</v>
      </c>
      <c r="AE378">
        <v>218.07621765136719</v>
      </c>
      <c r="AF378">
        <v>270.32501220703125</v>
      </c>
      <c r="AG378">
        <v>262.01077270507812</v>
      </c>
      <c r="AH378" s="2">
        <f t="shared" si="239"/>
        <v>37.81666102988369</v>
      </c>
      <c r="AI378" s="2">
        <f t="shared" si="240"/>
        <v>218.07621765136719</v>
      </c>
      <c r="AJ378" s="2">
        <f t="shared" si="241"/>
        <v>254.10721245646491</v>
      </c>
      <c r="AK378" s="2">
        <f t="shared" si="242"/>
        <v>310.83220400129045</v>
      </c>
      <c r="AL378" s="2">
        <f t="shared" si="243"/>
        <v>367.55719554611596</v>
      </c>
      <c r="AM378" s="2">
        <f t="shared" si="244"/>
        <v>374.94277954101562</v>
      </c>
      <c r="AN378" s="89"/>
      <c r="AO378" s="64">
        <f t="shared" ref="AO378" ca="1" si="300">AN377</f>
        <v>292.59343442331783</v>
      </c>
      <c r="AP378" s="88"/>
      <c r="AQ378" s="88"/>
      <c r="AR378" s="88"/>
      <c r="AS378" s="88"/>
      <c r="AT378" s="2"/>
      <c r="AU378" s="123"/>
      <c r="AV378" s="156"/>
    </row>
    <row r="379" spans="1:48">
      <c r="A379" s="14" t="str">
        <f>'data organization'!S380</f>
        <v>377:17:1.76:HS</v>
      </c>
      <c r="B379">
        <v>154.97871398925781</v>
      </c>
      <c r="C379">
        <v>154.9810791015625</v>
      </c>
      <c r="D379">
        <v>154.98344421386719</v>
      </c>
      <c r="E379">
        <v>154.9810791015625</v>
      </c>
      <c r="F379">
        <v>154.97871398925781</v>
      </c>
      <c r="G379">
        <v>154.9810791015625</v>
      </c>
      <c r="H379">
        <v>154.9810791015625</v>
      </c>
      <c r="I379">
        <v>154.97871398925781</v>
      </c>
      <c r="J379">
        <v>154.9810791015625</v>
      </c>
      <c r="K379">
        <v>154.97871398925781</v>
      </c>
      <c r="L379">
        <v>154.97871398925781</v>
      </c>
      <c r="M379">
        <v>154.97634887695312</v>
      </c>
      <c r="N379">
        <v>154.97634887695312</v>
      </c>
      <c r="O379">
        <v>154.97871398925781</v>
      </c>
      <c r="P379">
        <v>154.97161865234375</v>
      </c>
      <c r="Q379">
        <v>154.97161865234375</v>
      </c>
      <c r="R379">
        <v>154.98580932617187</v>
      </c>
      <c r="U379">
        <v>154.98344421386719</v>
      </c>
      <c r="V379">
        <v>154.98344421386719</v>
      </c>
      <c r="W379">
        <v>154.97871398925781</v>
      </c>
      <c r="Z379">
        <v>154.97871398925781</v>
      </c>
      <c r="AA379">
        <v>154.97871398925781</v>
      </c>
      <c r="AB379">
        <v>154.97634887695312</v>
      </c>
      <c r="AC379">
        <v>154.97398376464844</v>
      </c>
      <c r="AD379">
        <v>154.97871398925781</v>
      </c>
      <c r="AE379">
        <v>154.97634887695312</v>
      </c>
      <c r="AF379">
        <v>154.98344421386719</v>
      </c>
      <c r="AG379">
        <v>154.97398376464844</v>
      </c>
      <c r="AH379" s="2">
        <f t="shared" si="239"/>
        <v>3.5215014937155999E-3</v>
      </c>
      <c r="AI379" s="2">
        <f t="shared" si="240"/>
        <v>154.97161865234375</v>
      </c>
      <c r="AJ379" s="2">
        <f t="shared" si="241"/>
        <v>154.97360067361043</v>
      </c>
      <c r="AK379" s="2">
        <f t="shared" si="242"/>
        <v>154.978882925851</v>
      </c>
      <c r="AL379" s="2">
        <f t="shared" si="243"/>
        <v>154.98416517809156</v>
      </c>
      <c r="AM379" s="2">
        <f t="shared" si="244"/>
        <v>154.98580932617187</v>
      </c>
      <c r="AN379" s="89"/>
      <c r="AO379" s="64">
        <f t="shared" ref="AO379" ca="1" si="301">AN377</f>
        <v>292.59343442331783</v>
      </c>
      <c r="AP379" s="88"/>
      <c r="AQ379" s="88"/>
      <c r="AR379" s="88"/>
      <c r="AS379" s="88"/>
      <c r="AT379" s="2"/>
      <c r="AU379" s="123"/>
      <c r="AV379" s="156"/>
    </row>
    <row r="380" spans="1:48">
      <c r="A380" s="14" t="str">
        <f>'data organization'!S381</f>
        <v>378:17:1.74:HI</v>
      </c>
      <c r="B380">
        <v>300.45394897460937</v>
      </c>
      <c r="C380">
        <v>297.95147705078125</v>
      </c>
      <c r="D380">
        <v>307.02297973632812</v>
      </c>
      <c r="E380">
        <v>325.63516235351562</v>
      </c>
      <c r="F380">
        <v>306.08453369140625</v>
      </c>
      <c r="G380">
        <v>292.00808715820313</v>
      </c>
      <c r="H380">
        <v>296.70022583007812</v>
      </c>
      <c r="I380">
        <v>292.79010009765625</v>
      </c>
      <c r="J380">
        <v>290.1312255859375</v>
      </c>
      <c r="K380">
        <v>320.9429931640625</v>
      </c>
      <c r="L380">
        <v>280.43411254882812</v>
      </c>
      <c r="M380">
        <v>245.08659362792969</v>
      </c>
      <c r="N380">
        <v>275.27276611328125</v>
      </c>
      <c r="O380">
        <v>260.10147094726562</v>
      </c>
      <c r="P380">
        <v>241.17646789550781</v>
      </c>
      <c r="Q380">
        <v>242.89692687988281</v>
      </c>
      <c r="R380">
        <v>270.73699951171875</v>
      </c>
      <c r="U380">
        <v>376.93597412109375</v>
      </c>
      <c r="V380">
        <v>283.24942016601562</v>
      </c>
      <c r="W380">
        <v>291.53887939453125</v>
      </c>
      <c r="Z380">
        <v>304.98968505859375</v>
      </c>
      <c r="AA380">
        <v>362.39031982421875</v>
      </c>
      <c r="AB380">
        <v>276.05477905273437</v>
      </c>
      <c r="AC380">
        <v>292.32089233398438</v>
      </c>
      <c r="AD380">
        <v>326.26077270507812</v>
      </c>
      <c r="AE380">
        <v>203.79568481445312</v>
      </c>
      <c r="AF380">
        <v>253.532470703125</v>
      </c>
      <c r="AG380">
        <v>249.46592712402344</v>
      </c>
      <c r="AH380" s="2">
        <f t="shared" si="239"/>
        <v>36.557125334721079</v>
      </c>
      <c r="AI380" s="2">
        <f t="shared" si="240"/>
        <v>203.79568481445312</v>
      </c>
      <c r="AJ380" s="2">
        <f t="shared" si="241"/>
        <v>233.23434330023423</v>
      </c>
      <c r="AK380" s="2">
        <f t="shared" si="242"/>
        <v>288.07003130231584</v>
      </c>
      <c r="AL380" s="2">
        <f t="shared" si="243"/>
        <v>342.90571930439745</v>
      </c>
      <c r="AM380" s="2">
        <f t="shared" si="244"/>
        <v>376.93597412109375</v>
      </c>
      <c r="AN380" s="89">
        <f ca="1">INDIRECT("'calcBLUE(2)'!R"&amp;ROW('calcBLUE(2)'!$V$17)+(ROW(AN380)-ROW($AN$116))/3&amp;"C"&amp;COLUMN('calcBLUE(2)'!$V$17),FALSE)</f>
        <v>286.98451851382276</v>
      </c>
      <c r="AO380" s="64">
        <f t="shared" ref="AO380" ca="1" si="302">AN380</f>
        <v>286.98451851382276</v>
      </c>
      <c r="AP380" s="88">
        <f>AK380-AK383</f>
        <v>5.6305781773158401</v>
      </c>
      <c r="AQ380" s="88">
        <f>AK381-AK384</f>
        <v>6.4192134312220901</v>
      </c>
      <c r="AR380" s="88">
        <f>AK382-AK385</f>
        <v>4.223414829880312E-4</v>
      </c>
      <c r="AS380" s="88">
        <f>data3!AM380</f>
        <v>0.13759699175434736</v>
      </c>
      <c r="AT380" s="2"/>
      <c r="AU380" s="123"/>
      <c r="AV380" s="156"/>
    </row>
    <row r="381" spans="1:48">
      <c r="A381" s="14" t="str">
        <f>'data organization'!S382</f>
        <v>379:17:1.74:LO</v>
      </c>
      <c r="B381">
        <v>313.57861328125</v>
      </c>
      <c r="C381">
        <v>318.79721069335937</v>
      </c>
      <c r="D381">
        <v>324.36483764648437</v>
      </c>
      <c r="E381">
        <v>369.22064208984375</v>
      </c>
      <c r="F381">
        <v>322.5108642578125</v>
      </c>
      <c r="G381">
        <v>314.15655517578125</v>
      </c>
      <c r="H381">
        <v>323.27191162109375</v>
      </c>
      <c r="I381">
        <v>305.26437377929687</v>
      </c>
      <c r="J381">
        <v>288.45846557617187</v>
      </c>
      <c r="K381">
        <v>332.57611083984375</v>
      </c>
      <c r="L381">
        <v>294.13482666015625</v>
      </c>
      <c r="M381">
        <v>270.78851318359375</v>
      </c>
      <c r="N381">
        <v>301.384765625</v>
      </c>
      <c r="O381">
        <v>262.56008911132812</v>
      </c>
      <c r="P381">
        <v>253.593505859375</v>
      </c>
      <c r="Q381">
        <v>261.9249267578125</v>
      </c>
      <c r="R381">
        <v>295.897216796875</v>
      </c>
      <c r="U381">
        <v>374.93704223632812</v>
      </c>
      <c r="V381">
        <v>309.8935546875</v>
      </c>
      <c r="W381">
        <v>313.813232421875</v>
      </c>
      <c r="Z381">
        <v>325.81253051757812</v>
      </c>
      <c r="AA381">
        <v>374.94277954101562</v>
      </c>
      <c r="AB381">
        <v>286.25543212890625</v>
      </c>
      <c r="AC381">
        <v>311.90203857421875</v>
      </c>
      <c r="AD381">
        <v>344.35797119140625</v>
      </c>
      <c r="AE381">
        <v>214.99771118164062</v>
      </c>
      <c r="AF381">
        <v>263.34402465820312</v>
      </c>
      <c r="AG381">
        <v>255.48179626464844</v>
      </c>
      <c r="AH381" s="2">
        <f t="shared" si="239"/>
        <v>37.885841091675637</v>
      </c>
      <c r="AI381" s="2">
        <f t="shared" si="240"/>
        <v>214.99771118164062</v>
      </c>
      <c r="AJ381" s="2">
        <f t="shared" si="241"/>
        <v>247.75057916100079</v>
      </c>
      <c r="AK381" s="2">
        <f t="shared" si="242"/>
        <v>304.57934079851424</v>
      </c>
      <c r="AL381" s="2">
        <f t="shared" si="243"/>
        <v>361.40810243602766</v>
      </c>
      <c r="AM381" s="2">
        <f t="shared" si="244"/>
        <v>374.94277954101562</v>
      </c>
      <c r="AN381" s="89"/>
      <c r="AO381" s="64">
        <f t="shared" ref="AO381" ca="1" si="303">AN380</f>
        <v>286.98451851382276</v>
      </c>
      <c r="AP381" s="88"/>
      <c r="AQ381" s="88"/>
      <c r="AR381" s="88"/>
      <c r="AS381" s="88"/>
      <c r="AT381" s="2"/>
      <c r="AU381" s="123"/>
      <c r="AV381" s="156"/>
    </row>
    <row r="382" spans="1:48">
      <c r="A382" s="14" t="str">
        <f>'data organization'!S383</f>
        <v>380:17:1.74:HS</v>
      </c>
      <c r="B382">
        <v>154.98344421386719</v>
      </c>
      <c r="C382">
        <v>154.98344421386719</v>
      </c>
      <c r="D382">
        <v>154.97634887695312</v>
      </c>
      <c r="E382">
        <v>154.9810791015625</v>
      </c>
      <c r="F382">
        <v>154.97871398925781</v>
      </c>
      <c r="G382">
        <v>154.97871398925781</v>
      </c>
      <c r="H382">
        <v>154.98580932617187</v>
      </c>
      <c r="I382">
        <v>154.97871398925781</v>
      </c>
      <c r="J382">
        <v>154.9810791015625</v>
      </c>
      <c r="K382">
        <v>154.97871398925781</v>
      </c>
      <c r="L382">
        <v>154.98344421386719</v>
      </c>
      <c r="M382">
        <v>154.97398376464844</v>
      </c>
      <c r="N382">
        <v>154.97398376464844</v>
      </c>
      <c r="O382">
        <v>154.97634887695312</v>
      </c>
      <c r="P382">
        <v>154.96925354003906</v>
      </c>
      <c r="Q382">
        <v>154.97161865234375</v>
      </c>
      <c r="R382">
        <v>154.97871398925781</v>
      </c>
      <c r="U382">
        <v>154.9810791015625</v>
      </c>
      <c r="V382">
        <v>154.98344421386719</v>
      </c>
      <c r="W382">
        <v>154.97871398925781</v>
      </c>
      <c r="Z382">
        <v>154.97871398925781</v>
      </c>
      <c r="AA382">
        <v>154.98344421386719</v>
      </c>
      <c r="AB382">
        <v>154.97398376464844</v>
      </c>
      <c r="AC382">
        <v>154.97871398925781</v>
      </c>
      <c r="AD382">
        <v>154.97871398925781</v>
      </c>
      <c r="AE382">
        <v>154.96688842773437</v>
      </c>
      <c r="AF382">
        <v>154.97398376464844</v>
      </c>
      <c r="AG382">
        <v>154.97398376464844</v>
      </c>
      <c r="AH382" s="2">
        <f t="shared" si="239"/>
        <v>4.5905092017436283E-3</v>
      </c>
      <c r="AI382" s="2">
        <f t="shared" si="240"/>
        <v>154.96688842773437</v>
      </c>
      <c r="AJ382" s="2">
        <f t="shared" si="241"/>
        <v>154.97115247908243</v>
      </c>
      <c r="AK382" s="2">
        <f t="shared" si="242"/>
        <v>154.97803824288505</v>
      </c>
      <c r="AL382" s="2">
        <f t="shared" si="243"/>
        <v>154.98492400668766</v>
      </c>
      <c r="AM382" s="2">
        <f t="shared" si="244"/>
        <v>154.98580932617187</v>
      </c>
      <c r="AN382" s="89"/>
      <c r="AO382" s="64">
        <f t="shared" ref="AO382" ca="1" si="304">AN380</f>
        <v>286.98451851382276</v>
      </c>
      <c r="AP382" s="88"/>
      <c r="AQ382" s="88"/>
      <c r="AR382" s="88"/>
      <c r="AS382" s="88"/>
      <c r="AT382" s="2"/>
      <c r="AU382" s="123"/>
      <c r="AV382" s="156"/>
    </row>
    <row r="383" spans="1:48">
      <c r="A383" s="14" t="str">
        <f>'data organization'!S384</f>
        <v>381:17:1.72:HI</v>
      </c>
      <c r="B383">
        <v>294.66696166992187</v>
      </c>
      <c r="C383">
        <v>292.16448974609375</v>
      </c>
      <c r="D383">
        <v>301.07958984375</v>
      </c>
      <c r="E383">
        <v>319.22256469726562</v>
      </c>
      <c r="F383">
        <v>300.14114379882812</v>
      </c>
      <c r="G383">
        <v>286.22109985351562</v>
      </c>
      <c r="H383">
        <v>290.91323852539062</v>
      </c>
      <c r="I383">
        <v>287.00314331054687</v>
      </c>
      <c r="J383">
        <v>284.50064086914063</v>
      </c>
      <c r="K383">
        <v>314.5303955078125</v>
      </c>
      <c r="L383">
        <v>274.95993041992187</v>
      </c>
      <c r="M383">
        <v>240.39443969726562</v>
      </c>
      <c r="N383">
        <v>269.798583984375</v>
      </c>
      <c r="O383">
        <v>255.09651184082031</v>
      </c>
      <c r="P383">
        <v>236.48431396484375</v>
      </c>
      <c r="Q383">
        <v>238.20477294921875</v>
      </c>
      <c r="R383">
        <v>265.41925048828125</v>
      </c>
      <c r="U383">
        <v>369.5849609375</v>
      </c>
      <c r="V383">
        <v>277.77523803710937</v>
      </c>
      <c r="W383">
        <v>285.75189208984375</v>
      </c>
      <c r="Z383">
        <v>298.889892578125</v>
      </c>
      <c r="AA383">
        <v>355.35211181640625</v>
      </c>
      <c r="AB383">
        <v>270.73699951171875</v>
      </c>
      <c r="AC383">
        <v>286.6903076171875</v>
      </c>
      <c r="AD383">
        <v>319.84817504882812</v>
      </c>
      <c r="AE383">
        <v>199.88555908203125</v>
      </c>
      <c r="AF383">
        <v>248.52751159667969</v>
      </c>
      <c r="AG383">
        <v>244.46096801757812</v>
      </c>
      <c r="AH383" s="2">
        <f t="shared" si="239"/>
        <v>35.830993973927569</v>
      </c>
      <c r="AI383" s="2">
        <f t="shared" si="240"/>
        <v>199.88555908203125</v>
      </c>
      <c r="AJ383" s="2">
        <f t="shared" si="241"/>
        <v>228.69296216410865</v>
      </c>
      <c r="AK383" s="2">
        <f t="shared" si="242"/>
        <v>282.439453125</v>
      </c>
      <c r="AL383" s="2">
        <f t="shared" si="243"/>
        <v>336.18594408589138</v>
      </c>
      <c r="AM383" s="2">
        <f t="shared" si="244"/>
        <v>369.5849609375</v>
      </c>
      <c r="AN383" s="89">
        <f ca="1">INDIRECT("'calcBLUE(2)'!R"&amp;ROW('calcBLUE(2)'!$V$17)+(ROW(AN383)-ROW($AN$116))/3&amp;"C"&amp;COLUMN('calcBLUE(2)'!$V$17),FALSE)</f>
        <v>281.42057484297789</v>
      </c>
      <c r="AO383" s="64">
        <f t="shared" ref="AO383" ca="1" si="305">AN383</f>
        <v>281.42057484297789</v>
      </c>
      <c r="AP383" s="88">
        <f>AK383-AK386</f>
        <v>5.6473372323172271</v>
      </c>
      <c r="AQ383" s="88">
        <f>AK384-AK387</f>
        <v>6.3871236528669328</v>
      </c>
      <c r="AR383" s="88">
        <f>AK385-AK388</f>
        <v>3.3787318636768759E-4</v>
      </c>
      <c r="AS383" s="88">
        <f>data3!AM383</f>
        <v>0.13558110883159014</v>
      </c>
      <c r="AT383" s="2"/>
      <c r="AU383" s="123"/>
      <c r="AV383" s="156"/>
    </row>
    <row r="384" spans="1:48">
      <c r="A384" s="14" t="str">
        <f>'data organization'!S385</f>
        <v>382:17:1.72:LO</v>
      </c>
      <c r="B384">
        <v>307.3701171875</v>
      </c>
      <c r="C384">
        <v>311.71893310546875</v>
      </c>
      <c r="D384">
        <v>316.39962768554687</v>
      </c>
      <c r="E384">
        <v>353.9539794921875</v>
      </c>
      <c r="F384">
        <v>313.670166015625</v>
      </c>
      <c r="G384">
        <v>307.51315307617187</v>
      </c>
      <c r="H384">
        <v>315.85601806640625</v>
      </c>
      <c r="I384">
        <v>297.75692749023437</v>
      </c>
      <c r="J384">
        <v>281.83795166015625</v>
      </c>
      <c r="K384">
        <v>323.48934936523437</v>
      </c>
      <c r="L384">
        <v>286.003662109375</v>
      </c>
      <c r="M384">
        <v>264.911865234375</v>
      </c>
      <c r="N384">
        <v>293.66558837890625</v>
      </c>
      <c r="O384">
        <v>255.6649169921875</v>
      </c>
      <c r="P384">
        <v>252.04852294921875</v>
      </c>
      <c r="Q384">
        <v>259.92788696289062</v>
      </c>
      <c r="R384">
        <v>288.80178833007812</v>
      </c>
      <c r="U384">
        <v>374.93704223632812</v>
      </c>
      <c r="V384">
        <v>303.14718627929687</v>
      </c>
      <c r="W384">
        <v>306.73495483398437</v>
      </c>
      <c r="Z384">
        <v>317.47540283203125</v>
      </c>
      <c r="AA384">
        <v>374.93704223632812</v>
      </c>
      <c r="AB384">
        <v>281.076904296875</v>
      </c>
      <c r="AC384">
        <v>305.09841918945312</v>
      </c>
      <c r="AD384">
        <v>334.2584228515625</v>
      </c>
      <c r="AE384">
        <v>209.41862487792969</v>
      </c>
      <c r="AF384">
        <v>260.15106201171875</v>
      </c>
      <c r="AG384">
        <v>250.65805053710937</v>
      </c>
      <c r="AH384" s="2">
        <f t="shared" si="239"/>
        <v>37.26709577935808</v>
      </c>
      <c r="AI384" s="2">
        <f t="shared" si="240"/>
        <v>209.41862487792969</v>
      </c>
      <c r="AJ384" s="2">
        <f t="shared" si="241"/>
        <v>242.25948369825502</v>
      </c>
      <c r="AK384" s="2">
        <f t="shared" si="242"/>
        <v>298.16012736729215</v>
      </c>
      <c r="AL384" s="2">
        <f t="shared" si="243"/>
        <v>354.06077103632924</v>
      </c>
      <c r="AM384" s="2">
        <f t="shared" si="244"/>
        <v>374.93704223632812</v>
      </c>
      <c r="AN384" s="89"/>
      <c r="AO384" s="64">
        <f t="shared" ref="AO384" ca="1" si="306">AN383</f>
        <v>281.42057484297789</v>
      </c>
      <c r="AP384" s="88"/>
      <c r="AQ384" s="88"/>
      <c r="AR384" s="88"/>
      <c r="AS384" s="88"/>
      <c r="AT384" s="2"/>
      <c r="AU384" s="123"/>
      <c r="AV384" s="156"/>
    </row>
    <row r="385" spans="1:48">
      <c r="A385" s="14" t="str">
        <f>'data organization'!S386</f>
        <v>383:17:1.72:HS</v>
      </c>
      <c r="B385">
        <v>154.9810791015625</v>
      </c>
      <c r="C385">
        <v>154.98580932617187</v>
      </c>
      <c r="D385">
        <v>154.97871398925781</v>
      </c>
      <c r="E385">
        <v>154.98344421386719</v>
      </c>
      <c r="F385">
        <v>154.97871398925781</v>
      </c>
      <c r="G385">
        <v>154.97871398925781</v>
      </c>
      <c r="H385">
        <v>154.97871398925781</v>
      </c>
      <c r="I385">
        <v>154.97871398925781</v>
      </c>
      <c r="J385">
        <v>154.97634887695312</v>
      </c>
      <c r="K385">
        <v>154.97634887695312</v>
      </c>
      <c r="L385">
        <v>154.97634887695312</v>
      </c>
      <c r="M385">
        <v>154.97634887695312</v>
      </c>
      <c r="N385">
        <v>154.97634887695312</v>
      </c>
      <c r="O385">
        <v>154.97871398925781</v>
      </c>
      <c r="P385">
        <v>154.97634887695312</v>
      </c>
      <c r="Q385">
        <v>154.97161865234375</v>
      </c>
      <c r="R385">
        <v>154.9810791015625</v>
      </c>
      <c r="U385">
        <v>154.97871398925781</v>
      </c>
      <c r="V385">
        <v>154.97871398925781</v>
      </c>
      <c r="W385">
        <v>154.97871398925781</v>
      </c>
      <c r="Z385">
        <v>154.97634887695312</v>
      </c>
      <c r="AA385">
        <v>154.9810791015625</v>
      </c>
      <c r="AB385">
        <v>154.97634887695312</v>
      </c>
      <c r="AC385">
        <v>154.97871398925781</v>
      </c>
      <c r="AD385">
        <v>154.97398376464844</v>
      </c>
      <c r="AE385">
        <v>154.96688842773437</v>
      </c>
      <c r="AF385">
        <v>154.97398376464844</v>
      </c>
      <c r="AG385">
        <v>154.97634887695312</v>
      </c>
      <c r="AH385" s="2">
        <f t="shared" si="239"/>
        <v>3.553919860041878E-3</v>
      </c>
      <c r="AI385" s="2">
        <f t="shared" si="240"/>
        <v>154.96688842773437</v>
      </c>
      <c r="AJ385" s="2">
        <f t="shared" si="241"/>
        <v>154.97228502161201</v>
      </c>
      <c r="AK385" s="2">
        <f t="shared" si="242"/>
        <v>154.97761590140206</v>
      </c>
      <c r="AL385" s="2">
        <f t="shared" si="243"/>
        <v>154.98294678119211</v>
      </c>
      <c r="AM385" s="2">
        <f t="shared" si="244"/>
        <v>154.98580932617187</v>
      </c>
      <c r="AN385" s="89"/>
      <c r="AO385" s="64">
        <f t="shared" ref="AO385" ca="1" si="307">AN383</f>
        <v>281.42057484297789</v>
      </c>
      <c r="AP385" s="88"/>
      <c r="AQ385" s="88"/>
      <c r="AR385" s="88"/>
      <c r="AS385" s="88"/>
      <c r="AT385" s="2"/>
      <c r="AU385" s="123"/>
      <c r="AV385" s="156"/>
    </row>
    <row r="386" spans="1:48">
      <c r="A386" s="14" t="str">
        <f>'data organization'!S387</f>
        <v>384:17:1.7:HI</v>
      </c>
      <c r="B386">
        <v>288.72357177734375</v>
      </c>
      <c r="C386">
        <v>286.37750244140625</v>
      </c>
      <c r="D386">
        <v>294.97976684570312</v>
      </c>
      <c r="E386">
        <v>312.96633911132812</v>
      </c>
      <c r="F386">
        <v>294.19775390625</v>
      </c>
      <c r="G386">
        <v>280.43411254882812</v>
      </c>
      <c r="H386">
        <v>285.12628173828125</v>
      </c>
      <c r="I386">
        <v>281.37255859375</v>
      </c>
      <c r="J386">
        <v>278.87005615234375</v>
      </c>
      <c r="K386">
        <v>308.27420043945312</v>
      </c>
      <c r="L386">
        <v>269.32937622070312</v>
      </c>
      <c r="M386">
        <v>235.5458984375</v>
      </c>
      <c r="N386">
        <v>264.32440185546875</v>
      </c>
      <c r="O386">
        <v>249.93515014648437</v>
      </c>
      <c r="P386">
        <v>231.79217529296875</v>
      </c>
      <c r="Q386">
        <v>233.35621643066406</v>
      </c>
      <c r="R386">
        <v>260.10147094726562</v>
      </c>
      <c r="U386">
        <v>362.23391723632812</v>
      </c>
      <c r="V386">
        <v>272.1446533203125</v>
      </c>
      <c r="W386">
        <v>280.12130737304687</v>
      </c>
      <c r="Z386">
        <v>292.94650268554687</v>
      </c>
      <c r="AA386">
        <v>348.31387329101562</v>
      </c>
      <c r="AB386">
        <v>265.26284790039062</v>
      </c>
      <c r="AC386">
        <v>280.9033203125</v>
      </c>
      <c r="AD386">
        <v>313.43557739257812</v>
      </c>
      <c r="AE386">
        <v>195.81903076171875</v>
      </c>
      <c r="AF386">
        <v>243.678955078125</v>
      </c>
      <c r="AG386">
        <v>239.6124267578125</v>
      </c>
      <c r="AH386" s="2">
        <f t="shared" si="239"/>
        <v>35.138333194977733</v>
      </c>
      <c r="AI386" s="2">
        <f t="shared" si="240"/>
        <v>195.81903076171875</v>
      </c>
      <c r="AJ386" s="2">
        <f t="shared" si="241"/>
        <v>224.08461610021618</v>
      </c>
      <c r="AK386" s="2">
        <f t="shared" si="242"/>
        <v>276.79211589268277</v>
      </c>
      <c r="AL386" s="2">
        <f t="shared" si="243"/>
        <v>329.49961568514937</v>
      </c>
      <c r="AM386" s="2">
        <f t="shared" si="244"/>
        <v>362.23391723632812</v>
      </c>
      <c r="AN386" s="89">
        <f ca="1">INDIRECT("'calcBLUE(2)'!R"&amp;ROW('calcBLUE(2)'!$V$17)+(ROW(AN386)-ROW($AN$116))/3&amp;"C"&amp;COLUMN('calcBLUE(2)'!$V$17),FALSE)</f>
        <v>275.93814646462766</v>
      </c>
      <c r="AO386" s="64">
        <f t="shared" ref="AO386" ca="1" si="308">AN386</f>
        <v>275.93814646462766</v>
      </c>
      <c r="AP386" s="88">
        <f>AK386-AK389</f>
        <v>5.613817487444237</v>
      </c>
      <c r="AQ386" s="88">
        <f>AK387-AK390</f>
        <v>6.9865204947335542</v>
      </c>
      <c r="AR386" s="88">
        <f>AK388-AK391</f>
        <v>1.6048976353317812E-3</v>
      </c>
      <c r="AS386" s="88">
        <f>data3!AM386</f>
        <v>0.13695080049576358</v>
      </c>
      <c r="AT386" s="2"/>
      <c r="AU386" s="123"/>
      <c r="AV386" s="156"/>
    </row>
    <row r="387" spans="1:48">
      <c r="A387" s="14" t="str">
        <f>'data organization'!S388</f>
        <v>385:17:1.7:LO</v>
      </c>
      <c r="B387">
        <v>298.85556030273437</v>
      </c>
      <c r="C387">
        <v>305.41885375976562</v>
      </c>
      <c r="D387">
        <v>309.212646484375</v>
      </c>
      <c r="E387">
        <v>344.13482666015625</v>
      </c>
      <c r="F387">
        <v>307.07257080078125</v>
      </c>
      <c r="G387">
        <v>300.80682373046875</v>
      </c>
      <c r="H387">
        <v>307.65621948242187</v>
      </c>
      <c r="I387">
        <v>290.76446533203125</v>
      </c>
      <c r="J387">
        <v>273.58090209960937</v>
      </c>
      <c r="K387">
        <v>315.1064453125</v>
      </c>
      <c r="L387">
        <v>277.99267578125</v>
      </c>
      <c r="M387">
        <v>259.1611328125</v>
      </c>
      <c r="N387">
        <v>287.30258178710937</v>
      </c>
      <c r="O387">
        <v>249.06729125976562</v>
      </c>
      <c r="P387">
        <v>247.44219970703125</v>
      </c>
      <c r="Q387">
        <v>255.53330993652344</v>
      </c>
      <c r="R387">
        <v>283.13116455078125</v>
      </c>
      <c r="U387">
        <v>374.93133544921875</v>
      </c>
      <c r="V387">
        <v>294.43807983398437</v>
      </c>
      <c r="W387">
        <v>299.582275390625</v>
      </c>
      <c r="Z387">
        <v>309.37286376953125</v>
      </c>
      <c r="AA387">
        <v>374.85693359375</v>
      </c>
      <c r="AB387">
        <v>274.5880126953125</v>
      </c>
      <c r="AC387">
        <v>296.27490234375</v>
      </c>
      <c r="AD387">
        <v>324.89126586914062</v>
      </c>
      <c r="AE387">
        <v>206.24284362792969</v>
      </c>
      <c r="AF387">
        <v>256.50607299804687</v>
      </c>
      <c r="AG387">
        <v>245.7198486328125</v>
      </c>
      <c r="AH387" s="2">
        <f t="shared" ref="AH387:AH450" si="309">STDEV(B387:AG387)</f>
        <v>37.250714638850361</v>
      </c>
      <c r="AI387" s="2">
        <f t="shared" ref="AI387:AI450" si="310">MIN(B387:AG387)</f>
        <v>206.24284362792969</v>
      </c>
      <c r="AJ387" s="2">
        <f t="shared" ref="AJ387:AJ450" si="311">AK387-1.5*AH387</f>
        <v>235.89693175614968</v>
      </c>
      <c r="AK387" s="2">
        <f t="shared" ref="AK387:AK450" si="312">AVERAGE(B387:AG387)</f>
        <v>291.77300371442522</v>
      </c>
      <c r="AL387" s="2">
        <f t="shared" ref="AL387:AL450" si="313">AK387+1.5*AH387</f>
        <v>347.64907567270075</v>
      </c>
      <c r="AM387" s="2">
        <f t="shared" ref="AM387:AM450" si="314">MAX(B387:AG387)</f>
        <v>374.93133544921875</v>
      </c>
      <c r="AN387" s="89"/>
      <c r="AO387" s="64">
        <f t="shared" ref="AO387" ca="1" si="315">AN386</f>
        <v>275.93814646462766</v>
      </c>
      <c r="AP387" s="88"/>
      <c r="AQ387" s="88"/>
      <c r="AR387" s="88"/>
      <c r="AS387" s="88"/>
      <c r="AT387" s="2"/>
      <c r="AU387" s="123"/>
      <c r="AV387" s="156"/>
    </row>
    <row r="388" spans="1:48">
      <c r="A388" s="14" t="str">
        <f>'data organization'!S389</f>
        <v>386:17:1.7:HS</v>
      </c>
      <c r="B388">
        <v>154.97871398925781</v>
      </c>
      <c r="C388">
        <v>154.97871398925781</v>
      </c>
      <c r="D388">
        <v>154.9810791015625</v>
      </c>
      <c r="E388">
        <v>154.9810791015625</v>
      </c>
      <c r="F388">
        <v>154.97871398925781</v>
      </c>
      <c r="G388">
        <v>154.97871398925781</v>
      </c>
      <c r="H388">
        <v>154.9810791015625</v>
      </c>
      <c r="I388">
        <v>154.97871398925781</v>
      </c>
      <c r="J388">
        <v>154.97161865234375</v>
      </c>
      <c r="K388">
        <v>154.97871398925781</v>
      </c>
      <c r="L388">
        <v>154.97871398925781</v>
      </c>
      <c r="M388">
        <v>154.97634887695312</v>
      </c>
      <c r="N388">
        <v>154.97398376464844</v>
      </c>
      <c r="O388">
        <v>154.97634887695312</v>
      </c>
      <c r="P388">
        <v>154.97398376464844</v>
      </c>
      <c r="Q388">
        <v>154.97398376464844</v>
      </c>
      <c r="R388">
        <v>154.97634887695312</v>
      </c>
      <c r="U388">
        <v>154.9810791015625</v>
      </c>
      <c r="V388">
        <v>154.97634887695312</v>
      </c>
      <c r="W388">
        <v>154.97871398925781</v>
      </c>
      <c r="Z388">
        <v>154.97871398925781</v>
      </c>
      <c r="AA388">
        <v>154.98344421386719</v>
      </c>
      <c r="AB388">
        <v>154.97871398925781</v>
      </c>
      <c r="AC388">
        <v>154.97634887695312</v>
      </c>
      <c r="AD388">
        <v>154.97634887695312</v>
      </c>
      <c r="AE388">
        <v>154.96688842773437</v>
      </c>
      <c r="AF388">
        <v>154.97161865234375</v>
      </c>
      <c r="AG388">
        <v>154.97871398925781</v>
      </c>
      <c r="AH388" s="2">
        <f t="shared" si="309"/>
        <v>3.4866604182255071E-3</v>
      </c>
      <c r="AI388" s="2">
        <f t="shared" si="310"/>
        <v>154.96688842773437</v>
      </c>
      <c r="AJ388" s="2">
        <f t="shared" si="311"/>
        <v>154.97204803758837</v>
      </c>
      <c r="AK388" s="2">
        <f t="shared" si="312"/>
        <v>154.97727802821569</v>
      </c>
      <c r="AL388" s="2">
        <f t="shared" si="313"/>
        <v>154.98250801884302</v>
      </c>
      <c r="AM388" s="2">
        <f t="shared" si="314"/>
        <v>154.98344421386719</v>
      </c>
      <c r="AN388" s="89"/>
      <c r="AO388" s="64">
        <f t="shared" ref="AO388" ca="1" si="316">AN386</f>
        <v>275.93814646462766</v>
      </c>
      <c r="AP388" s="88"/>
      <c r="AQ388" s="88"/>
      <c r="AR388" s="88"/>
      <c r="AS388" s="88"/>
      <c r="AT388" s="2"/>
      <c r="AU388" s="123"/>
      <c r="AV388" s="156"/>
    </row>
    <row r="389" spans="1:48">
      <c r="A389" s="14" t="str">
        <f>'data organization'!S390</f>
        <v>387:17:1.68:HI</v>
      </c>
      <c r="B389">
        <v>282.78018188476562</v>
      </c>
      <c r="C389">
        <v>280.59051513671875</v>
      </c>
      <c r="D389">
        <v>289.03640747070312</v>
      </c>
      <c r="E389">
        <v>306.55374145507812</v>
      </c>
      <c r="F389">
        <v>288.25436401367187</v>
      </c>
      <c r="G389">
        <v>274.80352783203125</v>
      </c>
      <c r="H389">
        <v>279.33929443359375</v>
      </c>
      <c r="I389">
        <v>275.5855712890625</v>
      </c>
      <c r="J389">
        <v>273.239501953125</v>
      </c>
      <c r="K389">
        <v>302.01800537109375</v>
      </c>
      <c r="L389">
        <v>264.0115966796875</v>
      </c>
      <c r="M389">
        <v>230.69734191894531</v>
      </c>
      <c r="N389">
        <v>259.00665283203125</v>
      </c>
      <c r="O389">
        <v>244.93019104003906</v>
      </c>
      <c r="P389">
        <v>227.10002136230469</v>
      </c>
      <c r="Q389">
        <v>228.66407775878906</v>
      </c>
      <c r="R389">
        <v>254.94010925292969</v>
      </c>
      <c r="U389">
        <v>354.88287353515625</v>
      </c>
      <c r="V389">
        <v>266.67047119140625</v>
      </c>
      <c r="W389">
        <v>274.33432006835937</v>
      </c>
      <c r="Z389">
        <v>287.00314331054687</v>
      </c>
      <c r="AA389">
        <v>341.1192626953125</v>
      </c>
      <c r="AB389">
        <v>259.945068359375</v>
      </c>
      <c r="AC389">
        <v>275.27276611328125</v>
      </c>
      <c r="AD389">
        <v>307.02297973632812</v>
      </c>
      <c r="AE389">
        <v>191.75250244140625</v>
      </c>
      <c r="AF389">
        <v>238.67399597167969</v>
      </c>
      <c r="AG389">
        <v>234.76387023925781</v>
      </c>
      <c r="AH389" s="2">
        <f t="shared" si="309"/>
        <v>34.414966251337923</v>
      </c>
      <c r="AI389" s="2">
        <f t="shared" si="310"/>
        <v>191.75250244140625</v>
      </c>
      <c r="AJ389" s="2">
        <f t="shared" si="311"/>
        <v>219.55584902823165</v>
      </c>
      <c r="AK389" s="2">
        <f t="shared" si="312"/>
        <v>271.17829840523854</v>
      </c>
      <c r="AL389" s="2">
        <f t="shared" si="313"/>
        <v>322.80074778224542</v>
      </c>
      <c r="AM389" s="2">
        <f t="shared" si="314"/>
        <v>354.88287353515625</v>
      </c>
      <c r="AN389" s="89">
        <f ca="1">INDIRECT("'calcBLUE(2)'!R"&amp;ROW('calcBLUE(2)'!$V$17)+(ROW(AN389)-ROW($AN$116))/3&amp;"C"&amp;COLUMN('calcBLUE(2)'!$V$17),FALSE)</f>
        <v>270.40033252029428</v>
      </c>
      <c r="AO389" s="64">
        <f t="shared" ref="AO389" ca="1" si="317">AN389</f>
        <v>270.40033252029428</v>
      </c>
      <c r="AP389" s="88">
        <f>AK389-AK392</f>
        <v>5.5858928135463088</v>
      </c>
      <c r="AQ389" s="88">
        <f>AK390-AK393</f>
        <v>7.6570309230258999</v>
      </c>
      <c r="AR389" s="88">
        <f>AK391-AK394</f>
        <v>8.4468296597606241E-4</v>
      </c>
      <c r="AS389" s="88">
        <f>data3!AM389</f>
        <v>0.13570927035423974</v>
      </c>
      <c r="AT389" s="2"/>
      <c r="AU389" s="123"/>
      <c r="AV389" s="156"/>
    </row>
    <row r="390" spans="1:48">
      <c r="A390" s="14" t="str">
        <f>'data organization'!S391</f>
        <v>388:17:1.68:LO</v>
      </c>
      <c r="B390">
        <v>291.17074584960937</v>
      </c>
      <c r="C390">
        <v>298.9871826171875</v>
      </c>
      <c r="D390">
        <v>301.80819702148437</v>
      </c>
      <c r="E390">
        <v>334.97366333007812</v>
      </c>
      <c r="F390">
        <v>298.72396850585937</v>
      </c>
      <c r="G390">
        <v>293.87158203125</v>
      </c>
      <c r="H390">
        <v>299.52505493164062</v>
      </c>
      <c r="I390">
        <v>284.34423828125</v>
      </c>
      <c r="J390">
        <v>263.08651733398437</v>
      </c>
      <c r="K390">
        <v>309.00665283203125</v>
      </c>
      <c r="L390">
        <v>271.30349731445312</v>
      </c>
      <c r="M390">
        <v>255.16136169433594</v>
      </c>
      <c r="N390">
        <v>280.893798828125</v>
      </c>
      <c r="O390">
        <v>241.0677490234375</v>
      </c>
      <c r="P390">
        <v>241.61135864257812</v>
      </c>
      <c r="Q390">
        <v>249.76539611816406</v>
      </c>
      <c r="R390">
        <v>276.00137329101562</v>
      </c>
      <c r="U390">
        <v>371.39505004882812</v>
      </c>
      <c r="V390">
        <v>287.01077270507812</v>
      </c>
      <c r="W390">
        <v>292.15496826171875</v>
      </c>
      <c r="Z390">
        <v>303.68505859375</v>
      </c>
      <c r="AA390">
        <v>365.8331298828125</v>
      </c>
      <c r="AB390">
        <v>267.70428466796875</v>
      </c>
      <c r="AC390">
        <v>288.75601196289062</v>
      </c>
      <c r="AD390">
        <v>315.59854125976562</v>
      </c>
      <c r="AE390">
        <v>199.64523315429687</v>
      </c>
      <c r="AF390">
        <v>250.76676940917969</v>
      </c>
      <c r="AG390">
        <v>240.16937255859375</v>
      </c>
      <c r="AH390" s="2">
        <f t="shared" si="309"/>
        <v>36.966600153618707</v>
      </c>
      <c r="AI390" s="2">
        <f t="shared" si="310"/>
        <v>199.64523315429687</v>
      </c>
      <c r="AJ390" s="2">
        <f t="shared" si="311"/>
        <v>229.3365829892636</v>
      </c>
      <c r="AK390" s="2">
        <f t="shared" si="312"/>
        <v>284.78648321969166</v>
      </c>
      <c r="AL390" s="2">
        <f t="shared" si="313"/>
        <v>340.23638345011972</v>
      </c>
      <c r="AM390" s="2">
        <f t="shared" si="314"/>
        <v>371.39505004882812</v>
      </c>
      <c r="AN390" s="89"/>
      <c r="AO390" s="64">
        <f t="shared" ref="AO390" ca="1" si="318">AN389</f>
        <v>270.40033252029428</v>
      </c>
      <c r="AP390" s="88"/>
      <c r="AQ390" s="88"/>
      <c r="AR390" s="88"/>
      <c r="AS390" s="88"/>
      <c r="AT390" s="2"/>
      <c r="AU390" s="123"/>
      <c r="AV390" s="156"/>
    </row>
    <row r="391" spans="1:48">
      <c r="A391" s="14" t="str">
        <f>'data organization'!S392</f>
        <v>389:17:1.68:HS</v>
      </c>
      <c r="B391">
        <v>154.97871398925781</v>
      </c>
      <c r="C391">
        <v>154.97398376464844</v>
      </c>
      <c r="D391">
        <v>154.97871398925781</v>
      </c>
      <c r="E391">
        <v>154.97871398925781</v>
      </c>
      <c r="F391">
        <v>154.9810791015625</v>
      </c>
      <c r="G391">
        <v>154.97871398925781</v>
      </c>
      <c r="H391">
        <v>154.9810791015625</v>
      </c>
      <c r="I391">
        <v>154.97871398925781</v>
      </c>
      <c r="J391">
        <v>154.97161865234375</v>
      </c>
      <c r="K391">
        <v>154.97634887695312</v>
      </c>
      <c r="L391">
        <v>154.9810791015625</v>
      </c>
      <c r="M391">
        <v>154.97398376464844</v>
      </c>
      <c r="N391">
        <v>154.97161865234375</v>
      </c>
      <c r="O391">
        <v>154.97398376464844</v>
      </c>
      <c r="P391">
        <v>154.96452331542969</v>
      </c>
      <c r="Q391">
        <v>154.97398376464844</v>
      </c>
      <c r="R391">
        <v>154.97871398925781</v>
      </c>
      <c r="U391">
        <v>154.97871398925781</v>
      </c>
      <c r="V391">
        <v>154.97634887695312</v>
      </c>
      <c r="W391">
        <v>154.97634887695312</v>
      </c>
      <c r="Z391">
        <v>154.96925354003906</v>
      </c>
      <c r="AA391">
        <v>154.9810791015625</v>
      </c>
      <c r="AB391">
        <v>154.97398376464844</v>
      </c>
      <c r="AC391">
        <v>154.97871398925781</v>
      </c>
      <c r="AD391">
        <v>154.97634887695312</v>
      </c>
      <c r="AE391">
        <v>154.962158203125</v>
      </c>
      <c r="AF391">
        <v>154.97398376464844</v>
      </c>
      <c r="AG391">
        <v>154.97634887695312</v>
      </c>
      <c r="AH391" s="2">
        <f t="shared" si="309"/>
        <v>4.6799016395173585E-3</v>
      </c>
      <c r="AI391" s="2">
        <f t="shared" si="310"/>
        <v>154.962158203125</v>
      </c>
      <c r="AJ391" s="2">
        <f t="shared" si="311"/>
        <v>154.96865327812108</v>
      </c>
      <c r="AK391" s="2">
        <f t="shared" si="312"/>
        <v>154.97567313058036</v>
      </c>
      <c r="AL391" s="2">
        <f t="shared" si="313"/>
        <v>154.98269298303964</v>
      </c>
      <c r="AM391" s="2">
        <f t="shared" si="314"/>
        <v>154.9810791015625</v>
      </c>
      <c r="AN391" s="89"/>
      <c r="AO391" s="64">
        <f t="shared" ref="AO391" ca="1" si="319">AN389</f>
        <v>270.40033252029428</v>
      </c>
      <c r="AP391" s="88"/>
      <c r="AQ391" s="88"/>
      <c r="AR391" s="88"/>
      <c r="AS391" s="88"/>
      <c r="AT391" s="2"/>
      <c r="AU391" s="123"/>
      <c r="AV391" s="156"/>
    </row>
    <row r="392" spans="1:48">
      <c r="A392" s="14" t="str">
        <f>'data organization'!S393</f>
        <v>390:17:1.66:HI</v>
      </c>
      <c r="B392">
        <v>276.99319458007812</v>
      </c>
      <c r="C392">
        <v>274.80352783203125</v>
      </c>
      <c r="D392">
        <v>283.093017578125</v>
      </c>
      <c r="E392">
        <v>300.29754638671875</v>
      </c>
      <c r="F392">
        <v>282.31097412109375</v>
      </c>
      <c r="G392">
        <v>269.1729736328125</v>
      </c>
      <c r="H392">
        <v>273.70870971679687</v>
      </c>
      <c r="I392">
        <v>269.798583984375</v>
      </c>
      <c r="J392">
        <v>267.60891723632812</v>
      </c>
      <c r="K392">
        <v>295.76181030273437</v>
      </c>
      <c r="L392">
        <v>258.53741455078125</v>
      </c>
      <c r="M392">
        <v>226.00518798828125</v>
      </c>
      <c r="N392">
        <v>253.532470703125</v>
      </c>
      <c r="O392">
        <v>239.92523193359375</v>
      </c>
      <c r="P392">
        <v>222.40786743164062</v>
      </c>
      <c r="Q392">
        <v>223.971923828125</v>
      </c>
      <c r="R392">
        <v>249.62234497070313</v>
      </c>
      <c r="U392">
        <v>347.5318603515625</v>
      </c>
      <c r="V392">
        <v>261.19631958007813</v>
      </c>
      <c r="W392">
        <v>268.7037353515625</v>
      </c>
      <c r="Z392">
        <v>281.05975341796875</v>
      </c>
      <c r="AA392">
        <v>334.08102416992187</v>
      </c>
      <c r="AB392">
        <v>254.62730407714844</v>
      </c>
      <c r="AC392">
        <v>269.64218139648437</v>
      </c>
      <c r="AD392">
        <v>300.76675415039062</v>
      </c>
      <c r="AE392">
        <v>187.84237670898437</v>
      </c>
      <c r="AF392">
        <v>233.66903686523437</v>
      </c>
      <c r="AG392">
        <v>229.91531372070312</v>
      </c>
      <c r="AH392" s="2">
        <f t="shared" si="309"/>
        <v>33.705136440865942</v>
      </c>
      <c r="AI392" s="2">
        <f t="shared" si="310"/>
        <v>187.84237670898437</v>
      </c>
      <c r="AJ392" s="2">
        <f t="shared" si="311"/>
        <v>215.03470093039331</v>
      </c>
      <c r="AK392" s="2">
        <f t="shared" si="312"/>
        <v>265.59240559169223</v>
      </c>
      <c r="AL392" s="2">
        <f t="shared" si="313"/>
        <v>316.15011025299111</v>
      </c>
      <c r="AM392" s="2">
        <f t="shared" si="314"/>
        <v>347.5318603515625</v>
      </c>
      <c r="AN392" s="89">
        <f ca="1">INDIRECT("'calcBLUE(2)'!R"&amp;ROW('calcBLUE(2)'!$V$17)+(ROW(AN392)-ROW($AN$116))/3&amp;"C"&amp;COLUMN('calcBLUE(2)'!$V$17),FALSE)</f>
        <v>264.9127217358195</v>
      </c>
      <c r="AO392" s="64">
        <f t="shared" ref="AO392" ca="1" si="320">AN392</f>
        <v>264.9127217358195</v>
      </c>
      <c r="AP392" s="88">
        <f>AK392-AK395</f>
        <v>5.5076893397740037</v>
      </c>
      <c r="AQ392" s="88">
        <f>AK393-AK396</f>
        <v>7.1160861424037876</v>
      </c>
      <c r="AR392" s="88">
        <f>AK394-AK397</f>
        <v>-1.2670244489640936E-3</v>
      </c>
      <c r="AS392" s="88">
        <f>data3!AM392</f>
        <v>0.13509738060735899</v>
      </c>
      <c r="AT392" s="2"/>
      <c r="AU392" s="123"/>
      <c r="AV392" s="156"/>
    </row>
    <row r="393" spans="1:48">
      <c r="A393" s="14" t="str">
        <f>'data organization'!S394</f>
        <v>391:17:1.66:LO</v>
      </c>
      <c r="B393">
        <v>282.07257080078125</v>
      </c>
      <c r="C393">
        <v>291.41107177734375</v>
      </c>
      <c r="D393">
        <v>294.12908935546875</v>
      </c>
      <c r="E393">
        <v>326.49920654296875</v>
      </c>
      <c r="F393">
        <v>289.87753295898437</v>
      </c>
      <c r="G393">
        <v>286.1009521484375</v>
      </c>
      <c r="H393">
        <v>291.31381225585937</v>
      </c>
      <c r="I393">
        <v>277.19158935546875</v>
      </c>
      <c r="J393">
        <v>255.14419555664062</v>
      </c>
      <c r="K393">
        <v>301.8883056640625</v>
      </c>
      <c r="L393">
        <v>264.05929565429687</v>
      </c>
      <c r="M393">
        <v>249.02723693847656</v>
      </c>
      <c r="N393">
        <v>275.25177001953125</v>
      </c>
      <c r="O393">
        <v>234.33279418945312</v>
      </c>
      <c r="P393">
        <v>234.24696350097656</v>
      </c>
      <c r="Q393">
        <v>241.68574523925781</v>
      </c>
      <c r="R393">
        <v>269.00320434570312</v>
      </c>
      <c r="U393">
        <v>357.38726806640625</v>
      </c>
      <c r="V393">
        <v>279.77224731445312</v>
      </c>
      <c r="W393">
        <v>284.47586059570312</v>
      </c>
      <c r="Z393">
        <v>294.36941528320312</v>
      </c>
      <c r="AA393">
        <v>350.62942504882812</v>
      </c>
      <c r="AB393">
        <v>262.14810180664062</v>
      </c>
      <c r="AC393">
        <v>281.40878295898437</v>
      </c>
      <c r="AD393">
        <v>307.12405395507812</v>
      </c>
      <c r="AE393">
        <v>199.66812133789063</v>
      </c>
      <c r="AF393">
        <v>244.82147216796875</v>
      </c>
      <c r="AG393">
        <v>234.58457946777344</v>
      </c>
      <c r="AH393" s="2">
        <f t="shared" si="309"/>
        <v>34.774644281868298</v>
      </c>
      <c r="AI393" s="2">
        <f t="shared" si="310"/>
        <v>199.66812133789063</v>
      </c>
      <c r="AJ393" s="2">
        <f t="shared" si="311"/>
        <v>224.96748587386332</v>
      </c>
      <c r="AK393" s="2">
        <f t="shared" si="312"/>
        <v>277.12945229666576</v>
      </c>
      <c r="AL393" s="2">
        <f t="shared" si="313"/>
        <v>329.2914187194682</v>
      </c>
      <c r="AM393" s="2">
        <f t="shared" si="314"/>
        <v>357.38726806640625</v>
      </c>
      <c r="AN393" s="89"/>
      <c r="AO393" s="64">
        <f t="shared" ref="AO393" ca="1" si="321">AN392</f>
        <v>264.9127217358195</v>
      </c>
      <c r="AP393" s="88"/>
      <c r="AQ393" s="88"/>
      <c r="AR393" s="88"/>
      <c r="AS393" s="88"/>
      <c r="AT393" s="2"/>
      <c r="AU393" s="123"/>
      <c r="AV393" s="156"/>
    </row>
    <row r="394" spans="1:48">
      <c r="A394" s="14" t="str">
        <f>'data organization'!S395</f>
        <v>392:17:1.66:HS</v>
      </c>
      <c r="B394">
        <v>154.97398376464844</v>
      </c>
      <c r="C394">
        <v>154.97398376464844</v>
      </c>
      <c r="D394">
        <v>154.9810791015625</v>
      </c>
      <c r="E394">
        <v>154.97871398925781</v>
      </c>
      <c r="F394">
        <v>154.97871398925781</v>
      </c>
      <c r="G394">
        <v>154.97634887695312</v>
      </c>
      <c r="H394">
        <v>154.97871398925781</v>
      </c>
      <c r="I394">
        <v>154.97871398925781</v>
      </c>
      <c r="J394">
        <v>154.97398376464844</v>
      </c>
      <c r="K394">
        <v>154.97398376464844</v>
      </c>
      <c r="L394">
        <v>154.97634887695312</v>
      </c>
      <c r="M394">
        <v>154.97161865234375</v>
      </c>
      <c r="N394">
        <v>154.97634887695312</v>
      </c>
      <c r="O394">
        <v>154.97161865234375</v>
      </c>
      <c r="P394">
        <v>154.96688842773437</v>
      </c>
      <c r="Q394">
        <v>154.97398376464844</v>
      </c>
      <c r="R394">
        <v>154.97634887695312</v>
      </c>
      <c r="U394">
        <v>154.97871398925781</v>
      </c>
      <c r="V394">
        <v>154.97634887695312</v>
      </c>
      <c r="W394">
        <v>154.97634887695312</v>
      </c>
      <c r="Z394">
        <v>154.97398376464844</v>
      </c>
      <c r="AA394">
        <v>154.97634887695312</v>
      </c>
      <c r="AB394">
        <v>154.97398376464844</v>
      </c>
      <c r="AC394">
        <v>154.97161865234375</v>
      </c>
      <c r="AD394">
        <v>154.97398376464844</v>
      </c>
      <c r="AE394">
        <v>154.962158203125</v>
      </c>
      <c r="AF394">
        <v>154.97634887695312</v>
      </c>
      <c r="AG394">
        <v>154.97398376464844</v>
      </c>
      <c r="AH394" s="2">
        <f t="shared" si="309"/>
        <v>3.8198325494446655E-3</v>
      </c>
      <c r="AI394" s="2">
        <f t="shared" si="310"/>
        <v>154.962158203125</v>
      </c>
      <c r="AJ394" s="2">
        <f t="shared" si="311"/>
        <v>154.96909869879022</v>
      </c>
      <c r="AK394" s="2">
        <f t="shared" si="312"/>
        <v>154.97482844761439</v>
      </c>
      <c r="AL394" s="2">
        <f t="shared" si="313"/>
        <v>154.98055819643855</v>
      </c>
      <c r="AM394" s="2">
        <f t="shared" si="314"/>
        <v>154.9810791015625</v>
      </c>
      <c r="AN394" s="89"/>
      <c r="AO394" s="64">
        <f t="shared" ref="AO394" ca="1" si="322">AN392</f>
        <v>264.9127217358195</v>
      </c>
      <c r="AP394" s="88"/>
      <c r="AQ394" s="88"/>
      <c r="AR394" s="88"/>
      <c r="AS394" s="88"/>
      <c r="AT394" s="2"/>
      <c r="AU394" s="123"/>
      <c r="AV394" s="156"/>
    </row>
    <row r="395" spans="1:48">
      <c r="A395" s="14" t="str">
        <f>'data organization'!S396</f>
        <v>393:17:1.64:HI</v>
      </c>
      <c r="B395">
        <v>271.36264038085937</v>
      </c>
      <c r="C395">
        <v>269.01657104492187</v>
      </c>
      <c r="D395">
        <v>277.14962768554687</v>
      </c>
      <c r="E395">
        <v>294.04135131835937</v>
      </c>
      <c r="F395">
        <v>276.52398681640625</v>
      </c>
      <c r="G395">
        <v>263.54238891601562</v>
      </c>
      <c r="H395">
        <v>267.92172241210937</v>
      </c>
      <c r="I395">
        <v>264.32440185546875</v>
      </c>
      <c r="J395">
        <v>261.97833251953125</v>
      </c>
      <c r="K395">
        <v>289.66201782226562</v>
      </c>
      <c r="L395">
        <v>253.06324768066406</v>
      </c>
      <c r="M395">
        <v>221.31303405761719</v>
      </c>
      <c r="N395">
        <v>248.37109375</v>
      </c>
      <c r="O395">
        <v>234.92027282714844</v>
      </c>
      <c r="P395">
        <v>217.71572875976562</v>
      </c>
      <c r="Q395">
        <v>219.43617248535156</v>
      </c>
      <c r="R395">
        <v>244.46096801757812</v>
      </c>
      <c r="U395">
        <v>340.33721923828125</v>
      </c>
      <c r="V395">
        <v>255.72213745117187</v>
      </c>
      <c r="W395">
        <v>263.22958374023437</v>
      </c>
      <c r="Z395">
        <v>275.27276611328125</v>
      </c>
      <c r="AA395">
        <v>327.19921875</v>
      </c>
      <c r="AB395">
        <v>249.30952453613281</v>
      </c>
      <c r="AC395">
        <v>264.0115966796875</v>
      </c>
      <c r="AD395">
        <v>294.51055908203125</v>
      </c>
      <c r="AE395">
        <v>183.9322509765625</v>
      </c>
      <c r="AF395">
        <v>228.82048034667969</v>
      </c>
      <c r="AG395">
        <v>225.22315979003906</v>
      </c>
      <c r="AH395" s="2">
        <f t="shared" si="309"/>
        <v>33.008885752546469</v>
      </c>
      <c r="AI395" s="2">
        <f t="shared" si="310"/>
        <v>183.9322509765625</v>
      </c>
      <c r="AJ395" s="2">
        <f t="shared" si="311"/>
        <v>210.57138762309853</v>
      </c>
      <c r="AK395" s="2">
        <f t="shared" si="312"/>
        <v>260.08471625191822</v>
      </c>
      <c r="AL395" s="2">
        <f t="shared" si="313"/>
        <v>309.59804488073792</v>
      </c>
      <c r="AM395" s="2">
        <f t="shared" si="314"/>
        <v>340.33721923828125</v>
      </c>
      <c r="AN395" s="89">
        <f ca="1">INDIRECT("'calcBLUE(2)'!R"&amp;ROW('calcBLUE(2)'!$V$17)+(ROW(AN395)-ROW($AN$116))/3&amp;"C"&amp;COLUMN('calcBLUE(2)'!$V$17),FALSE)</f>
        <v>259.44985364405187</v>
      </c>
      <c r="AO395" s="64">
        <f t="shared" ref="AO395" ca="1" si="323">AN395</f>
        <v>259.44985364405187</v>
      </c>
      <c r="AP395" s="88">
        <f>AK395-AK398</f>
        <v>5.3848021371023833</v>
      </c>
      <c r="AQ395" s="88">
        <f>AK396-AK399</f>
        <v>6.9756916591098843</v>
      </c>
      <c r="AR395" s="88">
        <f>AK397-AK400</f>
        <v>1.18255615234375E-3</v>
      </c>
      <c r="AS395" s="88">
        <f>data3!AM395</f>
        <v>0.13043617433117305</v>
      </c>
      <c r="AT395" s="2"/>
      <c r="AU395" s="123"/>
      <c r="AV395" s="156"/>
    </row>
    <row r="396" spans="1:48">
      <c r="A396" s="14" t="str">
        <f>'data organization'!S397</f>
        <v>394:17:1.64:LO</v>
      </c>
      <c r="B396">
        <v>274.032958984375</v>
      </c>
      <c r="C396">
        <v>284.21835327148437</v>
      </c>
      <c r="D396">
        <v>286.49005126953125</v>
      </c>
      <c r="E396">
        <v>317.56121826171875</v>
      </c>
      <c r="F396">
        <v>282.135498046875</v>
      </c>
      <c r="G396">
        <v>280.51614379882812</v>
      </c>
      <c r="H396">
        <v>285.69467163085937</v>
      </c>
      <c r="I396">
        <v>269.16915893554687</v>
      </c>
      <c r="J396">
        <v>247.974365234375</v>
      </c>
      <c r="K396">
        <v>292.40673828125</v>
      </c>
      <c r="L396">
        <v>256.94094848632812</v>
      </c>
      <c r="M396">
        <v>243.08193969726562</v>
      </c>
      <c r="N396">
        <v>269.615478515625</v>
      </c>
      <c r="O396">
        <v>227.66651916503906</v>
      </c>
      <c r="P396">
        <v>228.57061767578125</v>
      </c>
      <c r="Q396">
        <v>236.82192993164062</v>
      </c>
      <c r="R396">
        <v>263.87045288085937</v>
      </c>
      <c r="U396">
        <v>344.7928466796875</v>
      </c>
      <c r="V396">
        <v>272.49371337890625</v>
      </c>
      <c r="W396">
        <v>276.150146484375</v>
      </c>
      <c r="Z396">
        <v>285.79193115234375</v>
      </c>
      <c r="AA396">
        <v>340.38681030273437</v>
      </c>
      <c r="AB396">
        <v>255.46463012695312</v>
      </c>
      <c r="AC396">
        <v>273.71823120117187</v>
      </c>
      <c r="AD396">
        <v>298.0716552734375</v>
      </c>
      <c r="AE396">
        <v>197.06454467773437</v>
      </c>
      <c r="AF396">
        <v>239.86038208007812</v>
      </c>
      <c r="AG396">
        <v>229.81231689453125</v>
      </c>
      <c r="AH396" s="2">
        <f t="shared" si="309"/>
        <v>33.045684135938927</v>
      </c>
      <c r="AI396" s="2">
        <f t="shared" si="310"/>
        <v>197.06454467773437</v>
      </c>
      <c r="AJ396" s="2">
        <f t="shared" si="311"/>
        <v>220.44483995035358</v>
      </c>
      <c r="AK396" s="2">
        <f t="shared" si="312"/>
        <v>270.01336615426197</v>
      </c>
      <c r="AL396" s="2">
        <f t="shared" si="313"/>
        <v>319.58189235817036</v>
      </c>
      <c r="AM396" s="2">
        <f t="shared" si="314"/>
        <v>344.7928466796875</v>
      </c>
      <c r="AN396" s="89"/>
      <c r="AO396" s="64">
        <f t="shared" ref="AO396" ca="1" si="324">AN395</f>
        <v>259.44985364405187</v>
      </c>
      <c r="AP396" s="88"/>
      <c r="AQ396" s="88"/>
      <c r="AR396" s="88"/>
      <c r="AS396" s="88"/>
      <c r="AT396" s="2"/>
      <c r="AU396" s="123"/>
      <c r="AV396" s="156"/>
    </row>
    <row r="397" spans="1:48">
      <c r="A397" s="14" t="str">
        <f>'data organization'!S398</f>
        <v>395:17:1.64:HS</v>
      </c>
      <c r="B397">
        <v>154.9810791015625</v>
      </c>
      <c r="C397">
        <v>154.97398376464844</v>
      </c>
      <c r="D397">
        <v>154.97634887695312</v>
      </c>
      <c r="E397">
        <v>154.98344421386719</v>
      </c>
      <c r="F397">
        <v>154.97871398925781</v>
      </c>
      <c r="G397">
        <v>154.97634887695312</v>
      </c>
      <c r="H397">
        <v>154.9810791015625</v>
      </c>
      <c r="I397">
        <v>154.97634887695312</v>
      </c>
      <c r="J397">
        <v>154.97634887695312</v>
      </c>
      <c r="K397">
        <v>154.97634887695312</v>
      </c>
      <c r="L397">
        <v>154.97398376464844</v>
      </c>
      <c r="M397">
        <v>154.97161865234375</v>
      </c>
      <c r="N397">
        <v>154.97634887695312</v>
      </c>
      <c r="O397">
        <v>154.97634887695312</v>
      </c>
      <c r="P397">
        <v>154.97398376464844</v>
      </c>
      <c r="Q397">
        <v>154.96688842773437</v>
      </c>
      <c r="R397">
        <v>154.9810791015625</v>
      </c>
      <c r="U397">
        <v>154.9810791015625</v>
      </c>
      <c r="V397">
        <v>154.97871398925781</v>
      </c>
      <c r="W397">
        <v>154.97871398925781</v>
      </c>
      <c r="Z397">
        <v>154.97398376464844</v>
      </c>
      <c r="AA397">
        <v>154.97871398925781</v>
      </c>
      <c r="AB397">
        <v>154.97398376464844</v>
      </c>
      <c r="AC397">
        <v>154.97161865234375</v>
      </c>
      <c r="AD397">
        <v>154.97634887695312</v>
      </c>
      <c r="AE397">
        <v>154.97398376464844</v>
      </c>
      <c r="AF397">
        <v>154.96925354003906</v>
      </c>
      <c r="AG397">
        <v>154.97398376464844</v>
      </c>
      <c r="AH397" s="2">
        <f t="shared" si="309"/>
        <v>3.7720766737542985E-3</v>
      </c>
      <c r="AI397" s="2">
        <f t="shared" si="310"/>
        <v>154.96688842773437</v>
      </c>
      <c r="AJ397" s="2">
        <f t="shared" si="311"/>
        <v>154.97043735705273</v>
      </c>
      <c r="AK397" s="2">
        <f t="shared" si="312"/>
        <v>154.97609547206335</v>
      </c>
      <c r="AL397" s="2">
        <f t="shared" si="313"/>
        <v>154.98175358707397</v>
      </c>
      <c r="AM397" s="2">
        <f t="shared" si="314"/>
        <v>154.98344421386719</v>
      </c>
      <c r="AN397" s="89"/>
      <c r="AO397" s="64">
        <f t="shared" ref="AO397" ca="1" si="325">AN395</f>
        <v>259.44985364405187</v>
      </c>
      <c r="AP397" s="88"/>
      <c r="AQ397" s="88"/>
      <c r="AR397" s="88"/>
      <c r="AS397" s="88"/>
      <c r="AT397" s="2"/>
      <c r="AU397" s="123"/>
      <c r="AV397" s="156"/>
    </row>
    <row r="398" spans="1:48">
      <c r="A398" s="14" t="str">
        <f>'data organization'!S399</f>
        <v>396:17:1.62:HI</v>
      </c>
      <c r="B398">
        <v>265.7320556640625</v>
      </c>
      <c r="C398">
        <v>263.54238891601562</v>
      </c>
      <c r="D398">
        <v>271.51904296875</v>
      </c>
      <c r="E398">
        <v>287.94155883789062</v>
      </c>
      <c r="F398">
        <v>270.73699951171875</v>
      </c>
      <c r="G398">
        <v>258.06820678710937</v>
      </c>
      <c r="H398">
        <v>262.44754028320312</v>
      </c>
      <c r="I398">
        <v>258.8502197265625</v>
      </c>
      <c r="J398">
        <v>256.66055297851562</v>
      </c>
      <c r="K398">
        <v>283.7186279296875</v>
      </c>
      <c r="L398">
        <v>247.90188598632812</v>
      </c>
      <c r="M398">
        <v>216.62089538574219</v>
      </c>
      <c r="N398">
        <v>243.20973205566406</v>
      </c>
      <c r="O398">
        <v>230.07171630859375</v>
      </c>
      <c r="P398">
        <v>213.17997741699219</v>
      </c>
      <c r="Q398">
        <v>214.74403381347656</v>
      </c>
      <c r="R398">
        <v>239.29960632324219</v>
      </c>
      <c r="U398">
        <v>333.29901123046875</v>
      </c>
      <c r="V398">
        <v>250.40435791015625</v>
      </c>
      <c r="W398">
        <v>257.75540161132812</v>
      </c>
      <c r="Z398">
        <v>269.48577880859375</v>
      </c>
      <c r="AA398">
        <v>320.47378540039062</v>
      </c>
      <c r="AB398">
        <v>244.14816284179687</v>
      </c>
      <c r="AC398">
        <v>258.53741455078125</v>
      </c>
      <c r="AD398">
        <v>288.4107666015625</v>
      </c>
      <c r="AE398">
        <v>180.17852783203125</v>
      </c>
      <c r="AF398">
        <v>224.12832641601562</v>
      </c>
      <c r="AG398">
        <v>220.53102111816406</v>
      </c>
      <c r="AH398" s="2">
        <f t="shared" si="309"/>
        <v>32.340970119363753</v>
      </c>
      <c r="AI398" s="2">
        <f t="shared" si="310"/>
        <v>180.17852783203125</v>
      </c>
      <c r="AJ398" s="2">
        <f t="shared" si="311"/>
        <v>206.1884589357702</v>
      </c>
      <c r="AK398" s="2">
        <f t="shared" si="312"/>
        <v>254.69991411481584</v>
      </c>
      <c r="AL398" s="2">
        <f t="shared" si="313"/>
        <v>303.21136929386148</v>
      </c>
      <c r="AM398" s="2">
        <f t="shared" si="314"/>
        <v>333.29901123046875</v>
      </c>
      <c r="AN398" s="89">
        <f ca="1">INDIRECT("'calcBLUE(2)'!R"&amp;ROW('calcBLUE(2)'!$V$17)+(ROW(AN398)-ROW($AN$116))/3&amp;"C"&amp;COLUMN('calcBLUE(2)'!$V$17),FALSE)</f>
        <v>254.17546851857747</v>
      </c>
      <c r="AO398" s="64">
        <f t="shared" ref="AO398" ca="1" si="326">AN398</f>
        <v>254.17546851857747</v>
      </c>
      <c r="AP398" s="88">
        <f>AK398-AK401</f>
        <v>5.2563247680664062</v>
      </c>
      <c r="AQ398" s="88">
        <f>AK399-AK402</f>
        <v>6.6219340733119907</v>
      </c>
      <c r="AR398" s="88">
        <f>AK400-AK403</f>
        <v>1.18255615234375E-3</v>
      </c>
      <c r="AS398" s="88">
        <f>data3!AM398</f>
        <v>0.12853108682940029</v>
      </c>
      <c r="AT398" s="2"/>
      <c r="AU398" s="123"/>
      <c r="AV398" s="156"/>
    </row>
    <row r="399" spans="1:48">
      <c r="A399" s="14" t="str">
        <f>'data organization'!S400</f>
        <v>397:17:1.62:LO</v>
      </c>
      <c r="B399">
        <v>266.82305908203125</v>
      </c>
      <c r="C399">
        <v>278.60494995117187</v>
      </c>
      <c r="D399">
        <v>278.26162719726562</v>
      </c>
      <c r="E399">
        <v>309.52734375</v>
      </c>
      <c r="F399">
        <v>274.08447265625</v>
      </c>
      <c r="G399">
        <v>273.82122802734375</v>
      </c>
      <c r="H399">
        <v>277.59783935546875</v>
      </c>
      <c r="I399">
        <v>261.736083984375</v>
      </c>
      <c r="J399">
        <v>241.77157592773437</v>
      </c>
      <c r="K399">
        <v>286.38131713867187</v>
      </c>
      <c r="L399">
        <v>250.600830078125</v>
      </c>
      <c r="M399">
        <v>236.36415100097656</v>
      </c>
      <c r="N399">
        <v>261.82192993164063</v>
      </c>
      <c r="O399">
        <v>222.60243225097656</v>
      </c>
      <c r="P399">
        <v>222.45364379882812</v>
      </c>
      <c r="Q399">
        <v>229.15998840332031</v>
      </c>
      <c r="R399">
        <v>260.1339111328125</v>
      </c>
      <c r="U399">
        <v>334.9393310546875</v>
      </c>
      <c r="V399">
        <v>264.61431884765625</v>
      </c>
      <c r="W399">
        <v>269.48385620117187</v>
      </c>
      <c r="Z399">
        <v>278.78231811523437</v>
      </c>
      <c r="AA399">
        <v>331.36300659179687</v>
      </c>
      <c r="AB399">
        <v>250.30326843261719</v>
      </c>
      <c r="AC399">
        <v>266.113525390625</v>
      </c>
      <c r="AD399">
        <v>288.02359008789062</v>
      </c>
      <c r="AE399">
        <v>189.94049072265625</v>
      </c>
      <c r="AF399">
        <v>235.13389587402344</v>
      </c>
      <c r="AG399">
        <v>224.61090087890625</v>
      </c>
      <c r="AH399" s="2">
        <f t="shared" si="309"/>
        <v>32.162337706267635</v>
      </c>
      <c r="AI399" s="2">
        <f t="shared" si="310"/>
        <v>189.94049072265625</v>
      </c>
      <c r="AJ399" s="2">
        <f t="shared" si="311"/>
        <v>214.79416793575064</v>
      </c>
      <c r="AK399" s="2">
        <f t="shared" si="312"/>
        <v>263.03767449515209</v>
      </c>
      <c r="AL399" s="2">
        <f t="shared" si="313"/>
        <v>311.28118105455354</v>
      </c>
      <c r="AM399" s="2">
        <f t="shared" si="314"/>
        <v>334.9393310546875</v>
      </c>
      <c r="AN399" s="89"/>
      <c r="AO399" s="64">
        <f t="shared" ref="AO399" ca="1" si="327">AN398</f>
        <v>254.17546851857747</v>
      </c>
      <c r="AP399" s="88"/>
      <c r="AQ399" s="88"/>
      <c r="AR399" s="88"/>
      <c r="AS399" s="88"/>
      <c r="AT399" s="2"/>
      <c r="AU399" s="123"/>
      <c r="AV399" s="156"/>
    </row>
    <row r="400" spans="1:48">
      <c r="A400" s="14" t="str">
        <f>'data organization'!S401</f>
        <v>398:17:1.62:HS</v>
      </c>
      <c r="B400">
        <v>154.97871398925781</v>
      </c>
      <c r="C400">
        <v>154.9810791015625</v>
      </c>
      <c r="D400">
        <v>154.97634887695312</v>
      </c>
      <c r="E400">
        <v>154.97634887695312</v>
      </c>
      <c r="F400">
        <v>154.97634887695312</v>
      </c>
      <c r="G400">
        <v>154.97398376464844</v>
      </c>
      <c r="H400">
        <v>154.98580932617187</v>
      </c>
      <c r="I400">
        <v>154.97161865234375</v>
      </c>
      <c r="J400">
        <v>154.97161865234375</v>
      </c>
      <c r="K400">
        <v>154.97634887695312</v>
      </c>
      <c r="L400">
        <v>154.97398376464844</v>
      </c>
      <c r="M400">
        <v>154.97398376464844</v>
      </c>
      <c r="N400">
        <v>154.9810791015625</v>
      </c>
      <c r="O400">
        <v>154.97398376464844</v>
      </c>
      <c r="P400">
        <v>154.97161865234375</v>
      </c>
      <c r="Q400">
        <v>154.96925354003906</v>
      </c>
      <c r="R400">
        <v>154.97634887695312</v>
      </c>
      <c r="U400">
        <v>154.97398376464844</v>
      </c>
      <c r="V400">
        <v>154.97161865234375</v>
      </c>
      <c r="W400">
        <v>154.97634887695312</v>
      </c>
      <c r="Z400">
        <v>154.97634887695312</v>
      </c>
      <c r="AA400">
        <v>154.98344421386719</v>
      </c>
      <c r="AB400">
        <v>154.97398376464844</v>
      </c>
      <c r="AC400">
        <v>154.97634887695312</v>
      </c>
      <c r="AD400">
        <v>154.97161865234375</v>
      </c>
      <c r="AE400">
        <v>154.962158203125</v>
      </c>
      <c r="AF400">
        <v>154.96925354003906</v>
      </c>
      <c r="AG400">
        <v>154.97398376464844</v>
      </c>
      <c r="AH400" s="2">
        <f t="shared" si="309"/>
        <v>4.6569200176790936E-3</v>
      </c>
      <c r="AI400" s="2">
        <f t="shared" si="310"/>
        <v>154.962158203125</v>
      </c>
      <c r="AJ400" s="2">
        <f t="shared" si="311"/>
        <v>154.96792753588448</v>
      </c>
      <c r="AK400" s="2">
        <f t="shared" si="312"/>
        <v>154.97491291591101</v>
      </c>
      <c r="AL400" s="2">
        <f t="shared" si="313"/>
        <v>154.98189829593753</v>
      </c>
      <c r="AM400" s="2">
        <f t="shared" si="314"/>
        <v>154.98580932617187</v>
      </c>
      <c r="AN400" s="89"/>
      <c r="AO400" s="64">
        <f t="shared" ref="AO400" ca="1" si="328">AN398</f>
        <v>254.17546851857747</v>
      </c>
      <c r="AP400" s="88"/>
      <c r="AQ400" s="88"/>
      <c r="AR400" s="88"/>
      <c r="AS400" s="88"/>
      <c r="AT400" s="2"/>
      <c r="AU400" s="123"/>
      <c r="AV400" s="156"/>
    </row>
    <row r="401" spans="1:48">
      <c r="A401" s="14" t="str">
        <f>'data organization'!S402</f>
        <v>399:17:1.6:HI</v>
      </c>
      <c r="B401">
        <v>260.10147094726562</v>
      </c>
      <c r="C401">
        <v>258.06820678710937</v>
      </c>
      <c r="D401">
        <v>265.88845825195312</v>
      </c>
      <c r="E401">
        <v>281.9981689453125</v>
      </c>
      <c r="F401">
        <v>265.1064453125</v>
      </c>
      <c r="G401">
        <v>252.75044250488281</v>
      </c>
      <c r="H401">
        <v>256.97335815429687</v>
      </c>
      <c r="I401">
        <v>253.532470703125</v>
      </c>
      <c r="J401">
        <v>251.34278869628906</v>
      </c>
      <c r="K401">
        <v>277.77523803710937</v>
      </c>
      <c r="L401">
        <v>242.74052429199219</v>
      </c>
      <c r="M401">
        <v>212.08514404296875</v>
      </c>
      <c r="N401">
        <v>238.20477294921875</v>
      </c>
      <c r="O401">
        <v>225.37956237792969</v>
      </c>
      <c r="P401">
        <v>208.80064392089844</v>
      </c>
      <c r="Q401">
        <v>210.36468505859375</v>
      </c>
      <c r="R401">
        <v>234.4510498046875</v>
      </c>
      <c r="U401">
        <v>326.41717529296875</v>
      </c>
      <c r="V401">
        <v>245.24299621582031</v>
      </c>
      <c r="W401">
        <v>252.4376220703125</v>
      </c>
      <c r="Z401">
        <v>264.0115966796875</v>
      </c>
      <c r="AA401">
        <v>313.90478515625</v>
      </c>
      <c r="AB401">
        <v>239.14320373535156</v>
      </c>
      <c r="AC401">
        <v>253.21965026855469</v>
      </c>
      <c r="AD401">
        <v>282.46737670898437</v>
      </c>
      <c r="AE401">
        <v>176.4248046875</v>
      </c>
      <c r="AF401">
        <v>219.59259033203125</v>
      </c>
      <c r="AG401">
        <v>215.99526977539062</v>
      </c>
      <c r="AH401" s="2">
        <f t="shared" si="309"/>
        <v>31.666953642884973</v>
      </c>
      <c r="AI401" s="2">
        <f t="shared" si="310"/>
        <v>176.4248046875</v>
      </c>
      <c r="AJ401" s="2">
        <f t="shared" si="311"/>
        <v>201.94315888242198</v>
      </c>
      <c r="AK401" s="2">
        <f t="shared" si="312"/>
        <v>249.44358934674943</v>
      </c>
      <c r="AL401" s="2">
        <f t="shared" si="313"/>
        <v>296.94401981107688</v>
      </c>
      <c r="AM401" s="2">
        <f t="shared" si="314"/>
        <v>326.41717529296875</v>
      </c>
      <c r="AN401" s="89">
        <f ca="1">INDIRECT("'calcBLUE(2)'!R"&amp;ROW('calcBLUE(2)'!$V$17)+(ROW(AN401)-ROW($AN$116))/3&amp;"C"&amp;COLUMN('calcBLUE(2)'!$V$17),FALSE)</f>
        <v>248.9781185042109</v>
      </c>
      <c r="AO401" s="64">
        <f t="shared" ref="AO401" ca="1" si="329">AN401</f>
        <v>248.9781185042109</v>
      </c>
      <c r="AP401" s="88">
        <f>AK401-AK404</f>
        <v>5.1110899788992583</v>
      </c>
      <c r="AQ401" s="88">
        <f>AK402-AK405</f>
        <v>6.834886278424932</v>
      </c>
      <c r="AR401" s="88">
        <f>AK403-AK406</f>
        <v>0</v>
      </c>
      <c r="AS401" s="88">
        <f>data3!AM401</f>
        <v>0.12292057468045137</v>
      </c>
      <c r="AT401" s="2"/>
      <c r="AU401" s="123"/>
      <c r="AV401" s="156"/>
    </row>
    <row r="402" spans="1:48">
      <c r="A402" s="14" t="str">
        <f>'data organization'!S403</f>
        <v>400:17:1.6:LO</v>
      </c>
      <c r="B402">
        <v>260.0423583984375</v>
      </c>
      <c r="C402">
        <v>272.49942016601562</v>
      </c>
      <c r="D402">
        <v>270.3994140625</v>
      </c>
      <c r="E402">
        <v>302.24307250976562</v>
      </c>
      <c r="F402">
        <v>266.65139770507812</v>
      </c>
      <c r="G402">
        <v>266.3023681640625</v>
      </c>
      <c r="H402">
        <v>269.07760620117187</v>
      </c>
      <c r="I402">
        <v>254.90959167480469</v>
      </c>
      <c r="J402">
        <v>237.14236450195312</v>
      </c>
      <c r="K402">
        <v>278.90249633789062</v>
      </c>
      <c r="L402">
        <v>243.94026184082031</v>
      </c>
      <c r="M402">
        <v>231.71778869628906</v>
      </c>
      <c r="N402">
        <v>258.97802734375</v>
      </c>
      <c r="O402">
        <v>217.17784118652344</v>
      </c>
      <c r="P402">
        <v>216.82879638671875</v>
      </c>
      <c r="Q402">
        <v>222.52232360839844</v>
      </c>
      <c r="R402">
        <v>255.619140625</v>
      </c>
      <c r="U402">
        <v>325.52072143554687</v>
      </c>
      <c r="V402">
        <v>256.56329345703125</v>
      </c>
      <c r="W402">
        <v>262.30831909179687</v>
      </c>
      <c r="Z402">
        <v>269.05471801757813</v>
      </c>
      <c r="AA402">
        <v>323.35202026367188</v>
      </c>
      <c r="AB402">
        <v>244.62120056152344</v>
      </c>
      <c r="AC402">
        <v>258.62896728515625</v>
      </c>
      <c r="AD402">
        <v>278.959716796875</v>
      </c>
      <c r="AE402">
        <v>185.7747802734375</v>
      </c>
      <c r="AF402">
        <v>229.9725341796875</v>
      </c>
      <c r="AG402">
        <v>219.93019104003906</v>
      </c>
      <c r="AH402" s="2">
        <f t="shared" si="309"/>
        <v>31.008572404131797</v>
      </c>
      <c r="AI402" s="2">
        <f t="shared" si="310"/>
        <v>185.7747802734375</v>
      </c>
      <c r="AJ402" s="2">
        <f t="shared" si="311"/>
        <v>209.90288181564239</v>
      </c>
      <c r="AK402" s="2">
        <f t="shared" si="312"/>
        <v>256.4157404218401</v>
      </c>
      <c r="AL402" s="2">
        <f t="shared" si="313"/>
        <v>302.92859902803781</v>
      </c>
      <c r="AM402" s="2">
        <f t="shared" si="314"/>
        <v>325.52072143554687</v>
      </c>
      <c r="AN402" s="89"/>
      <c r="AO402" s="64">
        <f t="shared" ref="AO402" ca="1" si="330">AN401</f>
        <v>248.9781185042109</v>
      </c>
      <c r="AP402" s="88"/>
      <c r="AQ402" s="88"/>
      <c r="AR402" s="88"/>
      <c r="AS402" s="88"/>
      <c r="AT402" s="2"/>
      <c r="AU402" s="123"/>
      <c r="AV402" s="156"/>
    </row>
    <row r="403" spans="1:48">
      <c r="A403" s="14" t="str">
        <f>'data organization'!S404</f>
        <v>401:17:1.6:HS</v>
      </c>
      <c r="B403">
        <v>154.97161865234375</v>
      </c>
      <c r="C403">
        <v>154.97871398925781</v>
      </c>
      <c r="D403">
        <v>154.97398376464844</v>
      </c>
      <c r="E403">
        <v>154.9810791015625</v>
      </c>
      <c r="F403">
        <v>154.97634887695312</v>
      </c>
      <c r="G403">
        <v>154.97634887695312</v>
      </c>
      <c r="H403">
        <v>154.97871398925781</v>
      </c>
      <c r="I403">
        <v>154.97398376464844</v>
      </c>
      <c r="J403">
        <v>154.97398376464844</v>
      </c>
      <c r="K403">
        <v>154.97634887695312</v>
      </c>
      <c r="L403">
        <v>154.9810791015625</v>
      </c>
      <c r="M403">
        <v>154.96925354003906</v>
      </c>
      <c r="N403">
        <v>154.97161865234375</v>
      </c>
      <c r="O403">
        <v>154.97398376464844</v>
      </c>
      <c r="P403">
        <v>154.962158203125</v>
      </c>
      <c r="Q403">
        <v>154.97161865234375</v>
      </c>
      <c r="R403">
        <v>154.97161865234375</v>
      </c>
      <c r="U403">
        <v>154.97871398925781</v>
      </c>
      <c r="V403">
        <v>154.97398376464844</v>
      </c>
      <c r="W403">
        <v>154.97398376464844</v>
      </c>
      <c r="Z403">
        <v>154.97398376464844</v>
      </c>
      <c r="AA403">
        <v>154.97634887695312</v>
      </c>
      <c r="AB403">
        <v>154.97398376464844</v>
      </c>
      <c r="AC403">
        <v>154.97871398925781</v>
      </c>
      <c r="AD403">
        <v>154.96925354003906</v>
      </c>
      <c r="AE403">
        <v>154.95979309082031</v>
      </c>
      <c r="AF403">
        <v>154.97161865234375</v>
      </c>
      <c r="AG403">
        <v>154.97161865234375</v>
      </c>
      <c r="AH403" s="2">
        <f t="shared" si="309"/>
        <v>4.8315953162065325E-3</v>
      </c>
      <c r="AI403" s="2">
        <f t="shared" si="310"/>
        <v>154.95979309082031</v>
      </c>
      <c r="AJ403" s="2">
        <f t="shared" si="311"/>
        <v>154.96648296678435</v>
      </c>
      <c r="AK403" s="2">
        <f t="shared" si="312"/>
        <v>154.97373035975866</v>
      </c>
      <c r="AL403" s="2">
        <f t="shared" si="313"/>
        <v>154.98097775273297</v>
      </c>
      <c r="AM403" s="2">
        <f t="shared" si="314"/>
        <v>154.9810791015625</v>
      </c>
      <c r="AN403" s="89"/>
      <c r="AO403" s="64">
        <f t="shared" ref="AO403" ca="1" si="331">AN401</f>
        <v>248.9781185042109</v>
      </c>
      <c r="AP403" s="88"/>
      <c r="AQ403" s="88"/>
      <c r="AR403" s="88"/>
      <c r="AS403" s="88"/>
      <c r="AT403" s="2"/>
      <c r="AU403" s="123"/>
      <c r="AV403" s="156"/>
    </row>
    <row r="404" spans="1:48">
      <c r="A404" s="14" t="str">
        <f>'data organization'!S405</f>
        <v>402:17:1.58:HI</v>
      </c>
      <c r="B404">
        <v>254.78370666503906</v>
      </c>
      <c r="C404">
        <v>252.75044250488281</v>
      </c>
      <c r="D404">
        <v>260.41427612304687</v>
      </c>
      <c r="E404">
        <v>276.211181640625</v>
      </c>
      <c r="F404">
        <v>259.63226318359375</v>
      </c>
      <c r="G404">
        <v>247.58908081054687</v>
      </c>
      <c r="H404">
        <v>251.81201171875</v>
      </c>
      <c r="I404">
        <v>248.37109375</v>
      </c>
      <c r="J404">
        <v>246.18142700195312</v>
      </c>
      <c r="K404">
        <v>272.1446533203125</v>
      </c>
      <c r="L404">
        <v>237.73556518554687</v>
      </c>
      <c r="M404">
        <v>207.86221313476562</v>
      </c>
      <c r="N404">
        <v>233.19981384277344</v>
      </c>
      <c r="O404">
        <v>220.68742370605469</v>
      </c>
      <c r="P404">
        <v>204.57771301269531</v>
      </c>
      <c r="Q404">
        <v>206.14175415039062</v>
      </c>
      <c r="R404">
        <v>229.60250854492187</v>
      </c>
      <c r="U404">
        <v>319.84817504882812</v>
      </c>
      <c r="V404">
        <v>240.238037109375</v>
      </c>
      <c r="W404">
        <v>247.11985778808594</v>
      </c>
      <c r="Z404">
        <v>258.53741455078125</v>
      </c>
      <c r="AA404">
        <v>307.4921875</v>
      </c>
      <c r="AB404">
        <v>234.29464721679687</v>
      </c>
      <c r="AC404">
        <v>248.05828857421875</v>
      </c>
      <c r="AD404">
        <v>276.68038940429687</v>
      </c>
      <c r="AE404">
        <v>172.82749938964844</v>
      </c>
      <c r="AF404">
        <v>215.05683898925781</v>
      </c>
      <c r="AG404">
        <v>211.45951843261719</v>
      </c>
      <c r="AH404" s="2">
        <f t="shared" si="309"/>
        <v>31.026381158963389</v>
      </c>
      <c r="AI404" s="2">
        <f t="shared" si="310"/>
        <v>172.82749938964844</v>
      </c>
      <c r="AJ404" s="2">
        <f t="shared" si="311"/>
        <v>197.79292762940509</v>
      </c>
      <c r="AK404" s="2">
        <f t="shared" si="312"/>
        <v>244.33249936785018</v>
      </c>
      <c r="AL404" s="2">
        <f t="shared" si="313"/>
        <v>290.87207110629527</v>
      </c>
      <c r="AM404" s="2">
        <f t="shared" si="314"/>
        <v>319.84817504882812</v>
      </c>
      <c r="AN404" s="89">
        <f ca="1">INDIRECT("'calcBLUE(2)'!R"&amp;ROW('calcBLUE(2)'!$V$17)+(ROW(AN404)-ROW($AN$116))/3&amp;"C"&amp;COLUMN('calcBLUE(2)'!$V$17),FALSE)</f>
        <v>244.00763808316412</v>
      </c>
      <c r="AO404" s="64">
        <f t="shared" ref="AO404" ca="1" si="332">AN404</f>
        <v>244.00763808316412</v>
      </c>
      <c r="AP404" s="88">
        <f>AK404-AK407</f>
        <v>4.8932402474539742</v>
      </c>
      <c r="AQ404" s="88">
        <f>AK405-AK408</f>
        <v>6.4729608808244734</v>
      </c>
      <c r="AR404" s="88">
        <f>AK406-AK409</f>
        <v>-3.3787318636768759E-4</v>
      </c>
      <c r="AS404" s="88">
        <f>data3!AM404</f>
        <v>0.1188699353125795</v>
      </c>
      <c r="AT404" s="2"/>
      <c r="AU404" s="123"/>
      <c r="AV404" s="156"/>
    </row>
    <row r="405" spans="1:48">
      <c r="A405" s="14" t="str">
        <f>'data organization'!S406</f>
        <v>403:17:1.58:LO</v>
      </c>
      <c r="B405">
        <v>253.06706237792969</v>
      </c>
      <c r="C405">
        <v>265.29525756835937</v>
      </c>
      <c r="D405">
        <v>263.120849609375</v>
      </c>
      <c r="E405">
        <v>293.4595947265625</v>
      </c>
      <c r="F405">
        <v>259.99655151367187</v>
      </c>
      <c r="G405">
        <v>257.55322265625</v>
      </c>
      <c r="H405">
        <v>261.07232666015625</v>
      </c>
      <c r="I405">
        <v>250.20599365234375</v>
      </c>
      <c r="J405">
        <v>232.05538940429687</v>
      </c>
      <c r="K405">
        <v>269.55252075195312</v>
      </c>
      <c r="L405">
        <v>237.91485595703125</v>
      </c>
      <c r="M405">
        <v>227.44334411621094</v>
      </c>
      <c r="N405">
        <v>254.77226257324219</v>
      </c>
      <c r="O405">
        <v>211.06088256835937</v>
      </c>
      <c r="P405">
        <v>205.83657836914062</v>
      </c>
      <c r="Q405">
        <v>214.70588684082031</v>
      </c>
      <c r="R405">
        <v>250.03433227539063</v>
      </c>
      <c r="U405">
        <v>318.04190063476562</v>
      </c>
      <c r="V405">
        <v>250.60655212402344</v>
      </c>
      <c r="W405">
        <v>255.17280578613281</v>
      </c>
      <c r="Z405">
        <v>260.6832275390625</v>
      </c>
      <c r="AA405">
        <v>314.20806884765625</v>
      </c>
      <c r="AB405">
        <v>239.28244018554687</v>
      </c>
      <c r="AC405">
        <v>251.61936950683594</v>
      </c>
      <c r="AD405">
        <v>272.25338745117187</v>
      </c>
      <c r="AE405">
        <v>181.99244689941406</v>
      </c>
      <c r="AF405">
        <v>223.9871826171875</v>
      </c>
      <c r="AG405">
        <v>213.26962280273438</v>
      </c>
      <c r="AH405" s="2">
        <f t="shared" si="309"/>
        <v>30.325623485418966</v>
      </c>
      <c r="AI405" s="2">
        <f t="shared" si="310"/>
        <v>181.99244689941406</v>
      </c>
      <c r="AJ405" s="2">
        <f t="shared" si="311"/>
        <v>204.09241891528671</v>
      </c>
      <c r="AK405" s="2">
        <f t="shared" si="312"/>
        <v>249.58085414341517</v>
      </c>
      <c r="AL405" s="2">
        <f t="shared" si="313"/>
        <v>295.06928937154362</v>
      </c>
      <c r="AM405" s="2">
        <f t="shared" si="314"/>
        <v>318.04190063476562</v>
      </c>
      <c r="AN405" s="89"/>
      <c r="AO405" s="64">
        <f t="shared" ref="AO405" ca="1" si="333">AN404</f>
        <v>244.00763808316412</v>
      </c>
      <c r="AP405" s="88"/>
      <c r="AQ405" s="88"/>
      <c r="AR405" s="88"/>
      <c r="AS405" s="88"/>
      <c r="AT405" s="2"/>
      <c r="AU405" s="123"/>
      <c r="AV405" s="156"/>
    </row>
    <row r="406" spans="1:48">
      <c r="A406" s="14" t="str">
        <f>'data organization'!S407</f>
        <v>404:17:1.58:HS</v>
      </c>
      <c r="B406">
        <v>154.97634887695312</v>
      </c>
      <c r="C406">
        <v>154.97871398925781</v>
      </c>
      <c r="D406">
        <v>154.97398376464844</v>
      </c>
      <c r="E406">
        <v>154.97871398925781</v>
      </c>
      <c r="F406">
        <v>154.97871398925781</v>
      </c>
      <c r="G406">
        <v>154.97398376464844</v>
      </c>
      <c r="H406">
        <v>154.97871398925781</v>
      </c>
      <c r="I406">
        <v>154.97161865234375</v>
      </c>
      <c r="J406">
        <v>154.96925354003906</v>
      </c>
      <c r="K406">
        <v>154.97398376464844</v>
      </c>
      <c r="L406">
        <v>154.97634887695312</v>
      </c>
      <c r="M406">
        <v>154.97398376464844</v>
      </c>
      <c r="N406">
        <v>154.97398376464844</v>
      </c>
      <c r="O406">
        <v>154.96688842773437</v>
      </c>
      <c r="P406">
        <v>154.96452331542969</v>
      </c>
      <c r="Q406">
        <v>154.96925354003906</v>
      </c>
      <c r="R406">
        <v>154.97398376464844</v>
      </c>
      <c r="U406">
        <v>154.97634887695312</v>
      </c>
      <c r="V406">
        <v>154.97871398925781</v>
      </c>
      <c r="W406">
        <v>154.97634887695312</v>
      </c>
      <c r="Z406">
        <v>154.97871398925781</v>
      </c>
      <c r="AA406">
        <v>154.9810791015625</v>
      </c>
      <c r="AB406">
        <v>154.97161865234375</v>
      </c>
      <c r="AC406">
        <v>154.97161865234375</v>
      </c>
      <c r="AD406">
        <v>154.97161865234375</v>
      </c>
      <c r="AE406">
        <v>154.95979309082031</v>
      </c>
      <c r="AF406">
        <v>154.97398376464844</v>
      </c>
      <c r="AG406">
        <v>154.97161865234375</v>
      </c>
      <c r="AH406" s="2">
        <f t="shared" si="309"/>
        <v>4.7885238839810267E-3</v>
      </c>
      <c r="AI406" s="2">
        <f t="shared" si="310"/>
        <v>154.95979309082031</v>
      </c>
      <c r="AJ406" s="2">
        <f t="shared" si="311"/>
        <v>154.9665475739327</v>
      </c>
      <c r="AK406" s="2">
        <f t="shared" si="312"/>
        <v>154.97373035975866</v>
      </c>
      <c r="AL406" s="2">
        <f t="shared" si="313"/>
        <v>154.98091314558462</v>
      </c>
      <c r="AM406" s="2">
        <f t="shared" si="314"/>
        <v>154.9810791015625</v>
      </c>
      <c r="AN406" s="89"/>
      <c r="AO406" s="64">
        <f t="shared" ref="AO406" ca="1" si="334">AN404</f>
        <v>244.00763808316412</v>
      </c>
      <c r="AP406" s="88"/>
      <c r="AQ406" s="88"/>
      <c r="AR406" s="88"/>
      <c r="AS406" s="88"/>
      <c r="AT406" s="2"/>
      <c r="AU406" s="123"/>
      <c r="AV406" s="156"/>
    </row>
    <row r="407" spans="1:48">
      <c r="A407" s="14" t="str">
        <f>'data organization'!S408</f>
        <v>405:17:1.56:HI</v>
      </c>
      <c r="B407">
        <v>249.77874755859375</v>
      </c>
      <c r="C407">
        <v>247.7454833984375</v>
      </c>
      <c r="D407">
        <v>255.25291442871094</v>
      </c>
      <c r="E407">
        <v>270.73699951171875</v>
      </c>
      <c r="F407">
        <v>254.47088623046875</v>
      </c>
      <c r="G407">
        <v>242.58412170410156</v>
      </c>
      <c r="H407">
        <v>246.65065002441406</v>
      </c>
      <c r="I407">
        <v>243.36613464355469</v>
      </c>
      <c r="J407">
        <v>241.17646789550781</v>
      </c>
      <c r="K407">
        <v>266.67047119140625</v>
      </c>
      <c r="L407">
        <v>233.04341125488281</v>
      </c>
      <c r="M407">
        <v>203.6392822265625</v>
      </c>
      <c r="N407">
        <v>228.50767517089844</v>
      </c>
      <c r="O407">
        <v>216.30807495117187</v>
      </c>
      <c r="P407">
        <v>200.51118469238281</v>
      </c>
      <c r="Q407">
        <v>201.9188232421875</v>
      </c>
      <c r="R407">
        <v>225.06675720214844</v>
      </c>
      <c r="U407">
        <v>313.43557739257812</v>
      </c>
      <c r="V407">
        <v>235.5458984375</v>
      </c>
      <c r="W407">
        <v>242.27130126953125</v>
      </c>
      <c r="Z407">
        <v>253.37605285644531</v>
      </c>
      <c r="AA407">
        <v>301.23599243164062</v>
      </c>
      <c r="AB407">
        <v>229.60250854492187</v>
      </c>
      <c r="AC407">
        <v>243.05332946777344</v>
      </c>
      <c r="AD407">
        <v>271.04983520507812</v>
      </c>
      <c r="AE407">
        <v>169.38658142089844</v>
      </c>
      <c r="AF407">
        <v>210.67750549316406</v>
      </c>
      <c r="AG407">
        <v>207.23658752441406</v>
      </c>
      <c r="AH407" s="2">
        <f t="shared" si="309"/>
        <v>30.400150717173997</v>
      </c>
      <c r="AI407" s="2">
        <f t="shared" si="310"/>
        <v>169.38658142089844</v>
      </c>
      <c r="AJ407" s="2">
        <f t="shared" si="311"/>
        <v>193.83903304463522</v>
      </c>
      <c r="AK407" s="2">
        <f t="shared" si="312"/>
        <v>239.4392591203962</v>
      </c>
      <c r="AL407" s="2">
        <f t="shared" si="313"/>
        <v>285.03948519615722</v>
      </c>
      <c r="AM407" s="2">
        <f t="shared" si="314"/>
        <v>313.43557739257812</v>
      </c>
      <c r="AN407" s="89">
        <f ca="1">INDIRECT("'calcBLUE(2)'!R"&amp;ROW('calcBLUE(2)'!$V$17)+(ROW(AN407)-ROW($AN$116))/3&amp;"C"&amp;COLUMN('calcBLUE(2)'!$V$17),FALSE)</f>
        <v>239.20095142669317</v>
      </c>
      <c r="AO407" s="64">
        <f t="shared" ref="AO407" ca="1" si="335">AN407</f>
        <v>239.20095142669317</v>
      </c>
      <c r="AP407" s="88">
        <f>AK407-AK410</f>
        <v>4.731250217982705</v>
      </c>
      <c r="AQ407" s="88">
        <f>AK408-AK411</f>
        <v>5.6526483808245018</v>
      </c>
      <c r="AR407" s="88">
        <f>AK409-AK412</f>
        <v>9.2915126253956259E-4</v>
      </c>
      <c r="AS407" s="88">
        <f>data3!AM407</f>
        <v>0.1154190032712874</v>
      </c>
      <c r="AT407" s="2"/>
      <c r="AU407" s="123"/>
      <c r="AV407" s="156"/>
    </row>
    <row r="408" spans="1:48">
      <c r="A408" s="14" t="str">
        <f>'data organization'!S409</f>
        <v>406:17:1.56:LO</v>
      </c>
      <c r="B408">
        <v>247.11604309082031</v>
      </c>
      <c r="C408">
        <v>255.57908630371094</v>
      </c>
      <c r="D408">
        <v>255.48751831054687</v>
      </c>
      <c r="E408">
        <v>285.87203979492187</v>
      </c>
      <c r="F408">
        <v>252.78668212890625</v>
      </c>
      <c r="G408">
        <v>252.38040161132812</v>
      </c>
      <c r="H408">
        <v>254.80087280273437</v>
      </c>
      <c r="I408">
        <v>245.54246520996094</v>
      </c>
      <c r="J408">
        <v>226.85969543457031</v>
      </c>
      <c r="K408">
        <v>262.71456909179687</v>
      </c>
      <c r="L408">
        <v>232.97665405273437</v>
      </c>
      <c r="M408">
        <v>222.86564636230469</v>
      </c>
      <c r="N408">
        <v>248.8956298828125</v>
      </c>
      <c r="O408">
        <v>200.85260009765625</v>
      </c>
      <c r="P408">
        <v>199.0787353515625</v>
      </c>
      <c r="Q408">
        <v>210.37422180175781</v>
      </c>
      <c r="R408">
        <v>244.15769958496094</v>
      </c>
      <c r="U408">
        <v>310.9063720703125</v>
      </c>
      <c r="V408">
        <v>244.21492004394531</v>
      </c>
      <c r="W408">
        <v>249.69100952148437</v>
      </c>
      <c r="Z408">
        <v>253.33027648925781</v>
      </c>
      <c r="AA408">
        <v>305.83657836914063</v>
      </c>
      <c r="AB408">
        <v>233.42869567871094</v>
      </c>
      <c r="AC408">
        <v>245.35934448242187</v>
      </c>
      <c r="AD408">
        <v>264.35110473632812</v>
      </c>
      <c r="AE408">
        <v>179.59487915039062</v>
      </c>
      <c r="AF408">
        <v>215.30097961425781</v>
      </c>
      <c r="AG408">
        <v>206.66629028320312</v>
      </c>
      <c r="AH408" s="2">
        <f t="shared" si="309"/>
        <v>29.710111784453886</v>
      </c>
      <c r="AI408" s="2">
        <f t="shared" si="310"/>
        <v>179.59487915039062</v>
      </c>
      <c r="AJ408" s="2">
        <f t="shared" si="311"/>
        <v>198.54272558590986</v>
      </c>
      <c r="AK408" s="2">
        <f t="shared" si="312"/>
        <v>243.10789326259069</v>
      </c>
      <c r="AL408" s="2">
        <f t="shared" si="313"/>
        <v>287.67306093927152</v>
      </c>
      <c r="AM408" s="2">
        <f t="shared" si="314"/>
        <v>310.9063720703125</v>
      </c>
      <c r="AN408" s="89"/>
      <c r="AO408" s="64">
        <f t="shared" ref="AO408" ca="1" si="336">AN407</f>
        <v>239.20095142669317</v>
      </c>
      <c r="AP408" s="88"/>
      <c r="AQ408" s="88"/>
      <c r="AR408" s="88"/>
      <c r="AS408" s="88"/>
      <c r="AT408" s="2"/>
      <c r="AU408" s="123"/>
      <c r="AV408" s="156"/>
    </row>
    <row r="409" spans="1:48">
      <c r="A409" s="14" t="str">
        <f>'data organization'!S410</f>
        <v>407:17:1.56:HS</v>
      </c>
      <c r="B409">
        <v>154.97161865234375</v>
      </c>
      <c r="C409">
        <v>154.97871398925781</v>
      </c>
      <c r="D409">
        <v>154.97871398925781</v>
      </c>
      <c r="E409">
        <v>154.97634887695312</v>
      </c>
      <c r="F409">
        <v>154.97634887695312</v>
      </c>
      <c r="G409">
        <v>154.97398376464844</v>
      </c>
      <c r="H409">
        <v>154.97871398925781</v>
      </c>
      <c r="I409">
        <v>154.97398376464844</v>
      </c>
      <c r="J409">
        <v>154.97398376464844</v>
      </c>
      <c r="K409">
        <v>154.97398376464844</v>
      </c>
      <c r="L409">
        <v>154.97634887695312</v>
      </c>
      <c r="M409">
        <v>154.96925354003906</v>
      </c>
      <c r="N409">
        <v>154.97871398925781</v>
      </c>
      <c r="O409">
        <v>154.97398376464844</v>
      </c>
      <c r="P409">
        <v>154.97161865234375</v>
      </c>
      <c r="Q409">
        <v>154.97398376464844</v>
      </c>
      <c r="R409">
        <v>154.97398376464844</v>
      </c>
      <c r="U409">
        <v>154.97634887695312</v>
      </c>
      <c r="V409">
        <v>154.97871398925781</v>
      </c>
      <c r="W409">
        <v>154.97634887695312</v>
      </c>
      <c r="Z409">
        <v>154.97634887695312</v>
      </c>
      <c r="AA409">
        <v>154.97871398925781</v>
      </c>
      <c r="AB409">
        <v>154.97161865234375</v>
      </c>
      <c r="AC409">
        <v>154.97161865234375</v>
      </c>
      <c r="AD409">
        <v>154.97161865234375</v>
      </c>
      <c r="AE409">
        <v>154.962158203125</v>
      </c>
      <c r="AF409">
        <v>154.96452331542969</v>
      </c>
      <c r="AG409">
        <v>154.97161865234375</v>
      </c>
      <c r="AH409" s="2">
        <f t="shared" si="309"/>
        <v>4.0955914704620773E-3</v>
      </c>
      <c r="AI409" s="2">
        <f t="shared" si="310"/>
        <v>154.962158203125</v>
      </c>
      <c r="AJ409" s="2">
        <f t="shared" si="311"/>
        <v>154.96792484573933</v>
      </c>
      <c r="AK409" s="2">
        <f t="shared" si="312"/>
        <v>154.97406823294503</v>
      </c>
      <c r="AL409" s="2">
        <f t="shared" si="313"/>
        <v>154.98021162015073</v>
      </c>
      <c r="AM409" s="2">
        <f t="shared" si="314"/>
        <v>154.97871398925781</v>
      </c>
      <c r="AN409" s="89"/>
      <c r="AO409" s="64">
        <f t="shared" ref="AO409" ca="1" si="337">AN407</f>
        <v>239.20095142669317</v>
      </c>
      <c r="AP409" s="88"/>
      <c r="AQ409" s="88"/>
      <c r="AR409" s="88"/>
      <c r="AS409" s="88"/>
      <c r="AT409" s="2"/>
      <c r="AU409" s="123"/>
      <c r="AV409" s="156"/>
    </row>
    <row r="410" spans="1:48">
      <c r="A410" s="14" t="str">
        <f>'data organization'!S411</f>
        <v>408:17:1.54:HI</v>
      </c>
      <c r="B410">
        <v>244.77378845214844</v>
      </c>
      <c r="C410">
        <v>242.89692687988281</v>
      </c>
      <c r="D410">
        <v>250.091552734375</v>
      </c>
      <c r="E410">
        <v>265.26284790039062</v>
      </c>
      <c r="F410">
        <v>249.46592712402344</v>
      </c>
      <c r="G410">
        <v>237.8919677734375</v>
      </c>
      <c r="H410">
        <v>241.80209350585937</v>
      </c>
      <c r="I410">
        <v>238.51759338378906</v>
      </c>
      <c r="J410">
        <v>236.48431396484375</v>
      </c>
      <c r="K410">
        <v>261.50912475585938</v>
      </c>
      <c r="L410">
        <v>228.35125732421875</v>
      </c>
      <c r="M410">
        <v>199.57275390625</v>
      </c>
      <c r="N410">
        <v>223.971923828125</v>
      </c>
      <c r="O410">
        <v>212.08514404296875</v>
      </c>
      <c r="P410">
        <v>196.44464111328125</v>
      </c>
      <c r="Q410">
        <v>198.00869750976563</v>
      </c>
      <c r="R410">
        <v>220.68742370605469</v>
      </c>
      <c r="U410">
        <v>307.17938232421875</v>
      </c>
      <c r="V410">
        <v>230.85374450683594</v>
      </c>
      <c r="W410">
        <v>237.42274475097656</v>
      </c>
      <c r="Z410">
        <v>248.37109375</v>
      </c>
      <c r="AA410">
        <v>295.2926025390625</v>
      </c>
      <c r="AB410">
        <v>225.06675720214844</v>
      </c>
      <c r="AC410">
        <v>238.36117553710937</v>
      </c>
      <c r="AD410">
        <v>265.7320556640625</v>
      </c>
      <c r="AE410">
        <v>165.9456787109375</v>
      </c>
      <c r="AF410">
        <v>206.61097717285156</v>
      </c>
      <c r="AG410">
        <v>203.17005920410156</v>
      </c>
      <c r="AH410" s="2">
        <f t="shared" si="309"/>
        <v>29.798672341000799</v>
      </c>
      <c r="AI410" s="2">
        <f t="shared" si="310"/>
        <v>165.9456787109375</v>
      </c>
      <c r="AJ410" s="2">
        <f t="shared" si="311"/>
        <v>190.0100003909123</v>
      </c>
      <c r="AK410" s="2">
        <f t="shared" si="312"/>
        <v>234.7080089024135</v>
      </c>
      <c r="AL410" s="2">
        <f t="shared" si="313"/>
        <v>279.4060174139147</v>
      </c>
      <c r="AM410" s="2">
        <f t="shared" si="314"/>
        <v>307.17938232421875</v>
      </c>
      <c r="AN410" s="89">
        <f ca="1">INDIRECT("'calcBLUE(2)'!R"&amp;ROW('calcBLUE(2)'!$V$17)+(ROW(AN410)-ROW($AN$116))/3&amp;"C"&amp;COLUMN('calcBLUE(2)'!$V$17),FALSE)</f>
        <v>234.53380845678726</v>
      </c>
      <c r="AO410" s="64">
        <f t="shared" ref="AO410" ca="1" si="338">AN410</f>
        <v>234.53380845678726</v>
      </c>
      <c r="AP410" s="88">
        <f>AK410-AK413</f>
        <v>4.9267583574567482</v>
      </c>
      <c r="AQ410" s="88">
        <f>AK411-AK414</f>
        <v>5.4869134085519136</v>
      </c>
      <c r="AR410" s="88">
        <f>AK412-AK415</f>
        <v>1.773834228515625E-3</v>
      </c>
      <c r="AS410" s="88">
        <f>data3!AM410</f>
        <v>0.12279170559298613</v>
      </c>
      <c r="AT410" s="2"/>
      <c r="AU410" s="123"/>
      <c r="AV410" s="156"/>
    </row>
    <row r="411" spans="1:48">
      <c r="A411" s="14" t="str">
        <f>'data organization'!S412</f>
        <v>409:17:1.54:LO</v>
      </c>
      <c r="B411">
        <v>240.39253234863281</v>
      </c>
      <c r="C411">
        <v>254.62348937988281</v>
      </c>
      <c r="D411">
        <v>248.24330139160156</v>
      </c>
      <c r="E411">
        <v>279.53192138671875</v>
      </c>
      <c r="F411">
        <v>246.84138488769531</v>
      </c>
      <c r="G411">
        <v>250.48065185546875</v>
      </c>
      <c r="H411">
        <v>247.2362060546875</v>
      </c>
      <c r="I411">
        <v>240.99336242675781</v>
      </c>
      <c r="J411">
        <v>221.98443603515625</v>
      </c>
      <c r="K411">
        <v>255.72785949707031</v>
      </c>
      <c r="L411">
        <v>228.01556396484375</v>
      </c>
      <c r="M411">
        <v>218.20210266113281</v>
      </c>
      <c r="N411">
        <v>243.33943176269531</v>
      </c>
      <c r="O411">
        <v>193.50538635253906</v>
      </c>
      <c r="P411">
        <v>195.25634765625</v>
      </c>
      <c r="Q411">
        <v>206.53468322753906</v>
      </c>
      <c r="R411">
        <v>238.65873718261719</v>
      </c>
      <c r="U411">
        <v>302.36325073242187</v>
      </c>
      <c r="V411">
        <v>238.50424194335938</v>
      </c>
      <c r="W411">
        <v>243.31654357910156</v>
      </c>
      <c r="Z411">
        <v>245.06752014160156</v>
      </c>
      <c r="AA411">
        <v>298.615234375</v>
      </c>
      <c r="AB411">
        <v>227.88395690917969</v>
      </c>
      <c r="AC411">
        <v>238.85328674316406</v>
      </c>
      <c r="AD411">
        <v>254.98970031738281</v>
      </c>
      <c r="AE411">
        <v>175.76676940917969</v>
      </c>
      <c r="AF411">
        <v>212.26824951171875</v>
      </c>
      <c r="AG411">
        <v>201.55070495605469</v>
      </c>
      <c r="AH411" s="2">
        <f t="shared" si="309"/>
        <v>28.848693725836025</v>
      </c>
      <c r="AI411" s="2">
        <f t="shared" si="310"/>
        <v>175.76676940917969</v>
      </c>
      <c r="AJ411" s="2">
        <f t="shared" si="311"/>
        <v>194.18220429301215</v>
      </c>
      <c r="AK411" s="2">
        <f t="shared" si="312"/>
        <v>237.45524488176619</v>
      </c>
      <c r="AL411" s="2">
        <f t="shared" si="313"/>
        <v>280.72828547052023</v>
      </c>
      <c r="AM411" s="2">
        <f t="shared" si="314"/>
        <v>302.36325073242187</v>
      </c>
      <c r="AN411" s="89"/>
      <c r="AO411" s="64">
        <f t="shared" ref="AO411" ca="1" si="339">AN410</f>
        <v>234.53380845678726</v>
      </c>
      <c r="AP411" s="88"/>
      <c r="AQ411" s="88"/>
      <c r="AR411" s="88"/>
      <c r="AS411" s="88"/>
      <c r="AT411" s="2"/>
      <c r="AU411" s="123"/>
      <c r="AV411" s="156"/>
    </row>
    <row r="412" spans="1:48">
      <c r="A412" s="14" t="str">
        <f>'data organization'!S413</f>
        <v>410:17:1.54:HS</v>
      </c>
      <c r="B412">
        <v>154.97398376464844</v>
      </c>
      <c r="C412">
        <v>154.97161865234375</v>
      </c>
      <c r="D412">
        <v>154.97398376464844</v>
      </c>
      <c r="E412">
        <v>154.97161865234375</v>
      </c>
      <c r="F412">
        <v>154.97634887695312</v>
      </c>
      <c r="G412">
        <v>154.97634887695312</v>
      </c>
      <c r="H412">
        <v>154.97871398925781</v>
      </c>
      <c r="I412">
        <v>154.97398376464844</v>
      </c>
      <c r="J412">
        <v>154.96925354003906</v>
      </c>
      <c r="K412">
        <v>154.97634887695312</v>
      </c>
      <c r="L412">
        <v>154.97634887695312</v>
      </c>
      <c r="M412">
        <v>154.96688842773437</v>
      </c>
      <c r="N412">
        <v>154.97398376464844</v>
      </c>
      <c r="O412">
        <v>154.97161865234375</v>
      </c>
      <c r="P412">
        <v>154.96925354003906</v>
      </c>
      <c r="Q412">
        <v>154.97161865234375</v>
      </c>
      <c r="R412">
        <v>154.9810791015625</v>
      </c>
      <c r="U412">
        <v>154.97634887695312</v>
      </c>
      <c r="V412">
        <v>154.97398376464844</v>
      </c>
      <c r="W412">
        <v>154.97398376464844</v>
      </c>
      <c r="Z412">
        <v>154.97398376464844</v>
      </c>
      <c r="AA412">
        <v>154.97398376464844</v>
      </c>
      <c r="AB412">
        <v>154.97161865234375</v>
      </c>
      <c r="AC412">
        <v>154.97398376464844</v>
      </c>
      <c r="AD412">
        <v>154.97398376464844</v>
      </c>
      <c r="AE412">
        <v>154.96452331542969</v>
      </c>
      <c r="AF412">
        <v>154.97161865234375</v>
      </c>
      <c r="AG412">
        <v>154.96688842773437</v>
      </c>
      <c r="AH412" s="2">
        <f t="shared" si="309"/>
        <v>3.5963469600788353E-3</v>
      </c>
      <c r="AI412" s="2">
        <f t="shared" si="310"/>
        <v>154.96452331542969</v>
      </c>
      <c r="AJ412" s="2">
        <f t="shared" si="311"/>
        <v>154.96774456124237</v>
      </c>
      <c r="AK412" s="2">
        <f t="shared" si="312"/>
        <v>154.97313908168249</v>
      </c>
      <c r="AL412" s="2">
        <f t="shared" si="313"/>
        <v>154.97853360212261</v>
      </c>
      <c r="AM412" s="2">
        <f t="shared" si="314"/>
        <v>154.9810791015625</v>
      </c>
      <c r="AN412" s="89"/>
      <c r="AO412" s="64">
        <f t="shared" ref="AO412" ca="1" si="340">AN410</f>
        <v>234.53380845678726</v>
      </c>
      <c r="AP412" s="88"/>
      <c r="AQ412" s="88"/>
      <c r="AR412" s="88"/>
      <c r="AS412" s="88"/>
      <c r="AT412" s="2"/>
      <c r="AU412" s="123"/>
      <c r="AV412" s="156"/>
    </row>
    <row r="413" spans="1:48">
      <c r="A413" s="14" t="str">
        <f>'data organization'!S414</f>
        <v>411:17:1.52:HI</v>
      </c>
      <c r="B413">
        <v>239.45600891113281</v>
      </c>
      <c r="C413">
        <v>237.73556518554687</v>
      </c>
      <c r="D413">
        <v>244.93019104003906</v>
      </c>
      <c r="E413">
        <v>259.78866577148437</v>
      </c>
      <c r="F413">
        <v>244.3045654296875</v>
      </c>
      <c r="G413">
        <v>232.88700866699219</v>
      </c>
      <c r="H413">
        <v>236.79713439941406</v>
      </c>
      <c r="I413">
        <v>233.51263427734375</v>
      </c>
      <c r="J413">
        <v>231.47935485839844</v>
      </c>
      <c r="K413">
        <v>255.8785400390625</v>
      </c>
      <c r="L413">
        <v>223.65911865234375</v>
      </c>
      <c r="M413">
        <v>195.34980773925781</v>
      </c>
      <c r="N413">
        <v>219.27976989746094</v>
      </c>
      <c r="O413">
        <v>207.705810546875</v>
      </c>
      <c r="P413">
        <v>192.37811279296875</v>
      </c>
      <c r="Q413">
        <v>193.7857666015625</v>
      </c>
      <c r="R413">
        <v>215.99526977539062</v>
      </c>
      <c r="U413">
        <v>300.76675415039062</v>
      </c>
      <c r="V413">
        <v>226.00518798828125</v>
      </c>
      <c r="W413">
        <v>232.41778564453125</v>
      </c>
      <c r="Z413">
        <v>243.20973205566406</v>
      </c>
      <c r="AA413">
        <v>289.19281005859375</v>
      </c>
      <c r="AB413">
        <v>220.37460327148437</v>
      </c>
      <c r="AC413">
        <v>233.35621643066406</v>
      </c>
      <c r="AD413">
        <v>260.10147094726562</v>
      </c>
      <c r="AE413">
        <v>162.50477600097656</v>
      </c>
      <c r="AF413">
        <v>202.23162841796875</v>
      </c>
      <c r="AG413">
        <v>198.79072570800781</v>
      </c>
      <c r="AH413" s="2">
        <f t="shared" si="309"/>
        <v>29.184039410417572</v>
      </c>
      <c r="AI413" s="2">
        <f t="shared" si="310"/>
        <v>162.50477600097656</v>
      </c>
      <c r="AJ413" s="2">
        <f t="shared" si="311"/>
        <v>186.00519142933038</v>
      </c>
      <c r="AK413" s="2">
        <f t="shared" si="312"/>
        <v>229.78125054495675</v>
      </c>
      <c r="AL413" s="2">
        <f t="shared" si="313"/>
        <v>273.55730966058309</v>
      </c>
      <c r="AM413" s="2">
        <f t="shared" si="314"/>
        <v>300.76675415039062</v>
      </c>
      <c r="AN413" s="89">
        <f ca="1">INDIRECT("'calcBLUE(2)'!R"&amp;ROW('calcBLUE(2)'!$V$17)+(ROW(AN413)-ROW($AN$116))/3&amp;"C"&amp;COLUMN('calcBLUE(2)'!$V$17),FALSE)</f>
        <v>229.56853905332474</v>
      </c>
      <c r="AO413" s="64">
        <f t="shared" ref="AO413" ca="1" si="341">AN413</f>
        <v>229.56853905332474</v>
      </c>
      <c r="AP413" s="88">
        <f>AK413-AK416</f>
        <v>5.9322166442871094</v>
      </c>
      <c r="AQ413" s="88">
        <f>AK414-AK417</f>
        <v>6.7917638506208107</v>
      </c>
      <c r="AR413" s="88">
        <f>AK415-AK418</f>
        <v>1.0980878557518281E-3</v>
      </c>
      <c r="AS413" s="88">
        <f>data3!AM413</f>
        <v>0.14337042839296377</v>
      </c>
      <c r="AT413" s="2"/>
      <c r="AU413" s="123"/>
      <c r="AV413" s="156"/>
    </row>
    <row r="414" spans="1:48">
      <c r="A414" s="14" t="str">
        <f>'data organization'!S415</f>
        <v>412:17:1.52:LO</v>
      </c>
      <c r="B414">
        <v>233.86930847167969</v>
      </c>
      <c r="C414">
        <v>250.4119873046875</v>
      </c>
      <c r="D414">
        <v>240.6099853515625</v>
      </c>
      <c r="E414">
        <v>269.94735717773437</v>
      </c>
      <c r="F414">
        <v>240.82170104980469</v>
      </c>
      <c r="G414">
        <v>246.72122192382812</v>
      </c>
      <c r="H414">
        <v>240.39825439453125</v>
      </c>
      <c r="I414">
        <v>235.52873229980469</v>
      </c>
      <c r="J414">
        <v>217.41816711425781</v>
      </c>
      <c r="K414">
        <v>249.38200378417969</v>
      </c>
      <c r="L414">
        <v>222.63104248046875</v>
      </c>
      <c r="M414">
        <v>212.02792358398437</v>
      </c>
      <c r="N414">
        <v>238.91050720214844</v>
      </c>
      <c r="O414">
        <v>193.98031616210937</v>
      </c>
      <c r="P414">
        <v>193.40237426757812</v>
      </c>
      <c r="Q414">
        <v>205.81941223144531</v>
      </c>
      <c r="R414">
        <v>231.20851135253906</v>
      </c>
      <c r="U414">
        <v>294.18630981445312</v>
      </c>
      <c r="V414">
        <v>232.57611083984375</v>
      </c>
      <c r="W414">
        <v>236.46142578125</v>
      </c>
      <c r="Z414">
        <v>238.71023559570312</v>
      </c>
      <c r="AA414">
        <v>291.17074584960937</v>
      </c>
      <c r="AB414">
        <v>223.43212890625</v>
      </c>
      <c r="AC414">
        <v>232.90798950195312</v>
      </c>
      <c r="AD414">
        <v>246.06317138671875</v>
      </c>
      <c r="AE414">
        <v>170.37651062011719</v>
      </c>
      <c r="AF414">
        <v>207.18699645996094</v>
      </c>
      <c r="AG414">
        <v>198.95285034179687</v>
      </c>
      <c r="AH414" s="2">
        <f t="shared" si="309"/>
        <v>27.295000710158526</v>
      </c>
      <c r="AI414" s="2">
        <f t="shared" si="310"/>
        <v>170.37651062011719</v>
      </c>
      <c r="AJ414" s="2">
        <f t="shared" si="311"/>
        <v>191.02583040797649</v>
      </c>
      <c r="AK414" s="2">
        <f t="shared" si="312"/>
        <v>231.96833147321428</v>
      </c>
      <c r="AL414" s="2">
        <f t="shared" si="313"/>
        <v>272.91083253845204</v>
      </c>
      <c r="AM414" s="2">
        <f t="shared" si="314"/>
        <v>294.18630981445312</v>
      </c>
      <c r="AN414" s="89"/>
      <c r="AO414" s="64">
        <f t="shared" ref="AO414" ca="1" si="342">AN413</f>
        <v>229.56853905332474</v>
      </c>
      <c r="AP414" s="88"/>
      <c r="AQ414" s="88"/>
      <c r="AR414" s="88"/>
      <c r="AS414" s="88"/>
      <c r="AT414" s="2"/>
      <c r="AU414" s="123"/>
      <c r="AV414" s="156"/>
    </row>
    <row r="415" spans="1:48">
      <c r="A415" s="14" t="str">
        <f>'data organization'!S416</f>
        <v>413:17:1.52:HS</v>
      </c>
      <c r="B415">
        <v>154.97398376464844</v>
      </c>
      <c r="C415">
        <v>154.97161865234375</v>
      </c>
      <c r="D415">
        <v>154.96925354003906</v>
      </c>
      <c r="E415">
        <v>154.97634887695312</v>
      </c>
      <c r="F415">
        <v>154.97398376464844</v>
      </c>
      <c r="G415">
        <v>154.96925354003906</v>
      </c>
      <c r="H415">
        <v>154.9810791015625</v>
      </c>
      <c r="I415">
        <v>154.96925354003906</v>
      </c>
      <c r="J415">
        <v>154.96688842773437</v>
      </c>
      <c r="K415">
        <v>154.97398376464844</v>
      </c>
      <c r="L415">
        <v>154.97871398925781</v>
      </c>
      <c r="M415">
        <v>154.97161865234375</v>
      </c>
      <c r="N415">
        <v>154.97161865234375</v>
      </c>
      <c r="O415">
        <v>154.96452331542969</v>
      </c>
      <c r="P415">
        <v>154.96452331542969</v>
      </c>
      <c r="Q415">
        <v>154.962158203125</v>
      </c>
      <c r="R415">
        <v>154.97871398925781</v>
      </c>
      <c r="U415">
        <v>154.97161865234375</v>
      </c>
      <c r="V415">
        <v>154.97634887695312</v>
      </c>
      <c r="W415">
        <v>154.97398376464844</v>
      </c>
      <c r="Z415">
        <v>154.97398376464844</v>
      </c>
      <c r="AA415">
        <v>154.97634887695312</v>
      </c>
      <c r="AB415">
        <v>154.97161865234375</v>
      </c>
      <c r="AC415">
        <v>154.97398376464844</v>
      </c>
      <c r="AD415">
        <v>154.96925354003906</v>
      </c>
      <c r="AE415">
        <v>154.95742797851562</v>
      </c>
      <c r="AF415">
        <v>154.96925354003906</v>
      </c>
      <c r="AG415">
        <v>154.96688842773437</v>
      </c>
      <c r="AH415" s="2">
        <f t="shared" si="309"/>
        <v>5.2822522405734E-3</v>
      </c>
      <c r="AI415" s="2">
        <f t="shared" si="310"/>
        <v>154.95742797851562</v>
      </c>
      <c r="AJ415" s="2">
        <f t="shared" si="311"/>
        <v>154.96344186909312</v>
      </c>
      <c r="AK415" s="2">
        <f t="shared" si="312"/>
        <v>154.97136524745397</v>
      </c>
      <c r="AL415" s="2">
        <f t="shared" si="313"/>
        <v>154.97928862581483</v>
      </c>
      <c r="AM415" s="2">
        <f t="shared" si="314"/>
        <v>154.9810791015625</v>
      </c>
      <c r="AN415" s="89"/>
      <c r="AO415" s="64">
        <f t="shared" ref="AO415" ca="1" si="343">AN413</f>
        <v>229.56853905332474</v>
      </c>
      <c r="AP415" s="88"/>
      <c r="AQ415" s="88"/>
      <c r="AR415" s="88"/>
      <c r="AS415" s="88"/>
      <c r="AT415" s="2"/>
      <c r="AU415" s="123"/>
      <c r="AV415" s="156"/>
    </row>
    <row r="416" spans="1:48">
      <c r="A416" s="14" t="str">
        <f>'data organization'!S417</f>
        <v>414:17:1.5:HI</v>
      </c>
      <c r="B416">
        <v>233.19981384277344</v>
      </c>
      <c r="C416">
        <v>231.63577270507812</v>
      </c>
      <c r="D416">
        <v>238.51759338378906</v>
      </c>
      <c r="E416">
        <v>253.06324768066406</v>
      </c>
      <c r="F416">
        <v>237.8919677734375</v>
      </c>
      <c r="G416">
        <v>226.78721618652344</v>
      </c>
      <c r="H416">
        <v>230.69734191894531</v>
      </c>
      <c r="I416">
        <v>227.56924438476562</v>
      </c>
      <c r="J416">
        <v>225.53598022460938</v>
      </c>
      <c r="K416">
        <v>249.30952453613281</v>
      </c>
      <c r="L416">
        <v>217.87213134765625</v>
      </c>
      <c r="M416">
        <v>190.50126647949219</v>
      </c>
      <c r="N416">
        <v>213.64920043945312</v>
      </c>
      <c r="O416">
        <v>202.38803100585937</v>
      </c>
      <c r="P416">
        <v>187.37315368652344</v>
      </c>
      <c r="Q416">
        <v>188.93721008300781</v>
      </c>
      <c r="R416">
        <v>210.36468505859375</v>
      </c>
      <c r="U416">
        <v>292.94650268554687</v>
      </c>
      <c r="V416">
        <v>220.21820068359375</v>
      </c>
      <c r="W416">
        <v>226.47439575195312</v>
      </c>
      <c r="Z416">
        <v>236.95353698730469</v>
      </c>
      <c r="AA416">
        <v>281.68536376953125</v>
      </c>
      <c r="AB416">
        <v>214.74403381347656</v>
      </c>
      <c r="AC416">
        <v>227.25642395019531</v>
      </c>
      <c r="AD416">
        <v>253.37605285644531</v>
      </c>
      <c r="AE416">
        <v>158.28182983398437</v>
      </c>
      <c r="AF416">
        <v>196.91386413574219</v>
      </c>
      <c r="AG416">
        <v>193.62936401367187</v>
      </c>
      <c r="AH416" s="2">
        <f t="shared" si="309"/>
        <v>28.410599219036836</v>
      </c>
      <c r="AI416" s="2">
        <f t="shared" si="310"/>
        <v>158.28182983398437</v>
      </c>
      <c r="AJ416" s="2">
        <f t="shared" si="311"/>
        <v>181.23313507211438</v>
      </c>
      <c r="AK416" s="2">
        <f t="shared" si="312"/>
        <v>223.84903390066964</v>
      </c>
      <c r="AL416" s="2">
        <f t="shared" si="313"/>
        <v>266.46493272922487</v>
      </c>
      <c r="AM416" s="2">
        <f t="shared" si="314"/>
        <v>292.94650268554687</v>
      </c>
      <c r="AN416" s="89">
        <f ca="1">INDIRECT("'calcBLUE(2)'!R"&amp;ROW('calcBLUE(2)'!$V$17)+(ROW(AN416)-ROW($AN$116))/3&amp;"C"&amp;COLUMN('calcBLUE(2)'!$V$17),FALSE)</f>
        <v>223.77113768958344</v>
      </c>
      <c r="AO416" s="64">
        <f t="shared" ref="AO416" ca="1" si="344">AN416</f>
        <v>223.77113768958344</v>
      </c>
      <c r="AP416" s="88">
        <f>AK416-AK419</f>
        <v>6.2953006199427932</v>
      </c>
      <c r="AQ416" s="88">
        <f>AK417-AK420</f>
        <v>7.4273283822195708</v>
      </c>
      <c r="AR416" s="88">
        <f>AK418-AK421</f>
        <v>1.6893659321226551E-4</v>
      </c>
      <c r="AS416" s="88">
        <f>data3!AM416</f>
        <v>0.15490190444454033</v>
      </c>
      <c r="AT416" s="2"/>
      <c r="AU416" s="123"/>
      <c r="AV416" s="156"/>
    </row>
    <row r="417" spans="1:48">
      <c r="A417" s="14" t="str">
        <f>'data organization'!S418</f>
        <v>415:17:1.5:LO</v>
      </c>
      <c r="B417">
        <v>227.22018432617187</v>
      </c>
      <c r="C417">
        <v>242.40672302246094</v>
      </c>
      <c r="D417">
        <v>232.97665405273437</v>
      </c>
      <c r="E417">
        <v>259.64178466796875</v>
      </c>
      <c r="F417">
        <v>235.76905822753906</v>
      </c>
      <c r="G417">
        <v>238.99061584472656</v>
      </c>
      <c r="H417">
        <v>233.11970520019531</v>
      </c>
      <c r="I417">
        <v>227.63218688964844</v>
      </c>
      <c r="J417">
        <v>210.07667541503906</v>
      </c>
      <c r="K417">
        <v>242.76150512695312</v>
      </c>
      <c r="L417">
        <v>214.80316162109375</v>
      </c>
      <c r="M417">
        <v>204.05699157714844</v>
      </c>
      <c r="N417">
        <v>232.99382019042969</v>
      </c>
      <c r="O417">
        <v>189.14511108398437</v>
      </c>
      <c r="P417">
        <v>189.89471435546875</v>
      </c>
      <c r="Q417">
        <v>200.25177001953125</v>
      </c>
      <c r="R417">
        <v>223.19752502441406</v>
      </c>
      <c r="U417">
        <v>286.42709350585937</v>
      </c>
      <c r="V417">
        <v>227.36895751953125</v>
      </c>
      <c r="W417">
        <v>229.84664916992187</v>
      </c>
      <c r="Z417">
        <v>232.86221313476562</v>
      </c>
      <c r="AA417">
        <v>281.3973388671875</v>
      </c>
      <c r="AB417">
        <v>215.86747741699219</v>
      </c>
      <c r="AC417">
        <v>226.45913696289062</v>
      </c>
      <c r="AD417">
        <v>235.96932983398437</v>
      </c>
      <c r="AE417">
        <v>164.58000183105469</v>
      </c>
      <c r="AF417">
        <v>203.21011352539062</v>
      </c>
      <c r="AG417">
        <v>196.01739501953125</v>
      </c>
      <c r="AH417" s="2">
        <f t="shared" si="309"/>
        <v>26.140452825051288</v>
      </c>
      <c r="AI417" s="2">
        <f t="shared" si="310"/>
        <v>164.58000183105469</v>
      </c>
      <c r="AJ417" s="2">
        <f t="shared" si="311"/>
        <v>185.96588838501654</v>
      </c>
      <c r="AK417" s="2">
        <f t="shared" si="312"/>
        <v>225.17656762259347</v>
      </c>
      <c r="AL417" s="2">
        <f t="shared" si="313"/>
        <v>264.38724686017042</v>
      </c>
      <c r="AM417" s="2">
        <f t="shared" si="314"/>
        <v>286.42709350585937</v>
      </c>
      <c r="AN417" s="89"/>
      <c r="AO417" s="64">
        <f t="shared" ref="AO417" ca="1" si="345">AN416</f>
        <v>223.77113768958344</v>
      </c>
      <c r="AP417" s="88"/>
      <c r="AQ417" s="88"/>
      <c r="AR417" s="88"/>
      <c r="AS417" s="88"/>
      <c r="AT417" s="2"/>
      <c r="AU417" s="123"/>
      <c r="AV417" s="156"/>
    </row>
    <row r="418" spans="1:48">
      <c r="A418" s="14" t="str">
        <f>'data organization'!S419</f>
        <v>416:17:1.5:HS</v>
      </c>
      <c r="B418">
        <v>154.96925354003906</v>
      </c>
      <c r="C418">
        <v>154.97161865234375</v>
      </c>
      <c r="D418">
        <v>154.96925354003906</v>
      </c>
      <c r="E418">
        <v>154.97398376464844</v>
      </c>
      <c r="F418">
        <v>154.97634887695312</v>
      </c>
      <c r="G418">
        <v>154.97161865234375</v>
      </c>
      <c r="H418">
        <v>154.97398376464844</v>
      </c>
      <c r="I418">
        <v>154.97398376464844</v>
      </c>
      <c r="J418">
        <v>154.96925354003906</v>
      </c>
      <c r="K418">
        <v>154.97161865234375</v>
      </c>
      <c r="L418">
        <v>154.97398376464844</v>
      </c>
      <c r="M418">
        <v>154.96688842773437</v>
      </c>
      <c r="N418">
        <v>154.96925354003906</v>
      </c>
      <c r="O418">
        <v>154.96688842773437</v>
      </c>
      <c r="P418">
        <v>154.962158203125</v>
      </c>
      <c r="Q418">
        <v>154.96452331542969</v>
      </c>
      <c r="R418">
        <v>154.9810791015625</v>
      </c>
      <c r="U418">
        <v>154.97398376464844</v>
      </c>
      <c r="V418">
        <v>154.97161865234375</v>
      </c>
      <c r="W418">
        <v>154.97398376464844</v>
      </c>
      <c r="Z418">
        <v>154.97161865234375</v>
      </c>
      <c r="AA418">
        <v>154.97398376464844</v>
      </c>
      <c r="AB418">
        <v>154.97161865234375</v>
      </c>
      <c r="AC418">
        <v>154.96452331542969</v>
      </c>
      <c r="AD418">
        <v>154.96925354003906</v>
      </c>
      <c r="AE418">
        <v>154.95742797851562</v>
      </c>
      <c r="AF418">
        <v>154.96452331542969</v>
      </c>
      <c r="AG418">
        <v>154.96925354003906</v>
      </c>
      <c r="AH418" s="2">
        <f t="shared" si="309"/>
        <v>4.7923852860148235E-3</v>
      </c>
      <c r="AI418" s="2">
        <f t="shared" si="310"/>
        <v>154.95742797851562</v>
      </c>
      <c r="AJ418" s="2">
        <f t="shared" si="311"/>
        <v>154.96307858166921</v>
      </c>
      <c r="AK418" s="2">
        <f t="shared" si="312"/>
        <v>154.97026715959822</v>
      </c>
      <c r="AL418" s="2">
        <f t="shared" si="313"/>
        <v>154.97745573752724</v>
      </c>
      <c r="AM418" s="2">
        <f t="shared" si="314"/>
        <v>154.9810791015625</v>
      </c>
      <c r="AN418" s="89"/>
      <c r="AO418" s="64">
        <f t="shared" ref="AO418" ca="1" si="346">AN416</f>
        <v>223.77113768958344</v>
      </c>
      <c r="AP418" s="88"/>
      <c r="AQ418" s="88"/>
      <c r="AR418" s="88"/>
      <c r="AS418" s="88"/>
      <c r="AT418" s="2"/>
      <c r="AU418" s="123"/>
      <c r="AV418" s="156"/>
    </row>
    <row r="419" spans="1:48">
      <c r="A419" s="14" t="str">
        <f>'data organization'!S420</f>
        <v>417:17:1.48:HI</v>
      </c>
      <c r="B419">
        <v>226.47439575195312</v>
      </c>
      <c r="C419">
        <v>225.06675720214844</v>
      </c>
      <c r="D419">
        <v>231.94857788085937</v>
      </c>
      <c r="E419">
        <v>245.86862182617187</v>
      </c>
      <c r="F419">
        <v>231.32295227050781</v>
      </c>
      <c r="G419">
        <v>220.53102111816406</v>
      </c>
      <c r="H419">
        <v>224.12832641601562</v>
      </c>
      <c r="I419">
        <v>221.15663146972656</v>
      </c>
      <c r="J419">
        <v>219.27976989746094</v>
      </c>
      <c r="K419">
        <v>242.42770385742187</v>
      </c>
      <c r="L419">
        <v>211.7723388671875</v>
      </c>
      <c r="M419">
        <v>185.02708435058594</v>
      </c>
      <c r="N419">
        <v>207.705810546875</v>
      </c>
      <c r="O419">
        <v>196.60105895996094</v>
      </c>
      <c r="P419">
        <v>182.05538940429687</v>
      </c>
      <c r="Q419">
        <v>183.61944580078125</v>
      </c>
      <c r="R419">
        <v>204.57771301269531</v>
      </c>
      <c r="U419">
        <v>284.65704345703125</v>
      </c>
      <c r="V419">
        <v>213.96200561523437</v>
      </c>
      <c r="W419">
        <v>220.06179809570312</v>
      </c>
      <c r="Z419">
        <v>230.22811889648437</v>
      </c>
      <c r="AA419">
        <v>273.8651123046875</v>
      </c>
      <c r="AB419">
        <v>208.64424133300781</v>
      </c>
      <c r="AC419">
        <v>221.00022888183594</v>
      </c>
      <c r="AD419">
        <v>246.33782958984375</v>
      </c>
      <c r="AE419">
        <v>153.74609375</v>
      </c>
      <c r="AF419">
        <v>191.28327941894531</v>
      </c>
      <c r="AG419">
        <v>188.15518188476562</v>
      </c>
      <c r="AH419" s="2">
        <f t="shared" si="309"/>
        <v>27.640574816271283</v>
      </c>
      <c r="AI419" s="2">
        <f t="shared" si="310"/>
        <v>153.74609375</v>
      </c>
      <c r="AJ419" s="2">
        <f t="shared" si="311"/>
        <v>176.09287105631992</v>
      </c>
      <c r="AK419" s="2">
        <f t="shared" si="312"/>
        <v>217.55373328072685</v>
      </c>
      <c r="AL419" s="2">
        <f t="shared" si="313"/>
        <v>259.0145955051338</v>
      </c>
      <c r="AM419" s="2">
        <f t="shared" si="314"/>
        <v>284.65704345703125</v>
      </c>
      <c r="AN419" s="89">
        <f ca="1">INDIRECT("'calcBLUE(2)'!R"&amp;ROW('calcBLUE(2)'!$V$17)+(ROW(AN419)-ROW($AN$116))/3&amp;"C"&amp;COLUMN('calcBLUE(2)'!$V$17),FALSE)</f>
        <v>217.5074435502907</v>
      </c>
      <c r="AO419" s="64">
        <f t="shared" ref="AO419" ca="1" si="347">AN419</f>
        <v>217.5074435502907</v>
      </c>
      <c r="AP419" s="88">
        <f>AK419-AK422</f>
        <v>6.116551535470137</v>
      </c>
      <c r="AQ419" s="88">
        <f>AK420-AK423</f>
        <v>6.6023194449288667</v>
      </c>
      <c r="AR419" s="88">
        <f>AK421-AK424</f>
        <v>1.0980878557234064E-3</v>
      </c>
      <c r="AS419" s="88">
        <f>data3!AM419</f>
        <v>0.14877534681750948</v>
      </c>
      <c r="AT419" s="2"/>
      <c r="AU419" s="123"/>
      <c r="AV419" s="156"/>
    </row>
    <row r="420" spans="1:48">
      <c r="A420" s="14" t="str">
        <f>'data organization'!S421</f>
        <v>418:17:1.48:LO</v>
      </c>
      <c r="B420">
        <v>220.05607604980469</v>
      </c>
      <c r="C420">
        <v>232.8736572265625</v>
      </c>
      <c r="D420">
        <v>224.45066833496094</v>
      </c>
      <c r="E420">
        <v>249.23323059082031</v>
      </c>
      <c r="F420">
        <v>228.53628540039062</v>
      </c>
      <c r="G420">
        <v>230.18424987792969</v>
      </c>
      <c r="H420">
        <v>224.02151489257812</v>
      </c>
      <c r="I420">
        <v>217.84733581542969</v>
      </c>
      <c r="J420">
        <v>202.18013000488281</v>
      </c>
      <c r="K420">
        <v>235.7747802734375</v>
      </c>
      <c r="L420">
        <v>205.52186584472656</v>
      </c>
      <c r="M420">
        <v>199.51934814453125</v>
      </c>
      <c r="N420">
        <v>224.69100952148437</v>
      </c>
      <c r="O420">
        <v>188.19523620605469</v>
      </c>
      <c r="P420">
        <v>184.79629516601562</v>
      </c>
      <c r="Q420">
        <v>193.51683044433594</v>
      </c>
      <c r="R420">
        <v>215.4669189453125</v>
      </c>
      <c r="U420">
        <v>275.33187866210937</v>
      </c>
      <c r="V420">
        <v>222.45936584472656</v>
      </c>
      <c r="W420">
        <v>222.99153137207031</v>
      </c>
      <c r="Z420">
        <v>226.27603149414062</v>
      </c>
      <c r="AA420">
        <v>271.44082641601562</v>
      </c>
      <c r="AB420">
        <v>207.74205017089844</v>
      </c>
      <c r="AC420">
        <v>222.03021240234375</v>
      </c>
      <c r="AD420">
        <v>226.31036376953125</v>
      </c>
      <c r="AE420">
        <v>157.91371154785156</v>
      </c>
      <c r="AF420">
        <v>196.1776123046875</v>
      </c>
      <c r="AG420">
        <v>191.43968200683594</v>
      </c>
      <c r="AH420" s="2">
        <f t="shared" si="309"/>
        <v>24.705795000613474</v>
      </c>
      <c r="AI420" s="2">
        <f t="shared" si="310"/>
        <v>157.91371154785156</v>
      </c>
      <c r="AJ420" s="2">
        <f t="shared" si="311"/>
        <v>180.69054673945368</v>
      </c>
      <c r="AK420" s="2">
        <f t="shared" si="312"/>
        <v>217.7492392403739</v>
      </c>
      <c r="AL420" s="2">
        <f t="shared" si="313"/>
        <v>254.80793174129411</v>
      </c>
      <c r="AM420" s="2">
        <f t="shared" si="314"/>
        <v>275.33187866210937</v>
      </c>
      <c r="AN420" s="89"/>
      <c r="AO420" s="64">
        <f t="shared" ref="AO420" ca="1" si="348">AN419</f>
        <v>217.5074435502907</v>
      </c>
      <c r="AP420" s="88"/>
      <c r="AQ420" s="88"/>
      <c r="AR420" s="88"/>
      <c r="AS420" s="88"/>
      <c r="AT420" s="2"/>
      <c r="AU420" s="123"/>
      <c r="AV420" s="156"/>
    </row>
    <row r="421" spans="1:48">
      <c r="A421" s="14" t="str">
        <f>'data organization'!S422</f>
        <v>419:17:1.48:HS</v>
      </c>
      <c r="B421">
        <v>154.96925354003906</v>
      </c>
      <c r="C421">
        <v>154.96688842773437</v>
      </c>
      <c r="D421">
        <v>154.97634887695312</v>
      </c>
      <c r="E421">
        <v>154.97634887695312</v>
      </c>
      <c r="F421">
        <v>154.97634887695312</v>
      </c>
      <c r="G421">
        <v>154.97634887695312</v>
      </c>
      <c r="H421">
        <v>154.97161865234375</v>
      </c>
      <c r="I421">
        <v>154.96688842773437</v>
      </c>
      <c r="J421">
        <v>154.96925354003906</v>
      </c>
      <c r="K421">
        <v>154.97161865234375</v>
      </c>
      <c r="L421">
        <v>154.96925354003906</v>
      </c>
      <c r="M421">
        <v>154.96452331542969</v>
      </c>
      <c r="N421">
        <v>154.97398376464844</v>
      </c>
      <c r="O421">
        <v>154.97398376464844</v>
      </c>
      <c r="P421">
        <v>154.962158203125</v>
      </c>
      <c r="Q421">
        <v>154.95979309082031</v>
      </c>
      <c r="R421">
        <v>154.97161865234375</v>
      </c>
      <c r="U421">
        <v>154.97398376464844</v>
      </c>
      <c r="V421">
        <v>154.97634887695312</v>
      </c>
      <c r="W421">
        <v>154.97398376464844</v>
      </c>
      <c r="Z421">
        <v>154.96925354003906</v>
      </c>
      <c r="AA421">
        <v>154.97871398925781</v>
      </c>
      <c r="AB421">
        <v>154.96688842773437</v>
      </c>
      <c r="AC421">
        <v>154.96925354003906</v>
      </c>
      <c r="AD421">
        <v>154.96688842773437</v>
      </c>
      <c r="AE421">
        <v>154.95979309082031</v>
      </c>
      <c r="AF421">
        <v>154.96925354003906</v>
      </c>
      <c r="AG421">
        <v>154.962158203125</v>
      </c>
      <c r="AH421" s="2">
        <f t="shared" si="309"/>
        <v>5.2773473160316236E-3</v>
      </c>
      <c r="AI421" s="2">
        <f t="shared" si="310"/>
        <v>154.95979309082031</v>
      </c>
      <c r="AJ421" s="2">
        <f t="shared" si="311"/>
        <v>154.96218220203096</v>
      </c>
      <c r="AK421" s="2">
        <f t="shared" si="312"/>
        <v>154.97009822300501</v>
      </c>
      <c r="AL421" s="2">
        <f t="shared" si="313"/>
        <v>154.97801424397906</v>
      </c>
      <c r="AM421" s="2">
        <f t="shared" si="314"/>
        <v>154.97871398925781</v>
      </c>
      <c r="AN421" s="89"/>
      <c r="AO421" s="64">
        <f t="shared" ref="AO421" ca="1" si="349">AN419</f>
        <v>217.5074435502907</v>
      </c>
      <c r="AP421" s="88"/>
      <c r="AQ421" s="88"/>
      <c r="AR421" s="88"/>
      <c r="AS421" s="88"/>
      <c r="AT421" s="2"/>
      <c r="AU421" s="123"/>
      <c r="AV421" s="156"/>
    </row>
    <row r="422" spans="1:48">
      <c r="A422" s="14" t="str">
        <f>'data organization'!S423</f>
        <v>420:17:1.46:HI</v>
      </c>
      <c r="B422">
        <v>220.21820068359375</v>
      </c>
      <c r="C422">
        <v>218.81056213378906</v>
      </c>
      <c r="D422">
        <v>225.37956237792969</v>
      </c>
      <c r="E422">
        <v>238.98680114746094</v>
      </c>
      <c r="F422">
        <v>224.75395202636719</v>
      </c>
      <c r="G422">
        <v>214.27481079101562</v>
      </c>
      <c r="H422">
        <v>217.87213134765625</v>
      </c>
      <c r="I422">
        <v>214.90043640136719</v>
      </c>
      <c r="J422">
        <v>213.02357482910156</v>
      </c>
      <c r="K422">
        <v>235.5458984375</v>
      </c>
      <c r="L422">
        <v>205.82894897460937</v>
      </c>
      <c r="M422">
        <v>179.86572265625</v>
      </c>
      <c r="N422">
        <v>201.76242065429687</v>
      </c>
      <c r="O422">
        <v>191.12687683105469</v>
      </c>
      <c r="P422">
        <v>177.05043029785156</v>
      </c>
      <c r="Q422">
        <v>178.45806884765625</v>
      </c>
      <c r="R422">
        <v>198.79072570800781</v>
      </c>
      <c r="U422">
        <v>276.8367919921875</v>
      </c>
      <c r="V422">
        <v>208.01861572265625</v>
      </c>
      <c r="W422">
        <v>213.80560302734375</v>
      </c>
      <c r="Z422">
        <v>223.81552124023437</v>
      </c>
      <c r="AA422">
        <v>266.04486083984375</v>
      </c>
      <c r="AB422">
        <v>202.85725402832031</v>
      </c>
      <c r="AC422">
        <v>214.74403381347656</v>
      </c>
      <c r="AD422">
        <v>239.29960632324219</v>
      </c>
      <c r="AE422">
        <v>149.36674499511719</v>
      </c>
      <c r="AF422">
        <v>185.96551513671875</v>
      </c>
      <c r="AG422">
        <v>182.83741760253906</v>
      </c>
      <c r="AH422" s="2">
        <f t="shared" si="309"/>
        <v>26.861571287264621</v>
      </c>
      <c r="AI422" s="2">
        <f t="shared" si="310"/>
        <v>149.36674499511719</v>
      </c>
      <c r="AJ422" s="2">
        <f t="shared" si="311"/>
        <v>171.14482481435977</v>
      </c>
      <c r="AK422" s="2">
        <f t="shared" si="312"/>
        <v>211.43718174525671</v>
      </c>
      <c r="AL422" s="2">
        <f t="shared" si="313"/>
        <v>251.72953867615365</v>
      </c>
      <c r="AM422" s="2">
        <f t="shared" si="314"/>
        <v>276.8367919921875</v>
      </c>
      <c r="AN422" s="89">
        <f ca="1">INDIRECT("'calcBLUE(2)'!R"&amp;ROW('calcBLUE(2)'!$V$17)+(ROW(AN422)-ROW($AN$116))/3&amp;"C"&amp;COLUMN('calcBLUE(2)'!$V$17),FALSE)</f>
        <v>211.49148608822009</v>
      </c>
      <c r="AO422" s="64">
        <f t="shared" ref="AO422" ca="1" si="350">AN422</f>
        <v>211.49148608822009</v>
      </c>
      <c r="AP422" s="88">
        <f>AK422-AK425</f>
        <v>5.948974609375</v>
      </c>
      <c r="AQ422" s="88">
        <f>AK423-AK426</f>
        <v>5.9305834089006737</v>
      </c>
      <c r="AR422" s="88">
        <f>AK424-AK427</f>
        <v>1.5204293387398593E-3</v>
      </c>
      <c r="AS422" s="88">
        <f>data3!AM422</f>
        <v>0.14619333513321386</v>
      </c>
      <c r="AT422" s="2"/>
      <c r="AU422" s="123"/>
      <c r="AV422" s="156"/>
    </row>
    <row r="423" spans="1:48">
      <c r="A423" s="14" t="str">
        <f>'data organization'!S424</f>
        <v>421:17:1.46:LO</v>
      </c>
      <c r="B423">
        <v>211.91920471191406</v>
      </c>
      <c r="C423">
        <v>226.49346923828125</v>
      </c>
      <c r="D423">
        <v>218.26504516601562</v>
      </c>
      <c r="E423">
        <v>238.64729309082031</v>
      </c>
      <c r="F423">
        <v>221.32066345214844</v>
      </c>
      <c r="G423">
        <v>223.23757934570312</v>
      </c>
      <c r="H423">
        <v>216.03341674804687</v>
      </c>
      <c r="I423">
        <v>209.761962890625</v>
      </c>
      <c r="J423">
        <v>198.20896911621094</v>
      </c>
      <c r="K423">
        <v>229.9725341796875</v>
      </c>
      <c r="L423">
        <v>195.22201538085937</v>
      </c>
      <c r="M423">
        <v>196.74411010742187</v>
      </c>
      <c r="N423">
        <v>214.86610412597656</v>
      </c>
      <c r="O423">
        <v>189.24238586425781</v>
      </c>
      <c r="P423">
        <v>178.10711669921875</v>
      </c>
      <c r="Q423">
        <v>188.630126953125</v>
      </c>
      <c r="R423">
        <v>207.79927062988281</v>
      </c>
      <c r="U423">
        <v>264.4998779296875</v>
      </c>
      <c r="V423">
        <v>216.53125</v>
      </c>
      <c r="W423">
        <v>215.58137512207031</v>
      </c>
      <c r="Z423">
        <v>220.17051696777344</v>
      </c>
      <c r="AA423">
        <v>262.89767456054687</v>
      </c>
      <c r="AB423">
        <v>199.79400634765625</v>
      </c>
      <c r="AC423">
        <v>215.55276489257812</v>
      </c>
      <c r="AD423">
        <v>218.6026611328125</v>
      </c>
      <c r="AE423">
        <v>154.15998840332031</v>
      </c>
      <c r="AF423">
        <v>193.0018310546875</v>
      </c>
      <c r="AG423">
        <v>186.85054016113281</v>
      </c>
      <c r="AH423" s="2">
        <f t="shared" si="309"/>
        <v>23.11851327161196</v>
      </c>
      <c r="AI423" s="2">
        <f t="shared" si="310"/>
        <v>154.15998840332031</v>
      </c>
      <c r="AJ423" s="2">
        <f t="shared" si="311"/>
        <v>176.46914988802709</v>
      </c>
      <c r="AK423" s="2">
        <f t="shared" si="312"/>
        <v>211.14691979544503</v>
      </c>
      <c r="AL423" s="2">
        <f t="shared" si="313"/>
        <v>245.82468970286297</v>
      </c>
      <c r="AM423" s="2">
        <f t="shared" si="314"/>
        <v>264.4998779296875</v>
      </c>
      <c r="AN423" s="89"/>
      <c r="AO423" s="64">
        <f t="shared" ref="AO423" ca="1" si="351">AN422</f>
        <v>211.49148608822009</v>
      </c>
      <c r="AP423" s="88"/>
      <c r="AQ423" s="88"/>
      <c r="AR423" s="88"/>
      <c r="AS423" s="88"/>
      <c r="AT423" s="2"/>
      <c r="AU423" s="123"/>
      <c r="AV423" s="156"/>
    </row>
    <row r="424" spans="1:48">
      <c r="A424" s="14" t="str">
        <f>'data organization'!S425</f>
        <v>422:17:1.46:HS</v>
      </c>
      <c r="B424">
        <v>154.97161865234375</v>
      </c>
      <c r="C424">
        <v>154.96925354003906</v>
      </c>
      <c r="D424">
        <v>154.97161865234375</v>
      </c>
      <c r="E424">
        <v>154.97398376464844</v>
      </c>
      <c r="F424">
        <v>154.97634887695312</v>
      </c>
      <c r="G424">
        <v>154.96688842773437</v>
      </c>
      <c r="H424">
        <v>154.97161865234375</v>
      </c>
      <c r="I424">
        <v>154.97161865234375</v>
      </c>
      <c r="J424">
        <v>154.96452331542969</v>
      </c>
      <c r="K424">
        <v>154.96925354003906</v>
      </c>
      <c r="L424">
        <v>154.97398376464844</v>
      </c>
      <c r="M424">
        <v>154.96925354003906</v>
      </c>
      <c r="N424">
        <v>154.97398376464844</v>
      </c>
      <c r="O424">
        <v>154.96925354003906</v>
      </c>
      <c r="P424">
        <v>154.962158203125</v>
      </c>
      <c r="Q424">
        <v>154.96452331542969</v>
      </c>
      <c r="R424">
        <v>154.96688842773437</v>
      </c>
      <c r="U424">
        <v>154.96925354003906</v>
      </c>
      <c r="V424">
        <v>154.96925354003906</v>
      </c>
      <c r="W424">
        <v>154.97398376464844</v>
      </c>
      <c r="Z424">
        <v>154.96925354003906</v>
      </c>
      <c r="AA424">
        <v>154.97398376464844</v>
      </c>
      <c r="AB424">
        <v>154.96688842773437</v>
      </c>
      <c r="AC424">
        <v>154.96925354003906</v>
      </c>
      <c r="AD424">
        <v>154.96925354003906</v>
      </c>
      <c r="AE424">
        <v>154.94796752929687</v>
      </c>
      <c r="AF424">
        <v>154.96688842773437</v>
      </c>
      <c r="AG424">
        <v>154.96925354003906</v>
      </c>
      <c r="AH424" s="2">
        <f t="shared" si="309"/>
        <v>5.2822522405734009E-3</v>
      </c>
      <c r="AI424" s="2">
        <f t="shared" si="310"/>
        <v>154.94796752929687</v>
      </c>
      <c r="AJ424" s="2">
        <f t="shared" si="311"/>
        <v>154.96107675678843</v>
      </c>
      <c r="AK424" s="2">
        <f t="shared" si="312"/>
        <v>154.96900013514929</v>
      </c>
      <c r="AL424" s="2">
        <f t="shared" si="313"/>
        <v>154.97692351351014</v>
      </c>
      <c r="AM424" s="2">
        <f t="shared" si="314"/>
        <v>154.97634887695312</v>
      </c>
      <c r="AN424" s="89"/>
      <c r="AO424" s="64">
        <f t="shared" ref="AO424" ca="1" si="352">AN422</f>
        <v>211.49148608822009</v>
      </c>
      <c r="AP424" s="88"/>
      <c r="AQ424" s="88"/>
      <c r="AR424" s="88"/>
      <c r="AS424" s="88"/>
      <c r="AT424" s="2"/>
      <c r="AU424" s="123"/>
      <c r="AV424" s="156"/>
    </row>
    <row r="425" spans="1:48">
      <c r="A425" s="14" t="str">
        <f>'data organization'!S426</f>
        <v>423:17:1.44:HI</v>
      </c>
      <c r="B425">
        <v>213.96200561523437</v>
      </c>
      <c r="C425">
        <v>212.55436706542969</v>
      </c>
      <c r="D425">
        <v>218.96696472167969</v>
      </c>
      <c r="E425">
        <v>232.26138305664062</v>
      </c>
      <c r="F425">
        <v>218.49774169921875</v>
      </c>
      <c r="G425">
        <v>208.17501831054687</v>
      </c>
      <c r="H425">
        <v>211.7723388671875</v>
      </c>
      <c r="I425">
        <v>208.95704650878906</v>
      </c>
      <c r="J425">
        <v>207.08018493652344</v>
      </c>
      <c r="K425">
        <v>228.97688293457031</v>
      </c>
      <c r="L425">
        <v>200.04196166992187</v>
      </c>
      <c r="M425">
        <v>174.70436096191406</v>
      </c>
      <c r="N425">
        <v>196.1318359375</v>
      </c>
      <c r="O425">
        <v>185.80911254882812</v>
      </c>
      <c r="P425">
        <v>172.04547119140625</v>
      </c>
      <c r="Q425">
        <v>173.45310974121094</v>
      </c>
      <c r="R425">
        <v>193.16014099121094</v>
      </c>
      <c r="U425">
        <v>269.01657104492187</v>
      </c>
      <c r="V425">
        <v>202.07522583007812</v>
      </c>
      <c r="W425">
        <v>207.86221313476562</v>
      </c>
      <c r="Z425">
        <v>217.40290832519531</v>
      </c>
      <c r="AA425">
        <v>258.69381713867187</v>
      </c>
      <c r="AB425">
        <v>197.07026672363281</v>
      </c>
      <c r="AC425">
        <v>208.80064392089844</v>
      </c>
      <c r="AD425">
        <v>232.57420349121094</v>
      </c>
      <c r="AE425">
        <v>145.30021667480469</v>
      </c>
      <c r="AF425">
        <v>180.64775085449219</v>
      </c>
      <c r="AG425">
        <v>177.67605590820312</v>
      </c>
      <c r="AH425" s="2">
        <f t="shared" si="309"/>
        <v>26.109311798365749</v>
      </c>
      <c r="AI425" s="2">
        <f t="shared" si="310"/>
        <v>145.30021667480469</v>
      </c>
      <c r="AJ425" s="2">
        <f t="shared" si="311"/>
        <v>166.32423943833308</v>
      </c>
      <c r="AK425" s="2">
        <f t="shared" si="312"/>
        <v>205.48820713588171</v>
      </c>
      <c r="AL425" s="2">
        <f t="shared" si="313"/>
        <v>244.65217483343034</v>
      </c>
      <c r="AM425" s="2">
        <f t="shared" si="314"/>
        <v>269.01657104492187</v>
      </c>
      <c r="AN425" s="89">
        <f ca="1">INDIRECT("'calcBLUE(2)'!R"&amp;ROW('calcBLUE(2)'!$V$17)+(ROW(AN425)-ROW($AN$116))/3&amp;"C"&amp;COLUMN('calcBLUE(2)'!$V$17),FALSE)</f>
        <v>205.57993619629846</v>
      </c>
      <c r="AO425" s="64">
        <f t="shared" ref="AO425" ca="1" si="353">AN425</f>
        <v>205.57993619629846</v>
      </c>
      <c r="AP425" s="88">
        <f>AK425-AK428</f>
        <v>5.9601462227957711</v>
      </c>
      <c r="AQ425" s="88">
        <f>AK426-AK429</f>
        <v>7.5636373247419044</v>
      </c>
      <c r="AR425" s="88">
        <f>AK427-AK430</f>
        <v>1.2670244489356719E-3</v>
      </c>
      <c r="AS425" s="88">
        <f>data3!AM425</f>
        <v>0.14453228058353584</v>
      </c>
      <c r="AT425" s="2"/>
      <c r="AU425" s="123"/>
      <c r="AV425" s="156"/>
    </row>
    <row r="426" spans="1:48">
      <c r="A426" s="14" t="str">
        <f>'data organization'!S427</f>
        <v>424:17:1.44:LO</v>
      </c>
      <c r="B426">
        <v>203.83383178710937</v>
      </c>
      <c r="C426">
        <v>220.12474060058594</v>
      </c>
      <c r="D426">
        <v>211.34126281738281</v>
      </c>
      <c r="E426">
        <v>234.34423828125</v>
      </c>
      <c r="F426">
        <v>215.46119689941406</v>
      </c>
      <c r="G426">
        <v>213.46417236328125</v>
      </c>
      <c r="H426">
        <v>210.75189208984375</v>
      </c>
      <c r="I426">
        <v>203.51339721679687</v>
      </c>
      <c r="J426">
        <v>195.88006591796875</v>
      </c>
      <c r="K426">
        <v>221.66972351074219</v>
      </c>
      <c r="L426">
        <v>193.01327514648437</v>
      </c>
      <c r="M426">
        <v>192.28083801269531</v>
      </c>
      <c r="N426">
        <v>208.07965087890625</v>
      </c>
      <c r="O426">
        <v>183.23414611816406</v>
      </c>
      <c r="P426">
        <v>175.01144409179687</v>
      </c>
      <c r="Q426">
        <v>184.55024719238281</v>
      </c>
      <c r="R426">
        <v>202.64363098144531</v>
      </c>
      <c r="U426">
        <v>255.384521484375</v>
      </c>
      <c r="V426">
        <v>209.22979736328125</v>
      </c>
      <c r="W426">
        <v>208.60037231445312</v>
      </c>
      <c r="Z426">
        <v>213.29251098632812</v>
      </c>
      <c r="AA426">
        <v>255.24147033691406</v>
      </c>
      <c r="AB426">
        <v>197.47080993652344</v>
      </c>
      <c r="AC426">
        <v>206.43167114257812</v>
      </c>
      <c r="AD426">
        <v>211.33554077148437</v>
      </c>
      <c r="AE426">
        <v>149.66239929199219</v>
      </c>
      <c r="AF426">
        <v>188.15518188476562</v>
      </c>
      <c r="AG426">
        <v>182.05538940429687</v>
      </c>
      <c r="AH426" s="2">
        <f t="shared" si="309"/>
        <v>21.903017188978996</v>
      </c>
      <c r="AI426" s="2">
        <f t="shared" si="310"/>
        <v>149.66239929199219</v>
      </c>
      <c r="AJ426" s="2">
        <f t="shared" si="311"/>
        <v>172.36181060307587</v>
      </c>
      <c r="AK426" s="2">
        <f t="shared" si="312"/>
        <v>205.21633638654436</v>
      </c>
      <c r="AL426" s="2">
        <f t="shared" si="313"/>
        <v>238.07086217001284</v>
      </c>
      <c r="AM426" s="2">
        <f t="shared" si="314"/>
        <v>255.384521484375</v>
      </c>
      <c r="AN426" s="89"/>
      <c r="AO426" s="64">
        <f t="shared" ref="AO426" ca="1" si="354">AN425</f>
        <v>205.57993619629846</v>
      </c>
      <c r="AP426" s="88"/>
      <c r="AQ426" s="88"/>
      <c r="AR426" s="88"/>
      <c r="AS426" s="88"/>
      <c r="AT426" s="2"/>
      <c r="AU426" s="123"/>
      <c r="AV426" s="156"/>
    </row>
    <row r="427" spans="1:48">
      <c r="A427" s="14" t="str">
        <f>'data organization'!S428</f>
        <v>425:17:1.44:HS</v>
      </c>
      <c r="B427">
        <v>154.96925354003906</v>
      </c>
      <c r="C427">
        <v>154.97161865234375</v>
      </c>
      <c r="D427">
        <v>154.97161865234375</v>
      </c>
      <c r="E427">
        <v>154.97398376464844</v>
      </c>
      <c r="F427">
        <v>154.96925354003906</v>
      </c>
      <c r="G427">
        <v>154.96688842773437</v>
      </c>
      <c r="H427">
        <v>154.97161865234375</v>
      </c>
      <c r="I427">
        <v>154.96925354003906</v>
      </c>
      <c r="J427">
        <v>154.96452331542969</v>
      </c>
      <c r="K427">
        <v>154.96925354003906</v>
      </c>
      <c r="L427">
        <v>154.97161865234375</v>
      </c>
      <c r="M427">
        <v>154.96688842773437</v>
      </c>
      <c r="N427">
        <v>154.962158203125</v>
      </c>
      <c r="O427">
        <v>154.96452331542969</v>
      </c>
      <c r="P427">
        <v>154.962158203125</v>
      </c>
      <c r="Q427">
        <v>154.962158203125</v>
      </c>
      <c r="R427">
        <v>154.96925354003906</v>
      </c>
      <c r="U427">
        <v>154.96925354003906</v>
      </c>
      <c r="V427">
        <v>154.96925354003906</v>
      </c>
      <c r="W427">
        <v>154.97398376464844</v>
      </c>
      <c r="Z427">
        <v>154.96688842773437</v>
      </c>
      <c r="AA427">
        <v>154.97161865234375</v>
      </c>
      <c r="AB427">
        <v>154.96925354003906</v>
      </c>
      <c r="AC427">
        <v>154.96688842773437</v>
      </c>
      <c r="AD427">
        <v>154.96688842773437</v>
      </c>
      <c r="AE427">
        <v>154.95269775390625</v>
      </c>
      <c r="AF427">
        <v>154.96452331542969</v>
      </c>
      <c r="AG427">
        <v>154.962158203125</v>
      </c>
      <c r="AH427" s="2">
        <f>STDEV(B427:AG427)</f>
        <v>4.5345599003165293E-3</v>
      </c>
      <c r="AI427" s="2">
        <f t="shared" si="310"/>
        <v>154.95269775390625</v>
      </c>
      <c r="AJ427" s="2">
        <f t="shared" si="311"/>
        <v>154.96067786596006</v>
      </c>
      <c r="AK427" s="2">
        <f t="shared" si="312"/>
        <v>154.96747970581055</v>
      </c>
      <c r="AL427" s="2">
        <f t="shared" si="313"/>
        <v>154.97428154566103</v>
      </c>
      <c r="AM427" s="2">
        <f t="shared" si="314"/>
        <v>154.97398376464844</v>
      </c>
      <c r="AN427" s="89"/>
      <c r="AO427" s="64">
        <f t="shared" ref="AO427" ca="1" si="355">AN425</f>
        <v>205.57993619629846</v>
      </c>
      <c r="AP427" s="88"/>
      <c r="AQ427" s="88"/>
      <c r="AR427" s="88"/>
      <c r="AS427" s="88"/>
      <c r="AT427" s="2"/>
      <c r="AU427" s="123"/>
      <c r="AV427" s="156"/>
    </row>
    <row r="428" spans="1:48">
      <c r="A428" s="14" t="str">
        <f>'data organization'!S429</f>
        <v>426:17:1.42:HI</v>
      </c>
      <c r="B428">
        <v>207.705810546875</v>
      </c>
      <c r="C428">
        <v>206.29815673828125</v>
      </c>
      <c r="D428">
        <v>212.71076965332031</v>
      </c>
      <c r="E428">
        <v>225.53598022460938</v>
      </c>
      <c r="F428">
        <v>212.08514404296875</v>
      </c>
      <c r="G428">
        <v>202.23162841796875</v>
      </c>
      <c r="H428">
        <v>205.67254638671875</v>
      </c>
      <c r="I428">
        <v>202.85725402832031</v>
      </c>
      <c r="J428">
        <v>201.13679504394531</v>
      </c>
      <c r="K428">
        <v>222.25146484375</v>
      </c>
      <c r="L428">
        <v>194.09857177734375</v>
      </c>
      <c r="M428">
        <v>169.69940185546875</v>
      </c>
      <c r="N428">
        <v>190.50126647949219</v>
      </c>
      <c r="O428">
        <v>180.4913330078125</v>
      </c>
      <c r="P428">
        <v>167.04051208496094</v>
      </c>
      <c r="Q428">
        <v>168.291748046875</v>
      </c>
      <c r="R428">
        <v>187.68597412109375</v>
      </c>
      <c r="U428">
        <v>261.19631958007813</v>
      </c>
      <c r="V428">
        <v>196.28823852539062</v>
      </c>
      <c r="W428">
        <v>201.76242065429687</v>
      </c>
      <c r="Z428">
        <v>211.14671325683594</v>
      </c>
      <c r="AA428">
        <v>251.02998352050781</v>
      </c>
      <c r="AB428">
        <v>191.43968200683594</v>
      </c>
      <c r="AC428">
        <v>202.70085144042969</v>
      </c>
      <c r="AD428">
        <v>225.84878540039062</v>
      </c>
      <c r="AE428">
        <v>141.07728576660156</v>
      </c>
      <c r="AF428">
        <v>175.48637390136719</v>
      </c>
      <c r="AG428">
        <v>172.51469421386719</v>
      </c>
      <c r="AH428" s="2">
        <f t="shared" si="309"/>
        <v>25.333740247185244</v>
      </c>
      <c r="AI428" s="2">
        <f t="shared" si="310"/>
        <v>141.07728576660156</v>
      </c>
      <c r="AJ428" s="2">
        <f t="shared" si="311"/>
        <v>161.52745054230809</v>
      </c>
      <c r="AK428" s="2">
        <f t="shared" si="312"/>
        <v>199.52806091308594</v>
      </c>
      <c r="AL428" s="2">
        <f t="shared" si="313"/>
        <v>237.52867128386379</v>
      </c>
      <c r="AM428" s="2">
        <f t="shared" si="314"/>
        <v>261.19631958007813</v>
      </c>
      <c r="AN428" s="89">
        <f ca="1">INDIRECT("'calcBLUE(2)'!R"&amp;ROW('calcBLUE(2)'!$V$17)+(ROW(AN428)-ROW($AN$116))/3&amp;"C"&amp;COLUMN('calcBLUE(2)'!$V$17),FALSE)</f>
        <v>199.73555357184958</v>
      </c>
      <c r="AO428" s="64">
        <f t="shared" ref="AO428" ca="1" si="356">AN428</f>
        <v>199.73555357184958</v>
      </c>
      <c r="AP428" s="88">
        <f>AK428-AK431</f>
        <v>6.0327633449009568</v>
      </c>
      <c r="AQ428" s="88">
        <f>AK429-AK432</f>
        <v>5.7133467538016021</v>
      </c>
      <c r="AR428" s="88">
        <f>AK430-AK433</f>
        <v>8.4468296597606241E-4</v>
      </c>
      <c r="AS428" s="88">
        <f>data3!AM428</f>
        <v>0.14853237521263818</v>
      </c>
      <c r="AT428" s="2"/>
      <c r="AU428" s="123"/>
      <c r="AV428" s="156"/>
    </row>
    <row r="429" spans="1:48">
      <c r="A429" s="14" t="str">
        <f>'data organization'!S430</f>
        <v>427:17:1.42:LO</v>
      </c>
      <c r="B429">
        <v>193.24215698242187</v>
      </c>
      <c r="C429">
        <v>207.82215881347656</v>
      </c>
      <c r="D429">
        <v>200.457763671875</v>
      </c>
      <c r="E429">
        <v>227.95262145996094</v>
      </c>
      <c r="F429">
        <v>204.22865295410156</v>
      </c>
      <c r="G429">
        <v>204.0970458984375</v>
      </c>
      <c r="H429">
        <v>193.04188537597656</v>
      </c>
      <c r="I429">
        <v>198.23185729980469</v>
      </c>
      <c r="J429">
        <v>191.23941040039062</v>
      </c>
      <c r="K429">
        <v>209.65324401855469</v>
      </c>
      <c r="L429">
        <v>189.86038208007812</v>
      </c>
      <c r="M429">
        <v>186.85054016113281</v>
      </c>
      <c r="N429">
        <v>203.78805541992187</v>
      </c>
      <c r="O429">
        <v>177.39756774902344</v>
      </c>
      <c r="P429">
        <v>170.55390930175781</v>
      </c>
      <c r="Q429">
        <v>179.45181274414062</v>
      </c>
      <c r="R429">
        <v>197.77409362792969</v>
      </c>
      <c r="U429">
        <v>247.79698181152344</v>
      </c>
      <c r="V429">
        <v>198.77546691894531</v>
      </c>
      <c r="W429">
        <v>197.30487060546875</v>
      </c>
      <c r="Z429">
        <v>205.39596557617187</v>
      </c>
      <c r="AA429">
        <v>246.80133056640625</v>
      </c>
      <c r="AB429">
        <v>192.4925537109375</v>
      </c>
      <c r="AC429">
        <v>198.82696533203125</v>
      </c>
      <c r="AD429">
        <v>203.87388610839844</v>
      </c>
      <c r="AE429">
        <v>145.79995727539062</v>
      </c>
      <c r="AF429">
        <v>184.89356994628906</v>
      </c>
      <c r="AG429">
        <v>176.67086791992187</v>
      </c>
      <c r="AH429" s="2">
        <f t="shared" si="309"/>
        <v>20.531017432857116</v>
      </c>
      <c r="AI429" s="2">
        <f t="shared" si="310"/>
        <v>145.79995727539062</v>
      </c>
      <c r="AJ429" s="2">
        <f t="shared" si="311"/>
        <v>166.85617291251677</v>
      </c>
      <c r="AK429" s="2">
        <f t="shared" si="312"/>
        <v>197.65269906180245</v>
      </c>
      <c r="AL429" s="2">
        <f t="shared" si="313"/>
        <v>228.44922521108813</v>
      </c>
      <c r="AM429" s="2">
        <f t="shared" si="314"/>
        <v>247.79698181152344</v>
      </c>
      <c r="AN429" s="89"/>
      <c r="AO429" s="64">
        <f t="shared" ref="AO429" ca="1" si="357">AN428</f>
        <v>199.73555357184958</v>
      </c>
      <c r="AP429" s="88"/>
      <c r="AQ429" s="88"/>
      <c r="AR429" s="88"/>
      <c r="AS429" s="88"/>
      <c r="AT429" s="2"/>
      <c r="AU429" s="123"/>
      <c r="AV429" s="156"/>
    </row>
    <row r="430" spans="1:48">
      <c r="A430" s="14" t="str">
        <f>'data organization'!S431</f>
        <v>428:17:1.42:HS</v>
      </c>
      <c r="B430">
        <v>154.96925354003906</v>
      </c>
      <c r="C430">
        <v>154.96925354003906</v>
      </c>
      <c r="D430">
        <v>154.96925354003906</v>
      </c>
      <c r="E430">
        <v>154.97634887695312</v>
      </c>
      <c r="F430">
        <v>154.96925354003906</v>
      </c>
      <c r="G430">
        <v>154.96452331542969</v>
      </c>
      <c r="H430">
        <v>154.97398376464844</v>
      </c>
      <c r="I430">
        <v>154.96925354003906</v>
      </c>
      <c r="J430">
        <v>154.962158203125</v>
      </c>
      <c r="K430">
        <v>154.96688842773437</v>
      </c>
      <c r="L430">
        <v>154.96925354003906</v>
      </c>
      <c r="M430">
        <v>154.96688842773437</v>
      </c>
      <c r="N430">
        <v>154.97161865234375</v>
      </c>
      <c r="O430">
        <v>154.96452331542969</v>
      </c>
      <c r="P430">
        <v>154.962158203125</v>
      </c>
      <c r="Q430">
        <v>154.95742797851562</v>
      </c>
      <c r="R430">
        <v>154.96688842773437</v>
      </c>
      <c r="U430">
        <v>154.96925354003906</v>
      </c>
      <c r="V430">
        <v>154.96688842773437</v>
      </c>
      <c r="W430">
        <v>154.97161865234375</v>
      </c>
      <c r="Z430">
        <v>154.96688842773437</v>
      </c>
      <c r="AA430">
        <v>154.96925354003906</v>
      </c>
      <c r="AB430">
        <v>154.96452331542969</v>
      </c>
      <c r="AC430">
        <v>154.96688842773437</v>
      </c>
      <c r="AD430">
        <v>154.96452331542969</v>
      </c>
      <c r="AE430">
        <v>154.94796752929687</v>
      </c>
      <c r="AF430">
        <v>154.95742797851562</v>
      </c>
      <c r="AG430">
        <v>154.95979309082031</v>
      </c>
      <c r="AH430" s="2">
        <f t="shared" si="309"/>
        <v>5.6798140074179691E-3</v>
      </c>
      <c r="AI430" s="2">
        <f t="shared" si="310"/>
        <v>154.94796752929687</v>
      </c>
      <c r="AJ430" s="2">
        <f t="shared" si="311"/>
        <v>154.95769296035047</v>
      </c>
      <c r="AK430" s="2">
        <f t="shared" si="312"/>
        <v>154.96621268136161</v>
      </c>
      <c r="AL430" s="2">
        <f t="shared" si="313"/>
        <v>154.97473240237275</v>
      </c>
      <c r="AM430" s="2">
        <f t="shared" si="314"/>
        <v>154.97634887695312</v>
      </c>
      <c r="AN430" s="89"/>
      <c r="AO430" s="64">
        <f t="shared" ref="AO430" ca="1" si="358">AN428</f>
        <v>199.73555357184958</v>
      </c>
      <c r="AP430" s="88"/>
      <c r="AQ430" s="88"/>
      <c r="AR430" s="88"/>
      <c r="AS430" s="88"/>
      <c r="AT430" s="2"/>
      <c r="AU430" s="123"/>
      <c r="AV430" s="156"/>
    </row>
    <row r="431" spans="1:48">
      <c r="A431" s="14" t="str">
        <f>'data organization'!S432</f>
        <v>429:17:1.4:HI</v>
      </c>
      <c r="B431">
        <v>201.44960021972656</v>
      </c>
      <c r="C431">
        <v>200.04196166992187</v>
      </c>
      <c r="D431">
        <v>206.29815673828125</v>
      </c>
      <c r="E431">
        <v>218.65415954589844</v>
      </c>
      <c r="F431">
        <v>205.82894897460937</v>
      </c>
      <c r="G431">
        <v>196.1318359375</v>
      </c>
      <c r="H431">
        <v>199.41633605957031</v>
      </c>
      <c r="I431">
        <v>196.75746154785156</v>
      </c>
      <c r="J431">
        <v>195.03700256347656</v>
      </c>
      <c r="K431">
        <v>215.52606201171875</v>
      </c>
      <c r="L431">
        <v>188.31158447265625</v>
      </c>
      <c r="M431">
        <v>164.53804016113281</v>
      </c>
      <c r="N431">
        <v>184.71427917480469</v>
      </c>
      <c r="O431">
        <v>175.01716613769531</v>
      </c>
      <c r="P431">
        <v>162.03555297851562</v>
      </c>
      <c r="Q431">
        <v>163.28678894042969</v>
      </c>
      <c r="R431">
        <v>181.89898681640625</v>
      </c>
      <c r="U431">
        <v>253.21965026855469</v>
      </c>
      <c r="V431">
        <v>190.3448486328125</v>
      </c>
      <c r="W431">
        <v>195.66262817382812</v>
      </c>
      <c r="Z431">
        <v>204.73411560058594</v>
      </c>
      <c r="AA431">
        <v>243.52255249023437</v>
      </c>
      <c r="AB431">
        <v>185.6527099609375</v>
      </c>
      <c r="AC431">
        <v>196.60105895996094</v>
      </c>
      <c r="AD431">
        <v>218.96696472167969</v>
      </c>
      <c r="AE431">
        <v>136.69795227050781</v>
      </c>
      <c r="AF431">
        <v>170.16860961914063</v>
      </c>
      <c r="AG431">
        <v>167.35331726074219</v>
      </c>
      <c r="AH431" s="2">
        <f t="shared" si="309"/>
        <v>24.570601637067249</v>
      </c>
      <c r="AI431" s="2">
        <f t="shared" si="310"/>
        <v>136.69795227050781</v>
      </c>
      <c r="AJ431" s="2">
        <f t="shared" si="311"/>
        <v>156.63939511258411</v>
      </c>
      <c r="AK431" s="2">
        <f t="shared" si="312"/>
        <v>193.49529756818498</v>
      </c>
      <c r="AL431" s="2">
        <f t="shared" si="313"/>
        <v>230.35120002378585</v>
      </c>
      <c r="AM431" s="2">
        <f t="shared" si="314"/>
        <v>253.21965026855469</v>
      </c>
      <c r="AN431" s="89">
        <f ca="1">INDIRECT("'calcBLUE(2)'!R"&amp;ROW('calcBLUE(2)'!$V$17)+(ROW(AN431)-ROW($AN$116))/3&amp;"C"&amp;COLUMN('calcBLUE(2)'!$V$17),FALSE)</f>
        <v>193.72942103622455</v>
      </c>
      <c r="AO431" s="64">
        <f t="shared" ref="AO431" ca="1" si="359">AN431</f>
        <v>193.72942103622455</v>
      </c>
      <c r="AP431" s="88">
        <f>AK431-AK434</f>
        <v>6.1388963971819237</v>
      </c>
      <c r="AQ431" s="88">
        <f>AK432-AK435</f>
        <v>5.3416094098772362</v>
      </c>
      <c r="AR431" s="88">
        <f>AK433-AK436</f>
        <v>2.3651123046875E-3</v>
      </c>
      <c r="AS431" s="88">
        <f>data3!AM431</f>
        <v>0.14945214794528106</v>
      </c>
      <c r="AT431" s="2"/>
      <c r="AU431" s="123"/>
      <c r="AV431" s="156"/>
    </row>
    <row r="432" spans="1:48">
      <c r="A432" s="14" t="str">
        <f>'data organization'!S433</f>
        <v>430:17:1.4:LO</v>
      </c>
      <c r="B432">
        <v>194.00320434570312</v>
      </c>
      <c r="C432">
        <v>204.24581909179687</v>
      </c>
      <c r="D432">
        <v>191.80018615722656</v>
      </c>
      <c r="E432">
        <v>220.79995727539062</v>
      </c>
      <c r="F432">
        <v>199.29617309570312</v>
      </c>
      <c r="G432">
        <v>196.65827941894531</v>
      </c>
      <c r="H432">
        <v>191.18791198730469</v>
      </c>
      <c r="I432">
        <v>192.25794982910156</v>
      </c>
      <c r="J432">
        <v>185.311279296875</v>
      </c>
      <c r="K432">
        <v>197.12748718261719</v>
      </c>
      <c r="L432">
        <v>184.99656677246094</v>
      </c>
      <c r="M432">
        <v>180.34446716308594</v>
      </c>
      <c r="N432">
        <v>198.27763366699219</v>
      </c>
      <c r="O432">
        <v>174.85694885253906</v>
      </c>
      <c r="P432">
        <v>164.97482299804687</v>
      </c>
      <c r="Q432">
        <v>170.53102111816406</v>
      </c>
      <c r="R432">
        <v>191.94895935058594</v>
      </c>
      <c r="U432">
        <v>240.40397644042969</v>
      </c>
      <c r="V432">
        <v>197.27053833007812</v>
      </c>
      <c r="W432">
        <v>194.17486572265625</v>
      </c>
      <c r="Z432">
        <v>197.03021240234375</v>
      </c>
      <c r="AA432">
        <v>236.96498107910156</v>
      </c>
      <c r="AB432">
        <v>188.13801574707031</v>
      </c>
      <c r="AC432">
        <v>197.34492492675781</v>
      </c>
      <c r="AD432">
        <v>196.40077209472656</v>
      </c>
      <c r="AE432">
        <v>139.94621276855469</v>
      </c>
      <c r="AF432">
        <v>178.46188354492187</v>
      </c>
      <c r="AG432">
        <v>169.54681396484375</v>
      </c>
      <c r="AH432" s="2">
        <f t="shared" si="309"/>
        <v>19.927636188972251</v>
      </c>
      <c r="AI432" s="2">
        <f t="shared" si="310"/>
        <v>139.94621276855469</v>
      </c>
      <c r="AJ432" s="2">
        <f t="shared" si="311"/>
        <v>162.04789802454246</v>
      </c>
      <c r="AK432" s="2">
        <f t="shared" si="312"/>
        <v>191.93935230800085</v>
      </c>
      <c r="AL432" s="2">
        <f t="shared" si="313"/>
        <v>221.83080659145924</v>
      </c>
      <c r="AM432" s="2">
        <f t="shared" si="314"/>
        <v>240.40397644042969</v>
      </c>
      <c r="AN432" s="89"/>
      <c r="AO432" s="64">
        <f t="shared" ref="AO432" ca="1" si="360">AN431</f>
        <v>193.72942103622455</v>
      </c>
      <c r="AP432" s="88"/>
      <c r="AQ432" s="88"/>
      <c r="AR432" s="88"/>
      <c r="AS432" s="88"/>
      <c r="AT432" s="2"/>
      <c r="AU432" s="123"/>
      <c r="AV432" s="156"/>
    </row>
    <row r="433" spans="1:48">
      <c r="A433" s="14" t="str">
        <f>'data organization'!S434</f>
        <v>431:17:1.4:HS</v>
      </c>
      <c r="B433">
        <v>154.96688842773437</v>
      </c>
      <c r="C433">
        <v>154.96688842773437</v>
      </c>
      <c r="D433">
        <v>154.96688842773437</v>
      </c>
      <c r="E433">
        <v>154.97161865234375</v>
      </c>
      <c r="F433">
        <v>154.96925354003906</v>
      </c>
      <c r="G433">
        <v>154.96452331542969</v>
      </c>
      <c r="H433">
        <v>154.97161865234375</v>
      </c>
      <c r="I433">
        <v>154.96452331542969</v>
      </c>
      <c r="J433">
        <v>154.95979309082031</v>
      </c>
      <c r="K433">
        <v>154.96688842773437</v>
      </c>
      <c r="L433">
        <v>154.96925354003906</v>
      </c>
      <c r="M433">
        <v>154.96688842773437</v>
      </c>
      <c r="N433">
        <v>154.96688842773437</v>
      </c>
      <c r="O433">
        <v>154.96452331542969</v>
      </c>
      <c r="P433">
        <v>154.95979309082031</v>
      </c>
      <c r="Q433">
        <v>154.95979309082031</v>
      </c>
      <c r="R433">
        <v>154.97871398925781</v>
      </c>
      <c r="U433">
        <v>154.96925354003906</v>
      </c>
      <c r="V433">
        <v>154.96688842773437</v>
      </c>
      <c r="W433">
        <v>154.96452331542969</v>
      </c>
      <c r="Z433">
        <v>154.96925354003906</v>
      </c>
      <c r="AA433">
        <v>154.97634887695312</v>
      </c>
      <c r="AB433">
        <v>154.96452331542969</v>
      </c>
      <c r="AC433">
        <v>154.95979309082031</v>
      </c>
      <c r="AD433">
        <v>154.962158203125</v>
      </c>
      <c r="AE433">
        <v>154.95269775390625</v>
      </c>
      <c r="AF433">
        <v>154.95269775390625</v>
      </c>
      <c r="AG433">
        <v>154.95742797851562</v>
      </c>
      <c r="AH433" s="2">
        <f t="shared" si="309"/>
        <v>6.0114425004876718E-3</v>
      </c>
      <c r="AI433" s="2">
        <f t="shared" si="310"/>
        <v>154.95269775390625</v>
      </c>
      <c r="AJ433" s="2">
        <f t="shared" si="311"/>
        <v>154.95635083464489</v>
      </c>
      <c r="AK433" s="2">
        <f t="shared" si="312"/>
        <v>154.96536799839564</v>
      </c>
      <c r="AL433" s="2">
        <f t="shared" si="313"/>
        <v>154.97438516214638</v>
      </c>
      <c r="AM433" s="2">
        <f t="shared" si="314"/>
        <v>154.97871398925781</v>
      </c>
      <c r="AN433" s="89"/>
      <c r="AO433" s="64">
        <f t="shared" ref="AO433" ca="1" si="361">AN431</f>
        <v>193.72942103622455</v>
      </c>
      <c r="AP433" s="88"/>
      <c r="AQ433" s="88"/>
      <c r="AR433" s="88"/>
      <c r="AS433" s="88"/>
      <c r="AT433" s="2"/>
      <c r="AU433" s="123"/>
      <c r="AV433" s="156"/>
    </row>
    <row r="434" spans="1:48">
      <c r="A434" s="14" t="str">
        <f>'data organization'!S435</f>
        <v>432:17:1.38:HI</v>
      </c>
      <c r="B434">
        <v>195.03700256347656</v>
      </c>
      <c r="C434">
        <v>193.7857666015625</v>
      </c>
      <c r="D434">
        <v>199.72915649414062</v>
      </c>
      <c r="E434">
        <v>211.7723388671875</v>
      </c>
      <c r="F434">
        <v>199.25993347167969</v>
      </c>
      <c r="G434">
        <v>189.87564086914062</v>
      </c>
      <c r="H434">
        <v>193.16014099121094</v>
      </c>
      <c r="I434">
        <v>190.50126647949219</v>
      </c>
      <c r="J434">
        <v>188.78080749511719</v>
      </c>
      <c r="K434">
        <v>208.80064392089844</v>
      </c>
      <c r="L434">
        <v>182.36819458007812</v>
      </c>
      <c r="M434">
        <v>159.37666320800781</v>
      </c>
      <c r="N434">
        <v>178.77088928222656</v>
      </c>
      <c r="O434">
        <v>169.38658142089844</v>
      </c>
      <c r="P434">
        <v>156.87419128417969</v>
      </c>
      <c r="Q434">
        <v>158.12542724609375</v>
      </c>
      <c r="R434">
        <v>176.11199951171875</v>
      </c>
      <c r="U434">
        <v>245.24299621582031</v>
      </c>
      <c r="V434">
        <v>184.24505615234375</v>
      </c>
      <c r="W434">
        <v>189.40641784667969</v>
      </c>
      <c r="Z434">
        <v>198.32150268554687</v>
      </c>
      <c r="AA434">
        <v>235.85870361328125</v>
      </c>
      <c r="AB434">
        <v>179.70932006835937</v>
      </c>
      <c r="AC434">
        <v>190.3448486328125</v>
      </c>
      <c r="AD434">
        <v>212.08514404296875</v>
      </c>
      <c r="AE434">
        <v>132.318603515625</v>
      </c>
      <c r="AF434">
        <v>164.69444274902344</v>
      </c>
      <c r="AG434">
        <v>162.03555297851562</v>
      </c>
      <c r="AH434" s="2">
        <f t="shared" si="309"/>
        <v>23.818535470372115</v>
      </c>
      <c r="AI434" s="2">
        <f t="shared" si="310"/>
        <v>132.318603515625</v>
      </c>
      <c r="AJ434" s="2">
        <f t="shared" si="311"/>
        <v>151.6285979654449</v>
      </c>
      <c r="AK434" s="2">
        <f t="shared" si="312"/>
        <v>187.35640117100306</v>
      </c>
      <c r="AL434" s="2">
        <f t="shared" si="313"/>
        <v>223.08420437656122</v>
      </c>
      <c r="AM434" s="2">
        <f t="shared" si="314"/>
        <v>245.24299621582031</v>
      </c>
      <c r="AN434" s="89">
        <f ca="1">INDIRECT("'calcBLUE(2)'!R"&amp;ROW('calcBLUE(2)'!$V$17)+(ROW(AN434)-ROW($AN$116))/3&amp;"C"&amp;COLUMN('calcBLUE(2)'!$V$17),FALSE)</f>
        <v>187.68609609101878</v>
      </c>
      <c r="AO434" s="64">
        <f t="shared" ref="AO434" ca="1" si="362">AN434</f>
        <v>187.68609609101878</v>
      </c>
      <c r="AP434" s="88">
        <f>AK434-AK437</f>
        <v>6.2338540213448539</v>
      </c>
      <c r="AQ434" s="88">
        <f>AK435-AK438</f>
        <v>5.9201600211007417</v>
      </c>
      <c r="AR434" s="88">
        <f>AK436-AK439</f>
        <v>1.8583025251075469E-3</v>
      </c>
      <c r="AS434" s="88">
        <f>data3!AM434</f>
        <v>0.15416133019231992</v>
      </c>
      <c r="AT434" s="2"/>
      <c r="AU434" s="123"/>
      <c r="AV434" s="156"/>
    </row>
    <row r="435" spans="1:48">
      <c r="A435" s="14" t="str">
        <f>'data organization'!S436</f>
        <v>433:17:1.38:LO</v>
      </c>
      <c r="B435">
        <v>188.10368347167969</v>
      </c>
      <c r="C435">
        <v>197.34492492675781</v>
      </c>
      <c r="D435">
        <v>190.18653869628906</v>
      </c>
      <c r="E435">
        <v>212.97779846191406</v>
      </c>
      <c r="F435">
        <v>197.28770446777344</v>
      </c>
      <c r="G435">
        <v>191.65713500976562</v>
      </c>
      <c r="H435">
        <v>188.62440490722656</v>
      </c>
      <c r="I435">
        <v>185.56878662109375</v>
      </c>
      <c r="J435">
        <v>178.53056335449219</v>
      </c>
      <c r="K435">
        <v>197.05882263183594</v>
      </c>
      <c r="L435">
        <v>178.34744262695312</v>
      </c>
      <c r="M435">
        <v>174.89128112792969</v>
      </c>
      <c r="N435">
        <v>192.82444763183594</v>
      </c>
      <c r="O435">
        <v>167.51545715332031</v>
      </c>
      <c r="P435">
        <v>159.41862487792969</v>
      </c>
      <c r="Q435">
        <v>163.93911743164062</v>
      </c>
      <c r="R435">
        <v>187.02792358398437</v>
      </c>
      <c r="U435">
        <v>231.23712158203125</v>
      </c>
      <c r="V435">
        <v>191.55413818359375</v>
      </c>
      <c r="W435">
        <v>190.22087097167969</v>
      </c>
      <c r="Z435">
        <v>195.52529907226562</v>
      </c>
      <c r="AA435">
        <v>228.11283874511719</v>
      </c>
      <c r="AB435">
        <v>182.77066040039063</v>
      </c>
      <c r="AC435">
        <v>192.1263427734375</v>
      </c>
      <c r="AD435">
        <v>191.68574523925781</v>
      </c>
      <c r="AE435">
        <v>134.59602355957031</v>
      </c>
      <c r="AF435">
        <v>169.472412109375</v>
      </c>
      <c r="AG435">
        <v>166.13069152832031</v>
      </c>
      <c r="AH435" s="2">
        <f t="shared" si="309"/>
        <v>19.557562871939954</v>
      </c>
      <c r="AI435" s="2">
        <f t="shared" si="310"/>
        <v>134.59602355957031</v>
      </c>
      <c r="AJ435" s="2">
        <f t="shared" si="311"/>
        <v>157.26139859021367</v>
      </c>
      <c r="AK435" s="2">
        <f t="shared" si="312"/>
        <v>186.59774289812361</v>
      </c>
      <c r="AL435" s="2">
        <f t="shared" si="313"/>
        <v>215.93408720603355</v>
      </c>
      <c r="AM435" s="2">
        <f t="shared" si="314"/>
        <v>231.23712158203125</v>
      </c>
      <c r="AN435" s="89"/>
      <c r="AO435" s="64">
        <f t="shared" ref="AO435" ca="1" si="363">AN434</f>
        <v>187.68609609101878</v>
      </c>
      <c r="AP435" s="88"/>
      <c r="AQ435" s="88"/>
      <c r="AR435" s="88"/>
      <c r="AS435" s="88"/>
      <c r="AT435" s="2"/>
      <c r="AU435" s="123"/>
      <c r="AV435" s="156"/>
    </row>
    <row r="436" spans="1:48">
      <c r="A436" s="14" t="str">
        <f>'data organization'!S437</f>
        <v>434:17:1.38:HS</v>
      </c>
      <c r="B436">
        <v>154.962158203125</v>
      </c>
      <c r="C436">
        <v>154.96688842773437</v>
      </c>
      <c r="D436">
        <v>154.96925354003906</v>
      </c>
      <c r="E436">
        <v>154.97161865234375</v>
      </c>
      <c r="F436">
        <v>154.96688842773437</v>
      </c>
      <c r="G436">
        <v>154.96688842773437</v>
      </c>
      <c r="H436">
        <v>154.96688842773437</v>
      </c>
      <c r="I436">
        <v>154.96688842773437</v>
      </c>
      <c r="J436">
        <v>154.95979309082031</v>
      </c>
      <c r="K436">
        <v>154.96452331542969</v>
      </c>
      <c r="L436">
        <v>154.96688842773437</v>
      </c>
      <c r="M436">
        <v>154.95742797851562</v>
      </c>
      <c r="N436">
        <v>154.96688842773437</v>
      </c>
      <c r="O436">
        <v>154.95742797851562</v>
      </c>
      <c r="P436">
        <v>154.94560241699219</v>
      </c>
      <c r="Q436">
        <v>154.95506286621094</v>
      </c>
      <c r="R436">
        <v>154.97398376464844</v>
      </c>
      <c r="U436">
        <v>154.96452331542969</v>
      </c>
      <c r="V436">
        <v>154.96452331542969</v>
      </c>
      <c r="W436">
        <v>154.96688842773437</v>
      </c>
      <c r="Z436">
        <v>154.96688842773437</v>
      </c>
      <c r="AA436">
        <v>154.96925354003906</v>
      </c>
      <c r="AB436">
        <v>154.96688842773437</v>
      </c>
      <c r="AC436">
        <v>154.96452331542969</v>
      </c>
      <c r="AD436">
        <v>154.95742797851562</v>
      </c>
      <c r="AE436">
        <v>154.9432373046875</v>
      </c>
      <c r="AF436">
        <v>154.95979309082031</v>
      </c>
      <c r="AG436">
        <v>154.95506286621094</v>
      </c>
      <c r="AH436" s="2">
        <f t="shared" si="309"/>
        <v>7.1161627202654112E-3</v>
      </c>
      <c r="AI436" s="2">
        <f t="shared" si="310"/>
        <v>154.9432373046875</v>
      </c>
      <c r="AJ436" s="2">
        <f t="shared" si="311"/>
        <v>154.95232864201054</v>
      </c>
      <c r="AK436" s="2">
        <f t="shared" si="312"/>
        <v>154.96300288609095</v>
      </c>
      <c r="AL436" s="2">
        <f t="shared" si="313"/>
        <v>154.97367713017135</v>
      </c>
      <c r="AM436" s="2">
        <f t="shared" si="314"/>
        <v>154.97398376464844</v>
      </c>
      <c r="AN436" s="89"/>
      <c r="AO436" s="64">
        <f t="shared" ref="AO436" ca="1" si="364">AN434</f>
        <v>187.68609609101878</v>
      </c>
      <c r="AP436" s="88"/>
      <c r="AQ436" s="88"/>
      <c r="AR436" s="88"/>
      <c r="AS436" s="88"/>
      <c r="AT436" s="2"/>
      <c r="AU436" s="123"/>
      <c r="AV436" s="156"/>
    </row>
    <row r="437" spans="1:48">
      <c r="A437" s="14" t="str">
        <f>'data organization'!S438</f>
        <v>435:17:1.36:HI</v>
      </c>
      <c r="B437">
        <v>188.46798706054687</v>
      </c>
      <c r="C437">
        <v>187.37315368652344</v>
      </c>
      <c r="D437">
        <v>193.16014099121094</v>
      </c>
      <c r="E437">
        <v>204.73411560058594</v>
      </c>
      <c r="F437">
        <v>192.69093322753906</v>
      </c>
      <c r="G437">
        <v>183.61944580078125</v>
      </c>
      <c r="H437">
        <v>186.74754333496094</v>
      </c>
      <c r="I437">
        <v>184.08865356445312</v>
      </c>
      <c r="J437">
        <v>182.52461242675781</v>
      </c>
      <c r="K437">
        <v>201.76242065429687</v>
      </c>
      <c r="L437">
        <v>176.26840209960937</v>
      </c>
      <c r="M437">
        <v>154.05889892578125</v>
      </c>
      <c r="N437">
        <v>172.82749938964844</v>
      </c>
      <c r="O437">
        <v>163.75601196289062</v>
      </c>
      <c r="P437">
        <v>151.55642700195312</v>
      </c>
      <c r="Q437">
        <v>152.80766296386719</v>
      </c>
      <c r="R437">
        <v>170.32501220703125</v>
      </c>
      <c r="U437">
        <v>237.10993957519531</v>
      </c>
      <c r="V437">
        <v>178.145263671875</v>
      </c>
      <c r="W437">
        <v>183.15022277832031</v>
      </c>
      <c r="Z437">
        <v>191.59609985351562</v>
      </c>
      <c r="AA437">
        <v>228.0384521484375</v>
      </c>
      <c r="AB437">
        <v>173.76593017578125</v>
      </c>
      <c r="AC437">
        <v>184.08865356445312</v>
      </c>
      <c r="AD437">
        <v>205.04692077636719</v>
      </c>
      <c r="AE437">
        <v>127.93927001953125</v>
      </c>
      <c r="AF437">
        <v>159.22026062011719</v>
      </c>
      <c r="AG437">
        <v>156.56138610839844</v>
      </c>
      <c r="AH437" s="2">
        <f t="shared" si="309"/>
        <v>23.036095086089887</v>
      </c>
      <c r="AI437" s="2">
        <f t="shared" si="310"/>
        <v>127.93927001953125</v>
      </c>
      <c r="AJ437" s="2">
        <f t="shared" si="311"/>
        <v>146.56840452052336</v>
      </c>
      <c r="AK437" s="2">
        <f t="shared" si="312"/>
        <v>181.1225471496582</v>
      </c>
      <c r="AL437" s="2">
        <f t="shared" si="313"/>
        <v>215.67668977879305</v>
      </c>
      <c r="AM437" s="2">
        <f t="shared" si="314"/>
        <v>237.10993957519531</v>
      </c>
      <c r="AN437" s="89">
        <f ca="1">INDIRECT("'calcBLUE(2)'!R"&amp;ROW('calcBLUE(2)'!$V$17)+(ROW(AN437)-ROW($AN$116))/3&amp;"C"&amp;COLUMN('calcBLUE(2)'!$V$17),FALSE)</f>
        <v>181.4523481981584</v>
      </c>
      <c r="AO437" s="64">
        <f t="shared" ref="AO437" ca="1" si="365">AN437</f>
        <v>181.4523481981584</v>
      </c>
      <c r="AP437" s="88">
        <f>AK437-AK440</f>
        <v>6.4572903769356742</v>
      </c>
      <c r="AQ437" s="88">
        <f>AK438-AK441</f>
        <v>6.8540927342006057</v>
      </c>
      <c r="AR437" s="88">
        <f>AK439-AK442</f>
        <v>2.7874537876471095E-3</v>
      </c>
      <c r="AS437" s="88">
        <f>data3!AM437</f>
        <v>0.15872510786979444</v>
      </c>
      <c r="AT437" s="2"/>
      <c r="AU437" s="123"/>
      <c r="AV437" s="156"/>
    </row>
    <row r="438" spans="1:48">
      <c r="A438" s="14" t="str">
        <f>'data organization'!S439</f>
        <v>436:17:1.36:LO</v>
      </c>
      <c r="B438">
        <v>183.14259338378906</v>
      </c>
      <c r="C438">
        <v>188.65301513671875</v>
      </c>
      <c r="D438">
        <v>188.21812438964844</v>
      </c>
      <c r="E438">
        <v>201.86541748046875</v>
      </c>
      <c r="F438">
        <v>191.50836181640625</v>
      </c>
      <c r="G438">
        <v>184.68757629394531</v>
      </c>
      <c r="H438">
        <v>189.10505676269531</v>
      </c>
      <c r="I438">
        <v>177.1629638671875</v>
      </c>
      <c r="J438">
        <v>172.16754150390625</v>
      </c>
      <c r="K438">
        <v>189.59144592285156</v>
      </c>
      <c r="L438">
        <v>172.91142272949219</v>
      </c>
      <c r="M438">
        <v>168.84298706054687</v>
      </c>
      <c r="N438">
        <v>187.25108337402344</v>
      </c>
      <c r="O438">
        <v>162.02220153808594</v>
      </c>
      <c r="P438">
        <v>153.64500427246094</v>
      </c>
      <c r="Q438">
        <v>159.84207153320312</v>
      </c>
      <c r="R438">
        <v>183.57176208496094</v>
      </c>
      <c r="U438">
        <v>221.01739501953125</v>
      </c>
      <c r="V438">
        <v>187.58297729492187</v>
      </c>
      <c r="W438">
        <v>185.44288635253906</v>
      </c>
      <c r="Z438">
        <v>189.62005615234375</v>
      </c>
      <c r="AA438">
        <v>220.35362243652344</v>
      </c>
      <c r="AB438">
        <v>175.33760070800781</v>
      </c>
      <c r="AC438">
        <v>187.03364562988281</v>
      </c>
      <c r="AD438">
        <v>186.35842895507812</v>
      </c>
      <c r="AE438">
        <v>130.47035217285156</v>
      </c>
      <c r="AF438">
        <v>162.03936767578125</v>
      </c>
      <c r="AG438">
        <v>159.52735900878906</v>
      </c>
      <c r="AH438" s="2">
        <f t="shared" si="309"/>
        <v>18.735471899476295</v>
      </c>
      <c r="AI438" s="2">
        <f t="shared" si="310"/>
        <v>130.47035217285156</v>
      </c>
      <c r="AJ438" s="2">
        <f t="shared" si="311"/>
        <v>152.57437502780843</v>
      </c>
      <c r="AK438" s="2">
        <f t="shared" si="312"/>
        <v>180.67758287702287</v>
      </c>
      <c r="AL438" s="2">
        <f t="shared" si="313"/>
        <v>208.78079072623731</v>
      </c>
      <c r="AM438" s="2">
        <f t="shared" si="314"/>
        <v>221.01739501953125</v>
      </c>
      <c r="AN438" s="89"/>
      <c r="AO438" s="64">
        <f t="shared" ref="AO438" ca="1" si="366">AN437</f>
        <v>181.4523481981584</v>
      </c>
      <c r="AP438" s="88"/>
      <c r="AQ438" s="88"/>
      <c r="AR438" s="88"/>
      <c r="AS438" s="88"/>
      <c r="AT438" s="2"/>
      <c r="AU438" s="123"/>
      <c r="AV438" s="156"/>
    </row>
    <row r="439" spans="1:48">
      <c r="A439" s="14" t="str">
        <f>'data organization'!S440</f>
        <v>437:17:1.36:HS</v>
      </c>
      <c r="B439">
        <v>154.962158203125</v>
      </c>
      <c r="C439">
        <v>154.95742797851562</v>
      </c>
      <c r="D439">
        <v>154.96925354003906</v>
      </c>
      <c r="E439">
        <v>154.96925354003906</v>
      </c>
      <c r="F439">
        <v>154.96452331542969</v>
      </c>
      <c r="G439">
        <v>154.96452331542969</v>
      </c>
      <c r="H439">
        <v>154.96688842773437</v>
      </c>
      <c r="I439">
        <v>154.962158203125</v>
      </c>
      <c r="J439">
        <v>154.95269775390625</v>
      </c>
      <c r="K439">
        <v>154.95979309082031</v>
      </c>
      <c r="L439">
        <v>154.962158203125</v>
      </c>
      <c r="M439">
        <v>154.96452331542969</v>
      </c>
      <c r="N439">
        <v>154.96452331542969</v>
      </c>
      <c r="O439">
        <v>154.95742797851562</v>
      </c>
      <c r="P439">
        <v>154.95269775390625</v>
      </c>
      <c r="Q439">
        <v>154.95033264160156</v>
      </c>
      <c r="R439">
        <v>154.96688842773437</v>
      </c>
      <c r="U439">
        <v>154.96925354003906</v>
      </c>
      <c r="V439">
        <v>154.96452331542969</v>
      </c>
      <c r="W439">
        <v>154.96452331542969</v>
      </c>
      <c r="Z439">
        <v>154.962158203125</v>
      </c>
      <c r="AA439">
        <v>154.96925354003906</v>
      </c>
      <c r="AB439">
        <v>154.962158203125</v>
      </c>
      <c r="AC439">
        <v>154.95742797851562</v>
      </c>
      <c r="AD439">
        <v>154.95979309082031</v>
      </c>
      <c r="AE439">
        <v>154.94087219238281</v>
      </c>
      <c r="AF439">
        <v>154.95742797851562</v>
      </c>
      <c r="AG439">
        <v>154.95742797851562</v>
      </c>
      <c r="AH439" s="2">
        <f t="shared" si="309"/>
        <v>6.5147152969123002E-3</v>
      </c>
      <c r="AI439" s="2">
        <f t="shared" si="310"/>
        <v>154.94087219238281</v>
      </c>
      <c r="AJ439" s="2">
        <f t="shared" si="311"/>
        <v>154.95137251062047</v>
      </c>
      <c r="AK439" s="2">
        <f t="shared" si="312"/>
        <v>154.96114458356584</v>
      </c>
      <c r="AL439" s="2">
        <f t="shared" si="313"/>
        <v>154.97091665651121</v>
      </c>
      <c r="AM439" s="2">
        <f t="shared" si="314"/>
        <v>154.96925354003906</v>
      </c>
      <c r="AN439" s="89"/>
      <c r="AO439" s="64">
        <f t="shared" ref="AO439" ca="1" si="367">AN437</f>
        <v>181.4523481981584</v>
      </c>
      <c r="AP439" s="88"/>
      <c r="AQ439" s="88"/>
      <c r="AR439" s="88"/>
      <c r="AS439" s="88"/>
      <c r="AT439" s="2"/>
      <c r="AU439" s="123"/>
      <c r="AV439" s="156"/>
    </row>
    <row r="440" spans="1:48">
      <c r="A440" s="14" t="str">
        <f>'data organization'!S441</f>
        <v>438:17:1.34:HI</v>
      </c>
      <c r="B440">
        <v>181.74258422851562</v>
      </c>
      <c r="C440">
        <v>180.64775085449219</v>
      </c>
      <c r="D440">
        <v>186.2783203125</v>
      </c>
      <c r="E440">
        <v>197.38307189941406</v>
      </c>
      <c r="F440">
        <v>185.80911254882812</v>
      </c>
      <c r="G440">
        <v>177.05043029785156</v>
      </c>
      <c r="H440">
        <v>180.17852783203125</v>
      </c>
      <c r="I440">
        <v>177.5196533203125</v>
      </c>
      <c r="J440">
        <v>176.11199951171875</v>
      </c>
      <c r="K440">
        <v>194.56779479980469</v>
      </c>
      <c r="L440">
        <v>169.85580444335938</v>
      </c>
      <c r="M440">
        <v>148.42831420898437</v>
      </c>
      <c r="N440">
        <v>166.72770690917969</v>
      </c>
      <c r="O440">
        <v>157.96902465820312</v>
      </c>
      <c r="P440">
        <v>146.2386474609375</v>
      </c>
      <c r="Q440">
        <v>147.33348083496094</v>
      </c>
      <c r="R440">
        <v>164.2252197265625</v>
      </c>
      <c r="U440">
        <v>228.66407775878906</v>
      </c>
      <c r="V440">
        <v>171.732666015625</v>
      </c>
      <c r="W440">
        <v>176.58122253417969</v>
      </c>
      <c r="Z440">
        <v>184.87068176269531</v>
      </c>
      <c r="AA440">
        <v>219.9053955078125</v>
      </c>
      <c r="AB440">
        <v>167.6661376953125</v>
      </c>
      <c r="AC440">
        <v>177.5196533203125</v>
      </c>
      <c r="AD440">
        <v>197.69589233398438</v>
      </c>
      <c r="AE440">
        <v>123.40352630615234</v>
      </c>
      <c r="AF440">
        <v>153.58969116210937</v>
      </c>
      <c r="AG440">
        <v>150.93080139160156</v>
      </c>
      <c r="AH440" s="2">
        <f t="shared" si="309"/>
        <v>22.213285719148672</v>
      </c>
      <c r="AI440" s="2">
        <f t="shared" si="310"/>
        <v>123.40352630615234</v>
      </c>
      <c r="AJ440" s="2">
        <f t="shared" si="311"/>
        <v>141.34532819399953</v>
      </c>
      <c r="AK440" s="2">
        <f t="shared" si="312"/>
        <v>174.66525677272253</v>
      </c>
      <c r="AL440" s="2">
        <f t="shared" si="313"/>
        <v>207.98518535144552</v>
      </c>
      <c r="AM440" s="2">
        <f t="shared" si="314"/>
        <v>228.66407775878906</v>
      </c>
      <c r="AN440" s="89">
        <f ca="1">INDIRECT("'calcBLUE(2)'!R"&amp;ROW('calcBLUE(2)'!$V$17)+(ROW(AN440)-ROW($AN$116))/3&amp;"C"&amp;COLUMN('calcBLUE(2)'!$V$17),FALSE)</f>
        <v>175.03405701259976</v>
      </c>
      <c r="AO440" s="64">
        <f t="shared" ref="AO440" ca="1" si="368">AN440</f>
        <v>175.03405701259976</v>
      </c>
      <c r="AP440" s="88">
        <f>AK440-AK443</f>
        <v>6.663970947265625</v>
      </c>
      <c r="AQ440" s="88">
        <f>AK441-AK444</f>
        <v>6.868603297642295</v>
      </c>
      <c r="AR440" s="88">
        <f>AK442-AK445</f>
        <v>6.7574637279221861E-4</v>
      </c>
      <c r="AS440" s="88">
        <f>data3!AM440</f>
        <v>0.16153255585701221</v>
      </c>
      <c r="AT440" s="2"/>
      <c r="AU440" s="123"/>
      <c r="AV440" s="156"/>
    </row>
    <row r="441" spans="1:48">
      <c r="A441" s="14" t="str">
        <f>'data organization'!S442</f>
        <v>439:17:1.34:LO</v>
      </c>
      <c r="B441">
        <v>175.56077575683594</v>
      </c>
      <c r="C441">
        <v>177.37467956542969</v>
      </c>
      <c r="D441">
        <v>183.15403747558594</v>
      </c>
      <c r="E441">
        <v>196.72694396972656</v>
      </c>
      <c r="F441">
        <v>184.85923767089844</v>
      </c>
      <c r="G441">
        <v>175.70382690429687</v>
      </c>
      <c r="H441">
        <v>185.83772277832031</v>
      </c>
      <c r="I441">
        <v>172.68826293945312</v>
      </c>
      <c r="J441">
        <v>166.55413818359375</v>
      </c>
      <c r="K441">
        <v>183.00526428222656</v>
      </c>
      <c r="L441">
        <v>168.6942138671875</v>
      </c>
      <c r="M441">
        <v>162.77180480957031</v>
      </c>
      <c r="N441">
        <v>182.56466674804687</v>
      </c>
      <c r="O441">
        <v>157.58755493164062</v>
      </c>
      <c r="P441">
        <v>144.48957824707031</v>
      </c>
      <c r="Q441">
        <v>153.17578125</v>
      </c>
      <c r="R441">
        <v>173.22613525390625</v>
      </c>
      <c r="U441">
        <v>206.86656188964844</v>
      </c>
      <c r="V441">
        <v>180.68208312988281</v>
      </c>
      <c r="W441">
        <v>178.78805541992187</v>
      </c>
      <c r="Z441">
        <v>185.19111633300781</v>
      </c>
      <c r="AA441">
        <v>206.62051391601562</v>
      </c>
      <c r="AB441">
        <v>168.87159729003906</v>
      </c>
      <c r="AC441">
        <v>179.22865295410156</v>
      </c>
      <c r="AD441">
        <v>180.29296875</v>
      </c>
      <c r="AE441">
        <v>126.17303466796875</v>
      </c>
      <c r="AF441">
        <v>157.71916198730469</v>
      </c>
      <c r="AG441">
        <v>152.64935302734375</v>
      </c>
      <c r="AH441" s="2">
        <f t="shared" si="309"/>
        <v>17.483574219692791</v>
      </c>
      <c r="AI441" s="2">
        <f t="shared" si="310"/>
        <v>126.17303466796875</v>
      </c>
      <c r="AJ441" s="2">
        <f t="shared" si="311"/>
        <v>147.59812881328307</v>
      </c>
      <c r="AK441" s="2">
        <f t="shared" si="312"/>
        <v>173.82349014282227</v>
      </c>
      <c r="AL441" s="2">
        <f t="shared" si="313"/>
        <v>200.04885147236146</v>
      </c>
      <c r="AM441" s="2">
        <f t="shared" si="314"/>
        <v>206.86656188964844</v>
      </c>
      <c r="AN441" s="89"/>
      <c r="AO441" s="64">
        <f t="shared" ref="AO441" ca="1" si="369">AN440</f>
        <v>175.03405701259976</v>
      </c>
      <c r="AP441" s="88"/>
      <c r="AQ441" s="88"/>
      <c r="AR441" s="88"/>
      <c r="AS441" s="88"/>
      <c r="AT441" s="2"/>
      <c r="AU441" s="123"/>
      <c r="AV441" s="156"/>
    </row>
    <row r="442" spans="1:48">
      <c r="A442" s="14" t="str">
        <f>'data organization'!S443</f>
        <v>440:17:1.34:HS</v>
      </c>
      <c r="B442">
        <v>154.95742797851562</v>
      </c>
      <c r="C442">
        <v>154.96452331542969</v>
      </c>
      <c r="D442">
        <v>154.962158203125</v>
      </c>
      <c r="E442">
        <v>154.96688842773437</v>
      </c>
      <c r="F442">
        <v>154.96452331542969</v>
      </c>
      <c r="G442">
        <v>154.96452331542969</v>
      </c>
      <c r="H442">
        <v>154.96452331542969</v>
      </c>
      <c r="I442">
        <v>154.962158203125</v>
      </c>
      <c r="J442">
        <v>154.95269775390625</v>
      </c>
      <c r="K442">
        <v>154.96452331542969</v>
      </c>
      <c r="L442">
        <v>154.962158203125</v>
      </c>
      <c r="M442">
        <v>154.962158203125</v>
      </c>
      <c r="N442">
        <v>154.95979309082031</v>
      </c>
      <c r="O442">
        <v>154.95269775390625</v>
      </c>
      <c r="P442">
        <v>154.94796752929687</v>
      </c>
      <c r="Q442">
        <v>154.95269775390625</v>
      </c>
      <c r="R442">
        <v>154.95742797851562</v>
      </c>
      <c r="U442">
        <v>154.962158203125</v>
      </c>
      <c r="V442">
        <v>154.95742797851562</v>
      </c>
      <c r="W442">
        <v>154.95742797851562</v>
      </c>
      <c r="Z442">
        <v>154.95979309082031</v>
      </c>
      <c r="AA442">
        <v>154.96452331542969</v>
      </c>
      <c r="AB442">
        <v>154.95742797851562</v>
      </c>
      <c r="AC442">
        <v>154.962158203125</v>
      </c>
      <c r="AD442">
        <v>154.95269775390625</v>
      </c>
      <c r="AE442">
        <v>154.94087219238281</v>
      </c>
      <c r="AF442">
        <v>154.94796752929687</v>
      </c>
      <c r="AG442">
        <v>154.95269775390625</v>
      </c>
      <c r="AH442" s="2">
        <f t="shared" si="309"/>
        <v>6.3181014383179596E-3</v>
      </c>
      <c r="AI442" s="2">
        <f t="shared" si="310"/>
        <v>154.94087219238281</v>
      </c>
      <c r="AJ442" s="2">
        <f t="shared" si="311"/>
        <v>154.94887997762072</v>
      </c>
      <c r="AK442" s="2">
        <f t="shared" si="312"/>
        <v>154.95835712977819</v>
      </c>
      <c r="AL442" s="2">
        <f t="shared" si="313"/>
        <v>154.96783428193567</v>
      </c>
      <c r="AM442" s="2">
        <f t="shared" si="314"/>
        <v>154.96688842773437</v>
      </c>
      <c r="AN442" s="89"/>
      <c r="AO442" s="64">
        <f t="shared" ref="AO442" ca="1" si="370">AN440</f>
        <v>175.03405701259976</v>
      </c>
      <c r="AP442" s="88"/>
      <c r="AQ442" s="88"/>
      <c r="AR442" s="88"/>
      <c r="AS442" s="88"/>
      <c r="AT442" s="2"/>
      <c r="AU442" s="123"/>
      <c r="AV442" s="156"/>
    </row>
    <row r="443" spans="1:48">
      <c r="A443" s="14" t="str">
        <f>'data organization'!S444</f>
        <v>441:17:1.32:HI</v>
      </c>
      <c r="B443">
        <v>174.70436096191406</v>
      </c>
      <c r="C443">
        <v>173.76593017578125</v>
      </c>
      <c r="D443">
        <v>179.08369445800781</v>
      </c>
      <c r="E443">
        <v>189.87564086914062</v>
      </c>
      <c r="F443">
        <v>178.61448669433594</v>
      </c>
      <c r="G443">
        <v>170.32501220703125</v>
      </c>
      <c r="H443">
        <v>173.14030456542969</v>
      </c>
      <c r="I443">
        <v>170.79423522949219</v>
      </c>
      <c r="J443">
        <v>169.38658142089844</v>
      </c>
      <c r="K443">
        <v>187.21675109863281</v>
      </c>
      <c r="L443">
        <v>163.44319152832031</v>
      </c>
      <c r="M443">
        <v>142.79774475097656</v>
      </c>
      <c r="N443">
        <v>160.31509399414062</v>
      </c>
      <c r="O443">
        <v>152.025634765625</v>
      </c>
      <c r="P443">
        <v>140.60807800292969</v>
      </c>
      <c r="Q443">
        <v>141.85931396484375</v>
      </c>
      <c r="R443">
        <v>157.96902465820312</v>
      </c>
      <c r="U443">
        <v>219.9053955078125</v>
      </c>
      <c r="V443">
        <v>165.32005310058594</v>
      </c>
      <c r="W443">
        <v>169.85580444335938</v>
      </c>
      <c r="Z443">
        <v>177.83245849609375</v>
      </c>
      <c r="AA443">
        <v>211.45951843261719</v>
      </c>
      <c r="AB443">
        <v>161.25352478027344</v>
      </c>
      <c r="AC443">
        <v>170.79423522949219</v>
      </c>
      <c r="AD443">
        <v>190.18844604492187</v>
      </c>
      <c r="AE443">
        <v>118.71137237548828</v>
      </c>
      <c r="AF443">
        <v>147.64630126953125</v>
      </c>
      <c r="AG443">
        <v>145.14381408691406</v>
      </c>
      <c r="AH443" s="2">
        <f t="shared" si="309"/>
        <v>21.351923893494927</v>
      </c>
      <c r="AI443" s="2">
        <f t="shared" si="310"/>
        <v>118.71137237548828</v>
      </c>
      <c r="AJ443" s="2">
        <f t="shared" si="311"/>
        <v>135.97339998521451</v>
      </c>
      <c r="AK443" s="2">
        <f t="shared" si="312"/>
        <v>168.0012858254569</v>
      </c>
      <c r="AL443" s="2">
        <f t="shared" si="313"/>
        <v>200.02917166569929</v>
      </c>
      <c r="AM443" s="2">
        <f t="shared" si="314"/>
        <v>219.9053955078125</v>
      </c>
      <c r="AN443" s="89">
        <f ca="1">INDIRECT("'calcBLUE(2)'!R"&amp;ROW('calcBLUE(2)'!$V$17)+(ROW(AN443)-ROW($AN$116))/3&amp;"C"&amp;COLUMN('calcBLUE(2)'!$V$17),FALSE)</f>
        <v>168.50224239705511</v>
      </c>
      <c r="AO443" s="64">
        <f t="shared" ref="AO443" ca="1" si="371">AN443</f>
        <v>168.50224239705511</v>
      </c>
      <c r="AP443" s="88">
        <f>AK443-AK446</f>
        <v>6.8985751015799508</v>
      </c>
      <c r="AQ443" s="88">
        <f>AK444-AK447</f>
        <v>6.0762939453125</v>
      </c>
      <c r="AR443" s="88">
        <f>AK445-AK448</f>
        <v>3.0408586774512969E-3</v>
      </c>
      <c r="AS443" s="88">
        <f>data3!AM443</f>
        <v>0.17143593295927939</v>
      </c>
      <c r="AT443" s="2"/>
      <c r="AU443" s="123"/>
      <c r="AV443" s="156"/>
    </row>
    <row r="444" spans="1:48">
      <c r="A444" s="14" t="str">
        <f>'data organization'!S445</f>
        <v>442:17:1.32:LO</v>
      </c>
      <c r="B444">
        <v>167.69856262207031</v>
      </c>
      <c r="C444">
        <v>175.93843078613281</v>
      </c>
      <c r="D444">
        <v>176.13298034667969</v>
      </c>
      <c r="E444">
        <v>192.91600036621094</v>
      </c>
      <c r="F444">
        <v>176.31036376953125</v>
      </c>
      <c r="G444">
        <v>172.59098815917969</v>
      </c>
      <c r="H444">
        <v>177.55780029296875</v>
      </c>
      <c r="I444">
        <v>166.54269409179687</v>
      </c>
      <c r="J444">
        <v>160.30555725097656</v>
      </c>
      <c r="K444">
        <v>175.600830078125</v>
      </c>
      <c r="L444">
        <v>161.6044921875</v>
      </c>
      <c r="M444">
        <v>156.70634460449219</v>
      </c>
      <c r="N444">
        <v>171.81849670410156</v>
      </c>
      <c r="O444">
        <v>149.79972839355469</v>
      </c>
      <c r="P444">
        <v>130.96246337890625</v>
      </c>
      <c r="Q444">
        <v>145.92012023925781</v>
      </c>
      <c r="R444">
        <v>165.03204345703125</v>
      </c>
      <c r="U444">
        <v>200.94415283203125</v>
      </c>
      <c r="V444">
        <v>172.70542907714844</v>
      </c>
      <c r="W444">
        <v>171.23483276367187</v>
      </c>
      <c r="Z444">
        <v>176.18447875976562</v>
      </c>
      <c r="AA444">
        <v>200.93270874023437</v>
      </c>
      <c r="AB444">
        <v>163.17807006835937</v>
      </c>
      <c r="AC444">
        <v>171.72122192382812</v>
      </c>
      <c r="AD444">
        <v>175.77249145507812</v>
      </c>
      <c r="AE444">
        <v>121.01739501953125</v>
      </c>
      <c r="AF444">
        <v>150.57794189453125</v>
      </c>
      <c r="AG444">
        <v>147.03021240234375</v>
      </c>
      <c r="AH444" s="2">
        <f t="shared" si="309"/>
        <v>17.971238438654847</v>
      </c>
      <c r="AI444" s="2">
        <f t="shared" si="310"/>
        <v>121.01739501953125</v>
      </c>
      <c r="AJ444" s="2">
        <f t="shared" si="311"/>
        <v>139.99802918719769</v>
      </c>
      <c r="AK444" s="2">
        <f t="shared" si="312"/>
        <v>166.95488684517997</v>
      </c>
      <c r="AL444" s="2">
        <f t="shared" si="313"/>
        <v>193.91174450316225</v>
      </c>
      <c r="AM444" s="2">
        <f t="shared" si="314"/>
        <v>200.94415283203125</v>
      </c>
      <c r="AN444" s="89"/>
      <c r="AO444" s="64">
        <f t="shared" ref="AO444" ca="1" si="372">AN443</f>
        <v>168.50224239705511</v>
      </c>
      <c r="AP444" s="88"/>
      <c r="AQ444" s="88"/>
      <c r="AR444" s="88"/>
      <c r="AS444" s="88"/>
      <c r="AT444" s="2"/>
      <c r="AU444" s="123"/>
      <c r="AV444" s="156"/>
    </row>
    <row r="445" spans="1:48">
      <c r="A445" s="14" t="str">
        <f>'data organization'!S446</f>
        <v>443:17:1.32:HS</v>
      </c>
      <c r="B445">
        <v>154.96452331542969</v>
      </c>
      <c r="C445">
        <v>154.96452331542969</v>
      </c>
      <c r="D445">
        <v>154.96452331542969</v>
      </c>
      <c r="E445">
        <v>154.96452331542969</v>
      </c>
      <c r="F445">
        <v>154.962158203125</v>
      </c>
      <c r="G445">
        <v>154.962158203125</v>
      </c>
      <c r="H445">
        <v>154.96452331542969</v>
      </c>
      <c r="I445">
        <v>154.95979309082031</v>
      </c>
      <c r="J445">
        <v>154.95033264160156</v>
      </c>
      <c r="K445">
        <v>154.962158203125</v>
      </c>
      <c r="L445">
        <v>154.962158203125</v>
      </c>
      <c r="M445">
        <v>154.94796752929687</v>
      </c>
      <c r="N445">
        <v>154.95979309082031</v>
      </c>
      <c r="O445">
        <v>154.95269775390625</v>
      </c>
      <c r="P445">
        <v>154.9432373046875</v>
      </c>
      <c r="Q445">
        <v>154.94796752929687</v>
      </c>
      <c r="R445">
        <v>154.95742797851562</v>
      </c>
      <c r="U445">
        <v>154.96688842773437</v>
      </c>
      <c r="V445">
        <v>154.96452331542969</v>
      </c>
      <c r="W445">
        <v>154.95979309082031</v>
      </c>
      <c r="Z445">
        <v>154.95979309082031</v>
      </c>
      <c r="AA445">
        <v>154.96688842773437</v>
      </c>
      <c r="AB445">
        <v>154.95506286621094</v>
      </c>
      <c r="AC445">
        <v>154.95979309082031</v>
      </c>
      <c r="AD445">
        <v>154.95269775390625</v>
      </c>
      <c r="AE445">
        <v>154.93377685546875</v>
      </c>
      <c r="AF445">
        <v>154.95269775390625</v>
      </c>
      <c r="AG445">
        <v>154.95269775390625</v>
      </c>
      <c r="AH445" s="2">
        <f t="shared" si="309"/>
        <v>7.8926187441186058E-3</v>
      </c>
      <c r="AI445" s="2">
        <f t="shared" si="310"/>
        <v>154.93377685546875</v>
      </c>
      <c r="AJ445" s="2">
        <f t="shared" si="311"/>
        <v>154.94584245528921</v>
      </c>
      <c r="AK445" s="2">
        <f t="shared" si="312"/>
        <v>154.9576813834054</v>
      </c>
      <c r="AL445" s="2">
        <f t="shared" si="313"/>
        <v>154.96952031152159</v>
      </c>
      <c r="AM445" s="2">
        <f t="shared" si="314"/>
        <v>154.96688842773437</v>
      </c>
      <c r="AN445" s="89"/>
      <c r="AO445" s="64">
        <f t="shared" ref="AO445" ca="1" si="373">AN443</f>
        <v>168.50224239705511</v>
      </c>
      <c r="AP445" s="88"/>
      <c r="AQ445" s="88"/>
      <c r="AR445" s="88"/>
      <c r="AS445" s="88"/>
      <c r="AT445" s="2"/>
      <c r="AU445" s="123"/>
      <c r="AV445" s="156"/>
    </row>
    <row r="446" spans="1:48">
      <c r="A446" s="14" t="str">
        <f>'data organization'!S447</f>
        <v>444:17:1.3:HI</v>
      </c>
      <c r="B446">
        <v>167.50973510742187</v>
      </c>
      <c r="C446">
        <v>166.57130432128906</v>
      </c>
      <c r="D446">
        <v>171.732666015625</v>
      </c>
      <c r="E446">
        <v>182.05538940429687</v>
      </c>
      <c r="F446">
        <v>171.26344299316406</v>
      </c>
      <c r="G446">
        <v>163.28678894042969</v>
      </c>
      <c r="H446">
        <v>166.10208129882812</v>
      </c>
      <c r="I446">
        <v>163.75601196289062</v>
      </c>
      <c r="J446">
        <v>162.34835815429687</v>
      </c>
      <c r="K446">
        <v>179.55291748046875</v>
      </c>
      <c r="L446">
        <v>156.71778869628906</v>
      </c>
      <c r="M446">
        <v>137.01075744628906</v>
      </c>
      <c r="N446">
        <v>153.74609375</v>
      </c>
      <c r="O446">
        <v>145.76943969726562</v>
      </c>
      <c r="P446">
        <v>134.82109069824219</v>
      </c>
      <c r="Q446">
        <v>136.07232666015625</v>
      </c>
      <c r="R446">
        <v>151.55642700195312</v>
      </c>
      <c r="U446">
        <v>210.83390808105469</v>
      </c>
      <c r="V446">
        <v>158.438232421875</v>
      </c>
      <c r="W446">
        <v>162.97398376464844</v>
      </c>
      <c r="Z446">
        <v>170.48141479492188</v>
      </c>
      <c r="AA446">
        <v>202.85725402832031</v>
      </c>
      <c r="AB446">
        <v>154.68452453613281</v>
      </c>
      <c r="AC446">
        <v>163.75601196289062</v>
      </c>
      <c r="AD446">
        <v>182.36819458007812</v>
      </c>
      <c r="AE446">
        <v>113.86282348632812</v>
      </c>
      <c r="AF446">
        <v>141.5465087890625</v>
      </c>
      <c r="AG446">
        <v>139.20042419433594</v>
      </c>
      <c r="AH446" s="2">
        <f t="shared" si="309"/>
        <v>20.468256762714553</v>
      </c>
      <c r="AI446" s="2">
        <f t="shared" si="310"/>
        <v>113.86282348632812</v>
      </c>
      <c r="AJ446" s="2">
        <f t="shared" si="311"/>
        <v>130.40032557980513</v>
      </c>
      <c r="AK446" s="2">
        <f t="shared" si="312"/>
        <v>161.10271072387695</v>
      </c>
      <c r="AL446" s="2">
        <f t="shared" si="313"/>
        <v>191.80509586794878</v>
      </c>
      <c r="AM446" s="2">
        <f t="shared" si="314"/>
        <v>210.83390808105469</v>
      </c>
      <c r="AN446" s="89">
        <f ca="1">INDIRECT("'calcBLUE(2)'!R"&amp;ROW('calcBLUE(2)'!$V$17)+(ROW(AN446)-ROW($AN$116))/3&amp;"C"&amp;COLUMN('calcBLUE(2)'!$V$17),FALSE)</f>
        <v>161.56996966359955</v>
      </c>
      <c r="AO446" s="64">
        <f t="shared" ref="AO446" ca="1" si="374">AN446</f>
        <v>161.56996966359955</v>
      </c>
      <c r="AP446" s="88">
        <f>AK446-AK449</f>
        <v>7.1555282047816604</v>
      </c>
      <c r="AQ446" s="88">
        <f>AK447-AK450</f>
        <v>7.5031463078090042</v>
      </c>
      <c r="AR446" s="88">
        <f>AK448-AK451</f>
        <v>3.9700099399908595E-3</v>
      </c>
      <c r="AS446" s="88">
        <f>data3!AM446</f>
        <v>0.17548373437696885</v>
      </c>
      <c r="AT446" s="2"/>
      <c r="AU446" s="123"/>
      <c r="AV446" s="156"/>
    </row>
    <row r="447" spans="1:48">
      <c r="A447" s="14" t="str">
        <f>'data organization'!S448</f>
        <v>445:17:1.3:LO</v>
      </c>
      <c r="B447">
        <v>163.56146240234375</v>
      </c>
      <c r="C447">
        <v>168.047607421875</v>
      </c>
      <c r="D447">
        <v>169.615478515625</v>
      </c>
      <c r="E447">
        <v>185.96932983398437</v>
      </c>
      <c r="F447">
        <v>168.93453979492187</v>
      </c>
      <c r="G447">
        <v>166.09063720703125</v>
      </c>
      <c r="H447">
        <v>172.11604309082031</v>
      </c>
      <c r="I447">
        <v>161.12382507324219</v>
      </c>
      <c r="J447">
        <v>155.32157897949219</v>
      </c>
      <c r="K447">
        <v>169.14625549316406</v>
      </c>
      <c r="L447">
        <v>153.28450012207031</v>
      </c>
      <c r="M447">
        <v>148.26046752929687</v>
      </c>
      <c r="N447">
        <v>164.12794494628906</v>
      </c>
      <c r="O447">
        <v>144.97024536132812</v>
      </c>
      <c r="P447">
        <v>135.96360778808594</v>
      </c>
      <c r="Q447">
        <v>139.52278137207031</v>
      </c>
      <c r="R447">
        <v>158.68048095703125</v>
      </c>
      <c r="U447">
        <v>191.73152160644531</v>
      </c>
      <c r="V447">
        <v>166.93751525878906</v>
      </c>
      <c r="W447">
        <v>166.38818359375</v>
      </c>
      <c r="Z447">
        <v>170.46806335449219</v>
      </c>
      <c r="AA447">
        <v>194.14053344726562</v>
      </c>
      <c r="AB447">
        <v>155.57908630371094</v>
      </c>
      <c r="AC447">
        <v>165.747314453125</v>
      </c>
      <c r="AD447">
        <v>168.71138000488281</v>
      </c>
      <c r="AE447">
        <v>115.20370483398437</v>
      </c>
      <c r="AF447">
        <v>144.03753662109375</v>
      </c>
      <c r="AG447">
        <v>140.91897583007812</v>
      </c>
      <c r="AH447" s="2">
        <f t="shared" si="309"/>
        <v>16.934424956592981</v>
      </c>
      <c r="AI447" s="2">
        <f t="shared" si="310"/>
        <v>115.20370483398437</v>
      </c>
      <c r="AJ447" s="2">
        <f t="shared" si="311"/>
        <v>135.476955464978</v>
      </c>
      <c r="AK447" s="2">
        <f t="shared" si="312"/>
        <v>160.87859289986747</v>
      </c>
      <c r="AL447" s="2">
        <f t="shared" si="313"/>
        <v>186.28023033475694</v>
      </c>
      <c r="AM447" s="2">
        <f t="shared" si="314"/>
        <v>194.14053344726562</v>
      </c>
      <c r="AN447" s="89"/>
      <c r="AO447" s="64">
        <f t="shared" ref="AO447" ca="1" si="375">AN446</f>
        <v>161.56996966359955</v>
      </c>
      <c r="AP447" s="88"/>
      <c r="AQ447" s="88"/>
      <c r="AR447" s="88"/>
      <c r="AS447" s="88"/>
      <c r="AT447" s="2"/>
      <c r="AU447" s="123"/>
      <c r="AV447" s="156"/>
    </row>
    <row r="448" spans="1:48">
      <c r="A448" s="14" t="str">
        <f>'data organization'!S449</f>
        <v>446:17:1.3:HS</v>
      </c>
      <c r="B448">
        <v>154.95506286621094</v>
      </c>
      <c r="C448">
        <v>154.962158203125</v>
      </c>
      <c r="D448">
        <v>154.95742797851562</v>
      </c>
      <c r="E448">
        <v>154.96452331542969</v>
      </c>
      <c r="F448">
        <v>154.95742797851562</v>
      </c>
      <c r="G448">
        <v>154.96452331542969</v>
      </c>
      <c r="H448">
        <v>154.95979309082031</v>
      </c>
      <c r="I448">
        <v>154.95506286621094</v>
      </c>
      <c r="J448">
        <v>154.94560241699219</v>
      </c>
      <c r="K448">
        <v>154.95979309082031</v>
      </c>
      <c r="L448">
        <v>154.95979309082031</v>
      </c>
      <c r="M448">
        <v>154.95506286621094</v>
      </c>
      <c r="N448">
        <v>154.95506286621094</v>
      </c>
      <c r="O448">
        <v>154.94796752929687</v>
      </c>
      <c r="P448">
        <v>154.93614196777344</v>
      </c>
      <c r="Q448">
        <v>154.94796752929687</v>
      </c>
      <c r="R448">
        <v>154.96688842773437</v>
      </c>
      <c r="U448">
        <v>154.95979309082031</v>
      </c>
      <c r="V448">
        <v>154.95742797851562</v>
      </c>
      <c r="W448">
        <v>154.95979309082031</v>
      </c>
      <c r="Z448">
        <v>154.95506286621094</v>
      </c>
      <c r="AA448">
        <v>154.95979309082031</v>
      </c>
      <c r="AB448">
        <v>154.94796752929687</v>
      </c>
      <c r="AC448">
        <v>154.95979309082031</v>
      </c>
      <c r="AD448">
        <v>154.95033264160156</v>
      </c>
      <c r="AE448">
        <v>154.93614196777344</v>
      </c>
      <c r="AF448">
        <v>154.94796752929687</v>
      </c>
      <c r="AG448">
        <v>154.94560241699219</v>
      </c>
      <c r="AH448" s="2">
        <f t="shared" si="309"/>
        <v>7.8323904167791041E-3</v>
      </c>
      <c r="AI448" s="2">
        <f t="shared" si="310"/>
        <v>154.93614196777344</v>
      </c>
      <c r="AJ448" s="2">
        <f t="shared" si="311"/>
        <v>154.94289193910279</v>
      </c>
      <c r="AK448" s="2">
        <f t="shared" si="312"/>
        <v>154.95464052472795</v>
      </c>
      <c r="AL448" s="2">
        <f t="shared" si="313"/>
        <v>154.96638911035311</v>
      </c>
      <c r="AM448" s="2">
        <f t="shared" si="314"/>
        <v>154.96688842773437</v>
      </c>
      <c r="AN448" s="89"/>
      <c r="AO448" s="64">
        <f t="shared" ref="AO448" ca="1" si="376">AN446</f>
        <v>161.56996966359955</v>
      </c>
      <c r="AP448" s="88"/>
      <c r="AQ448" s="88"/>
      <c r="AR448" s="88"/>
      <c r="AS448" s="88"/>
      <c r="AT448" s="2"/>
      <c r="AU448" s="123"/>
      <c r="AV448" s="156"/>
    </row>
    <row r="449" spans="1:48">
      <c r="A449" s="14" t="str">
        <f>'data organization'!S450</f>
        <v>447:17:1.28:HI</v>
      </c>
      <c r="B449">
        <v>160.00228881835937</v>
      </c>
      <c r="C449">
        <v>159.06385803222656</v>
      </c>
      <c r="D449">
        <v>164.06881713867187</v>
      </c>
      <c r="E449">
        <v>173.92233276367187</v>
      </c>
      <c r="F449">
        <v>163.75601196289062</v>
      </c>
      <c r="G449">
        <v>156.0921630859375</v>
      </c>
      <c r="H449">
        <v>158.75105285644531</v>
      </c>
      <c r="I449">
        <v>156.56138610839844</v>
      </c>
      <c r="J449">
        <v>155.15373229980469</v>
      </c>
      <c r="K449">
        <v>171.57626342773437</v>
      </c>
      <c r="L449">
        <v>149.83596801757812</v>
      </c>
      <c r="M449">
        <v>130.91096496582031</v>
      </c>
      <c r="N449">
        <v>146.86427307128906</v>
      </c>
      <c r="O449">
        <v>139.35682678222656</v>
      </c>
      <c r="P449">
        <v>128.87770080566406</v>
      </c>
      <c r="Q449">
        <v>129.9725341796875</v>
      </c>
      <c r="R449">
        <v>144.83100891113281</v>
      </c>
      <c r="U449">
        <v>201.44960021972656</v>
      </c>
      <c r="V449">
        <v>151.40000915527344</v>
      </c>
      <c r="W449">
        <v>155.77935791015625</v>
      </c>
      <c r="Z449">
        <v>162.97398376464844</v>
      </c>
      <c r="AA449">
        <v>193.7857666015625</v>
      </c>
      <c r="AB449">
        <v>147.80270385742187</v>
      </c>
      <c r="AC449">
        <v>156.56138610839844</v>
      </c>
      <c r="AD449">
        <v>174.23513793945312</v>
      </c>
      <c r="AE449">
        <v>108.70145416259766</v>
      </c>
      <c r="AF449">
        <v>135.29029846191406</v>
      </c>
      <c r="AG449">
        <v>132.94422912597656</v>
      </c>
      <c r="AH449" s="2">
        <f t="shared" si="309"/>
        <v>19.561618540124638</v>
      </c>
      <c r="AI449" s="2">
        <f t="shared" si="310"/>
        <v>108.70145416259766</v>
      </c>
      <c r="AJ449" s="2">
        <f t="shared" si="311"/>
        <v>124.60475470890833</v>
      </c>
      <c r="AK449" s="2">
        <f t="shared" si="312"/>
        <v>153.94718251909529</v>
      </c>
      <c r="AL449" s="2">
        <f t="shared" si="313"/>
        <v>183.28961032928225</v>
      </c>
      <c r="AM449" s="2">
        <f t="shared" si="314"/>
        <v>201.44960021972656</v>
      </c>
      <c r="AN449" s="89">
        <f ca="1">INDIRECT("'calcBLUE(2)'!R"&amp;ROW('calcBLUE(2)'!$V$17)+(ROW(AN449)-ROW($AN$116))/3&amp;"C"&amp;COLUMN('calcBLUE(2)'!$V$17),FALSE)</f>
        <v>154.47401792240086</v>
      </c>
      <c r="AO449" s="64">
        <f t="shared" ref="AO449" ca="1" si="377">AN449</f>
        <v>154.47401792240086</v>
      </c>
      <c r="AP449" s="88">
        <f>AK449-AK452</f>
        <v>7.4739249093192086</v>
      </c>
      <c r="AQ449" s="88">
        <f>AK450-AK453</f>
        <v>7.7919112614223138</v>
      </c>
      <c r="AR449" s="88">
        <f>AK451-AK454</f>
        <v>3.6321367536515936E-3</v>
      </c>
      <c r="AS449" s="88">
        <f>data3!AM449</f>
        <v>0.18485503811990078</v>
      </c>
      <c r="AT449" s="2"/>
      <c r="AU449" s="123"/>
      <c r="AV449" s="156"/>
    </row>
    <row r="450" spans="1:48">
      <c r="A450" s="14" t="str">
        <f>'data organization'!S451</f>
        <v>448:17:1.28:LO</v>
      </c>
      <c r="B450">
        <v>154.13710021972656</v>
      </c>
      <c r="C450">
        <v>161.08377075195312</v>
      </c>
      <c r="D450">
        <v>161.44998168945312</v>
      </c>
      <c r="E450">
        <v>176.45913696289062</v>
      </c>
      <c r="F450">
        <v>161.87342834472656</v>
      </c>
      <c r="G450">
        <v>159.10963439941406</v>
      </c>
      <c r="H450">
        <v>163.50424194335937</v>
      </c>
      <c r="I450">
        <v>153.593505859375</v>
      </c>
      <c r="J450">
        <v>148.66102600097656</v>
      </c>
      <c r="K450">
        <v>163.79606628417969</v>
      </c>
      <c r="L450">
        <v>145.5367431640625</v>
      </c>
      <c r="M450">
        <v>140.930419921875</v>
      </c>
      <c r="N450">
        <v>157.26138305664062</v>
      </c>
      <c r="O450">
        <v>135.79194641113281</v>
      </c>
      <c r="P450">
        <v>129.25726318359375</v>
      </c>
      <c r="Q450">
        <v>133.23414611816406</v>
      </c>
      <c r="R450">
        <v>150.92698669433594</v>
      </c>
      <c r="U450">
        <v>182.86793518066406</v>
      </c>
      <c r="V450">
        <v>159.01808166503906</v>
      </c>
      <c r="W450">
        <v>157.5989990234375</v>
      </c>
      <c r="Z450">
        <v>162.50286865234375</v>
      </c>
      <c r="AA450">
        <v>188.49850463867187</v>
      </c>
      <c r="AB450">
        <v>148.88418579101562</v>
      </c>
      <c r="AC450">
        <v>158.520263671875</v>
      </c>
      <c r="AD450">
        <v>160.72900390625</v>
      </c>
      <c r="AE450">
        <v>109.31563568115234</v>
      </c>
      <c r="AF450">
        <v>136.46714782714844</v>
      </c>
      <c r="AG450">
        <v>133.50309753417969</v>
      </c>
      <c r="AH450" s="2">
        <f t="shared" si="309"/>
        <v>16.655295471556212</v>
      </c>
      <c r="AI450" s="2">
        <f t="shared" si="310"/>
        <v>109.31563568115234</v>
      </c>
      <c r="AJ450" s="2">
        <f t="shared" si="311"/>
        <v>128.39250338472414</v>
      </c>
      <c r="AK450" s="2">
        <f t="shared" si="312"/>
        <v>153.37544659205847</v>
      </c>
      <c r="AL450" s="2">
        <f t="shared" si="313"/>
        <v>178.3583897993928</v>
      </c>
      <c r="AM450" s="2">
        <f t="shared" si="314"/>
        <v>188.49850463867187</v>
      </c>
      <c r="AN450" s="89"/>
      <c r="AO450" s="64">
        <f t="shared" ref="AO450" ca="1" si="378">AN449</f>
        <v>154.47401792240086</v>
      </c>
      <c r="AP450" s="88"/>
      <c r="AQ450" s="88"/>
      <c r="AR450" s="88"/>
      <c r="AS450" s="88"/>
      <c r="AT450" s="2"/>
      <c r="AU450" s="123"/>
      <c r="AV450" s="156"/>
    </row>
    <row r="451" spans="1:48">
      <c r="A451" s="14" t="str">
        <f>'data organization'!S452</f>
        <v>449:17:1.28:HS</v>
      </c>
      <c r="B451">
        <v>154.95269775390625</v>
      </c>
      <c r="C451">
        <v>154.95506286621094</v>
      </c>
      <c r="D451">
        <v>154.95506286621094</v>
      </c>
      <c r="E451">
        <v>154.95979309082031</v>
      </c>
      <c r="F451">
        <v>154.95506286621094</v>
      </c>
      <c r="G451">
        <v>154.95979309082031</v>
      </c>
      <c r="H451">
        <v>154.95742797851562</v>
      </c>
      <c r="I451">
        <v>154.95269775390625</v>
      </c>
      <c r="J451">
        <v>154.9432373046875</v>
      </c>
      <c r="K451">
        <v>154.95506286621094</v>
      </c>
      <c r="L451">
        <v>154.95033264160156</v>
      </c>
      <c r="M451">
        <v>154.94560241699219</v>
      </c>
      <c r="N451">
        <v>154.95269775390625</v>
      </c>
      <c r="O451">
        <v>154.94560241699219</v>
      </c>
      <c r="P451">
        <v>154.94087219238281</v>
      </c>
      <c r="Q451">
        <v>154.94796752929687</v>
      </c>
      <c r="R451">
        <v>154.95269775390625</v>
      </c>
      <c r="U451">
        <v>154.95979309082031</v>
      </c>
      <c r="V451">
        <v>154.95742797851562</v>
      </c>
      <c r="W451">
        <v>154.95269775390625</v>
      </c>
      <c r="Z451">
        <v>154.95269775390625</v>
      </c>
      <c r="AA451">
        <v>154.95742797851562</v>
      </c>
      <c r="AB451">
        <v>154.95033264160156</v>
      </c>
      <c r="AC451">
        <v>154.95269775390625</v>
      </c>
      <c r="AD451">
        <v>154.9432373046875</v>
      </c>
      <c r="AE451">
        <v>154.92668151855469</v>
      </c>
      <c r="AF451">
        <v>154.93850708007812</v>
      </c>
      <c r="AG451">
        <v>154.94560241699219</v>
      </c>
      <c r="AH451" s="2">
        <f t="shared" ref="AH451:AH514" si="379">STDEV(B451:AG451)</f>
        <v>7.4712231771609698E-3</v>
      </c>
      <c r="AI451" s="2">
        <f t="shared" ref="AI451:AI514" si="380">MIN(B451:AG451)</f>
        <v>154.92668151855469</v>
      </c>
      <c r="AJ451" s="2">
        <f t="shared" ref="AJ451:AJ514" si="381">AK451-1.5*AH451</f>
        <v>154.93946368002221</v>
      </c>
      <c r="AK451" s="2">
        <f t="shared" ref="AK451:AK514" si="382">AVERAGE(B451:AG451)</f>
        <v>154.95067051478796</v>
      </c>
      <c r="AL451" s="2">
        <f t="shared" ref="AL451:AL514" si="383">AK451+1.5*AH451</f>
        <v>154.9618773495537</v>
      </c>
      <c r="AM451" s="2">
        <f t="shared" ref="AM451:AM514" si="384">MAX(B451:AG451)</f>
        <v>154.95979309082031</v>
      </c>
      <c r="AN451" s="89"/>
      <c r="AO451" s="64">
        <f t="shared" ref="AO451" ca="1" si="385">AN449</f>
        <v>154.47401792240086</v>
      </c>
      <c r="AP451" s="88"/>
      <c r="AQ451" s="88"/>
      <c r="AR451" s="88"/>
      <c r="AS451" s="88"/>
      <c r="AT451" s="2"/>
      <c r="AU451" s="123"/>
      <c r="AV451" s="156"/>
    </row>
    <row r="452" spans="1:48">
      <c r="A452" s="14" t="str">
        <f>'data organization'!S453</f>
        <v>450:17:1.26:HI</v>
      </c>
      <c r="B452">
        <v>152.18203735351562</v>
      </c>
      <c r="C452">
        <v>151.40000915527344</v>
      </c>
      <c r="D452">
        <v>156.24856567382812</v>
      </c>
      <c r="E452">
        <v>165.47645568847656</v>
      </c>
      <c r="F452">
        <v>155.77935791015625</v>
      </c>
      <c r="G452">
        <v>148.42831420898437</v>
      </c>
      <c r="H452">
        <v>151.08720397949219</v>
      </c>
      <c r="I452">
        <v>148.89753723144531</v>
      </c>
      <c r="J452">
        <v>147.80270385742187</v>
      </c>
      <c r="K452">
        <v>163.13038635253906</v>
      </c>
      <c r="L452">
        <v>142.48492431640625</v>
      </c>
      <c r="M452">
        <v>124.49835968017578</v>
      </c>
      <c r="N452">
        <v>139.8260498046875</v>
      </c>
      <c r="O452">
        <v>132.47500610351562</v>
      </c>
      <c r="P452">
        <v>122.62149810791016</v>
      </c>
      <c r="Q452">
        <v>123.71633148193359</v>
      </c>
      <c r="R452">
        <v>137.79278564453125</v>
      </c>
      <c r="U452">
        <v>191.75250244140625</v>
      </c>
      <c r="V452">
        <v>144.04898071289062</v>
      </c>
      <c r="W452">
        <v>148.11550903320312</v>
      </c>
      <c r="Z452">
        <v>154.99732971191406</v>
      </c>
      <c r="AA452">
        <v>184.40145874023437</v>
      </c>
      <c r="AB452">
        <v>140.76448059082031</v>
      </c>
      <c r="AC452">
        <v>148.89753723144531</v>
      </c>
      <c r="AD452">
        <v>165.78927612304687</v>
      </c>
      <c r="AE452">
        <v>103.38368988037109</v>
      </c>
      <c r="AF452">
        <v>128.72129821777344</v>
      </c>
      <c r="AG452">
        <v>126.53162384033203</v>
      </c>
      <c r="AH452" s="2">
        <f t="shared" si="379"/>
        <v>18.621486912715213</v>
      </c>
      <c r="AI452" s="2">
        <f t="shared" si="380"/>
        <v>103.38368988037109</v>
      </c>
      <c r="AJ452" s="2">
        <f t="shared" si="381"/>
        <v>118.54102724070327</v>
      </c>
      <c r="AK452" s="2">
        <f t="shared" si="382"/>
        <v>146.47325760977608</v>
      </c>
      <c r="AL452" s="2">
        <f t="shared" si="383"/>
        <v>174.4054879788489</v>
      </c>
      <c r="AM452" s="2">
        <f t="shared" si="384"/>
        <v>191.75250244140625</v>
      </c>
      <c r="AN452" s="89">
        <f ca="1">INDIRECT("'calcBLUE(2)'!R"&amp;ROW('calcBLUE(2)'!$V$17)+(ROW(AN452)-ROW($AN$116))/3&amp;"C"&amp;COLUMN('calcBLUE(2)'!$V$17),FALSE)</f>
        <v>146.99912325895329</v>
      </c>
      <c r="AO452" s="64">
        <f t="shared" ref="AO452" ca="1" si="386">AN452</f>
        <v>146.99912325895329</v>
      </c>
      <c r="AP452" s="88">
        <f>AK452-AK455</f>
        <v>7.7476310729980469</v>
      </c>
      <c r="AQ452" s="88">
        <f>AK453-AK456</f>
        <v>8.4172592163085938</v>
      </c>
      <c r="AR452" s="88">
        <f>AK454-AK457</f>
        <v>5.321502685546875E-3</v>
      </c>
      <c r="AS452" s="88">
        <f>data3!AM452</f>
        <v>0.18964435977320537</v>
      </c>
      <c r="AT452" s="2"/>
      <c r="AU452" s="123"/>
      <c r="AV452" s="156"/>
    </row>
    <row r="453" spans="1:48">
      <c r="A453" s="14" t="str">
        <f>'data organization'!S454</f>
        <v>451:17:1.26:LO</v>
      </c>
      <c r="B453">
        <v>145.42228698730469</v>
      </c>
      <c r="C453">
        <v>152.95262145996094</v>
      </c>
      <c r="D453">
        <v>152.56924438476562</v>
      </c>
      <c r="E453">
        <v>168.46531677246094</v>
      </c>
      <c r="F453">
        <v>154.64637756347656</v>
      </c>
      <c r="G453">
        <v>151.04714965820312</v>
      </c>
      <c r="H453">
        <v>156.57473754882813</v>
      </c>
      <c r="I453">
        <v>140.5184326171875</v>
      </c>
      <c r="J453">
        <v>140.78164672851562</v>
      </c>
      <c r="K453">
        <v>155.91096496582031</v>
      </c>
      <c r="L453">
        <v>139.19088745117187</v>
      </c>
      <c r="M453">
        <v>133.73770141601562</v>
      </c>
      <c r="N453">
        <v>148.26618957519531</v>
      </c>
      <c r="O453">
        <v>129.96109008789062</v>
      </c>
      <c r="P453">
        <v>122.52803802490234</v>
      </c>
      <c r="Q453">
        <v>126.55641937255859</v>
      </c>
      <c r="R453">
        <v>142.18928527832031</v>
      </c>
      <c r="U453">
        <v>174.25611877441406</v>
      </c>
      <c r="V453">
        <v>151.71664428710937</v>
      </c>
      <c r="W453">
        <v>148.16891479492187</v>
      </c>
      <c r="Z453">
        <v>155.39596557617187</v>
      </c>
      <c r="AA453">
        <v>177.8553466796875</v>
      </c>
      <c r="AB453">
        <v>141.59419250488281</v>
      </c>
      <c r="AC453">
        <v>151.41336059570312</v>
      </c>
      <c r="AD453">
        <v>154.04554748535156</v>
      </c>
      <c r="AE453">
        <v>103.95399475097656</v>
      </c>
      <c r="AF453">
        <v>129.835205078125</v>
      </c>
      <c r="AG453">
        <v>126.78530883789063</v>
      </c>
      <c r="AH453" s="2">
        <f t="shared" si="379"/>
        <v>15.884422468775432</v>
      </c>
      <c r="AI453" s="2">
        <f t="shared" si="380"/>
        <v>103.95399475097656</v>
      </c>
      <c r="AJ453" s="2">
        <f t="shared" si="381"/>
        <v>121.75690162747301</v>
      </c>
      <c r="AK453" s="2">
        <f t="shared" si="382"/>
        <v>145.58353533063615</v>
      </c>
      <c r="AL453" s="2">
        <f t="shared" si="383"/>
        <v>169.41016903379929</v>
      </c>
      <c r="AM453" s="2">
        <f t="shared" si="384"/>
        <v>177.8553466796875</v>
      </c>
      <c r="AN453" s="89"/>
      <c r="AO453" s="64">
        <f t="shared" ref="AO453" ca="1" si="387">AN452</f>
        <v>146.99912325895329</v>
      </c>
      <c r="AP453" s="88"/>
      <c r="AQ453" s="88"/>
      <c r="AR453" s="88"/>
      <c r="AS453" s="88"/>
      <c r="AT453" s="2"/>
      <c r="AU453" s="123"/>
      <c r="AV453" s="156"/>
    </row>
    <row r="454" spans="1:48">
      <c r="A454" s="14" t="str">
        <f>'data organization'!S455</f>
        <v>452:17:1.26:HS</v>
      </c>
      <c r="B454">
        <v>154.94796752929687</v>
      </c>
      <c r="C454">
        <v>154.95033264160156</v>
      </c>
      <c r="D454">
        <v>154.95506286621094</v>
      </c>
      <c r="E454">
        <v>154.962158203125</v>
      </c>
      <c r="F454">
        <v>154.95506286621094</v>
      </c>
      <c r="G454">
        <v>154.95506286621094</v>
      </c>
      <c r="H454">
        <v>154.95506286621094</v>
      </c>
      <c r="I454">
        <v>154.95269775390625</v>
      </c>
      <c r="J454">
        <v>154.93850708007812</v>
      </c>
      <c r="K454">
        <v>154.94796752929687</v>
      </c>
      <c r="L454">
        <v>154.95269775390625</v>
      </c>
      <c r="M454">
        <v>154.9432373046875</v>
      </c>
      <c r="N454">
        <v>154.95269775390625</v>
      </c>
      <c r="O454">
        <v>154.9432373046875</v>
      </c>
      <c r="P454">
        <v>154.93614196777344</v>
      </c>
      <c r="Q454">
        <v>154.94087219238281</v>
      </c>
      <c r="R454">
        <v>154.95742797851562</v>
      </c>
      <c r="U454">
        <v>154.95033264160156</v>
      </c>
      <c r="V454">
        <v>154.94796752929687</v>
      </c>
      <c r="W454">
        <v>154.95033264160156</v>
      </c>
      <c r="Z454">
        <v>154.9432373046875</v>
      </c>
      <c r="AA454">
        <v>154.95979309082031</v>
      </c>
      <c r="AB454">
        <v>154.94087219238281</v>
      </c>
      <c r="AC454">
        <v>154.9432373046875</v>
      </c>
      <c r="AD454">
        <v>154.93850708007812</v>
      </c>
      <c r="AE454">
        <v>154.91485595703125</v>
      </c>
      <c r="AF454">
        <v>154.94560241699219</v>
      </c>
      <c r="AG454">
        <v>154.93614196777344</v>
      </c>
      <c r="AH454" s="2">
        <f t="shared" si="379"/>
        <v>9.5115397210440919E-3</v>
      </c>
      <c r="AI454" s="2">
        <f t="shared" si="380"/>
        <v>154.91485595703125</v>
      </c>
      <c r="AJ454" s="2">
        <f t="shared" si="381"/>
        <v>154.93277106845275</v>
      </c>
      <c r="AK454" s="2">
        <f t="shared" si="382"/>
        <v>154.94703837803431</v>
      </c>
      <c r="AL454" s="2">
        <f t="shared" si="383"/>
        <v>154.96130568761586</v>
      </c>
      <c r="AM454" s="2">
        <f t="shared" si="384"/>
        <v>154.962158203125</v>
      </c>
      <c r="AN454" s="89"/>
      <c r="AO454" s="64">
        <f t="shared" ref="AO454" ca="1" si="388">AN452</f>
        <v>146.99912325895329</v>
      </c>
      <c r="AP454" s="88"/>
      <c r="AQ454" s="88"/>
      <c r="AR454" s="88"/>
      <c r="AS454" s="88"/>
      <c r="AT454" s="2"/>
      <c r="AU454" s="123"/>
      <c r="AV454" s="156"/>
    </row>
    <row r="455" spans="1:48">
      <c r="A455" s="14" t="str">
        <f>'data organization'!S456</f>
        <v>453:17:1.24:HI</v>
      </c>
      <c r="B455">
        <v>144.20538330078125</v>
      </c>
      <c r="C455">
        <v>143.42335510253906</v>
      </c>
      <c r="D455">
        <v>147.80270385742187</v>
      </c>
      <c r="E455">
        <v>156.71778869628906</v>
      </c>
      <c r="F455">
        <v>147.48988342285156</v>
      </c>
      <c r="G455">
        <v>140.60807800292969</v>
      </c>
      <c r="H455">
        <v>143.11054992675781</v>
      </c>
      <c r="I455">
        <v>141.07728576660156</v>
      </c>
      <c r="J455">
        <v>139.8260498046875</v>
      </c>
      <c r="K455">
        <v>154.52812194824219</v>
      </c>
      <c r="L455">
        <v>134.97749328613281</v>
      </c>
      <c r="M455">
        <v>117.92935180664062</v>
      </c>
      <c r="N455">
        <v>132.318603515625</v>
      </c>
      <c r="O455">
        <v>125.59319305419922</v>
      </c>
      <c r="P455">
        <v>116.052490234375</v>
      </c>
      <c r="Q455">
        <v>117.14732360839844</v>
      </c>
      <c r="R455">
        <v>130.44174194335937</v>
      </c>
      <c r="U455">
        <v>181.586181640625</v>
      </c>
      <c r="V455">
        <v>136.54154968261719</v>
      </c>
      <c r="W455">
        <v>140.29525756835937</v>
      </c>
      <c r="Z455">
        <v>146.86427307128906</v>
      </c>
      <c r="AA455">
        <v>174.70436096191406</v>
      </c>
      <c r="AB455">
        <v>133.25703430175781</v>
      </c>
      <c r="AC455">
        <v>141.07728576660156</v>
      </c>
      <c r="AD455">
        <v>157.03059387207031</v>
      </c>
      <c r="AE455">
        <v>97.909515380859375</v>
      </c>
      <c r="AF455">
        <v>121.99588012695312</v>
      </c>
      <c r="AG455">
        <v>119.80621337890625</v>
      </c>
      <c r="AH455" s="2">
        <f t="shared" si="379"/>
        <v>17.640306943137816</v>
      </c>
      <c r="AI455" s="2">
        <f t="shared" si="380"/>
        <v>97.909515380859375</v>
      </c>
      <c r="AJ455" s="2">
        <f t="shared" si="381"/>
        <v>112.26516612207132</v>
      </c>
      <c r="AK455" s="2">
        <f t="shared" si="382"/>
        <v>138.72562653677804</v>
      </c>
      <c r="AL455" s="2">
        <f t="shared" si="383"/>
        <v>165.18608695148475</v>
      </c>
      <c r="AM455" s="2">
        <f t="shared" si="384"/>
        <v>181.586181640625</v>
      </c>
      <c r="AN455" s="89">
        <f ca="1">INDIRECT("'calcBLUE(2)'!R"&amp;ROW('calcBLUE(2)'!$V$17)+(ROW(AN455)-ROW($AN$116))/3&amp;"C"&amp;COLUMN('calcBLUE(2)'!$V$17),FALSE)</f>
        <v>139.33056508905261</v>
      </c>
      <c r="AO455" s="66">
        <f t="shared" ref="AO455" ca="1" si="389">AN455</f>
        <v>139.33056508905261</v>
      </c>
      <c r="AP455" s="89"/>
      <c r="AQ455" s="89"/>
      <c r="AR455" s="89"/>
      <c r="AS455" s="89">
        <f>data3!AM455</f>
        <v>0</v>
      </c>
      <c r="AT455" s="2"/>
      <c r="AU455" s="123"/>
      <c r="AV455" s="156"/>
    </row>
    <row r="456" spans="1:48">
      <c r="A456" s="14" t="str">
        <f>'data organization'!S457</f>
        <v>454:17:1.24:LO</v>
      </c>
      <c r="B456">
        <v>139.362548828125</v>
      </c>
      <c r="C456">
        <v>138.71023559570312</v>
      </c>
      <c r="D456">
        <v>143.27076721191406</v>
      </c>
      <c r="E456">
        <v>159.77912902832031</v>
      </c>
      <c r="F456">
        <v>146.04600524902344</v>
      </c>
      <c r="G456">
        <v>132.98809814453125</v>
      </c>
      <c r="H456">
        <v>147.89425659179687</v>
      </c>
      <c r="I456">
        <v>134.79057312011719</v>
      </c>
      <c r="J456">
        <v>133.31997680664062</v>
      </c>
      <c r="K456">
        <v>143.34515380859375</v>
      </c>
      <c r="L456">
        <v>133.22270202636719</v>
      </c>
      <c r="M456">
        <v>126.50492095947266</v>
      </c>
      <c r="N456">
        <v>138.4412841796875</v>
      </c>
      <c r="O456">
        <v>123.35774993896484</v>
      </c>
      <c r="P456">
        <v>117.66422271728516</v>
      </c>
      <c r="Q456">
        <v>118.51110076904297</v>
      </c>
      <c r="R456">
        <v>133.94941711425781</v>
      </c>
      <c r="U456">
        <v>167.41816711425781</v>
      </c>
      <c r="V456">
        <v>143.40237426757812</v>
      </c>
      <c r="W456">
        <v>139.30532836914062</v>
      </c>
      <c r="Z456">
        <v>146.94438171386719</v>
      </c>
      <c r="AA456">
        <v>169.54109191894531</v>
      </c>
      <c r="AB456">
        <v>132.73060607910156</v>
      </c>
      <c r="AC456">
        <v>143.01899719238281</v>
      </c>
      <c r="AD456">
        <v>147.29342651367187</v>
      </c>
      <c r="AE456">
        <v>97.734031677246094</v>
      </c>
      <c r="AF456">
        <v>122.26482391357422</v>
      </c>
      <c r="AG456">
        <v>119.8443603515625</v>
      </c>
      <c r="AH456" s="2">
        <f t="shared" si="379"/>
        <v>15.180288622929769</v>
      </c>
      <c r="AI456" s="2">
        <f t="shared" si="380"/>
        <v>97.734031677246094</v>
      </c>
      <c r="AJ456" s="2">
        <f t="shared" si="381"/>
        <v>114.39584317993291</v>
      </c>
      <c r="AK456" s="2">
        <f t="shared" si="382"/>
        <v>137.16627611432756</v>
      </c>
      <c r="AL456" s="2">
        <f t="shared" si="383"/>
        <v>159.93670904872221</v>
      </c>
      <c r="AM456" s="2">
        <f t="shared" si="384"/>
        <v>169.54109191894531</v>
      </c>
      <c r="AN456" s="89"/>
      <c r="AO456" s="66">
        <f t="shared" ref="AO456" ca="1" si="390">AN455</f>
        <v>139.33056508905261</v>
      </c>
      <c r="AP456" s="89"/>
      <c r="AQ456" s="89"/>
      <c r="AR456" s="89"/>
      <c r="AS456" s="89"/>
      <c r="AT456" s="2"/>
      <c r="AU456" s="123"/>
      <c r="AV456" s="156"/>
    </row>
    <row r="457" spans="1:48">
      <c r="A457" s="14" t="str">
        <f>'data organization'!S458</f>
        <v>455:17:1.24:HS</v>
      </c>
      <c r="B457">
        <v>154.94560241699219</v>
      </c>
      <c r="C457">
        <v>154.9432373046875</v>
      </c>
      <c r="D457">
        <v>154.94796752929687</v>
      </c>
      <c r="E457">
        <v>154.95506286621094</v>
      </c>
      <c r="F457">
        <v>154.95033264160156</v>
      </c>
      <c r="G457">
        <v>154.95033264160156</v>
      </c>
      <c r="H457">
        <v>154.95742797851562</v>
      </c>
      <c r="I457">
        <v>154.9432373046875</v>
      </c>
      <c r="J457">
        <v>154.93850708007812</v>
      </c>
      <c r="K457">
        <v>154.94796752929687</v>
      </c>
      <c r="L457">
        <v>154.94087219238281</v>
      </c>
      <c r="M457">
        <v>154.93141174316406</v>
      </c>
      <c r="N457">
        <v>154.9432373046875</v>
      </c>
      <c r="O457">
        <v>154.93377685546875</v>
      </c>
      <c r="P457">
        <v>154.91958618164062</v>
      </c>
      <c r="Q457">
        <v>154.93614196777344</v>
      </c>
      <c r="R457">
        <v>154.95033264160156</v>
      </c>
      <c r="U457">
        <v>154.95033264160156</v>
      </c>
      <c r="V457">
        <v>154.94560241699219</v>
      </c>
      <c r="W457">
        <v>154.95269775390625</v>
      </c>
      <c r="Z457">
        <v>154.94560241699219</v>
      </c>
      <c r="AA457">
        <v>154.95269775390625</v>
      </c>
      <c r="AB457">
        <v>154.93614196777344</v>
      </c>
      <c r="AC457">
        <v>154.94087219238281</v>
      </c>
      <c r="AD457">
        <v>154.93614196777344</v>
      </c>
      <c r="AE457">
        <v>154.91012573242187</v>
      </c>
      <c r="AF457">
        <v>154.92904663085937</v>
      </c>
      <c r="AG457">
        <v>154.93377685546875</v>
      </c>
      <c r="AH457" s="38">
        <f t="shared" si="379"/>
        <v>1.0678748785204958E-2</v>
      </c>
      <c r="AI457" s="38">
        <f t="shared" si="380"/>
        <v>154.91012573242187</v>
      </c>
      <c r="AJ457" s="38">
        <f t="shared" si="381"/>
        <v>154.92569875217094</v>
      </c>
      <c r="AK457" s="38">
        <f t="shared" si="382"/>
        <v>154.94171687534876</v>
      </c>
      <c r="AL457" s="38">
        <f t="shared" si="383"/>
        <v>154.95773499852658</v>
      </c>
      <c r="AM457" s="38">
        <f t="shared" si="384"/>
        <v>154.95742797851562</v>
      </c>
      <c r="AN457" s="90"/>
      <c r="AO457" s="67">
        <f t="shared" ref="AO457" ca="1" si="391">AN455</f>
        <v>139.33056508905261</v>
      </c>
      <c r="AP457" s="90"/>
      <c r="AQ457" s="90"/>
      <c r="AR457" s="90"/>
      <c r="AS457" s="90"/>
      <c r="AT457" s="38"/>
      <c r="AU457" s="157"/>
      <c r="AV457" s="156"/>
    </row>
    <row r="458" spans="1:48">
      <c r="A458" s="14" t="str">
        <f>'data organization'!S459</f>
        <v>456:18:3.5:HI</v>
      </c>
      <c r="B458">
        <v>144.36178588867187</v>
      </c>
      <c r="C458">
        <v>143.26695251464844</v>
      </c>
      <c r="D458">
        <v>147.80270385742187</v>
      </c>
      <c r="E458">
        <v>155.93576049804687</v>
      </c>
      <c r="F458">
        <v>145.92584228515625</v>
      </c>
      <c r="G458">
        <v>139.98245239257812</v>
      </c>
      <c r="H458">
        <v>142.48492431640625</v>
      </c>
      <c r="I458">
        <v>138.73121643066406</v>
      </c>
      <c r="J458">
        <v>139.04402160644531</v>
      </c>
      <c r="K458">
        <v>154.3717041015625</v>
      </c>
      <c r="L458">
        <v>132.94422912597656</v>
      </c>
      <c r="M458">
        <v>118.08575439453125</v>
      </c>
      <c r="N458">
        <v>132.16220092773437</v>
      </c>
      <c r="O458">
        <v>125.12397766113281</v>
      </c>
      <c r="P458">
        <v>116.99092102050781</v>
      </c>
      <c r="Q458">
        <v>116.52170562744141</v>
      </c>
      <c r="R458">
        <v>130.28533935546875</v>
      </c>
      <c r="U458">
        <v>182.36819458007812</v>
      </c>
      <c r="V458">
        <v>135.759521484375</v>
      </c>
      <c r="W458">
        <v>140.13885498046875</v>
      </c>
      <c r="Z458">
        <v>146.08224487304688</v>
      </c>
      <c r="AA458">
        <v>171.88906860351562</v>
      </c>
      <c r="AB458">
        <v>133.10063171386719</v>
      </c>
      <c r="AC458">
        <v>139.8260498046875</v>
      </c>
      <c r="AD458">
        <v>154.68452453613281</v>
      </c>
      <c r="AE458">
        <v>97.596702575683594</v>
      </c>
      <c r="AF458">
        <v>121.37026214599609</v>
      </c>
      <c r="AG458">
        <v>120.58823394775391</v>
      </c>
      <c r="AH458" s="2">
        <f t="shared" si="379"/>
        <v>17.359064732704812</v>
      </c>
      <c r="AI458" s="2">
        <f t="shared" si="380"/>
        <v>97.596702575683594</v>
      </c>
      <c r="AJ458" s="2">
        <f t="shared" si="381"/>
        <v>112.08375223129991</v>
      </c>
      <c r="AK458" s="2">
        <f t="shared" si="382"/>
        <v>138.12234933035714</v>
      </c>
      <c r="AL458" s="2">
        <f t="shared" si="383"/>
        <v>164.16094642941437</v>
      </c>
      <c r="AM458" s="2">
        <f t="shared" si="384"/>
        <v>182.36819458007812</v>
      </c>
      <c r="AN458" s="89">
        <f ca="1">INDIRECT("'calcBLUE(2)'!R"&amp;ROW('calcBLUE(2)'!$V$17)+(ROW(AN458)-ROW($AN$116))/3&amp;"C"&amp;COLUMN('calcBLUE(2)'!$V$17),FALSE)</f>
        <v>139.17669005948494</v>
      </c>
      <c r="AO458" s="64">
        <f t="shared" ref="AO458" ca="1" si="392">AN458</f>
        <v>139.17669005948494</v>
      </c>
      <c r="AP458" s="88">
        <f>AK458-AK461</f>
        <v>0.70940807887484425</v>
      </c>
      <c r="AQ458" s="88">
        <f>AK459-AK462</f>
        <v>0.27813829694474634</v>
      </c>
      <c r="AR458" s="88">
        <f>AK460-AK463</f>
        <v>1.773834228515625E-3</v>
      </c>
      <c r="AS458" s="88">
        <f>data3!AM458</f>
        <v>2.4065294573383689E-2</v>
      </c>
      <c r="AT458" s="2"/>
      <c r="AU458" s="123"/>
      <c r="AV458" s="156"/>
    </row>
    <row r="459" spans="1:48">
      <c r="A459" s="14" t="str">
        <f>'data organization'!S460</f>
        <v>457:18:3.5:LO</v>
      </c>
      <c r="B459">
        <v>139.92904663085937</v>
      </c>
      <c r="C459">
        <v>136.98214721679687</v>
      </c>
      <c r="D459">
        <v>142.71000671386719</v>
      </c>
      <c r="E459">
        <v>158.74342346191406</v>
      </c>
      <c r="F459">
        <v>143.56832885742187</v>
      </c>
      <c r="G459">
        <v>133.5660400390625</v>
      </c>
      <c r="H459">
        <v>147.35636901855469</v>
      </c>
      <c r="I459">
        <v>133.03959655761719</v>
      </c>
      <c r="J459">
        <v>132.03250122070312</v>
      </c>
      <c r="K459">
        <v>141.97184753417969</v>
      </c>
      <c r="L459">
        <v>130.31013488769531</v>
      </c>
      <c r="M459">
        <v>126.27603912353516</v>
      </c>
      <c r="N459">
        <v>138.00640869140625</v>
      </c>
      <c r="O459">
        <v>122.39070892333984</v>
      </c>
      <c r="P459">
        <v>117.89883422851562</v>
      </c>
      <c r="Q459">
        <v>117.73860931396484</v>
      </c>
      <c r="R459">
        <v>133.58892822265625</v>
      </c>
      <c r="U459">
        <v>167.64134216308594</v>
      </c>
      <c r="V459">
        <v>142.172119140625</v>
      </c>
      <c r="W459">
        <v>139.24810791015625</v>
      </c>
      <c r="Z459">
        <v>145.70268249511719</v>
      </c>
      <c r="AA459">
        <v>166.72579956054687</v>
      </c>
      <c r="AB459">
        <v>131.99244689941406</v>
      </c>
      <c r="AC459">
        <v>140.89036560058594</v>
      </c>
      <c r="AD459">
        <v>145.40512084960937</v>
      </c>
      <c r="AE459">
        <v>97.224761962890625</v>
      </c>
      <c r="AF459">
        <v>121.39505767822266</v>
      </c>
      <c r="AG459">
        <v>120.00457763671875</v>
      </c>
      <c r="AH459" s="2">
        <f t="shared" si="379"/>
        <v>14.909321632425678</v>
      </c>
      <c r="AI459" s="2">
        <f t="shared" si="380"/>
        <v>97.224761962890625</v>
      </c>
      <c r="AJ459" s="2">
        <f t="shared" si="381"/>
        <v>113.86856585632799</v>
      </c>
      <c r="AK459" s="2">
        <f t="shared" si="382"/>
        <v>136.23254830496651</v>
      </c>
      <c r="AL459" s="2">
        <f t="shared" si="383"/>
        <v>158.59653075360504</v>
      </c>
      <c r="AM459" s="2">
        <f t="shared" si="384"/>
        <v>167.64134216308594</v>
      </c>
      <c r="AN459" s="89"/>
      <c r="AO459" s="64">
        <f t="shared" ref="AO459" ca="1" si="393">AN458</f>
        <v>139.17669005948494</v>
      </c>
      <c r="AP459" s="88"/>
      <c r="AQ459" s="88"/>
      <c r="AR459" s="88"/>
      <c r="AS459" s="88"/>
      <c r="AT459" s="2"/>
      <c r="AU459" s="123"/>
      <c r="AV459" s="156"/>
    </row>
    <row r="460" spans="1:48">
      <c r="A460" s="14" t="str">
        <f>'data organization'!S461</f>
        <v>458:18:3.5:HS</v>
      </c>
      <c r="B460">
        <v>154.94560241699219</v>
      </c>
      <c r="C460">
        <v>154.94796752929687</v>
      </c>
      <c r="D460">
        <v>154.95269775390625</v>
      </c>
      <c r="E460">
        <v>154.95269775390625</v>
      </c>
      <c r="F460">
        <v>154.95033264160156</v>
      </c>
      <c r="G460">
        <v>154.94560241699219</v>
      </c>
      <c r="H460">
        <v>154.95506286621094</v>
      </c>
      <c r="I460">
        <v>154.9432373046875</v>
      </c>
      <c r="J460">
        <v>154.93614196777344</v>
      </c>
      <c r="K460">
        <v>154.9432373046875</v>
      </c>
      <c r="L460">
        <v>154.94087219238281</v>
      </c>
      <c r="M460">
        <v>154.93614196777344</v>
      </c>
      <c r="N460">
        <v>154.94560241699219</v>
      </c>
      <c r="O460">
        <v>154.93141174316406</v>
      </c>
      <c r="P460">
        <v>154.92668151855469</v>
      </c>
      <c r="Q460">
        <v>154.93614196777344</v>
      </c>
      <c r="R460">
        <v>154.95033264160156</v>
      </c>
      <c r="U460">
        <v>154.95506286621094</v>
      </c>
      <c r="V460">
        <v>154.9432373046875</v>
      </c>
      <c r="W460">
        <v>154.9432373046875</v>
      </c>
      <c r="Z460">
        <v>154.94560241699219</v>
      </c>
      <c r="AA460">
        <v>154.94796752929687</v>
      </c>
      <c r="AB460">
        <v>154.9432373046875</v>
      </c>
      <c r="AC460">
        <v>154.93850708007812</v>
      </c>
      <c r="AD460">
        <v>154.93850708007812</v>
      </c>
      <c r="AE460">
        <v>154.90776062011719</v>
      </c>
      <c r="AF460">
        <v>154.93614196777344</v>
      </c>
      <c r="AG460">
        <v>154.93141174316406</v>
      </c>
      <c r="AH460" s="2">
        <f t="shared" si="379"/>
        <v>9.8748861852300009E-3</v>
      </c>
      <c r="AI460" s="2">
        <f t="shared" si="380"/>
        <v>154.90776062011719</v>
      </c>
      <c r="AJ460" s="2">
        <f t="shared" si="381"/>
        <v>154.92698901436754</v>
      </c>
      <c r="AK460" s="2">
        <f t="shared" si="382"/>
        <v>154.94180134364538</v>
      </c>
      <c r="AL460" s="2">
        <f t="shared" si="383"/>
        <v>154.95661367292323</v>
      </c>
      <c r="AM460" s="2">
        <f t="shared" si="384"/>
        <v>154.95506286621094</v>
      </c>
      <c r="AN460" s="89"/>
      <c r="AO460" s="64">
        <f t="shared" ref="AO460" ca="1" si="394">AN458</f>
        <v>139.17669005948494</v>
      </c>
      <c r="AP460" s="88"/>
      <c r="AQ460" s="88"/>
      <c r="AR460" s="88"/>
      <c r="AS460" s="88"/>
      <c r="AT460" s="2"/>
      <c r="AU460" s="123"/>
      <c r="AV460" s="156"/>
    </row>
    <row r="461" spans="1:48">
      <c r="A461" s="14" t="str">
        <f>'data organization'!S462</f>
        <v>459:18:3.48:HI</v>
      </c>
      <c r="B461">
        <v>143.57977294921875</v>
      </c>
      <c r="C461">
        <v>142.48492431640625</v>
      </c>
      <c r="D461">
        <v>146.86427307128906</v>
      </c>
      <c r="E461">
        <v>155.15373229980469</v>
      </c>
      <c r="F461">
        <v>145.14381408691406</v>
      </c>
      <c r="G461">
        <v>139.35682678222656</v>
      </c>
      <c r="H461">
        <v>141.70291137695312</v>
      </c>
      <c r="I461">
        <v>138.1055908203125</v>
      </c>
      <c r="J461">
        <v>138.26199340820312</v>
      </c>
      <c r="K461">
        <v>153.58969116210937</v>
      </c>
      <c r="L461">
        <v>132.318603515625</v>
      </c>
      <c r="M461">
        <v>117.46013641357422</v>
      </c>
      <c r="N461">
        <v>131.53659057617187</v>
      </c>
      <c r="O461">
        <v>124.49835968017578</v>
      </c>
      <c r="P461">
        <v>116.36530303955078</v>
      </c>
      <c r="Q461">
        <v>115.89608764648437</v>
      </c>
      <c r="R461">
        <v>129.65972900390625</v>
      </c>
      <c r="U461">
        <v>181.42976379394531</v>
      </c>
      <c r="V461">
        <v>134.97749328613281</v>
      </c>
      <c r="W461">
        <v>139.35682678222656</v>
      </c>
      <c r="Z461">
        <v>145.45661926269531</v>
      </c>
      <c r="AA461">
        <v>170.95063781738281</v>
      </c>
      <c r="AB461">
        <v>132.318603515625</v>
      </c>
      <c r="AC461">
        <v>139.04402160644531</v>
      </c>
      <c r="AD461">
        <v>154.05889892578125</v>
      </c>
      <c r="AE461">
        <v>97.127487182617188</v>
      </c>
      <c r="AF461">
        <v>120.90104675292969</v>
      </c>
      <c r="AG461">
        <v>119.96261596679687</v>
      </c>
      <c r="AH461" s="2">
        <f t="shared" si="379"/>
        <v>17.263291714195489</v>
      </c>
      <c r="AI461" s="2">
        <f t="shared" si="380"/>
        <v>97.127487182617188</v>
      </c>
      <c r="AJ461" s="2">
        <f t="shared" si="381"/>
        <v>111.51800368018905</v>
      </c>
      <c r="AK461" s="2">
        <f t="shared" si="382"/>
        <v>137.41294125148229</v>
      </c>
      <c r="AL461" s="2">
        <f t="shared" si="383"/>
        <v>163.30787882277554</v>
      </c>
      <c r="AM461" s="2">
        <f t="shared" si="384"/>
        <v>181.42976379394531</v>
      </c>
      <c r="AN461" s="89">
        <f ca="1">INDIRECT("'calcBLUE(2)'!R"&amp;ROW('calcBLUE(2)'!$V$17)+(ROW(AN461)-ROW($AN$116))/3&amp;"C"&amp;COLUMN('calcBLUE(2)'!$V$17),FALSE)</f>
        <v>138.37900749067754</v>
      </c>
      <c r="AO461" s="64">
        <f t="shared" ref="AO461" ca="1" si="395">AN461</f>
        <v>138.37900749067754</v>
      </c>
      <c r="AP461" s="88">
        <f>AK461-AK464</f>
        <v>0.42452675955638597</v>
      </c>
      <c r="AQ461" s="88">
        <f>AK462-AK465</f>
        <v>0.39094461713517603</v>
      </c>
      <c r="AR461" s="88">
        <f>AK463-AK466</f>
        <v>-9.2915126253956259E-4</v>
      </c>
      <c r="AS461" s="88">
        <f>data3!AM461</f>
        <v>1.577388086626641E-2</v>
      </c>
      <c r="AT461" s="2"/>
      <c r="AU461" s="123"/>
      <c r="AV461" s="156"/>
    </row>
    <row r="462" spans="1:48">
      <c r="A462" s="14" t="str">
        <f>'data organization'!S463</f>
        <v>460:18:3.48:LO</v>
      </c>
      <c r="B462">
        <v>139.26527404785156</v>
      </c>
      <c r="C462">
        <v>136.71893310546875</v>
      </c>
      <c r="D462">
        <v>142.29228210449219</v>
      </c>
      <c r="E462">
        <v>158.377197265625</v>
      </c>
      <c r="F462">
        <v>143.19638061523437</v>
      </c>
      <c r="G462">
        <v>134.26985168457031</v>
      </c>
      <c r="H462">
        <v>146.92149353027344</v>
      </c>
      <c r="I462">
        <v>132.76493835449219</v>
      </c>
      <c r="J462">
        <v>131.69490051269531</v>
      </c>
      <c r="K462">
        <v>141.43968200683594</v>
      </c>
      <c r="L462">
        <v>129.98397827148437</v>
      </c>
      <c r="M462">
        <v>126.17303466796875</v>
      </c>
      <c r="N462">
        <v>137.74891662597656</v>
      </c>
      <c r="O462">
        <v>122.08743286132812</v>
      </c>
      <c r="P462">
        <v>117.64705657958984</v>
      </c>
      <c r="Q462">
        <v>117.52117156982422</v>
      </c>
      <c r="R462">
        <v>133.17120361328125</v>
      </c>
      <c r="U462">
        <v>167.25222778320312</v>
      </c>
      <c r="V462">
        <v>141.84596252441406</v>
      </c>
      <c r="W462">
        <v>139.39115905761719</v>
      </c>
      <c r="Z462">
        <v>145.3021240234375</v>
      </c>
      <c r="AA462">
        <v>166.3424072265625</v>
      </c>
      <c r="AB462">
        <v>131.56901550292969</v>
      </c>
      <c r="AC462">
        <v>140.564208984375</v>
      </c>
      <c r="AD462">
        <v>145.28495788574219</v>
      </c>
      <c r="AE462">
        <v>96.89288330078125</v>
      </c>
      <c r="AF462">
        <v>121.19477844238281</v>
      </c>
      <c r="AG462">
        <v>119.81002807617187</v>
      </c>
      <c r="AH462" s="2">
        <f t="shared" si="379"/>
        <v>14.865698446455207</v>
      </c>
      <c r="AI462" s="2">
        <f t="shared" si="380"/>
        <v>96.89288330078125</v>
      </c>
      <c r="AJ462" s="2">
        <f t="shared" si="381"/>
        <v>113.65586233833895</v>
      </c>
      <c r="AK462" s="2">
        <f t="shared" si="382"/>
        <v>135.95441000802177</v>
      </c>
      <c r="AL462" s="2">
        <f t="shared" si="383"/>
        <v>158.25295767770459</v>
      </c>
      <c r="AM462" s="2">
        <f t="shared" si="384"/>
        <v>167.25222778320312</v>
      </c>
      <c r="AN462" s="89"/>
      <c r="AO462" s="64">
        <f t="shared" ref="AO462" ca="1" si="396">AN461</f>
        <v>138.37900749067754</v>
      </c>
      <c r="AP462" s="88"/>
      <c r="AQ462" s="88"/>
      <c r="AR462" s="88"/>
      <c r="AS462" s="88"/>
      <c r="AT462" s="2"/>
      <c r="AU462" s="123"/>
      <c r="AV462" s="156"/>
    </row>
    <row r="463" spans="1:48">
      <c r="A463" s="14" t="str">
        <f>'data organization'!S464</f>
        <v>461:18:3.48:HS</v>
      </c>
      <c r="B463">
        <v>154.94560241699219</v>
      </c>
      <c r="C463">
        <v>154.94560241699219</v>
      </c>
      <c r="D463">
        <v>154.94560241699219</v>
      </c>
      <c r="E463">
        <v>154.95979309082031</v>
      </c>
      <c r="F463">
        <v>154.94560241699219</v>
      </c>
      <c r="G463">
        <v>154.95506286621094</v>
      </c>
      <c r="H463">
        <v>154.95506286621094</v>
      </c>
      <c r="I463">
        <v>154.9432373046875</v>
      </c>
      <c r="J463">
        <v>154.93377685546875</v>
      </c>
      <c r="K463">
        <v>154.9432373046875</v>
      </c>
      <c r="L463">
        <v>154.9432373046875</v>
      </c>
      <c r="M463">
        <v>154.93614196777344</v>
      </c>
      <c r="N463">
        <v>154.9432373046875</v>
      </c>
      <c r="O463">
        <v>154.93141174316406</v>
      </c>
      <c r="P463">
        <v>154.91722106933594</v>
      </c>
      <c r="Q463">
        <v>154.92668151855469</v>
      </c>
      <c r="R463">
        <v>154.95033264160156</v>
      </c>
      <c r="U463">
        <v>154.95033264160156</v>
      </c>
      <c r="V463">
        <v>154.94560241699219</v>
      </c>
      <c r="W463">
        <v>154.94560241699219</v>
      </c>
      <c r="Z463">
        <v>154.94560241699219</v>
      </c>
      <c r="AA463">
        <v>154.95033264160156</v>
      </c>
      <c r="AB463">
        <v>154.93614196777344</v>
      </c>
      <c r="AC463">
        <v>154.94087219238281</v>
      </c>
      <c r="AD463">
        <v>154.92431640625</v>
      </c>
      <c r="AE463">
        <v>154.89830017089844</v>
      </c>
      <c r="AF463">
        <v>154.93141174316406</v>
      </c>
      <c r="AG463">
        <v>154.93141174316406</v>
      </c>
      <c r="AH463" s="2">
        <f t="shared" si="379"/>
        <v>1.2764374189481899E-2</v>
      </c>
      <c r="AI463" s="2">
        <f t="shared" si="380"/>
        <v>154.89830017089844</v>
      </c>
      <c r="AJ463" s="2">
        <f t="shared" si="381"/>
        <v>154.92088094813263</v>
      </c>
      <c r="AK463" s="2">
        <f t="shared" si="382"/>
        <v>154.94002750941686</v>
      </c>
      <c r="AL463" s="2">
        <f t="shared" si="383"/>
        <v>154.9591740707011</v>
      </c>
      <c r="AM463" s="2">
        <f t="shared" si="384"/>
        <v>154.95979309082031</v>
      </c>
      <c r="AN463" s="89"/>
      <c r="AO463" s="64">
        <f t="shared" ref="AO463" ca="1" si="397">AN461</f>
        <v>138.37900749067754</v>
      </c>
      <c r="AP463" s="88"/>
      <c r="AQ463" s="88"/>
      <c r="AR463" s="88"/>
      <c r="AS463" s="88"/>
      <c r="AT463" s="2"/>
      <c r="AU463" s="123"/>
      <c r="AV463" s="156"/>
    </row>
    <row r="464" spans="1:48">
      <c r="A464" s="14" t="str">
        <f>'data organization'!S465</f>
        <v>462:18:3.46:HI</v>
      </c>
      <c r="B464">
        <v>143.26695251464844</v>
      </c>
      <c r="C464">
        <v>142.01571655273438</v>
      </c>
      <c r="D464">
        <v>146.39505004882813</v>
      </c>
      <c r="E464">
        <v>154.68452453613281</v>
      </c>
      <c r="F464">
        <v>144.67460632324219</v>
      </c>
      <c r="G464">
        <v>138.88761901855469</v>
      </c>
      <c r="H464">
        <v>141.23368835449219</v>
      </c>
      <c r="I464">
        <v>137.63638305664062</v>
      </c>
      <c r="J464">
        <v>137.94918823242187</v>
      </c>
      <c r="K464">
        <v>153.12046813964844</v>
      </c>
      <c r="L464">
        <v>132.00579833984375</v>
      </c>
      <c r="M464">
        <v>117.14732360839844</v>
      </c>
      <c r="N464">
        <v>131.06736755371094</v>
      </c>
      <c r="O464">
        <v>124.02914428710937</v>
      </c>
      <c r="P464">
        <v>116.052490234375</v>
      </c>
      <c r="Q464">
        <v>115.58327484130859</v>
      </c>
      <c r="R464">
        <v>129.19050598144531</v>
      </c>
      <c r="U464">
        <v>180.96055603027344</v>
      </c>
      <c r="V464">
        <v>134.50828552246094</v>
      </c>
      <c r="W464">
        <v>139.04402160644531</v>
      </c>
      <c r="Z464">
        <v>144.98741149902344</v>
      </c>
      <c r="AA464">
        <v>170.32501220703125</v>
      </c>
      <c r="AB464">
        <v>131.84939575195312</v>
      </c>
      <c r="AC464">
        <v>138.57481384277344</v>
      </c>
      <c r="AD464">
        <v>153.58969116210937</v>
      </c>
      <c r="AE464">
        <v>96.814682006835938</v>
      </c>
      <c r="AF464">
        <v>120.43183135986328</v>
      </c>
      <c r="AG464">
        <v>119.64980316162109</v>
      </c>
      <c r="AH464" s="2">
        <f t="shared" si="379"/>
        <v>17.213113808796297</v>
      </c>
      <c r="AI464" s="2">
        <f t="shared" si="380"/>
        <v>96.814682006835938</v>
      </c>
      <c r="AJ464" s="2">
        <f t="shared" si="381"/>
        <v>111.16874377873145</v>
      </c>
      <c r="AK464" s="2">
        <f t="shared" si="382"/>
        <v>136.98841449192591</v>
      </c>
      <c r="AL464" s="2">
        <f t="shared" si="383"/>
        <v>162.80808520512036</v>
      </c>
      <c r="AM464" s="2">
        <f t="shared" si="384"/>
        <v>180.96055603027344</v>
      </c>
      <c r="AN464" s="89">
        <f ca="1">INDIRECT("'calcBLUE(2)'!R"&amp;ROW('calcBLUE(2)'!$V$17)+(ROW(AN464)-ROW($AN$116))/3&amp;"C"&amp;COLUMN('calcBLUE(2)'!$V$17),FALSE)</f>
        <v>137.85615705262882</v>
      </c>
      <c r="AO464" s="64">
        <f t="shared" ref="AO464" ca="1" si="398">AN464</f>
        <v>137.85615705262882</v>
      </c>
      <c r="AP464" s="88">
        <f>AK464-AK467</f>
        <v>0.48038782392228541</v>
      </c>
      <c r="AQ464" s="88">
        <f>AK465-AK468</f>
        <v>0.38378960745677659</v>
      </c>
      <c r="AR464" s="88">
        <f>AK466-AK469</f>
        <v>1.9427708216994688E-3</v>
      </c>
      <c r="AS464" s="88">
        <f>data3!AM464</f>
        <v>1.6210325302616013E-2</v>
      </c>
      <c r="AT464" s="2"/>
      <c r="AU464" s="123"/>
      <c r="AV464" s="156"/>
    </row>
    <row r="465" spans="1:48">
      <c r="A465" s="14" t="str">
        <f>'data organization'!S466</f>
        <v>463:18:3.46:LO</v>
      </c>
      <c r="B465">
        <v>138.8590087890625</v>
      </c>
      <c r="C465">
        <v>135.34561157226562</v>
      </c>
      <c r="D465">
        <v>141.97184753417969</v>
      </c>
      <c r="E465">
        <v>158.17692565917969</v>
      </c>
      <c r="F465">
        <v>142.65278625488281</v>
      </c>
      <c r="G465">
        <v>134.72190856933594</v>
      </c>
      <c r="H465">
        <v>146.49232482910156</v>
      </c>
      <c r="I465">
        <v>132.41587829589844</v>
      </c>
      <c r="J465">
        <v>131.10551452636719</v>
      </c>
      <c r="K465">
        <v>140.48980712890625</v>
      </c>
      <c r="L465">
        <v>129.50332641601562</v>
      </c>
      <c r="M465">
        <v>125.62371063232422</v>
      </c>
      <c r="N465">
        <v>137.39413452148437</v>
      </c>
      <c r="O465">
        <v>121.55527496337891</v>
      </c>
      <c r="P465">
        <v>117.44678497314453</v>
      </c>
      <c r="Q465">
        <v>117.32662200927734</v>
      </c>
      <c r="R465">
        <v>132.86793518066406</v>
      </c>
      <c r="U465">
        <v>166.81163024902344</v>
      </c>
      <c r="V465">
        <v>141.4339599609375</v>
      </c>
      <c r="W465">
        <v>139.38543701171875</v>
      </c>
      <c r="Z465">
        <v>144.88441467285156</v>
      </c>
      <c r="AA465">
        <v>166.07347106933594</v>
      </c>
      <c r="AB465">
        <v>131.18562316894531</v>
      </c>
      <c r="AC465">
        <v>140.15220642089844</v>
      </c>
      <c r="AD465">
        <v>145.08468627929687</v>
      </c>
      <c r="AE465">
        <v>96.515220642089844</v>
      </c>
      <c r="AF465">
        <v>120.67406463623047</v>
      </c>
      <c r="AG465">
        <v>119.62691497802734</v>
      </c>
      <c r="AH465" s="2">
        <f t="shared" si="379"/>
        <v>14.864243547823335</v>
      </c>
      <c r="AI465" s="2">
        <f t="shared" si="380"/>
        <v>96.515220642089844</v>
      </c>
      <c r="AJ465" s="2">
        <f t="shared" si="381"/>
        <v>113.26710006915158</v>
      </c>
      <c r="AK465" s="2">
        <f t="shared" si="382"/>
        <v>135.56346539088659</v>
      </c>
      <c r="AL465" s="2">
        <f t="shared" si="383"/>
        <v>157.8598307126216</v>
      </c>
      <c r="AM465" s="2">
        <f t="shared" si="384"/>
        <v>166.81163024902344</v>
      </c>
      <c r="AN465" s="89"/>
      <c r="AO465" s="64">
        <f t="shared" ref="AO465" ca="1" si="399">AN464</f>
        <v>137.85615705262882</v>
      </c>
      <c r="AP465" s="88"/>
      <c r="AQ465" s="88"/>
      <c r="AR465" s="88"/>
      <c r="AS465" s="88"/>
      <c r="AT465" s="2"/>
      <c r="AU465" s="123"/>
      <c r="AV465" s="156"/>
    </row>
    <row r="466" spans="1:48">
      <c r="A466" s="14" t="str">
        <f>'data organization'!S467</f>
        <v>464:18:3.46:HS</v>
      </c>
      <c r="B466">
        <v>154.94796752929687</v>
      </c>
      <c r="C466">
        <v>154.95033264160156</v>
      </c>
      <c r="D466">
        <v>154.95033264160156</v>
      </c>
      <c r="E466">
        <v>154.95033264160156</v>
      </c>
      <c r="F466">
        <v>154.95033264160156</v>
      </c>
      <c r="G466">
        <v>154.94560241699219</v>
      </c>
      <c r="H466">
        <v>154.95269775390625</v>
      </c>
      <c r="I466">
        <v>154.94560241699219</v>
      </c>
      <c r="J466">
        <v>154.93141174316406</v>
      </c>
      <c r="K466">
        <v>154.9432373046875</v>
      </c>
      <c r="L466">
        <v>154.94087219238281</v>
      </c>
      <c r="M466">
        <v>154.93141174316406</v>
      </c>
      <c r="N466">
        <v>154.9432373046875</v>
      </c>
      <c r="O466">
        <v>154.93377685546875</v>
      </c>
      <c r="P466">
        <v>154.92195129394531</v>
      </c>
      <c r="Q466">
        <v>154.93377685546875</v>
      </c>
      <c r="R466">
        <v>154.95269775390625</v>
      </c>
      <c r="U466">
        <v>154.95269775390625</v>
      </c>
      <c r="V466">
        <v>154.94087219238281</v>
      </c>
      <c r="W466">
        <v>154.94796752929687</v>
      </c>
      <c r="Z466">
        <v>154.94560241699219</v>
      </c>
      <c r="AA466">
        <v>154.95269775390625</v>
      </c>
      <c r="AB466">
        <v>154.94087219238281</v>
      </c>
      <c r="AC466">
        <v>154.94087219238281</v>
      </c>
      <c r="AD466">
        <v>154.92904663085937</v>
      </c>
      <c r="AE466">
        <v>154.90066528320312</v>
      </c>
      <c r="AF466">
        <v>154.93377685546875</v>
      </c>
      <c r="AG466">
        <v>154.93614196777344</v>
      </c>
      <c r="AH466" s="2">
        <f t="shared" si="379"/>
        <v>1.1487550316131957E-2</v>
      </c>
      <c r="AI466" s="2">
        <f t="shared" si="380"/>
        <v>154.90066528320312</v>
      </c>
      <c r="AJ466" s="2">
        <f t="shared" si="381"/>
        <v>154.92372533520521</v>
      </c>
      <c r="AK466" s="2">
        <f t="shared" si="382"/>
        <v>154.9409566606794</v>
      </c>
      <c r="AL466" s="2">
        <f t="shared" si="383"/>
        <v>154.9581879861536</v>
      </c>
      <c r="AM466" s="2">
        <f t="shared" si="384"/>
        <v>154.95269775390625</v>
      </c>
      <c r="AN466" s="89"/>
      <c r="AO466" s="64">
        <f t="shared" ref="AO466" ca="1" si="400">AN464</f>
        <v>137.85615705262882</v>
      </c>
      <c r="AP466" s="88"/>
      <c r="AQ466" s="88"/>
      <c r="AR466" s="88"/>
      <c r="AS466" s="88"/>
      <c r="AT466" s="2"/>
      <c r="AU466" s="123"/>
      <c r="AV466" s="156"/>
    </row>
    <row r="467" spans="1:48">
      <c r="A467" s="14" t="str">
        <f>'data organization'!S468</f>
        <v>465:18:3.44:HI</v>
      </c>
      <c r="B467">
        <v>142.64134216308594</v>
      </c>
      <c r="C467">
        <v>141.5465087890625</v>
      </c>
      <c r="D467">
        <v>145.92584228515625</v>
      </c>
      <c r="E467">
        <v>154.21530151367187</v>
      </c>
      <c r="F467">
        <v>144.20538330078125</v>
      </c>
      <c r="G467">
        <v>138.41839599609375</v>
      </c>
      <c r="H467">
        <v>140.76448059082031</v>
      </c>
      <c r="I467">
        <v>137.16716003417969</v>
      </c>
      <c r="J467">
        <v>137.47996520996094</v>
      </c>
      <c r="K467">
        <v>152.49484252929687</v>
      </c>
      <c r="L467">
        <v>131.53659057617187</v>
      </c>
      <c r="M467">
        <v>116.67810821533203</v>
      </c>
      <c r="N467">
        <v>130.75456237792969</v>
      </c>
      <c r="O467">
        <v>123.55992889404297</v>
      </c>
      <c r="P467">
        <v>115.58327484130859</v>
      </c>
      <c r="Q467">
        <v>115.11405944824219</v>
      </c>
      <c r="R467">
        <v>128.72129821777344</v>
      </c>
      <c r="U467">
        <v>180.33493041992187</v>
      </c>
      <c r="V467">
        <v>134.0390625</v>
      </c>
      <c r="W467">
        <v>138.41839599609375</v>
      </c>
      <c r="Z467">
        <v>144.51820373535156</v>
      </c>
      <c r="AA467">
        <v>169.85580444335938</v>
      </c>
      <c r="AB467">
        <v>131.38017272949219</v>
      </c>
      <c r="AC467">
        <v>138.1055908203125</v>
      </c>
      <c r="AD467">
        <v>152.96406555175781</v>
      </c>
      <c r="AE467">
        <v>96.501869201660156</v>
      </c>
      <c r="AF467">
        <v>120.1190185546875</v>
      </c>
      <c r="AG467">
        <v>119.18058776855469</v>
      </c>
      <c r="AH467" s="2">
        <f t="shared" si="379"/>
        <v>17.163546243154158</v>
      </c>
      <c r="AI467" s="2">
        <f t="shared" si="380"/>
        <v>96.501869201660156</v>
      </c>
      <c r="AJ467" s="2">
        <f t="shared" si="381"/>
        <v>110.76270730327238</v>
      </c>
      <c r="AK467" s="2">
        <f t="shared" si="382"/>
        <v>136.50802666800362</v>
      </c>
      <c r="AL467" s="2">
        <f t="shared" si="383"/>
        <v>162.25334603273487</v>
      </c>
      <c r="AM467" s="2">
        <f t="shared" si="384"/>
        <v>180.33493041992187</v>
      </c>
      <c r="AN467" s="89">
        <f ca="1">INDIRECT("'calcBLUE(2)'!R"&amp;ROW('calcBLUE(2)'!$V$17)+(ROW(AN467)-ROW($AN$116))/3&amp;"C"&amp;COLUMN('calcBLUE(2)'!$V$17),FALSE)</f>
        <v>137.31883996768045</v>
      </c>
      <c r="AO467" s="64">
        <f t="shared" ref="AO467" ca="1" si="401">AN467</f>
        <v>137.31883996768045</v>
      </c>
      <c r="AP467" s="88">
        <f>AK467-AK470</f>
        <v>0.51948765345980519</v>
      </c>
      <c r="AQ467" s="88">
        <f>AK468-AK471</f>
        <v>0.51846694946289063</v>
      </c>
      <c r="AR467" s="88">
        <f>AK469-AK472</f>
        <v>8.4468296591921899E-5</v>
      </c>
      <c r="AS467" s="88">
        <f>data3!AM467</f>
        <v>1.9047121847829196E-2</v>
      </c>
      <c r="AT467" s="2"/>
      <c r="AU467" s="123"/>
      <c r="AV467" s="156"/>
    </row>
    <row r="468" spans="1:48">
      <c r="A468" s="14" t="str">
        <f>'data organization'!S469</f>
        <v>466:18:3.44:LO</v>
      </c>
      <c r="B468">
        <v>138.71595764160156</v>
      </c>
      <c r="C468">
        <v>135.38566589355469</v>
      </c>
      <c r="D468">
        <v>141.51980590820313</v>
      </c>
      <c r="E468">
        <v>157.75349426269531</v>
      </c>
      <c r="F468">
        <v>142.04051208496094</v>
      </c>
      <c r="G468">
        <v>135.55162048339844</v>
      </c>
      <c r="H468">
        <v>145.89723205566406</v>
      </c>
      <c r="I468">
        <v>131.96383666992187</v>
      </c>
      <c r="J468">
        <v>130.64775085449219</v>
      </c>
      <c r="K468">
        <v>139.35110473632812</v>
      </c>
      <c r="L468">
        <v>128.97688293457031</v>
      </c>
      <c r="M468">
        <v>125.42916107177734</v>
      </c>
      <c r="N468">
        <v>137.12519836425781</v>
      </c>
      <c r="O468">
        <v>121.12039184570312</v>
      </c>
      <c r="P468">
        <v>117.13206481933594</v>
      </c>
      <c r="Q468">
        <v>116.81163024902344</v>
      </c>
      <c r="R468">
        <v>132.44448852539062</v>
      </c>
      <c r="U468">
        <v>166.27946472167969</v>
      </c>
      <c r="V468">
        <v>140.59854125976562</v>
      </c>
      <c r="W468">
        <v>139.79171752929687</v>
      </c>
      <c r="Z468">
        <v>144.37513732910156</v>
      </c>
      <c r="AA468">
        <v>165.7015380859375</v>
      </c>
      <c r="AB468">
        <v>130.65919494628906</v>
      </c>
      <c r="AC468">
        <v>139.8260498046875</v>
      </c>
      <c r="AD468">
        <v>144.57542419433594</v>
      </c>
      <c r="AE468">
        <v>96.194778442382813</v>
      </c>
      <c r="AF468">
        <v>120.00457763671875</v>
      </c>
      <c r="AG468">
        <v>119.15769958496094</v>
      </c>
      <c r="AH468" s="2">
        <f t="shared" si="379"/>
        <v>14.844056599987677</v>
      </c>
      <c r="AI468" s="2">
        <f t="shared" si="380"/>
        <v>96.194778442382813</v>
      </c>
      <c r="AJ468" s="2">
        <f t="shared" si="381"/>
        <v>112.91359088344831</v>
      </c>
      <c r="AK468" s="2">
        <f t="shared" si="382"/>
        <v>135.17967578342981</v>
      </c>
      <c r="AL468" s="2">
        <f t="shared" si="383"/>
        <v>157.44576068341132</v>
      </c>
      <c r="AM468" s="2">
        <f t="shared" si="384"/>
        <v>166.27946472167969</v>
      </c>
      <c r="AN468" s="89"/>
      <c r="AO468" s="64">
        <f t="shared" ref="AO468" ca="1" si="402">AN467</f>
        <v>137.31883996768045</v>
      </c>
      <c r="AP468" s="88"/>
      <c r="AQ468" s="88"/>
      <c r="AR468" s="88"/>
      <c r="AS468" s="88"/>
      <c r="AT468" s="2"/>
      <c r="AU468" s="123"/>
      <c r="AV468" s="156"/>
    </row>
    <row r="469" spans="1:48">
      <c r="A469" s="14" t="str">
        <f>'data organization'!S470</f>
        <v>467:18:3.44:HS</v>
      </c>
      <c r="B469">
        <v>154.9432373046875</v>
      </c>
      <c r="C469">
        <v>154.95033264160156</v>
      </c>
      <c r="D469">
        <v>154.94560241699219</v>
      </c>
      <c r="E469">
        <v>154.95506286621094</v>
      </c>
      <c r="F469">
        <v>154.94560241699219</v>
      </c>
      <c r="G469">
        <v>154.94796752929687</v>
      </c>
      <c r="H469">
        <v>154.95269775390625</v>
      </c>
      <c r="I469">
        <v>154.94560241699219</v>
      </c>
      <c r="J469">
        <v>154.93141174316406</v>
      </c>
      <c r="K469">
        <v>154.94087219238281</v>
      </c>
      <c r="L469">
        <v>154.93377685546875</v>
      </c>
      <c r="M469">
        <v>154.93850708007812</v>
      </c>
      <c r="N469">
        <v>154.93850708007812</v>
      </c>
      <c r="O469">
        <v>154.93141174316406</v>
      </c>
      <c r="P469">
        <v>154.91958618164062</v>
      </c>
      <c r="Q469">
        <v>154.92904663085937</v>
      </c>
      <c r="R469">
        <v>154.95742797851562</v>
      </c>
      <c r="U469">
        <v>154.95033264160156</v>
      </c>
      <c r="V469">
        <v>154.9432373046875</v>
      </c>
      <c r="W469">
        <v>154.94087219238281</v>
      </c>
      <c r="Z469">
        <v>154.94087219238281</v>
      </c>
      <c r="AA469">
        <v>154.94796752929687</v>
      </c>
      <c r="AB469">
        <v>154.93850708007812</v>
      </c>
      <c r="AC469">
        <v>154.93614196777344</v>
      </c>
      <c r="AD469">
        <v>154.93377685546875</v>
      </c>
      <c r="AE469">
        <v>154.89593505859375</v>
      </c>
      <c r="AF469">
        <v>154.92904663085937</v>
      </c>
      <c r="AG469">
        <v>154.92904663085937</v>
      </c>
      <c r="AH469" s="2">
        <f t="shared" si="379"/>
        <v>1.2303925263787107E-2</v>
      </c>
      <c r="AI469" s="2">
        <f t="shared" si="380"/>
        <v>154.89593505859375</v>
      </c>
      <c r="AJ469" s="2">
        <f t="shared" si="381"/>
        <v>154.92055800196204</v>
      </c>
      <c r="AK469" s="2">
        <f t="shared" si="382"/>
        <v>154.9390138898577</v>
      </c>
      <c r="AL469" s="2">
        <f t="shared" si="383"/>
        <v>154.95746977775337</v>
      </c>
      <c r="AM469" s="2">
        <f t="shared" si="384"/>
        <v>154.95742797851562</v>
      </c>
      <c r="AN469" s="89"/>
      <c r="AO469" s="64">
        <f t="shared" ref="AO469" ca="1" si="403">AN467</f>
        <v>137.31883996768045</v>
      </c>
      <c r="AP469" s="88"/>
      <c r="AQ469" s="88"/>
      <c r="AR469" s="88"/>
      <c r="AS469" s="88"/>
      <c r="AT469" s="2"/>
      <c r="AU469" s="123"/>
      <c r="AV469" s="156"/>
    </row>
    <row r="470" spans="1:48">
      <c r="A470" s="14" t="str">
        <f>'data organization'!S471</f>
        <v>468:18:3.42:HI</v>
      </c>
      <c r="B470">
        <v>142.172119140625</v>
      </c>
      <c r="C470">
        <v>140.92088317871094</v>
      </c>
      <c r="D470">
        <v>145.45661926269531</v>
      </c>
      <c r="E470">
        <v>153.58969116210937</v>
      </c>
      <c r="F470">
        <v>143.73617553710937</v>
      </c>
      <c r="G470">
        <v>137.94918823242187</v>
      </c>
      <c r="H470">
        <v>140.13885498046875</v>
      </c>
      <c r="I470">
        <v>136.69795227050781</v>
      </c>
      <c r="J470">
        <v>136.85435485839844</v>
      </c>
      <c r="K470">
        <v>152.025634765625</v>
      </c>
      <c r="L470">
        <v>130.91096496582031</v>
      </c>
      <c r="M470">
        <v>116.36530303955078</v>
      </c>
      <c r="N470">
        <v>130.12893676757812</v>
      </c>
      <c r="O470">
        <v>123.09071350097656</v>
      </c>
      <c r="P470">
        <v>115.11405944824219</v>
      </c>
      <c r="Q470">
        <v>114.64484405517578</v>
      </c>
      <c r="R470">
        <v>128.2520751953125</v>
      </c>
      <c r="U470">
        <v>179.55291748046875</v>
      </c>
      <c r="V470">
        <v>133.56985473632812</v>
      </c>
      <c r="W470">
        <v>137.94918823242187</v>
      </c>
      <c r="Z470">
        <v>143.892578125</v>
      </c>
      <c r="AA470">
        <v>169.23017883300781</v>
      </c>
      <c r="AB470">
        <v>130.91096496582031</v>
      </c>
      <c r="AC470">
        <v>137.47996520996094</v>
      </c>
      <c r="AD470">
        <v>152.49484252929687</v>
      </c>
      <c r="AE470">
        <v>96.189056396484375</v>
      </c>
      <c r="AF470">
        <v>119.64980316162109</v>
      </c>
      <c r="AG470">
        <v>118.71137237548828</v>
      </c>
      <c r="AH470" s="2">
        <f t="shared" si="379"/>
        <v>17.09362649454139</v>
      </c>
      <c r="AI470" s="2">
        <f t="shared" si="380"/>
        <v>96.189056396484375</v>
      </c>
      <c r="AJ470" s="2">
        <f t="shared" si="381"/>
        <v>110.34809927273173</v>
      </c>
      <c r="AK470" s="2">
        <f t="shared" si="382"/>
        <v>135.98853901454382</v>
      </c>
      <c r="AL470" s="2">
        <f t="shared" si="383"/>
        <v>161.62897875635591</v>
      </c>
      <c r="AM470" s="2">
        <f t="shared" si="384"/>
        <v>179.55291748046875</v>
      </c>
      <c r="AN470" s="89">
        <f ca="1">INDIRECT("'calcBLUE(2)'!R"&amp;ROW('calcBLUE(2)'!$V$17)+(ROW(AN470)-ROW($AN$116))/3&amp;"C"&amp;COLUMN('calcBLUE(2)'!$V$17),FALSE)</f>
        <v>136.68749273701874</v>
      </c>
      <c r="AO470" s="64">
        <f t="shared" ref="AO470" ca="1" si="404">AN470</f>
        <v>136.68749273701874</v>
      </c>
      <c r="AP470" s="88">
        <f>AK470-AK473</f>
        <v>0.56976209368025366</v>
      </c>
      <c r="AQ470" s="88">
        <f>AK471-AK474</f>
        <v>0.43447276524133827</v>
      </c>
      <c r="AR470" s="88">
        <f>AK472-AK475</f>
        <v>-6.757463727637969E-4</v>
      </c>
      <c r="AS470" s="88">
        <f>data3!AM470</f>
        <v>1.73232017024878E-2</v>
      </c>
      <c r="AT470" s="2"/>
      <c r="AU470" s="123"/>
      <c r="AV470" s="156"/>
    </row>
    <row r="471" spans="1:48">
      <c r="A471" s="14" t="str">
        <f>'data organization'!S472</f>
        <v>469:18:3.42:LO</v>
      </c>
      <c r="B471">
        <v>137.5257568359375</v>
      </c>
      <c r="C471">
        <v>135.57450866699219</v>
      </c>
      <c r="D471">
        <v>140.86175537109375</v>
      </c>
      <c r="E471">
        <v>157.3643798828125</v>
      </c>
      <c r="F471">
        <v>141.54269409179687</v>
      </c>
      <c r="G471">
        <v>135.65461730957031</v>
      </c>
      <c r="H471">
        <v>145.25062561035156</v>
      </c>
      <c r="I471">
        <v>131.68917846679687</v>
      </c>
      <c r="J471">
        <v>130.06980895996094</v>
      </c>
      <c r="K471">
        <v>138.29251098632812</v>
      </c>
      <c r="L471">
        <v>128.43327331542969</v>
      </c>
      <c r="M471">
        <v>124.98855590820313</v>
      </c>
      <c r="N471">
        <v>136.58732604980469</v>
      </c>
      <c r="O471">
        <v>120.62828826904297</v>
      </c>
      <c r="P471">
        <v>116.57701873779297</v>
      </c>
      <c r="Q471">
        <v>116.51407623291016</v>
      </c>
      <c r="R471">
        <v>131.62051391601562</v>
      </c>
      <c r="U471">
        <v>165.47264099121094</v>
      </c>
      <c r="V471">
        <v>140.09498596191406</v>
      </c>
      <c r="W471">
        <v>139.00778198242187</v>
      </c>
      <c r="Z471">
        <v>143.71138000488281</v>
      </c>
      <c r="AA471">
        <v>165.44403076171875</v>
      </c>
      <c r="AB471">
        <v>130.18424987792969</v>
      </c>
      <c r="AC471">
        <v>139.36827087402344</v>
      </c>
      <c r="AD471">
        <v>144.0604248046875</v>
      </c>
      <c r="AE471">
        <v>95.817123413085938</v>
      </c>
      <c r="AF471">
        <v>119.45525360107422</v>
      </c>
      <c r="AG471">
        <v>118.72281646728516</v>
      </c>
      <c r="AH471" s="2">
        <f t="shared" si="379"/>
        <v>14.803643879694397</v>
      </c>
      <c r="AI471" s="2">
        <f t="shared" si="380"/>
        <v>95.817123413085938</v>
      </c>
      <c r="AJ471" s="2">
        <f t="shared" si="381"/>
        <v>112.45574301442534</v>
      </c>
      <c r="AK471" s="2">
        <f t="shared" si="382"/>
        <v>134.66120883396692</v>
      </c>
      <c r="AL471" s="2">
        <f t="shared" si="383"/>
        <v>156.86667465350851</v>
      </c>
      <c r="AM471" s="2">
        <f t="shared" si="384"/>
        <v>165.47264099121094</v>
      </c>
      <c r="AN471" s="89"/>
      <c r="AO471" s="64">
        <f t="shared" ref="AO471" ca="1" si="405">AN470</f>
        <v>136.68749273701874</v>
      </c>
      <c r="AP471" s="88"/>
      <c r="AQ471" s="88"/>
      <c r="AR471" s="88"/>
      <c r="AS471" s="88"/>
      <c r="AT471" s="2"/>
      <c r="AU471" s="123"/>
      <c r="AV471" s="156"/>
    </row>
    <row r="472" spans="1:48">
      <c r="A472" s="14" t="str">
        <f>'data organization'!S473</f>
        <v>470:18:3.42:HS</v>
      </c>
      <c r="B472">
        <v>154.94560241699219</v>
      </c>
      <c r="C472">
        <v>154.9432373046875</v>
      </c>
      <c r="D472">
        <v>154.94796752929687</v>
      </c>
      <c r="E472">
        <v>154.95269775390625</v>
      </c>
      <c r="F472">
        <v>154.94560241699219</v>
      </c>
      <c r="G472">
        <v>154.94796752929687</v>
      </c>
      <c r="H472">
        <v>154.95033264160156</v>
      </c>
      <c r="I472">
        <v>154.94087219238281</v>
      </c>
      <c r="J472">
        <v>154.92904663085937</v>
      </c>
      <c r="K472">
        <v>154.94560241699219</v>
      </c>
      <c r="L472">
        <v>154.94087219238281</v>
      </c>
      <c r="M472">
        <v>154.92904663085937</v>
      </c>
      <c r="N472">
        <v>154.9432373046875</v>
      </c>
      <c r="O472">
        <v>154.93377685546875</v>
      </c>
      <c r="P472">
        <v>154.91485595703125</v>
      </c>
      <c r="Q472">
        <v>154.92668151855469</v>
      </c>
      <c r="R472">
        <v>154.94796752929687</v>
      </c>
      <c r="U472">
        <v>154.95269775390625</v>
      </c>
      <c r="V472">
        <v>154.94560241699219</v>
      </c>
      <c r="W472">
        <v>154.94796752929687</v>
      </c>
      <c r="Z472">
        <v>154.93850708007812</v>
      </c>
      <c r="AA472">
        <v>154.94796752929687</v>
      </c>
      <c r="AB472">
        <v>154.94087219238281</v>
      </c>
      <c r="AC472">
        <v>154.9432373046875</v>
      </c>
      <c r="AD472">
        <v>154.92668151855469</v>
      </c>
      <c r="AE472">
        <v>154.90303039550781</v>
      </c>
      <c r="AF472">
        <v>154.92431640625</v>
      </c>
      <c r="AG472">
        <v>154.93377685546875</v>
      </c>
      <c r="AH472" s="2">
        <f t="shared" si="379"/>
        <v>1.1852747835759287E-2</v>
      </c>
      <c r="AI472" s="2">
        <f t="shared" si="380"/>
        <v>154.90303039550781</v>
      </c>
      <c r="AJ472" s="2">
        <f t="shared" si="381"/>
        <v>154.92115029980746</v>
      </c>
      <c r="AK472" s="2">
        <f t="shared" si="382"/>
        <v>154.93892942156111</v>
      </c>
      <c r="AL472" s="2">
        <f t="shared" si="383"/>
        <v>154.95670854331476</v>
      </c>
      <c r="AM472" s="2">
        <f t="shared" si="384"/>
        <v>154.95269775390625</v>
      </c>
      <c r="AN472" s="89"/>
      <c r="AO472" s="64">
        <f t="shared" ref="AO472" ca="1" si="406">AN470</f>
        <v>136.68749273701874</v>
      </c>
      <c r="AP472" s="88"/>
      <c r="AQ472" s="88"/>
      <c r="AR472" s="88"/>
      <c r="AS472" s="88"/>
      <c r="AT472" s="2"/>
      <c r="AU472" s="123"/>
      <c r="AV472" s="156"/>
    </row>
    <row r="473" spans="1:48">
      <c r="A473" s="14" t="str">
        <f>'data organization'!S474</f>
        <v>471:18:3.4:HI</v>
      </c>
      <c r="B473">
        <v>141.5465087890625</v>
      </c>
      <c r="C473">
        <v>140.45166015625</v>
      </c>
      <c r="D473">
        <v>144.83100891113281</v>
      </c>
      <c r="E473">
        <v>152.96406555175781</v>
      </c>
      <c r="F473">
        <v>143.11054992675781</v>
      </c>
      <c r="G473">
        <v>137.32356262207031</v>
      </c>
      <c r="H473">
        <v>139.51324462890625</v>
      </c>
      <c r="I473">
        <v>136.07232666015625</v>
      </c>
      <c r="J473">
        <v>136.3851318359375</v>
      </c>
      <c r="K473">
        <v>151.40000915527344</v>
      </c>
      <c r="L473">
        <v>130.44174194335937</v>
      </c>
      <c r="M473">
        <v>115.73967742919922</v>
      </c>
      <c r="N473">
        <v>129.65972900390625</v>
      </c>
      <c r="O473">
        <v>122.62149810791016</v>
      </c>
      <c r="P473">
        <v>114.64484405517578</v>
      </c>
      <c r="Q473">
        <v>114.17562866210937</v>
      </c>
      <c r="R473">
        <v>127.78286743164062</v>
      </c>
      <c r="U473">
        <v>178.92729187011719</v>
      </c>
      <c r="V473">
        <v>132.94422912597656</v>
      </c>
      <c r="W473">
        <v>137.32356262207031</v>
      </c>
      <c r="Z473">
        <v>143.26695251464844</v>
      </c>
      <c r="AA473">
        <v>168.44815063476562</v>
      </c>
      <c r="AB473">
        <v>130.28533935546875</v>
      </c>
      <c r="AC473">
        <v>137.01075744628906</v>
      </c>
      <c r="AD473">
        <v>151.86923217773437</v>
      </c>
      <c r="AE473">
        <v>95.719841003417969</v>
      </c>
      <c r="AF473">
        <v>119.02418518066406</v>
      </c>
      <c r="AG473">
        <v>118.24215698242187</v>
      </c>
      <c r="AH473" s="2">
        <f t="shared" si="379"/>
        <v>17.040623767998493</v>
      </c>
      <c r="AI473" s="2">
        <f t="shared" si="380"/>
        <v>95.719841003417969</v>
      </c>
      <c r="AJ473" s="2">
        <f t="shared" si="381"/>
        <v>109.85784126886583</v>
      </c>
      <c r="AK473" s="2">
        <f t="shared" si="382"/>
        <v>135.41877692086356</v>
      </c>
      <c r="AL473" s="2">
        <f t="shared" si="383"/>
        <v>160.9797125728613</v>
      </c>
      <c r="AM473" s="2">
        <f t="shared" si="384"/>
        <v>178.92729187011719</v>
      </c>
      <c r="AN473" s="89">
        <f ca="1">INDIRECT("'calcBLUE(2)'!R"&amp;ROW('calcBLUE(2)'!$V$17)+(ROW(AN473)-ROW($AN$116))/3&amp;"C"&amp;COLUMN('calcBLUE(2)'!$V$17),FALSE)</f>
        <v>136.11328758894248</v>
      </c>
      <c r="AO473" s="64">
        <f t="shared" ref="AO473" ca="1" si="407">AN473</f>
        <v>136.11328758894248</v>
      </c>
      <c r="AP473" s="88">
        <f>AK473-AK476</f>
        <v>0.59210314069474634</v>
      </c>
      <c r="AQ473" s="88">
        <f>AK474-AK477</f>
        <v>0.55913461957658228</v>
      </c>
      <c r="AR473" s="88">
        <f>AK475-AK478</f>
        <v>5.068097795799531E-4</v>
      </c>
      <c r="AS473" s="88">
        <f>data3!AM473</f>
        <v>1.8354831203336808E-2</v>
      </c>
      <c r="AT473" s="2"/>
      <c r="AU473" s="123"/>
      <c r="AV473" s="156"/>
    </row>
    <row r="474" spans="1:48">
      <c r="A474" s="14" t="str">
        <f>'data organization'!S475</f>
        <v>472:18:3.4:LO</v>
      </c>
      <c r="B474">
        <v>137.05081176757812</v>
      </c>
      <c r="C474">
        <v>135.66033935546875</v>
      </c>
      <c r="D474">
        <v>140.97047424316406</v>
      </c>
      <c r="E474">
        <v>156.91806030273438</v>
      </c>
      <c r="F474">
        <v>141.13641357421875</v>
      </c>
      <c r="G474">
        <v>135.5916748046875</v>
      </c>
      <c r="H474">
        <v>144.76997375488281</v>
      </c>
      <c r="I474">
        <v>131.11695861816406</v>
      </c>
      <c r="J474">
        <v>129.70932006835937</v>
      </c>
      <c r="K474">
        <v>137.38841247558594</v>
      </c>
      <c r="L474">
        <v>127.84962463378906</v>
      </c>
      <c r="M474">
        <v>124.74250030517578</v>
      </c>
      <c r="N474">
        <v>136.03799438476562</v>
      </c>
      <c r="O474">
        <v>120.05607604980469</v>
      </c>
      <c r="P474">
        <v>115.8846435546875</v>
      </c>
      <c r="Q474">
        <v>116.18791198730469</v>
      </c>
      <c r="R474">
        <v>131.15701293945313</v>
      </c>
      <c r="U474">
        <v>164.7344970703125</v>
      </c>
      <c r="V474">
        <v>139.75166320800781</v>
      </c>
      <c r="W474">
        <v>138.64157104492187</v>
      </c>
      <c r="Z474">
        <v>143.23643493652344</v>
      </c>
      <c r="AA474">
        <v>165.02632141113281</v>
      </c>
      <c r="AB474">
        <v>129.76654052734375</v>
      </c>
      <c r="AC474">
        <v>138.75601196289062</v>
      </c>
      <c r="AD474">
        <v>143.79148864746094</v>
      </c>
      <c r="AE474">
        <v>95.468070983886719</v>
      </c>
      <c r="AF474">
        <v>118.69992828369141</v>
      </c>
      <c r="AG474">
        <v>118.24787902832031</v>
      </c>
      <c r="AH474" s="2">
        <f t="shared" si="379"/>
        <v>14.805237743039129</v>
      </c>
      <c r="AI474" s="2">
        <f t="shared" si="380"/>
        <v>95.468070983886719</v>
      </c>
      <c r="AJ474" s="2">
        <f t="shared" si="381"/>
        <v>112.01887945416689</v>
      </c>
      <c r="AK474" s="2">
        <f t="shared" si="382"/>
        <v>134.22673606872559</v>
      </c>
      <c r="AL474" s="2">
        <f t="shared" si="383"/>
        <v>156.43459268328428</v>
      </c>
      <c r="AM474" s="2">
        <f t="shared" si="384"/>
        <v>165.02632141113281</v>
      </c>
      <c r="AN474" s="89"/>
      <c r="AO474" s="64">
        <f t="shared" ref="AO474" ca="1" si="408">AN473</f>
        <v>136.11328758894248</v>
      </c>
      <c r="AP474" s="88"/>
      <c r="AQ474" s="88"/>
      <c r="AR474" s="88"/>
      <c r="AS474" s="88"/>
      <c r="AT474" s="2"/>
      <c r="AU474" s="123"/>
      <c r="AV474" s="156"/>
    </row>
    <row r="475" spans="1:48">
      <c r="A475" s="14" t="str">
        <f>'data organization'!S476</f>
        <v>473:18:3.4:HS</v>
      </c>
      <c r="B475">
        <v>154.94560241699219</v>
      </c>
      <c r="C475">
        <v>154.9432373046875</v>
      </c>
      <c r="D475">
        <v>154.94796752929687</v>
      </c>
      <c r="E475">
        <v>154.95269775390625</v>
      </c>
      <c r="F475">
        <v>154.94560241699219</v>
      </c>
      <c r="G475">
        <v>154.94796752929687</v>
      </c>
      <c r="H475">
        <v>154.95033264160156</v>
      </c>
      <c r="I475">
        <v>154.94087219238281</v>
      </c>
      <c r="J475">
        <v>154.93141174316406</v>
      </c>
      <c r="K475">
        <v>154.94560241699219</v>
      </c>
      <c r="L475">
        <v>154.93850708007812</v>
      </c>
      <c r="M475">
        <v>154.93614196777344</v>
      </c>
      <c r="N475">
        <v>154.9432373046875</v>
      </c>
      <c r="O475">
        <v>154.93614196777344</v>
      </c>
      <c r="P475">
        <v>154.91722106933594</v>
      </c>
      <c r="Q475">
        <v>154.93377685546875</v>
      </c>
      <c r="R475">
        <v>154.95269775390625</v>
      </c>
      <c r="U475">
        <v>154.94796752929687</v>
      </c>
      <c r="V475">
        <v>154.9432373046875</v>
      </c>
      <c r="W475">
        <v>154.9432373046875</v>
      </c>
      <c r="Z475">
        <v>154.9432373046875</v>
      </c>
      <c r="AA475">
        <v>154.95269775390625</v>
      </c>
      <c r="AB475">
        <v>154.93614196777344</v>
      </c>
      <c r="AC475">
        <v>154.93850708007812</v>
      </c>
      <c r="AD475">
        <v>154.92904663085937</v>
      </c>
      <c r="AE475">
        <v>154.90066528320312</v>
      </c>
      <c r="AF475">
        <v>154.93377685546875</v>
      </c>
      <c r="AG475">
        <v>154.93141174316406</v>
      </c>
      <c r="AH475" s="2">
        <f t="shared" si="379"/>
        <v>1.1195274684952967E-2</v>
      </c>
      <c r="AI475" s="2">
        <f t="shared" si="380"/>
        <v>154.90066528320312</v>
      </c>
      <c r="AJ475" s="2">
        <f t="shared" si="381"/>
        <v>154.92281225590645</v>
      </c>
      <c r="AK475" s="2">
        <f t="shared" si="382"/>
        <v>154.93960516793388</v>
      </c>
      <c r="AL475" s="2">
        <f t="shared" si="383"/>
        <v>154.9563980799613</v>
      </c>
      <c r="AM475" s="2">
        <f t="shared" si="384"/>
        <v>154.95269775390625</v>
      </c>
      <c r="AN475" s="89"/>
      <c r="AO475" s="64">
        <f t="shared" ref="AO475" ca="1" si="409">AN473</f>
        <v>136.11328758894248</v>
      </c>
      <c r="AP475" s="88"/>
      <c r="AQ475" s="88"/>
      <c r="AR475" s="88"/>
      <c r="AS475" s="88"/>
      <c r="AT475" s="2"/>
      <c r="AU475" s="123"/>
      <c r="AV475" s="156"/>
    </row>
    <row r="476" spans="1:48">
      <c r="A476" s="14" t="str">
        <f>'data organization'!S477</f>
        <v>474:18:3.38:HI</v>
      </c>
      <c r="B476">
        <v>140.92088317871094</v>
      </c>
      <c r="C476">
        <v>139.8260498046875</v>
      </c>
      <c r="D476">
        <v>144.20538330078125</v>
      </c>
      <c r="E476">
        <v>152.18203735351562</v>
      </c>
      <c r="F476">
        <v>142.48492431640625</v>
      </c>
      <c r="G476">
        <v>136.69795227050781</v>
      </c>
      <c r="H476">
        <v>138.88761901855469</v>
      </c>
      <c r="I476">
        <v>135.44670104980469</v>
      </c>
      <c r="J476">
        <v>135.759521484375</v>
      </c>
      <c r="K476">
        <v>150.77439880371094</v>
      </c>
      <c r="L476">
        <v>129.81613159179687</v>
      </c>
      <c r="M476">
        <v>115.27046966552734</v>
      </c>
      <c r="N476">
        <v>129.03410339355469</v>
      </c>
      <c r="O476">
        <v>122.15228271484375</v>
      </c>
      <c r="P476">
        <v>114.17562866210937</v>
      </c>
      <c r="Q476">
        <v>113.70641326904297</v>
      </c>
      <c r="R476">
        <v>127.15724182128906</v>
      </c>
      <c r="U476">
        <v>177.98886108398437</v>
      </c>
      <c r="V476">
        <v>132.47500610351562</v>
      </c>
      <c r="W476">
        <v>136.85435485839844</v>
      </c>
      <c r="Z476">
        <v>142.64134216308594</v>
      </c>
      <c r="AA476">
        <v>167.6661376953125</v>
      </c>
      <c r="AB476">
        <v>129.81613159179687</v>
      </c>
      <c r="AC476">
        <v>136.3851318359375</v>
      </c>
      <c r="AD476">
        <v>151.24360656738281</v>
      </c>
      <c r="AE476">
        <v>95.250633239746094</v>
      </c>
      <c r="AF476">
        <v>118.55496978759766</v>
      </c>
      <c r="AG476">
        <v>117.77294921875</v>
      </c>
      <c r="AH476" s="2">
        <f t="shared" si="379"/>
        <v>16.941785758880087</v>
      </c>
      <c r="AI476" s="2">
        <f t="shared" si="380"/>
        <v>95.250633239746094</v>
      </c>
      <c r="AJ476" s="2">
        <f t="shared" si="381"/>
        <v>109.41399514184869</v>
      </c>
      <c r="AK476" s="2">
        <f t="shared" si="382"/>
        <v>134.82667378016882</v>
      </c>
      <c r="AL476" s="2">
        <f t="shared" si="383"/>
        <v>160.23935241848895</v>
      </c>
      <c r="AM476" s="2">
        <f t="shared" si="384"/>
        <v>177.98886108398437</v>
      </c>
      <c r="AN476" s="89">
        <f ca="1">INDIRECT("'calcBLUE(2)'!R"&amp;ROW('calcBLUE(2)'!$V$17)+(ROW(AN476)-ROW($AN$116))/3&amp;"C"&amp;COLUMN('calcBLUE(2)'!$V$17),FALSE)</f>
        <v>135.50488743578177</v>
      </c>
      <c r="AO476" s="64">
        <f t="shared" ref="AO476" ca="1" si="410">AN476</f>
        <v>135.50488743578177</v>
      </c>
      <c r="AP476" s="88">
        <f>AK476-AK479</f>
        <v>0.63120678492956017</v>
      </c>
      <c r="AQ476" s="88">
        <f>AK477-AK480</f>
        <v>0.54891695295063414</v>
      </c>
      <c r="AR476" s="88">
        <f>AK478-AK481</f>
        <v>1.773834228515625E-3</v>
      </c>
      <c r="AS476" s="88">
        <f>data3!AM476</f>
        <v>1.9161901166362405E-2</v>
      </c>
      <c r="AT476" s="2"/>
      <c r="AU476" s="123"/>
      <c r="AV476" s="156"/>
    </row>
    <row r="477" spans="1:48">
      <c r="A477" s="14" t="str">
        <f>'data organization'!S478</f>
        <v>475:18:3.38:LO</v>
      </c>
      <c r="B477">
        <v>136.82192993164062</v>
      </c>
      <c r="C477">
        <v>135.74044799804687</v>
      </c>
      <c r="D477">
        <v>140.97047424316406</v>
      </c>
      <c r="E477">
        <v>156.20278930664062</v>
      </c>
      <c r="F477">
        <v>140.747314453125</v>
      </c>
      <c r="G477">
        <v>135.58023071289062</v>
      </c>
      <c r="H477">
        <v>143.923095703125</v>
      </c>
      <c r="I477">
        <v>130.8480224609375</v>
      </c>
      <c r="J477">
        <v>128.92538452148437</v>
      </c>
      <c r="K477">
        <v>136.64454650878906</v>
      </c>
      <c r="L477">
        <v>127.30030059814453</v>
      </c>
      <c r="M477">
        <v>123.99290466308594</v>
      </c>
      <c r="N477">
        <v>135.39710998535156</v>
      </c>
      <c r="O477">
        <v>119.55825042724609</v>
      </c>
      <c r="P477">
        <v>115.07781982421875</v>
      </c>
      <c r="Q477">
        <v>115.69580841064453</v>
      </c>
      <c r="R477">
        <v>130.49896240234375</v>
      </c>
      <c r="U477">
        <v>164.02494812011719</v>
      </c>
      <c r="V477">
        <v>139.11077880859375</v>
      </c>
      <c r="W477">
        <v>137.74319458007812</v>
      </c>
      <c r="Z477">
        <v>142.75006103515625</v>
      </c>
      <c r="AA477">
        <v>164.33393859863281</v>
      </c>
      <c r="AB477">
        <v>129.03410339355469</v>
      </c>
      <c r="AC477">
        <v>138.17807006835937</v>
      </c>
      <c r="AD477">
        <v>142.97322082519531</v>
      </c>
      <c r="AE477">
        <v>95.078964233398438</v>
      </c>
      <c r="AF477">
        <v>117.96749877929687</v>
      </c>
      <c r="AG477">
        <v>117.57266998291016</v>
      </c>
      <c r="AH477" s="2">
        <f t="shared" si="379"/>
        <v>14.785172848151726</v>
      </c>
      <c r="AI477" s="2">
        <f t="shared" si="380"/>
        <v>95.078964233398438</v>
      </c>
      <c r="AJ477" s="2">
        <f t="shared" si="381"/>
        <v>111.48984217692141</v>
      </c>
      <c r="AK477" s="2">
        <f t="shared" si="382"/>
        <v>133.667601449149</v>
      </c>
      <c r="AL477" s="2">
        <f t="shared" si="383"/>
        <v>155.84536072137661</v>
      </c>
      <c r="AM477" s="2">
        <f t="shared" si="384"/>
        <v>164.33393859863281</v>
      </c>
      <c r="AN477" s="89"/>
      <c r="AO477" s="64">
        <f t="shared" ref="AO477" ca="1" si="411">AN476</f>
        <v>135.50488743578177</v>
      </c>
      <c r="AP477" s="88"/>
      <c r="AQ477" s="88"/>
      <c r="AR477" s="88"/>
      <c r="AS477" s="88"/>
      <c r="AT477" s="2"/>
      <c r="AU477" s="123"/>
      <c r="AV477" s="156"/>
    </row>
    <row r="478" spans="1:48">
      <c r="A478" s="14" t="str">
        <f>'data organization'!S479</f>
        <v>476:18:3.38:HS</v>
      </c>
      <c r="B478">
        <v>154.94087219238281</v>
      </c>
      <c r="C478">
        <v>154.95033264160156</v>
      </c>
      <c r="D478">
        <v>154.94560241699219</v>
      </c>
      <c r="E478">
        <v>154.95033264160156</v>
      </c>
      <c r="F478">
        <v>154.95033264160156</v>
      </c>
      <c r="G478">
        <v>154.94560241699219</v>
      </c>
      <c r="H478">
        <v>154.94560241699219</v>
      </c>
      <c r="I478">
        <v>154.94087219238281</v>
      </c>
      <c r="J478">
        <v>154.92904663085937</v>
      </c>
      <c r="K478">
        <v>154.9432373046875</v>
      </c>
      <c r="L478">
        <v>154.93850708007812</v>
      </c>
      <c r="M478">
        <v>154.93377685546875</v>
      </c>
      <c r="N478">
        <v>154.9432373046875</v>
      </c>
      <c r="O478">
        <v>154.93141174316406</v>
      </c>
      <c r="P478">
        <v>154.91249084472656</v>
      </c>
      <c r="Q478">
        <v>154.92904663085937</v>
      </c>
      <c r="R478">
        <v>154.95979309082031</v>
      </c>
      <c r="U478">
        <v>154.94560241699219</v>
      </c>
      <c r="V478">
        <v>154.9432373046875</v>
      </c>
      <c r="W478">
        <v>154.94796752929687</v>
      </c>
      <c r="Z478">
        <v>154.94560241699219</v>
      </c>
      <c r="AA478">
        <v>154.95033264160156</v>
      </c>
      <c r="AB478">
        <v>154.93850708007812</v>
      </c>
      <c r="AC478">
        <v>154.93850708007812</v>
      </c>
      <c r="AD478">
        <v>154.93377685546875</v>
      </c>
      <c r="AE478">
        <v>154.90066528320312</v>
      </c>
      <c r="AF478">
        <v>154.93141174316406</v>
      </c>
      <c r="AG478">
        <v>154.92904663085937</v>
      </c>
      <c r="AH478" s="2">
        <f t="shared" si="379"/>
        <v>1.2087637654463523E-2</v>
      </c>
      <c r="AI478" s="2">
        <f t="shared" si="380"/>
        <v>154.90066528320312</v>
      </c>
      <c r="AJ478" s="2">
        <f t="shared" si="381"/>
        <v>154.92096690167261</v>
      </c>
      <c r="AK478" s="2">
        <f t="shared" si="382"/>
        <v>154.9390983581543</v>
      </c>
      <c r="AL478" s="2">
        <f t="shared" si="383"/>
        <v>154.95722981463598</v>
      </c>
      <c r="AM478" s="2">
        <f t="shared" si="384"/>
        <v>154.95979309082031</v>
      </c>
      <c r="AN478" s="89"/>
      <c r="AO478" s="64">
        <f t="shared" ref="AO478" ca="1" si="412">AN476</f>
        <v>135.50488743578177</v>
      </c>
      <c r="AP478" s="88"/>
      <c r="AQ478" s="88"/>
      <c r="AR478" s="88"/>
      <c r="AS478" s="88"/>
      <c r="AT478" s="2"/>
      <c r="AU478" s="123"/>
      <c r="AV478" s="156"/>
    </row>
    <row r="479" spans="1:48">
      <c r="A479" s="14" t="str">
        <f>'data organization'!S480</f>
        <v>477:18:3.36:HI</v>
      </c>
      <c r="B479">
        <v>140.29525756835937</v>
      </c>
      <c r="C479">
        <v>139.20042419433594</v>
      </c>
      <c r="D479">
        <v>143.42335510253906</v>
      </c>
      <c r="E479">
        <v>151.55642700195312</v>
      </c>
      <c r="F479">
        <v>141.70291137695312</v>
      </c>
      <c r="G479">
        <v>136.07232666015625</v>
      </c>
      <c r="H479">
        <v>138.26199340820312</v>
      </c>
      <c r="I479">
        <v>134.82109069824219</v>
      </c>
      <c r="J479">
        <v>135.13389587402344</v>
      </c>
      <c r="K479">
        <v>149.99237060546875</v>
      </c>
      <c r="L479">
        <v>129.34690856933594</v>
      </c>
      <c r="M479">
        <v>114.80125427246094</v>
      </c>
      <c r="N479">
        <v>128.40847778320312</v>
      </c>
      <c r="O479">
        <v>121.52666473388672</v>
      </c>
      <c r="P479">
        <v>113.70641326904297</v>
      </c>
      <c r="Q479">
        <v>113.08079528808594</v>
      </c>
      <c r="R479">
        <v>126.53162384033203</v>
      </c>
      <c r="U479">
        <v>177.20683288574219</v>
      </c>
      <c r="V479">
        <v>131.84939575195312</v>
      </c>
      <c r="W479">
        <v>136.22872924804687</v>
      </c>
      <c r="Z479">
        <v>142.01571655273438</v>
      </c>
      <c r="AA479">
        <v>167.04051208496094</v>
      </c>
      <c r="AB479">
        <v>129.19050598144531</v>
      </c>
      <c r="AC479">
        <v>135.759521484375</v>
      </c>
      <c r="AD479">
        <v>150.46157836914062</v>
      </c>
      <c r="AE479">
        <v>94.781417846679688</v>
      </c>
      <c r="AF479">
        <v>117.92935180664062</v>
      </c>
      <c r="AG479">
        <v>117.14732360839844</v>
      </c>
      <c r="AH479" s="2">
        <f t="shared" si="379"/>
        <v>16.881274291309332</v>
      </c>
      <c r="AI479" s="2">
        <f t="shared" si="380"/>
        <v>94.781417846679688</v>
      </c>
      <c r="AJ479" s="2">
        <f t="shared" si="381"/>
        <v>108.87355555827526</v>
      </c>
      <c r="AK479" s="2">
        <f t="shared" si="382"/>
        <v>134.19546699523926</v>
      </c>
      <c r="AL479" s="2">
        <f t="shared" si="383"/>
        <v>159.51737843220326</v>
      </c>
      <c r="AM479" s="2">
        <f t="shared" si="384"/>
        <v>177.20683288574219</v>
      </c>
      <c r="AN479" s="89">
        <f ca="1">INDIRECT("'calcBLUE(2)'!R"&amp;ROW('calcBLUE(2)'!$V$17)+(ROW(AN479)-ROW($AN$116))/3&amp;"C"&amp;COLUMN('calcBLUE(2)'!$V$17),FALSE)</f>
        <v>134.86973566155322</v>
      </c>
      <c r="AO479" s="64">
        <f t="shared" ref="AO479" ca="1" si="413">AN479</f>
        <v>134.86973566155322</v>
      </c>
      <c r="AP479" s="88">
        <f>AK479-AK482</f>
        <v>0.63679150172643517</v>
      </c>
      <c r="AQ479" s="88">
        <f>AK480-AK483</f>
        <v>0.53542845589771559</v>
      </c>
      <c r="AR479" s="88">
        <f>AK481-AK484</f>
        <v>-1.0980878557518281E-3</v>
      </c>
      <c r="AS479" s="88">
        <f>data3!AM479</f>
        <v>1.8982948795441601E-2</v>
      </c>
      <c r="AT479" s="2"/>
      <c r="AU479" s="123"/>
      <c r="AV479" s="156"/>
    </row>
    <row r="480" spans="1:48">
      <c r="A480" s="14" t="str">
        <f>'data organization'!S481</f>
        <v>478:18:3.36:LO</v>
      </c>
      <c r="B480">
        <v>136.38703918457031</v>
      </c>
      <c r="C480">
        <v>135.36849975585937</v>
      </c>
      <c r="D480">
        <v>141.15357971191406</v>
      </c>
      <c r="E480">
        <v>155.73358154296875</v>
      </c>
      <c r="F480">
        <v>140.02059936523438</v>
      </c>
      <c r="G480">
        <v>135.19683837890625</v>
      </c>
      <c r="H480">
        <v>142.92744445800781</v>
      </c>
      <c r="I480">
        <v>130.54475402832031</v>
      </c>
      <c r="J480">
        <v>128.42182922363281</v>
      </c>
      <c r="K480">
        <v>136.42709350585937</v>
      </c>
      <c r="L480">
        <v>126.63652801513672</v>
      </c>
      <c r="M480">
        <v>123.54085540771484</v>
      </c>
      <c r="N480">
        <v>134.54452514648437</v>
      </c>
      <c r="O480">
        <v>119.07759094238281</v>
      </c>
      <c r="P480">
        <v>114.62004852294922</v>
      </c>
      <c r="Q480">
        <v>115.17509460449219</v>
      </c>
      <c r="R480">
        <v>129.74365234375</v>
      </c>
      <c r="U480">
        <v>162.97207641601562</v>
      </c>
      <c r="V480">
        <v>138.51568603515625</v>
      </c>
      <c r="W480">
        <v>137.27969360351562</v>
      </c>
      <c r="Z480">
        <v>142.172119140625</v>
      </c>
      <c r="AA480">
        <v>163.68162536621094</v>
      </c>
      <c r="AB480">
        <v>128.47904968261719</v>
      </c>
      <c r="AC480">
        <v>137.52003479003906</v>
      </c>
      <c r="AD480">
        <v>142.28656005859375</v>
      </c>
      <c r="AE480">
        <v>94.661247253417969</v>
      </c>
      <c r="AF480">
        <v>117.20645141601562</v>
      </c>
      <c r="AG480">
        <v>117.02906799316406</v>
      </c>
      <c r="AH480" s="2">
        <f t="shared" si="379"/>
        <v>14.729358904993481</v>
      </c>
      <c r="AI480" s="2">
        <f t="shared" si="380"/>
        <v>94.661247253417969</v>
      </c>
      <c r="AJ480" s="2">
        <f t="shared" si="381"/>
        <v>111.02464613870815</v>
      </c>
      <c r="AK480" s="2">
        <f t="shared" si="382"/>
        <v>133.11868449619837</v>
      </c>
      <c r="AL480" s="2">
        <f t="shared" si="383"/>
        <v>155.2127228536886</v>
      </c>
      <c r="AM480" s="2">
        <f t="shared" si="384"/>
        <v>163.68162536621094</v>
      </c>
      <c r="AN480" s="89"/>
      <c r="AO480" s="64">
        <f t="shared" ref="AO480" ca="1" si="414">AN479</f>
        <v>134.86973566155322</v>
      </c>
      <c r="AP480" s="88"/>
      <c r="AQ480" s="88"/>
      <c r="AR480" s="88"/>
      <c r="AS480" s="88"/>
      <c r="AT480" s="2"/>
      <c r="AU480" s="123"/>
      <c r="AV480" s="156"/>
    </row>
    <row r="481" spans="1:48">
      <c r="A481" s="14" t="str">
        <f>'data organization'!S482</f>
        <v>479:18:3.36:HS</v>
      </c>
      <c r="B481">
        <v>154.9432373046875</v>
      </c>
      <c r="C481">
        <v>154.94560241699219</v>
      </c>
      <c r="D481">
        <v>154.9432373046875</v>
      </c>
      <c r="E481">
        <v>154.95506286621094</v>
      </c>
      <c r="F481">
        <v>154.94560241699219</v>
      </c>
      <c r="G481">
        <v>154.94796752929687</v>
      </c>
      <c r="H481">
        <v>154.95269775390625</v>
      </c>
      <c r="I481">
        <v>154.9432373046875</v>
      </c>
      <c r="J481">
        <v>154.92904663085937</v>
      </c>
      <c r="K481">
        <v>154.93850708007812</v>
      </c>
      <c r="L481">
        <v>154.93850708007812</v>
      </c>
      <c r="M481">
        <v>154.93377685546875</v>
      </c>
      <c r="N481">
        <v>154.9432373046875</v>
      </c>
      <c r="O481">
        <v>154.92904663085937</v>
      </c>
      <c r="P481">
        <v>154.91722106933594</v>
      </c>
      <c r="Q481">
        <v>154.93141174316406</v>
      </c>
      <c r="R481">
        <v>154.94796752929687</v>
      </c>
      <c r="U481">
        <v>154.94560241699219</v>
      </c>
      <c r="V481">
        <v>154.94087219238281</v>
      </c>
      <c r="W481">
        <v>154.94087219238281</v>
      </c>
      <c r="Z481">
        <v>154.94087219238281</v>
      </c>
      <c r="AA481">
        <v>154.95033264160156</v>
      </c>
      <c r="AB481">
        <v>154.93614196777344</v>
      </c>
      <c r="AC481">
        <v>154.93614196777344</v>
      </c>
      <c r="AD481">
        <v>154.92431640625</v>
      </c>
      <c r="AE481">
        <v>154.89120483398438</v>
      </c>
      <c r="AF481">
        <v>154.92431640625</v>
      </c>
      <c r="AG481">
        <v>154.92904663085937</v>
      </c>
      <c r="AH481" s="2">
        <f t="shared" si="379"/>
        <v>1.2849879236190022E-2</v>
      </c>
      <c r="AI481" s="2">
        <f t="shared" si="380"/>
        <v>154.89120483398438</v>
      </c>
      <c r="AJ481" s="2">
        <f t="shared" si="381"/>
        <v>154.9180497050715</v>
      </c>
      <c r="AK481" s="2">
        <f t="shared" si="382"/>
        <v>154.93732452392578</v>
      </c>
      <c r="AL481" s="2">
        <f t="shared" si="383"/>
        <v>154.95659934278007</v>
      </c>
      <c r="AM481" s="2">
        <f t="shared" si="384"/>
        <v>154.95506286621094</v>
      </c>
      <c r="AN481" s="89"/>
      <c r="AO481" s="64">
        <f t="shared" ref="AO481" ca="1" si="415">AN479</f>
        <v>134.86973566155322</v>
      </c>
      <c r="AP481" s="88"/>
      <c r="AQ481" s="88"/>
      <c r="AR481" s="88"/>
      <c r="AS481" s="88"/>
      <c r="AT481" s="2"/>
      <c r="AU481" s="123"/>
      <c r="AV481" s="156"/>
    </row>
    <row r="482" spans="1:48">
      <c r="A482" s="14" t="str">
        <f>'data organization'!S483</f>
        <v>480:18:3.34:HI</v>
      </c>
      <c r="B482">
        <v>139.66964721679688</v>
      </c>
      <c r="C482">
        <v>138.41839599609375</v>
      </c>
      <c r="D482">
        <v>142.79774475097656</v>
      </c>
      <c r="E482">
        <v>150.77439880371094</v>
      </c>
      <c r="F482">
        <v>141.07728576660156</v>
      </c>
      <c r="G482">
        <v>135.44670104980469</v>
      </c>
      <c r="H482">
        <v>137.63638305664062</v>
      </c>
      <c r="I482">
        <v>134.19546508789062</v>
      </c>
      <c r="J482">
        <v>134.35186767578125</v>
      </c>
      <c r="K482">
        <v>149.36674499511719</v>
      </c>
      <c r="L482">
        <v>128.72129821777344</v>
      </c>
      <c r="M482">
        <v>114.17562866210937</v>
      </c>
      <c r="N482">
        <v>127.78286743164062</v>
      </c>
      <c r="O482">
        <v>120.90104675292969</v>
      </c>
      <c r="P482">
        <v>113.08079528808594</v>
      </c>
      <c r="Q482">
        <v>112.61157989501953</v>
      </c>
      <c r="R482">
        <v>125.906005859375</v>
      </c>
      <c r="U482">
        <v>176.4248046875</v>
      </c>
      <c r="V482">
        <v>131.22377014160156</v>
      </c>
      <c r="W482">
        <v>135.44670104980469</v>
      </c>
      <c r="Z482">
        <v>141.39009094238281</v>
      </c>
      <c r="AA482">
        <v>166.10208129882812</v>
      </c>
      <c r="AB482">
        <v>128.56489562988281</v>
      </c>
      <c r="AC482">
        <v>135.13389587402344</v>
      </c>
      <c r="AD482">
        <v>149.83596801757812</v>
      </c>
      <c r="AE482">
        <v>94.468605041503906</v>
      </c>
      <c r="AF482">
        <v>117.46013641357422</v>
      </c>
      <c r="AG482">
        <v>116.67810821533203</v>
      </c>
      <c r="AH482" s="2">
        <f t="shared" si="379"/>
        <v>16.789729278835715</v>
      </c>
      <c r="AI482" s="2">
        <f t="shared" si="380"/>
        <v>94.468605041503906</v>
      </c>
      <c r="AJ482" s="2">
        <f t="shared" si="381"/>
        <v>108.37408157525925</v>
      </c>
      <c r="AK482" s="2">
        <f t="shared" si="382"/>
        <v>133.55867549351282</v>
      </c>
      <c r="AL482" s="2">
        <f t="shared" si="383"/>
        <v>158.74326941176639</v>
      </c>
      <c r="AM482" s="2">
        <f t="shared" si="384"/>
        <v>176.4248046875</v>
      </c>
      <c r="AN482" s="89">
        <f ca="1">INDIRECT("'calcBLUE(2)'!R"&amp;ROW('calcBLUE(2)'!$V$17)+(ROW(AN482)-ROW($AN$116))/3&amp;"C"&amp;COLUMN('calcBLUE(2)'!$V$17),FALSE)</f>
        <v>134.24051554905836</v>
      </c>
      <c r="AO482" s="64">
        <f t="shared" ref="AO482" ca="1" si="416">AN482</f>
        <v>134.24051554905836</v>
      </c>
      <c r="AP482" s="88">
        <f>AK482-AK485</f>
        <v>0.66471971784318384</v>
      </c>
      <c r="AQ482" s="88">
        <f>AK483-AK486</f>
        <v>0.56342397417341772</v>
      </c>
      <c r="AR482" s="88">
        <f>AK484-AK487</f>
        <v>8.4468296597606241E-4</v>
      </c>
      <c r="AS482" s="88">
        <f>data3!AM482</f>
        <v>1.9435790277296583E-2</v>
      </c>
      <c r="AT482" s="2"/>
      <c r="AU482" s="123"/>
      <c r="AV482" s="156"/>
    </row>
    <row r="483" spans="1:48">
      <c r="A483" s="14" t="str">
        <f>'data organization'!S484</f>
        <v>481:18:3.34:LO</v>
      </c>
      <c r="B483">
        <v>135.75761413574219</v>
      </c>
      <c r="C483">
        <v>135.0823974609375</v>
      </c>
      <c r="D483">
        <v>141.10208129882812</v>
      </c>
      <c r="E483">
        <v>155.22430419921875</v>
      </c>
      <c r="F483">
        <v>139.33393859863281</v>
      </c>
      <c r="G483">
        <v>134.91073608398437</v>
      </c>
      <c r="H483">
        <v>142.16067504882813</v>
      </c>
      <c r="I483">
        <v>130.2471923828125</v>
      </c>
      <c r="J483">
        <v>127.71228790283203</v>
      </c>
      <c r="K483">
        <v>136.47859191894531</v>
      </c>
      <c r="L483">
        <v>126.02998352050781</v>
      </c>
      <c r="M483">
        <v>122.98008728027344</v>
      </c>
      <c r="N483">
        <v>133.92652893066406</v>
      </c>
      <c r="O483">
        <v>118.75715637207031</v>
      </c>
      <c r="P483">
        <v>113.74456024169922</v>
      </c>
      <c r="Q483">
        <v>114.60860443115234</v>
      </c>
      <c r="R483">
        <v>129.21720886230469</v>
      </c>
      <c r="U483">
        <v>162.18814086914062</v>
      </c>
      <c r="V483">
        <v>137.77752685546875</v>
      </c>
      <c r="W483">
        <v>136.75898742675781</v>
      </c>
      <c r="Z483">
        <v>141.96612548828125</v>
      </c>
      <c r="AA483">
        <v>162.92630004882812</v>
      </c>
      <c r="AB483">
        <v>128.06706237792969</v>
      </c>
      <c r="AC483">
        <v>136.82765197753906</v>
      </c>
      <c r="AD483">
        <v>141.33668518066406</v>
      </c>
      <c r="AE483">
        <v>94.203475952148437</v>
      </c>
      <c r="AF483">
        <v>116.54840850830078</v>
      </c>
      <c r="AG483">
        <v>116.45685577392578</v>
      </c>
      <c r="AH483" s="2">
        <f t="shared" si="379"/>
        <v>14.708088214232381</v>
      </c>
      <c r="AI483" s="2">
        <f t="shared" si="380"/>
        <v>94.203475952148437</v>
      </c>
      <c r="AJ483" s="2">
        <f t="shared" si="381"/>
        <v>110.52112371895208</v>
      </c>
      <c r="AK483" s="2">
        <f t="shared" si="382"/>
        <v>132.58325604030065</v>
      </c>
      <c r="AL483" s="2">
        <f t="shared" si="383"/>
        <v>154.64538836164922</v>
      </c>
      <c r="AM483" s="2">
        <f t="shared" si="384"/>
        <v>162.92630004882812</v>
      </c>
      <c r="AN483" s="89"/>
      <c r="AO483" s="64">
        <f t="shared" ref="AO483" ca="1" si="417">AN482</f>
        <v>134.24051554905836</v>
      </c>
      <c r="AP483" s="88"/>
      <c r="AQ483" s="88"/>
      <c r="AR483" s="88"/>
      <c r="AS483" s="88"/>
      <c r="AT483" s="2"/>
      <c r="AU483" s="123"/>
      <c r="AV483" s="156"/>
    </row>
    <row r="484" spans="1:48">
      <c r="A484" s="14" t="str">
        <f>'data organization'!S485</f>
        <v>482:18:3.34:HS</v>
      </c>
      <c r="B484">
        <v>154.94560241699219</v>
      </c>
      <c r="C484">
        <v>154.94087219238281</v>
      </c>
      <c r="D484">
        <v>154.94560241699219</v>
      </c>
      <c r="E484">
        <v>154.95269775390625</v>
      </c>
      <c r="F484">
        <v>154.94560241699219</v>
      </c>
      <c r="G484">
        <v>154.95033264160156</v>
      </c>
      <c r="H484">
        <v>154.95269775390625</v>
      </c>
      <c r="I484">
        <v>154.93614196777344</v>
      </c>
      <c r="J484">
        <v>154.92431640625</v>
      </c>
      <c r="K484">
        <v>154.9432373046875</v>
      </c>
      <c r="L484">
        <v>154.93850708007812</v>
      </c>
      <c r="M484">
        <v>154.93141174316406</v>
      </c>
      <c r="N484">
        <v>154.9432373046875</v>
      </c>
      <c r="O484">
        <v>154.92904663085937</v>
      </c>
      <c r="P484">
        <v>154.91485595703125</v>
      </c>
      <c r="Q484">
        <v>154.93141174316406</v>
      </c>
      <c r="R484">
        <v>154.95742797851562</v>
      </c>
      <c r="U484">
        <v>154.94796752929687</v>
      </c>
      <c r="V484">
        <v>154.9432373046875</v>
      </c>
      <c r="W484">
        <v>154.93850708007812</v>
      </c>
      <c r="Z484">
        <v>154.9432373046875</v>
      </c>
      <c r="AA484">
        <v>154.95033264160156</v>
      </c>
      <c r="AB484">
        <v>154.93614196777344</v>
      </c>
      <c r="AC484">
        <v>154.93614196777344</v>
      </c>
      <c r="AD484">
        <v>154.92904663085937</v>
      </c>
      <c r="AE484">
        <v>154.9053955078125</v>
      </c>
      <c r="AF484">
        <v>154.93377685546875</v>
      </c>
      <c r="AG484">
        <v>154.92904663085937</v>
      </c>
      <c r="AH484" s="2">
        <f t="shared" si="379"/>
        <v>1.1613108044386243E-2</v>
      </c>
      <c r="AI484" s="2">
        <f t="shared" si="380"/>
        <v>154.9053955078125</v>
      </c>
      <c r="AJ484" s="2">
        <f t="shared" si="381"/>
        <v>154.92100294971496</v>
      </c>
      <c r="AK484" s="2">
        <f t="shared" si="382"/>
        <v>154.93842261178153</v>
      </c>
      <c r="AL484" s="2">
        <f t="shared" si="383"/>
        <v>154.95584227384811</v>
      </c>
      <c r="AM484" s="2">
        <f t="shared" si="384"/>
        <v>154.95742797851562</v>
      </c>
      <c r="AN484" s="89"/>
      <c r="AO484" s="64">
        <f t="shared" ref="AO484" ca="1" si="418">AN482</f>
        <v>134.24051554905836</v>
      </c>
      <c r="AP484" s="88"/>
      <c r="AQ484" s="88"/>
      <c r="AR484" s="88"/>
      <c r="AS484" s="88"/>
      <c r="AT484" s="2"/>
      <c r="AU484" s="123"/>
      <c r="AV484" s="156"/>
    </row>
    <row r="485" spans="1:48">
      <c r="A485" s="14" t="str">
        <f>'data organization'!S486</f>
        <v>483:18:3.32:HI</v>
      </c>
      <c r="B485">
        <v>139.04402160644531</v>
      </c>
      <c r="C485">
        <v>137.79278564453125</v>
      </c>
      <c r="D485">
        <v>142.172119140625</v>
      </c>
      <c r="E485">
        <v>149.99237060546875</v>
      </c>
      <c r="F485">
        <v>140.45166015625</v>
      </c>
      <c r="G485">
        <v>134.66468811035156</v>
      </c>
      <c r="H485">
        <v>137.01075744628906</v>
      </c>
      <c r="I485">
        <v>133.56985473632812</v>
      </c>
      <c r="J485">
        <v>133.72625732421875</v>
      </c>
      <c r="K485">
        <v>148.58473205566406</v>
      </c>
      <c r="L485">
        <v>128.09567260742187</v>
      </c>
      <c r="M485">
        <v>113.70641326904297</v>
      </c>
      <c r="N485">
        <v>127.15724182128906</v>
      </c>
      <c r="O485">
        <v>120.27542877197266</v>
      </c>
      <c r="P485">
        <v>112.61157989501953</v>
      </c>
      <c r="Q485">
        <v>111.9859619140625</v>
      </c>
      <c r="R485">
        <v>125.28038787841797</v>
      </c>
      <c r="U485">
        <v>175.48637390136719</v>
      </c>
      <c r="V485">
        <v>130.44174194335937</v>
      </c>
      <c r="W485">
        <v>134.82109069824219</v>
      </c>
      <c r="Z485">
        <v>140.60807800292969</v>
      </c>
      <c r="AA485">
        <v>165.32005310058594</v>
      </c>
      <c r="AB485">
        <v>127.93927001953125</v>
      </c>
      <c r="AC485">
        <v>134.50828552246094</v>
      </c>
      <c r="AD485">
        <v>149.05393981933594</v>
      </c>
      <c r="AE485">
        <v>93.842987060546875</v>
      </c>
      <c r="AF485">
        <v>116.83451843261719</v>
      </c>
      <c r="AG485">
        <v>116.052490234375</v>
      </c>
      <c r="AH485" s="2">
        <f t="shared" si="379"/>
        <v>16.715751818295036</v>
      </c>
      <c r="AI485" s="2">
        <f t="shared" si="380"/>
        <v>93.842987060546875</v>
      </c>
      <c r="AJ485" s="2">
        <f t="shared" si="381"/>
        <v>107.82032804822708</v>
      </c>
      <c r="AK485" s="2">
        <f t="shared" si="382"/>
        <v>132.89395577566964</v>
      </c>
      <c r="AL485" s="2">
        <f t="shared" si="383"/>
        <v>157.96758350311219</v>
      </c>
      <c r="AM485" s="2">
        <f t="shared" si="384"/>
        <v>175.48637390136719</v>
      </c>
      <c r="AN485" s="89">
        <f ca="1">INDIRECT("'calcBLUE(2)'!R"&amp;ROW('calcBLUE(2)'!$V$17)+(ROW(AN485)-ROW($AN$116))/3&amp;"C"&amp;COLUMN('calcBLUE(2)'!$V$17),FALSE)</f>
        <v>133.59628528343995</v>
      </c>
      <c r="AO485" s="64">
        <f t="shared" ref="AO485" ca="1" si="419">AN485</f>
        <v>133.59628528343995</v>
      </c>
      <c r="AP485" s="88">
        <f>AK485-AK488</f>
        <v>0.67589296613419947</v>
      </c>
      <c r="AQ485" s="88">
        <f>AK486-AK489</f>
        <v>0.64435332162040027</v>
      </c>
      <c r="AR485" s="88">
        <f>AK487-AK490</f>
        <v>1.6048976353033595E-3</v>
      </c>
      <c r="AS485" s="88">
        <f>data3!AM485</f>
        <v>1.8661360586842868E-2</v>
      </c>
      <c r="AT485" s="2"/>
      <c r="AU485" s="123"/>
      <c r="AV485" s="156"/>
    </row>
    <row r="486" spans="1:48">
      <c r="A486" s="14" t="str">
        <f>'data organization'!S487</f>
        <v>484:18:3.32:LO</v>
      </c>
      <c r="B486">
        <v>134.945068359375</v>
      </c>
      <c r="C486">
        <v>134.99656677246094</v>
      </c>
      <c r="D486">
        <v>140.11215209960937</v>
      </c>
      <c r="E486">
        <v>154.48042297363281</v>
      </c>
      <c r="F486">
        <v>138.56718444824219</v>
      </c>
      <c r="G486">
        <v>134.17829895019531</v>
      </c>
      <c r="H486">
        <v>141.56558227539062</v>
      </c>
      <c r="I486">
        <v>129.85237121582031</v>
      </c>
      <c r="J486">
        <v>126.9798583984375</v>
      </c>
      <c r="K486">
        <v>137.60014343261719</v>
      </c>
      <c r="L486">
        <v>125.36621856689453</v>
      </c>
      <c r="M486">
        <v>122.25337982177734</v>
      </c>
      <c r="N486">
        <v>133.26275634765625</v>
      </c>
      <c r="O486">
        <v>118.32227325439453</v>
      </c>
      <c r="P486">
        <v>112.97207641601562</v>
      </c>
      <c r="Q486">
        <v>113.92767333984375</v>
      </c>
      <c r="R486">
        <v>128.48477172851562</v>
      </c>
      <c r="U486">
        <v>161.63310241699219</v>
      </c>
      <c r="V486">
        <v>137.06797790527344</v>
      </c>
      <c r="W486">
        <v>136.1409912109375</v>
      </c>
      <c r="Z486">
        <v>141.66285705566406</v>
      </c>
      <c r="AA486">
        <v>162.03364562988281</v>
      </c>
      <c r="AB486">
        <v>127.57495880126953</v>
      </c>
      <c r="AC486">
        <v>136.09521484375</v>
      </c>
      <c r="AD486">
        <v>140.94186401367187</v>
      </c>
      <c r="AE486">
        <v>93.842987060546875</v>
      </c>
      <c r="AF486">
        <v>115.87892150878906</v>
      </c>
      <c r="AG486">
        <v>115.81597900390625</v>
      </c>
      <c r="AH486" s="2">
        <f t="shared" si="379"/>
        <v>14.692521490799447</v>
      </c>
      <c r="AI486" s="2">
        <f t="shared" si="380"/>
        <v>93.842987060546875</v>
      </c>
      <c r="AJ486" s="2">
        <f t="shared" si="381"/>
        <v>109.98104982992807</v>
      </c>
      <c r="AK486" s="2">
        <f t="shared" si="382"/>
        <v>132.01983206612724</v>
      </c>
      <c r="AL486" s="2">
        <f t="shared" si="383"/>
        <v>154.05861430232642</v>
      </c>
      <c r="AM486" s="2">
        <f t="shared" si="384"/>
        <v>162.03364562988281</v>
      </c>
      <c r="AN486" s="89"/>
      <c r="AO486" s="64">
        <f t="shared" ref="AO486" ca="1" si="420">AN485</f>
        <v>133.59628528343995</v>
      </c>
      <c r="AP486" s="88"/>
      <c r="AQ486" s="88"/>
      <c r="AR486" s="88"/>
      <c r="AS486" s="88"/>
      <c r="AT486" s="2"/>
      <c r="AU486" s="123"/>
      <c r="AV486" s="156"/>
    </row>
    <row r="487" spans="1:48">
      <c r="A487" s="14" t="str">
        <f>'data organization'!S488</f>
        <v>485:18:3.32:HS</v>
      </c>
      <c r="B487">
        <v>154.94087219238281</v>
      </c>
      <c r="C487">
        <v>154.94560241699219</v>
      </c>
      <c r="D487">
        <v>154.95033264160156</v>
      </c>
      <c r="E487">
        <v>154.95506286621094</v>
      </c>
      <c r="F487">
        <v>154.94560241699219</v>
      </c>
      <c r="G487">
        <v>154.94560241699219</v>
      </c>
      <c r="H487">
        <v>154.95033264160156</v>
      </c>
      <c r="I487">
        <v>154.94087219238281</v>
      </c>
      <c r="J487">
        <v>154.92431640625</v>
      </c>
      <c r="K487">
        <v>154.94796752929687</v>
      </c>
      <c r="L487">
        <v>154.93614196777344</v>
      </c>
      <c r="M487">
        <v>154.93141174316406</v>
      </c>
      <c r="N487">
        <v>154.95033264160156</v>
      </c>
      <c r="O487">
        <v>154.92668151855469</v>
      </c>
      <c r="P487">
        <v>154.91485595703125</v>
      </c>
      <c r="Q487">
        <v>154.92668151855469</v>
      </c>
      <c r="R487">
        <v>154.95269775390625</v>
      </c>
      <c r="U487">
        <v>154.94796752929687</v>
      </c>
      <c r="V487">
        <v>154.94087219238281</v>
      </c>
      <c r="W487">
        <v>154.94560241699219</v>
      </c>
      <c r="Z487">
        <v>154.93614196777344</v>
      </c>
      <c r="AA487">
        <v>154.94796752929687</v>
      </c>
      <c r="AB487">
        <v>154.93141174316406</v>
      </c>
      <c r="AC487">
        <v>154.93850708007812</v>
      </c>
      <c r="AD487">
        <v>154.92195129394531</v>
      </c>
      <c r="AE487">
        <v>154.89593505859375</v>
      </c>
      <c r="AF487">
        <v>154.92904663085937</v>
      </c>
      <c r="AG487">
        <v>154.93141174316406</v>
      </c>
      <c r="AH487" s="2">
        <f t="shared" si="379"/>
        <v>1.324430488368843E-2</v>
      </c>
      <c r="AI487" s="2">
        <f t="shared" si="380"/>
        <v>154.89593505859375</v>
      </c>
      <c r="AJ487" s="2">
        <f t="shared" si="381"/>
        <v>154.91771147149004</v>
      </c>
      <c r="AK487" s="2">
        <f t="shared" si="382"/>
        <v>154.93757792881556</v>
      </c>
      <c r="AL487" s="2">
        <f t="shared" si="383"/>
        <v>154.95744438614108</v>
      </c>
      <c r="AM487" s="2">
        <f t="shared" si="384"/>
        <v>154.95506286621094</v>
      </c>
      <c r="AN487" s="89"/>
      <c r="AO487" s="64">
        <f t="shared" ref="AO487" ca="1" si="421">AN485</f>
        <v>133.59628528343995</v>
      </c>
      <c r="AP487" s="88"/>
      <c r="AQ487" s="88"/>
      <c r="AR487" s="88"/>
      <c r="AS487" s="88"/>
      <c r="AT487" s="2"/>
      <c r="AU487" s="123"/>
      <c r="AV487" s="156"/>
    </row>
    <row r="488" spans="1:48">
      <c r="A488" s="14" t="str">
        <f>'data organization'!S489</f>
        <v>486:18:3.3:HI</v>
      </c>
      <c r="B488">
        <v>138.26199340820312</v>
      </c>
      <c r="C488">
        <v>137.01075744628906</v>
      </c>
      <c r="D488">
        <v>141.39009094238281</v>
      </c>
      <c r="E488">
        <v>149.36674499511719</v>
      </c>
      <c r="F488">
        <v>139.66964721679688</v>
      </c>
      <c r="G488">
        <v>134.0390625</v>
      </c>
      <c r="H488">
        <v>136.22872924804687</v>
      </c>
      <c r="I488">
        <v>132.78782653808594</v>
      </c>
      <c r="J488">
        <v>133.10063171386719</v>
      </c>
      <c r="K488">
        <v>147.80270385742187</v>
      </c>
      <c r="L488">
        <v>127.31365203857422</v>
      </c>
      <c r="M488">
        <v>113.08079528808594</v>
      </c>
      <c r="N488">
        <v>126.53162384033203</v>
      </c>
      <c r="O488">
        <v>119.80621337890625</v>
      </c>
      <c r="P488">
        <v>111.9859619140625</v>
      </c>
      <c r="Q488">
        <v>111.51674652099609</v>
      </c>
      <c r="R488">
        <v>124.65476226806641</v>
      </c>
      <c r="U488">
        <v>174.54795837402344</v>
      </c>
      <c r="V488">
        <v>129.81613159179687</v>
      </c>
      <c r="W488">
        <v>134.19546508789062</v>
      </c>
      <c r="Z488">
        <v>139.98245239257812</v>
      </c>
      <c r="AA488">
        <v>164.53804016113281</v>
      </c>
      <c r="AB488">
        <v>127.31365203857422</v>
      </c>
      <c r="AC488">
        <v>133.72625732421875</v>
      </c>
      <c r="AD488">
        <v>148.27191162109375</v>
      </c>
      <c r="AE488">
        <v>93.373771667480469</v>
      </c>
      <c r="AF488">
        <v>116.36530303955078</v>
      </c>
      <c r="AG488">
        <v>115.42687225341797</v>
      </c>
      <c r="AH488" s="2">
        <f t="shared" si="379"/>
        <v>16.623200535798066</v>
      </c>
      <c r="AI488" s="2">
        <f t="shared" si="380"/>
        <v>93.373771667480469</v>
      </c>
      <c r="AJ488" s="2">
        <f t="shared" si="381"/>
        <v>107.28326200583834</v>
      </c>
      <c r="AK488" s="2">
        <f t="shared" si="382"/>
        <v>132.21806280953544</v>
      </c>
      <c r="AL488" s="2">
        <f t="shared" si="383"/>
        <v>157.15286361323254</v>
      </c>
      <c r="AM488" s="2">
        <f t="shared" si="384"/>
        <v>174.54795837402344</v>
      </c>
      <c r="AN488" s="89">
        <f ca="1">INDIRECT("'calcBLUE(2)'!R"&amp;ROW('calcBLUE(2)'!$V$17)+(ROW(AN488)-ROW($AN$116))/3&amp;"C"&amp;COLUMN('calcBLUE(2)'!$V$17),FALSE)</f>
        <v>132.97772472499918</v>
      </c>
      <c r="AO488" s="64">
        <f t="shared" ref="AO488" ca="1" si="422">AN488</f>
        <v>132.97772472499918</v>
      </c>
      <c r="AP488" s="88">
        <f>AK488-AK491</f>
        <v>0.58093397957938464</v>
      </c>
      <c r="AQ488" s="88">
        <f>AK489-AK492</f>
        <v>0.68481745038712916</v>
      </c>
      <c r="AR488" s="88">
        <f>AK490-AK493</f>
        <v>-7.602146693557188E-4</v>
      </c>
      <c r="AS488" s="88">
        <f>data3!AM488</f>
        <v>1.6613083501016312E-2</v>
      </c>
      <c r="AT488" s="2"/>
      <c r="AU488" s="123"/>
      <c r="AV488" s="156"/>
    </row>
    <row r="489" spans="1:48">
      <c r="A489" s="14" t="str">
        <f>'data organization'!S490</f>
        <v>487:18:3.3:LO</v>
      </c>
      <c r="B489">
        <v>134.21263122558594</v>
      </c>
      <c r="C489">
        <v>134.77340698242187</v>
      </c>
      <c r="D489">
        <v>139.70588684082031</v>
      </c>
      <c r="E489">
        <v>153.66789245605469</v>
      </c>
      <c r="F489">
        <v>137.571533203125</v>
      </c>
      <c r="G489">
        <v>133.76631164550781</v>
      </c>
      <c r="H489">
        <v>139.85466003417969</v>
      </c>
      <c r="I489">
        <v>129.55482482910156</v>
      </c>
      <c r="J489">
        <v>126.29320526123047</v>
      </c>
      <c r="K489">
        <v>138.64157104492187</v>
      </c>
      <c r="L489">
        <v>124.54795074462891</v>
      </c>
      <c r="M489">
        <v>121.44655609130859</v>
      </c>
      <c r="N489">
        <v>132.48454284667969</v>
      </c>
      <c r="O489">
        <v>117.66422271728516</v>
      </c>
      <c r="P489">
        <v>112.11375427246094</v>
      </c>
      <c r="Q489">
        <v>113.36118316650391</v>
      </c>
      <c r="R489">
        <v>127.61501312255859</v>
      </c>
      <c r="U489">
        <v>161.12382507324219</v>
      </c>
      <c r="V489">
        <v>136.06088256835937</v>
      </c>
      <c r="W489">
        <v>135.63172912597656</v>
      </c>
      <c r="Z489">
        <v>141.08491516113281</v>
      </c>
      <c r="AA489">
        <v>161.34126281738281</v>
      </c>
      <c r="AB489">
        <v>126.73380279541016</v>
      </c>
      <c r="AC489">
        <v>135.33416748046875</v>
      </c>
      <c r="AD489">
        <v>140.17509460449219</v>
      </c>
      <c r="AE489">
        <v>93.270774841308594</v>
      </c>
      <c r="AF489">
        <v>115.37537384033203</v>
      </c>
      <c r="AG489">
        <v>115.10643005371094</v>
      </c>
      <c r="AH489" s="2">
        <f t="shared" si="379"/>
        <v>14.697620799108989</v>
      </c>
      <c r="AI489" s="2">
        <f t="shared" si="380"/>
        <v>93.270774841308594</v>
      </c>
      <c r="AJ489" s="2">
        <f t="shared" si="381"/>
        <v>109.32904754584335</v>
      </c>
      <c r="AK489" s="2">
        <f t="shared" si="382"/>
        <v>131.37547874450684</v>
      </c>
      <c r="AL489" s="2">
        <f t="shared" si="383"/>
        <v>153.42190994317031</v>
      </c>
      <c r="AM489" s="2">
        <f t="shared" si="384"/>
        <v>161.34126281738281</v>
      </c>
      <c r="AN489" s="89"/>
      <c r="AO489" s="64">
        <f t="shared" ref="AO489" ca="1" si="423">AN488</f>
        <v>132.97772472499918</v>
      </c>
      <c r="AP489" s="88"/>
      <c r="AQ489" s="88"/>
      <c r="AR489" s="88"/>
      <c r="AS489" s="88"/>
      <c r="AT489" s="2"/>
      <c r="AU489" s="123"/>
      <c r="AV489" s="156"/>
    </row>
    <row r="490" spans="1:48">
      <c r="A490" s="14" t="str">
        <f>'data organization'!S491</f>
        <v>488:18:3.3:HS</v>
      </c>
      <c r="B490">
        <v>154.9432373046875</v>
      </c>
      <c r="C490">
        <v>154.94087219238281</v>
      </c>
      <c r="D490">
        <v>154.94796752929687</v>
      </c>
      <c r="E490">
        <v>154.94796752929687</v>
      </c>
      <c r="F490">
        <v>154.94796752929687</v>
      </c>
      <c r="G490">
        <v>154.94560241699219</v>
      </c>
      <c r="H490">
        <v>154.95506286621094</v>
      </c>
      <c r="I490">
        <v>154.94087219238281</v>
      </c>
      <c r="J490">
        <v>154.92195129394531</v>
      </c>
      <c r="K490">
        <v>154.9432373046875</v>
      </c>
      <c r="L490">
        <v>154.93377685546875</v>
      </c>
      <c r="M490">
        <v>154.92904663085937</v>
      </c>
      <c r="N490">
        <v>154.93850708007812</v>
      </c>
      <c r="O490">
        <v>154.92431640625</v>
      </c>
      <c r="P490">
        <v>154.9053955078125</v>
      </c>
      <c r="Q490">
        <v>154.92431640625</v>
      </c>
      <c r="R490">
        <v>154.95033264160156</v>
      </c>
      <c r="U490">
        <v>154.94796752929687</v>
      </c>
      <c r="V490">
        <v>154.9432373046875</v>
      </c>
      <c r="W490">
        <v>154.9432373046875</v>
      </c>
      <c r="Z490">
        <v>154.93850708007812</v>
      </c>
      <c r="AA490">
        <v>154.94560241699219</v>
      </c>
      <c r="AB490">
        <v>154.93850708007812</v>
      </c>
      <c r="AC490">
        <v>154.93614196777344</v>
      </c>
      <c r="AD490">
        <v>154.92668151855469</v>
      </c>
      <c r="AE490">
        <v>154.89356994628906</v>
      </c>
      <c r="AF490">
        <v>154.92668151855469</v>
      </c>
      <c r="AG490">
        <v>154.92668151855469</v>
      </c>
      <c r="AH490" s="2">
        <f t="shared" si="379"/>
        <v>1.3774750900208958E-2</v>
      </c>
      <c r="AI490" s="2">
        <f t="shared" si="380"/>
        <v>154.89356994628906</v>
      </c>
      <c r="AJ490" s="2">
        <f t="shared" si="381"/>
        <v>154.91531090482994</v>
      </c>
      <c r="AK490" s="2">
        <f t="shared" si="382"/>
        <v>154.93597303118025</v>
      </c>
      <c r="AL490" s="2">
        <f t="shared" si="383"/>
        <v>154.95663515753057</v>
      </c>
      <c r="AM490" s="2">
        <f t="shared" si="384"/>
        <v>154.95506286621094</v>
      </c>
      <c r="AN490" s="89"/>
      <c r="AO490" s="64">
        <f t="shared" ref="AO490" ca="1" si="424">AN488</f>
        <v>132.97772472499918</v>
      </c>
      <c r="AP490" s="88"/>
      <c r="AQ490" s="88"/>
      <c r="AR490" s="88"/>
      <c r="AS490" s="88"/>
      <c r="AT490" s="2"/>
      <c r="AU490" s="123"/>
      <c r="AV490" s="156"/>
    </row>
    <row r="491" spans="1:48">
      <c r="A491" s="14" t="str">
        <f>'data organization'!S492</f>
        <v>489:18:3.28:HI</v>
      </c>
      <c r="B491">
        <v>139.04402160644531</v>
      </c>
      <c r="C491">
        <v>136.3851318359375</v>
      </c>
      <c r="D491">
        <v>140.60807800292969</v>
      </c>
      <c r="E491">
        <v>148.58473205566406</v>
      </c>
      <c r="F491">
        <v>139.04402160644531</v>
      </c>
      <c r="G491">
        <v>133.41343688964844</v>
      </c>
      <c r="H491">
        <v>135.60311889648437</v>
      </c>
      <c r="I491">
        <v>132.16220092773437</v>
      </c>
      <c r="J491">
        <v>132.47500610351562</v>
      </c>
      <c r="K491">
        <v>147.02067565917969</v>
      </c>
      <c r="L491">
        <v>126.68802642822266</v>
      </c>
      <c r="M491">
        <v>112.45517730712891</v>
      </c>
      <c r="N491">
        <v>125.906005859375</v>
      </c>
      <c r="O491">
        <v>119.18058776855469</v>
      </c>
      <c r="P491">
        <v>111.36034393310547</v>
      </c>
      <c r="Q491">
        <v>110.89112854003906</v>
      </c>
      <c r="R491">
        <v>124.02914428710937</v>
      </c>
      <c r="U491">
        <v>173.76593017578125</v>
      </c>
      <c r="V491">
        <v>129.19050598144531</v>
      </c>
      <c r="W491">
        <v>133.41343688964844</v>
      </c>
      <c r="Z491">
        <v>139.20042419433594</v>
      </c>
      <c r="AA491">
        <v>163.599609375</v>
      </c>
      <c r="AB491">
        <v>126.53162384033203</v>
      </c>
      <c r="AC491">
        <v>133.10063171386719</v>
      </c>
      <c r="AD491">
        <v>147.48988342285156</v>
      </c>
      <c r="AE491">
        <v>92.904556274414063</v>
      </c>
      <c r="AF491">
        <v>115.73967742919922</v>
      </c>
      <c r="AG491">
        <v>116.052490234375</v>
      </c>
      <c r="AH491" s="2">
        <f t="shared" si="379"/>
        <v>16.526612823802999</v>
      </c>
      <c r="AI491" s="2">
        <f t="shared" si="380"/>
        <v>92.904556274414063</v>
      </c>
      <c r="AJ491" s="2">
        <f t="shared" si="381"/>
        <v>106.84720959425155</v>
      </c>
      <c r="AK491" s="2">
        <f t="shared" si="382"/>
        <v>131.63712882995605</v>
      </c>
      <c r="AL491" s="2">
        <f t="shared" si="383"/>
        <v>156.42704806566056</v>
      </c>
      <c r="AM491" s="2">
        <f t="shared" si="384"/>
        <v>173.76593017578125</v>
      </c>
      <c r="AN491" s="89">
        <f ca="1">INDIRECT("'calcBLUE(2)'!R"&amp;ROW('calcBLUE(2)'!$V$17)+(ROW(AN491)-ROW($AN$116))/3&amp;"C"&amp;COLUMN('calcBLUE(2)'!$V$17),FALSE)</f>
        <v>132.42705757723201</v>
      </c>
      <c r="AO491" s="64">
        <f t="shared" ref="AO491" ca="1" si="425">AN491</f>
        <v>132.42705757723201</v>
      </c>
      <c r="AP491" s="88">
        <f>AK491-AK494</f>
        <v>0.39659718104772423</v>
      </c>
      <c r="AQ491" s="88">
        <f>AK492-AK495</f>
        <v>-0.17145892551965858</v>
      </c>
      <c r="AR491" s="88">
        <f>AK493-AK496</f>
        <v>1.0136195591599062E-3</v>
      </c>
      <c r="AS491" s="88">
        <f>data3!AM491</f>
        <v>4.5969793873448239E-3</v>
      </c>
      <c r="AT491" s="2"/>
      <c r="AU491" s="123"/>
      <c r="AV491" s="156"/>
    </row>
    <row r="492" spans="1:48">
      <c r="A492" s="14" t="str">
        <f>'data organization'!S493</f>
        <v>490:18:3.28:LO</v>
      </c>
      <c r="B492">
        <v>134.91073608398437</v>
      </c>
      <c r="C492">
        <v>134.578857421875</v>
      </c>
      <c r="D492">
        <v>138.75028991699219</v>
      </c>
      <c r="E492">
        <v>152.68940734863281</v>
      </c>
      <c r="F492">
        <v>136.71893310546875</v>
      </c>
      <c r="G492">
        <v>133.29136657714844</v>
      </c>
      <c r="H492">
        <v>137.96635437011719</v>
      </c>
      <c r="I492">
        <v>128.93682861328125</v>
      </c>
      <c r="J492">
        <v>125.35477447509766</v>
      </c>
      <c r="K492">
        <v>137.8919677734375</v>
      </c>
      <c r="L492">
        <v>123.8956298828125</v>
      </c>
      <c r="M492">
        <v>120.77706909179687</v>
      </c>
      <c r="N492">
        <v>131.677734375</v>
      </c>
      <c r="O492">
        <v>117.11489868164062</v>
      </c>
      <c r="P492">
        <v>111.19248962402344</v>
      </c>
      <c r="Q492">
        <v>112.65735626220703</v>
      </c>
      <c r="R492">
        <v>126.63652801513672</v>
      </c>
      <c r="U492">
        <v>160.34561157226562</v>
      </c>
      <c r="V492">
        <v>135.47149658203125</v>
      </c>
      <c r="W492">
        <v>134.87640380859375</v>
      </c>
      <c r="Z492">
        <v>140.43830871582031</v>
      </c>
      <c r="AA492">
        <v>160.38566589355469</v>
      </c>
      <c r="AB492">
        <v>126.04142761230469</v>
      </c>
      <c r="AC492">
        <v>134.30418395996094</v>
      </c>
      <c r="AD492">
        <v>139.33966064453125</v>
      </c>
      <c r="AE492">
        <v>92.784393310546875</v>
      </c>
      <c r="AF492">
        <v>114.52277374267578</v>
      </c>
      <c r="AG492">
        <v>115.78736877441406</v>
      </c>
      <c r="AH492" s="2">
        <f t="shared" si="379"/>
        <v>14.579656569012283</v>
      </c>
      <c r="AI492" s="2">
        <f t="shared" si="380"/>
        <v>92.784393310546875</v>
      </c>
      <c r="AJ492" s="2">
        <f t="shared" si="381"/>
        <v>108.82117644060128</v>
      </c>
      <c r="AK492" s="2">
        <f t="shared" si="382"/>
        <v>130.69066129411971</v>
      </c>
      <c r="AL492" s="2">
        <f t="shared" si="383"/>
        <v>152.56014614763814</v>
      </c>
      <c r="AM492" s="2">
        <f t="shared" si="384"/>
        <v>160.38566589355469</v>
      </c>
      <c r="AN492" s="89"/>
      <c r="AO492" s="64">
        <f t="shared" ref="AO492" ca="1" si="426">AN491</f>
        <v>132.42705757723201</v>
      </c>
      <c r="AP492" s="88"/>
      <c r="AQ492" s="88"/>
      <c r="AR492" s="88"/>
      <c r="AS492" s="88"/>
      <c r="AT492" s="2"/>
      <c r="AU492" s="123"/>
      <c r="AV492" s="156"/>
    </row>
    <row r="493" spans="1:48">
      <c r="A493" s="14" t="str">
        <f>'data organization'!S494</f>
        <v>491:18:3.28:HS</v>
      </c>
      <c r="B493">
        <v>154.94796752929687</v>
      </c>
      <c r="C493">
        <v>154.94796752929687</v>
      </c>
      <c r="D493">
        <v>154.95033264160156</v>
      </c>
      <c r="E493">
        <v>154.95269775390625</v>
      </c>
      <c r="F493">
        <v>154.94087219238281</v>
      </c>
      <c r="G493">
        <v>154.94796752929687</v>
      </c>
      <c r="H493">
        <v>154.9432373046875</v>
      </c>
      <c r="I493">
        <v>154.93850708007812</v>
      </c>
      <c r="J493">
        <v>154.92668151855469</v>
      </c>
      <c r="K493">
        <v>154.93850708007812</v>
      </c>
      <c r="L493">
        <v>154.93614196777344</v>
      </c>
      <c r="M493">
        <v>154.93377685546875</v>
      </c>
      <c r="N493">
        <v>154.94560241699219</v>
      </c>
      <c r="O493">
        <v>154.92195129394531</v>
      </c>
      <c r="P493">
        <v>154.91012573242187</v>
      </c>
      <c r="Q493">
        <v>154.92904663085937</v>
      </c>
      <c r="R493">
        <v>154.94560241699219</v>
      </c>
      <c r="U493">
        <v>154.94560241699219</v>
      </c>
      <c r="V493">
        <v>154.9432373046875</v>
      </c>
      <c r="W493">
        <v>154.95033264160156</v>
      </c>
      <c r="Z493">
        <v>154.93614196777344</v>
      </c>
      <c r="AA493">
        <v>154.94560241699219</v>
      </c>
      <c r="AB493">
        <v>154.92904663085937</v>
      </c>
      <c r="AC493">
        <v>154.9432373046875</v>
      </c>
      <c r="AD493">
        <v>154.92431640625</v>
      </c>
      <c r="AE493">
        <v>154.90303039550781</v>
      </c>
      <c r="AF493">
        <v>154.92431640625</v>
      </c>
      <c r="AG493">
        <v>154.92668151855469</v>
      </c>
      <c r="AH493" s="2">
        <f t="shared" si="379"/>
        <v>1.2425700395078247E-2</v>
      </c>
      <c r="AI493" s="2">
        <f t="shared" si="380"/>
        <v>154.90303039550781</v>
      </c>
      <c r="AJ493" s="2">
        <f t="shared" si="381"/>
        <v>154.918094695257</v>
      </c>
      <c r="AK493" s="2">
        <f t="shared" si="382"/>
        <v>154.93673324584961</v>
      </c>
      <c r="AL493" s="2">
        <f t="shared" si="383"/>
        <v>154.95537179644222</v>
      </c>
      <c r="AM493" s="2">
        <f t="shared" si="384"/>
        <v>154.95269775390625</v>
      </c>
      <c r="AN493" s="89"/>
      <c r="AO493" s="64">
        <f t="shared" ref="AO493" ca="1" si="427">AN491</f>
        <v>132.42705757723201</v>
      </c>
      <c r="AP493" s="88"/>
      <c r="AQ493" s="88"/>
      <c r="AR493" s="88"/>
      <c r="AS493" s="88"/>
      <c r="AT493" s="2"/>
      <c r="AU493" s="123"/>
      <c r="AV493" s="156"/>
    </row>
    <row r="494" spans="1:48">
      <c r="A494" s="14" t="str">
        <f>'data organization'!S495</f>
        <v>492:18:3.26:HI</v>
      </c>
      <c r="B494">
        <v>138.26199340820312</v>
      </c>
      <c r="C494">
        <v>137.01075744628906</v>
      </c>
      <c r="D494">
        <v>141.39009094238281</v>
      </c>
      <c r="E494">
        <v>149.36674499511719</v>
      </c>
      <c r="F494">
        <v>138.26199340820312</v>
      </c>
      <c r="G494">
        <v>132.63142395019531</v>
      </c>
      <c r="H494">
        <v>134.97749328613281</v>
      </c>
      <c r="I494">
        <v>131.53659057617187</v>
      </c>
      <c r="J494">
        <v>131.6929931640625</v>
      </c>
      <c r="K494">
        <v>146.2386474609375</v>
      </c>
      <c r="L494">
        <v>126.06240844726562</v>
      </c>
      <c r="M494">
        <v>111.9859619140625</v>
      </c>
      <c r="N494">
        <v>125.28038787841797</v>
      </c>
      <c r="O494">
        <v>118.55496978759766</v>
      </c>
      <c r="P494">
        <v>110.73471832275391</v>
      </c>
      <c r="Q494">
        <v>110.26551055908203</v>
      </c>
      <c r="R494">
        <v>123.40352630615234</v>
      </c>
      <c r="U494">
        <v>174.54795837402344</v>
      </c>
      <c r="V494">
        <v>128.56489562988281</v>
      </c>
      <c r="W494">
        <v>132.78782653808594</v>
      </c>
      <c r="Z494">
        <v>138.41839599609375</v>
      </c>
      <c r="AA494">
        <v>162.81758117675781</v>
      </c>
      <c r="AB494">
        <v>125.906005859375</v>
      </c>
      <c r="AC494">
        <v>132.318603515625</v>
      </c>
      <c r="AD494">
        <v>146.70787048339844</v>
      </c>
      <c r="AE494">
        <v>93.373771667480469</v>
      </c>
      <c r="AF494">
        <v>116.20889282226562</v>
      </c>
      <c r="AG494">
        <v>115.42687225341797</v>
      </c>
      <c r="AH494" s="2">
        <f t="shared" si="379"/>
        <v>16.592001882093413</v>
      </c>
      <c r="AI494" s="2">
        <f t="shared" si="380"/>
        <v>93.373771667480469</v>
      </c>
      <c r="AJ494" s="2">
        <f t="shared" si="381"/>
        <v>106.35252882576822</v>
      </c>
      <c r="AK494" s="2">
        <f t="shared" si="382"/>
        <v>131.24053164890833</v>
      </c>
      <c r="AL494" s="2">
        <f t="shared" si="383"/>
        <v>156.12853447204844</v>
      </c>
      <c r="AM494" s="2">
        <f t="shared" si="384"/>
        <v>174.54795837402344</v>
      </c>
      <c r="AN494" s="89">
        <f ca="1">INDIRECT("'calcBLUE(2)'!R"&amp;ROW('calcBLUE(2)'!$V$17)+(ROW(AN494)-ROW($AN$116))/3&amp;"C"&amp;COLUMN('calcBLUE(2)'!$V$17),FALSE)</f>
        <v>132.27468336401512</v>
      </c>
      <c r="AO494" s="64">
        <f t="shared" ref="AO494" ca="1" si="428">AN494</f>
        <v>132.27468336401512</v>
      </c>
      <c r="AP494" s="88">
        <f>AK494-AK497</f>
        <v>-0.25136348179410106</v>
      </c>
      <c r="AQ494" s="88">
        <f>AK495-AK498</f>
        <v>0.34966305324007863</v>
      </c>
      <c r="AR494" s="88">
        <f>AK496-AK499</f>
        <v>-4.223414829880312E-4</v>
      </c>
      <c r="AS494" s="88">
        <f>data3!AM494</f>
        <v>5.4675609834733407E-3</v>
      </c>
      <c r="AT494" s="2"/>
      <c r="AU494" s="123"/>
      <c r="AV494" s="156"/>
    </row>
    <row r="495" spans="1:48">
      <c r="A495" s="14" t="str">
        <f>'data organization'!S496</f>
        <v>493:18:3.26:LO</v>
      </c>
      <c r="B495">
        <v>134.18974304199219</v>
      </c>
      <c r="C495">
        <v>134.67613220214844</v>
      </c>
      <c r="D495">
        <v>139.40260314941406</v>
      </c>
      <c r="E495">
        <v>153.47332763671875</v>
      </c>
      <c r="F495">
        <v>137.45707702636719</v>
      </c>
      <c r="G495">
        <v>133.66331481933594</v>
      </c>
      <c r="H495">
        <v>139.90043640136719</v>
      </c>
      <c r="I495">
        <v>129.42892456054687</v>
      </c>
      <c r="J495">
        <v>124.47356414794922</v>
      </c>
      <c r="K495">
        <v>138.29251098632812</v>
      </c>
      <c r="L495">
        <v>124.52506256103516</v>
      </c>
      <c r="M495">
        <v>119.9359130859375</v>
      </c>
      <c r="N495">
        <v>130.92813110351562</v>
      </c>
      <c r="O495">
        <v>116.63423919677734</v>
      </c>
      <c r="P495">
        <v>111.88487243652344</v>
      </c>
      <c r="Q495">
        <v>113.33829498291016</v>
      </c>
      <c r="R495">
        <v>127.59212493896484</v>
      </c>
      <c r="U495">
        <v>160.94644165039062</v>
      </c>
      <c r="V495">
        <v>136.12954711914062</v>
      </c>
      <c r="W495">
        <v>134.19546508789062</v>
      </c>
      <c r="Z495">
        <v>139.76882934570312</v>
      </c>
      <c r="AA495">
        <v>159.31562805175781</v>
      </c>
      <c r="AB495">
        <v>126.68230438232422</v>
      </c>
      <c r="AC495">
        <v>133.54315185546875</v>
      </c>
      <c r="AD495">
        <v>140.054931640625</v>
      </c>
      <c r="AE495">
        <v>93.224990844726563</v>
      </c>
      <c r="AF495">
        <v>115.31243133544922</v>
      </c>
      <c r="AG495">
        <v>115.16937255859375</v>
      </c>
      <c r="AH495" s="2">
        <f t="shared" si="379"/>
        <v>14.564615559667933</v>
      </c>
      <c r="AI495" s="2">
        <f t="shared" si="380"/>
        <v>93.224990844726563</v>
      </c>
      <c r="AJ495" s="2">
        <f t="shared" si="381"/>
        <v>109.01519688013747</v>
      </c>
      <c r="AK495" s="2">
        <f t="shared" si="382"/>
        <v>130.86212021963937</v>
      </c>
      <c r="AL495" s="2">
        <f t="shared" si="383"/>
        <v>152.70904355914126</v>
      </c>
      <c r="AM495" s="2">
        <f t="shared" si="384"/>
        <v>160.94644165039062</v>
      </c>
      <c r="AN495" s="89"/>
      <c r="AO495" s="64">
        <f t="shared" ref="AO495" ca="1" si="429">AN494</f>
        <v>132.27468336401512</v>
      </c>
      <c r="AP495" s="88"/>
      <c r="AQ495" s="88"/>
      <c r="AR495" s="88"/>
      <c r="AS495" s="88"/>
      <c r="AT495" s="2"/>
      <c r="AU495" s="123"/>
      <c r="AV495" s="156"/>
    </row>
    <row r="496" spans="1:48">
      <c r="A496" s="14" t="str">
        <f>'data organization'!S497</f>
        <v>494:18:3.26:HS</v>
      </c>
      <c r="B496">
        <v>154.93850708007812</v>
      </c>
      <c r="C496">
        <v>154.95033264160156</v>
      </c>
      <c r="D496">
        <v>154.94560241699219</v>
      </c>
      <c r="E496">
        <v>154.95269775390625</v>
      </c>
      <c r="F496">
        <v>154.94087219238281</v>
      </c>
      <c r="G496">
        <v>154.9432373046875</v>
      </c>
      <c r="H496">
        <v>154.95269775390625</v>
      </c>
      <c r="I496">
        <v>154.93850708007812</v>
      </c>
      <c r="J496">
        <v>154.92431640625</v>
      </c>
      <c r="K496">
        <v>154.9432373046875</v>
      </c>
      <c r="L496">
        <v>154.93377685546875</v>
      </c>
      <c r="M496">
        <v>154.92668151855469</v>
      </c>
      <c r="N496">
        <v>154.93850708007812</v>
      </c>
      <c r="O496">
        <v>154.91958618164062</v>
      </c>
      <c r="P496">
        <v>154.91012573242187</v>
      </c>
      <c r="Q496">
        <v>154.93141174316406</v>
      </c>
      <c r="R496">
        <v>154.95269775390625</v>
      </c>
      <c r="U496">
        <v>154.94560241699219</v>
      </c>
      <c r="V496">
        <v>154.93850708007812</v>
      </c>
      <c r="W496">
        <v>154.9432373046875</v>
      </c>
      <c r="Z496">
        <v>154.93614196777344</v>
      </c>
      <c r="AA496">
        <v>154.95033264160156</v>
      </c>
      <c r="AB496">
        <v>154.93141174316406</v>
      </c>
      <c r="AC496">
        <v>154.93377685546875</v>
      </c>
      <c r="AD496">
        <v>154.92431640625</v>
      </c>
      <c r="AE496">
        <v>154.89593505859375</v>
      </c>
      <c r="AF496">
        <v>154.92904663085937</v>
      </c>
      <c r="AG496">
        <v>154.92904663085937</v>
      </c>
      <c r="AH496" s="2">
        <f t="shared" si="379"/>
        <v>1.3177094377315115E-2</v>
      </c>
      <c r="AI496" s="2">
        <f t="shared" si="380"/>
        <v>154.89593505859375</v>
      </c>
      <c r="AJ496" s="2">
        <f t="shared" si="381"/>
        <v>154.91595398472447</v>
      </c>
      <c r="AK496" s="2">
        <f t="shared" si="382"/>
        <v>154.93571962629045</v>
      </c>
      <c r="AL496" s="2">
        <f t="shared" si="383"/>
        <v>154.95548526785643</v>
      </c>
      <c r="AM496" s="2">
        <f t="shared" si="384"/>
        <v>154.95269775390625</v>
      </c>
      <c r="AN496" s="89"/>
      <c r="AO496" s="64">
        <f t="shared" ref="AO496" ca="1" si="430">AN494</f>
        <v>132.27468336401512</v>
      </c>
      <c r="AP496" s="88"/>
      <c r="AQ496" s="88"/>
      <c r="AR496" s="88"/>
      <c r="AS496" s="88"/>
      <c r="AT496" s="2"/>
      <c r="AU496" s="123"/>
      <c r="AV496" s="156"/>
    </row>
    <row r="497" spans="1:48">
      <c r="A497" s="14" t="str">
        <f>'data organization'!S498</f>
        <v>495:18:3.24:HI</v>
      </c>
      <c r="B497">
        <v>137.47996520996094</v>
      </c>
      <c r="C497">
        <v>136.3851318359375</v>
      </c>
      <c r="D497">
        <v>140.60807800292969</v>
      </c>
      <c r="E497">
        <v>148.42831420898437</v>
      </c>
      <c r="F497">
        <v>138.88761901855469</v>
      </c>
      <c r="G497">
        <v>133.25703430175781</v>
      </c>
      <c r="H497">
        <v>135.44670104980469</v>
      </c>
      <c r="I497">
        <v>132.16220092773437</v>
      </c>
      <c r="J497">
        <v>132.318603515625</v>
      </c>
      <c r="K497">
        <v>147.02067565917969</v>
      </c>
      <c r="L497">
        <v>126.68802642822266</v>
      </c>
      <c r="M497">
        <v>112.45517730712891</v>
      </c>
      <c r="N497">
        <v>125.906005859375</v>
      </c>
      <c r="O497">
        <v>119.02418518066406</v>
      </c>
      <c r="P497">
        <v>111.36034393310547</v>
      </c>
      <c r="Q497">
        <v>110.89112854003906</v>
      </c>
      <c r="R497">
        <v>124.02914428710937</v>
      </c>
      <c r="U497">
        <v>173.60952758789063</v>
      </c>
      <c r="V497">
        <v>129.19050598144531</v>
      </c>
      <c r="W497">
        <v>133.41343688964844</v>
      </c>
      <c r="Z497">
        <v>139.20042419433594</v>
      </c>
      <c r="AA497">
        <v>163.599609375</v>
      </c>
      <c r="AB497">
        <v>126.53162384033203</v>
      </c>
      <c r="AC497">
        <v>133.10063171386719</v>
      </c>
      <c r="AD497">
        <v>147.48988342285156</v>
      </c>
      <c r="AE497">
        <v>92.904556274414063</v>
      </c>
      <c r="AF497">
        <v>115.58327484130859</v>
      </c>
      <c r="AG497">
        <v>114.80125427246094</v>
      </c>
      <c r="AH497" s="2">
        <f t="shared" si="379"/>
        <v>16.532731447756571</v>
      </c>
      <c r="AI497" s="2">
        <f t="shared" si="380"/>
        <v>92.904556274414063</v>
      </c>
      <c r="AJ497" s="2">
        <f t="shared" si="381"/>
        <v>106.69279795906758</v>
      </c>
      <c r="AK497" s="2">
        <f t="shared" si="382"/>
        <v>131.49189513070243</v>
      </c>
      <c r="AL497" s="2">
        <f t="shared" si="383"/>
        <v>156.29099230233729</v>
      </c>
      <c r="AM497" s="2">
        <f t="shared" si="384"/>
        <v>173.60952758789063</v>
      </c>
      <c r="AN497" s="89">
        <f ca="1">INDIRECT("'calcBLUE(2)'!R"&amp;ROW('calcBLUE(2)'!$V$17)+(ROW(AN497)-ROW($AN$116))/3&amp;"C"&amp;COLUMN('calcBLUE(2)'!$V$17),FALSE)</f>
        <v>132.09345233536061</v>
      </c>
      <c r="AO497" s="64">
        <f t="shared" ref="AO497" ca="1" si="431">AN497</f>
        <v>132.09345233536061</v>
      </c>
      <c r="AP497" s="88">
        <f>AK497-AK500</f>
        <v>0.74292128426688464</v>
      </c>
      <c r="AQ497" s="88">
        <f>AK498-AK501</f>
        <v>0.83297838483539977</v>
      </c>
      <c r="AR497" s="88">
        <f>AK499-AK502</f>
        <v>1.2585776192793219E-2</v>
      </c>
      <c r="AS497" s="88">
        <f>data3!AM497</f>
        <v>2.2210551846411963E-2</v>
      </c>
      <c r="AT497" s="2"/>
      <c r="AU497" s="123"/>
      <c r="AV497" s="156"/>
    </row>
    <row r="498" spans="1:48">
      <c r="A498" s="14" t="str">
        <f>'data organization'!S499</f>
        <v>496:18:3.24:LO</v>
      </c>
      <c r="B498">
        <v>133.1483154296875</v>
      </c>
      <c r="C498">
        <v>134.60174560546875</v>
      </c>
      <c r="D498">
        <v>138.37261962890625</v>
      </c>
      <c r="E498">
        <v>152.66651916503906</v>
      </c>
      <c r="F498">
        <v>136.8333740234375</v>
      </c>
      <c r="G498">
        <v>133.2398681640625</v>
      </c>
      <c r="H498">
        <v>137.85191345214844</v>
      </c>
      <c r="I498">
        <v>129.13137817382812</v>
      </c>
      <c r="J498">
        <v>125.26322174072266</v>
      </c>
      <c r="K498">
        <v>137.7088623046875</v>
      </c>
      <c r="L498">
        <v>123.76974487304687</v>
      </c>
      <c r="M498">
        <v>120.67978668212891</v>
      </c>
      <c r="N498">
        <v>131.57473754882812</v>
      </c>
      <c r="O498">
        <v>117.11489868164062</v>
      </c>
      <c r="P498">
        <v>111.15243530273437</v>
      </c>
      <c r="Q498">
        <v>112.52002716064453</v>
      </c>
      <c r="R498">
        <v>126.65369415283203</v>
      </c>
      <c r="U498">
        <v>160.42572021484375</v>
      </c>
      <c r="V498">
        <v>135.22544860839844</v>
      </c>
      <c r="W498">
        <v>134.77912902832031</v>
      </c>
      <c r="Z498">
        <v>140.32386779785156</v>
      </c>
      <c r="AA498">
        <v>160.47721862792969</v>
      </c>
      <c r="AB498">
        <v>125.8297119140625</v>
      </c>
      <c r="AC498">
        <v>134.25840759277344</v>
      </c>
      <c r="AD498">
        <v>139.30532836914062</v>
      </c>
      <c r="AE498">
        <v>92.715721130371094</v>
      </c>
      <c r="AF498">
        <v>114.53421783447266</v>
      </c>
      <c r="AG498">
        <v>114.19088745117187</v>
      </c>
      <c r="AH498" s="2">
        <f t="shared" si="379"/>
        <v>14.641263857936428</v>
      </c>
      <c r="AI498" s="2">
        <f t="shared" si="380"/>
        <v>92.715721130371094</v>
      </c>
      <c r="AJ498" s="2">
        <f t="shared" si="381"/>
        <v>108.55056137949464</v>
      </c>
      <c r="AK498" s="2">
        <f t="shared" si="382"/>
        <v>130.51245716639929</v>
      </c>
      <c r="AL498" s="2">
        <f t="shared" si="383"/>
        <v>152.47435295330394</v>
      </c>
      <c r="AM498" s="2">
        <f t="shared" si="384"/>
        <v>160.47721862792969</v>
      </c>
      <c r="AN498" s="89"/>
      <c r="AO498" s="64">
        <f t="shared" ref="AO498" ca="1" si="432">AN497</f>
        <v>132.09345233536061</v>
      </c>
      <c r="AP498" s="88"/>
      <c r="AQ498" s="88"/>
      <c r="AR498" s="88"/>
      <c r="AS498" s="88"/>
      <c r="AT498" s="2"/>
      <c r="AU498" s="123"/>
      <c r="AV498" s="156"/>
    </row>
    <row r="499" spans="1:48">
      <c r="A499" s="14" t="str">
        <f>'data organization'!S500</f>
        <v>497:18:3.24:HS</v>
      </c>
      <c r="B499">
        <v>154.9432373046875</v>
      </c>
      <c r="C499">
        <v>154.95033264160156</v>
      </c>
      <c r="D499">
        <v>154.94560241699219</v>
      </c>
      <c r="E499">
        <v>154.95033264160156</v>
      </c>
      <c r="F499">
        <v>154.94560241699219</v>
      </c>
      <c r="G499">
        <v>154.94560241699219</v>
      </c>
      <c r="H499">
        <v>154.94560241699219</v>
      </c>
      <c r="I499">
        <v>154.93850708007812</v>
      </c>
      <c r="J499">
        <v>154.92195129394531</v>
      </c>
      <c r="K499">
        <v>154.93850708007812</v>
      </c>
      <c r="L499">
        <v>154.92668151855469</v>
      </c>
      <c r="M499">
        <v>154.93614196777344</v>
      </c>
      <c r="N499">
        <v>154.94796752929687</v>
      </c>
      <c r="O499">
        <v>154.92195129394531</v>
      </c>
      <c r="P499">
        <v>154.91249084472656</v>
      </c>
      <c r="Q499">
        <v>154.92668151855469</v>
      </c>
      <c r="R499">
        <v>154.95269775390625</v>
      </c>
      <c r="U499">
        <v>154.9432373046875</v>
      </c>
      <c r="V499">
        <v>154.94560241699219</v>
      </c>
      <c r="W499">
        <v>154.94560241699219</v>
      </c>
      <c r="Z499">
        <v>154.93850708007812</v>
      </c>
      <c r="AA499">
        <v>154.94796752929687</v>
      </c>
      <c r="AB499">
        <v>154.93377685546875</v>
      </c>
      <c r="AC499">
        <v>154.94087219238281</v>
      </c>
      <c r="AD499">
        <v>154.92431640625</v>
      </c>
      <c r="AE499">
        <v>154.90066528320312</v>
      </c>
      <c r="AF499">
        <v>154.91958618164062</v>
      </c>
      <c r="AG499">
        <v>154.92195129394531</v>
      </c>
      <c r="AH499" s="2">
        <f t="shared" si="379"/>
        <v>1.312899698556521E-2</v>
      </c>
      <c r="AI499" s="2">
        <f t="shared" si="380"/>
        <v>154.90066528320312</v>
      </c>
      <c r="AJ499" s="2">
        <f t="shared" si="381"/>
        <v>154.91644847229509</v>
      </c>
      <c r="AK499" s="2">
        <f t="shared" si="382"/>
        <v>154.93614196777344</v>
      </c>
      <c r="AL499" s="2">
        <f t="shared" si="383"/>
        <v>154.95583546325179</v>
      </c>
      <c r="AM499" s="2">
        <f t="shared" si="384"/>
        <v>154.95269775390625</v>
      </c>
      <c r="AN499" s="89"/>
      <c r="AO499" s="64">
        <f t="shared" ref="AO499" ca="1" si="433">AN497</f>
        <v>132.09345233536061</v>
      </c>
      <c r="AP499" s="88"/>
      <c r="AQ499" s="88"/>
      <c r="AR499" s="88"/>
      <c r="AS499" s="88"/>
      <c r="AT499" s="2"/>
      <c r="AU499" s="123"/>
      <c r="AV499" s="156"/>
    </row>
    <row r="500" spans="1:48">
      <c r="A500" s="14" t="str">
        <f>'data organization'!S501</f>
        <v>498:18:3.22:HI</v>
      </c>
      <c r="B500">
        <v>136.69795227050781</v>
      </c>
      <c r="C500">
        <v>135.60311889648437</v>
      </c>
      <c r="D500">
        <v>139.8260498046875</v>
      </c>
      <c r="E500">
        <v>147.64630126953125</v>
      </c>
      <c r="F500">
        <v>138.1055908203125</v>
      </c>
      <c r="G500">
        <v>132.63142395019531</v>
      </c>
      <c r="H500">
        <v>134.82109069824219</v>
      </c>
      <c r="I500">
        <v>131.38017272949219</v>
      </c>
      <c r="J500">
        <v>131.53659057617187</v>
      </c>
      <c r="K500">
        <v>146.08224487304688</v>
      </c>
      <c r="L500">
        <v>125.906005859375</v>
      </c>
      <c r="M500">
        <v>111.82955932617187</v>
      </c>
      <c r="N500">
        <v>125.12397766113281</v>
      </c>
      <c r="O500">
        <v>118.39856719970703</v>
      </c>
      <c r="P500">
        <v>110.73471832275391</v>
      </c>
      <c r="Q500">
        <v>110.26551055908203</v>
      </c>
      <c r="R500">
        <v>123.24711608886719</v>
      </c>
      <c r="U500">
        <v>172.67109680175781</v>
      </c>
      <c r="V500">
        <v>128.40847778320312</v>
      </c>
      <c r="W500">
        <v>132.63142395019531</v>
      </c>
      <c r="Z500">
        <v>138.41839599609375</v>
      </c>
      <c r="AA500">
        <v>162.66117858886719</v>
      </c>
      <c r="AB500">
        <v>125.906005859375</v>
      </c>
      <c r="AC500">
        <v>132.318603515625</v>
      </c>
      <c r="AD500">
        <v>146.55146789550781</v>
      </c>
      <c r="AE500">
        <v>92.435340881347656</v>
      </c>
      <c r="AF500">
        <v>114.95765686035156</v>
      </c>
      <c r="AG500">
        <v>114.17562866210937</v>
      </c>
      <c r="AH500" s="2">
        <f t="shared" si="379"/>
        <v>16.432284677767178</v>
      </c>
      <c r="AI500" s="2">
        <f t="shared" si="380"/>
        <v>92.435340881347656</v>
      </c>
      <c r="AJ500" s="2">
        <f t="shared" si="381"/>
        <v>106.10054682978478</v>
      </c>
      <c r="AK500" s="2">
        <f t="shared" si="382"/>
        <v>130.74897384643555</v>
      </c>
      <c r="AL500" s="2">
        <f t="shared" si="383"/>
        <v>155.39740086308632</v>
      </c>
      <c r="AM500" s="2">
        <f t="shared" si="384"/>
        <v>172.67109680175781</v>
      </c>
      <c r="AN500" s="89">
        <f ca="1">INDIRECT("'calcBLUE(2)'!R"&amp;ROW('calcBLUE(2)'!$V$17)+(ROW(AN500)-ROW($AN$116))/3&amp;"C"&amp;COLUMN('calcBLUE(2)'!$V$17),FALSE)</f>
        <v>131.35724817224721</v>
      </c>
      <c r="AO500" s="64">
        <f t="shared" ref="AO500" ca="1" si="434">AN500</f>
        <v>131.35724817224721</v>
      </c>
      <c r="AP500" s="88">
        <f>AK500-AK503</f>
        <v>0.73733765738350598</v>
      </c>
      <c r="AQ500" s="88">
        <f>AK501-AK504</f>
        <v>0.88999584742953175</v>
      </c>
      <c r="AR500" s="88">
        <f>AK502-AK505</f>
        <v>0.25349371773856433</v>
      </c>
      <c r="AS500" s="88">
        <f>data3!AM500</f>
        <v>2.1288894837902195E-2</v>
      </c>
      <c r="AT500" s="2"/>
      <c r="AU500" s="123"/>
      <c r="AV500" s="156"/>
    </row>
    <row r="501" spans="1:48">
      <c r="A501" s="14" t="str">
        <f>'data organization'!S502</f>
        <v>499:18:3.22:LO</v>
      </c>
      <c r="B501">
        <v>132.33004760742187</v>
      </c>
      <c r="C501">
        <v>134.10963439941406</v>
      </c>
      <c r="D501">
        <v>137.59442138671875</v>
      </c>
      <c r="E501">
        <v>151.57931518554687</v>
      </c>
      <c r="F501">
        <v>136.003662109375</v>
      </c>
      <c r="G501">
        <v>132.94804382324219</v>
      </c>
      <c r="H501">
        <v>135.61456298828125</v>
      </c>
      <c r="I501">
        <v>128.16433715820312</v>
      </c>
      <c r="J501">
        <v>124.37056732177734</v>
      </c>
      <c r="K501">
        <v>136.82765197753906</v>
      </c>
      <c r="L501">
        <v>123.0201416015625</v>
      </c>
      <c r="M501">
        <v>119.71274566650391</v>
      </c>
      <c r="N501">
        <v>130.57908630371094</v>
      </c>
      <c r="O501">
        <v>116.49118804931641</v>
      </c>
      <c r="P501">
        <v>110.54016876220703</v>
      </c>
      <c r="Q501">
        <v>111.62165069580078</v>
      </c>
      <c r="R501">
        <v>126.11009216308594</v>
      </c>
      <c r="U501">
        <v>159.68185424804687</v>
      </c>
      <c r="V501">
        <v>134.45867919921875</v>
      </c>
      <c r="W501">
        <v>134.14968872070312</v>
      </c>
      <c r="Z501">
        <v>139.64866638183594</v>
      </c>
      <c r="AA501">
        <v>159.13252258300781</v>
      </c>
      <c r="AB501">
        <v>125.09727478027344</v>
      </c>
      <c r="AC501">
        <v>133.46302795410156</v>
      </c>
      <c r="AD501">
        <v>138.36117553710937</v>
      </c>
      <c r="AE501">
        <v>92.183563232421875</v>
      </c>
      <c r="AF501">
        <v>113.813232421875</v>
      </c>
      <c r="AG501">
        <v>113.41840362548828</v>
      </c>
      <c r="AH501" s="2">
        <f t="shared" si="379"/>
        <v>14.53293009542657</v>
      </c>
      <c r="AI501" s="2">
        <f t="shared" si="380"/>
        <v>92.183563232421875</v>
      </c>
      <c r="AJ501" s="2">
        <f t="shared" si="381"/>
        <v>107.88008363842403</v>
      </c>
      <c r="AK501" s="2">
        <f t="shared" si="382"/>
        <v>129.67947878156389</v>
      </c>
      <c r="AL501" s="2">
        <f t="shared" si="383"/>
        <v>151.47887392470375</v>
      </c>
      <c r="AM501" s="2">
        <f t="shared" si="384"/>
        <v>159.68185424804687</v>
      </c>
      <c r="AN501" s="89"/>
      <c r="AO501" s="64">
        <f t="shared" ref="AO501" ca="1" si="435">AN500</f>
        <v>131.35724817224721</v>
      </c>
      <c r="AP501" s="88"/>
      <c r="AQ501" s="88"/>
      <c r="AR501" s="88"/>
      <c r="AS501" s="88"/>
      <c r="AT501" s="2"/>
      <c r="AU501" s="123"/>
      <c r="AV501" s="156"/>
    </row>
    <row r="502" spans="1:48">
      <c r="A502" s="14" t="str">
        <f>'data organization'!S503</f>
        <v>500:18:3.22:HS</v>
      </c>
      <c r="B502">
        <v>154.93614196777344</v>
      </c>
      <c r="C502">
        <v>154.9432373046875</v>
      </c>
      <c r="D502">
        <v>154.95269775390625</v>
      </c>
      <c r="E502">
        <v>154.95269775390625</v>
      </c>
      <c r="F502">
        <v>154.94087219238281</v>
      </c>
      <c r="G502">
        <v>154.94560241699219</v>
      </c>
      <c r="H502">
        <v>154.95269775390625</v>
      </c>
      <c r="I502">
        <v>154.93377685546875</v>
      </c>
      <c r="J502">
        <v>154.92195129394531</v>
      </c>
      <c r="K502">
        <v>154.93850708007812</v>
      </c>
      <c r="L502">
        <v>154.92904663085937</v>
      </c>
      <c r="M502">
        <v>154.92431640625</v>
      </c>
      <c r="N502">
        <v>154.93850708007812</v>
      </c>
      <c r="O502">
        <v>154.92431640625</v>
      </c>
      <c r="P502">
        <v>154.90776062011719</v>
      </c>
      <c r="Q502">
        <v>154.92668151855469</v>
      </c>
      <c r="R502">
        <v>154.94796752929687</v>
      </c>
      <c r="U502">
        <v>154.94087219238281</v>
      </c>
      <c r="V502">
        <v>154.94087219238281</v>
      </c>
      <c r="W502">
        <v>154.9432373046875</v>
      </c>
      <c r="Z502">
        <v>154.93377685546875</v>
      </c>
      <c r="AA502">
        <v>154.95269775390625</v>
      </c>
      <c r="AB502">
        <v>154.93614196777344</v>
      </c>
      <c r="AC502">
        <v>154.93377685546875</v>
      </c>
      <c r="AD502">
        <v>154.92195129394531</v>
      </c>
      <c r="AE502">
        <v>154.583740234375</v>
      </c>
      <c r="AF502">
        <v>154.92904663085937</v>
      </c>
      <c r="AG502">
        <v>154.92668151855469</v>
      </c>
      <c r="AH502" s="2">
        <f t="shared" si="379"/>
        <v>6.7506065848002395E-2</v>
      </c>
      <c r="AI502" s="2">
        <f t="shared" si="380"/>
        <v>154.583740234375</v>
      </c>
      <c r="AJ502" s="2">
        <f t="shared" si="381"/>
        <v>154.82229709280864</v>
      </c>
      <c r="AK502" s="2">
        <f t="shared" si="382"/>
        <v>154.92355619158064</v>
      </c>
      <c r="AL502" s="2">
        <f t="shared" si="383"/>
        <v>155.02481529035265</v>
      </c>
      <c r="AM502" s="2">
        <f t="shared" si="384"/>
        <v>154.95269775390625</v>
      </c>
      <c r="AN502" s="89"/>
      <c r="AO502" s="64">
        <f t="shared" ref="AO502" ca="1" si="436">AN500</f>
        <v>131.35724817224721</v>
      </c>
      <c r="AP502" s="88"/>
      <c r="AQ502" s="88"/>
      <c r="AR502" s="88"/>
      <c r="AS502" s="88"/>
      <c r="AT502" s="2"/>
      <c r="AU502" s="123"/>
      <c r="AV502" s="156"/>
    </row>
    <row r="503" spans="1:48">
      <c r="A503" s="14" t="str">
        <f>'data organization'!S504</f>
        <v>501:18:3.2:HI</v>
      </c>
      <c r="B503">
        <v>135.91592407226562</v>
      </c>
      <c r="C503">
        <v>134.82109069824219</v>
      </c>
      <c r="D503">
        <v>139.04402160644531</v>
      </c>
      <c r="E503">
        <v>146.86427307128906</v>
      </c>
      <c r="F503">
        <v>137.32356262207031</v>
      </c>
      <c r="G503">
        <v>131.84939575195312</v>
      </c>
      <c r="H503">
        <v>134.0390625</v>
      </c>
      <c r="I503">
        <v>130.59815979003906</v>
      </c>
      <c r="J503">
        <v>130.91096496582031</v>
      </c>
      <c r="K503">
        <v>145.30021667480469</v>
      </c>
      <c r="L503">
        <v>125.28038787841797</v>
      </c>
      <c r="M503">
        <v>111.20393371582031</v>
      </c>
      <c r="N503">
        <v>124.49835968017578</v>
      </c>
      <c r="O503">
        <v>117.77294921875</v>
      </c>
      <c r="P503">
        <v>110.10910034179687</v>
      </c>
      <c r="Q503">
        <v>109.63988494873047</v>
      </c>
      <c r="R503">
        <v>122.62149810791016</v>
      </c>
      <c r="U503">
        <v>171.732666015625</v>
      </c>
      <c r="V503">
        <v>127.62645721435547</v>
      </c>
      <c r="W503">
        <v>131.84939575195312</v>
      </c>
      <c r="Z503">
        <v>137.63638305664062</v>
      </c>
      <c r="AA503">
        <v>161.72274780273437</v>
      </c>
      <c r="AB503">
        <v>125.12397766113281</v>
      </c>
      <c r="AC503">
        <v>131.53659057617187</v>
      </c>
      <c r="AD503">
        <v>145.76943969726562</v>
      </c>
      <c r="AE503">
        <v>91.809722900390625</v>
      </c>
      <c r="AF503">
        <v>114.33203887939453</v>
      </c>
      <c r="AG503">
        <v>113.39360809326172</v>
      </c>
      <c r="AH503" s="2">
        <f t="shared" si="379"/>
        <v>16.355915792291587</v>
      </c>
      <c r="AI503" s="2">
        <f t="shared" si="380"/>
        <v>91.809722900390625</v>
      </c>
      <c r="AJ503" s="2">
        <f t="shared" si="381"/>
        <v>105.47776250061466</v>
      </c>
      <c r="AK503" s="2">
        <f t="shared" si="382"/>
        <v>130.01163618905204</v>
      </c>
      <c r="AL503" s="2">
        <f t="shared" si="383"/>
        <v>154.54550987748942</v>
      </c>
      <c r="AM503" s="2">
        <f t="shared" si="384"/>
        <v>171.732666015625</v>
      </c>
      <c r="AN503" s="89">
        <f ca="1">INDIRECT("'calcBLUE(2)'!R"&amp;ROW('calcBLUE(2)'!$V$17)+(ROW(AN503)-ROW($AN$116))/3&amp;"C"&amp;COLUMN('calcBLUE(2)'!$V$17),FALSE)</f>
        <v>130.65159380057165</v>
      </c>
      <c r="AO503" s="64">
        <f t="shared" ref="AO503" ca="1" si="437">AN503</f>
        <v>130.65159380057165</v>
      </c>
      <c r="AP503" s="88">
        <f>AK503-AK506</f>
        <v>0.78202492850167005</v>
      </c>
      <c r="AQ503" s="88">
        <f>AK504-AK507</f>
        <v>0.85361943926130834</v>
      </c>
      <c r="AR503" s="88">
        <f>AK505-AK508</f>
        <v>0.17755453927176745</v>
      </c>
      <c r="AS503" s="88">
        <f>data3!AM503</f>
        <v>2.369393071820669E-2</v>
      </c>
      <c r="AT503" s="2"/>
      <c r="AU503" s="123"/>
      <c r="AV503" s="156"/>
    </row>
    <row r="504" spans="1:48">
      <c r="A504" s="14" t="str">
        <f>'data organization'!S505</f>
        <v>502:18:3.2:LO</v>
      </c>
      <c r="B504">
        <v>131.43739318847656</v>
      </c>
      <c r="C504">
        <v>133.51454162597656</v>
      </c>
      <c r="D504">
        <v>137.02220153808594</v>
      </c>
      <c r="E504">
        <v>150.51499938964844</v>
      </c>
      <c r="F504">
        <v>135.00228881835937</v>
      </c>
      <c r="G504">
        <v>132.49026489257812</v>
      </c>
      <c r="H504">
        <v>134.24124145507812</v>
      </c>
      <c r="I504">
        <v>127.11146545410156</v>
      </c>
      <c r="J504">
        <v>123.27191925048828</v>
      </c>
      <c r="K504">
        <v>135.75761413574219</v>
      </c>
      <c r="L504">
        <v>122.39070892333984</v>
      </c>
      <c r="M504">
        <v>118.77432250976562</v>
      </c>
      <c r="N504">
        <v>129.72648620605469</v>
      </c>
      <c r="O504">
        <v>115.62714385986328</v>
      </c>
      <c r="P504">
        <v>109.80201721191406</v>
      </c>
      <c r="Q504">
        <v>110.79194641113281</v>
      </c>
      <c r="R504">
        <v>125.15449523925781</v>
      </c>
      <c r="U504">
        <v>158.58892822265625</v>
      </c>
      <c r="V504">
        <v>133.22842407226562</v>
      </c>
      <c r="W504">
        <v>133.43441772460937</v>
      </c>
      <c r="Z504">
        <v>138.97917175292969</v>
      </c>
      <c r="AA504">
        <v>157.71343994140625</v>
      </c>
      <c r="AB504">
        <v>124.23323059082031</v>
      </c>
      <c r="AC504">
        <v>132.74777221679687</v>
      </c>
      <c r="AD504">
        <v>137.36552429199219</v>
      </c>
      <c r="AE504">
        <v>91.531242370605469</v>
      </c>
      <c r="AF504">
        <v>113.05218505859375</v>
      </c>
      <c r="AG504">
        <v>112.60013580322266</v>
      </c>
      <c r="AH504" s="2">
        <f t="shared" si="379"/>
        <v>14.43194325555835</v>
      </c>
      <c r="AI504" s="2">
        <f t="shared" si="380"/>
        <v>91.531242370605469</v>
      </c>
      <c r="AJ504" s="2">
        <f t="shared" si="381"/>
        <v>107.14156805079683</v>
      </c>
      <c r="AK504" s="2">
        <f t="shared" si="382"/>
        <v>128.78948293413436</v>
      </c>
      <c r="AL504" s="2">
        <f t="shared" si="383"/>
        <v>150.43739781747189</v>
      </c>
      <c r="AM504" s="2">
        <f t="shared" si="384"/>
        <v>158.58892822265625</v>
      </c>
      <c r="AN504" s="89"/>
      <c r="AO504" s="64">
        <f t="shared" ref="AO504" ca="1" si="438">AN503</f>
        <v>130.65159380057165</v>
      </c>
      <c r="AP504" s="88"/>
      <c r="AQ504" s="88"/>
      <c r="AR504" s="88"/>
      <c r="AS504" s="88"/>
      <c r="AT504" s="2"/>
      <c r="AU504" s="123"/>
      <c r="AV504" s="156"/>
    </row>
    <row r="505" spans="1:48">
      <c r="A505" s="14" t="str">
        <f>'data organization'!S506</f>
        <v>503:18:3.2:HS</v>
      </c>
      <c r="B505">
        <v>154.9432373046875</v>
      </c>
      <c r="C505">
        <v>154.9432373046875</v>
      </c>
      <c r="D505">
        <v>154.94560241699219</v>
      </c>
      <c r="E505">
        <v>154.95033264160156</v>
      </c>
      <c r="F505">
        <v>154.93614196777344</v>
      </c>
      <c r="G505">
        <v>154.94560241699219</v>
      </c>
      <c r="H505">
        <v>154.95033264160156</v>
      </c>
      <c r="I505">
        <v>154.93850708007812</v>
      </c>
      <c r="J505">
        <v>154.92668151855469</v>
      </c>
      <c r="K505">
        <v>154.93614196777344</v>
      </c>
      <c r="L505">
        <v>154.93141174316406</v>
      </c>
      <c r="M505">
        <v>154.92668151855469</v>
      </c>
      <c r="N505">
        <v>154.94087219238281</v>
      </c>
      <c r="O505">
        <v>154.92668151855469</v>
      </c>
      <c r="P505">
        <v>154.91249084472656</v>
      </c>
      <c r="Q505">
        <v>154.92668151855469</v>
      </c>
      <c r="R505">
        <v>154.95269775390625</v>
      </c>
      <c r="U505">
        <v>154.9432373046875</v>
      </c>
      <c r="V505">
        <v>154.9432373046875</v>
      </c>
      <c r="W505">
        <v>154.9432373046875</v>
      </c>
      <c r="Z505">
        <v>154.94087219238281</v>
      </c>
      <c r="AA505">
        <v>154.95033264160156</v>
      </c>
      <c r="AB505">
        <v>154.92668151855469</v>
      </c>
      <c r="AC505">
        <v>154.93141174316406</v>
      </c>
      <c r="AD505">
        <v>154.91958618164062</v>
      </c>
      <c r="AE505">
        <v>147.48828125</v>
      </c>
      <c r="AF505">
        <v>154.91958618164062</v>
      </c>
      <c r="AG505">
        <v>154.92195129394531</v>
      </c>
      <c r="AH505" s="2">
        <f t="shared" si="379"/>
        <v>1.4075384005700169</v>
      </c>
      <c r="AI505" s="2">
        <f t="shared" si="380"/>
        <v>147.48828125</v>
      </c>
      <c r="AJ505" s="2">
        <f t="shared" si="381"/>
        <v>152.55875487298707</v>
      </c>
      <c r="AK505" s="2">
        <f t="shared" si="382"/>
        <v>154.67006247384208</v>
      </c>
      <c r="AL505" s="2">
        <f t="shared" si="383"/>
        <v>156.78137007469709</v>
      </c>
      <c r="AM505" s="2">
        <f t="shared" si="384"/>
        <v>154.95269775390625</v>
      </c>
      <c r="AN505" s="89"/>
      <c r="AO505" s="64">
        <f t="shared" ref="AO505" ca="1" si="439">AN503</f>
        <v>130.65159380057165</v>
      </c>
      <c r="AP505" s="88"/>
      <c r="AQ505" s="88"/>
      <c r="AR505" s="88"/>
      <c r="AS505" s="88"/>
      <c r="AT505" s="2"/>
      <c r="AU505" s="123"/>
      <c r="AV505" s="156"/>
    </row>
    <row r="506" spans="1:48">
      <c r="A506" s="14" t="str">
        <f>'data organization'!S507</f>
        <v>504:18:3.18:HI</v>
      </c>
      <c r="B506">
        <v>135.13389587402344</v>
      </c>
      <c r="C506">
        <v>133.88265991210937</v>
      </c>
      <c r="D506">
        <v>138.26199340820312</v>
      </c>
      <c r="E506">
        <v>145.92584228515625</v>
      </c>
      <c r="F506">
        <v>136.54154968261719</v>
      </c>
      <c r="G506">
        <v>131.06736755371094</v>
      </c>
      <c r="H506">
        <v>133.25703430175781</v>
      </c>
      <c r="I506">
        <v>129.81613159179687</v>
      </c>
      <c r="J506">
        <v>130.12893676757812</v>
      </c>
      <c r="K506">
        <v>144.51820373535156</v>
      </c>
      <c r="L506">
        <v>124.49835968017578</v>
      </c>
      <c r="M506">
        <v>110.57831573486328</v>
      </c>
      <c r="N506">
        <v>123.71633148193359</v>
      </c>
      <c r="O506">
        <v>116.99092102050781</v>
      </c>
      <c r="P506">
        <v>109.48348236083984</v>
      </c>
      <c r="Q506">
        <v>109.01426696777344</v>
      </c>
      <c r="R506">
        <v>121.8394775390625</v>
      </c>
      <c r="U506">
        <v>170.63783264160156</v>
      </c>
      <c r="V506">
        <v>126.84443664550781</v>
      </c>
      <c r="W506">
        <v>131.06736755371094</v>
      </c>
      <c r="Z506">
        <v>136.69795227050781</v>
      </c>
      <c r="AA506">
        <v>160.78431701660156</v>
      </c>
      <c r="AB506">
        <v>124.34195709228516</v>
      </c>
      <c r="AC506">
        <v>130.75456237792969</v>
      </c>
      <c r="AD506">
        <v>144.98741149902344</v>
      </c>
      <c r="AE506">
        <v>91.340507507324219</v>
      </c>
      <c r="AF506">
        <v>113.55001068115234</v>
      </c>
      <c r="AG506">
        <v>112.76799011230469</v>
      </c>
      <c r="AH506" s="2">
        <f t="shared" si="379"/>
        <v>16.250995611915982</v>
      </c>
      <c r="AI506" s="2">
        <f t="shared" si="380"/>
        <v>91.340507507324219</v>
      </c>
      <c r="AJ506" s="2">
        <f t="shared" si="381"/>
        <v>104.8531178426764</v>
      </c>
      <c r="AK506" s="2">
        <f t="shared" si="382"/>
        <v>129.22961126055037</v>
      </c>
      <c r="AL506" s="2">
        <f t="shared" si="383"/>
        <v>153.60610467842434</v>
      </c>
      <c r="AM506" s="2">
        <f t="shared" si="384"/>
        <v>170.63783264160156</v>
      </c>
      <c r="AN506" s="89">
        <f ca="1">INDIRECT("'calcBLUE(2)'!R"&amp;ROW('calcBLUE(2)'!$V$17)+(ROW(AN506)-ROW($AN$116))/3&amp;"C"&amp;COLUMN('calcBLUE(2)'!$V$17),FALSE)</f>
        <v>129.86622067900814</v>
      </c>
      <c r="AO506" s="64">
        <f t="shared" ref="AO506" ca="1" si="440">AN506</f>
        <v>129.86622067900814</v>
      </c>
      <c r="AP506" s="88">
        <f>AK506-AK509</f>
        <v>0.78761264256070262</v>
      </c>
      <c r="AQ506" s="88">
        <f>AK507-AK510</f>
        <v>0.86486053466796875</v>
      </c>
      <c r="AR506" s="88">
        <f>AK508-AK511</f>
        <v>0.1033063616071388</v>
      </c>
      <c r="AS506" s="88">
        <f>data3!AM506</f>
        <v>2.4516951653265284E-2</v>
      </c>
      <c r="AT506" s="2"/>
      <c r="AU506" s="123"/>
      <c r="AV506" s="156"/>
    </row>
    <row r="507" spans="1:48">
      <c r="A507" s="14" t="str">
        <f>'data organization'!S508</f>
        <v>505:18:3.18:LO</v>
      </c>
      <c r="B507">
        <v>130.76219177246094</v>
      </c>
      <c r="C507">
        <v>132.99382019042969</v>
      </c>
      <c r="D507">
        <v>136.30120849609375</v>
      </c>
      <c r="E507">
        <v>149.38772583007812</v>
      </c>
      <c r="F507">
        <v>134.08674621582031</v>
      </c>
      <c r="G507">
        <v>131.59190368652344</v>
      </c>
      <c r="H507">
        <v>133.54887390136719</v>
      </c>
      <c r="I507">
        <v>125.66376495361328</v>
      </c>
      <c r="J507">
        <v>122.60242462158203</v>
      </c>
      <c r="K507">
        <v>134.73907470703125</v>
      </c>
      <c r="L507">
        <v>121.72121429443359</v>
      </c>
      <c r="M507">
        <v>117.82444763183594</v>
      </c>
      <c r="N507">
        <v>129.04554748535156</v>
      </c>
      <c r="O507">
        <v>114.70015716552734</v>
      </c>
      <c r="P507">
        <v>109.21835327148437</v>
      </c>
      <c r="Q507">
        <v>109.98512268066406</v>
      </c>
      <c r="R507">
        <v>124.25612640380859</v>
      </c>
      <c r="U507">
        <v>157.71343994140625</v>
      </c>
      <c r="V507">
        <v>132.54177856445312</v>
      </c>
      <c r="W507">
        <v>132.63333129882812</v>
      </c>
      <c r="Z507">
        <v>138.23529052734375</v>
      </c>
      <c r="AA507">
        <v>156.37445068359375</v>
      </c>
      <c r="AB507">
        <v>123.37491607666016</v>
      </c>
      <c r="AC507">
        <v>131.78645324707031</v>
      </c>
      <c r="AD507">
        <v>136.28404235839844</v>
      </c>
      <c r="AE507">
        <v>90.856033325195313</v>
      </c>
      <c r="AF507">
        <v>111.99931335449219</v>
      </c>
      <c r="AG507">
        <v>111.97642517089844</v>
      </c>
      <c r="AH507" s="2">
        <f t="shared" si="379"/>
        <v>14.354572522417849</v>
      </c>
      <c r="AI507" s="2">
        <f t="shared" si="380"/>
        <v>90.856033325195313</v>
      </c>
      <c r="AJ507" s="2">
        <f t="shared" si="381"/>
        <v>106.40400471124627</v>
      </c>
      <c r="AK507" s="2">
        <f t="shared" si="382"/>
        <v>127.93586349487305</v>
      </c>
      <c r="AL507" s="2">
        <f t="shared" si="383"/>
        <v>149.46772227849982</v>
      </c>
      <c r="AM507" s="2">
        <f t="shared" si="384"/>
        <v>157.71343994140625</v>
      </c>
      <c r="AN507" s="89"/>
      <c r="AO507" s="64">
        <f t="shared" ref="AO507" ca="1" si="441">AN506</f>
        <v>129.86622067900814</v>
      </c>
      <c r="AP507" s="88"/>
      <c r="AQ507" s="88"/>
      <c r="AR507" s="88"/>
      <c r="AS507" s="88"/>
      <c r="AT507" s="2"/>
      <c r="AU507" s="123"/>
      <c r="AV507" s="156"/>
    </row>
    <row r="508" spans="1:48">
      <c r="A508" s="14" t="str">
        <f>'data organization'!S509</f>
        <v>506:18:3.18:HS</v>
      </c>
      <c r="B508">
        <v>154.93614196777344</v>
      </c>
      <c r="C508">
        <v>154.94560241699219</v>
      </c>
      <c r="D508">
        <v>154.94560241699219</v>
      </c>
      <c r="E508">
        <v>154.95506286621094</v>
      </c>
      <c r="F508">
        <v>154.94087219238281</v>
      </c>
      <c r="G508">
        <v>154.94560241699219</v>
      </c>
      <c r="H508">
        <v>154.95033264160156</v>
      </c>
      <c r="I508">
        <v>154.93850708007812</v>
      </c>
      <c r="J508">
        <v>154.92431640625</v>
      </c>
      <c r="K508">
        <v>154.9432373046875</v>
      </c>
      <c r="L508">
        <v>154.92668151855469</v>
      </c>
      <c r="M508">
        <v>154.92668151855469</v>
      </c>
      <c r="N508">
        <v>154.9432373046875</v>
      </c>
      <c r="O508">
        <v>154.91722106933594</v>
      </c>
      <c r="P508">
        <v>154.90776062011719</v>
      </c>
      <c r="Q508">
        <v>154.92431640625</v>
      </c>
      <c r="R508">
        <v>154.95033264160156</v>
      </c>
      <c r="U508">
        <v>154.94560241699219</v>
      </c>
      <c r="V508">
        <v>154.93850708007812</v>
      </c>
      <c r="W508">
        <v>154.94560241699219</v>
      </c>
      <c r="Z508">
        <v>154.93850708007812</v>
      </c>
      <c r="AA508">
        <v>154.94560241699219</v>
      </c>
      <c r="AB508">
        <v>154.93377685546875</v>
      </c>
      <c r="AC508">
        <v>154.93614196777344</v>
      </c>
      <c r="AD508">
        <v>154.91722106933594</v>
      </c>
      <c r="AE508">
        <v>142.51911926269531</v>
      </c>
      <c r="AF508">
        <v>154.92195129394531</v>
      </c>
      <c r="AG508">
        <v>154.92668151855469</v>
      </c>
      <c r="AH508" s="2">
        <f t="shared" si="379"/>
        <v>2.3465929183558529</v>
      </c>
      <c r="AI508" s="2">
        <f t="shared" si="380"/>
        <v>142.51911926269531</v>
      </c>
      <c r="AJ508" s="2">
        <f t="shared" si="381"/>
        <v>150.97261855703653</v>
      </c>
      <c r="AK508" s="2">
        <f t="shared" si="382"/>
        <v>154.49250793457031</v>
      </c>
      <c r="AL508" s="2">
        <f t="shared" si="383"/>
        <v>158.0123973121041</v>
      </c>
      <c r="AM508" s="2">
        <f t="shared" si="384"/>
        <v>154.95506286621094</v>
      </c>
      <c r="AN508" s="89"/>
      <c r="AO508" s="64">
        <f t="shared" ref="AO508" ca="1" si="442">AN506</f>
        <v>129.86622067900814</v>
      </c>
      <c r="AP508" s="88"/>
      <c r="AQ508" s="88"/>
      <c r="AR508" s="88"/>
      <c r="AS508" s="88"/>
      <c r="AT508" s="2"/>
      <c r="AU508" s="123"/>
      <c r="AV508" s="156"/>
    </row>
    <row r="509" spans="1:48">
      <c r="A509" s="14" t="str">
        <f>'data organization'!S510</f>
        <v>507:18:3.16:HI</v>
      </c>
      <c r="B509">
        <v>134.35186767578125</v>
      </c>
      <c r="C509">
        <v>133.10063171386719</v>
      </c>
      <c r="D509">
        <v>137.32356262207031</v>
      </c>
      <c r="E509">
        <v>144.98741149902344</v>
      </c>
      <c r="F509">
        <v>135.759521484375</v>
      </c>
      <c r="G509">
        <v>130.28533935546875</v>
      </c>
      <c r="H509">
        <v>132.318603515625</v>
      </c>
      <c r="I509">
        <v>129.03410339355469</v>
      </c>
      <c r="J509">
        <v>129.34690856933594</v>
      </c>
      <c r="K509">
        <v>143.57977294921875</v>
      </c>
      <c r="L509">
        <v>123.71633148193359</v>
      </c>
      <c r="M509">
        <v>109.79629516601562</v>
      </c>
      <c r="N509">
        <v>122.93431091308594</v>
      </c>
      <c r="O509">
        <v>116.36530303955078</v>
      </c>
      <c r="P509">
        <v>108.85786437988281</v>
      </c>
      <c r="Q509">
        <v>108.23223876953125</v>
      </c>
      <c r="R509">
        <v>121.05744934082031</v>
      </c>
      <c r="U509">
        <v>169.69940185546875</v>
      </c>
      <c r="V509">
        <v>126.21881103515625</v>
      </c>
      <c r="W509">
        <v>130.28533935546875</v>
      </c>
      <c r="Z509">
        <v>135.91592407226562</v>
      </c>
      <c r="AA509">
        <v>159.84588623046875</v>
      </c>
      <c r="AB509">
        <v>123.55992889404297</v>
      </c>
      <c r="AC509">
        <v>129.9725341796875</v>
      </c>
      <c r="AD509">
        <v>144.04898071289062</v>
      </c>
      <c r="AE509">
        <v>90.714881896972656</v>
      </c>
      <c r="AF509">
        <v>112.92439270019531</v>
      </c>
      <c r="AG509">
        <v>112.14236450195312</v>
      </c>
      <c r="AH509" s="2">
        <f t="shared" si="379"/>
        <v>16.166240270693176</v>
      </c>
      <c r="AI509" s="2">
        <f t="shared" si="380"/>
        <v>90.714881896972656</v>
      </c>
      <c r="AJ509" s="2">
        <f t="shared" si="381"/>
        <v>104.19263821194991</v>
      </c>
      <c r="AK509" s="2">
        <f t="shared" si="382"/>
        <v>128.44199861798967</v>
      </c>
      <c r="AL509" s="2">
        <f t="shared" si="383"/>
        <v>152.69135902402942</v>
      </c>
      <c r="AM509" s="2">
        <f t="shared" si="384"/>
        <v>169.69940185546875</v>
      </c>
      <c r="AN509" s="89">
        <f ca="1">INDIRECT("'calcBLUE(2)'!R"&amp;ROW('calcBLUE(2)'!$V$17)+(ROW(AN509)-ROW($AN$116))/3&amp;"C"&amp;COLUMN('calcBLUE(2)'!$V$17),FALSE)</f>
        <v>129.05356721596959</v>
      </c>
      <c r="AO509" s="64">
        <f t="shared" ref="AO509" ca="1" si="443">AN509</f>
        <v>129.05356721596959</v>
      </c>
      <c r="AP509" s="88">
        <f>AK509-AK512</f>
        <v>0.82671110970632355</v>
      </c>
      <c r="AQ509" s="88">
        <f>AK510-AK513</f>
        <v>0.81376947675433087</v>
      </c>
      <c r="AR509" s="88">
        <f>AK511-AK514</f>
        <v>7.2812761579257312E-2</v>
      </c>
      <c r="AS509" s="88">
        <f>data3!AM509</f>
        <v>2.2901804216446386E-2</v>
      </c>
      <c r="AT509" s="2"/>
      <c r="AU509" s="123"/>
      <c r="AV509" s="156"/>
    </row>
    <row r="510" spans="1:48">
      <c r="A510" s="14" t="str">
        <f>'data organization'!S511</f>
        <v>508:18:3.16:LO</v>
      </c>
      <c r="B510">
        <v>129.86381530761719</v>
      </c>
      <c r="C510">
        <v>132.27854919433594</v>
      </c>
      <c r="D510">
        <v>135.37994384765625</v>
      </c>
      <c r="E510">
        <v>148.22613525390625</v>
      </c>
      <c r="F510">
        <v>132.79927062988281</v>
      </c>
      <c r="G510">
        <v>131.04829406738281</v>
      </c>
      <c r="H510">
        <v>133.11970520019531</v>
      </c>
      <c r="I510">
        <v>124.38773345947266</v>
      </c>
      <c r="J510">
        <v>121.50949859619141</v>
      </c>
      <c r="K510">
        <v>134.06385803222656</v>
      </c>
      <c r="L510">
        <v>120.84573364257812</v>
      </c>
      <c r="M510">
        <v>117.02334594726562</v>
      </c>
      <c r="N510">
        <v>128.27877807617187</v>
      </c>
      <c r="O510">
        <v>113.67589569091797</v>
      </c>
      <c r="P510">
        <v>108.68619537353516</v>
      </c>
      <c r="Q510">
        <v>109.33852386474609</v>
      </c>
      <c r="R510">
        <v>123.42069244384766</v>
      </c>
      <c r="U510">
        <v>156.91806030273438</v>
      </c>
      <c r="V510">
        <v>131.60906982421875</v>
      </c>
      <c r="W510">
        <v>131.96383666992187</v>
      </c>
      <c r="Z510">
        <v>137.1995849609375</v>
      </c>
      <c r="AA510">
        <v>155.10414123535156</v>
      </c>
      <c r="AB510">
        <v>122.53376007080078</v>
      </c>
      <c r="AC510">
        <v>130.87663269042969</v>
      </c>
      <c r="AD510">
        <v>135.43144226074219</v>
      </c>
      <c r="AE510">
        <v>90.335319519042969</v>
      </c>
      <c r="AF510">
        <v>110.96932983398437</v>
      </c>
      <c r="AG510">
        <v>111.10093688964844</v>
      </c>
      <c r="AH510" s="2">
        <f t="shared" si="379"/>
        <v>14.276007538394806</v>
      </c>
      <c r="AI510" s="2">
        <f t="shared" si="380"/>
        <v>90.335319519042969</v>
      </c>
      <c r="AJ510" s="2">
        <f t="shared" si="381"/>
        <v>105.65699165261287</v>
      </c>
      <c r="AK510" s="2">
        <f t="shared" si="382"/>
        <v>127.07100296020508</v>
      </c>
      <c r="AL510" s="2">
        <f t="shared" si="383"/>
        <v>148.48501426779728</v>
      </c>
      <c r="AM510" s="2">
        <f t="shared" si="384"/>
        <v>156.91806030273438</v>
      </c>
      <c r="AN510" s="89"/>
      <c r="AO510" s="64">
        <f t="shared" ref="AO510" ca="1" si="444">AN509</f>
        <v>129.05356721596959</v>
      </c>
      <c r="AP510" s="88"/>
      <c r="AQ510" s="88"/>
      <c r="AR510" s="88"/>
      <c r="AS510" s="88"/>
      <c r="AT510" s="2"/>
      <c r="AU510" s="123"/>
      <c r="AV510" s="156"/>
    </row>
    <row r="511" spans="1:48">
      <c r="A511" s="14" t="str">
        <f>'data organization'!S512</f>
        <v>509:18:3.16:HS</v>
      </c>
      <c r="B511">
        <v>154.93850708007812</v>
      </c>
      <c r="C511">
        <v>154.9432373046875</v>
      </c>
      <c r="D511">
        <v>154.9432373046875</v>
      </c>
      <c r="E511">
        <v>154.94560241699219</v>
      </c>
      <c r="F511">
        <v>154.93850708007812</v>
      </c>
      <c r="G511">
        <v>154.94087219238281</v>
      </c>
      <c r="H511">
        <v>154.95033264160156</v>
      </c>
      <c r="I511">
        <v>154.93614196777344</v>
      </c>
      <c r="J511">
        <v>154.92195129394531</v>
      </c>
      <c r="K511">
        <v>154.93850708007812</v>
      </c>
      <c r="L511">
        <v>154.93377685546875</v>
      </c>
      <c r="M511">
        <v>154.93377685546875</v>
      </c>
      <c r="N511">
        <v>154.93850708007812</v>
      </c>
      <c r="O511">
        <v>154.91958618164062</v>
      </c>
      <c r="P511">
        <v>154.90776062011719</v>
      </c>
      <c r="Q511">
        <v>154.92195129394531</v>
      </c>
      <c r="R511">
        <v>154.94560241699219</v>
      </c>
      <c r="U511">
        <v>154.94087219238281</v>
      </c>
      <c r="V511">
        <v>154.93850708007812</v>
      </c>
      <c r="W511">
        <v>154.94087219238281</v>
      </c>
      <c r="Z511">
        <v>154.93614196777344</v>
      </c>
      <c r="AA511">
        <v>154.94796752929687</v>
      </c>
      <c r="AB511">
        <v>154.93377685546875</v>
      </c>
      <c r="AC511">
        <v>154.93141174316406</v>
      </c>
      <c r="AD511">
        <v>154.92431640625</v>
      </c>
      <c r="AE511">
        <v>139.66201782226562</v>
      </c>
      <c r="AF511">
        <v>154.92195129394531</v>
      </c>
      <c r="AG511">
        <v>154.92195129394531</v>
      </c>
      <c r="AH511" s="2">
        <f t="shared" si="379"/>
        <v>2.88627417293098</v>
      </c>
      <c r="AI511" s="2">
        <f t="shared" si="380"/>
        <v>139.66201782226562</v>
      </c>
      <c r="AJ511" s="2">
        <f t="shared" si="381"/>
        <v>150.05979031356671</v>
      </c>
      <c r="AK511" s="2">
        <f t="shared" si="382"/>
        <v>154.38920157296317</v>
      </c>
      <c r="AL511" s="2">
        <f t="shared" si="383"/>
        <v>158.71861283235964</v>
      </c>
      <c r="AM511" s="2">
        <f t="shared" si="384"/>
        <v>154.95033264160156</v>
      </c>
      <c r="AN511" s="89"/>
      <c r="AO511" s="64">
        <f t="shared" ref="AO511" ca="1" si="445">AN509</f>
        <v>129.05356721596959</v>
      </c>
      <c r="AP511" s="88"/>
      <c r="AQ511" s="88"/>
      <c r="AR511" s="88"/>
      <c r="AS511" s="88"/>
      <c r="AT511" s="2"/>
      <c r="AU511" s="123"/>
      <c r="AV511" s="156"/>
    </row>
    <row r="512" spans="1:48">
      <c r="A512" s="14" t="str">
        <f>'data organization'!S513</f>
        <v>510:18:3.14:HI</v>
      </c>
      <c r="B512">
        <v>133.41343688964844</v>
      </c>
      <c r="C512">
        <v>132.318603515625</v>
      </c>
      <c r="D512">
        <v>136.54154968261719</v>
      </c>
      <c r="E512">
        <v>144.04898071289062</v>
      </c>
      <c r="F512">
        <v>134.82109069824219</v>
      </c>
      <c r="G512">
        <v>129.34690856933594</v>
      </c>
      <c r="H512">
        <v>131.53659057617187</v>
      </c>
      <c r="I512">
        <v>128.2520751953125</v>
      </c>
      <c r="J512">
        <v>128.40847778320312</v>
      </c>
      <c r="K512">
        <v>142.64134216308594</v>
      </c>
      <c r="L512">
        <v>122.93431091308594</v>
      </c>
      <c r="M512">
        <v>109.17066955566406</v>
      </c>
      <c r="N512">
        <v>122.15228271484375</v>
      </c>
      <c r="O512">
        <v>115.58327484130859</v>
      </c>
      <c r="P512">
        <v>108.07583618164062</v>
      </c>
      <c r="Q512">
        <v>107.60662078857422</v>
      </c>
      <c r="R512">
        <v>120.27542877197266</v>
      </c>
      <c r="U512">
        <v>168.60456848144531</v>
      </c>
      <c r="V512">
        <v>125.28038787841797</v>
      </c>
      <c r="W512">
        <v>129.50332641601562</v>
      </c>
      <c r="Z512">
        <v>135.13389587402344</v>
      </c>
      <c r="AA512">
        <v>158.75105285644531</v>
      </c>
      <c r="AB512">
        <v>122.77790832519531</v>
      </c>
      <c r="AC512">
        <v>129.19050598144531</v>
      </c>
      <c r="AD512">
        <v>143.11054992675781</v>
      </c>
      <c r="AE512">
        <v>90.24566650390625</v>
      </c>
      <c r="AF512">
        <v>112.14236450195312</v>
      </c>
      <c r="AG512">
        <v>111.36034393310547</v>
      </c>
      <c r="AH512" s="2">
        <f t="shared" si="379"/>
        <v>16.051479995777687</v>
      </c>
      <c r="AI512" s="2">
        <f t="shared" si="380"/>
        <v>90.24566650390625</v>
      </c>
      <c r="AJ512" s="2">
        <f t="shared" si="381"/>
        <v>103.53806751461681</v>
      </c>
      <c r="AK512" s="2">
        <f t="shared" si="382"/>
        <v>127.61528750828334</v>
      </c>
      <c r="AL512" s="2">
        <f t="shared" si="383"/>
        <v>151.69250750194988</v>
      </c>
      <c r="AM512" s="2">
        <f t="shared" si="384"/>
        <v>168.60456848144531</v>
      </c>
      <c r="AN512" s="89">
        <f ca="1">INDIRECT("'calcBLUE(2)'!R"&amp;ROW('calcBLUE(2)'!$V$17)+(ROW(AN512)-ROW($AN$116))/3&amp;"C"&amp;COLUMN('calcBLUE(2)'!$V$17),FALSE)</f>
        <v>128.29445039061795</v>
      </c>
      <c r="AO512" s="64">
        <f t="shared" ref="AO512" ca="1" si="446">AN512</f>
        <v>128.29445039061795</v>
      </c>
      <c r="AP512" s="88">
        <f>AK512-AK515</f>
        <v>0.78202411106654779</v>
      </c>
      <c r="AQ512" s="88">
        <f>AK513-AK516</f>
        <v>0.86567633492605012</v>
      </c>
      <c r="AR512" s="88">
        <f>AK514-AK517</f>
        <v>1.055908203125E-2</v>
      </c>
      <c r="AS512" s="88">
        <f>data3!AM512</f>
        <v>2.3936210140105274E-2</v>
      </c>
      <c r="AT512" s="2"/>
      <c r="AU512" s="123"/>
      <c r="AV512" s="156"/>
    </row>
    <row r="513" spans="1:48">
      <c r="A513" s="14" t="str">
        <f>'data organization'!S514</f>
        <v>511:18:3.14:LO</v>
      </c>
      <c r="B513">
        <v>129.20576477050781</v>
      </c>
      <c r="C513">
        <v>131.75212097167969</v>
      </c>
      <c r="D513">
        <v>134.46440124511719</v>
      </c>
      <c r="E513">
        <v>147.20759582519531</v>
      </c>
      <c r="F513">
        <v>132.02677917480469</v>
      </c>
      <c r="G513">
        <v>130.48751831054687</v>
      </c>
      <c r="H513">
        <v>133.03387451171875</v>
      </c>
      <c r="I513">
        <v>123.19752502441406</v>
      </c>
      <c r="J513">
        <v>120.84001159667969</v>
      </c>
      <c r="K513">
        <v>133.36003112792969</v>
      </c>
      <c r="L513">
        <v>120.19912719726562</v>
      </c>
      <c r="M513">
        <v>116.37674713134766</v>
      </c>
      <c r="N513">
        <v>127.29457855224609</v>
      </c>
      <c r="O513">
        <v>112.89768981933594</v>
      </c>
      <c r="P513">
        <v>108.28565216064453</v>
      </c>
      <c r="Q513">
        <v>108.46303558349609</v>
      </c>
      <c r="R513">
        <v>122.43648529052734</v>
      </c>
      <c r="U513">
        <v>155.79080200195312</v>
      </c>
      <c r="V513">
        <v>130.93385314941406</v>
      </c>
      <c r="W513">
        <v>130.91096496582031</v>
      </c>
      <c r="Z513">
        <v>136.45570373535156</v>
      </c>
      <c r="AA513">
        <v>153.68505859375</v>
      </c>
      <c r="AB513">
        <v>121.73838043212891</v>
      </c>
      <c r="AC513">
        <v>130.05836486816406</v>
      </c>
      <c r="AD513">
        <v>134.30990600585937</v>
      </c>
      <c r="AE513">
        <v>89.648658752441406</v>
      </c>
      <c r="AF513">
        <v>110.04806518554687</v>
      </c>
      <c r="AG513">
        <v>110.09384155273437</v>
      </c>
      <c r="AH513" s="2">
        <f t="shared" si="379"/>
        <v>14.188496121934104</v>
      </c>
      <c r="AI513" s="2">
        <f t="shared" si="380"/>
        <v>89.648658752441406</v>
      </c>
      <c r="AJ513" s="2">
        <f t="shared" si="381"/>
        <v>104.97448930054959</v>
      </c>
      <c r="AK513" s="2">
        <f t="shared" si="382"/>
        <v>126.25723348345075</v>
      </c>
      <c r="AL513" s="2">
        <f t="shared" si="383"/>
        <v>147.53997766635189</v>
      </c>
      <c r="AM513" s="2">
        <f t="shared" si="384"/>
        <v>155.79080200195312</v>
      </c>
      <c r="AN513" s="89"/>
      <c r="AO513" s="64">
        <f t="shared" ref="AO513" ca="1" si="447">AN512</f>
        <v>128.29445039061795</v>
      </c>
      <c r="AP513" s="88"/>
      <c r="AQ513" s="88"/>
      <c r="AR513" s="88"/>
      <c r="AS513" s="88"/>
      <c r="AT513" s="2"/>
      <c r="AU513" s="123"/>
      <c r="AV513" s="156"/>
    </row>
    <row r="514" spans="1:48">
      <c r="A514" s="14" t="str">
        <f>'data organization'!S515</f>
        <v>512:18:3.14:HS</v>
      </c>
      <c r="B514">
        <v>154.93850708007812</v>
      </c>
      <c r="C514">
        <v>154.94087219238281</v>
      </c>
      <c r="D514">
        <v>154.93850708007812</v>
      </c>
      <c r="E514">
        <v>154.95033264160156</v>
      </c>
      <c r="F514">
        <v>154.9432373046875</v>
      </c>
      <c r="G514">
        <v>154.93850708007812</v>
      </c>
      <c r="H514">
        <v>154.94560241699219</v>
      </c>
      <c r="I514">
        <v>154.93614196777344</v>
      </c>
      <c r="J514">
        <v>154.92195129394531</v>
      </c>
      <c r="K514">
        <v>154.93850708007812</v>
      </c>
      <c r="L514">
        <v>154.93377685546875</v>
      </c>
      <c r="M514">
        <v>154.92431640625</v>
      </c>
      <c r="N514">
        <v>154.93614196777344</v>
      </c>
      <c r="O514">
        <v>154.92195129394531</v>
      </c>
      <c r="P514">
        <v>154.91249084472656</v>
      </c>
      <c r="Q514">
        <v>154.92431640625</v>
      </c>
      <c r="R514">
        <v>154.94796752929687</v>
      </c>
      <c r="U514">
        <v>154.9432373046875</v>
      </c>
      <c r="V514">
        <v>154.93850708007812</v>
      </c>
      <c r="W514">
        <v>154.9432373046875</v>
      </c>
      <c r="Z514">
        <v>154.93377685546875</v>
      </c>
      <c r="AA514">
        <v>154.94796752929687</v>
      </c>
      <c r="AB514">
        <v>154.93141174316406</v>
      </c>
      <c r="AC514">
        <v>154.93141174316406</v>
      </c>
      <c r="AD514">
        <v>154.92195129394531</v>
      </c>
      <c r="AE514">
        <v>137.637451171875</v>
      </c>
      <c r="AF514">
        <v>154.92195129394531</v>
      </c>
      <c r="AG514">
        <v>154.91485595703125</v>
      </c>
      <c r="AH514" s="2">
        <f t="shared" si="379"/>
        <v>3.268780481003323</v>
      </c>
      <c r="AI514" s="2">
        <f t="shared" si="380"/>
        <v>137.637451171875</v>
      </c>
      <c r="AJ514" s="2">
        <f t="shared" si="381"/>
        <v>149.41321808987894</v>
      </c>
      <c r="AK514" s="2">
        <f t="shared" si="382"/>
        <v>154.31638881138392</v>
      </c>
      <c r="AL514" s="2">
        <f t="shared" si="383"/>
        <v>159.21955953288889</v>
      </c>
      <c r="AM514" s="2">
        <f t="shared" si="384"/>
        <v>154.95033264160156</v>
      </c>
      <c r="AN514" s="89"/>
      <c r="AO514" s="64">
        <f t="shared" ref="AO514" ca="1" si="448">AN512</f>
        <v>128.29445039061795</v>
      </c>
      <c r="AP514" s="88"/>
      <c r="AQ514" s="88"/>
      <c r="AR514" s="88"/>
      <c r="AS514" s="88"/>
      <c r="AT514" s="2"/>
      <c r="AU514" s="123"/>
      <c r="AV514" s="156"/>
    </row>
    <row r="515" spans="1:48">
      <c r="A515" s="14" t="str">
        <f>'data organization'!S516</f>
        <v>513:18:3.12:HI</v>
      </c>
      <c r="B515">
        <v>132.63142395019531</v>
      </c>
      <c r="C515">
        <v>131.53659057617187</v>
      </c>
      <c r="D515">
        <v>135.60311889648437</v>
      </c>
      <c r="E515">
        <v>143.26695251464844</v>
      </c>
      <c r="F515">
        <v>134.0390625</v>
      </c>
      <c r="G515">
        <v>128.56489562988281</v>
      </c>
      <c r="H515">
        <v>130.75456237792969</v>
      </c>
      <c r="I515">
        <v>127.47005462646484</v>
      </c>
      <c r="J515">
        <v>127.62645721435547</v>
      </c>
      <c r="K515">
        <v>141.85931396484375</v>
      </c>
      <c r="L515">
        <v>122.15228271484375</v>
      </c>
      <c r="M515">
        <v>108.38864898681641</v>
      </c>
      <c r="N515">
        <v>121.37026214599609</v>
      </c>
      <c r="O515">
        <v>114.80125427246094</v>
      </c>
      <c r="P515">
        <v>107.45021820068359</v>
      </c>
      <c r="Q515">
        <v>106.98100280761719</v>
      </c>
      <c r="R515">
        <v>119.64980316162109</v>
      </c>
      <c r="U515">
        <v>167.50973510742187</v>
      </c>
      <c r="V515">
        <v>124.49835968017578</v>
      </c>
      <c r="W515">
        <v>128.72129821777344</v>
      </c>
      <c r="Z515">
        <v>134.19546508789062</v>
      </c>
      <c r="AA515">
        <v>157.8126220703125</v>
      </c>
      <c r="AB515">
        <v>121.99588012695312</v>
      </c>
      <c r="AC515">
        <v>128.40847778320312</v>
      </c>
      <c r="AD515">
        <v>142.172119140625</v>
      </c>
      <c r="AE515">
        <v>89.620048522949219</v>
      </c>
      <c r="AF515">
        <v>111.51674652099609</v>
      </c>
      <c r="AG515">
        <v>110.73471832275391</v>
      </c>
      <c r="AH515" s="2">
        <f t="shared" ref="AH515:AH578" si="449">STDEV(B515:AG515)</f>
        <v>15.957392972900568</v>
      </c>
      <c r="AI515" s="2">
        <f t="shared" ref="AI515:AI578" si="450">MIN(B515:AG515)</f>
        <v>89.620048522949219</v>
      </c>
      <c r="AJ515" s="2">
        <f t="shared" ref="AJ515:AJ578" si="451">AK515-1.5*AH515</f>
        <v>102.89717393786594</v>
      </c>
      <c r="AK515" s="2">
        <f t="shared" ref="AK515:AK578" si="452">AVERAGE(B515:AG515)</f>
        <v>126.8332633972168</v>
      </c>
      <c r="AL515" s="2">
        <f t="shared" ref="AL515:AL578" si="453">AK515+1.5*AH515</f>
        <v>150.76935285656765</v>
      </c>
      <c r="AM515" s="2">
        <f t="shared" ref="AM515:AM578" si="454">MAX(B515:AG515)</f>
        <v>167.50973510742187</v>
      </c>
      <c r="AN515" s="89">
        <f ca="1">INDIRECT("'calcBLUE(2)'!R"&amp;ROW('calcBLUE(2)'!$V$17)+(ROW(AN515)-ROW($AN$116))/3&amp;"C"&amp;COLUMN('calcBLUE(2)'!$V$17),FALSE)</f>
        <v>127.50104653121994</v>
      </c>
      <c r="AO515" s="64">
        <f t="shared" ref="AO515" ca="1" si="455">AN515</f>
        <v>127.50104653121994</v>
      </c>
      <c r="AP515" s="88">
        <f>AK515-AK518</f>
        <v>0.83229909624371601</v>
      </c>
      <c r="AQ515" s="88">
        <f>AK516-AK519</f>
        <v>0.85280254908970221</v>
      </c>
      <c r="AR515" s="88">
        <f>AK517-AK520</f>
        <v>-3.5899571010048703E-2</v>
      </c>
      <c r="AS515" s="88">
        <f>data3!AM515</f>
        <v>2.3935902503228856E-2</v>
      </c>
      <c r="AT515" s="2"/>
      <c r="AU515" s="123"/>
      <c r="AV515" s="156"/>
    </row>
    <row r="516" spans="1:48">
      <c r="A516" s="14" t="str">
        <f>'data organization'!S517</f>
        <v>514:18:3.12:LO</v>
      </c>
      <c r="B516">
        <v>128.11283874511719</v>
      </c>
      <c r="C516">
        <v>131.20851135253906</v>
      </c>
      <c r="D516">
        <v>133.5660400390625</v>
      </c>
      <c r="E516">
        <v>146.25772094726562</v>
      </c>
      <c r="F516">
        <v>131.19706726074219</v>
      </c>
      <c r="G516">
        <v>130.28724670410156</v>
      </c>
      <c r="H516">
        <v>132.69627380371094</v>
      </c>
      <c r="I516">
        <v>121.58388519287109</v>
      </c>
      <c r="J516">
        <v>120.01029968261719</v>
      </c>
      <c r="K516">
        <v>132.72488403320312</v>
      </c>
      <c r="L516">
        <v>119.63835906982422</v>
      </c>
      <c r="M516">
        <v>115.32959747314453</v>
      </c>
      <c r="N516">
        <v>126.84825134277344</v>
      </c>
      <c r="O516">
        <v>112.0164794921875</v>
      </c>
      <c r="P516">
        <v>107.54177093505859</v>
      </c>
      <c r="Q516">
        <v>107.79927062988281</v>
      </c>
      <c r="R516">
        <v>121.50949859619141</v>
      </c>
      <c r="U516">
        <v>154.21720886230469</v>
      </c>
      <c r="V516">
        <v>129.86381530761719</v>
      </c>
      <c r="W516">
        <v>129.82948303222656</v>
      </c>
      <c r="Z516">
        <v>135.32272338867187</v>
      </c>
      <c r="AA516">
        <v>152.15724182128906</v>
      </c>
      <c r="AB516">
        <v>120.79995727539062</v>
      </c>
      <c r="AC516">
        <v>129.11421203613281</v>
      </c>
      <c r="AD516">
        <v>133.31425476074219</v>
      </c>
      <c r="AE516">
        <v>89.070724487304688</v>
      </c>
      <c r="AF516">
        <v>109.52735137939453</v>
      </c>
      <c r="AG516">
        <v>109.41863250732422</v>
      </c>
      <c r="AH516" s="2">
        <f t="shared" si="449"/>
        <v>14.036488675331098</v>
      </c>
      <c r="AI516" s="2">
        <f t="shared" si="450"/>
        <v>89.070724487304688</v>
      </c>
      <c r="AJ516" s="2">
        <f t="shared" si="451"/>
        <v>104.33682413552805</v>
      </c>
      <c r="AK516" s="2">
        <f t="shared" si="452"/>
        <v>125.3915571485247</v>
      </c>
      <c r="AL516" s="2">
        <f t="shared" si="453"/>
        <v>146.44629016152135</v>
      </c>
      <c r="AM516" s="2">
        <f t="shared" si="454"/>
        <v>154.21720886230469</v>
      </c>
      <c r="AN516" s="89"/>
      <c r="AO516" s="64">
        <f t="shared" ref="AO516" ca="1" si="456">AN515</f>
        <v>127.50104653121994</v>
      </c>
      <c r="AP516" s="88"/>
      <c r="AQ516" s="88"/>
      <c r="AR516" s="88"/>
      <c r="AS516" s="88"/>
      <c r="AT516" s="2"/>
      <c r="AU516" s="123"/>
      <c r="AV516" s="156"/>
    </row>
    <row r="517" spans="1:48">
      <c r="A517" s="14" t="str">
        <f>'data organization'!S518</f>
        <v>515:18:3.12:HS</v>
      </c>
      <c r="B517">
        <v>154.93614196777344</v>
      </c>
      <c r="C517">
        <v>154.9432373046875</v>
      </c>
      <c r="D517">
        <v>154.94087219238281</v>
      </c>
      <c r="E517">
        <v>154.95269775390625</v>
      </c>
      <c r="F517">
        <v>154.93614196777344</v>
      </c>
      <c r="G517">
        <v>154.93850708007812</v>
      </c>
      <c r="H517">
        <v>154.9432373046875</v>
      </c>
      <c r="I517">
        <v>154.92904663085937</v>
      </c>
      <c r="J517">
        <v>154.92668151855469</v>
      </c>
      <c r="K517">
        <v>154.93850708007812</v>
      </c>
      <c r="L517">
        <v>154.92668151855469</v>
      </c>
      <c r="M517">
        <v>154.93141174316406</v>
      </c>
      <c r="N517">
        <v>154.94087219238281</v>
      </c>
      <c r="O517">
        <v>154.91958618164062</v>
      </c>
      <c r="P517">
        <v>154.90776062011719</v>
      </c>
      <c r="Q517">
        <v>154.92904663085937</v>
      </c>
      <c r="R517">
        <v>154.95033264160156</v>
      </c>
      <c r="U517">
        <v>154.94087219238281</v>
      </c>
      <c r="V517">
        <v>154.93850708007812</v>
      </c>
      <c r="W517">
        <v>154.94087219238281</v>
      </c>
      <c r="Z517">
        <v>154.93377685546875</v>
      </c>
      <c r="AA517">
        <v>154.9432373046875</v>
      </c>
      <c r="AB517">
        <v>154.92904663085937</v>
      </c>
      <c r="AC517">
        <v>154.93377685546875</v>
      </c>
      <c r="AD517">
        <v>154.91722106933594</v>
      </c>
      <c r="AE517">
        <v>137.34889221191406</v>
      </c>
      <c r="AF517">
        <v>154.92668151855469</v>
      </c>
      <c r="AG517">
        <v>154.91958618164062</v>
      </c>
      <c r="AH517" s="2">
        <f t="shared" si="449"/>
        <v>3.3232627488293143</v>
      </c>
      <c r="AI517" s="2">
        <f t="shared" si="450"/>
        <v>137.34889221191406</v>
      </c>
      <c r="AJ517" s="2">
        <f t="shared" si="451"/>
        <v>149.32093560610869</v>
      </c>
      <c r="AK517" s="2">
        <f t="shared" si="452"/>
        <v>154.30582972935267</v>
      </c>
      <c r="AL517" s="2">
        <f t="shared" si="453"/>
        <v>159.29072385259664</v>
      </c>
      <c r="AM517" s="2">
        <f t="shared" si="454"/>
        <v>154.95269775390625</v>
      </c>
      <c r="AN517" s="89"/>
      <c r="AO517" s="64">
        <f t="shared" ref="AO517" ca="1" si="457">AN515</f>
        <v>127.50104653121994</v>
      </c>
      <c r="AP517" s="88"/>
      <c r="AQ517" s="88"/>
      <c r="AR517" s="88"/>
      <c r="AS517" s="88"/>
      <c r="AT517" s="2"/>
      <c r="AU517" s="123"/>
      <c r="AV517" s="156"/>
    </row>
    <row r="518" spans="1:48">
      <c r="A518" s="14" t="str">
        <f>'data organization'!S519</f>
        <v>516:18:3.1:HI</v>
      </c>
      <c r="B518">
        <v>131.6929931640625</v>
      </c>
      <c r="C518">
        <v>130.59815979003906</v>
      </c>
      <c r="D518">
        <v>134.82109069824219</v>
      </c>
      <c r="E518">
        <v>142.32852172851563</v>
      </c>
      <c r="F518">
        <v>133.10063171386719</v>
      </c>
      <c r="G518">
        <v>127.78286743164062</v>
      </c>
      <c r="H518">
        <v>129.81613159179687</v>
      </c>
      <c r="I518">
        <v>126.53162384033203</v>
      </c>
      <c r="J518">
        <v>126.84443664550781</v>
      </c>
      <c r="K518">
        <v>140.92088317871094</v>
      </c>
      <c r="L518">
        <v>121.37026214599609</v>
      </c>
      <c r="M518">
        <v>107.76303100585937</v>
      </c>
      <c r="N518">
        <v>120.58823394775391</v>
      </c>
      <c r="O518">
        <v>114.17562866210937</v>
      </c>
      <c r="P518">
        <v>106.66819000244141</v>
      </c>
      <c r="Q518">
        <v>106.198974609375</v>
      </c>
      <c r="R518">
        <v>118.86778259277344</v>
      </c>
      <c r="U518">
        <v>166.41488647460937</v>
      </c>
      <c r="V518">
        <v>123.71633148193359</v>
      </c>
      <c r="W518">
        <v>127.93927001953125</v>
      </c>
      <c r="Z518">
        <v>133.41343688964844</v>
      </c>
      <c r="AA518">
        <v>156.87419128417969</v>
      </c>
      <c r="AB518">
        <v>121.21385192871094</v>
      </c>
      <c r="AC518">
        <v>127.47005462646484</v>
      </c>
      <c r="AD518">
        <v>141.23368835449219</v>
      </c>
      <c r="AE518">
        <v>88.994430541992188</v>
      </c>
      <c r="AF518">
        <v>110.73471832275391</v>
      </c>
      <c r="AG518">
        <v>109.95269775390625</v>
      </c>
      <c r="AH518" s="2">
        <f t="shared" si="449"/>
        <v>15.866539452093043</v>
      </c>
      <c r="AI518" s="2">
        <f t="shared" si="450"/>
        <v>88.994430541992188</v>
      </c>
      <c r="AJ518" s="2">
        <f t="shared" si="451"/>
        <v>102.20115512283351</v>
      </c>
      <c r="AK518" s="2">
        <f t="shared" si="452"/>
        <v>126.00096430097308</v>
      </c>
      <c r="AL518" s="2">
        <f t="shared" si="453"/>
        <v>149.80077347911265</v>
      </c>
      <c r="AM518" s="2">
        <f t="shared" si="454"/>
        <v>166.41488647460937</v>
      </c>
      <c r="AN518" s="89">
        <f ca="1">INDIRECT("'calcBLUE(2)'!R"&amp;ROW('calcBLUE(2)'!$V$17)+(ROW(AN518)-ROW($AN$116))/3&amp;"C"&amp;COLUMN('calcBLUE(2)'!$V$17),FALSE)</f>
        <v>126.70765286893682</v>
      </c>
      <c r="AO518" s="64">
        <f t="shared" ref="AO518" ca="1" si="458">AN518</f>
        <v>126.70765286893682</v>
      </c>
      <c r="AP518" s="88">
        <f>AK518-AK521</f>
        <v>0.82671247209822241</v>
      </c>
      <c r="AQ518" s="88">
        <f>AK519-AK522</f>
        <v>0.86792400905065392</v>
      </c>
      <c r="AR518" s="88">
        <f>AK520-AK523</f>
        <v>-3.1929561070029422E-2</v>
      </c>
      <c r="AS518" s="88">
        <f>data3!AM518</f>
        <v>2.5611685168358544E-2</v>
      </c>
      <c r="AT518" s="2"/>
      <c r="AU518" s="123"/>
      <c r="AV518" s="156"/>
    </row>
    <row r="519" spans="1:48">
      <c r="A519" s="14" t="str">
        <f>'data organization'!S520</f>
        <v>517:18:3.1:LO</v>
      </c>
      <c r="B519">
        <v>127.16868591308594</v>
      </c>
      <c r="C519">
        <v>130.60769653320312</v>
      </c>
      <c r="D519">
        <v>132.39871215820312</v>
      </c>
      <c r="E519">
        <v>145.5367431640625</v>
      </c>
      <c r="F519">
        <v>130.21858215332031</v>
      </c>
      <c r="G519">
        <v>129.4632568359375</v>
      </c>
      <c r="H519">
        <v>132.5074462890625</v>
      </c>
      <c r="I519">
        <v>120.62256622314453</v>
      </c>
      <c r="J519">
        <v>119.14053344726562</v>
      </c>
      <c r="K519">
        <v>132.00389099121094</v>
      </c>
      <c r="L519">
        <v>119.14053344726562</v>
      </c>
      <c r="M519">
        <v>114.60860443115234</v>
      </c>
      <c r="N519">
        <v>125.98420715332031</v>
      </c>
      <c r="O519">
        <v>111.12382507324219</v>
      </c>
      <c r="P519">
        <v>106.79789733886719</v>
      </c>
      <c r="Q519">
        <v>106.92950439453125</v>
      </c>
      <c r="R519">
        <v>120.59395599365234</v>
      </c>
      <c r="U519">
        <v>152.66079711914063</v>
      </c>
      <c r="V519">
        <v>128.83383178710937</v>
      </c>
      <c r="W519">
        <v>129.16571044921875</v>
      </c>
      <c r="Z519">
        <v>134.2984619140625</v>
      </c>
      <c r="AA519">
        <v>150.66377258300781</v>
      </c>
      <c r="AB519">
        <v>119.71274566650391</v>
      </c>
      <c r="AC519">
        <v>128.34744262695312</v>
      </c>
      <c r="AD519">
        <v>132.3643798828125</v>
      </c>
      <c r="AE519">
        <v>88.601509094238281</v>
      </c>
      <c r="AF519">
        <v>108.91508483886719</v>
      </c>
      <c r="AG519">
        <v>108.67475128173828</v>
      </c>
      <c r="AH519" s="2">
        <f t="shared" si="449"/>
        <v>13.893251250871614</v>
      </c>
      <c r="AI519" s="2">
        <f t="shared" si="450"/>
        <v>88.601509094238281</v>
      </c>
      <c r="AJ519" s="2">
        <f t="shared" si="451"/>
        <v>103.69887772312757</v>
      </c>
      <c r="AK519" s="2">
        <f t="shared" si="452"/>
        <v>124.53875459943499</v>
      </c>
      <c r="AL519" s="2">
        <f t="shared" si="453"/>
        <v>145.37863147574242</v>
      </c>
      <c r="AM519" s="2">
        <f t="shared" si="454"/>
        <v>152.66079711914063</v>
      </c>
      <c r="AN519" s="89"/>
      <c r="AO519" s="64">
        <f t="shared" ref="AO519" ca="1" si="459">AN518</f>
        <v>126.70765286893682</v>
      </c>
      <c r="AP519" s="88"/>
      <c r="AQ519" s="88"/>
      <c r="AR519" s="88"/>
      <c r="AS519" s="88"/>
      <c r="AT519" s="2"/>
      <c r="AU519" s="123"/>
      <c r="AV519" s="156"/>
    </row>
    <row r="520" spans="1:48">
      <c r="A520" s="14" t="str">
        <f>'data organization'!S521</f>
        <v>518:18:3.1:HS</v>
      </c>
      <c r="B520">
        <v>154.93377685546875</v>
      </c>
      <c r="C520">
        <v>154.9432373046875</v>
      </c>
      <c r="D520">
        <v>154.94560241699219</v>
      </c>
      <c r="E520">
        <v>154.94796752929687</v>
      </c>
      <c r="F520">
        <v>154.9432373046875</v>
      </c>
      <c r="G520">
        <v>154.9432373046875</v>
      </c>
      <c r="H520">
        <v>154.94560241699219</v>
      </c>
      <c r="I520">
        <v>154.93614196777344</v>
      </c>
      <c r="J520">
        <v>154.92195129394531</v>
      </c>
      <c r="K520">
        <v>154.93141174316406</v>
      </c>
      <c r="L520">
        <v>154.92431640625</v>
      </c>
      <c r="M520">
        <v>154.92904663085937</v>
      </c>
      <c r="N520">
        <v>154.93850708007812</v>
      </c>
      <c r="O520">
        <v>154.91958618164062</v>
      </c>
      <c r="P520">
        <v>154.89830017089844</v>
      </c>
      <c r="Q520">
        <v>154.91958618164062</v>
      </c>
      <c r="R520">
        <v>154.95033264160156</v>
      </c>
      <c r="U520">
        <v>154.94560241699219</v>
      </c>
      <c r="V520">
        <v>154.93614196777344</v>
      </c>
      <c r="W520">
        <v>154.93614196777344</v>
      </c>
      <c r="Z520">
        <v>154.93850708007812</v>
      </c>
      <c r="AA520">
        <v>154.94560241699219</v>
      </c>
      <c r="AB520">
        <v>154.92904663085937</v>
      </c>
      <c r="AC520">
        <v>154.92668151855469</v>
      </c>
      <c r="AD520">
        <v>154.90066528320312</v>
      </c>
      <c r="AE520">
        <v>138.41084289550781</v>
      </c>
      <c r="AF520">
        <v>154.91249084472656</v>
      </c>
      <c r="AG520">
        <v>154.91485595703125</v>
      </c>
      <c r="AH520" s="2">
        <f t="shared" si="449"/>
        <v>3.1221908366927704</v>
      </c>
      <c r="AI520" s="2">
        <f t="shared" si="450"/>
        <v>138.41084289550781</v>
      </c>
      <c r="AJ520" s="2">
        <f t="shared" si="451"/>
        <v>149.65844304532357</v>
      </c>
      <c r="AK520" s="2">
        <f t="shared" si="452"/>
        <v>154.34172930036272</v>
      </c>
      <c r="AL520" s="2">
        <f t="shared" si="453"/>
        <v>159.02501555540186</v>
      </c>
      <c r="AM520" s="2">
        <f t="shared" si="454"/>
        <v>154.95033264160156</v>
      </c>
      <c r="AN520" s="89"/>
      <c r="AO520" s="64">
        <f t="shared" ref="AO520" ca="1" si="460">AN518</f>
        <v>126.70765286893682</v>
      </c>
      <c r="AP520" s="88"/>
      <c r="AQ520" s="88"/>
      <c r="AR520" s="88"/>
      <c r="AS520" s="88"/>
      <c r="AT520" s="2"/>
      <c r="AU520" s="123"/>
      <c r="AV520" s="156"/>
    </row>
    <row r="521" spans="1:48">
      <c r="A521" s="14" t="str">
        <f>'data organization'!S522</f>
        <v>519:18:3.08:HI</v>
      </c>
      <c r="B521">
        <v>130.91096496582031</v>
      </c>
      <c r="C521">
        <v>129.65972900390625</v>
      </c>
      <c r="D521">
        <v>133.88265991210937</v>
      </c>
      <c r="E521">
        <v>141.39009094238281</v>
      </c>
      <c r="F521">
        <v>132.318603515625</v>
      </c>
      <c r="G521">
        <v>126.84443664550781</v>
      </c>
      <c r="H521">
        <v>129.03410339355469</v>
      </c>
      <c r="I521">
        <v>125.74959564208984</v>
      </c>
      <c r="J521">
        <v>126.06240844726562</v>
      </c>
      <c r="K521">
        <v>139.98245239257812</v>
      </c>
      <c r="L521">
        <v>120.58823394775391</v>
      </c>
      <c r="M521">
        <v>106.98100280761719</v>
      </c>
      <c r="N521">
        <v>119.80621337890625</v>
      </c>
      <c r="O521">
        <v>113.39360809326172</v>
      </c>
      <c r="P521">
        <v>106.04257202148437</v>
      </c>
      <c r="Q521">
        <v>105.57335662841797</v>
      </c>
      <c r="R521">
        <v>118.08575439453125</v>
      </c>
      <c r="U521">
        <v>165.32005310058594</v>
      </c>
      <c r="V521">
        <v>122.93431091308594</v>
      </c>
      <c r="W521">
        <v>127.00083923339844</v>
      </c>
      <c r="Z521">
        <v>132.47500610351562</v>
      </c>
      <c r="AA521">
        <v>155.77935791015625</v>
      </c>
      <c r="AB521">
        <v>120.43183135986328</v>
      </c>
      <c r="AC521">
        <v>126.68802642822266</v>
      </c>
      <c r="AD521">
        <v>140.45166015625</v>
      </c>
      <c r="AE521">
        <v>88.368812561035156</v>
      </c>
      <c r="AF521">
        <v>109.95269775390625</v>
      </c>
      <c r="AG521">
        <v>109.17066955566406</v>
      </c>
      <c r="AH521" s="2">
        <f t="shared" si="449"/>
        <v>15.766448833633929</v>
      </c>
      <c r="AI521" s="2">
        <f t="shared" si="450"/>
        <v>88.368812561035156</v>
      </c>
      <c r="AJ521" s="2">
        <f t="shared" si="451"/>
        <v>101.52457857842397</v>
      </c>
      <c r="AK521" s="2">
        <f t="shared" si="452"/>
        <v>125.17425182887486</v>
      </c>
      <c r="AL521" s="2">
        <f t="shared" si="453"/>
        <v>148.82392507932576</v>
      </c>
      <c r="AM521" s="2">
        <f t="shared" si="454"/>
        <v>165.32005310058594</v>
      </c>
      <c r="AN521" s="89">
        <f ca="1">INDIRECT("'calcBLUE(2)'!R"&amp;ROW('calcBLUE(2)'!$V$17)+(ROW(AN521)-ROW($AN$116))/3&amp;"C"&amp;COLUMN('calcBLUE(2)'!$V$17),FALSE)</f>
        <v>125.85871271762123</v>
      </c>
      <c r="AO521" s="64">
        <f t="shared" ref="AO521" ca="1" si="461">AN521</f>
        <v>125.85871271762123</v>
      </c>
      <c r="AP521" s="88">
        <f>AK521-AK524</f>
        <v>0.85464096069335938</v>
      </c>
      <c r="AQ521" s="88">
        <f>AK522-AK525</f>
        <v>0.95518902369907721</v>
      </c>
      <c r="AR521" s="88">
        <f>AK523-AK526</f>
        <v>-5.2709306989413562E-2</v>
      </c>
      <c r="AS521" s="88">
        <f>data3!AM521</f>
        <v>2.4661864003827638E-2</v>
      </c>
      <c r="AT521" s="2"/>
      <c r="AU521" s="123"/>
      <c r="AV521" s="156"/>
    </row>
    <row r="522" spans="1:48">
      <c r="A522" s="14" t="str">
        <f>'data organization'!S523</f>
        <v>520:18:3.08:LO</v>
      </c>
      <c r="B522">
        <v>126.13298034667969</v>
      </c>
      <c r="C522">
        <v>129.78370666503906</v>
      </c>
      <c r="D522">
        <v>131.51751708984375</v>
      </c>
      <c r="E522">
        <v>144.43235778808594</v>
      </c>
      <c r="F522">
        <v>129.2801513671875</v>
      </c>
      <c r="G522">
        <v>128.53056335449219</v>
      </c>
      <c r="H522">
        <v>131.677734375</v>
      </c>
      <c r="I522">
        <v>120.10757446289062</v>
      </c>
      <c r="J522">
        <v>118.30510711669922</v>
      </c>
      <c r="K522">
        <v>131.52896118164062</v>
      </c>
      <c r="L522">
        <v>118.75715637207031</v>
      </c>
      <c r="M522">
        <v>113.75601196289063</v>
      </c>
      <c r="N522">
        <v>125.1373291015625</v>
      </c>
      <c r="O522">
        <v>110.44861602783203</v>
      </c>
      <c r="P522">
        <v>105.87663269042969</v>
      </c>
      <c r="Q522">
        <v>106.05401611328125</v>
      </c>
      <c r="R522">
        <v>119.68413543701172</v>
      </c>
      <c r="U522">
        <v>150.94415283203125</v>
      </c>
      <c r="V522">
        <v>128.11856079101562</v>
      </c>
      <c r="W522">
        <v>128.23872375488281</v>
      </c>
      <c r="Z522">
        <v>133.42869567871094</v>
      </c>
      <c r="AA522">
        <v>149.50790405273437</v>
      </c>
      <c r="AB522">
        <v>118.75715637207031</v>
      </c>
      <c r="AC522">
        <v>127.56351470947266</v>
      </c>
      <c r="AD522">
        <v>131.37445068359375</v>
      </c>
      <c r="AE522">
        <v>87.920578002929687</v>
      </c>
      <c r="AF522">
        <v>108.19981384277344</v>
      </c>
      <c r="AG522">
        <v>107.71915435791016</v>
      </c>
      <c r="AH522" s="2">
        <f t="shared" si="449"/>
        <v>13.768670674552942</v>
      </c>
      <c r="AI522" s="2">
        <f t="shared" si="450"/>
        <v>87.920578002929687</v>
      </c>
      <c r="AJ522" s="2">
        <f t="shared" si="451"/>
        <v>103.01782457855492</v>
      </c>
      <c r="AK522" s="2">
        <f t="shared" si="452"/>
        <v>123.67083059038434</v>
      </c>
      <c r="AL522" s="2">
        <f t="shared" si="453"/>
        <v>144.32383660221376</v>
      </c>
      <c r="AM522" s="2">
        <f t="shared" si="454"/>
        <v>150.94415283203125</v>
      </c>
      <c r="AN522" s="89"/>
      <c r="AO522" s="64">
        <f t="shared" ref="AO522" ca="1" si="462">AN521</f>
        <v>125.85871271762123</v>
      </c>
      <c r="AP522" s="88"/>
      <c r="AQ522" s="88"/>
      <c r="AR522" s="88"/>
      <c r="AS522" s="88"/>
      <c r="AT522" s="2"/>
      <c r="AU522" s="123"/>
      <c r="AV522" s="156"/>
    </row>
    <row r="523" spans="1:48">
      <c r="A523" s="14" t="str">
        <f>'data organization'!S524</f>
        <v>521:18:3.08:HS</v>
      </c>
      <c r="B523">
        <v>154.93850708007812</v>
      </c>
      <c r="C523">
        <v>154.93850708007812</v>
      </c>
      <c r="D523">
        <v>154.94087219238281</v>
      </c>
      <c r="E523">
        <v>154.9432373046875</v>
      </c>
      <c r="F523">
        <v>154.94087219238281</v>
      </c>
      <c r="G523">
        <v>154.94087219238281</v>
      </c>
      <c r="H523">
        <v>154.94796752929687</v>
      </c>
      <c r="I523">
        <v>154.92668151855469</v>
      </c>
      <c r="J523">
        <v>154.91722106933594</v>
      </c>
      <c r="K523">
        <v>154.93614196777344</v>
      </c>
      <c r="L523">
        <v>154.92668151855469</v>
      </c>
      <c r="M523">
        <v>154.92668151855469</v>
      </c>
      <c r="N523">
        <v>154.93614196777344</v>
      </c>
      <c r="O523">
        <v>154.91485595703125</v>
      </c>
      <c r="P523">
        <v>154.89356994628906</v>
      </c>
      <c r="Q523">
        <v>154.91958618164062</v>
      </c>
      <c r="R523">
        <v>154.95033264160156</v>
      </c>
      <c r="U523">
        <v>154.94087219238281</v>
      </c>
      <c r="V523">
        <v>154.94087219238281</v>
      </c>
      <c r="W523">
        <v>154.94087219238281</v>
      </c>
      <c r="Z523">
        <v>154.92904663085937</v>
      </c>
      <c r="AA523">
        <v>154.94087219238281</v>
      </c>
      <c r="AB523">
        <v>154.93141174316406</v>
      </c>
      <c r="AC523">
        <v>154.92904663085937</v>
      </c>
      <c r="AD523">
        <v>154.90776062011719</v>
      </c>
      <c r="AE523">
        <v>139.33798217773437</v>
      </c>
      <c r="AF523">
        <v>154.91012573242187</v>
      </c>
      <c r="AG523">
        <v>154.91485595703125</v>
      </c>
      <c r="AH523" s="2">
        <f t="shared" si="449"/>
        <v>2.9467466676027421</v>
      </c>
      <c r="AI523" s="2">
        <f t="shared" si="450"/>
        <v>139.33798217773437</v>
      </c>
      <c r="AJ523" s="2">
        <f t="shared" si="451"/>
        <v>149.95353886002863</v>
      </c>
      <c r="AK523" s="2">
        <f t="shared" si="452"/>
        <v>154.37365886143274</v>
      </c>
      <c r="AL523" s="2">
        <f t="shared" si="453"/>
        <v>158.79377886283686</v>
      </c>
      <c r="AM523" s="2">
        <f t="shared" si="454"/>
        <v>154.95033264160156</v>
      </c>
      <c r="AN523" s="89"/>
      <c r="AO523" s="64">
        <f t="shared" ref="AO523" ca="1" si="463">AN521</f>
        <v>125.85871271762123</v>
      </c>
      <c r="AP523" s="88"/>
      <c r="AQ523" s="88"/>
      <c r="AR523" s="88"/>
      <c r="AS523" s="88"/>
      <c r="AT523" s="2"/>
      <c r="AU523" s="123"/>
      <c r="AV523" s="156"/>
    </row>
    <row r="524" spans="1:48">
      <c r="A524" s="14" t="str">
        <f>'data organization'!S525</f>
        <v>522:18:3.06:HI</v>
      </c>
      <c r="B524">
        <v>129.9725341796875</v>
      </c>
      <c r="C524">
        <v>128.87770080566406</v>
      </c>
      <c r="D524">
        <v>132.94422912597656</v>
      </c>
      <c r="E524">
        <v>140.29525756835937</v>
      </c>
      <c r="F524">
        <v>131.38017272949219</v>
      </c>
      <c r="G524">
        <v>126.06240844726562</v>
      </c>
      <c r="H524">
        <v>128.09567260742187</v>
      </c>
      <c r="I524">
        <v>124.81117248535156</v>
      </c>
      <c r="J524">
        <v>125.12397766113281</v>
      </c>
      <c r="K524">
        <v>139.04402160644531</v>
      </c>
      <c r="L524">
        <v>119.80621337890625</v>
      </c>
      <c r="M524">
        <v>106.35538482666016</v>
      </c>
      <c r="N524">
        <v>119.02418518066406</v>
      </c>
      <c r="O524">
        <v>112.61157989501953</v>
      </c>
      <c r="P524">
        <v>105.26055145263672</v>
      </c>
      <c r="Q524">
        <v>104.79133605957031</v>
      </c>
      <c r="R524">
        <v>117.14732360839844</v>
      </c>
      <c r="U524">
        <v>164.2252197265625</v>
      </c>
      <c r="V524">
        <v>122.15228271484375</v>
      </c>
      <c r="W524">
        <v>126.21881103515625</v>
      </c>
      <c r="Z524">
        <v>131.53659057617187</v>
      </c>
      <c r="AA524">
        <v>154.68452453613281</v>
      </c>
      <c r="AB524">
        <v>119.64980316162109</v>
      </c>
      <c r="AC524">
        <v>125.74959564208984</v>
      </c>
      <c r="AD524">
        <v>139.35682678222656</v>
      </c>
      <c r="AE524">
        <v>87.89959716796875</v>
      </c>
      <c r="AF524">
        <v>109.32707977294922</v>
      </c>
      <c r="AG524">
        <v>108.54505157470703</v>
      </c>
      <c r="AH524" s="2">
        <f t="shared" si="449"/>
        <v>15.6303393801357</v>
      </c>
      <c r="AI524" s="2">
        <f t="shared" si="450"/>
        <v>87.89959716796875</v>
      </c>
      <c r="AJ524" s="2">
        <f t="shared" si="451"/>
        <v>100.87410179797794</v>
      </c>
      <c r="AK524" s="2">
        <f t="shared" si="452"/>
        <v>124.3196108681815</v>
      </c>
      <c r="AL524" s="2">
        <f t="shared" si="453"/>
        <v>147.76511993838506</v>
      </c>
      <c r="AM524" s="2">
        <f t="shared" si="454"/>
        <v>164.2252197265625</v>
      </c>
      <c r="AN524" s="89">
        <f ca="1">INDIRECT("'calcBLUE(2)'!R"&amp;ROW('calcBLUE(2)'!$V$17)+(ROW(AN524)-ROW($AN$116))/3&amp;"C"&amp;COLUMN('calcBLUE(2)'!$V$17),FALSE)</f>
        <v>125.04125590361201</v>
      </c>
      <c r="AO524" s="64">
        <f t="shared" ref="AO524" ca="1" si="464">AN524</f>
        <v>125.04125590361201</v>
      </c>
      <c r="AP524" s="88">
        <f>AK524-AK527</f>
        <v>0.85464123317173346</v>
      </c>
      <c r="AQ524" s="88">
        <f>AK525-AK528</f>
        <v>0.951507568359375</v>
      </c>
      <c r="AR524" s="88">
        <f>AK526-AK529</f>
        <v>-0.11631447928292005</v>
      </c>
      <c r="AS524" s="88">
        <f>data3!AM524</f>
        <v>2.6758332406320751E-2</v>
      </c>
      <c r="AT524" s="2"/>
      <c r="AU524" s="123"/>
      <c r="AV524" s="156"/>
    </row>
    <row r="525" spans="1:48">
      <c r="A525" s="14" t="str">
        <f>'data organization'!S526</f>
        <v>523:18:3.06:LO</v>
      </c>
      <c r="B525">
        <v>124.9542236328125</v>
      </c>
      <c r="C525">
        <v>128.7308349609375</v>
      </c>
      <c r="D525">
        <v>130.384521484375</v>
      </c>
      <c r="E525">
        <v>143.4595947265625</v>
      </c>
      <c r="F525">
        <v>128.19866943359375</v>
      </c>
      <c r="G525">
        <v>127.22590637207031</v>
      </c>
      <c r="H525">
        <v>130.86518859863281</v>
      </c>
      <c r="I525">
        <v>119.59830474853516</v>
      </c>
      <c r="J525">
        <v>117.41245269775391</v>
      </c>
      <c r="K525">
        <v>130.36163330078125</v>
      </c>
      <c r="L525">
        <v>118.49965667724609</v>
      </c>
      <c r="M525">
        <v>112.92057800292969</v>
      </c>
      <c r="N525">
        <v>124.36484527587891</v>
      </c>
      <c r="O525">
        <v>109.59029388427734</v>
      </c>
      <c r="P525">
        <v>105.02975463867187</v>
      </c>
      <c r="Q525">
        <v>105.44174957275391</v>
      </c>
      <c r="R525">
        <v>118.66559600830078</v>
      </c>
      <c r="U525">
        <v>149.10162353515625</v>
      </c>
      <c r="V525">
        <v>127.19729614257813</v>
      </c>
      <c r="W525">
        <v>127.1629638671875</v>
      </c>
      <c r="Z525">
        <v>132.40443420410156</v>
      </c>
      <c r="AA525">
        <v>148.08308410644531</v>
      </c>
      <c r="AB525">
        <v>118.03616333007812</v>
      </c>
      <c r="AC525">
        <v>126.51064300537109</v>
      </c>
      <c r="AD525">
        <v>130.32157897949219</v>
      </c>
      <c r="AE525">
        <v>87.342643737792969</v>
      </c>
      <c r="AF525">
        <v>107.27855682373047</v>
      </c>
      <c r="AG525">
        <v>106.89517211914062</v>
      </c>
      <c r="AH525" s="2">
        <f t="shared" si="449"/>
        <v>13.563551074999884</v>
      </c>
      <c r="AI525" s="2">
        <f t="shared" si="450"/>
        <v>87.342643737792969</v>
      </c>
      <c r="AJ525" s="2">
        <f t="shared" si="451"/>
        <v>102.37031495418543</v>
      </c>
      <c r="AK525" s="2">
        <f t="shared" si="452"/>
        <v>122.71564156668526</v>
      </c>
      <c r="AL525" s="2">
        <f t="shared" si="453"/>
        <v>143.0609681791851</v>
      </c>
      <c r="AM525" s="2">
        <f t="shared" si="454"/>
        <v>149.10162353515625</v>
      </c>
      <c r="AN525" s="89"/>
      <c r="AO525" s="64">
        <f t="shared" ref="AO525" ca="1" si="465">AN524</f>
        <v>125.04125590361201</v>
      </c>
      <c r="AP525" s="88"/>
      <c r="AQ525" s="88"/>
      <c r="AR525" s="88"/>
      <c r="AS525" s="88"/>
      <c r="AT525" s="2"/>
      <c r="AU525" s="123"/>
      <c r="AV525" s="156"/>
    </row>
    <row r="526" spans="1:48">
      <c r="A526" s="14" t="str">
        <f>'data organization'!S527</f>
        <v>524:18:3.06:HS</v>
      </c>
      <c r="B526">
        <v>154.93377685546875</v>
      </c>
      <c r="C526">
        <v>154.9432373046875</v>
      </c>
      <c r="D526">
        <v>154.93850708007812</v>
      </c>
      <c r="E526">
        <v>154.94796752929687</v>
      </c>
      <c r="F526">
        <v>154.93850708007812</v>
      </c>
      <c r="G526">
        <v>154.93614196777344</v>
      </c>
      <c r="H526">
        <v>154.94087219238281</v>
      </c>
      <c r="I526">
        <v>154.92904663085937</v>
      </c>
      <c r="J526">
        <v>154.91012573242187</v>
      </c>
      <c r="K526">
        <v>154.94087219238281</v>
      </c>
      <c r="L526">
        <v>154.92668151855469</v>
      </c>
      <c r="M526">
        <v>154.92904663085937</v>
      </c>
      <c r="N526">
        <v>154.93377685546875</v>
      </c>
      <c r="O526">
        <v>154.91485595703125</v>
      </c>
      <c r="P526">
        <v>154.88410949707031</v>
      </c>
      <c r="Q526">
        <v>154.91958618164062</v>
      </c>
      <c r="R526">
        <v>154.94087219238281</v>
      </c>
      <c r="U526">
        <v>154.94560241699219</v>
      </c>
      <c r="V526">
        <v>154.93377685546875</v>
      </c>
      <c r="W526">
        <v>154.9432373046875</v>
      </c>
      <c r="Z526">
        <v>154.92904663085937</v>
      </c>
      <c r="AA526">
        <v>154.9432373046875</v>
      </c>
      <c r="AB526">
        <v>154.93141174316406</v>
      </c>
      <c r="AC526">
        <v>154.92668151855469</v>
      </c>
      <c r="AD526">
        <v>154.91012573242187</v>
      </c>
      <c r="AE526">
        <v>140.85877990722656</v>
      </c>
      <c r="AF526">
        <v>154.89830017089844</v>
      </c>
      <c r="AG526">
        <v>154.91012573242187</v>
      </c>
      <c r="AH526" s="2">
        <f t="shared" si="449"/>
        <v>2.6590412252790618</v>
      </c>
      <c r="AI526" s="2">
        <f t="shared" si="450"/>
        <v>140.85877990722656</v>
      </c>
      <c r="AJ526" s="2">
        <f t="shared" si="451"/>
        <v>150.43780633050358</v>
      </c>
      <c r="AK526" s="2">
        <f t="shared" si="452"/>
        <v>154.42636816842216</v>
      </c>
      <c r="AL526" s="2">
        <f t="shared" si="453"/>
        <v>158.41493000634074</v>
      </c>
      <c r="AM526" s="2">
        <f t="shared" si="454"/>
        <v>154.94796752929687</v>
      </c>
      <c r="AN526" s="89"/>
      <c r="AO526" s="64">
        <f t="shared" ref="AO526" ca="1" si="466">AN524</f>
        <v>125.04125590361201</v>
      </c>
      <c r="AP526" s="88"/>
      <c r="AQ526" s="88"/>
      <c r="AR526" s="88"/>
      <c r="AS526" s="88"/>
      <c r="AT526" s="2"/>
      <c r="AU526" s="123"/>
      <c r="AV526" s="156"/>
    </row>
    <row r="527" spans="1:48">
      <c r="A527" s="14" t="str">
        <f>'data organization'!S528</f>
        <v>525:18:3.04:HI</v>
      </c>
      <c r="B527">
        <v>129.03410339355469</v>
      </c>
      <c r="C527">
        <v>127.93927001953125</v>
      </c>
      <c r="D527">
        <v>132.00579833984375</v>
      </c>
      <c r="E527">
        <v>139.35682678222656</v>
      </c>
      <c r="F527">
        <v>130.44174194335937</v>
      </c>
      <c r="G527">
        <v>125.12397766113281</v>
      </c>
      <c r="H527">
        <v>127.31365203857422</v>
      </c>
      <c r="I527">
        <v>124.02914428710937</v>
      </c>
      <c r="J527">
        <v>124.34195709228516</v>
      </c>
      <c r="K527">
        <v>138.1055908203125</v>
      </c>
      <c r="L527">
        <v>119.02418518066406</v>
      </c>
      <c r="M527">
        <v>105.57335662841797</v>
      </c>
      <c r="N527">
        <v>118.24215698242187</v>
      </c>
      <c r="O527">
        <v>111.82955932617187</v>
      </c>
      <c r="P527">
        <v>104.63492584228516</v>
      </c>
      <c r="Q527">
        <v>104.00930786132812</v>
      </c>
      <c r="R527">
        <v>116.36530303955078</v>
      </c>
      <c r="U527">
        <v>163.13038635253906</v>
      </c>
      <c r="V527">
        <v>121.21385192871094</v>
      </c>
      <c r="W527">
        <v>125.28038787841797</v>
      </c>
      <c r="Z527">
        <v>130.59815979003906</v>
      </c>
      <c r="AA527">
        <v>153.58969116210937</v>
      </c>
      <c r="AB527">
        <v>118.86778259277344</v>
      </c>
      <c r="AC527">
        <v>124.96757507324219</v>
      </c>
      <c r="AD527">
        <v>138.41839599609375</v>
      </c>
      <c r="AE527">
        <v>87.273979187011719</v>
      </c>
      <c r="AF527">
        <v>108.54505157470703</v>
      </c>
      <c r="AG527">
        <v>107.76303100585937</v>
      </c>
      <c r="AH527" s="2">
        <f t="shared" si="449"/>
        <v>15.52802192808347</v>
      </c>
      <c r="AI527" s="2">
        <f t="shared" si="450"/>
        <v>87.273979187011719</v>
      </c>
      <c r="AJ527" s="2">
        <f t="shared" si="451"/>
        <v>100.17293674288456</v>
      </c>
      <c r="AK527" s="2">
        <f t="shared" si="452"/>
        <v>123.46496963500977</v>
      </c>
      <c r="AL527" s="2">
        <f t="shared" si="453"/>
        <v>146.75700252713497</v>
      </c>
      <c r="AM527" s="2">
        <f t="shared" si="454"/>
        <v>163.13038635253906</v>
      </c>
      <c r="AN527" s="89">
        <f ca="1">INDIRECT("'calcBLUE(2)'!R"&amp;ROW('calcBLUE(2)'!$V$17)+(ROW(AN527)-ROW($AN$116))/3&amp;"C"&amp;COLUMN('calcBLUE(2)'!$V$17),FALSE)</f>
        <v>124.15430830088108</v>
      </c>
      <c r="AO527" s="64">
        <f t="shared" ref="AO527" ca="1" si="467">AN527</f>
        <v>124.15430830088108</v>
      </c>
      <c r="AP527" s="88">
        <f>AK527-AK530</f>
        <v>0.87698500497000964</v>
      </c>
      <c r="AQ527" s="88">
        <f>AK528-AK531</f>
        <v>0.99687712533132355</v>
      </c>
      <c r="AR527" s="88">
        <f>AK529-AK532</f>
        <v>-3.3872331891728891E-2</v>
      </c>
      <c r="AS527" s="88">
        <f>data3!AM527</f>
        <v>2.453263344303247E-2</v>
      </c>
      <c r="AT527" s="2"/>
      <c r="AU527" s="123"/>
      <c r="AV527" s="156"/>
    </row>
    <row r="528" spans="1:48">
      <c r="A528" s="14" t="str">
        <f>'data organization'!S529</f>
        <v>526:18:3.04:LO</v>
      </c>
      <c r="B528">
        <v>123.95857238769531</v>
      </c>
      <c r="C528">
        <v>127.42046356201172</v>
      </c>
      <c r="D528">
        <v>129.50332641601562</v>
      </c>
      <c r="E528">
        <v>142.31517028808594</v>
      </c>
      <c r="F528">
        <v>127.27169036865234</v>
      </c>
      <c r="G528">
        <v>126.14442443847656</v>
      </c>
      <c r="H528">
        <v>130.04119873046875</v>
      </c>
      <c r="I528">
        <v>119.38086700439453</v>
      </c>
      <c r="J528">
        <v>116.70290374755859</v>
      </c>
      <c r="K528">
        <v>129.62921142578125</v>
      </c>
      <c r="L528">
        <v>118.047607421875</v>
      </c>
      <c r="M528">
        <v>112.01075744628906</v>
      </c>
      <c r="N528">
        <v>123.36347198486328</v>
      </c>
      <c r="O528">
        <v>108.88075256347656</v>
      </c>
      <c r="P528">
        <v>104.27443695068359</v>
      </c>
      <c r="Q528">
        <v>104.56053924560547</v>
      </c>
      <c r="R528">
        <v>117.68711090087891</v>
      </c>
      <c r="U528">
        <v>147.11032104492187</v>
      </c>
      <c r="V528">
        <v>126.28748321533203</v>
      </c>
      <c r="W528">
        <v>126.15586853027344</v>
      </c>
      <c r="Z528">
        <v>131.59762573242187</v>
      </c>
      <c r="AA528">
        <v>146.27488708496094</v>
      </c>
      <c r="AB528">
        <v>117.14923095703125</v>
      </c>
      <c r="AC528">
        <v>125.29183197021484</v>
      </c>
      <c r="AD528">
        <v>129.08560180664062</v>
      </c>
      <c r="AE528">
        <v>86.736091613769531</v>
      </c>
      <c r="AF528">
        <v>106.60334014892578</v>
      </c>
      <c r="AG528">
        <v>105.91096496582031</v>
      </c>
      <c r="AH528" s="2">
        <f t="shared" si="449"/>
        <v>13.33517330394281</v>
      </c>
      <c r="AI528" s="2">
        <f t="shared" si="450"/>
        <v>86.736091613769531</v>
      </c>
      <c r="AJ528" s="2">
        <f t="shared" si="451"/>
        <v>101.76137404241167</v>
      </c>
      <c r="AK528" s="2">
        <f t="shared" si="452"/>
        <v>121.76413399832589</v>
      </c>
      <c r="AL528" s="2">
        <f t="shared" si="453"/>
        <v>141.76689395424012</v>
      </c>
      <c r="AM528" s="2">
        <f t="shared" si="454"/>
        <v>147.11032104492187</v>
      </c>
      <c r="AN528" s="89"/>
      <c r="AO528" s="64">
        <f t="shared" ref="AO528" ca="1" si="468">AN527</f>
        <v>124.15430830088108</v>
      </c>
      <c r="AP528" s="88"/>
      <c r="AQ528" s="88"/>
      <c r="AR528" s="88"/>
      <c r="AS528" s="88"/>
      <c r="AT528" s="2"/>
      <c r="AU528" s="123"/>
      <c r="AV528" s="156"/>
    </row>
    <row r="529" spans="1:48">
      <c r="A529" s="14" t="str">
        <f>'data organization'!S530</f>
        <v>527:18:3.04:HS</v>
      </c>
      <c r="B529">
        <v>154.93614196777344</v>
      </c>
      <c r="C529">
        <v>154.94087219238281</v>
      </c>
      <c r="D529">
        <v>154.93614196777344</v>
      </c>
      <c r="E529">
        <v>154.95033264160156</v>
      </c>
      <c r="F529">
        <v>154.94087219238281</v>
      </c>
      <c r="G529">
        <v>154.93850708007812</v>
      </c>
      <c r="H529">
        <v>154.94796752929687</v>
      </c>
      <c r="I529">
        <v>154.93141174316406</v>
      </c>
      <c r="J529">
        <v>154.90776062011719</v>
      </c>
      <c r="K529">
        <v>154.93614196777344</v>
      </c>
      <c r="L529">
        <v>154.92431640625</v>
      </c>
      <c r="M529">
        <v>154.92668151855469</v>
      </c>
      <c r="N529">
        <v>154.93850708007812</v>
      </c>
      <c r="O529">
        <v>154.91485595703125</v>
      </c>
      <c r="P529">
        <v>154.87937927246094</v>
      </c>
      <c r="Q529">
        <v>154.91958618164062</v>
      </c>
      <c r="R529">
        <v>154.94560241699219</v>
      </c>
      <c r="U529">
        <v>154.94087219238281</v>
      </c>
      <c r="V529">
        <v>154.93141174316406</v>
      </c>
      <c r="W529">
        <v>154.93377685546875</v>
      </c>
      <c r="Z529">
        <v>154.93141174316406</v>
      </c>
      <c r="AA529">
        <v>154.94087219238281</v>
      </c>
      <c r="AB529">
        <v>154.92668151855469</v>
      </c>
      <c r="AC529">
        <v>154.92668151855469</v>
      </c>
      <c r="AD529">
        <v>154.90303039550781</v>
      </c>
      <c r="AE529">
        <v>144.12977600097656</v>
      </c>
      <c r="AF529">
        <v>154.91012573242187</v>
      </c>
      <c r="AG529">
        <v>154.9053955078125</v>
      </c>
      <c r="AH529" s="2">
        <f t="shared" si="449"/>
        <v>2.0407999930410505</v>
      </c>
      <c r="AI529" s="2">
        <f t="shared" si="450"/>
        <v>144.12977600097656</v>
      </c>
      <c r="AJ529" s="2">
        <f t="shared" si="451"/>
        <v>151.48148265814351</v>
      </c>
      <c r="AK529" s="2">
        <f t="shared" si="452"/>
        <v>154.54268264770508</v>
      </c>
      <c r="AL529" s="2">
        <f t="shared" si="453"/>
        <v>157.60388263726665</v>
      </c>
      <c r="AM529" s="2">
        <f t="shared" si="454"/>
        <v>154.95033264160156</v>
      </c>
      <c r="AN529" s="89"/>
      <c r="AO529" s="64">
        <f t="shared" ref="AO529" ca="1" si="469">AN527</f>
        <v>124.15430830088108</v>
      </c>
      <c r="AP529" s="88"/>
      <c r="AQ529" s="88"/>
      <c r="AR529" s="88"/>
      <c r="AS529" s="88"/>
      <c r="AT529" s="2"/>
      <c r="AU529" s="123"/>
      <c r="AV529" s="156"/>
    </row>
    <row r="530" spans="1:48">
      <c r="A530" s="14" t="str">
        <f>'data organization'!S531</f>
        <v>528:18:3.02:HI</v>
      </c>
      <c r="B530">
        <v>128.2520751953125</v>
      </c>
      <c r="C530">
        <v>127.00083923339844</v>
      </c>
      <c r="D530">
        <v>131.06736755371094</v>
      </c>
      <c r="E530">
        <v>138.41839599609375</v>
      </c>
      <c r="F530">
        <v>129.50332641601562</v>
      </c>
      <c r="G530">
        <v>124.34195709228516</v>
      </c>
      <c r="H530">
        <v>126.37522125244141</v>
      </c>
      <c r="I530">
        <v>123.09071350097656</v>
      </c>
      <c r="J530">
        <v>123.40352630615234</v>
      </c>
      <c r="K530">
        <v>137.01075744628906</v>
      </c>
      <c r="L530">
        <v>118.08575439453125</v>
      </c>
      <c r="M530">
        <v>104.79133605957031</v>
      </c>
      <c r="N530">
        <v>117.30373382568359</v>
      </c>
      <c r="O530">
        <v>111.04753112792969</v>
      </c>
      <c r="P530">
        <v>103.8529052734375</v>
      </c>
      <c r="Q530">
        <v>103.38368988037109</v>
      </c>
      <c r="R530">
        <v>115.58327484130859</v>
      </c>
      <c r="U530">
        <v>161.879150390625</v>
      </c>
      <c r="V530">
        <v>120.43183135986328</v>
      </c>
      <c r="W530">
        <v>124.49835968017578</v>
      </c>
      <c r="Z530">
        <v>129.81613159179687</v>
      </c>
      <c r="AA530">
        <v>152.49484252929687</v>
      </c>
      <c r="AB530">
        <v>117.92935180664062</v>
      </c>
      <c r="AC530">
        <v>124.02914428710937</v>
      </c>
      <c r="AD530">
        <v>137.47996520996094</v>
      </c>
      <c r="AE530">
        <v>86.648353576660156</v>
      </c>
      <c r="AF530">
        <v>107.76303100585937</v>
      </c>
      <c r="AG530">
        <v>106.98100280761719</v>
      </c>
      <c r="AH530" s="2">
        <f t="shared" si="449"/>
        <v>15.41347253132464</v>
      </c>
      <c r="AI530" s="2">
        <f t="shared" si="450"/>
        <v>86.648353576660156</v>
      </c>
      <c r="AJ530" s="2">
        <f t="shared" si="451"/>
        <v>99.467775833052798</v>
      </c>
      <c r="AK530" s="2">
        <f t="shared" si="452"/>
        <v>122.58798463003976</v>
      </c>
      <c r="AL530" s="2">
        <f t="shared" si="453"/>
        <v>145.70819342702671</v>
      </c>
      <c r="AM530" s="2">
        <f t="shared" si="454"/>
        <v>161.879150390625</v>
      </c>
      <c r="AN530" s="89">
        <f ca="1">INDIRECT("'calcBLUE(2)'!R"&amp;ROW('calcBLUE(2)'!$V$17)+(ROW(AN530)-ROW($AN$116))/3&amp;"C"&amp;COLUMN('calcBLUE(2)'!$V$17),FALSE)</f>
        <v>123.34113503991084</v>
      </c>
      <c r="AO530" s="64">
        <f t="shared" ref="AO530" ca="1" si="470">AN530</f>
        <v>123.34113503991084</v>
      </c>
      <c r="AP530" s="88">
        <f>AK530-AK533</f>
        <v>0.87139892578125</v>
      </c>
      <c r="AQ530" s="88">
        <f>AK531-AK534</f>
        <v>0.95334924970354962</v>
      </c>
      <c r="AR530" s="88">
        <f>AK532-AK535</f>
        <v>6.2253679547978891E-2</v>
      </c>
      <c r="AS530" s="88">
        <f>data3!AM530</f>
        <v>2.7418244269586722E-2</v>
      </c>
      <c r="AT530" s="2"/>
      <c r="AU530" s="123"/>
      <c r="AV530" s="156"/>
    </row>
    <row r="531" spans="1:48">
      <c r="A531" s="14" t="str">
        <f>'data organization'!S532</f>
        <v>529:18:3.02:LO</v>
      </c>
      <c r="B531">
        <v>122.72258758544922</v>
      </c>
      <c r="C531">
        <v>126.35614776611328</v>
      </c>
      <c r="D531">
        <v>128.39321899414062</v>
      </c>
      <c r="E531">
        <v>141.59419250488281</v>
      </c>
      <c r="F531">
        <v>126.17875671386719</v>
      </c>
      <c r="G531">
        <v>124.9542236328125</v>
      </c>
      <c r="H531">
        <v>129.15998840332031</v>
      </c>
      <c r="I531">
        <v>119.03181457519531</v>
      </c>
      <c r="J531">
        <v>115.93614196777344</v>
      </c>
      <c r="K531">
        <v>128.62783813476562</v>
      </c>
      <c r="L531">
        <v>117.04623413085937</v>
      </c>
      <c r="M531">
        <v>110.88922119140625</v>
      </c>
      <c r="N531">
        <v>122.53376007080078</v>
      </c>
      <c r="O531">
        <v>108.03959655761719</v>
      </c>
      <c r="P531">
        <v>103.31311798095703</v>
      </c>
      <c r="Q531">
        <v>103.86244201660156</v>
      </c>
      <c r="R531">
        <v>116.78302001953125</v>
      </c>
      <c r="U531">
        <v>144.59831237792969</v>
      </c>
      <c r="V531">
        <v>125.65804290771484</v>
      </c>
      <c r="W531">
        <v>125.091552734375</v>
      </c>
      <c r="Z531">
        <v>130.26435852050781</v>
      </c>
      <c r="AA531">
        <v>144.59831237792969</v>
      </c>
      <c r="AB531">
        <v>116.44541168212891</v>
      </c>
      <c r="AC531">
        <v>124.23323059082031</v>
      </c>
      <c r="AD531">
        <v>127.99267578125</v>
      </c>
      <c r="AE531">
        <v>86.015106201171875</v>
      </c>
      <c r="AF531">
        <v>105.88807678222656</v>
      </c>
      <c r="AG531">
        <v>105.27581024169922</v>
      </c>
      <c r="AH531" s="2">
        <f t="shared" si="449"/>
        <v>13.103343664299555</v>
      </c>
      <c r="AI531" s="2">
        <f t="shared" si="450"/>
        <v>86.015106201171875</v>
      </c>
      <c r="AJ531" s="2">
        <f t="shared" si="451"/>
        <v>101.11224137654523</v>
      </c>
      <c r="AK531" s="2">
        <f t="shared" si="452"/>
        <v>120.76725687299457</v>
      </c>
      <c r="AL531" s="2">
        <f t="shared" si="453"/>
        <v>140.4222723694439</v>
      </c>
      <c r="AM531" s="2">
        <f t="shared" si="454"/>
        <v>144.59831237792969</v>
      </c>
      <c r="AN531" s="89"/>
      <c r="AO531" s="64">
        <f t="shared" ref="AO531" ca="1" si="471">AN530</f>
        <v>123.34113503991084</v>
      </c>
      <c r="AP531" s="88"/>
      <c r="AQ531" s="88"/>
      <c r="AR531" s="88"/>
      <c r="AS531" s="88"/>
      <c r="AT531" s="2"/>
      <c r="AU531" s="123"/>
      <c r="AV531" s="156"/>
    </row>
    <row r="532" spans="1:48">
      <c r="A532" s="14" t="str">
        <f>'data organization'!S533</f>
        <v>530:18:3.02:HS</v>
      </c>
      <c r="B532">
        <v>154.93141174316406</v>
      </c>
      <c r="C532">
        <v>154.93850708007812</v>
      </c>
      <c r="D532">
        <v>154.93850708007812</v>
      </c>
      <c r="E532">
        <v>154.94796752929687</v>
      </c>
      <c r="F532">
        <v>154.93614196777344</v>
      </c>
      <c r="G532">
        <v>154.93850708007812</v>
      </c>
      <c r="H532">
        <v>154.94560241699219</v>
      </c>
      <c r="I532">
        <v>154.91958618164062</v>
      </c>
      <c r="J532">
        <v>154.90776062011719</v>
      </c>
      <c r="K532">
        <v>154.92904663085937</v>
      </c>
      <c r="L532">
        <v>154.91722106933594</v>
      </c>
      <c r="M532">
        <v>154.91958618164062</v>
      </c>
      <c r="N532">
        <v>154.93377685546875</v>
      </c>
      <c r="O532">
        <v>154.91249084472656</v>
      </c>
      <c r="P532">
        <v>154.86282348632812</v>
      </c>
      <c r="Q532">
        <v>154.91958618164062</v>
      </c>
      <c r="R532">
        <v>154.9432373046875</v>
      </c>
      <c r="U532">
        <v>154.93614196777344</v>
      </c>
      <c r="V532">
        <v>154.93377685546875</v>
      </c>
      <c r="W532">
        <v>154.93377685546875</v>
      </c>
      <c r="Z532">
        <v>154.93141174316406</v>
      </c>
      <c r="AA532">
        <v>154.94560241699219</v>
      </c>
      <c r="AB532">
        <v>154.91958618164062</v>
      </c>
      <c r="AC532">
        <v>154.92668151855469</v>
      </c>
      <c r="AD532">
        <v>154.91722106933594</v>
      </c>
      <c r="AE532">
        <v>145.15625</v>
      </c>
      <c r="AF532">
        <v>154.89356994628906</v>
      </c>
      <c r="AG532">
        <v>154.90776062011719</v>
      </c>
      <c r="AH532" s="2">
        <f t="shared" si="449"/>
        <v>1.846293248637038</v>
      </c>
      <c r="AI532" s="2">
        <f t="shared" si="450"/>
        <v>145.15625</v>
      </c>
      <c r="AJ532" s="2">
        <f t="shared" si="451"/>
        <v>151.80711510664125</v>
      </c>
      <c r="AK532" s="2">
        <f t="shared" si="452"/>
        <v>154.57655497959681</v>
      </c>
      <c r="AL532" s="2">
        <f t="shared" si="453"/>
        <v>157.34599485255237</v>
      </c>
      <c r="AM532" s="2">
        <f t="shared" si="454"/>
        <v>154.94796752929687</v>
      </c>
      <c r="AN532" s="89"/>
      <c r="AO532" s="64">
        <f t="shared" ref="AO532" ca="1" si="472">AN530</f>
        <v>123.34113503991084</v>
      </c>
      <c r="AP532" s="88"/>
      <c r="AQ532" s="88"/>
      <c r="AR532" s="88"/>
      <c r="AS532" s="88"/>
      <c r="AT532" s="2"/>
      <c r="AU532" s="123"/>
      <c r="AV532" s="156"/>
    </row>
    <row r="533" spans="1:48">
      <c r="A533" s="14" t="str">
        <f>'data organization'!S534</f>
        <v>531:18:3:HI</v>
      </c>
      <c r="B533">
        <v>127.31365203857422</v>
      </c>
      <c r="C533">
        <v>126.21881103515625</v>
      </c>
      <c r="D533">
        <v>130.12893676757812</v>
      </c>
      <c r="E533">
        <v>137.47996520996094</v>
      </c>
      <c r="F533">
        <v>128.56489562988281</v>
      </c>
      <c r="G533">
        <v>123.40352630615234</v>
      </c>
      <c r="H533">
        <v>125.43679046630859</v>
      </c>
      <c r="I533">
        <v>122.30869293212891</v>
      </c>
      <c r="J533">
        <v>122.46509552001953</v>
      </c>
      <c r="K533">
        <v>136.07232666015625</v>
      </c>
      <c r="L533">
        <v>117.30373382568359</v>
      </c>
      <c r="M533">
        <v>104.00930786132812</v>
      </c>
      <c r="N533">
        <v>116.52170562744141</v>
      </c>
      <c r="O533">
        <v>110.26551055908203</v>
      </c>
      <c r="P533">
        <v>103.07087707519531</v>
      </c>
      <c r="Q533">
        <v>102.60166168212891</v>
      </c>
      <c r="R533">
        <v>114.80125427246094</v>
      </c>
      <c r="U533">
        <v>160.78431701660156</v>
      </c>
      <c r="V533">
        <v>119.49340057373047</v>
      </c>
      <c r="W533">
        <v>123.55992889404297</v>
      </c>
      <c r="Z533">
        <v>128.87770080566406</v>
      </c>
      <c r="AA533">
        <v>151.40000915527344</v>
      </c>
      <c r="AB533">
        <v>117.14732360839844</v>
      </c>
      <c r="AC533">
        <v>123.09071350097656</v>
      </c>
      <c r="AD533">
        <v>136.54154968261719</v>
      </c>
      <c r="AE533">
        <v>86.022735595703125</v>
      </c>
      <c r="AF533">
        <v>106.98100280761719</v>
      </c>
      <c r="AG533">
        <v>106.198974609375</v>
      </c>
      <c r="AH533" s="2">
        <f t="shared" si="449"/>
        <v>15.317597508820819</v>
      </c>
      <c r="AI533" s="2">
        <f t="shared" si="450"/>
        <v>86.022735595703125</v>
      </c>
      <c r="AJ533" s="2">
        <f t="shared" si="451"/>
        <v>98.740189441027269</v>
      </c>
      <c r="AK533" s="2">
        <f t="shared" si="452"/>
        <v>121.71658570425851</v>
      </c>
      <c r="AL533" s="2">
        <f t="shared" si="453"/>
        <v>144.69298196748974</v>
      </c>
      <c r="AM533" s="2">
        <f t="shared" si="454"/>
        <v>160.78431701660156</v>
      </c>
      <c r="AN533" s="89">
        <f ca="1">INDIRECT("'calcBLUE(2)'!R"&amp;ROW('calcBLUE(2)'!$V$17)+(ROW(AN533)-ROW($AN$116))/3&amp;"C"&amp;COLUMN('calcBLUE(2)'!$V$17),FALSE)</f>
        <v>122.43231360602147</v>
      </c>
      <c r="AO533" s="64">
        <f t="shared" ref="AO533" ca="1" si="473">AN533</f>
        <v>122.43231360602147</v>
      </c>
      <c r="AP533" s="88">
        <f>AK533-AK536</f>
        <v>0.88257135663712916</v>
      </c>
      <c r="AQ533" s="88">
        <f>AK534-AK537</f>
        <v>1.0003514971051857</v>
      </c>
      <c r="AR533" s="88">
        <f>AK535-AK538</f>
        <v>0.33914566040039063</v>
      </c>
      <c r="AS533" s="88">
        <f>data3!AM533</f>
        <v>2.4661825549217919E-2</v>
      </c>
      <c r="AT533" s="2"/>
      <c r="AU533" s="123"/>
      <c r="AV533" s="156"/>
    </row>
    <row r="534" spans="1:48">
      <c r="A534" s="14" t="str">
        <f>'data organization'!S535</f>
        <v>532:18:3:LO</v>
      </c>
      <c r="B534">
        <v>121.72693634033203</v>
      </c>
      <c r="C534">
        <v>125.34333038330078</v>
      </c>
      <c r="D534">
        <v>127.22018432617188</v>
      </c>
      <c r="E534">
        <v>140.72442626953125</v>
      </c>
      <c r="F534">
        <v>125.20599365234375</v>
      </c>
      <c r="G534">
        <v>123.94712829589844</v>
      </c>
      <c r="H534">
        <v>128.43327331542969</v>
      </c>
      <c r="I534">
        <v>118.65415191650391</v>
      </c>
      <c r="J534">
        <v>115.03776550292969</v>
      </c>
      <c r="K534">
        <v>127.67795562744141</v>
      </c>
      <c r="L534">
        <v>116.26230621337891</v>
      </c>
      <c r="M534">
        <v>110.17967224121094</v>
      </c>
      <c r="N534">
        <v>121.26917266845703</v>
      </c>
      <c r="O534">
        <v>107.06683349609375</v>
      </c>
      <c r="P534">
        <v>102.39185333251953</v>
      </c>
      <c r="Q534">
        <v>102.74089813232422</v>
      </c>
      <c r="R534">
        <v>116.21652221679687</v>
      </c>
      <c r="U534">
        <v>142.66423034667969</v>
      </c>
      <c r="V534">
        <v>124.66239166259766</v>
      </c>
      <c r="W534">
        <v>123.98146057128906</v>
      </c>
      <c r="Z534">
        <v>129.2801513671875</v>
      </c>
      <c r="AA534">
        <v>143.48248291015625</v>
      </c>
      <c r="AB534">
        <v>115.77592468261719</v>
      </c>
      <c r="AC534">
        <v>123.39780426025391</v>
      </c>
      <c r="AD534">
        <v>126.83680725097656</v>
      </c>
      <c r="AE534">
        <v>85.328453063964844</v>
      </c>
      <c r="AF534">
        <v>104.91531372070312</v>
      </c>
      <c r="AG534">
        <v>104.36598968505859</v>
      </c>
      <c r="AH534" s="2">
        <f t="shared" si="449"/>
        <v>12.984223379651256</v>
      </c>
      <c r="AI534" s="2">
        <f t="shared" si="450"/>
        <v>85.328453063964844</v>
      </c>
      <c r="AJ534" s="2">
        <f t="shared" si="451"/>
        <v>100.33757255381413</v>
      </c>
      <c r="AK534" s="2">
        <f t="shared" si="452"/>
        <v>119.81390762329102</v>
      </c>
      <c r="AL534" s="2">
        <f t="shared" si="453"/>
        <v>139.29024269276789</v>
      </c>
      <c r="AM534" s="2">
        <f t="shared" si="454"/>
        <v>143.48248291015625</v>
      </c>
      <c r="AN534" s="89"/>
      <c r="AO534" s="64">
        <f t="shared" ref="AO534" ca="1" si="474">AN533</f>
        <v>122.43231360602147</v>
      </c>
      <c r="AP534" s="88"/>
      <c r="AQ534" s="88"/>
      <c r="AR534" s="88"/>
      <c r="AS534" s="88"/>
      <c r="AT534" s="2"/>
      <c r="AU534" s="123"/>
      <c r="AV534" s="156"/>
    </row>
    <row r="535" spans="1:48">
      <c r="A535" s="14" t="str">
        <f>'data organization'!S536</f>
        <v>533:18:3:HS</v>
      </c>
      <c r="B535">
        <v>154.93141174316406</v>
      </c>
      <c r="C535">
        <v>154.9432373046875</v>
      </c>
      <c r="D535">
        <v>154.93377685546875</v>
      </c>
      <c r="E535">
        <v>154.9432373046875</v>
      </c>
      <c r="F535">
        <v>154.93614196777344</v>
      </c>
      <c r="G535">
        <v>154.93614196777344</v>
      </c>
      <c r="H535">
        <v>154.95033264160156</v>
      </c>
      <c r="I535">
        <v>154.93141174316406</v>
      </c>
      <c r="J535">
        <v>154.90776062011719</v>
      </c>
      <c r="K535">
        <v>154.93614196777344</v>
      </c>
      <c r="L535">
        <v>154.91485595703125</v>
      </c>
      <c r="M535">
        <v>154.91958618164062</v>
      </c>
      <c r="N535">
        <v>154.93614196777344</v>
      </c>
      <c r="O535">
        <v>154.9053955078125</v>
      </c>
      <c r="P535">
        <v>154.72091674804687</v>
      </c>
      <c r="Q535">
        <v>154.91722106933594</v>
      </c>
      <c r="R535">
        <v>154.94087219238281</v>
      </c>
      <c r="U535">
        <v>154.93377685546875</v>
      </c>
      <c r="V535">
        <v>154.93141174316406</v>
      </c>
      <c r="W535">
        <v>154.93614196777344</v>
      </c>
      <c r="Z535">
        <v>154.93141174316406</v>
      </c>
      <c r="AA535">
        <v>154.93850708007812</v>
      </c>
      <c r="AB535">
        <v>154.92195129394531</v>
      </c>
      <c r="AC535">
        <v>154.92668151855469</v>
      </c>
      <c r="AD535">
        <v>154.89830017089844</v>
      </c>
      <c r="AE535">
        <v>143.56924438476562</v>
      </c>
      <c r="AF535">
        <v>154.89830017089844</v>
      </c>
      <c r="AG535">
        <v>154.91012573242187</v>
      </c>
      <c r="AH535" s="2">
        <f t="shared" si="449"/>
        <v>2.1454274689646233</v>
      </c>
      <c r="AI535" s="2">
        <f t="shared" si="450"/>
        <v>143.56924438476562</v>
      </c>
      <c r="AJ535" s="2">
        <f t="shared" si="451"/>
        <v>151.29616009660188</v>
      </c>
      <c r="AK535" s="2">
        <f t="shared" si="452"/>
        <v>154.51430130004883</v>
      </c>
      <c r="AL535" s="2">
        <f t="shared" si="453"/>
        <v>157.73244250349578</v>
      </c>
      <c r="AM535" s="2">
        <f t="shared" si="454"/>
        <v>154.95033264160156</v>
      </c>
      <c r="AN535" s="89"/>
      <c r="AO535" s="64">
        <f t="shared" ref="AO535" ca="1" si="475">AN533</f>
        <v>122.43231360602147</v>
      </c>
      <c r="AP535" s="88"/>
      <c r="AQ535" s="88"/>
      <c r="AR535" s="88"/>
      <c r="AS535" s="88"/>
      <c r="AT535" s="2"/>
      <c r="AU535" s="123"/>
      <c r="AV535" s="156"/>
    </row>
    <row r="536" spans="1:48">
      <c r="A536" s="14" t="str">
        <f>'data organization'!S537</f>
        <v>534:18:2.98:HI</v>
      </c>
      <c r="B536">
        <v>126.37522125244141</v>
      </c>
      <c r="C536">
        <v>125.28038787841797</v>
      </c>
      <c r="D536">
        <v>129.19050598144531</v>
      </c>
      <c r="E536">
        <v>136.3851318359375</v>
      </c>
      <c r="F536">
        <v>127.62645721435547</v>
      </c>
      <c r="G536">
        <v>122.46509552001953</v>
      </c>
      <c r="H536">
        <v>124.49835968017578</v>
      </c>
      <c r="I536">
        <v>121.37026214599609</v>
      </c>
      <c r="J536">
        <v>121.68306732177734</v>
      </c>
      <c r="K536">
        <v>135.13389587402344</v>
      </c>
      <c r="L536">
        <v>116.36530303955078</v>
      </c>
      <c r="M536">
        <v>103.38368988037109</v>
      </c>
      <c r="N536">
        <v>115.58327484130859</v>
      </c>
      <c r="O536">
        <v>109.48348236083984</v>
      </c>
      <c r="P536">
        <v>102.28885650634766</v>
      </c>
      <c r="Q536">
        <v>101.81964111328125</v>
      </c>
      <c r="R536">
        <v>114.01922607421875</v>
      </c>
      <c r="U536">
        <v>159.68948364257812</v>
      </c>
      <c r="V536">
        <v>118.71137237548828</v>
      </c>
      <c r="W536">
        <v>122.62149810791016</v>
      </c>
      <c r="Z536">
        <v>127.93927001953125</v>
      </c>
      <c r="AA536">
        <v>150.30517578125</v>
      </c>
      <c r="AB536">
        <v>116.36530303955078</v>
      </c>
      <c r="AC536">
        <v>122.30869293212891</v>
      </c>
      <c r="AD536">
        <v>135.44670104980469</v>
      </c>
      <c r="AE536">
        <v>85.397117614746094</v>
      </c>
      <c r="AF536">
        <v>106.198974609375</v>
      </c>
      <c r="AG536">
        <v>105.41695404052734</v>
      </c>
      <c r="AH536" s="2">
        <f t="shared" si="449"/>
        <v>15.205338905608235</v>
      </c>
      <c r="AI536" s="2">
        <f t="shared" si="450"/>
        <v>85.397117614746094</v>
      </c>
      <c r="AJ536" s="2">
        <f t="shared" si="451"/>
        <v>98.026005989209025</v>
      </c>
      <c r="AK536" s="2">
        <f t="shared" si="452"/>
        <v>120.83401434762138</v>
      </c>
      <c r="AL536" s="2">
        <f t="shared" si="453"/>
        <v>143.64202270603374</v>
      </c>
      <c r="AM536" s="2">
        <f t="shared" si="454"/>
        <v>159.68948364257812</v>
      </c>
      <c r="AN536" s="89">
        <f ca="1">INDIRECT("'calcBLUE(2)'!R"&amp;ROW('calcBLUE(2)'!$V$17)+(ROW(AN536)-ROW($AN$116))/3&amp;"C"&amp;COLUMN('calcBLUE(2)'!$V$17),FALSE)</f>
        <v>121.61485806665161</v>
      </c>
      <c r="AO536" s="64">
        <f t="shared" ref="AO536" ca="1" si="476">AN536</f>
        <v>121.61485806665161</v>
      </c>
      <c r="AP536" s="88">
        <f>AK536-AK539</f>
        <v>0.87140001569476055</v>
      </c>
      <c r="AQ536" s="88">
        <f>AK537-AK540</f>
        <v>0.94108636038644988</v>
      </c>
      <c r="AR536" s="88">
        <f>AK538-AK541</f>
        <v>0.71140289306640625</v>
      </c>
      <c r="AS536" s="88">
        <f>data3!AM536</f>
        <v>2.6387906843615916E-2</v>
      </c>
      <c r="AT536" s="2"/>
      <c r="AU536" s="123"/>
      <c r="AV536" s="156"/>
    </row>
    <row r="537" spans="1:48">
      <c r="A537" s="14" t="str">
        <f>'data organization'!S538</f>
        <v>535:18:2.98:LO</v>
      </c>
      <c r="B537">
        <v>120.9029541015625</v>
      </c>
      <c r="C537">
        <v>124.38773345947266</v>
      </c>
      <c r="D537">
        <v>126.22453308105469</v>
      </c>
      <c r="E537">
        <v>139.84893798828125</v>
      </c>
      <c r="F537">
        <v>124.23323059082031</v>
      </c>
      <c r="G537">
        <v>122.55092620849609</v>
      </c>
      <c r="H537">
        <v>127.73517608642578</v>
      </c>
      <c r="I537">
        <v>118.0933837890625</v>
      </c>
      <c r="J537">
        <v>113.93339538574219</v>
      </c>
      <c r="K537">
        <v>126.65369415283203</v>
      </c>
      <c r="L537">
        <v>115.31243133544922</v>
      </c>
      <c r="M537">
        <v>109.05813598632812</v>
      </c>
      <c r="N537">
        <v>119.85580444335937</v>
      </c>
      <c r="O537">
        <v>106.24856567382812</v>
      </c>
      <c r="P537">
        <v>101.63080596923828</v>
      </c>
      <c r="Q537">
        <v>102.0714111328125</v>
      </c>
      <c r="R537">
        <v>115.57564544677734</v>
      </c>
      <c r="U537">
        <v>140.52987670898437</v>
      </c>
      <c r="V537">
        <v>123.78691101074219</v>
      </c>
      <c r="W537">
        <v>122.75120544433594</v>
      </c>
      <c r="Z537">
        <v>127.99839782714844</v>
      </c>
      <c r="AA537">
        <v>142.355224609375</v>
      </c>
      <c r="AB537">
        <v>114.71160125732422</v>
      </c>
      <c r="AC537">
        <v>122.43076324462891</v>
      </c>
      <c r="AD537">
        <v>125.57793426513672</v>
      </c>
      <c r="AE537">
        <v>84.618904113769531</v>
      </c>
      <c r="AF537">
        <v>104.14854431152344</v>
      </c>
      <c r="AG537">
        <v>103.55344390869141</v>
      </c>
      <c r="AH537" s="2">
        <f t="shared" si="449"/>
        <v>12.819677288179179</v>
      </c>
      <c r="AI537" s="2">
        <f t="shared" si="450"/>
        <v>84.618904113769531</v>
      </c>
      <c r="AJ537" s="2">
        <f t="shared" si="451"/>
        <v>99.584040193917062</v>
      </c>
      <c r="AK537" s="2">
        <f t="shared" si="452"/>
        <v>118.81355612618583</v>
      </c>
      <c r="AL537" s="2">
        <f t="shared" si="453"/>
        <v>138.04307205845458</v>
      </c>
      <c r="AM537" s="2">
        <f t="shared" si="454"/>
        <v>142.355224609375</v>
      </c>
      <c r="AN537" s="89"/>
      <c r="AO537" s="64">
        <f t="shared" ref="AO537" ca="1" si="477">AN536</f>
        <v>121.61485806665161</v>
      </c>
      <c r="AP537" s="88"/>
      <c r="AQ537" s="88"/>
      <c r="AR537" s="88"/>
      <c r="AS537" s="88"/>
      <c r="AT537" s="2"/>
      <c r="AU537" s="123"/>
      <c r="AV537" s="156"/>
    </row>
    <row r="538" spans="1:48">
      <c r="A538" s="14" t="str">
        <f>'data organization'!S539</f>
        <v>536:18:2.98:HS</v>
      </c>
      <c r="B538">
        <v>154.92431640625</v>
      </c>
      <c r="C538">
        <v>154.94560241699219</v>
      </c>
      <c r="D538">
        <v>154.93614196777344</v>
      </c>
      <c r="E538">
        <v>154.9432373046875</v>
      </c>
      <c r="F538">
        <v>154.93377685546875</v>
      </c>
      <c r="G538">
        <v>154.93850708007812</v>
      </c>
      <c r="H538">
        <v>154.9432373046875</v>
      </c>
      <c r="I538">
        <v>154.92431640625</v>
      </c>
      <c r="J538">
        <v>154.90303039550781</v>
      </c>
      <c r="K538">
        <v>154.92904663085937</v>
      </c>
      <c r="L538">
        <v>154.91012573242187</v>
      </c>
      <c r="M538">
        <v>154.92195129394531</v>
      </c>
      <c r="N538">
        <v>154.93614196777344</v>
      </c>
      <c r="O538">
        <v>154.91012573242187</v>
      </c>
      <c r="P538">
        <v>149.71626281738281</v>
      </c>
      <c r="Q538">
        <v>154.9053955078125</v>
      </c>
      <c r="R538">
        <v>154.93614196777344</v>
      </c>
      <c r="U538">
        <v>154.93850708007812</v>
      </c>
      <c r="V538">
        <v>154.93377685546875</v>
      </c>
      <c r="W538">
        <v>154.93141174316406</v>
      </c>
      <c r="Z538">
        <v>154.92904663085937</v>
      </c>
      <c r="AA538">
        <v>154.93850708007812</v>
      </c>
      <c r="AB538">
        <v>154.92668151855469</v>
      </c>
      <c r="AC538">
        <v>154.92195129394531</v>
      </c>
      <c r="AD538">
        <v>154.89593505859375</v>
      </c>
      <c r="AE538">
        <v>139.29777526855469</v>
      </c>
      <c r="AF538">
        <v>154.735107421875</v>
      </c>
      <c r="AG538">
        <v>154.89830017089844</v>
      </c>
      <c r="AH538" s="2">
        <f t="shared" si="449"/>
        <v>3.0770284971573498</v>
      </c>
      <c r="AI538" s="2">
        <f t="shared" si="450"/>
        <v>139.29777526855469</v>
      </c>
      <c r="AJ538" s="2">
        <f t="shared" si="451"/>
        <v>149.5596128939124</v>
      </c>
      <c r="AK538" s="2">
        <f t="shared" si="452"/>
        <v>154.17515563964844</v>
      </c>
      <c r="AL538" s="2">
        <f t="shared" si="453"/>
        <v>158.79069838538447</v>
      </c>
      <c r="AM538" s="2">
        <f t="shared" si="454"/>
        <v>154.94560241699219</v>
      </c>
      <c r="AN538" s="89"/>
      <c r="AO538" s="64">
        <f t="shared" ref="AO538" ca="1" si="478">AN536</f>
        <v>121.61485806665161</v>
      </c>
      <c r="AP538" s="88"/>
      <c r="AQ538" s="88"/>
      <c r="AR538" s="88"/>
      <c r="AS538" s="88"/>
      <c r="AT538" s="2"/>
      <c r="AU538" s="123"/>
      <c r="AV538" s="156"/>
    </row>
    <row r="539" spans="1:48">
      <c r="A539" s="14" t="str">
        <f>'data organization'!S540</f>
        <v>537:18:2.96:HI</v>
      </c>
      <c r="B539">
        <v>125.43679046630859</v>
      </c>
      <c r="C539">
        <v>124.34195709228516</v>
      </c>
      <c r="D539">
        <v>128.2520751953125</v>
      </c>
      <c r="E539">
        <v>135.44670104980469</v>
      </c>
      <c r="F539">
        <v>126.68802642822266</v>
      </c>
      <c r="G539">
        <v>121.68306732177734</v>
      </c>
      <c r="H539">
        <v>123.71633148193359</v>
      </c>
      <c r="I539">
        <v>120.58823394775391</v>
      </c>
      <c r="J539">
        <v>120.74463653564453</v>
      </c>
      <c r="K539">
        <v>134.19546508789062</v>
      </c>
      <c r="L539">
        <v>115.58327484130859</v>
      </c>
      <c r="M539">
        <v>102.60166168212891</v>
      </c>
      <c r="N539">
        <v>114.80125427246094</v>
      </c>
      <c r="O539">
        <v>108.70145416259766</v>
      </c>
      <c r="P539">
        <v>101.66323089599609</v>
      </c>
      <c r="Q539">
        <v>101.19401550292969</v>
      </c>
      <c r="R539">
        <v>113.08079528808594</v>
      </c>
      <c r="U539">
        <v>158.438232421875</v>
      </c>
      <c r="V539">
        <v>117.77294921875</v>
      </c>
      <c r="W539">
        <v>121.68306732177734</v>
      </c>
      <c r="Z539">
        <v>127.00083923339844</v>
      </c>
      <c r="AA539">
        <v>149.21034240722656</v>
      </c>
      <c r="AB539">
        <v>115.42687225341797</v>
      </c>
      <c r="AC539">
        <v>121.37026214599609</v>
      </c>
      <c r="AD539">
        <v>134.50828552246094</v>
      </c>
      <c r="AE539">
        <v>84.771499633789063</v>
      </c>
      <c r="AF539">
        <v>105.41695404052734</v>
      </c>
      <c r="AG539">
        <v>104.63492584228516</v>
      </c>
      <c r="AH539" s="2">
        <f t="shared" si="449"/>
        <v>15.085130625950809</v>
      </c>
      <c r="AI539" s="2">
        <f t="shared" si="450"/>
        <v>84.771499633789063</v>
      </c>
      <c r="AJ539" s="2">
        <f t="shared" si="451"/>
        <v>97.334918393000407</v>
      </c>
      <c r="AK539" s="2">
        <f t="shared" si="452"/>
        <v>119.96261433192662</v>
      </c>
      <c r="AL539" s="2">
        <f t="shared" si="453"/>
        <v>142.59031027085283</v>
      </c>
      <c r="AM539" s="2">
        <f t="shared" si="454"/>
        <v>158.438232421875</v>
      </c>
      <c r="AN539" s="89">
        <f ca="1">INDIRECT("'calcBLUE(2)'!R"&amp;ROW('calcBLUE(2)'!$V$17)+(ROW(AN539)-ROW($AN$116))/3&amp;"C"&amp;COLUMN('calcBLUE(2)'!$V$17),FALSE)</f>
        <v>120.74018880996417</v>
      </c>
      <c r="AO539" s="64">
        <f t="shared" ref="AO539" ca="1" si="479">AN539</f>
        <v>120.74018880996417</v>
      </c>
      <c r="AP539" s="88">
        <f>AK539-AK542</f>
        <v>0.91049902779715808</v>
      </c>
      <c r="AQ539" s="88">
        <f>AK540-AK543</f>
        <v>0.88917922973632813</v>
      </c>
      <c r="AR539" s="88">
        <f>AK541-AK544</f>
        <v>0.68276786804199219</v>
      </c>
      <c r="AS539" s="88">
        <f>data3!AM539</f>
        <v>2.6224643953384863E-2</v>
      </c>
      <c r="AT539" s="2"/>
      <c r="AU539" s="123"/>
      <c r="AV539" s="156"/>
    </row>
    <row r="540" spans="1:48">
      <c r="A540" s="14" t="str">
        <f>'data organization'!S541</f>
        <v>538:18:2.96:LO</v>
      </c>
      <c r="B540">
        <v>120.61684417724609</v>
      </c>
      <c r="C540">
        <v>123.40924835205078</v>
      </c>
      <c r="D540">
        <v>125.20599365234375</v>
      </c>
      <c r="E540">
        <v>138.89906311035156</v>
      </c>
      <c r="F540">
        <v>123.37491607666016</v>
      </c>
      <c r="G540">
        <v>121.21194458007812</v>
      </c>
      <c r="H540">
        <v>126.92263793945313</v>
      </c>
      <c r="I540">
        <v>117.05767822265625</v>
      </c>
      <c r="J540">
        <v>113.08079528808594</v>
      </c>
      <c r="K540">
        <v>125.57221221923828</v>
      </c>
      <c r="L540">
        <v>114.08216857910156</v>
      </c>
      <c r="M540">
        <v>108.26848602294922</v>
      </c>
      <c r="N540">
        <v>118.68276214599609</v>
      </c>
      <c r="O540">
        <v>105.49324798583984</v>
      </c>
      <c r="P540">
        <v>100.74387359619141</v>
      </c>
      <c r="Q540">
        <v>101.09864807128906</v>
      </c>
      <c r="R540">
        <v>114.59716033935547</v>
      </c>
      <c r="U540">
        <v>138.77890014648437</v>
      </c>
      <c r="V540">
        <v>122.81986999511719</v>
      </c>
      <c r="W540">
        <v>121.76127624511719</v>
      </c>
      <c r="Z540">
        <v>126.68802642822266</v>
      </c>
      <c r="AA540">
        <v>141.88601684570312</v>
      </c>
      <c r="AB540">
        <v>113.82467651367187</v>
      </c>
      <c r="AC540">
        <v>121.65827178955078</v>
      </c>
      <c r="AD540">
        <v>124.93133544921875</v>
      </c>
      <c r="AE540">
        <v>83.97802734375</v>
      </c>
      <c r="AF540">
        <v>103.19294738769531</v>
      </c>
      <c r="AG540">
        <v>102.59212493896484</v>
      </c>
      <c r="AH540" s="2">
        <f t="shared" si="449"/>
        <v>12.759470587840363</v>
      </c>
      <c r="AI540" s="2">
        <f t="shared" si="450"/>
        <v>83.97802734375</v>
      </c>
      <c r="AJ540" s="2">
        <f t="shared" si="451"/>
        <v>98.733263884038834</v>
      </c>
      <c r="AK540" s="2">
        <f t="shared" si="452"/>
        <v>117.87246976579938</v>
      </c>
      <c r="AL540" s="2">
        <f t="shared" si="453"/>
        <v>137.01167564755991</v>
      </c>
      <c r="AM540" s="2">
        <f t="shared" si="454"/>
        <v>141.88601684570312</v>
      </c>
      <c r="AN540" s="89"/>
      <c r="AO540" s="64">
        <f t="shared" ref="AO540" ca="1" si="480">AN539</f>
        <v>120.74018880996417</v>
      </c>
      <c r="AP540" s="88"/>
      <c r="AQ540" s="88"/>
      <c r="AR540" s="88"/>
      <c r="AS540" s="88"/>
      <c r="AT540" s="2"/>
      <c r="AU540" s="123"/>
      <c r="AV540" s="156"/>
    </row>
    <row r="541" spans="1:48">
      <c r="A541" s="14" t="str">
        <f>'data organization'!S542</f>
        <v>539:18:2.96:HS</v>
      </c>
      <c r="B541">
        <v>154.92431640625</v>
      </c>
      <c r="C541">
        <v>154.93614196777344</v>
      </c>
      <c r="D541">
        <v>154.93614196777344</v>
      </c>
      <c r="E541">
        <v>154.94560241699219</v>
      </c>
      <c r="F541">
        <v>154.93614196777344</v>
      </c>
      <c r="G541">
        <v>154.93377685546875</v>
      </c>
      <c r="H541">
        <v>154.94560241699219</v>
      </c>
      <c r="I541">
        <v>154.91722106933594</v>
      </c>
      <c r="J541">
        <v>154.9053955078125</v>
      </c>
      <c r="K541">
        <v>154.92431640625</v>
      </c>
      <c r="L541">
        <v>154.91722106933594</v>
      </c>
      <c r="M541">
        <v>154.91722106933594</v>
      </c>
      <c r="N541">
        <v>154.93614196777344</v>
      </c>
      <c r="O541">
        <v>154.90066528320312</v>
      </c>
      <c r="P541">
        <v>141.95384216308594</v>
      </c>
      <c r="Q541">
        <v>154.91012573242187</v>
      </c>
      <c r="R541">
        <v>154.9432373046875</v>
      </c>
      <c r="U541">
        <v>154.93850708007812</v>
      </c>
      <c r="V541">
        <v>154.93377685546875</v>
      </c>
      <c r="W541">
        <v>154.94087219238281</v>
      </c>
      <c r="Z541">
        <v>154.92904663085937</v>
      </c>
      <c r="AA541">
        <v>154.9432373046875</v>
      </c>
      <c r="AB541">
        <v>154.90776062011719</v>
      </c>
      <c r="AC541">
        <v>154.91958618164062</v>
      </c>
      <c r="AD541">
        <v>154.88883972167969</v>
      </c>
      <c r="AE541">
        <v>131.56611633300781</v>
      </c>
      <c r="AF541">
        <v>150.32882690429688</v>
      </c>
      <c r="AG541">
        <v>154.9053955078125</v>
      </c>
      <c r="AH541" s="2">
        <f t="shared" si="449"/>
        <v>5.0008606076505231</v>
      </c>
      <c r="AI541" s="2">
        <f t="shared" si="450"/>
        <v>131.56611633300781</v>
      </c>
      <c r="AJ541" s="2">
        <f t="shared" si="451"/>
        <v>145.96246183510624</v>
      </c>
      <c r="AK541" s="2">
        <f t="shared" si="452"/>
        <v>153.46375274658203</v>
      </c>
      <c r="AL541" s="2">
        <f t="shared" si="453"/>
        <v>160.96504365805782</v>
      </c>
      <c r="AM541" s="2">
        <f t="shared" si="454"/>
        <v>154.94560241699219</v>
      </c>
      <c r="AN541" s="89"/>
      <c r="AO541" s="64">
        <f t="shared" ref="AO541" ca="1" si="481">AN539</f>
        <v>120.74018880996417</v>
      </c>
      <c r="AP541" s="88"/>
      <c r="AQ541" s="88"/>
      <c r="AR541" s="88"/>
      <c r="AS541" s="88"/>
      <c r="AT541" s="2"/>
      <c r="AU541" s="123"/>
      <c r="AV541" s="156"/>
    </row>
    <row r="542" spans="1:48">
      <c r="A542" s="14" t="str">
        <f>'data organization'!S543</f>
        <v>540:18:2.94:HI</v>
      </c>
      <c r="B542">
        <v>124.49835968017578</v>
      </c>
      <c r="C542">
        <v>123.40352630615234</v>
      </c>
      <c r="D542">
        <v>127.31365203857422</v>
      </c>
      <c r="E542">
        <v>134.35186767578125</v>
      </c>
      <c r="F542">
        <v>125.74959564208984</v>
      </c>
      <c r="G542">
        <v>120.74463653564453</v>
      </c>
      <c r="H542">
        <v>122.77790832519531</v>
      </c>
      <c r="I542">
        <v>119.64980316162109</v>
      </c>
      <c r="J542">
        <v>119.80621337890625</v>
      </c>
      <c r="K542">
        <v>133.10063171386719</v>
      </c>
      <c r="L542">
        <v>114.64484405517578</v>
      </c>
      <c r="M542">
        <v>101.81964111328125</v>
      </c>
      <c r="N542">
        <v>113.86282348632812</v>
      </c>
      <c r="O542">
        <v>107.76303100585937</v>
      </c>
      <c r="P542">
        <v>100.88121032714844</v>
      </c>
      <c r="Q542">
        <v>100.41199493408203</v>
      </c>
      <c r="R542">
        <v>112.29877471923828</v>
      </c>
      <c r="U542">
        <v>157.18699645996094</v>
      </c>
      <c r="V542">
        <v>116.99092102050781</v>
      </c>
      <c r="W542">
        <v>120.90104675292969</v>
      </c>
      <c r="Z542">
        <v>126.06240844726562</v>
      </c>
      <c r="AA542">
        <v>148.11550903320312</v>
      </c>
      <c r="AB542">
        <v>114.64484405517578</v>
      </c>
      <c r="AC542">
        <v>120.43183135986328</v>
      </c>
      <c r="AD542">
        <v>133.56985473632812</v>
      </c>
      <c r="AE542">
        <v>83.989471435546875</v>
      </c>
      <c r="AF542">
        <v>104.63492584228516</v>
      </c>
      <c r="AG542">
        <v>103.8529052734375</v>
      </c>
      <c r="AH542" s="2">
        <f t="shared" si="449"/>
        <v>14.982623004815435</v>
      </c>
      <c r="AI542" s="2">
        <f t="shared" si="450"/>
        <v>83.989471435546875</v>
      </c>
      <c r="AJ542" s="2">
        <f t="shared" si="451"/>
        <v>96.57818079690631</v>
      </c>
      <c r="AK542" s="2">
        <f t="shared" si="452"/>
        <v>119.05211530412946</v>
      </c>
      <c r="AL542" s="2">
        <f t="shared" si="453"/>
        <v>141.52604981135261</v>
      </c>
      <c r="AM542" s="2">
        <f t="shared" si="454"/>
        <v>157.18699645996094</v>
      </c>
      <c r="AN542" s="89">
        <f ca="1">INDIRECT("'calcBLUE(2)'!R"&amp;ROW('calcBLUE(2)'!$V$17)+(ROW(AN542)-ROW($AN$116))/3&amp;"C"&amp;COLUMN('calcBLUE(2)'!$V$17),FALSE)</f>
        <v>119.87093116215081</v>
      </c>
      <c r="AO542" s="64">
        <f t="shared" ref="AO542" ca="1" si="482">AN542</f>
        <v>119.87093116215081</v>
      </c>
      <c r="AP542" s="88">
        <f>AK542-AK545</f>
        <v>0.89932932172501978</v>
      </c>
      <c r="AQ542" s="88">
        <f>AK543-AK546</f>
        <v>0.9228973388671875</v>
      </c>
      <c r="AR542" s="88">
        <f>AK544-AK547</f>
        <v>0.47260720389229505</v>
      </c>
      <c r="AS542" s="88">
        <f>data3!AM542</f>
        <v>2.5435978366482814E-2</v>
      </c>
      <c r="AT542" s="2"/>
      <c r="AU542" s="123"/>
      <c r="AV542" s="156"/>
    </row>
    <row r="543" spans="1:48">
      <c r="A543" s="14" t="str">
        <f>'data organization'!S544</f>
        <v>541:18:2.94:LO</v>
      </c>
      <c r="B543">
        <v>120.33646392822266</v>
      </c>
      <c r="C543">
        <v>122.44220733642578</v>
      </c>
      <c r="D543">
        <v>124.10162353515625</v>
      </c>
      <c r="E543">
        <v>138.14945983886719</v>
      </c>
      <c r="F543">
        <v>122.17898559570312</v>
      </c>
      <c r="G543">
        <v>120.71411895751953</v>
      </c>
      <c r="H543">
        <v>126.16731262207031</v>
      </c>
      <c r="I543">
        <v>116.07919311523437</v>
      </c>
      <c r="J543">
        <v>112.16525268554687</v>
      </c>
      <c r="K543">
        <v>124.15312194824219</v>
      </c>
      <c r="L543">
        <v>112.88052368164062</v>
      </c>
      <c r="M543">
        <v>107.45021820068359</v>
      </c>
      <c r="N543">
        <v>117.70427703857422</v>
      </c>
      <c r="O543">
        <v>104.60631561279297</v>
      </c>
      <c r="P543">
        <v>99.942779541015625</v>
      </c>
      <c r="Q543">
        <v>100.32616424560547</v>
      </c>
      <c r="R543">
        <v>113.69306182861328</v>
      </c>
      <c r="U543">
        <v>137.63447570800781</v>
      </c>
      <c r="V543">
        <v>121.65254974365234</v>
      </c>
      <c r="W543">
        <v>121.20622253417969</v>
      </c>
      <c r="Z543">
        <v>125.55504608154297</v>
      </c>
      <c r="AA543">
        <v>141.31379699707031</v>
      </c>
      <c r="AB543">
        <v>112.56580352783203</v>
      </c>
      <c r="AC543">
        <v>120.84001159667969</v>
      </c>
      <c r="AD543">
        <v>124.10734558105469</v>
      </c>
      <c r="AE543">
        <v>83.411537170410156</v>
      </c>
      <c r="AF543">
        <v>102.53490447998047</v>
      </c>
      <c r="AG543">
        <v>101.61936187744141</v>
      </c>
      <c r="AH543" s="2">
        <f t="shared" si="449"/>
        <v>12.720746272259596</v>
      </c>
      <c r="AI543" s="2">
        <f t="shared" si="450"/>
        <v>83.411537170410156</v>
      </c>
      <c r="AJ543" s="2">
        <f t="shared" si="451"/>
        <v>97.902171127673654</v>
      </c>
      <c r="AK543" s="2">
        <f t="shared" si="452"/>
        <v>116.98329053606305</v>
      </c>
      <c r="AL543" s="2">
        <f t="shared" si="453"/>
        <v>136.06440994445245</v>
      </c>
      <c r="AM543" s="2">
        <f t="shared" si="454"/>
        <v>141.31379699707031</v>
      </c>
      <c r="AN543" s="89"/>
      <c r="AO543" s="64">
        <f t="shared" ref="AO543" ca="1" si="483">AN542</f>
        <v>119.87093116215081</v>
      </c>
      <c r="AP543" s="88"/>
      <c r="AQ543" s="88"/>
      <c r="AR543" s="88"/>
      <c r="AS543" s="88"/>
      <c r="AT543" s="2"/>
      <c r="AU543" s="123"/>
      <c r="AV543" s="156"/>
    </row>
    <row r="544" spans="1:48">
      <c r="A544" s="14" t="str">
        <f>'data organization'!S545</f>
        <v>542:18:2.94:HS</v>
      </c>
      <c r="B544">
        <v>154.92668151855469</v>
      </c>
      <c r="C544">
        <v>154.93377685546875</v>
      </c>
      <c r="D544">
        <v>154.93614196777344</v>
      </c>
      <c r="E544">
        <v>154.93850708007812</v>
      </c>
      <c r="F544">
        <v>154.93141174316406</v>
      </c>
      <c r="G544">
        <v>154.93377685546875</v>
      </c>
      <c r="H544">
        <v>154.94087219238281</v>
      </c>
      <c r="I544">
        <v>154.91958618164062</v>
      </c>
      <c r="J544">
        <v>154.91249084472656</v>
      </c>
      <c r="K544">
        <v>154.92431640625</v>
      </c>
      <c r="L544">
        <v>154.90303039550781</v>
      </c>
      <c r="M544">
        <v>154.92431640625</v>
      </c>
      <c r="N544">
        <v>154.93141174316406</v>
      </c>
      <c r="O544">
        <v>154.9053955078125</v>
      </c>
      <c r="P544">
        <v>137.37727355957031</v>
      </c>
      <c r="Q544">
        <v>154.91722106933594</v>
      </c>
      <c r="R544">
        <v>154.94796752929687</v>
      </c>
      <c r="U544">
        <v>154.93614196777344</v>
      </c>
      <c r="V544">
        <v>154.93141174316406</v>
      </c>
      <c r="W544">
        <v>154.92668151855469</v>
      </c>
      <c r="Z544">
        <v>154.92668151855469</v>
      </c>
      <c r="AA544">
        <v>154.93614196777344</v>
      </c>
      <c r="AB544">
        <v>154.91485595703125</v>
      </c>
      <c r="AC544">
        <v>154.91958618164062</v>
      </c>
      <c r="AD544">
        <v>154.89356994628906</v>
      </c>
      <c r="AE544">
        <v>123.56717681884766</v>
      </c>
      <c r="AF544">
        <v>143.81758117675781</v>
      </c>
      <c r="AG544">
        <v>154.89356994628906</v>
      </c>
      <c r="AH544" s="2">
        <f t="shared" si="449"/>
        <v>6.9011672377770461</v>
      </c>
      <c r="AI544" s="2">
        <f t="shared" si="450"/>
        <v>123.56717681884766</v>
      </c>
      <c r="AJ544" s="2">
        <f t="shared" si="451"/>
        <v>142.42923402187446</v>
      </c>
      <c r="AK544" s="2">
        <f t="shared" si="452"/>
        <v>152.78098487854004</v>
      </c>
      <c r="AL544" s="2">
        <f t="shared" si="453"/>
        <v>163.13273573520561</v>
      </c>
      <c r="AM544" s="2">
        <f t="shared" si="454"/>
        <v>154.94796752929687</v>
      </c>
      <c r="AN544" s="89"/>
      <c r="AO544" s="64">
        <f t="shared" ref="AO544" ca="1" si="484">AN542</f>
        <v>119.87093116215081</v>
      </c>
      <c r="AP544" s="88"/>
      <c r="AQ544" s="88"/>
      <c r="AR544" s="88"/>
      <c r="AS544" s="88"/>
      <c r="AT544" s="2"/>
      <c r="AU544" s="123"/>
      <c r="AV544" s="156"/>
    </row>
    <row r="545" spans="1:48">
      <c r="A545" s="14" t="str">
        <f>'data organization'!S546</f>
        <v>543:18:2.92:HI</v>
      </c>
      <c r="B545">
        <v>123.55992889404297</v>
      </c>
      <c r="C545">
        <v>122.46509552001953</v>
      </c>
      <c r="D545">
        <v>126.37522125244141</v>
      </c>
      <c r="E545">
        <v>133.41343688964844</v>
      </c>
      <c r="F545">
        <v>124.81117248535156</v>
      </c>
      <c r="G545">
        <v>119.80621337890625</v>
      </c>
      <c r="H545">
        <v>121.8394775390625</v>
      </c>
      <c r="I545">
        <v>118.71137237548828</v>
      </c>
      <c r="J545">
        <v>118.86778259277344</v>
      </c>
      <c r="K545">
        <v>132.16220092773437</v>
      </c>
      <c r="L545">
        <v>113.86282348632812</v>
      </c>
      <c r="M545">
        <v>101.03761291503906</v>
      </c>
      <c r="N545">
        <v>113.08079528808594</v>
      </c>
      <c r="O545">
        <v>106.98100280761719</v>
      </c>
      <c r="P545">
        <v>100.09918212890625</v>
      </c>
      <c r="Q545">
        <v>99.629966735839844</v>
      </c>
      <c r="R545">
        <v>111.36034393310547</v>
      </c>
      <c r="U545">
        <v>156.0921630859375</v>
      </c>
      <c r="V545">
        <v>116.052490234375</v>
      </c>
      <c r="W545">
        <v>119.96261596679687</v>
      </c>
      <c r="Z545">
        <v>124.96757507324219</v>
      </c>
      <c r="AA545">
        <v>147.02067565917969</v>
      </c>
      <c r="AB545">
        <v>113.70641326904297</v>
      </c>
      <c r="AC545">
        <v>119.49340057373047</v>
      </c>
      <c r="AD545">
        <v>132.47500610351562</v>
      </c>
      <c r="AE545">
        <v>83.520256042480469</v>
      </c>
      <c r="AF545">
        <v>103.8529052734375</v>
      </c>
      <c r="AG545">
        <v>103.07087707519531</v>
      </c>
      <c r="AH545" s="2">
        <f t="shared" si="449"/>
        <v>14.867367681363083</v>
      </c>
      <c r="AI545" s="2">
        <f t="shared" si="450"/>
        <v>83.520256042480469</v>
      </c>
      <c r="AJ545" s="2">
        <f t="shared" si="451"/>
        <v>95.851734460359808</v>
      </c>
      <c r="AK545" s="2">
        <f t="shared" si="452"/>
        <v>118.15278598240444</v>
      </c>
      <c r="AL545" s="2">
        <f t="shared" si="453"/>
        <v>140.45383750444907</v>
      </c>
      <c r="AM545" s="2">
        <f t="shared" si="454"/>
        <v>156.0921630859375</v>
      </c>
      <c r="AN545" s="89">
        <f ca="1">INDIRECT("'calcBLUE(2)'!R"&amp;ROW('calcBLUE(2)'!$V$17)+(ROW(AN545)-ROW($AN$116))/3&amp;"C"&amp;COLUMN('calcBLUE(2)'!$V$17),FALSE)</f>
        <v>119.02781509300674</v>
      </c>
      <c r="AO545" s="64">
        <f t="shared" ref="AO545" ca="1" si="485">AN545</f>
        <v>119.02781509300674</v>
      </c>
      <c r="AP545" s="88">
        <f>AK545-AK548</f>
        <v>0.9160853794642918</v>
      </c>
      <c r="AQ545" s="88">
        <f>AK546-AK549</f>
        <v>0.8172430310930423</v>
      </c>
      <c r="AR545" s="88">
        <f>AK547-AK550</f>
        <v>0.27469498770577161</v>
      </c>
      <c r="AS545" s="88">
        <f>data3!AM545</f>
        <v>2.7710053228562792E-2</v>
      </c>
      <c r="AT545" s="2"/>
      <c r="AU545" s="123"/>
      <c r="AV545" s="156"/>
    </row>
    <row r="546" spans="1:48">
      <c r="A546" s="14" t="str">
        <f>'data organization'!S547</f>
        <v>544:18:2.92:LO</v>
      </c>
      <c r="B546">
        <v>120.0732421875</v>
      </c>
      <c r="C546">
        <v>121.49805450439453</v>
      </c>
      <c r="D546">
        <v>123.00869750976562</v>
      </c>
      <c r="E546">
        <v>136.88487243652344</v>
      </c>
      <c r="F546">
        <v>121.32639312744141</v>
      </c>
      <c r="G546">
        <v>120.30785369873047</v>
      </c>
      <c r="H546">
        <v>125.06866455078125</v>
      </c>
      <c r="I546">
        <v>114.75738525390625</v>
      </c>
      <c r="J546">
        <v>111.1409912109375</v>
      </c>
      <c r="K546">
        <v>122.60814666748047</v>
      </c>
      <c r="L546">
        <v>111.79904174804688</v>
      </c>
      <c r="M546">
        <v>106.79217529296875</v>
      </c>
      <c r="N546">
        <v>116.70862579345703</v>
      </c>
      <c r="O546">
        <v>103.80522155761719</v>
      </c>
      <c r="P546">
        <v>99.044403076171875</v>
      </c>
      <c r="Q546">
        <v>99.456398010253906</v>
      </c>
      <c r="R546">
        <v>112.97207641601562</v>
      </c>
      <c r="U546">
        <v>137.29685974121094</v>
      </c>
      <c r="V546">
        <v>120.77706909179687</v>
      </c>
      <c r="W546">
        <v>120.69123077392578</v>
      </c>
      <c r="Z546">
        <v>124.31334686279297</v>
      </c>
      <c r="AA546">
        <v>140.21514892578125</v>
      </c>
      <c r="AB546">
        <v>111.71892547607422</v>
      </c>
      <c r="AC546">
        <v>119.68413543701172</v>
      </c>
      <c r="AD546">
        <v>122.93431091308594</v>
      </c>
      <c r="AE546">
        <v>82.776382446289063</v>
      </c>
      <c r="AF546">
        <v>101.49919891357422</v>
      </c>
      <c r="AG546">
        <v>100.53215789794922</v>
      </c>
      <c r="AH546" s="2">
        <f t="shared" si="449"/>
        <v>12.677183986944476</v>
      </c>
      <c r="AI546" s="2">
        <f t="shared" si="450"/>
        <v>82.776382446289063</v>
      </c>
      <c r="AJ546" s="2">
        <f t="shared" si="451"/>
        <v>97.044617216779159</v>
      </c>
      <c r="AK546" s="2">
        <f t="shared" si="452"/>
        <v>116.06039319719586</v>
      </c>
      <c r="AL546" s="2">
        <f t="shared" si="453"/>
        <v>135.07616917761257</v>
      </c>
      <c r="AM546" s="2">
        <f t="shared" si="454"/>
        <v>140.21514892578125</v>
      </c>
      <c r="AN546" s="89"/>
      <c r="AO546" s="64">
        <f t="shared" ref="AO546" ca="1" si="486">AN545</f>
        <v>119.02781509300674</v>
      </c>
      <c r="AP546" s="88"/>
      <c r="AQ546" s="88"/>
      <c r="AR546" s="88"/>
      <c r="AS546" s="88"/>
      <c r="AT546" s="2"/>
      <c r="AU546" s="123"/>
      <c r="AV546" s="156"/>
    </row>
    <row r="547" spans="1:48">
      <c r="A547" s="14" t="str">
        <f>'data organization'!S548</f>
        <v>545:18:2.92:HS</v>
      </c>
      <c r="B547">
        <v>154.92195129394531</v>
      </c>
      <c r="C547">
        <v>154.92904663085937</v>
      </c>
      <c r="D547">
        <v>154.93141174316406</v>
      </c>
      <c r="E547">
        <v>154.9432373046875</v>
      </c>
      <c r="F547">
        <v>154.92904663085937</v>
      </c>
      <c r="G547">
        <v>154.93141174316406</v>
      </c>
      <c r="H547">
        <v>154.93850708007812</v>
      </c>
      <c r="I547">
        <v>154.91958618164062</v>
      </c>
      <c r="J547">
        <v>154.89593505859375</v>
      </c>
      <c r="K547">
        <v>154.92431640625</v>
      </c>
      <c r="L547">
        <v>154.87464904785156</v>
      </c>
      <c r="M547">
        <v>154.91958618164062</v>
      </c>
      <c r="N547">
        <v>154.93377685546875</v>
      </c>
      <c r="O547">
        <v>154.89356994628906</v>
      </c>
      <c r="P547">
        <v>134.44448852539062</v>
      </c>
      <c r="Q547">
        <v>154.90303039550781</v>
      </c>
      <c r="R547">
        <v>154.94087219238281</v>
      </c>
      <c r="U547">
        <v>154.92904663085937</v>
      </c>
      <c r="V547">
        <v>154.92904663085937</v>
      </c>
      <c r="W547">
        <v>154.93141174316406</v>
      </c>
      <c r="Z547">
        <v>154.92668151855469</v>
      </c>
      <c r="AA547">
        <v>154.93850708007812</v>
      </c>
      <c r="AB547">
        <v>154.92431640625</v>
      </c>
      <c r="AC547">
        <v>154.92195129394531</v>
      </c>
      <c r="AD547">
        <v>154.886474609375</v>
      </c>
      <c r="AE547">
        <v>116.28961944580078</v>
      </c>
      <c r="AF547">
        <v>140.89425659179687</v>
      </c>
      <c r="AG547">
        <v>154.88883972167969</v>
      </c>
      <c r="AH547" s="2">
        <f t="shared" si="449"/>
        <v>8.4268238665749386</v>
      </c>
      <c r="AI547" s="2">
        <f t="shared" si="450"/>
        <v>116.28961944580078</v>
      </c>
      <c r="AJ547" s="2">
        <f t="shared" si="451"/>
        <v>139.66814187478533</v>
      </c>
      <c r="AK547" s="2">
        <f t="shared" si="452"/>
        <v>152.30837767464774</v>
      </c>
      <c r="AL547" s="2">
        <f t="shared" si="453"/>
        <v>164.94861347451015</v>
      </c>
      <c r="AM547" s="2">
        <f t="shared" si="454"/>
        <v>154.9432373046875</v>
      </c>
      <c r="AN547" s="89"/>
      <c r="AO547" s="64">
        <f t="shared" ref="AO547" ca="1" si="487">AN545</f>
        <v>119.02781509300674</v>
      </c>
      <c r="AP547" s="88"/>
      <c r="AQ547" s="88"/>
      <c r="AR547" s="88"/>
      <c r="AS547" s="88"/>
      <c r="AT547" s="2"/>
      <c r="AU547" s="123"/>
      <c r="AV547" s="156"/>
    </row>
    <row r="548" spans="1:48">
      <c r="A548" s="14" t="str">
        <f>'data organization'!S549</f>
        <v>546:18:2.9:HI</v>
      </c>
      <c r="B548">
        <v>122.62149810791016</v>
      </c>
      <c r="C548">
        <v>121.52666473388672</v>
      </c>
      <c r="D548">
        <v>125.43679046630859</v>
      </c>
      <c r="E548">
        <v>132.318603515625</v>
      </c>
      <c r="F548">
        <v>123.87274169921875</v>
      </c>
      <c r="G548">
        <v>118.86778259277344</v>
      </c>
      <c r="H548">
        <v>120.90104675292969</v>
      </c>
      <c r="I548">
        <v>117.77294921875</v>
      </c>
      <c r="J548">
        <v>118.08575439453125</v>
      </c>
      <c r="K548">
        <v>131.06736755371094</v>
      </c>
      <c r="L548">
        <v>112.92439270019531</v>
      </c>
      <c r="M548">
        <v>100.25559234619141</v>
      </c>
      <c r="N548">
        <v>112.14236450195312</v>
      </c>
      <c r="O548">
        <v>106.198974609375</v>
      </c>
      <c r="P548">
        <v>99.317161560058594</v>
      </c>
      <c r="Q548">
        <v>98.847946166992188</v>
      </c>
      <c r="R548">
        <v>110.57831573486328</v>
      </c>
      <c r="U548">
        <v>154.84092712402344</v>
      </c>
      <c r="V548">
        <v>115.11405944824219</v>
      </c>
      <c r="W548">
        <v>119.02418518066406</v>
      </c>
      <c r="Z548">
        <v>124.02914428710937</v>
      </c>
      <c r="AA548">
        <v>145.92584228515625</v>
      </c>
      <c r="AB548">
        <v>112.76799011230469</v>
      </c>
      <c r="AC548">
        <v>118.55496978759766</v>
      </c>
      <c r="AD548">
        <v>131.53659057617187</v>
      </c>
      <c r="AE548">
        <v>82.738227844238281</v>
      </c>
      <c r="AF548">
        <v>103.07087707519531</v>
      </c>
      <c r="AG548">
        <v>102.28885650634766</v>
      </c>
      <c r="AH548" s="2">
        <f t="shared" si="449"/>
        <v>14.7626703209119</v>
      </c>
      <c r="AI548" s="2">
        <f t="shared" si="450"/>
        <v>82.738227844238281</v>
      </c>
      <c r="AJ548" s="2">
        <f t="shared" si="451"/>
        <v>95.092695121572291</v>
      </c>
      <c r="AK548" s="2">
        <f t="shared" si="452"/>
        <v>117.23670060294015</v>
      </c>
      <c r="AL548" s="2">
        <f t="shared" si="453"/>
        <v>139.380706084308</v>
      </c>
      <c r="AM548" s="2">
        <f t="shared" si="454"/>
        <v>154.84092712402344</v>
      </c>
      <c r="AN548" s="89">
        <f ca="1">INDIRECT("'calcBLUE(2)'!R"&amp;ROW('calcBLUE(2)'!$V$17)+(ROW(AN548)-ROW($AN$116))/3&amp;"C"&amp;COLUMN('calcBLUE(2)'!$V$17),FALSE)</f>
        <v>118.10932118578499</v>
      </c>
      <c r="AO548" s="64">
        <f t="shared" ref="AO548" ca="1" si="488">AN548</f>
        <v>118.10932118578499</v>
      </c>
      <c r="AP548" s="88">
        <f>AK548-AK551</f>
        <v>0.88815770830426288</v>
      </c>
      <c r="AQ548" s="88">
        <f>AK549-AK552</f>
        <v>0.81315558297293933</v>
      </c>
      <c r="AR548" s="88">
        <f>AK550-AK553</f>
        <v>0.30231639317105419</v>
      </c>
      <c r="AS548" s="88">
        <f>data3!AM548</f>
        <v>2.769278710888301E-2</v>
      </c>
      <c r="AT548" s="2"/>
      <c r="AU548" s="123"/>
      <c r="AV548" s="156"/>
    </row>
    <row r="549" spans="1:48">
      <c r="A549" s="14" t="str">
        <f>'data organization'!S550</f>
        <v>547:18:2.9:LO</v>
      </c>
      <c r="B549">
        <v>119.74135589599609</v>
      </c>
      <c r="C549">
        <v>120.765625</v>
      </c>
      <c r="D549">
        <v>122.01876831054687</v>
      </c>
      <c r="E549">
        <v>135.69467163085937</v>
      </c>
      <c r="F549">
        <v>119.94735717773437</v>
      </c>
      <c r="G549">
        <v>119.94735717773437</v>
      </c>
      <c r="H549">
        <v>123.93568420410156</v>
      </c>
      <c r="I549">
        <v>113.93339538574219</v>
      </c>
      <c r="J549">
        <v>110.15678405761719</v>
      </c>
      <c r="K549">
        <v>121.50949859619141</v>
      </c>
      <c r="L549">
        <v>110.87777709960937</v>
      </c>
      <c r="M549">
        <v>106.1226806640625</v>
      </c>
      <c r="N549">
        <v>116.17074584960937</v>
      </c>
      <c r="O549">
        <v>102.99839782714844</v>
      </c>
      <c r="P549">
        <v>98.254753112792969</v>
      </c>
      <c r="Q549">
        <v>98.718238830566406</v>
      </c>
      <c r="R549">
        <v>112.22247314453125</v>
      </c>
      <c r="U549">
        <v>137.95491027832031</v>
      </c>
      <c r="V549">
        <v>119.82147216796875</v>
      </c>
      <c r="W549">
        <v>120.30213165283203</v>
      </c>
      <c r="Z549">
        <v>123.16319274902344</v>
      </c>
      <c r="AA549">
        <v>138.77890014648437</v>
      </c>
      <c r="AB549">
        <v>110.80911254882812</v>
      </c>
      <c r="AC549">
        <v>118.84298706054687</v>
      </c>
      <c r="AD549">
        <v>122.04165649414062</v>
      </c>
      <c r="AE549">
        <v>82.124053955078125</v>
      </c>
      <c r="AF549">
        <v>100.54360198974609</v>
      </c>
      <c r="AG549">
        <v>99.410621643066406</v>
      </c>
      <c r="AH549" s="2">
        <f t="shared" si="449"/>
        <v>12.68844813931884</v>
      </c>
      <c r="AI549" s="2">
        <f t="shared" si="450"/>
        <v>82.124053955078125</v>
      </c>
      <c r="AJ549" s="2">
        <f t="shared" si="451"/>
        <v>96.210477957124567</v>
      </c>
      <c r="AK549" s="2">
        <f t="shared" si="452"/>
        <v>115.24315016610282</v>
      </c>
      <c r="AL549" s="2">
        <f t="shared" si="453"/>
        <v>134.27582237508108</v>
      </c>
      <c r="AM549" s="2">
        <f t="shared" si="454"/>
        <v>138.77890014648437</v>
      </c>
      <c r="AN549" s="89"/>
      <c r="AO549" s="64">
        <f t="shared" ref="AO549" ca="1" si="489">AN548</f>
        <v>118.10932118578499</v>
      </c>
      <c r="AP549" s="88"/>
      <c r="AQ549" s="88"/>
      <c r="AR549" s="88"/>
      <c r="AS549" s="88"/>
      <c r="AT549" s="2"/>
      <c r="AU549" s="123"/>
      <c r="AV549" s="156"/>
    </row>
    <row r="550" spans="1:48">
      <c r="A550" s="14" t="str">
        <f>'data organization'!S551</f>
        <v>548:18:2.9:HS</v>
      </c>
      <c r="B550">
        <v>154.92195129394531</v>
      </c>
      <c r="C550">
        <v>154.93141174316406</v>
      </c>
      <c r="D550">
        <v>154.92668151855469</v>
      </c>
      <c r="E550">
        <v>154.94087219238281</v>
      </c>
      <c r="F550">
        <v>154.92904663085937</v>
      </c>
      <c r="G550">
        <v>154.93141174316406</v>
      </c>
      <c r="H550">
        <v>154.93614196777344</v>
      </c>
      <c r="I550">
        <v>154.91722106933594</v>
      </c>
      <c r="J550">
        <v>154.90776062011719</v>
      </c>
      <c r="K550">
        <v>154.92431640625</v>
      </c>
      <c r="L550">
        <v>154.73274230957031</v>
      </c>
      <c r="M550">
        <v>154.91485595703125</v>
      </c>
      <c r="N550">
        <v>154.92668151855469</v>
      </c>
      <c r="O550">
        <v>154.89356994628906</v>
      </c>
      <c r="P550">
        <v>133.38253784179687</v>
      </c>
      <c r="Q550">
        <v>154.86045837402344</v>
      </c>
      <c r="R550">
        <v>154.93377685546875</v>
      </c>
      <c r="U550">
        <v>154.92668151855469</v>
      </c>
      <c r="V550">
        <v>154.92431640625</v>
      </c>
      <c r="W550">
        <v>154.92904663085937</v>
      </c>
      <c r="Z550">
        <v>154.92195129394531</v>
      </c>
      <c r="AA550">
        <v>154.93850708007812</v>
      </c>
      <c r="AB550">
        <v>154.91249084472656</v>
      </c>
      <c r="AC550">
        <v>154.91722106933594</v>
      </c>
      <c r="AD550">
        <v>154.88174438476562</v>
      </c>
      <c r="AE550">
        <v>112.03471374511719</v>
      </c>
      <c r="AF550">
        <v>138.83184814453125</v>
      </c>
      <c r="AG550">
        <v>154.81315612792969</v>
      </c>
      <c r="AH550" s="2">
        <f t="shared" si="449"/>
        <v>9.2868480832645091</v>
      </c>
      <c r="AI550" s="2">
        <f t="shared" si="450"/>
        <v>112.03471374511719</v>
      </c>
      <c r="AJ550" s="2">
        <f t="shared" si="451"/>
        <v>138.10341056204521</v>
      </c>
      <c r="AK550" s="2">
        <f t="shared" si="452"/>
        <v>152.03368268694197</v>
      </c>
      <c r="AL550" s="2">
        <f t="shared" si="453"/>
        <v>165.96395481183873</v>
      </c>
      <c r="AM550" s="2">
        <f t="shared" si="454"/>
        <v>154.94087219238281</v>
      </c>
      <c r="AN550" s="89"/>
      <c r="AO550" s="64">
        <f t="shared" ref="AO550" ca="1" si="490">AN548</f>
        <v>118.10932118578499</v>
      </c>
      <c r="AP550" s="88"/>
      <c r="AQ550" s="88"/>
      <c r="AR550" s="88"/>
      <c r="AS550" s="88"/>
      <c r="AT550" s="2"/>
      <c r="AU550" s="123"/>
      <c r="AV550" s="156"/>
    </row>
    <row r="551" spans="1:48">
      <c r="A551" s="14" t="str">
        <f>'data organization'!S552</f>
        <v>549:18:2.88:HI</v>
      </c>
      <c r="B551">
        <v>121.68306732177734</v>
      </c>
      <c r="C551">
        <v>120.58823394775391</v>
      </c>
      <c r="D551">
        <v>124.49835968017578</v>
      </c>
      <c r="E551">
        <v>131.38017272949219</v>
      </c>
      <c r="F551">
        <v>122.93431091308594</v>
      </c>
      <c r="G551">
        <v>117.92935180664062</v>
      </c>
      <c r="H551">
        <v>119.96261596679687</v>
      </c>
      <c r="I551">
        <v>116.83451843261719</v>
      </c>
      <c r="J551">
        <v>117.14732360839844</v>
      </c>
      <c r="K551">
        <v>130.12893676757812</v>
      </c>
      <c r="L551">
        <v>112.14236450195312</v>
      </c>
      <c r="M551">
        <v>99.473564147949219</v>
      </c>
      <c r="N551">
        <v>111.36034393310547</v>
      </c>
      <c r="O551">
        <v>105.41695404052734</v>
      </c>
      <c r="P551">
        <v>98.535133361816406</v>
      </c>
      <c r="Q551">
        <v>98.06591796875</v>
      </c>
      <c r="R551">
        <v>109.63988494873047</v>
      </c>
      <c r="U551">
        <v>153.74609375</v>
      </c>
      <c r="V551">
        <v>114.17562866210937</v>
      </c>
      <c r="W551">
        <v>118.08575439453125</v>
      </c>
      <c r="Z551">
        <v>123.09071350097656</v>
      </c>
      <c r="AA551">
        <v>144.83100891113281</v>
      </c>
      <c r="AB551">
        <v>111.9859619140625</v>
      </c>
      <c r="AC551">
        <v>117.77294921875</v>
      </c>
      <c r="AD551">
        <v>130.44174194335937</v>
      </c>
      <c r="AE551">
        <v>82.11260986328125</v>
      </c>
      <c r="AF551">
        <v>102.28885650634766</v>
      </c>
      <c r="AG551">
        <v>101.50682830810547</v>
      </c>
      <c r="AH551" s="2">
        <f t="shared" si="449"/>
        <v>14.662471833098145</v>
      </c>
      <c r="AI551" s="2">
        <f t="shared" si="450"/>
        <v>82.11260986328125</v>
      </c>
      <c r="AJ551" s="2">
        <f t="shared" si="451"/>
        <v>94.35483514498867</v>
      </c>
      <c r="AK551" s="2">
        <f t="shared" si="452"/>
        <v>116.34854289463588</v>
      </c>
      <c r="AL551" s="2">
        <f t="shared" si="453"/>
        <v>138.3422506442831</v>
      </c>
      <c r="AM551" s="2">
        <f t="shared" si="454"/>
        <v>153.74609375</v>
      </c>
      <c r="AN551" s="89">
        <f ca="1">INDIRECT("'calcBLUE(2)'!R"&amp;ROW('calcBLUE(2)'!$V$17)+(ROW(AN551)-ROW($AN$116))/3&amp;"C"&amp;COLUMN('calcBLUE(2)'!$V$17),FALSE)</f>
        <v>117.19139959163664</v>
      </c>
      <c r="AO551" s="64">
        <f t="shared" ref="AO551" ca="1" si="491">AN551</f>
        <v>117.19139959163664</v>
      </c>
      <c r="AP551" s="88">
        <f>AK551-AK554</f>
        <v>0.93284416198730469</v>
      </c>
      <c r="AQ551" s="88">
        <f>AK552-AK555</f>
        <v>0.81438255310058594</v>
      </c>
      <c r="AR551" s="88">
        <f>AK553-AK556</f>
        <v>0.19875717163085938</v>
      </c>
      <c r="AS551" s="88">
        <f>data3!AM551</f>
        <v>2.6096820831298828E-2</v>
      </c>
      <c r="AT551" s="2"/>
      <c r="AU551" s="123"/>
      <c r="AV551" s="156"/>
    </row>
    <row r="552" spans="1:48">
      <c r="A552" s="14" t="str">
        <f>'data organization'!S553</f>
        <v>550:18:2.88:LO</v>
      </c>
      <c r="B552">
        <v>119.42664337158203</v>
      </c>
      <c r="C552">
        <v>120.31357574462891</v>
      </c>
      <c r="D552">
        <v>121.26345062255859</v>
      </c>
      <c r="E552">
        <v>134.60174560546875</v>
      </c>
      <c r="F552">
        <v>118.79148864746094</v>
      </c>
      <c r="G552">
        <v>119.106201171875</v>
      </c>
      <c r="H552">
        <v>122.95147705078125</v>
      </c>
      <c r="I552">
        <v>112.84619140625</v>
      </c>
      <c r="J552">
        <v>109.24124145507812</v>
      </c>
      <c r="K552">
        <v>120.30785369873047</v>
      </c>
      <c r="L552">
        <v>109.91645812988281</v>
      </c>
      <c r="M552">
        <v>105.21286010742187</v>
      </c>
      <c r="N552">
        <v>115.26665496826172</v>
      </c>
      <c r="O552">
        <v>102.54634857177734</v>
      </c>
      <c r="P552">
        <v>97.602424621582031</v>
      </c>
      <c r="Q552">
        <v>98.008697509765625</v>
      </c>
      <c r="R552">
        <v>111.09521484375</v>
      </c>
      <c r="U552">
        <v>138.08079528808594</v>
      </c>
      <c r="V552">
        <v>118.91165161132812</v>
      </c>
      <c r="W552">
        <v>119.94735717773437</v>
      </c>
      <c r="Z552">
        <v>121.92149353027344</v>
      </c>
      <c r="AA552">
        <v>137.937744140625</v>
      </c>
      <c r="AB552">
        <v>109.96223449707031</v>
      </c>
      <c r="AC552">
        <v>117.73860931396484</v>
      </c>
      <c r="AD552">
        <v>121.43511199951172</v>
      </c>
      <c r="AE552">
        <v>81.500343322753906</v>
      </c>
      <c r="AF552">
        <v>99.753952026367188</v>
      </c>
      <c r="AG552">
        <v>98.352027893066406</v>
      </c>
      <c r="AH552" s="2">
        <f t="shared" si="449"/>
        <v>12.70566016524401</v>
      </c>
      <c r="AI552" s="2">
        <f t="shared" si="450"/>
        <v>81.500343322753906</v>
      </c>
      <c r="AJ552" s="2">
        <f t="shared" si="451"/>
        <v>95.371504335263865</v>
      </c>
      <c r="AK552" s="2">
        <f t="shared" si="452"/>
        <v>114.42999458312988</v>
      </c>
      <c r="AL552" s="2">
        <f t="shared" si="453"/>
        <v>133.4884848309959</v>
      </c>
      <c r="AM552" s="2">
        <f t="shared" si="454"/>
        <v>138.08079528808594</v>
      </c>
      <c r="AN552" s="89"/>
      <c r="AO552" s="64">
        <f t="shared" ref="AO552" ca="1" si="492">AN551</f>
        <v>117.19139959163664</v>
      </c>
      <c r="AP552" s="88"/>
      <c r="AQ552" s="88"/>
      <c r="AR552" s="88"/>
      <c r="AS552" s="88"/>
      <c r="AT552" s="2"/>
      <c r="AU552" s="123"/>
      <c r="AV552" s="156"/>
    </row>
    <row r="553" spans="1:48">
      <c r="A553" s="14" t="str">
        <f>'data organization'!S554</f>
        <v>551:18:2.88:HS</v>
      </c>
      <c r="B553">
        <v>154.92668151855469</v>
      </c>
      <c r="C553">
        <v>154.93850708007812</v>
      </c>
      <c r="D553">
        <v>154.92904663085937</v>
      </c>
      <c r="E553">
        <v>154.93850708007812</v>
      </c>
      <c r="F553">
        <v>154.92904663085937</v>
      </c>
      <c r="G553">
        <v>154.93377685546875</v>
      </c>
      <c r="H553">
        <v>154.93850708007812</v>
      </c>
      <c r="I553">
        <v>154.91722106933594</v>
      </c>
      <c r="J553">
        <v>154.88174438476562</v>
      </c>
      <c r="K553">
        <v>154.91722106933594</v>
      </c>
      <c r="L553">
        <v>154.5458984375</v>
      </c>
      <c r="M553">
        <v>154.91722106933594</v>
      </c>
      <c r="N553">
        <v>154.93141174316406</v>
      </c>
      <c r="O553">
        <v>154.89593505859375</v>
      </c>
      <c r="P553">
        <v>133.10108947753906</v>
      </c>
      <c r="Q553">
        <v>154.87937927246094</v>
      </c>
      <c r="R553">
        <v>154.94087219238281</v>
      </c>
      <c r="U553">
        <v>154.93377685546875</v>
      </c>
      <c r="V553">
        <v>154.92431640625</v>
      </c>
      <c r="W553">
        <v>154.92904663085937</v>
      </c>
      <c r="Z553">
        <v>154.92431640625</v>
      </c>
      <c r="AA553">
        <v>154.93141174316406</v>
      </c>
      <c r="AB553">
        <v>154.91722106933594</v>
      </c>
      <c r="AC553">
        <v>154.91958618164062</v>
      </c>
      <c r="AD553">
        <v>154.86282348632812</v>
      </c>
      <c r="AE553">
        <v>110.02197265625</v>
      </c>
      <c r="AF553">
        <v>137.79827880859375</v>
      </c>
      <c r="AG553">
        <v>149.85343933105469</v>
      </c>
      <c r="AH553" s="2">
        <f t="shared" si="449"/>
        <v>9.6727637616415016</v>
      </c>
      <c r="AI553" s="2">
        <f t="shared" si="450"/>
        <v>110.02197265625</v>
      </c>
      <c r="AJ553" s="2">
        <f t="shared" si="451"/>
        <v>137.22222065130867</v>
      </c>
      <c r="AK553" s="2">
        <f t="shared" si="452"/>
        <v>151.73136629377092</v>
      </c>
      <c r="AL553" s="2">
        <f t="shared" si="453"/>
        <v>166.24051193623316</v>
      </c>
      <c r="AM553" s="2">
        <f t="shared" si="454"/>
        <v>154.94087219238281</v>
      </c>
      <c r="AN553" s="89"/>
      <c r="AO553" s="64">
        <f t="shared" ref="AO553" ca="1" si="493">AN551</f>
        <v>117.19139959163664</v>
      </c>
      <c r="AP553" s="88"/>
      <c r="AQ553" s="88"/>
      <c r="AR553" s="88"/>
      <c r="AS553" s="88"/>
      <c r="AT553" s="2"/>
      <c r="AU553" s="123"/>
      <c r="AV553" s="156"/>
    </row>
    <row r="554" spans="1:48">
      <c r="A554" s="14" t="str">
        <f>'data organization'!S555</f>
        <v>552:18:2.86:HI</v>
      </c>
      <c r="B554">
        <v>120.74463653564453</v>
      </c>
      <c r="C554">
        <v>119.64980316162109</v>
      </c>
      <c r="D554">
        <v>123.40352630615234</v>
      </c>
      <c r="E554">
        <v>130.28533935546875</v>
      </c>
      <c r="F554">
        <v>121.99588012695312</v>
      </c>
      <c r="G554">
        <v>116.99092102050781</v>
      </c>
      <c r="H554">
        <v>119.02418518066406</v>
      </c>
      <c r="I554">
        <v>115.89608764648437</v>
      </c>
      <c r="J554">
        <v>116.20889282226562</v>
      </c>
      <c r="K554">
        <v>129.03410339355469</v>
      </c>
      <c r="L554">
        <v>111.20393371582031</v>
      </c>
      <c r="M554">
        <v>98.691535949707031</v>
      </c>
      <c r="N554">
        <v>110.42191314697266</v>
      </c>
      <c r="O554">
        <v>104.47852325439453</v>
      </c>
      <c r="P554">
        <v>97.75311279296875</v>
      </c>
      <c r="Q554">
        <v>97.283897399902344</v>
      </c>
      <c r="R554">
        <v>108.85786437988281</v>
      </c>
      <c r="U554">
        <v>152.49484252929687</v>
      </c>
      <c r="V554">
        <v>113.39360809326172</v>
      </c>
      <c r="W554">
        <v>117.14732360839844</v>
      </c>
      <c r="Z554">
        <v>122.15228271484375</v>
      </c>
      <c r="AA554">
        <v>143.57977294921875</v>
      </c>
      <c r="AB554">
        <v>111.04753112792969</v>
      </c>
      <c r="AC554">
        <v>116.83451843261719</v>
      </c>
      <c r="AD554">
        <v>129.34690856933594</v>
      </c>
      <c r="AE554">
        <v>81.486991882324219</v>
      </c>
      <c r="AF554">
        <v>101.50682830810547</v>
      </c>
      <c r="AG554">
        <v>100.72480010986328</v>
      </c>
      <c r="AH554" s="2">
        <f t="shared" si="449"/>
        <v>14.527426699459957</v>
      </c>
      <c r="AI554" s="2">
        <f t="shared" si="450"/>
        <v>81.486991882324219</v>
      </c>
      <c r="AJ554" s="2">
        <f t="shared" si="451"/>
        <v>93.624558683458645</v>
      </c>
      <c r="AK554" s="2">
        <f t="shared" si="452"/>
        <v>115.41569873264858</v>
      </c>
      <c r="AL554" s="2">
        <f t="shared" si="453"/>
        <v>137.20683878183851</v>
      </c>
      <c r="AM554" s="2">
        <f t="shared" si="454"/>
        <v>152.49484252929687</v>
      </c>
      <c r="AN554" s="89">
        <f ca="1">INDIRECT("'calcBLUE(2)'!R"&amp;ROW('calcBLUE(2)'!$V$17)+(ROW(AN554)-ROW($AN$116))/3&amp;"C"&amp;COLUMN('calcBLUE(2)'!$V$17),FALSE)</f>
        <v>116.3263788450616</v>
      </c>
      <c r="AO554" s="64">
        <f t="shared" ref="AO554" ca="1" si="494">AN554</f>
        <v>116.3263788450616</v>
      </c>
      <c r="AP554" s="88">
        <f>AK554-AK557</f>
        <v>0.92167254856654779</v>
      </c>
      <c r="AQ554" s="88">
        <f>AK555-AK558</f>
        <v>0.89755739484515118</v>
      </c>
      <c r="AR554" s="88">
        <f>AK556-AK559</f>
        <v>0.30831336975097656</v>
      </c>
      <c r="AS554" s="88">
        <f>data3!AM554</f>
        <v>2.7307033538818359E-2</v>
      </c>
      <c r="AT554" s="2"/>
      <c r="AU554" s="123"/>
      <c r="AV554" s="156"/>
    </row>
    <row r="555" spans="1:48">
      <c r="A555" s="14" t="str">
        <f>'data organization'!S556</f>
        <v>553:18:2.86:LO</v>
      </c>
      <c r="B555">
        <v>118.48249053955078</v>
      </c>
      <c r="C555">
        <v>119.70130157470703</v>
      </c>
      <c r="D555">
        <v>120.37651824951172</v>
      </c>
      <c r="E555">
        <v>133.37147521972656</v>
      </c>
      <c r="F555">
        <v>117.75006103515625</v>
      </c>
      <c r="G555">
        <v>118.52826690673828</v>
      </c>
      <c r="H555">
        <v>121.85855102539062</v>
      </c>
      <c r="I555">
        <v>111.89059448242187</v>
      </c>
      <c r="J555">
        <v>108.02243041992187</v>
      </c>
      <c r="K555">
        <v>119.52391815185547</v>
      </c>
      <c r="L555">
        <v>108.90364074707031</v>
      </c>
      <c r="M555">
        <v>104.31449127197266</v>
      </c>
      <c r="N555">
        <v>114.48844146728516</v>
      </c>
      <c r="O555">
        <v>101.94552612304687</v>
      </c>
      <c r="P555">
        <v>97.041656494140625</v>
      </c>
      <c r="Q555">
        <v>97.156097412109375</v>
      </c>
      <c r="R555">
        <v>110.14533996582031</v>
      </c>
      <c r="U555">
        <v>137.99496459960937</v>
      </c>
      <c r="V555">
        <v>117.9102783203125</v>
      </c>
      <c r="W555">
        <v>119.8443603515625</v>
      </c>
      <c r="Z555">
        <v>120.765625</v>
      </c>
      <c r="AA555">
        <v>137.51431274414062</v>
      </c>
      <c r="AB555">
        <v>109.03524780273437</v>
      </c>
      <c r="AC555">
        <v>116.58846282958984</v>
      </c>
      <c r="AD555">
        <v>120.83428955078125</v>
      </c>
      <c r="AE555">
        <v>80.687797546386719</v>
      </c>
      <c r="AF555">
        <v>98.952850341796875</v>
      </c>
      <c r="AG555">
        <v>97.608146667480469</v>
      </c>
      <c r="AH555" s="2">
        <f t="shared" si="449"/>
        <v>12.750680980842457</v>
      </c>
      <c r="AI555" s="2">
        <f t="shared" si="450"/>
        <v>80.687797546386719</v>
      </c>
      <c r="AJ555" s="2">
        <f t="shared" si="451"/>
        <v>94.489590558765613</v>
      </c>
      <c r="AK555" s="2">
        <f t="shared" si="452"/>
        <v>113.6156120300293</v>
      </c>
      <c r="AL555" s="2">
        <f t="shared" si="453"/>
        <v>132.74163350129299</v>
      </c>
      <c r="AM555" s="2">
        <f t="shared" si="454"/>
        <v>137.99496459960937</v>
      </c>
      <c r="AN555" s="89"/>
      <c r="AO555" s="64">
        <f t="shared" ref="AO555" ca="1" si="495">AN554</f>
        <v>116.3263788450616</v>
      </c>
      <c r="AP555" s="88"/>
      <c r="AQ555" s="88"/>
      <c r="AR555" s="88"/>
      <c r="AS555" s="88"/>
      <c r="AT555" s="2"/>
      <c r="AU555" s="123"/>
      <c r="AV555" s="156"/>
    </row>
    <row r="556" spans="1:48">
      <c r="A556" s="14" t="str">
        <f>'data organization'!S557</f>
        <v>554:18:2.86:HS</v>
      </c>
      <c r="B556">
        <v>154.92195129394531</v>
      </c>
      <c r="C556">
        <v>154.93377685546875</v>
      </c>
      <c r="D556">
        <v>154.93141174316406</v>
      </c>
      <c r="E556">
        <v>154.93850708007812</v>
      </c>
      <c r="F556">
        <v>154.92195129394531</v>
      </c>
      <c r="G556">
        <v>154.92904663085937</v>
      </c>
      <c r="H556">
        <v>154.9432373046875</v>
      </c>
      <c r="I556">
        <v>154.91012573242187</v>
      </c>
      <c r="J556">
        <v>154.87701416015625</v>
      </c>
      <c r="K556">
        <v>154.92195129394531</v>
      </c>
      <c r="L556">
        <v>148.23330688476562</v>
      </c>
      <c r="M556">
        <v>154.91249084472656</v>
      </c>
      <c r="N556">
        <v>154.93141174316406</v>
      </c>
      <c r="O556">
        <v>154.89120483398438</v>
      </c>
      <c r="P556">
        <v>137.63272094726562</v>
      </c>
      <c r="Q556">
        <v>154.66651916503906</v>
      </c>
      <c r="R556">
        <v>154.93377685546875</v>
      </c>
      <c r="U556">
        <v>154.92195129394531</v>
      </c>
      <c r="V556">
        <v>154.92431640625</v>
      </c>
      <c r="W556">
        <v>154.92431640625</v>
      </c>
      <c r="Z556">
        <v>154.92431640625</v>
      </c>
      <c r="AA556">
        <v>154.93377685546875</v>
      </c>
      <c r="AB556">
        <v>154.91012573242187</v>
      </c>
      <c r="AC556">
        <v>154.91958618164062</v>
      </c>
      <c r="AD556">
        <v>154.86282348632812</v>
      </c>
      <c r="AE556">
        <v>109.08064270019531</v>
      </c>
      <c r="AF556">
        <v>141.400390625</v>
      </c>
      <c r="AG556">
        <v>143.68040466308594</v>
      </c>
      <c r="AH556" s="2">
        <f t="shared" si="449"/>
        <v>9.492112790518366</v>
      </c>
      <c r="AI556" s="2">
        <f t="shared" si="450"/>
        <v>109.08064270019531</v>
      </c>
      <c r="AJ556" s="2">
        <f t="shared" si="451"/>
        <v>137.29443993636252</v>
      </c>
      <c r="AK556" s="2">
        <f t="shared" si="452"/>
        <v>151.53260912214006</v>
      </c>
      <c r="AL556" s="2">
        <f t="shared" si="453"/>
        <v>165.7707783079176</v>
      </c>
      <c r="AM556" s="2">
        <f t="shared" si="454"/>
        <v>154.9432373046875</v>
      </c>
      <c r="AN556" s="89"/>
      <c r="AO556" s="64">
        <f t="shared" ref="AO556" ca="1" si="496">AN554</f>
        <v>116.3263788450616</v>
      </c>
      <c r="AP556" s="88"/>
      <c r="AQ556" s="88"/>
      <c r="AR556" s="88"/>
      <c r="AS556" s="88"/>
      <c r="AT556" s="2"/>
      <c r="AU556" s="123"/>
      <c r="AV556" s="156"/>
    </row>
    <row r="557" spans="1:48">
      <c r="A557" s="14" t="str">
        <f>'data organization'!S558</f>
        <v>555:18:2.84:HI</v>
      </c>
      <c r="B557">
        <v>119.64980316162109</v>
      </c>
      <c r="C557">
        <v>118.71137237548828</v>
      </c>
      <c r="D557">
        <v>122.46509552001953</v>
      </c>
      <c r="E557">
        <v>129.34690856933594</v>
      </c>
      <c r="F557">
        <v>121.05744934082031</v>
      </c>
      <c r="G557">
        <v>116.052490234375</v>
      </c>
      <c r="H557">
        <v>118.08575439453125</v>
      </c>
      <c r="I557">
        <v>115.11405944824219</v>
      </c>
      <c r="J557">
        <v>115.27046966552734</v>
      </c>
      <c r="K557">
        <v>127.93927001953125</v>
      </c>
      <c r="L557">
        <v>110.26551055908203</v>
      </c>
      <c r="M557">
        <v>97.909515380859375</v>
      </c>
      <c r="N557">
        <v>109.48348236083984</v>
      </c>
      <c r="O557">
        <v>103.69649505615234</v>
      </c>
      <c r="P557">
        <v>96.971084594726563</v>
      </c>
      <c r="Q557">
        <v>96.501869201660156</v>
      </c>
      <c r="R557">
        <v>107.91943359375</v>
      </c>
      <c r="U557">
        <v>151.24360656738281</v>
      </c>
      <c r="V557">
        <v>112.45517730712891</v>
      </c>
      <c r="W557">
        <v>116.20889282226562</v>
      </c>
      <c r="Z557">
        <v>121.21385192871094</v>
      </c>
      <c r="AA557">
        <v>142.48492431640625</v>
      </c>
      <c r="AB557">
        <v>110.10910034179687</v>
      </c>
      <c r="AC557">
        <v>115.89608764648437</v>
      </c>
      <c r="AD557">
        <v>128.40847778320312</v>
      </c>
      <c r="AE557">
        <v>80.861373901367188</v>
      </c>
      <c r="AF557">
        <v>100.56839752197266</v>
      </c>
      <c r="AG557">
        <v>99.942779541015625</v>
      </c>
      <c r="AH557" s="2">
        <f t="shared" si="449"/>
        <v>14.421174203700213</v>
      </c>
      <c r="AI557" s="2">
        <f t="shared" si="450"/>
        <v>80.861373901367188</v>
      </c>
      <c r="AJ557" s="2">
        <f t="shared" si="451"/>
        <v>92.862264878531704</v>
      </c>
      <c r="AK557" s="2">
        <f t="shared" si="452"/>
        <v>114.49402618408203</v>
      </c>
      <c r="AL557" s="2">
        <f t="shared" si="453"/>
        <v>136.12578748963236</v>
      </c>
      <c r="AM557" s="2">
        <f t="shared" si="454"/>
        <v>151.24360656738281</v>
      </c>
      <c r="AN557" s="89">
        <f ca="1">INDIRECT("'calcBLUE(2)'!R"&amp;ROW('calcBLUE(2)'!$V$17)+(ROW(AN557)-ROW($AN$116))/3&amp;"C"&amp;COLUMN('calcBLUE(2)'!$V$17),FALSE)</f>
        <v>115.4212436682063</v>
      </c>
      <c r="AO557" s="64">
        <f t="shared" ref="AO557" ca="1" si="497">AN557</f>
        <v>115.4212436682063</v>
      </c>
      <c r="AP557" s="88">
        <f>AK557-AK560</f>
        <v>0.93284334455218243</v>
      </c>
      <c r="AQ557" s="88">
        <f>AK558-AK561</f>
        <v>0.97725868225097656</v>
      </c>
      <c r="AR557" s="88">
        <f>AK559-AK562</f>
        <v>0.49794878278459009</v>
      </c>
      <c r="AS557" s="88">
        <f>data3!AM557</f>
        <v>2.8531943598101073E-2</v>
      </c>
      <c r="AT557" s="2"/>
      <c r="AU557" s="123"/>
      <c r="AV557" s="156"/>
    </row>
    <row r="558" spans="1:48">
      <c r="A558" s="14" t="str">
        <f>'data organization'!S559</f>
        <v>556:18:2.84:LO</v>
      </c>
      <c r="B558">
        <v>117.0347900390625</v>
      </c>
      <c r="C558">
        <v>118.79721069335937</v>
      </c>
      <c r="D558">
        <v>119.82147216796875</v>
      </c>
      <c r="E558">
        <v>132.06683349609375</v>
      </c>
      <c r="F558">
        <v>116.46257781982422</v>
      </c>
      <c r="G558">
        <v>117.34378814697266</v>
      </c>
      <c r="H558">
        <v>120.97161865234375</v>
      </c>
      <c r="I558">
        <v>110.98077392578125</v>
      </c>
      <c r="J558">
        <v>106.63195037841797</v>
      </c>
      <c r="K558">
        <v>119.10047912597656</v>
      </c>
      <c r="L558">
        <v>107.98237609863281</v>
      </c>
      <c r="M558">
        <v>103.51911163330078</v>
      </c>
      <c r="N558">
        <v>113.08079528808594</v>
      </c>
      <c r="O558">
        <v>101.63652801513672</v>
      </c>
      <c r="P558">
        <v>96.475166320800781</v>
      </c>
      <c r="Q558">
        <v>96.515220642089844</v>
      </c>
      <c r="R558">
        <v>109.20118713378906</v>
      </c>
      <c r="U558">
        <v>137.754638671875</v>
      </c>
      <c r="V558">
        <v>116.84024047851562</v>
      </c>
      <c r="W558">
        <v>119.27214813232422</v>
      </c>
      <c r="Z558">
        <v>119.57541656494141</v>
      </c>
      <c r="AA558">
        <v>136.67887878417969</v>
      </c>
      <c r="AB558">
        <v>107.91943359375</v>
      </c>
      <c r="AC558">
        <v>115.67292022705078</v>
      </c>
      <c r="AD558">
        <v>119.90730285644531</v>
      </c>
      <c r="AE558">
        <v>80.024032592773438</v>
      </c>
      <c r="AF558">
        <v>98.06591796875</v>
      </c>
      <c r="AG558">
        <v>96.772720336914063</v>
      </c>
      <c r="AH558" s="2">
        <f t="shared" si="449"/>
        <v>12.711432368104044</v>
      </c>
      <c r="AI558" s="2">
        <f t="shared" si="450"/>
        <v>80.024032592773438</v>
      </c>
      <c r="AJ558" s="2">
        <f t="shared" si="451"/>
        <v>93.650906083028076</v>
      </c>
      <c r="AK558" s="2">
        <f t="shared" si="452"/>
        <v>112.71805463518415</v>
      </c>
      <c r="AL558" s="2">
        <f t="shared" si="453"/>
        <v>131.78520318734022</v>
      </c>
      <c r="AM558" s="2">
        <f t="shared" si="454"/>
        <v>137.754638671875</v>
      </c>
      <c r="AN558" s="89"/>
      <c r="AO558" s="64">
        <f t="shared" ref="AO558" ca="1" si="498">AN557</f>
        <v>115.4212436682063</v>
      </c>
      <c r="AP558" s="88"/>
      <c r="AQ558" s="88"/>
      <c r="AR558" s="88"/>
      <c r="AS558" s="88"/>
      <c r="AT558" s="2"/>
      <c r="AU558" s="123"/>
      <c r="AV558" s="156"/>
    </row>
    <row r="559" spans="1:48">
      <c r="A559" s="14" t="str">
        <f>'data organization'!S560</f>
        <v>557:18:2.84:HS</v>
      </c>
      <c r="B559">
        <v>154.91722106933594</v>
      </c>
      <c r="C559">
        <v>154.93377685546875</v>
      </c>
      <c r="D559">
        <v>154.93141174316406</v>
      </c>
      <c r="E559">
        <v>154.93850708007812</v>
      </c>
      <c r="F559">
        <v>154.92431640625</v>
      </c>
      <c r="G559">
        <v>154.92668151855469</v>
      </c>
      <c r="H559">
        <v>154.93614196777344</v>
      </c>
      <c r="I559">
        <v>154.90776062011719</v>
      </c>
      <c r="J559">
        <v>154.64523315429687</v>
      </c>
      <c r="K559">
        <v>154.92431640625</v>
      </c>
      <c r="L559">
        <v>141.58251953125</v>
      </c>
      <c r="M559">
        <v>154.91249084472656</v>
      </c>
      <c r="N559">
        <v>154.92668151855469</v>
      </c>
      <c r="O559">
        <v>154.88174438476562</v>
      </c>
      <c r="P559">
        <v>142.98504638671875</v>
      </c>
      <c r="Q559">
        <v>148.6661376953125</v>
      </c>
      <c r="R559">
        <v>154.93614196777344</v>
      </c>
      <c r="U559">
        <v>154.92668151855469</v>
      </c>
      <c r="V559">
        <v>154.92195129394531</v>
      </c>
      <c r="W559">
        <v>154.92431640625</v>
      </c>
      <c r="Z559">
        <v>154.92904663085937</v>
      </c>
      <c r="AA559">
        <v>154.92668151855469</v>
      </c>
      <c r="AB559">
        <v>154.91485595703125</v>
      </c>
      <c r="AC559">
        <v>154.91012573242187</v>
      </c>
      <c r="AD559">
        <v>154.73037719726562</v>
      </c>
      <c r="AE559">
        <v>108.55794525146484</v>
      </c>
      <c r="AF559">
        <v>144.13923645019531</v>
      </c>
      <c r="AG559">
        <v>140.52293395996094</v>
      </c>
      <c r="AH559" s="2">
        <f t="shared" si="449"/>
        <v>9.5259239125901285</v>
      </c>
      <c r="AI559" s="2">
        <f t="shared" si="450"/>
        <v>108.55794525146484</v>
      </c>
      <c r="AJ559" s="2">
        <f t="shared" si="451"/>
        <v>136.93540988350389</v>
      </c>
      <c r="AK559" s="2">
        <f t="shared" si="452"/>
        <v>151.22429575238908</v>
      </c>
      <c r="AL559" s="2">
        <f t="shared" si="453"/>
        <v>165.51318162127427</v>
      </c>
      <c r="AM559" s="2">
        <f t="shared" si="454"/>
        <v>154.93850708007812</v>
      </c>
      <c r="AN559" s="89"/>
      <c r="AO559" s="64">
        <f t="shared" ref="AO559" ca="1" si="499">AN557</f>
        <v>115.4212436682063</v>
      </c>
      <c r="AP559" s="88"/>
      <c r="AQ559" s="88"/>
      <c r="AR559" s="88"/>
      <c r="AS559" s="88"/>
      <c r="AT559" s="2"/>
      <c r="AU559" s="123"/>
      <c r="AV559" s="156"/>
    </row>
    <row r="560" spans="1:48">
      <c r="A560" s="14" t="str">
        <f>'data organization'!S561</f>
        <v>558:18:2.82:HI</v>
      </c>
      <c r="B560">
        <v>118.71137237548828</v>
      </c>
      <c r="C560">
        <v>117.77294921875</v>
      </c>
      <c r="D560">
        <v>121.52666473388672</v>
      </c>
      <c r="E560">
        <v>128.2520751953125</v>
      </c>
      <c r="F560">
        <v>119.96261596679687</v>
      </c>
      <c r="G560">
        <v>115.11405944824219</v>
      </c>
      <c r="H560">
        <v>117.14732360839844</v>
      </c>
      <c r="I560">
        <v>114.01922607421875</v>
      </c>
      <c r="J560">
        <v>114.33203887939453</v>
      </c>
      <c r="K560">
        <v>127.00083923339844</v>
      </c>
      <c r="L560">
        <v>109.32707977294922</v>
      </c>
      <c r="M560">
        <v>97.127487182617188</v>
      </c>
      <c r="N560">
        <v>108.70145416259766</v>
      </c>
      <c r="O560">
        <v>102.91447448730469</v>
      </c>
      <c r="P560">
        <v>96.189056396484375</v>
      </c>
      <c r="Q560">
        <v>95.719841003417969</v>
      </c>
      <c r="R560">
        <v>107.13740539550781</v>
      </c>
      <c r="U560">
        <v>149.99237060546875</v>
      </c>
      <c r="V560">
        <v>111.51674652099609</v>
      </c>
      <c r="W560">
        <v>115.27046966552734</v>
      </c>
      <c r="Z560">
        <v>120.1190185546875</v>
      </c>
      <c r="AA560">
        <v>141.23368835449219</v>
      </c>
      <c r="AB560">
        <v>109.32707977294922</v>
      </c>
      <c r="AC560">
        <v>114.95765686035156</v>
      </c>
      <c r="AD560">
        <v>127.31365203857422</v>
      </c>
      <c r="AE560">
        <v>80.235748291015625</v>
      </c>
      <c r="AF560">
        <v>99.786376953125</v>
      </c>
      <c r="AG560">
        <v>99.004348754882813</v>
      </c>
      <c r="AH560" s="2">
        <f t="shared" si="449"/>
        <v>14.287900583461743</v>
      </c>
      <c r="AI560" s="2">
        <f t="shared" si="450"/>
        <v>80.235748291015625</v>
      </c>
      <c r="AJ560" s="2">
        <f t="shared" si="451"/>
        <v>92.12933196433724</v>
      </c>
      <c r="AK560" s="2">
        <f t="shared" si="452"/>
        <v>113.56118283952985</v>
      </c>
      <c r="AL560" s="2">
        <f t="shared" si="453"/>
        <v>134.99303371472246</v>
      </c>
      <c r="AM560" s="2">
        <f t="shared" si="454"/>
        <v>149.99237060546875</v>
      </c>
      <c r="AN560" s="89">
        <f ca="1">INDIRECT("'calcBLUE(2)'!R"&amp;ROW('calcBLUE(2)'!$V$17)+(ROW(AN560)-ROW($AN$116))/3&amp;"C"&amp;COLUMN('calcBLUE(2)'!$V$17),FALSE)</f>
        <v>114.47550689390674</v>
      </c>
      <c r="AO560" s="64">
        <f t="shared" ref="AO560" ca="1" si="500">AN560</f>
        <v>114.47550689390674</v>
      </c>
      <c r="AP560" s="88">
        <f>AK560-AK563</f>
        <v>0.9440152304512992</v>
      </c>
      <c r="AQ560" s="88">
        <f>AK561-AK564</f>
        <v>1.0487858908516898</v>
      </c>
      <c r="AR560" s="88">
        <f>AK562-AK565</f>
        <v>0.64382771083288048</v>
      </c>
      <c r="AS560" s="88">
        <f>data3!AM560</f>
        <v>2.8403051437869919E-2</v>
      </c>
      <c r="AT560" s="2"/>
      <c r="AU560" s="123"/>
      <c r="AV560" s="156"/>
    </row>
    <row r="561" spans="1:48">
      <c r="A561" s="14" t="str">
        <f>'data organization'!S562</f>
        <v>559:18:2.82:LO</v>
      </c>
      <c r="B561">
        <v>115.35820770263672</v>
      </c>
      <c r="C561">
        <v>117.75578308105469</v>
      </c>
      <c r="D561">
        <v>119.43236541748047</v>
      </c>
      <c r="E561">
        <v>130.89952087402344</v>
      </c>
      <c r="F561">
        <v>115.1922607421875</v>
      </c>
      <c r="G561">
        <v>116.27947235107422</v>
      </c>
      <c r="H561">
        <v>119.99885559082031</v>
      </c>
      <c r="I561">
        <v>110.0823974609375</v>
      </c>
      <c r="J561">
        <v>105.47035980224609</v>
      </c>
      <c r="K561">
        <v>118.83154296875</v>
      </c>
      <c r="L561">
        <v>106.83222961425781</v>
      </c>
      <c r="M561">
        <v>102.46051788330078</v>
      </c>
      <c r="N561">
        <v>111.94209289550781</v>
      </c>
      <c r="O561">
        <v>100.58365631103516</v>
      </c>
      <c r="P561">
        <v>95.662620544433594</v>
      </c>
      <c r="Q561">
        <v>95.668342590332031</v>
      </c>
      <c r="R561">
        <v>108.2398681640625</v>
      </c>
      <c r="U561">
        <v>136.9249267578125</v>
      </c>
      <c r="V561">
        <v>115.62142181396484</v>
      </c>
      <c r="W561">
        <v>117.79011535644531</v>
      </c>
      <c r="Z561">
        <v>118.88876342773437</v>
      </c>
      <c r="AA561">
        <v>135.84916687011719</v>
      </c>
      <c r="AB561">
        <v>106.84939575195312</v>
      </c>
      <c r="AC561">
        <v>114.66010284423828</v>
      </c>
      <c r="AD561">
        <v>119.15769958496094</v>
      </c>
      <c r="AE561">
        <v>79.354545593261719</v>
      </c>
      <c r="AF561">
        <v>97.013046264648438</v>
      </c>
      <c r="AG561">
        <v>95.943008422851563</v>
      </c>
      <c r="AH561" s="2">
        <f t="shared" si="449"/>
        <v>12.697872572575955</v>
      </c>
      <c r="AI561" s="2">
        <f t="shared" si="450"/>
        <v>79.354545593261719</v>
      </c>
      <c r="AJ561" s="2">
        <f t="shared" si="451"/>
        <v>92.693987094069229</v>
      </c>
      <c r="AK561" s="2">
        <f t="shared" si="452"/>
        <v>111.74079595293317</v>
      </c>
      <c r="AL561" s="2">
        <f t="shared" si="453"/>
        <v>130.78760481179711</v>
      </c>
      <c r="AM561" s="2">
        <f t="shared" si="454"/>
        <v>136.9249267578125</v>
      </c>
      <c r="AN561" s="89"/>
      <c r="AO561" s="64">
        <f t="shared" ref="AO561" ca="1" si="501">AN560</f>
        <v>114.47550689390674</v>
      </c>
      <c r="AP561" s="88"/>
      <c r="AQ561" s="88"/>
      <c r="AR561" s="88"/>
      <c r="AS561" s="88"/>
      <c r="AT561" s="2"/>
      <c r="AU561" s="123"/>
      <c r="AV561" s="156"/>
    </row>
    <row r="562" spans="1:48">
      <c r="A562" s="14" t="str">
        <f>'data organization'!S563</f>
        <v>560:18:2.82:HS</v>
      </c>
      <c r="B562">
        <v>154.91249084472656</v>
      </c>
      <c r="C562">
        <v>154.92195129394531</v>
      </c>
      <c r="D562">
        <v>154.93377685546875</v>
      </c>
      <c r="E562">
        <v>154.93614196777344</v>
      </c>
      <c r="F562">
        <v>154.91958618164062</v>
      </c>
      <c r="G562">
        <v>154.92904663085937</v>
      </c>
      <c r="H562">
        <v>154.93377685546875</v>
      </c>
      <c r="I562">
        <v>154.89593505859375</v>
      </c>
      <c r="J562">
        <v>147.20210266113281</v>
      </c>
      <c r="K562">
        <v>154.91485595703125</v>
      </c>
      <c r="L562">
        <v>137.5050048828125</v>
      </c>
      <c r="M562">
        <v>154.90776062011719</v>
      </c>
      <c r="N562">
        <v>154.93141174316406</v>
      </c>
      <c r="O562">
        <v>154.8297119140625</v>
      </c>
      <c r="P562">
        <v>144.61227416992187</v>
      </c>
      <c r="Q562">
        <v>142.301513671875</v>
      </c>
      <c r="R562">
        <v>154.94087219238281</v>
      </c>
      <c r="U562">
        <v>154.92431640625</v>
      </c>
      <c r="V562">
        <v>154.92431640625</v>
      </c>
      <c r="W562">
        <v>154.92668151855469</v>
      </c>
      <c r="Z562">
        <v>154.91958618164062</v>
      </c>
      <c r="AA562">
        <v>154.93377685546875</v>
      </c>
      <c r="AB562">
        <v>154.90303039550781</v>
      </c>
      <c r="AC562">
        <v>154.91249084472656</v>
      </c>
      <c r="AD562">
        <v>154.53407287597656</v>
      </c>
      <c r="AE562">
        <v>108.66201019287109</v>
      </c>
      <c r="AF562">
        <v>147.71298217773437</v>
      </c>
      <c r="AG562">
        <v>139.45623779296875</v>
      </c>
      <c r="AH562" s="2">
        <f t="shared" si="449"/>
        <v>9.7504521501983845</v>
      </c>
      <c r="AI562" s="2">
        <f t="shared" si="450"/>
        <v>108.66201019287109</v>
      </c>
      <c r="AJ562" s="2">
        <f t="shared" si="451"/>
        <v>136.10066874430692</v>
      </c>
      <c r="AK562" s="2">
        <f t="shared" si="452"/>
        <v>150.72634696960449</v>
      </c>
      <c r="AL562" s="2">
        <f t="shared" si="453"/>
        <v>165.35202519490207</v>
      </c>
      <c r="AM562" s="2">
        <f t="shared" si="454"/>
        <v>154.94087219238281</v>
      </c>
      <c r="AN562" s="89"/>
      <c r="AO562" s="64">
        <f t="shared" ref="AO562" ca="1" si="502">AN560</f>
        <v>114.47550689390674</v>
      </c>
      <c r="AP562" s="88"/>
      <c r="AQ562" s="88"/>
      <c r="AR562" s="88"/>
      <c r="AS562" s="88"/>
      <c r="AT562" s="2"/>
      <c r="AU562" s="123"/>
      <c r="AV562" s="156"/>
    </row>
    <row r="563" spans="1:48">
      <c r="A563" s="14" t="str">
        <f>'data organization'!S564</f>
        <v>561:18:2.8:HI</v>
      </c>
      <c r="B563">
        <v>117.77294921875</v>
      </c>
      <c r="C563">
        <v>116.67810821533203</v>
      </c>
      <c r="D563">
        <v>120.43183135986328</v>
      </c>
      <c r="E563">
        <v>127.15724182128906</v>
      </c>
      <c r="F563">
        <v>119.02418518066406</v>
      </c>
      <c r="G563">
        <v>114.17562866210937</v>
      </c>
      <c r="H563">
        <v>116.052490234375</v>
      </c>
      <c r="I563">
        <v>113.08079528808594</v>
      </c>
      <c r="J563">
        <v>113.39360809326172</v>
      </c>
      <c r="K563">
        <v>125.906005859375</v>
      </c>
      <c r="L563">
        <v>108.54505157470703</v>
      </c>
      <c r="M563">
        <v>96.345466613769531</v>
      </c>
      <c r="N563">
        <v>107.76303100585937</v>
      </c>
      <c r="O563">
        <v>101.97604370117187</v>
      </c>
      <c r="P563">
        <v>95.407035827636719</v>
      </c>
      <c r="Q563">
        <v>94.937820434570313</v>
      </c>
      <c r="R563">
        <v>106.198974609375</v>
      </c>
      <c r="U563">
        <v>148.74113464355469</v>
      </c>
      <c r="V563">
        <v>110.57831573486328</v>
      </c>
      <c r="W563">
        <v>114.33203887939453</v>
      </c>
      <c r="Z563">
        <v>119.18058776855469</v>
      </c>
      <c r="AA563">
        <v>140.13885498046875</v>
      </c>
      <c r="AB563">
        <v>108.38864898681641</v>
      </c>
      <c r="AC563">
        <v>114.01922607421875</v>
      </c>
      <c r="AD563">
        <v>126.37522125244141</v>
      </c>
      <c r="AE563">
        <v>79.453727722167969</v>
      </c>
      <c r="AF563">
        <v>99.004348754882813</v>
      </c>
      <c r="AG563">
        <v>98.222320556640625</v>
      </c>
      <c r="AH563" s="2">
        <f t="shared" si="449"/>
        <v>14.181834666853058</v>
      </c>
      <c r="AI563" s="2">
        <f t="shared" si="450"/>
        <v>79.453727722167969</v>
      </c>
      <c r="AJ563" s="2">
        <f t="shared" si="451"/>
        <v>91.344415608798954</v>
      </c>
      <c r="AK563" s="2">
        <f t="shared" si="452"/>
        <v>112.61716760907855</v>
      </c>
      <c r="AL563" s="2">
        <f t="shared" si="453"/>
        <v>133.88991960935815</v>
      </c>
      <c r="AM563" s="2">
        <f t="shared" si="454"/>
        <v>148.74113464355469</v>
      </c>
      <c r="AN563" s="89">
        <f ca="1">INDIRECT("'calcBLUE(2)'!R"&amp;ROW('calcBLUE(2)'!$V$17)+(ROW(AN563)-ROW($AN$116))/3&amp;"C"&amp;COLUMN('calcBLUE(2)'!$V$17),FALSE)</f>
        <v>113.53404245581974</v>
      </c>
      <c r="AO563" s="64">
        <f t="shared" ref="AO563" ca="1" si="503">AN563</f>
        <v>113.53404245581974</v>
      </c>
      <c r="AP563" s="88">
        <f>AK563-AK566</f>
        <v>0.92167309352331017</v>
      </c>
      <c r="AQ563" s="88">
        <f>AK564-AK567</f>
        <v>0.96336174011230469</v>
      </c>
      <c r="AR563" s="88">
        <f>AK565-AK568</f>
        <v>1.1188842228480667</v>
      </c>
      <c r="AS563" s="88">
        <f>data3!AM563</f>
        <v>2.7548913032778177E-2</v>
      </c>
      <c r="AT563" s="2"/>
      <c r="AU563" s="123"/>
      <c r="AV563" s="156"/>
    </row>
    <row r="564" spans="1:48">
      <c r="A564" s="14" t="str">
        <f>'data organization'!S565</f>
        <v>562:18:2.8:LO</v>
      </c>
      <c r="B564">
        <v>114.11650085449219</v>
      </c>
      <c r="C564">
        <v>116.35958099365234</v>
      </c>
      <c r="D564">
        <v>119.27787017822266</v>
      </c>
      <c r="E564">
        <v>129.73220825195312</v>
      </c>
      <c r="F564">
        <v>114.179443359375</v>
      </c>
      <c r="G564">
        <v>115.22659301757813</v>
      </c>
      <c r="H564">
        <v>119.34081268310547</v>
      </c>
      <c r="I564">
        <v>108.64614105224609</v>
      </c>
      <c r="J564">
        <v>104.46898651123047</v>
      </c>
      <c r="K564">
        <v>118.47104644775391</v>
      </c>
      <c r="L564">
        <v>105.70496368408203</v>
      </c>
      <c r="M564">
        <v>101.45914459228516</v>
      </c>
      <c r="N564">
        <v>110.63172149658203</v>
      </c>
      <c r="O564">
        <v>99.851226806640625</v>
      </c>
      <c r="P564">
        <v>94.878692626953125</v>
      </c>
      <c r="Q564">
        <v>94.838638305664063</v>
      </c>
      <c r="R564">
        <v>107.09544372558594</v>
      </c>
      <c r="U564">
        <v>135.2197265625</v>
      </c>
      <c r="V564">
        <v>114.37400054931641</v>
      </c>
      <c r="W564">
        <v>116.01625061035156</v>
      </c>
      <c r="Z564">
        <v>118.01899719238281</v>
      </c>
      <c r="AA564">
        <v>134.32135009765625</v>
      </c>
      <c r="AB564">
        <v>105.40169525146484</v>
      </c>
      <c r="AC564">
        <v>113.40123748779297</v>
      </c>
      <c r="AD564">
        <v>118.29366302490234</v>
      </c>
      <c r="AE564">
        <v>78.707939147949219</v>
      </c>
      <c r="AF564">
        <v>96.114669799804688</v>
      </c>
      <c r="AG564">
        <v>95.227737426757812</v>
      </c>
      <c r="AH564" s="2">
        <f t="shared" si="449"/>
        <v>12.555497799494431</v>
      </c>
      <c r="AI564" s="2">
        <f t="shared" si="450"/>
        <v>78.707939147949219</v>
      </c>
      <c r="AJ564" s="2">
        <f t="shared" si="451"/>
        <v>91.858763362839838</v>
      </c>
      <c r="AK564" s="2">
        <f t="shared" si="452"/>
        <v>110.69201006208148</v>
      </c>
      <c r="AL564" s="2">
        <f t="shared" si="453"/>
        <v>129.52525676132313</v>
      </c>
      <c r="AM564" s="2">
        <f t="shared" si="454"/>
        <v>135.2197265625</v>
      </c>
      <c r="AN564" s="89"/>
      <c r="AO564" s="64">
        <f t="shared" ref="AO564" ca="1" si="504">AN563</f>
        <v>113.53404245581974</v>
      </c>
      <c r="AP564" s="88"/>
      <c r="AQ564" s="88"/>
      <c r="AR564" s="88"/>
      <c r="AS564" s="88"/>
      <c r="AT564" s="2"/>
      <c r="AU564" s="123"/>
      <c r="AV564" s="156"/>
    </row>
    <row r="565" spans="1:48">
      <c r="A565" s="14" t="str">
        <f>'data organization'!S566</f>
        <v>563:18:2.8:HS</v>
      </c>
      <c r="B565">
        <v>154.91012573242187</v>
      </c>
      <c r="C565">
        <v>154.93141174316406</v>
      </c>
      <c r="D565">
        <v>154.91958618164062</v>
      </c>
      <c r="E565">
        <v>154.94087219238281</v>
      </c>
      <c r="F565">
        <v>154.92668151855469</v>
      </c>
      <c r="G565">
        <v>154.92195129394531</v>
      </c>
      <c r="H565">
        <v>154.93377685546875</v>
      </c>
      <c r="I565">
        <v>154.87701416015625</v>
      </c>
      <c r="J565">
        <v>142.18798828125</v>
      </c>
      <c r="K565">
        <v>154.91485595703125</v>
      </c>
      <c r="L565">
        <v>133.77043151855469</v>
      </c>
      <c r="M565">
        <v>154.90066528320312</v>
      </c>
      <c r="N565">
        <v>154.92904663085937</v>
      </c>
      <c r="O565">
        <v>154.64996337890625</v>
      </c>
      <c r="P565">
        <v>144.18417358398438</v>
      </c>
      <c r="Q565">
        <v>138.44395446777344</v>
      </c>
      <c r="R565">
        <v>154.93850708007812</v>
      </c>
      <c r="U565">
        <v>154.91958618164062</v>
      </c>
      <c r="V565">
        <v>154.91722106933594</v>
      </c>
      <c r="W565">
        <v>154.92431640625</v>
      </c>
      <c r="Z565">
        <v>154.91722106933594</v>
      </c>
      <c r="AA565">
        <v>154.93141174316406</v>
      </c>
      <c r="AB565">
        <v>154.90776062011719</v>
      </c>
      <c r="AC565">
        <v>154.91012573242187</v>
      </c>
      <c r="AD565">
        <v>150.93194580078125</v>
      </c>
      <c r="AE565">
        <v>108.34508514404297</v>
      </c>
      <c r="AF565">
        <v>146.23948669433594</v>
      </c>
      <c r="AG565">
        <v>140.08537292480469</v>
      </c>
      <c r="AH565" s="2">
        <f t="shared" si="449"/>
        <v>10.222549338474362</v>
      </c>
      <c r="AI565" s="2">
        <f t="shared" si="450"/>
        <v>108.34508514404297</v>
      </c>
      <c r="AJ565" s="2">
        <f t="shared" si="451"/>
        <v>134.74869525106007</v>
      </c>
      <c r="AK565" s="2">
        <f t="shared" si="452"/>
        <v>150.08251925877161</v>
      </c>
      <c r="AL565" s="2">
        <f t="shared" si="453"/>
        <v>165.41634326648315</v>
      </c>
      <c r="AM565" s="2">
        <f t="shared" si="454"/>
        <v>154.94087219238281</v>
      </c>
      <c r="AN565" s="89"/>
      <c r="AO565" s="64">
        <f t="shared" ref="AO565" ca="1" si="505">AN563</f>
        <v>113.53404245581974</v>
      </c>
      <c r="AP565" s="88"/>
      <c r="AQ565" s="88"/>
      <c r="AR565" s="88"/>
      <c r="AS565" s="88"/>
      <c r="AT565" s="2"/>
      <c r="AU565" s="123"/>
      <c r="AV565" s="156"/>
    </row>
    <row r="566" spans="1:48">
      <c r="A566" s="14" t="str">
        <f>'data organization'!S567</f>
        <v>564:18:2.78:HI</v>
      </c>
      <c r="B566">
        <v>116.83451843261719</v>
      </c>
      <c r="C566">
        <v>115.73967742919922</v>
      </c>
      <c r="D566">
        <v>119.49340057373047</v>
      </c>
      <c r="E566">
        <v>126.06240844726562</v>
      </c>
      <c r="F566">
        <v>118.08575439453125</v>
      </c>
      <c r="G566">
        <v>113.23719787597656</v>
      </c>
      <c r="H566">
        <v>115.11405944824219</v>
      </c>
      <c r="I566">
        <v>112.14236450195312</v>
      </c>
      <c r="J566">
        <v>112.45517730712891</v>
      </c>
      <c r="K566">
        <v>124.96757507324219</v>
      </c>
      <c r="L566">
        <v>107.60662078857422</v>
      </c>
      <c r="M566">
        <v>95.563438415527344</v>
      </c>
      <c r="N566">
        <v>106.82460021972656</v>
      </c>
      <c r="O566">
        <v>101.19401550292969</v>
      </c>
      <c r="P566">
        <v>94.625007629394531</v>
      </c>
      <c r="Q566">
        <v>94.155792236328125</v>
      </c>
      <c r="R566">
        <v>105.26055145263672</v>
      </c>
      <c r="U566">
        <v>147.48988342285156</v>
      </c>
      <c r="V566">
        <v>109.63988494873047</v>
      </c>
      <c r="W566">
        <v>113.39360809326172</v>
      </c>
      <c r="Z566">
        <v>118.24215698242187</v>
      </c>
      <c r="AA566">
        <v>139.04402160644531</v>
      </c>
      <c r="AB566">
        <v>107.45021820068359</v>
      </c>
      <c r="AC566">
        <v>113.08079528808594</v>
      </c>
      <c r="AD566">
        <v>125.28038787841797</v>
      </c>
      <c r="AE566">
        <v>78.828109741210938</v>
      </c>
      <c r="AF566">
        <v>98.222320556640625</v>
      </c>
      <c r="AG566">
        <v>97.440299987792969</v>
      </c>
      <c r="AH566" s="2">
        <f t="shared" si="449"/>
        <v>14.065804528973315</v>
      </c>
      <c r="AI566" s="2">
        <f t="shared" si="450"/>
        <v>78.828109741210938</v>
      </c>
      <c r="AJ566" s="2">
        <f t="shared" si="451"/>
        <v>90.596787722095272</v>
      </c>
      <c r="AK566" s="2">
        <f t="shared" si="452"/>
        <v>111.69549451555524</v>
      </c>
      <c r="AL566" s="2">
        <f t="shared" si="453"/>
        <v>132.79420130901522</v>
      </c>
      <c r="AM566" s="2">
        <f t="shared" si="454"/>
        <v>147.48988342285156</v>
      </c>
      <c r="AN566" s="89">
        <f ca="1">INDIRECT("'calcBLUE(2)'!R"&amp;ROW('calcBLUE(2)'!$V$17)+(ROW(AN566)-ROW($AN$116))/3&amp;"C"&amp;COLUMN('calcBLUE(2)'!$V$17),FALSE)</f>
        <v>112.62088979737929</v>
      </c>
      <c r="AO566" s="64">
        <f t="shared" ref="AO566" ca="1" si="506">AN566</f>
        <v>112.62088979737929</v>
      </c>
      <c r="AP566" s="88">
        <f>AK566-AK569</f>
        <v>0.96635845729282721</v>
      </c>
      <c r="AQ566" s="88">
        <f>AK567-AK570</f>
        <v>0.99422073364257813</v>
      </c>
      <c r="AR566" s="88">
        <f>AK568-AK571</f>
        <v>1.7417624337332427</v>
      </c>
      <c r="AS566" s="88">
        <f>data3!AM566</f>
        <v>2.7224786819949998E-2</v>
      </c>
      <c r="AT566" s="2"/>
      <c r="AU566" s="123"/>
      <c r="AV566" s="156"/>
    </row>
    <row r="567" spans="1:48">
      <c r="A567" s="14" t="str">
        <f>'data organization'!S568</f>
        <v>565:18:2.78:LO</v>
      </c>
      <c r="B567">
        <v>113.05218505859375</v>
      </c>
      <c r="C567">
        <v>115.40398406982422</v>
      </c>
      <c r="D567">
        <v>118.79148864746094</v>
      </c>
      <c r="E567">
        <v>128.33027648925781</v>
      </c>
      <c r="F567">
        <v>113.32112884521484</v>
      </c>
      <c r="G567">
        <v>114.15083312988281</v>
      </c>
      <c r="H567">
        <v>118.27649688720703</v>
      </c>
      <c r="I567">
        <v>107.75349426269531</v>
      </c>
      <c r="J567">
        <v>103.58205413818359</v>
      </c>
      <c r="K567">
        <v>118.60837554931641</v>
      </c>
      <c r="L567">
        <v>104.81231689453125</v>
      </c>
      <c r="M567">
        <v>100.53215789794922</v>
      </c>
      <c r="N567">
        <v>109.65323638916016</v>
      </c>
      <c r="O567">
        <v>98.260475158691406</v>
      </c>
      <c r="P567">
        <v>94.043258666992187</v>
      </c>
      <c r="Q567">
        <v>94.03753662109375</v>
      </c>
      <c r="R567">
        <v>106.03684997558594</v>
      </c>
      <c r="U567">
        <v>133.72053527832031</v>
      </c>
      <c r="V567">
        <v>113.23529052734375</v>
      </c>
      <c r="W567">
        <v>114.7802734375</v>
      </c>
      <c r="Z567">
        <v>116.81735229492187</v>
      </c>
      <c r="AA567">
        <v>133.19981384277344</v>
      </c>
      <c r="AB567">
        <v>104.24581909179687</v>
      </c>
      <c r="AC567">
        <v>112.35408782958984</v>
      </c>
      <c r="AD567">
        <v>117.57839202880859</v>
      </c>
      <c r="AE567">
        <v>78.118560791015625</v>
      </c>
      <c r="AF567">
        <v>95.176239013671875</v>
      </c>
      <c r="AG567">
        <v>94.529640197753906</v>
      </c>
      <c r="AH567" s="2">
        <f t="shared" si="449"/>
        <v>12.470314876648883</v>
      </c>
      <c r="AI567" s="2">
        <f t="shared" si="450"/>
        <v>78.118560791015625</v>
      </c>
      <c r="AJ567" s="2">
        <f t="shared" si="451"/>
        <v>91.023176006995854</v>
      </c>
      <c r="AK567" s="2">
        <f t="shared" si="452"/>
        <v>109.72864832196917</v>
      </c>
      <c r="AL567" s="2">
        <f t="shared" si="453"/>
        <v>128.43412063694251</v>
      </c>
      <c r="AM567" s="2">
        <f t="shared" si="454"/>
        <v>133.72053527832031</v>
      </c>
      <c r="AN567" s="89"/>
      <c r="AO567" s="64">
        <f t="shared" ref="AO567" ca="1" si="507">AN566</f>
        <v>112.62088979737929</v>
      </c>
      <c r="AP567" s="88"/>
      <c r="AQ567" s="88"/>
      <c r="AR567" s="88"/>
      <c r="AS567" s="88"/>
      <c r="AT567" s="2"/>
      <c r="AU567" s="123"/>
      <c r="AV567" s="156"/>
    </row>
    <row r="568" spans="1:48">
      <c r="A568" s="14" t="str">
        <f>'data organization'!S569</f>
        <v>566:18:2.78:HS</v>
      </c>
      <c r="B568">
        <v>154.91485595703125</v>
      </c>
      <c r="C568">
        <v>154.92431640625</v>
      </c>
      <c r="D568">
        <v>154.92668151855469</v>
      </c>
      <c r="E568">
        <v>154.93377685546875</v>
      </c>
      <c r="F568">
        <v>154.91485595703125</v>
      </c>
      <c r="G568">
        <v>154.92431640625</v>
      </c>
      <c r="H568">
        <v>154.93377685546875</v>
      </c>
      <c r="I568">
        <v>154.62631225585937</v>
      </c>
      <c r="J568">
        <v>139.59815979003906</v>
      </c>
      <c r="K568">
        <v>154.91485595703125</v>
      </c>
      <c r="L568">
        <v>130.11154174804687</v>
      </c>
      <c r="M568">
        <v>154.91012573242187</v>
      </c>
      <c r="N568">
        <v>154.92668151855469</v>
      </c>
      <c r="O568">
        <v>148.32791137695312</v>
      </c>
      <c r="P568">
        <v>134.79927062988281</v>
      </c>
      <c r="Q568">
        <v>136.46905517578125</v>
      </c>
      <c r="R568">
        <v>154.93850708007812</v>
      </c>
      <c r="U568">
        <v>154.92195129394531</v>
      </c>
      <c r="V568">
        <v>154.91485595703125</v>
      </c>
      <c r="W568">
        <v>154.92195129394531</v>
      </c>
      <c r="Z568">
        <v>154.91722106933594</v>
      </c>
      <c r="AA568">
        <v>154.93141174316406</v>
      </c>
      <c r="AB568">
        <v>154.90066528320312</v>
      </c>
      <c r="AC568">
        <v>154.91012573242187</v>
      </c>
      <c r="AD568">
        <v>146.27732849121094</v>
      </c>
      <c r="AE568">
        <v>108.03288269042969</v>
      </c>
      <c r="AF568">
        <v>141.80010986328125</v>
      </c>
      <c r="AG568">
        <v>142.3582763671875</v>
      </c>
      <c r="AH568" s="2">
        <f t="shared" si="449"/>
        <v>10.969109952772127</v>
      </c>
      <c r="AI568" s="2">
        <f t="shared" si="450"/>
        <v>108.03288269042969</v>
      </c>
      <c r="AJ568" s="2">
        <f t="shared" si="451"/>
        <v>132.50997010676537</v>
      </c>
      <c r="AK568" s="2">
        <f t="shared" si="452"/>
        <v>148.96363503592355</v>
      </c>
      <c r="AL568" s="2">
        <f t="shared" si="453"/>
        <v>165.41729996508172</v>
      </c>
      <c r="AM568" s="2">
        <f t="shared" si="454"/>
        <v>154.93850708007812</v>
      </c>
      <c r="AN568" s="89"/>
      <c r="AO568" s="64">
        <f t="shared" ref="AO568" ca="1" si="508">AN566</f>
        <v>112.62088979737929</v>
      </c>
      <c r="AP568" s="88"/>
      <c r="AQ568" s="88"/>
      <c r="AR568" s="88"/>
      <c r="AS568" s="88"/>
      <c r="AT568" s="2"/>
      <c r="AU568" s="123"/>
      <c r="AV568" s="156"/>
    </row>
    <row r="569" spans="1:48">
      <c r="A569" s="14" t="str">
        <f>'data organization'!S570</f>
        <v>567:18:2.76:HI</v>
      </c>
      <c r="B569">
        <v>115.89608764648437</v>
      </c>
      <c r="C569">
        <v>114.80125427246094</v>
      </c>
      <c r="D569">
        <v>118.39856719970703</v>
      </c>
      <c r="E569">
        <v>124.96757507324219</v>
      </c>
      <c r="F569">
        <v>116.99092102050781</v>
      </c>
      <c r="G569">
        <v>112.29877471923828</v>
      </c>
      <c r="H569">
        <v>114.17562866210937</v>
      </c>
      <c r="I569">
        <v>111.20393371582031</v>
      </c>
      <c r="J569">
        <v>111.51674652099609</v>
      </c>
      <c r="K569">
        <v>123.87274169921875</v>
      </c>
      <c r="L569">
        <v>106.66819000244141</v>
      </c>
      <c r="M569">
        <v>94.625007629394531</v>
      </c>
      <c r="N569">
        <v>105.88616943359375</v>
      </c>
      <c r="O569">
        <v>100.25559234619141</v>
      </c>
      <c r="P569">
        <v>93.842987060546875</v>
      </c>
      <c r="Q569">
        <v>93.373771667480469</v>
      </c>
      <c r="R569">
        <v>104.47852325439453</v>
      </c>
      <c r="U569">
        <v>146.2386474609375</v>
      </c>
      <c r="V569">
        <v>108.70145416259766</v>
      </c>
      <c r="W569">
        <v>112.45517730712891</v>
      </c>
      <c r="Z569">
        <v>117.14732360839844</v>
      </c>
      <c r="AA569">
        <v>137.79278564453125</v>
      </c>
      <c r="AB569">
        <v>106.51178741455078</v>
      </c>
      <c r="AC569">
        <v>111.9859619140625</v>
      </c>
      <c r="AD569">
        <v>124.185546875</v>
      </c>
      <c r="AE569">
        <v>78.202484130859375</v>
      </c>
      <c r="AF569">
        <v>97.283897399902344</v>
      </c>
      <c r="AG569">
        <v>96.658271789550781</v>
      </c>
      <c r="AH569" s="2">
        <f t="shared" si="449"/>
        <v>13.937994051138354</v>
      </c>
      <c r="AI569" s="2">
        <f t="shared" si="450"/>
        <v>78.202484130859375</v>
      </c>
      <c r="AJ569" s="2">
        <f t="shared" si="451"/>
        <v>89.822144981554885</v>
      </c>
      <c r="AK569" s="2">
        <f t="shared" si="452"/>
        <v>110.72913605826241</v>
      </c>
      <c r="AL569" s="2">
        <f t="shared" si="453"/>
        <v>131.63612713496994</v>
      </c>
      <c r="AM569" s="2">
        <f t="shared" si="454"/>
        <v>146.2386474609375</v>
      </c>
      <c r="AN569" s="89">
        <f ca="1">INDIRECT("'calcBLUE(2)'!R"&amp;ROW('calcBLUE(2)'!$V$17)+(ROW(AN569)-ROW($AN$116))/3&amp;"C"&amp;COLUMN('calcBLUE(2)'!$V$17),FALSE)</f>
        <v>111.71848081919083</v>
      </c>
      <c r="AO569" s="64">
        <f t="shared" ref="AO569" ca="1" si="509">AN569</f>
        <v>111.71848081919083</v>
      </c>
      <c r="AP569" s="88">
        <f>AK569-AK572</f>
        <v>0.9440155029296875</v>
      </c>
      <c r="AQ569" s="88">
        <f>AK570-AK573</f>
        <v>1.0101604461669922</v>
      </c>
      <c r="AR569" s="88">
        <f>AK571-AK574</f>
        <v>1.0149865831647844</v>
      </c>
      <c r="AS569" s="88">
        <f>data3!AM569</f>
        <v>2.7807451063587063E-2</v>
      </c>
      <c r="AT569" s="2"/>
      <c r="AU569" s="123"/>
      <c r="AV569" s="156"/>
    </row>
    <row r="570" spans="1:48">
      <c r="A570" s="14" t="str">
        <f>'data organization'!S571</f>
        <v>568:18:2.76:LO</v>
      </c>
      <c r="B570">
        <v>112.02792358398438</v>
      </c>
      <c r="C570">
        <v>114.28244781494141</v>
      </c>
      <c r="D570">
        <v>117.24078369140625</v>
      </c>
      <c r="E570">
        <v>126.91119384765625</v>
      </c>
      <c r="F570">
        <v>112.42275238037109</v>
      </c>
      <c r="G570">
        <v>113.13229370117187</v>
      </c>
      <c r="H570">
        <v>117.05195617675781</v>
      </c>
      <c r="I570">
        <v>106.79789733886719</v>
      </c>
      <c r="J570">
        <v>102.82101440429687</v>
      </c>
      <c r="K570">
        <v>117.65277862548828</v>
      </c>
      <c r="L570">
        <v>103.89677429199219</v>
      </c>
      <c r="M570">
        <v>99.736778259277344</v>
      </c>
      <c r="N570">
        <v>108.74913787841797</v>
      </c>
      <c r="O570">
        <v>97.299156188964844</v>
      </c>
      <c r="P570">
        <v>93.385215759277344</v>
      </c>
      <c r="Q570">
        <v>93.448158264160156</v>
      </c>
      <c r="R570">
        <v>104.8809814453125</v>
      </c>
      <c r="U570">
        <v>132.23277282714844</v>
      </c>
      <c r="V570">
        <v>112.11375427246094</v>
      </c>
      <c r="W570">
        <v>113.48134613037109</v>
      </c>
      <c r="Z570">
        <v>116.03341674804687</v>
      </c>
      <c r="AA570">
        <v>132.02105712890625</v>
      </c>
      <c r="AB570">
        <v>103.11283874511719</v>
      </c>
      <c r="AC570">
        <v>111.25543975830078</v>
      </c>
      <c r="AD570">
        <v>116.66284942626953</v>
      </c>
      <c r="AE570">
        <v>77.534904479980469</v>
      </c>
      <c r="AF570">
        <v>94.466697692871094</v>
      </c>
      <c r="AG570">
        <v>93.911651611328125</v>
      </c>
      <c r="AH570" s="2">
        <f t="shared" si="449"/>
        <v>12.267367694791943</v>
      </c>
      <c r="AI570" s="2">
        <f t="shared" si="450"/>
        <v>77.534904479980469</v>
      </c>
      <c r="AJ570" s="2">
        <f t="shared" si="451"/>
        <v>90.333376046138682</v>
      </c>
      <c r="AK570" s="2">
        <f t="shared" si="452"/>
        <v>108.7344275883266</v>
      </c>
      <c r="AL570" s="2">
        <f t="shared" si="453"/>
        <v>127.13547913051451</v>
      </c>
      <c r="AM570" s="2">
        <f t="shared" si="454"/>
        <v>132.23277282714844</v>
      </c>
      <c r="AN570" s="89"/>
      <c r="AO570" s="64">
        <f t="shared" ref="AO570" ca="1" si="510">AN569</f>
        <v>111.71848081919083</v>
      </c>
      <c r="AP570" s="88"/>
      <c r="AQ570" s="88"/>
      <c r="AR570" s="88"/>
      <c r="AS570" s="88"/>
      <c r="AT570" s="2"/>
      <c r="AU570" s="123"/>
      <c r="AV570" s="156"/>
    </row>
    <row r="571" spans="1:48">
      <c r="A571" s="14" t="str">
        <f>'data organization'!S572</f>
        <v>569:18:2.76:HS</v>
      </c>
      <c r="B571">
        <v>154.90776062011719</v>
      </c>
      <c r="C571">
        <v>154.92431640625</v>
      </c>
      <c r="D571">
        <v>154.91722106933594</v>
      </c>
      <c r="E571">
        <v>154.93850708007812</v>
      </c>
      <c r="F571">
        <v>154.91485595703125</v>
      </c>
      <c r="G571">
        <v>154.92668151855469</v>
      </c>
      <c r="H571">
        <v>154.93141174316406</v>
      </c>
      <c r="I571">
        <v>145.29342651367188</v>
      </c>
      <c r="J571">
        <v>138.54566955566406</v>
      </c>
      <c r="K571">
        <v>154.91722106933594</v>
      </c>
      <c r="L571">
        <v>127.50514984130859</v>
      </c>
      <c r="M571">
        <v>154.90066528320312</v>
      </c>
      <c r="N571">
        <v>154.91958618164062</v>
      </c>
      <c r="O571">
        <v>139.77554321289062</v>
      </c>
      <c r="P571">
        <v>119.67650604248047</v>
      </c>
      <c r="Q571">
        <v>136.36735534667969</v>
      </c>
      <c r="R571">
        <v>154.93141174316406</v>
      </c>
      <c r="U571">
        <v>154.91958618164062</v>
      </c>
      <c r="V571">
        <v>154.91722106933594</v>
      </c>
      <c r="W571">
        <v>154.92668151855469</v>
      </c>
      <c r="Z571">
        <v>154.91249084472656</v>
      </c>
      <c r="AA571">
        <v>154.92431640625</v>
      </c>
      <c r="AB571">
        <v>154.89830017089844</v>
      </c>
      <c r="AC571">
        <v>154.9053955078125</v>
      </c>
      <c r="AD571">
        <v>142.26130676269531</v>
      </c>
      <c r="AE571">
        <v>106.87159729003906</v>
      </c>
      <c r="AF571">
        <v>132.66590881347656</v>
      </c>
      <c r="AG571">
        <v>144.71633911132812</v>
      </c>
      <c r="AH571" s="2">
        <f t="shared" si="449"/>
        <v>12.673920268480256</v>
      </c>
      <c r="AI571" s="2">
        <f t="shared" si="450"/>
        <v>106.87159729003906</v>
      </c>
      <c r="AJ571" s="2">
        <f t="shared" si="451"/>
        <v>128.21099219946993</v>
      </c>
      <c r="AK571" s="2">
        <f t="shared" si="452"/>
        <v>147.2218726021903</v>
      </c>
      <c r="AL571" s="2">
        <f t="shared" si="453"/>
        <v>166.23275300491068</v>
      </c>
      <c r="AM571" s="2">
        <f t="shared" si="454"/>
        <v>154.93850708007812</v>
      </c>
      <c r="AN571" s="89"/>
      <c r="AO571" s="64">
        <f t="shared" ref="AO571" ca="1" si="511">AN569</f>
        <v>111.71848081919083</v>
      </c>
      <c r="AP571" s="88"/>
      <c r="AQ571" s="88"/>
      <c r="AR571" s="88"/>
      <c r="AS571" s="88"/>
      <c r="AT571" s="2"/>
      <c r="AU571" s="123"/>
      <c r="AV571" s="156"/>
    </row>
    <row r="572" spans="1:48">
      <c r="A572" s="14" t="str">
        <f>'data organization'!S573</f>
        <v>570:18:2.74:HI</v>
      </c>
      <c r="B572">
        <v>114.80125427246094</v>
      </c>
      <c r="C572">
        <v>113.86282348632812</v>
      </c>
      <c r="D572">
        <v>117.46013641357422</v>
      </c>
      <c r="E572">
        <v>123.87274169921875</v>
      </c>
      <c r="F572">
        <v>116.052490234375</v>
      </c>
      <c r="G572">
        <v>111.36034393310547</v>
      </c>
      <c r="H572">
        <v>113.23719787597656</v>
      </c>
      <c r="I572">
        <v>110.26551055908203</v>
      </c>
      <c r="J572">
        <v>110.57831573486328</v>
      </c>
      <c r="K572">
        <v>122.77790832519531</v>
      </c>
      <c r="L572">
        <v>105.72975921630859</v>
      </c>
      <c r="M572">
        <v>93.842987060546875</v>
      </c>
      <c r="N572">
        <v>105.10414123535156</v>
      </c>
      <c r="O572">
        <v>99.473564147949219</v>
      </c>
      <c r="P572">
        <v>92.904556274414063</v>
      </c>
      <c r="Q572">
        <v>92.591743469238281</v>
      </c>
      <c r="R572">
        <v>103.54009246826172</v>
      </c>
      <c r="U572">
        <v>144.98741149902344</v>
      </c>
      <c r="V572">
        <v>107.76303100585937</v>
      </c>
      <c r="W572">
        <v>111.36034393310547</v>
      </c>
      <c r="Z572">
        <v>116.20889282226562</v>
      </c>
      <c r="AA572">
        <v>136.54154968261719</v>
      </c>
      <c r="AB572">
        <v>105.72975921630859</v>
      </c>
      <c r="AC572">
        <v>111.04753112792969</v>
      </c>
      <c r="AD572">
        <v>123.09071350097656</v>
      </c>
      <c r="AE572">
        <v>77.576866149902344</v>
      </c>
      <c r="AF572">
        <v>96.501869201660156</v>
      </c>
      <c r="AG572">
        <v>95.719841003417969</v>
      </c>
      <c r="AH572" s="2">
        <f t="shared" si="449"/>
        <v>13.811669640484693</v>
      </c>
      <c r="AI572" s="2">
        <f t="shared" si="450"/>
        <v>77.576866149902344</v>
      </c>
      <c r="AJ572" s="2">
        <f t="shared" si="451"/>
        <v>89.067616094605683</v>
      </c>
      <c r="AK572" s="2">
        <f t="shared" si="452"/>
        <v>109.78512055533272</v>
      </c>
      <c r="AL572" s="2">
        <f t="shared" si="453"/>
        <v>130.50262501605977</v>
      </c>
      <c r="AM572" s="2">
        <f t="shared" si="454"/>
        <v>144.98741149902344</v>
      </c>
      <c r="AN572" s="89">
        <f ca="1">INDIRECT("'calcBLUE(2)'!R"&amp;ROW('calcBLUE(2)'!$V$17)+(ROW(AN572)-ROW($AN$116))/3&amp;"C"&amp;COLUMN('calcBLUE(2)'!$V$17),FALSE)</f>
        <v>110.79675850539374</v>
      </c>
      <c r="AO572" s="64">
        <f t="shared" ref="AO572" ca="1" si="512">AN572</f>
        <v>110.79675850539374</v>
      </c>
      <c r="AP572" s="88">
        <f>AK572-AK575</f>
        <v>0.96635927472794947</v>
      </c>
      <c r="AQ572" s="88">
        <f>AK573-AK576</f>
        <v>1.0404069083077587</v>
      </c>
      <c r="AR572" s="88">
        <f>AK574-AK577</f>
        <v>1.6222387041364357</v>
      </c>
      <c r="AS572" s="88">
        <f>data3!AM572</f>
        <v>2.9564403718517429E-2</v>
      </c>
      <c r="AT572" s="2"/>
      <c r="AU572" s="123"/>
      <c r="AV572" s="156"/>
    </row>
    <row r="573" spans="1:48">
      <c r="A573" s="14" t="str">
        <f>'data organization'!S574</f>
        <v>571:18:2.74:LO</v>
      </c>
      <c r="B573">
        <v>110.87205505371094</v>
      </c>
      <c r="C573">
        <v>113.44701385498047</v>
      </c>
      <c r="D573">
        <v>115.54131317138672</v>
      </c>
      <c r="E573">
        <v>125.62943267822266</v>
      </c>
      <c r="F573">
        <v>111.53009796142578</v>
      </c>
      <c r="G573">
        <v>112.10231018066406</v>
      </c>
      <c r="H573">
        <v>115.65575408935547</v>
      </c>
      <c r="I573">
        <v>105.76219177246094</v>
      </c>
      <c r="J573">
        <v>101.77958679199219</v>
      </c>
      <c r="K573">
        <v>116.07347106933594</v>
      </c>
      <c r="L573">
        <v>103.06706237792969</v>
      </c>
      <c r="M573">
        <v>98.661018371582031</v>
      </c>
      <c r="N573">
        <v>107.75349426269531</v>
      </c>
      <c r="O573">
        <v>96.498054504394531</v>
      </c>
      <c r="P573">
        <v>92.75006103515625</v>
      </c>
      <c r="Q573">
        <v>92.669944763183594</v>
      </c>
      <c r="R573">
        <v>104.0054931640625</v>
      </c>
      <c r="U573">
        <v>130.99679565429688</v>
      </c>
      <c r="V573">
        <v>111.08377075195312</v>
      </c>
      <c r="W573">
        <v>112.51430511474609</v>
      </c>
      <c r="Z573">
        <v>115.27237701416016</v>
      </c>
      <c r="AA573">
        <v>130.83657836914063</v>
      </c>
      <c r="AB573">
        <v>101.95124816894531</v>
      </c>
      <c r="AC573">
        <v>110.32273101806641</v>
      </c>
      <c r="AD573">
        <v>115.74158477783203</v>
      </c>
      <c r="AE573">
        <v>76.81964111328125</v>
      </c>
      <c r="AF573">
        <v>93.665596008300781</v>
      </c>
      <c r="AG573">
        <v>93.276496887207031</v>
      </c>
      <c r="AH573" s="2">
        <f t="shared" si="449"/>
        <v>12.106317409698587</v>
      </c>
      <c r="AI573" s="2">
        <f t="shared" si="450"/>
        <v>76.81964111328125</v>
      </c>
      <c r="AJ573" s="2">
        <f t="shared" si="451"/>
        <v>89.564791027611733</v>
      </c>
      <c r="AK573" s="2">
        <f t="shared" si="452"/>
        <v>107.7242671421596</v>
      </c>
      <c r="AL573" s="2">
        <f t="shared" si="453"/>
        <v>125.88374325670748</v>
      </c>
      <c r="AM573" s="2">
        <f t="shared" si="454"/>
        <v>130.99679565429688</v>
      </c>
      <c r="AN573" s="89"/>
      <c r="AO573" s="64">
        <f t="shared" ref="AO573" ca="1" si="513">AN572</f>
        <v>110.79675850539374</v>
      </c>
      <c r="AP573" s="88"/>
      <c r="AQ573" s="88"/>
      <c r="AR573" s="88"/>
      <c r="AS573" s="88"/>
      <c r="AT573" s="2"/>
      <c r="AU573" s="123"/>
      <c r="AV573" s="156"/>
    </row>
    <row r="574" spans="1:48">
      <c r="A574" s="14" t="str">
        <f>'data organization'!S575</f>
        <v>572:18:2.74:HS</v>
      </c>
      <c r="B574">
        <v>154.88883972167969</v>
      </c>
      <c r="C574">
        <v>154.92431640625</v>
      </c>
      <c r="D574">
        <v>154.91722106933594</v>
      </c>
      <c r="E574">
        <v>154.92904663085937</v>
      </c>
      <c r="F574">
        <v>154.91958618164062</v>
      </c>
      <c r="G574">
        <v>154.92668151855469</v>
      </c>
      <c r="H574">
        <v>154.93377685546875</v>
      </c>
      <c r="I574">
        <v>140.52529907226562</v>
      </c>
      <c r="J574">
        <v>141.01014709472656</v>
      </c>
      <c r="K574">
        <v>154.91012573242187</v>
      </c>
      <c r="L574">
        <v>127.37979888916016</v>
      </c>
      <c r="M574">
        <v>154.9053955078125</v>
      </c>
      <c r="N574">
        <v>154.91958618164062</v>
      </c>
      <c r="O574">
        <v>134.91989135742187</v>
      </c>
      <c r="P574">
        <v>110.11184692382812</v>
      </c>
      <c r="Q574">
        <v>138.3375244140625</v>
      </c>
      <c r="R574">
        <v>154.93377685546875</v>
      </c>
      <c r="U574">
        <v>154.9053955078125</v>
      </c>
      <c r="V574">
        <v>154.91722106933594</v>
      </c>
      <c r="W574">
        <v>154.91958618164062</v>
      </c>
      <c r="Z574">
        <v>154.90776062011719</v>
      </c>
      <c r="AA574">
        <v>154.92668151855469</v>
      </c>
      <c r="AB574">
        <v>154.78713989257812</v>
      </c>
      <c r="AC574">
        <v>154.9053955078125</v>
      </c>
      <c r="AD574">
        <v>139.73533630371094</v>
      </c>
      <c r="AE574">
        <v>105.64644622802734</v>
      </c>
      <c r="AF574">
        <v>122.32311248779297</v>
      </c>
      <c r="AG574">
        <v>145.42587280273437</v>
      </c>
      <c r="AH574" s="2">
        <f t="shared" si="449"/>
        <v>14.307944325583065</v>
      </c>
      <c r="AI574" s="2">
        <f t="shared" si="450"/>
        <v>105.64644622802734</v>
      </c>
      <c r="AJ574" s="2">
        <f t="shared" si="451"/>
        <v>124.74496953065092</v>
      </c>
      <c r="AK574" s="2">
        <f t="shared" si="452"/>
        <v>146.20688601902552</v>
      </c>
      <c r="AL574" s="2">
        <f t="shared" si="453"/>
        <v>167.66880250740013</v>
      </c>
      <c r="AM574" s="2">
        <f t="shared" si="454"/>
        <v>154.93377685546875</v>
      </c>
      <c r="AN574" s="89"/>
      <c r="AO574" s="64">
        <f t="shared" ref="AO574" ca="1" si="514">AN572</f>
        <v>110.79675850539374</v>
      </c>
      <c r="AP574" s="88"/>
      <c r="AQ574" s="88"/>
      <c r="AR574" s="88"/>
      <c r="AS574" s="88"/>
      <c r="AT574" s="2"/>
      <c r="AU574" s="123"/>
      <c r="AV574" s="156"/>
    </row>
    <row r="575" spans="1:48">
      <c r="A575" s="14" t="str">
        <f>'data organization'!S576</f>
        <v>573:18:2.72:HI</v>
      </c>
      <c r="B575">
        <v>113.86282348632812</v>
      </c>
      <c r="C575">
        <v>112.76799011230469</v>
      </c>
      <c r="D575">
        <v>116.36530303955078</v>
      </c>
      <c r="E575">
        <v>122.93431091308594</v>
      </c>
      <c r="F575">
        <v>114.95765686035156</v>
      </c>
      <c r="G575">
        <v>110.42191314697266</v>
      </c>
      <c r="H575">
        <v>112.14236450195312</v>
      </c>
      <c r="I575">
        <v>109.32707977294922</v>
      </c>
      <c r="J575">
        <v>109.48348236083984</v>
      </c>
      <c r="K575">
        <v>121.68306732177734</v>
      </c>
      <c r="L575">
        <v>104.79133605957031</v>
      </c>
      <c r="M575">
        <v>93.060958862304688</v>
      </c>
      <c r="N575">
        <v>104.16571044921875</v>
      </c>
      <c r="O575">
        <v>98.535133361816406</v>
      </c>
      <c r="P575">
        <v>92.122528076171875</v>
      </c>
      <c r="Q575">
        <v>91.809722900390625</v>
      </c>
      <c r="R575">
        <v>102.60166168212891</v>
      </c>
      <c r="U575">
        <v>143.73617553710937</v>
      </c>
      <c r="V575">
        <v>106.82460021972656</v>
      </c>
      <c r="W575">
        <v>110.42191314697266</v>
      </c>
      <c r="Z575">
        <v>115.11405944824219</v>
      </c>
      <c r="AA575">
        <v>135.44670104980469</v>
      </c>
      <c r="AB575">
        <v>104.79133605957031</v>
      </c>
      <c r="AC575">
        <v>110.10910034179687</v>
      </c>
      <c r="AD575">
        <v>121.99588012695312</v>
      </c>
      <c r="AE575">
        <v>76.794845581054687</v>
      </c>
      <c r="AF575">
        <v>95.719841003417969</v>
      </c>
      <c r="AG575">
        <v>94.937820434570313</v>
      </c>
      <c r="AH575" s="2">
        <f t="shared" si="449"/>
        <v>13.702058415276067</v>
      </c>
      <c r="AI575" s="2">
        <f t="shared" si="450"/>
        <v>76.794845581054687</v>
      </c>
      <c r="AJ575" s="2">
        <f t="shared" si="451"/>
        <v>88.265673657690684</v>
      </c>
      <c r="AK575" s="2">
        <f t="shared" si="452"/>
        <v>108.81876128060478</v>
      </c>
      <c r="AL575" s="2">
        <f t="shared" si="453"/>
        <v>129.37184890351887</v>
      </c>
      <c r="AM575" s="2">
        <f t="shared" si="454"/>
        <v>143.73617553710937</v>
      </c>
      <c r="AN575" s="89">
        <f ca="1">INDIRECT("'calcBLUE(2)'!R"&amp;ROW('calcBLUE(2)'!$V$17)+(ROW(AN575)-ROW($AN$116))/3&amp;"C"&amp;COLUMN('calcBLUE(2)'!$V$17),FALSE)</f>
        <v>109.8167991937995</v>
      </c>
      <c r="AO575" s="64">
        <f t="shared" ref="AO575" ca="1" si="515">AN575</f>
        <v>109.8167991937995</v>
      </c>
      <c r="AP575" s="88">
        <f>AK575-AK578</f>
        <v>0.95518766130720678</v>
      </c>
      <c r="AQ575" s="88">
        <f>AK576-AK579</f>
        <v>0.95293889726912084</v>
      </c>
      <c r="AR575" s="88">
        <f>AK577-AK580</f>
        <v>1.3776138850620612</v>
      </c>
      <c r="AS575" s="88">
        <f>data3!AM575</f>
        <v>2.9095865065051907E-2</v>
      </c>
      <c r="AT575" s="2"/>
      <c r="AU575" s="123"/>
      <c r="AV575" s="156"/>
    </row>
    <row r="576" spans="1:48">
      <c r="A576" s="14" t="str">
        <f>'data organization'!S577</f>
        <v>574:18:2.72:LO</v>
      </c>
      <c r="B576">
        <v>109.86495971679687</v>
      </c>
      <c r="C576">
        <v>112.29114532470703</v>
      </c>
      <c r="D576">
        <v>114.14511108398437</v>
      </c>
      <c r="E576">
        <v>124.22178649902344</v>
      </c>
      <c r="F576">
        <v>110.39711761474609</v>
      </c>
      <c r="G576">
        <v>110.99794006347656</v>
      </c>
      <c r="H576">
        <v>114.51705169677734</v>
      </c>
      <c r="I576">
        <v>104.77798461914062</v>
      </c>
      <c r="J576">
        <v>100.75532531738281</v>
      </c>
      <c r="K576">
        <v>114.72876739501953</v>
      </c>
      <c r="L576">
        <v>102.34035491943359</v>
      </c>
      <c r="M576">
        <v>97.545204162597656</v>
      </c>
      <c r="N576">
        <v>106.67200469970703</v>
      </c>
      <c r="O576">
        <v>95.737007141113281</v>
      </c>
      <c r="P576">
        <v>92.051956176757813</v>
      </c>
      <c r="Q576">
        <v>91.788742065429688</v>
      </c>
      <c r="R576">
        <v>103.03273010253906</v>
      </c>
      <c r="U576">
        <v>129.70359802246094</v>
      </c>
      <c r="V576">
        <v>110.14533996582031</v>
      </c>
      <c r="W576">
        <v>111.61592864990234</v>
      </c>
      <c r="Z576">
        <v>114.36255645751953</v>
      </c>
      <c r="AA576">
        <v>129.41175842285156</v>
      </c>
      <c r="AB576">
        <v>100.98992919921875</v>
      </c>
      <c r="AC576">
        <v>109.04669189453125</v>
      </c>
      <c r="AD576">
        <v>114.64293670654297</v>
      </c>
      <c r="AE576">
        <v>76.167312622070312</v>
      </c>
      <c r="AF576">
        <v>92.778671264648438</v>
      </c>
      <c r="AG576">
        <v>92.418174743652344</v>
      </c>
      <c r="AH576" s="2">
        <f t="shared" si="449"/>
        <v>11.933118275354508</v>
      </c>
      <c r="AI576" s="2">
        <f t="shared" si="450"/>
        <v>76.167312622070312</v>
      </c>
      <c r="AJ576" s="2">
        <f t="shared" si="451"/>
        <v>88.784182820820092</v>
      </c>
      <c r="AK576" s="2">
        <f t="shared" si="452"/>
        <v>106.68386023385185</v>
      </c>
      <c r="AL576" s="2">
        <f t="shared" si="453"/>
        <v>124.5835376468836</v>
      </c>
      <c r="AM576" s="2">
        <f t="shared" si="454"/>
        <v>129.70359802246094</v>
      </c>
      <c r="AN576" s="89"/>
      <c r="AO576" s="64">
        <f t="shared" ref="AO576" ca="1" si="516">AN575</f>
        <v>109.8167991937995</v>
      </c>
      <c r="AP576" s="88"/>
      <c r="AQ576" s="88"/>
      <c r="AR576" s="88"/>
      <c r="AS576" s="88"/>
      <c r="AT576" s="2"/>
      <c r="AU576" s="123"/>
      <c r="AV576" s="156"/>
    </row>
    <row r="577" spans="1:48">
      <c r="A577" s="14" t="str">
        <f>'data organization'!S578</f>
        <v>575:18:2.72:HS</v>
      </c>
      <c r="B577">
        <v>154.90303039550781</v>
      </c>
      <c r="C577">
        <v>154.92431640625</v>
      </c>
      <c r="D577">
        <v>154.92668151855469</v>
      </c>
      <c r="E577">
        <v>154.93377685546875</v>
      </c>
      <c r="F577">
        <v>154.91012573242187</v>
      </c>
      <c r="G577">
        <v>154.92195129394531</v>
      </c>
      <c r="H577">
        <v>154.93141174316406</v>
      </c>
      <c r="I577">
        <v>137.11474609375</v>
      </c>
      <c r="J577">
        <v>143.38238525390625</v>
      </c>
      <c r="K577">
        <v>154.90776062011719</v>
      </c>
      <c r="L577">
        <v>127.12908935546875</v>
      </c>
      <c r="M577">
        <v>154.90066528320312</v>
      </c>
      <c r="N577">
        <v>154.91249084472656</v>
      </c>
      <c r="O577">
        <v>130.72175598144531</v>
      </c>
      <c r="P577">
        <v>107.33280181884766</v>
      </c>
      <c r="Q577">
        <v>143.21682739257812</v>
      </c>
      <c r="R577">
        <v>154.93377685546875</v>
      </c>
      <c r="U577">
        <v>154.91485595703125</v>
      </c>
      <c r="V577">
        <v>154.91249084472656</v>
      </c>
      <c r="W577">
        <v>154.91012573242187</v>
      </c>
      <c r="Z577">
        <v>154.9053955078125</v>
      </c>
      <c r="AA577">
        <v>154.91485595703125</v>
      </c>
      <c r="AB577">
        <v>145.82086181640625</v>
      </c>
      <c r="AC577">
        <v>154.90066528320312</v>
      </c>
      <c r="AD577">
        <v>116.98260498046875</v>
      </c>
      <c r="AE577">
        <v>103.91989135742187</v>
      </c>
      <c r="AF577">
        <v>116.05546569824219</v>
      </c>
      <c r="AG577">
        <v>143.12931823730469</v>
      </c>
      <c r="AH577" s="2">
        <f t="shared" si="449"/>
        <v>16.091311760154927</v>
      </c>
      <c r="AI577" s="2">
        <f t="shared" si="450"/>
        <v>103.91989135742187</v>
      </c>
      <c r="AJ577" s="2">
        <f t="shared" si="451"/>
        <v>120.44767967465668</v>
      </c>
      <c r="AK577" s="2">
        <f t="shared" si="452"/>
        <v>144.58464731488908</v>
      </c>
      <c r="AL577" s="2">
        <f t="shared" si="453"/>
        <v>168.72161495512148</v>
      </c>
      <c r="AM577" s="2">
        <f t="shared" si="454"/>
        <v>154.93377685546875</v>
      </c>
      <c r="AN577" s="89"/>
      <c r="AO577" s="64">
        <f t="shared" ref="AO577" ca="1" si="517">AN575</f>
        <v>109.8167991937995</v>
      </c>
      <c r="AP577" s="88"/>
      <c r="AQ577" s="88"/>
      <c r="AR577" s="88"/>
      <c r="AS577" s="88"/>
      <c r="AT577" s="2"/>
      <c r="AU577" s="123"/>
      <c r="AV577" s="156"/>
    </row>
    <row r="578" spans="1:48">
      <c r="A578" s="14" t="str">
        <f>'data organization'!S579</f>
        <v>576:18:2.7:HI</v>
      </c>
      <c r="B578">
        <v>112.76799011230469</v>
      </c>
      <c r="C578">
        <v>111.82955932617187</v>
      </c>
      <c r="D578">
        <v>115.42687225341797</v>
      </c>
      <c r="E578">
        <v>121.8394775390625</v>
      </c>
      <c r="F578">
        <v>114.01922607421875</v>
      </c>
      <c r="G578">
        <v>109.32707977294922</v>
      </c>
      <c r="H578">
        <v>111.20393371582031</v>
      </c>
      <c r="I578">
        <v>108.38864898681641</v>
      </c>
      <c r="J578">
        <v>108.54505157470703</v>
      </c>
      <c r="K578">
        <v>120.58823394775391</v>
      </c>
      <c r="L578">
        <v>103.8529052734375</v>
      </c>
      <c r="M578">
        <v>92.278938293457031</v>
      </c>
      <c r="N578">
        <v>103.22727966308594</v>
      </c>
      <c r="O578">
        <v>97.75311279296875</v>
      </c>
      <c r="P578">
        <v>91.340507507324219</v>
      </c>
      <c r="Q578">
        <v>90.871292114257813</v>
      </c>
      <c r="R578">
        <v>101.66323089599609</v>
      </c>
      <c r="U578">
        <v>142.48492431640625</v>
      </c>
      <c r="V578">
        <v>105.88616943359375</v>
      </c>
      <c r="W578">
        <v>109.48348236083984</v>
      </c>
      <c r="Z578">
        <v>114.17562866210937</v>
      </c>
      <c r="AA578">
        <v>134.19546508789062</v>
      </c>
      <c r="AB578">
        <v>103.8529052734375</v>
      </c>
      <c r="AC578">
        <v>109.17066955566406</v>
      </c>
      <c r="AD578">
        <v>120.90104675292969</v>
      </c>
      <c r="AE578">
        <v>76.169219970703125</v>
      </c>
      <c r="AF578">
        <v>94.781417846679688</v>
      </c>
      <c r="AG578">
        <v>94.155792236328125</v>
      </c>
      <c r="AH578" s="2">
        <f t="shared" si="449"/>
        <v>13.579352211991912</v>
      </c>
      <c r="AI578" s="2">
        <f t="shared" si="450"/>
        <v>76.169219970703125</v>
      </c>
      <c r="AJ578" s="2">
        <f t="shared" si="451"/>
        <v>87.494545301309699</v>
      </c>
      <c r="AK578" s="2">
        <f t="shared" si="452"/>
        <v>107.86357361929757</v>
      </c>
      <c r="AL578" s="2">
        <f t="shared" si="453"/>
        <v>128.23260193728544</v>
      </c>
      <c r="AM578" s="2">
        <f t="shared" si="454"/>
        <v>142.48492431640625</v>
      </c>
      <c r="AN578" s="89">
        <f ca="1">INDIRECT("'calcBLUE(2)'!R"&amp;ROW('calcBLUE(2)'!$V$17)+(ROW(AN578)-ROW($AN$116))/3&amp;"C"&amp;COLUMN('calcBLUE(2)'!$V$17),FALSE)</f>
        <v>108.85237034311618</v>
      </c>
      <c r="AO578" s="64">
        <f t="shared" ref="AO578" ca="1" si="518">AN578</f>
        <v>108.85237034311618</v>
      </c>
      <c r="AP578" s="88">
        <f>AK578-AK581</f>
        <v>0.96635927472794947</v>
      </c>
      <c r="AQ578" s="88">
        <f>AK579-AK582</f>
        <v>1.0763743264334522</v>
      </c>
      <c r="AR578" s="88">
        <f>AK580-AK583</f>
        <v>1.2577525547572748</v>
      </c>
      <c r="AS578" s="88">
        <f>data3!AM578</f>
        <v>2.9258866463937938E-2</v>
      </c>
      <c r="AT578" s="2"/>
      <c r="AU578" s="123"/>
      <c r="AV578" s="156"/>
    </row>
    <row r="579" spans="1:48">
      <c r="A579" s="14" t="str">
        <f>'data organization'!S580</f>
        <v>577:18:2.7:LO</v>
      </c>
      <c r="B579">
        <v>108.83497619628906</v>
      </c>
      <c r="C579">
        <v>111.1409912109375</v>
      </c>
      <c r="D579">
        <v>112.88624572753906</v>
      </c>
      <c r="E579">
        <v>123.07736206054687</v>
      </c>
      <c r="F579">
        <v>109.59601593017578</v>
      </c>
      <c r="G579">
        <v>109.84207153320312</v>
      </c>
      <c r="H579">
        <v>113.25246429443359</v>
      </c>
      <c r="I579">
        <v>103.92538452148437</v>
      </c>
      <c r="J579">
        <v>99.937057495117188</v>
      </c>
      <c r="K579">
        <v>113.64156341552734</v>
      </c>
      <c r="L579">
        <v>101.74524688720703</v>
      </c>
      <c r="M579">
        <v>96.772720336914063</v>
      </c>
      <c r="N579">
        <v>105.80224609375</v>
      </c>
      <c r="O579">
        <v>94.884414672851562</v>
      </c>
      <c r="P579">
        <v>91.542686462402344</v>
      </c>
      <c r="Q579">
        <v>90.936141967773438</v>
      </c>
      <c r="R579">
        <v>101.89974975585937</v>
      </c>
      <c r="U579">
        <v>128.55917358398438</v>
      </c>
      <c r="V579">
        <v>108.99519348144531</v>
      </c>
      <c r="W579">
        <v>110.65460968017578</v>
      </c>
      <c r="Z579">
        <v>113.25818634033203</v>
      </c>
      <c r="AA579">
        <v>128.08995056152344</v>
      </c>
      <c r="AB579">
        <v>99.93133544921875</v>
      </c>
      <c r="AC579">
        <v>107.60471343994141</v>
      </c>
      <c r="AD579">
        <v>113.70450592041016</v>
      </c>
      <c r="AE579">
        <v>75.526435852050781</v>
      </c>
      <c r="AF579">
        <v>92.269401550292969</v>
      </c>
      <c r="AG579">
        <v>92.154953002929688</v>
      </c>
      <c r="AH579" s="2">
        <f t="shared" ref="AH579:AH642" si="519">STDEV(B579:AG579)</f>
        <v>11.735743016864783</v>
      </c>
      <c r="AI579" s="2">
        <f t="shared" ref="AI579:AI642" si="520">MIN(B579:AG579)</f>
        <v>75.526435852050781</v>
      </c>
      <c r="AJ579" s="2">
        <f t="shared" ref="AJ579:AJ642" si="521">AK579-1.5*AH579</f>
        <v>88.12730681128555</v>
      </c>
      <c r="AK579" s="2">
        <f t="shared" ref="AK579:AK642" si="522">AVERAGE(B579:AG579)</f>
        <v>105.73092133658272</v>
      </c>
      <c r="AL579" s="2">
        <f t="shared" ref="AL579:AL642" si="523">AK579+1.5*AH579</f>
        <v>123.3345358618799</v>
      </c>
      <c r="AM579" s="2">
        <f t="shared" ref="AM579:AM642" si="524">MAX(B579:AG579)</f>
        <v>128.55917358398438</v>
      </c>
      <c r="AN579" s="89"/>
      <c r="AO579" s="64">
        <f t="shared" ref="AO579" ca="1" si="525">AN578</f>
        <v>108.85237034311618</v>
      </c>
      <c r="AP579" s="88"/>
      <c r="AQ579" s="88"/>
      <c r="AR579" s="88"/>
      <c r="AS579" s="88"/>
      <c r="AT579" s="2"/>
      <c r="AU579" s="123"/>
      <c r="AV579" s="156"/>
    </row>
    <row r="580" spans="1:48">
      <c r="A580" s="14" t="str">
        <f>'data organization'!S581</f>
        <v>578:18:2.7:HS</v>
      </c>
      <c r="B580">
        <v>146.76455688476562</v>
      </c>
      <c r="C580">
        <v>154.91722106933594</v>
      </c>
      <c r="D580">
        <v>154.91958618164062</v>
      </c>
      <c r="E580">
        <v>154.93614196777344</v>
      </c>
      <c r="F580">
        <v>154.91249084472656</v>
      </c>
      <c r="G580">
        <v>154.92431640625</v>
      </c>
      <c r="H580">
        <v>154.92431640625</v>
      </c>
      <c r="I580">
        <v>134.23162841796875</v>
      </c>
      <c r="J580">
        <v>143.19790649414062</v>
      </c>
      <c r="K580">
        <v>154.89830017089844</v>
      </c>
      <c r="L580">
        <v>128.50798034667969</v>
      </c>
      <c r="M580">
        <v>154.88410949707031</v>
      </c>
      <c r="N580">
        <v>154.91958618164062</v>
      </c>
      <c r="O580">
        <v>126.47158050537109</v>
      </c>
      <c r="P580">
        <v>106.27085113525391</v>
      </c>
      <c r="Q580">
        <v>145.79011535644531</v>
      </c>
      <c r="R580">
        <v>154.92668151855469</v>
      </c>
      <c r="U580">
        <v>154.91722106933594</v>
      </c>
      <c r="V580">
        <v>154.91722106933594</v>
      </c>
      <c r="W580">
        <v>154.91485595703125</v>
      </c>
      <c r="Z580">
        <v>154.91012573242187</v>
      </c>
      <c r="AA580">
        <v>154.91958618164062</v>
      </c>
      <c r="AB580">
        <v>141.83085632324219</v>
      </c>
      <c r="AC580">
        <v>154.89120483398438</v>
      </c>
      <c r="AD580">
        <v>104.17295837402344</v>
      </c>
      <c r="AE580">
        <v>103.13702392578125</v>
      </c>
      <c r="AF580">
        <v>113.8724365234375</v>
      </c>
      <c r="AG580">
        <v>136.91607666015625</v>
      </c>
      <c r="AH580" s="2">
        <f t="shared" si="519"/>
        <v>17.410746213647087</v>
      </c>
      <c r="AI580" s="2">
        <f t="shared" si="520"/>
        <v>103.13702392578125</v>
      </c>
      <c r="AJ580" s="2">
        <f t="shared" si="521"/>
        <v>117.09091410935639</v>
      </c>
      <c r="AK580" s="2">
        <f t="shared" si="522"/>
        <v>143.20703342982702</v>
      </c>
      <c r="AL580" s="2">
        <f t="shared" si="523"/>
        <v>169.32315275029765</v>
      </c>
      <c r="AM580" s="2">
        <f t="shared" si="524"/>
        <v>154.93614196777344</v>
      </c>
      <c r="AN580" s="89"/>
      <c r="AO580" s="64">
        <f t="shared" ref="AO580" ca="1" si="526">AN578</f>
        <v>108.85237034311618</v>
      </c>
      <c r="AP580" s="88"/>
      <c r="AQ580" s="88"/>
      <c r="AR580" s="88"/>
      <c r="AS580" s="88"/>
      <c r="AT580" s="2"/>
      <c r="AU580" s="123"/>
      <c r="AV580" s="156"/>
    </row>
    <row r="581" spans="1:48">
      <c r="A581" s="14" t="str">
        <f>'data organization'!S582</f>
        <v>579:18:2.68:HI</v>
      </c>
      <c r="B581">
        <v>111.82955932617187</v>
      </c>
      <c r="C581">
        <v>110.89112854003906</v>
      </c>
      <c r="D581">
        <v>114.33203887939453</v>
      </c>
      <c r="E581">
        <v>120.74463653564453</v>
      </c>
      <c r="F581">
        <v>112.92439270019531</v>
      </c>
      <c r="G581">
        <v>108.38864898681641</v>
      </c>
      <c r="H581">
        <v>110.26551055908203</v>
      </c>
      <c r="I581">
        <v>107.45021820068359</v>
      </c>
      <c r="J581">
        <v>107.60662078857422</v>
      </c>
      <c r="K581">
        <v>119.49340057373047</v>
      </c>
      <c r="L581">
        <v>102.91447448730469</v>
      </c>
      <c r="M581">
        <v>91.340507507324219</v>
      </c>
      <c r="N581">
        <v>102.28885650634766</v>
      </c>
      <c r="O581">
        <v>96.814682006835938</v>
      </c>
      <c r="P581">
        <v>90.558479309082031</v>
      </c>
      <c r="Q581">
        <v>90.089263916015625</v>
      </c>
      <c r="R581">
        <v>100.72480010986328</v>
      </c>
      <c r="U581">
        <v>141.23368835449219</v>
      </c>
      <c r="V581">
        <v>104.94773864746094</v>
      </c>
      <c r="W581">
        <v>108.54505157470703</v>
      </c>
      <c r="Z581">
        <v>113.08079528808594</v>
      </c>
      <c r="AA581">
        <v>133.10063171386719</v>
      </c>
      <c r="AB581">
        <v>102.91447448730469</v>
      </c>
      <c r="AC581">
        <v>108.23223876953125</v>
      </c>
      <c r="AD581">
        <v>119.80621337890625</v>
      </c>
      <c r="AE581">
        <v>75.387199401855469</v>
      </c>
      <c r="AF581">
        <v>93.9993896484375</v>
      </c>
      <c r="AG581">
        <v>93.217361450195313</v>
      </c>
      <c r="AH581" s="2">
        <f t="shared" si="519"/>
        <v>13.479792501008744</v>
      </c>
      <c r="AI581" s="2">
        <f t="shared" si="520"/>
        <v>75.387199401855469</v>
      </c>
      <c r="AJ581" s="2">
        <f t="shared" si="521"/>
        <v>86.677525593056501</v>
      </c>
      <c r="AK581" s="2">
        <f t="shared" si="522"/>
        <v>106.89721434456962</v>
      </c>
      <c r="AL581" s="2">
        <f t="shared" si="523"/>
        <v>127.11690309608274</v>
      </c>
      <c r="AM581" s="2">
        <f t="shared" si="524"/>
        <v>141.23368835449219</v>
      </c>
      <c r="AN581" s="89">
        <f ca="1">INDIRECT("'calcBLUE(2)'!R"&amp;ROW('calcBLUE(2)'!$V$17)+(ROW(AN581)-ROW($AN$116))/3&amp;"C"&amp;COLUMN('calcBLUE(2)'!$V$17),FALSE)</f>
        <v>107.88253855110645</v>
      </c>
      <c r="AO581" s="64">
        <f t="shared" ref="AO581" ca="1" si="527">AN581</f>
        <v>107.88253855110645</v>
      </c>
      <c r="AP581" s="88">
        <f>AK581-AK584</f>
        <v>0.96077346801757813</v>
      </c>
      <c r="AQ581" s="88">
        <f>AK582-AK585</f>
        <v>1.1080502101353176</v>
      </c>
      <c r="AR581" s="88">
        <f>AK583-AK586</f>
        <v>1.5521283830915138</v>
      </c>
      <c r="AS581" s="88">
        <f>data3!AM581</f>
        <v>2.8629418342344337E-2</v>
      </c>
      <c r="AT581" s="2"/>
      <c r="AU581" s="123"/>
      <c r="AV581" s="156"/>
    </row>
    <row r="582" spans="1:48">
      <c r="A582" s="14" t="str">
        <f>'data organization'!S583</f>
        <v>580:18:2.68:LO</v>
      </c>
      <c r="B582">
        <v>107.35294342041016</v>
      </c>
      <c r="C582">
        <v>109.761962890625</v>
      </c>
      <c r="D582">
        <v>111.82765197753906</v>
      </c>
      <c r="E582">
        <v>121.88716125488281</v>
      </c>
      <c r="F582">
        <v>108.57747650146484</v>
      </c>
      <c r="G582">
        <v>108.46303558349609</v>
      </c>
      <c r="H582">
        <v>112.01075744628906</v>
      </c>
      <c r="I582">
        <v>103.26161956787109</v>
      </c>
      <c r="J582">
        <v>98.849853515625</v>
      </c>
      <c r="K582">
        <v>112.45136260986328</v>
      </c>
      <c r="L582">
        <v>101.17875671386719</v>
      </c>
      <c r="M582">
        <v>95.679786682128906</v>
      </c>
      <c r="N582">
        <v>104.66925811767578</v>
      </c>
      <c r="O582">
        <v>94.146255493164062</v>
      </c>
      <c r="P582">
        <v>90.747306823730469</v>
      </c>
      <c r="Q582">
        <v>89.934768676757813</v>
      </c>
      <c r="R582">
        <v>101.09864807128906</v>
      </c>
      <c r="U582">
        <v>127.32891082763672</v>
      </c>
      <c r="V582">
        <v>107.86793518066406</v>
      </c>
      <c r="W582">
        <v>109.79629516601562</v>
      </c>
      <c r="Z582">
        <v>112.20530700683594</v>
      </c>
      <c r="AA582">
        <v>126.56214141845703</v>
      </c>
      <c r="AB582">
        <v>98.838409423828125</v>
      </c>
      <c r="AC582">
        <v>106.2142333984375</v>
      </c>
      <c r="AD582">
        <v>112.56008148193359</v>
      </c>
      <c r="AE582">
        <v>74.845504760742188</v>
      </c>
      <c r="AF582">
        <v>91.250862121582031</v>
      </c>
      <c r="AG582">
        <v>90.959030151367188</v>
      </c>
      <c r="AH582" s="2">
        <f t="shared" si="519"/>
        <v>11.595665159218637</v>
      </c>
      <c r="AI582" s="2">
        <f t="shared" si="520"/>
        <v>74.845504760742188</v>
      </c>
      <c r="AJ582" s="2">
        <f t="shared" si="521"/>
        <v>87.261049271321326</v>
      </c>
      <c r="AK582" s="2">
        <f t="shared" si="522"/>
        <v>104.65454701014927</v>
      </c>
      <c r="AL582" s="2">
        <f t="shared" si="523"/>
        <v>122.04804474897722</v>
      </c>
      <c r="AM582" s="2">
        <f t="shared" si="524"/>
        <v>127.32891082763672</v>
      </c>
      <c r="AN582" s="89"/>
      <c r="AO582" s="64">
        <f t="shared" ref="AO582" ca="1" si="528">AN581</f>
        <v>107.88253855110645</v>
      </c>
      <c r="AP582" s="88"/>
      <c r="AQ582" s="88"/>
      <c r="AR582" s="88"/>
      <c r="AS582" s="88"/>
      <c r="AT582" s="2"/>
      <c r="AU582" s="123"/>
      <c r="AV582" s="156"/>
    </row>
    <row r="583" spans="1:48">
      <c r="A583" s="14" t="str">
        <f>'data organization'!S584</f>
        <v>581:18:2.68:HS</v>
      </c>
      <c r="B583">
        <v>141.87342834472656</v>
      </c>
      <c r="C583">
        <v>154.91958618164062</v>
      </c>
      <c r="D583">
        <v>154.91012573242187</v>
      </c>
      <c r="E583">
        <v>154.92904663085937</v>
      </c>
      <c r="F583">
        <v>154.91958618164062</v>
      </c>
      <c r="G583">
        <v>154.92195129394531</v>
      </c>
      <c r="H583">
        <v>154.92904663085937</v>
      </c>
      <c r="I583">
        <v>131.07888793945312</v>
      </c>
      <c r="J583">
        <v>140.00259399414062</v>
      </c>
      <c r="K583">
        <v>154.85336303710937</v>
      </c>
      <c r="L583">
        <v>128.52690124511719</v>
      </c>
      <c r="M583">
        <v>154.89593505859375</v>
      </c>
      <c r="N583">
        <v>154.91485595703125</v>
      </c>
      <c r="O583">
        <v>122.15281677246094</v>
      </c>
      <c r="P583">
        <v>105.91134643554687</v>
      </c>
      <c r="Q583">
        <v>146.10940551757813</v>
      </c>
      <c r="R583">
        <v>154.92904663085937</v>
      </c>
      <c r="U583">
        <v>154.91249084472656</v>
      </c>
      <c r="V583">
        <v>154.91485595703125</v>
      </c>
      <c r="W583">
        <v>154.91485595703125</v>
      </c>
      <c r="Z583">
        <v>154.90776062011719</v>
      </c>
      <c r="AA583">
        <v>154.91485595703125</v>
      </c>
      <c r="AB583">
        <v>139.2008056640625</v>
      </c>
      <c r="AC583">
        <v>154.90066528320312</v>
      </c>
      <c r="AD583">
        <v>102.95018005371094</v>
      </c>
      <c r="AE583">
        <v>102.52681732177734</v>
      </c>
      <c r="AF583">
        <v>110.64400482177734</v>
      </c>
      <c r="AG583">
        <v>125.0146484375</v>
      </c>
      <c r="AH583" s="2">
        <f t="shared" si="519"/>
        <v>18.305931529598336</v>
      </c>
      <c r="AI583" s="2">
        <f t="shared" si="520"/>
        <v>102.52681732177734</v>
      </c>
      <c r="AJ583" s="2">
        <f t="shared" si="521"/>
        <v>114.49038358067224</v>
      </c>
      <c r="AK583" s="2">
        <f t="shared" si="522"/>
        <v>141.94928087506975</v>
      </c>
      <c r="AL583" s="2">
        <f t="shared" si="523"/>
        <v>169.40817816946725</v>
      </c>
      <c r="AM583" s="2">
        <f t="shared" si="524"/>
        <v>154.92904663085937</v>
      </c>
      <c r="AN583" s="89"/>
      <c r="AO583" s="64">
        <f t="shared" ref="AO583" ca="1" si="529">AN581</f>
        <v>107.88253855110645</v>
      </c>
      <c r="AP583" s="88"/>
      <c r="AQ583" s="88"/>
      <c r="AR583" s="88"/>
      <c r="AS583" s="88"/>
      <c r="AT583" s="2"/>
      <c r="AU583" s="123"/>
      <c r="AV583" s="156"/>
    </row>
    <row r="584" spans="1:48">
      <c r="A584" s="14" t="str">
        <f>'data organization'!S585</f>
        <v>582:18:2.66:HI</v>
      </c>
      <c r="B584">
        <v>110.73471832275391</v>
      </c>
      <c r="C584">
        <v>109.79629516601562</v>
      </c>
      <c r="D584">
        <v>113.39360809326172</v>
      </c>
      <c r="E584">
        <v>119.64980316162109</v>
      </c>
      <c r="F584">
        <v>111.9859619140625</v>
      </c>
      <c r="G584">
        <v>107.45021820068359</v>
      </c>
      <c r="H584">
        <v>109.17066955566406</v>
      </c>
      <c r="I584">
        <v>106.35538482666016</v>
      </c>
      <c r="J584">
        <v>106.66819000244141</v>
      </c>
      <c r="K584">
        <v>118.39856719970703</v>
      </c>
      <c r="L584">
        <v>102.1324462890625</v>
      </c>
      <c r="M584">
        <v>90.558479309082031</v>
      </c>
      <c r="N584">
        <v>101.35042572021484</v>
      </c>
      <c r="O584">
        <v>96.03265380859375</v>
      </c>
      <c r="P584">
        <v>89.776458740234375</v>
      </c>
      <c r="Q584">
        <v>89.307243347167969</v>
      </c>
      <c r="R584">
        <v>99.942779541015625</v>
      </c>
      <c r="U584">
        <v>139.98245239257812</v>
      </c>
      <c r="V584">
        <v>104.00930786132812</v>
      </c>
      <c r="W584">
        <v>107.45021820068359</v>
      </c>
      <c r="Z584">
        <v>112.14236450195312</v>
      </c>
      <c r="AA584">
        <v>131.84939575195312</v>
      </c>
      <c r="AB584">
        <v>101.97604370117187</v>
      </c>
      <c r="AC584">
        <v>107.13740539550781</v>
      </c>
      <c r="AD584">
        <v>118.71137237548828</v>
      </c>
      <c r="AE584">
        <v>74.761581420898438</v>
      </c>
      <c r="AF584">
        <v>93.060958862304688</v>
      </c>
      <c r="AG584">
        <v>92.435340881347656</v>
      </c>
      <c r="AH584" s="2">
        <f t="shared" si="519"/>
        <v>13.341672326642783</v>
      </c>
      <c r="AI584" s="2">
        <f t="shared" si="520"/>
        <v>74.761581420898438</v>
      </c>
      <c r="AJ584" s="2">
        <f t="shared" si="521"/>
        <v>85.923932386587865</v>
      </c>
      <c r="AK584" s="2">
        <f t="shared" si="522"/>
        <v>105.93644087655204</v>
      </c>
      <c r="AL584" s="2">
        <f t="shared" si="523"/>
        <v>125.94894936651622</v>
      </c>
      <c r="AM584" s="2">
        <f t="shared" si="524"/>
        <v>139.98245239257812</v>
      </c>
      <c r="AN584" s="89">
        <f ca="1">INDIRECT("'calcBLUE(2)'!R"&amp;ROW('calcBLUE(2)'!$V$17)+(ROW(AN584)-ROW($AN$116))/3&amp;"C"&amp;COLUMN('calcBLUE(2)'!$V$17),FALSE)</f>
        <v>106.93357082095281</v>
      </c>
      <c r="AO584" s="64">
        <f t="shared" ref="AO584" ca="1" si="530">AN584</f>
        <v>106.93357082095281</v>
      </c>
      <c r="AP584" s="88">
        <f>AK584-AK587</f>
        <v>0.97753061567034649</v>
      </c>
      <c r="AQ584" s="88">
        <f>AK585-AK588</f>
        <v>1.1354359218052537</v>
      </c>
      <c r="AR584" s="88">
        <f>AK586-AK589</f>
        <v>1.2296240670340239</v>
      </c>
      <c r="AS584" s="88">
        <f>data3!AM584</f>
        <v>2.8289564194217576E-2</v>
      </c>
      <c r="AT584" s="2"/>
      <c r="AU584" s="123"/>
      <c r="AV584" s="156"/>
    </row>
    <row r="585" spans="1:48">
      <c r="A585" s="14" t="str">
        <f>'data organization'!S586</f>
        <v>583:18:2.66:LO</v>
      </c>
      <c r="B585">
        <v>105.60196685791016</v>
      </c>
      <c r="C585">
        <v>108.43442535400391</v>
      </c>
      <c r="D585">
        <v>110.81483459472656</v>
      </c>
      <c r="E585">
        <v>120.68550872802734</v>
      </c>
      <c r="F585">
        <v>107.30716705322266</v>
      </c>
      <c r="G585">
        <v>107.30716705322266</v>
      </c>
      <c r="H585">
        <v>110.90066528320312</v>
      </c>
      <c r="I585">
        <v>102.50057220458984</v>
      </c>
      <c r="J585">
        <v>97.945755004882813</v>
      </c>
      <c r="K585">
        <v>111.47287750244141</v>
      </c>
      <c r="L585">
        <v>99.97711181640625</v>
      </c>
      <c r="M585">
        <v>94.832916259765625</v>
      </c>
      <c r="N585">
        <v>103.67932891845703</v>
      </c>
      <c r="O585">
        <v>93.242156982421875</v>
      </c>
      <c r="P585">
        <v>89.866104125976563</v>
      </c>
      <c r="Q585">
        <v>89.076446533203125</v>
      </c>
      <c r="R585">
        <v>100.15449523925781</v>
      </c>
      <c r="U585">
        <v>126.00709533691406</v>
      </c>
      <c r="V585">
        <v>106.74066925048828</v>
      </c>
      <c r="W585">
        <v>108.40009307861328</v>
      </c>
      <c r="Z585">
        <v>111.36988067626953</v>
      </c>
      <c r="AA585">
        <v>125.42343902587891</v>
      </c>
      <c r="AB585">
        <v>97.8370361328125</v>
      </c>
      <c r="AC585">
        <v>104.79515075683594</v>
      </c>
      <c r="AD585">
        <v>111.51293182373047</v>
      </c>
      <c r="AE585">
        <v>74.181732177734375</v>
      </c>
      <c r="AF585">
        <v>89.751663208007812</v>
      </c>
      <c r="AG585">
        <v>89.482719421386719</v>
      </c>
      <c r="AH585" s="2">
        <f t="shared" si="519"/>
        <v>11.516972569562931</v>
      </c>
      <c r="AI585" s="2">
        <f t="shared" si="520"/>
        <v>74.181732177734375</v>
      </c>
      <c r="AJ585" s="2">
        <f t="shared" si="521"/>
        <v>86.271037945669562</v>
      </c>
      <c r="AK585" s="2">
        <f t="shared" si="522"/>
        <v>103.54649680001395</v>
      </c>
      <c r="AL585" s="2">
        <f t="shared" si="523"/>
        <v>120.82195565435835</v>
      </c>
      <c r="AM585" s="2">
        <f t="shared" si="524"/>
        <v>126.00709533691406</v>
      </c>
      <c r="AN585" s="89"/>
      <c r="AO585" s="64">
        <f t="shared" ref="AO585" ca="1" si="531">AN584</f>
        <v>106.93357082095281</v>
      </c>
      <c r="AP585" s="88"/>
      <c r="AQ585" s="88"/>
      <c r="AR585" s="88"/>
      <c r="AS585" s="88"/>
      <c r="AT585" s="2"/>
      <c r="AU585" s="123"/>
      <c r="AV585" s="156"/>
    </row>
    <row r="586" spans="1:48">
      <c r="A586" s="14" t="str">
        <f>'data organization'!S587</f>
        <v>584:18:2.66:HS</v>
      </c>
      <c r="B586">
        <v>138.51255798339844</v>
      </c>
      <c r="C586">
        <v>154.91249084472656</v>
      </c>
      <c r="D586">
        <v>154.91958618164062</v>
      </c>
      <c r="E586">
        <v>154.92668151855469</v>
      </c>
      <c r="F586">
        <v>154.90303039550781</v>
      </c>
      <c r="G586">
        <v>154.91485595703125</v>
      </c>
      <c r="H586">
        <v>154.92431640625</v>
      </c>
      <c r="I586">
        <v>130.53964233398437</v>
      </c>
      <c r="J586">
        <v>132.22125244140625</v>
      </c>
      <c r="K586">
        <v>147.90928649902344</v>
      </c>
      <c r="L586">
        <v>122.73937225341797</v>
      </c>
      <c r="M586">
        <v>154.886474609375</v>
      </c>
      <c r="N586">
        <v>154.91012573242187</v>
      </c>
      <c r="O586">
        <v>118.36621856689453</v>
      </c>
      <c r="P586">
        <v>105.59441375732422</v>
      </c>
      <c r="Q586">
        <v>143.35873413085937</v>
      </c>
      <c r="R586">
        <v>154.92668151855469</v>
      </c>
      <c r="U586">
        <v>154.84626770019531</v>
      </c>
      <c r="V586">
        <v>154.90776062011719</v>
      </c>
      <c r="W586">
        <v>154.91249084472656</v>
      </c>
      <c r="Z586">
        <v>154.91012573242187</v>
      </c>
      <c r="AA586">
        <v>154.91249084472656</v>
      </c>
      <c r="AB586">
        <v>139.90325927734375</v>
      </c>
      <c r="AC586">
        <v>154.87228393554687</v>
      </c>
      <c r="AD586">
        <v>101.22361755371094</v>
      </c>
      <c r="AE586">
        <v>102.33051300048828</v>
      </c>
      <c r="AF586">
        <v>106.42458343505859</v>
      </c>
      <c r="AG586">
        <v>118.41115570068359</v>
      </c>
      <c r="AH586" s="2">
        <f t="shared" si="519"/>
        <v>19.264282395082336</v>
      </c>
      <c r="AI586" s="2">
        <f t="shared" si="520"/>
        <v>101.22361755371094</v>
      </c>
      <c r="AJ586" s="2">
        <f t="shared" si="521"/>
        <v>111.50072889935473</v>
      </c>
      <c r="AK586" s="2">
        <f t="shared" si="522"/>
        <v>140.39715249197823</v>
      </c>
      <c r="AL586" s="2">
        <f t="shared" si="523"/>
        <v>169.29357608460174</v>
      </c>
      <c r="AM586" s="2">
        <f t="shared" si="524"/>
        <v>154.92668151855469</v>
      </c>
      <c r="AN586" s="89"/>
      <c r="AO586" s="64">
        <f t="shared" ref="AO586" ca="1" si="532">AN584</f>
        <v>106.93357082095281</v>
      </c>
      <c r="AP586" s="88"/>
      <c r="AQ586" s="88"/>
      <c r="AR586" s="88"/>
      <c r="AS586" s="88"/>
      <c r="AT586" s="2"/>
      <c r="AU586" s="123"/>
      <c r="AV586" s="156"/>
    </row>
    <row r="587" spans="1:48">
      <c r="A587" s="14" t="str">
        <f>'data organization'!S588</f>
        <v>585:18:2.64:HI</v>
      </c>
      <c r="B587">
        <v>109.79629516601562</v>
      </c>
      <c r="C587">
        <v>108.85786437988281</v>
      </c>
      <c r="D587">
        <v>112.29877471923828</v>
      </c>
      <c r="E587">
        <v>118.55496978759766</v>
      </c>
      <c r="F587">
        <v>110.89112854003906</v>
      </c>
      <c r="G587">
        <v>106.35538482666016</v>
      </c>
      <c r="H587">
        <v>108.23223876953125</v>
      </c>
      <c r="I587">
        <v>105.41695404052734</v>
      </c>
      <c r="J587">
        <v>105.72975921630859</v>
      </c>
      <c r="K587">
        <v>117.30373382568359</v>
      </c>
      <c r="L587">
        <v>101.03761291503906</v>
      </c>
      <c r="M587">
        <v>89.776458740234375</v>
      </c>
      <c r="N587">
        <v>100.41199493408203</v>
      </c>
      <c r="O587">
        <v>95.094223022460938</v>
      </c>
      <c r="P587">
        <v>88.838027954101563</v>
      </c>
      <c r="Q587">
        <v>88.525215148925781</v>
      </c>
      <c r="R587">
        <v>99.004348754882813</v>
      </c>
      <c r="U587">
        <v>138.73121643066406</v>
      </c>
      <c r="V587">
        <v>103.07087707519531</v>
      </c>
      <c r="W587">
        <v>106.51178741455078</v>
      </c>
      <c r="Z587">
        <v>111.04753112792969</v>
      </c>
      <c r="AA587">
        <v>130.59815979003906</v>
      </c>
      <c r="AB587">
        <v>101.03761291503906</v>
      </c>
      <c r="AC587">
        <v>106.198974609375</v>
      </c>
      <c r="AD587">
        <v>117.61653900146484</v>
      </c>
      <c r="AE587">
        <v>74.135955810546875</v>
      </c>
      <c r="AF587">
        <v>92.278938293457031</v>
      </c>
      <c r="AG587">
        <v>91.496910095214844</v>
      </c>
      <c r="AH587" s="2">
        <f t="shared" si="519"/>
        <v>13.218726781448289</v>
      </c>
      <c r="AI587" s="2">
        <f t="shared" si="520"/>
        <v>74.135955810546875</v>
      </c>
      <c r="AJ587" s="2">
        <f t="shared" si="521"/>
        <v>85.130820088709257</v>
      </c>
      <c r="AK587" s="2">
        <f t="shared" si="522"/>
        <v>104.95891026088169</v>
      </c>
      <c r="AL587" s="2">
        <f t="shared" si="523"/>
        <v>124.78700043305413</v>
      </c>
      <c r="AM587" s="2">
        <f t="shared" si="524"/>
        <v>138.73121643066406</v>
      </c>
      <c r="AN587" s="89">
        <f ca="1">INDIRECT("'calcBLUE(2)'!R"&amp;ROW('calcBLUE(2)'!$V$17)+(ROW(AN587)-ROW($AN$116))/3&amp;"C"&amp;COLUMN('calcBLUE(2)'!$V$17),FALSE)</f>
        <v>105.9958680985501</v>
      </c>
      <c r="AO587" s="64">
        <f t="shared" ref="AO587" ca="1" si="533">AN587</f>
        <v>105.9958680985501</v>
      </c>
      <c r="AP587" s="88">
        <f>AK587-AK590</f>
        <v>1.0054618290492385</v>
      </c>
      <c r="AQ587" s="88">
        <f>AK588-AK591</f>
        <v>1.1062096187046535</v>
      </c>
      <c r="AR587" s="88">
        <f>AK589-AK592</f>
        <v>2.0992388044084862</v>
      </c>
      <c r="AS587" s="88">
        <f>data3!AM587</f>
        <v>2.8709757712579442E-2</v>
      </c>
      <c r="AT587" s="2"/>
      <c r="AU587" s="123"/>
      <c r="AV587" s="156"/>
    </row>
    <row r="588" spans="1:48">
      <c r="A588" s="14" t="str">
        <f>'data organization'!S589</f>
        <v>586:18:2.64:LO</v>
      </c>
      <c r="B588">
        <v>104.11993408203125</v>
      </c>
      <c r="C588">
        <v>107.23849487304687</v>
      </c>
      <c r="D588">
        <v>109.74478912353516</v>
      </c>
      <c r="E588">
        <v>119.62691497802734</v>
      </c>
      <c r="F588">
        <v>105.83085632324219</v>
      </c>
      <c r="G588">
        <v>106.05401611328125</v>
      </c>
      <c r="H588">
        <v>110.02517700195312</v>
      </c>
      <c r="I588">
        <v>101.48203277587891</v>
      </c>
      <c r="J588">
        <v>96.835662841796875</v>
      </c>
      <c r="K588">
        <v>110.09384155273437</v>
      </c>
      <c r="L588">
        <v>99.187454223632813</v>
      </c>
      <c r="M588">
        <v>93.986038208007812</v>
      </c>
      <c r="N588">
        <v>102.32891082763672</v>
      </c>
      <c r="O588">
        <v>92.246505737304688</v>
      </c>
      <c r="P588">
        <v>88.916229248046875</v>
      </c>
      <c r="Q588">
        <v>88.241012573242187</v>
      </c>
      <c r="R588">
        <v>99.210342407226563</v>
      </c>
      <c r="U588">
        <v>124.22178649902344</v>
      </c>
      <c r="V588">
        <v>105.57907867431641</v>
      </c>
      <c r="W588">
        <v>106.90089416503906</v>
      </c>
      <c r="Z588">
        <v>110.24833679199219</v>
      </c>
      <c r="AA588">
        <v>124.62233734130859</v>
      </c>
      <c r="AB588">
        <v>96.864273071289063</v>
      </c>
      <c r="AC588">
        <v>103.82810974121094</v>
      </c>
      <c r="AD588">
        <v>110.00801086425781</v>
      </c>
      <c r="AE588">
        <v>73.535133361816406</v>
      </c>
      <c r="AF588">
        <v>88.492790222167969</v>
      </c>
      <c r="AG588">
        <v>88.040740966796875</v>
      </c>
      <c r="AH588" s="2">
        <f t="shared" si="519"/>
        <v>11.407192531385787</v>
      </c>
      <c r="AI588" s="2">
        <f t="shared" si="520"/>
        <v>73.535133361816406</v>
      </c>
      <c r="AJ588" s="2">
        <f t="shared" si="521"/>
        <v>85.300272081130018</v>
      </c>
      <c r="AK588" s="2">
        <f t="shared" si="522"/>
        <v>102.4110608782087</v>
      </c>
      <c r="AL588" s="2">
        <f t="shared" si="523"/>
        <v>119.52184967528738</v>
      </c>
      <c r="AM588" s="2">
        <f t="shared" si="524"/>
        <v>124.62233734130859</v>
      </c>
      <c r="AN588" s="89"/>
      <c r="AO588" s="64">
        <f t="shared" ref="AO588" ca="1" si="534">AN587</f>
        <v>105.9958680985501</v>
      </c>
      <c r="AP588" s="88"/>
      <c r="AQ588" s="88"/>
      <c r="AR588" s="88"/>
      <c r="AS588" s="88"/>
      <c r="AT588" s="2"/>
      <c r="AU588" s="123"/>
      <c r="AV588" s="156"/>
    </row>
    <row r="589" spans="1:48">
      <c r="A589" s="14" t="str">
        <f>'data organization'!S590</f>
        <v>587:18:2.64:HS</v>
      </c>
      <c r="B589">
        <v>135.39054870605469</v>
      </c>
      <c r="C589">
        <v>154.91722106933594</v>
      </c>
      <c r="D589">
        <v>154.92668151855469</v>
      </c>
      <c r="E589">
        <v>154.93141174316406</v>
      </c>
      <c r="F589">
        <v>152.92576599121094</v>
      </c>
      <c r="G589">
        <v>154.91249084472656</v>
      </c>
      <c r="H589">
        <v>154.92904663085937</v>
      </c>
      <c r="I589">
        <v>136.56367492675781</v>
      </c>
      <c r="J589">
        <v>122.40589141845703</v>
      </c>
      <c r="K589">
        <v>141.80484008789062</v>
      </c>
      <c r="L589">
        <v>116.01998901367187</v>
      </c>
      <c r="M589">
        <v>154.89120483398438</v>
      </c>
      <c r="N589">
        <v>154.90776062011719</v>
      </c>
      <c r="O589">
        <v>115.98924255371094</v>
      </c>
      <c r="P589">
        <v>104.69329071044922</v>
      </c>
      <c r="Q589">
        <v>135.04997253417969</v>
      </c>
      <c r="R589">
        <v>154.92195129394531</v>
      </c>
      <c r="U589">
        <v>154.64996337890625</v>
      </c>
      <c r="V589">
        <v>154.90303039550781</v>
      </c>
      <c r="W589">
        <v>154.90066528320312</v>
      </c>
      <c r="Z589">
        <v>154.89356994628906</v>
      </c>
      <c r="AA589">
        <v>154.91958618164062</v>
      </c>
      <c r="AB589">
        <v>143.2593994140625</v>
      </c>
      <c r="AC589">
        <v>154.87701416015625</v>
      </c>
      <c r="AD589">
        <v>100.1025390625</v>
      </c>
      <c r="AE589">
        <v>102.21224975585937</v>
      </c>
      <c r="AF589">
        <v>106.001220703125</v>
      </c>
      <c r="AG589">
        <v>115.79057312011719</v>
      </c>
      <c r="AH589" s="2">
        <f t="shared" si="519"/>
        <v>19.993700622806912</v>
      </c>
      <c r="AI589" s="2">
        <f t="shared" si="520"/>
        <v>100.1025390625</v>
      </c>
      <c r="AJ589" s="2">
        <f t="shared" si="521"/>
        <v>109.17697749073383</v>
      </c>
      <c r="AK589" s="2">
        <f t="shared" si="522"/>
        <v>139.16752842494421</v>
      </c>
      <c r="AL589" s="2">
        <f t="shared" si="523"/>
        <v>169.15807935915458</v>
      </c>
      <c r="AM589" s="2">
        <f t="shared" si="524"/>
        <v>154.93141174316406</v>
      </c>
      <c r="AN589" s="89"/>
      <c r="AO589" s="64">
        <f t="shared" ref="AO589" ca="1" si="535">AN587</f>
        <v>105.9958680985501</v>
      </c>
      <c r="AP589" s="88"/>
      <c r="AQ589" s="88"/>
      <c r="AR589" s="88"/>
      <c r="AS589" s="88"/>
      <c r="AT589" s="2"/>
      <c r="AU589" s="123"/>
      <c r="AV589" s="156"/>
    </row>
    <row r="590" spans="1:48">
      <c r="A590" s="14" t="str">
        <f>'data organization'!S591</f>
        <v>588:18:2.62:HI</v>
      </c>
      <c r="B590">
        <v>108.70145416259766</v>
      </c>
      <c r="C590">
        <v>107.76303100585937</v>
      </c>
      <c r="D590">
        <v>111.20393371582031</v>
      </c>
      <c r="E590">
        <v>117.30373382568359</v>
      </c>
      <c r="F590">
        <v>109.79629516601562</v>
      </c>
      <c r="G590">
        <v>105.41695404052734</v>
      </c>
      <c r="H590">
        <v>107.13740539550781</v>
      </c>
      <c r="I590">
        <v>104.47852325439453</v>
      </c>
      <c r="J590">
        <v>104.63492584228516</v>
      </c>
      <c r="K590">
        <v>116.20889282226562</v>
      </c>
      <c r="L590">
        <v>100.09918212890625</v>
      </c>
      <c r="M590">
        <v>88.838027954101563</v>
      </c>
      <c r="N590">
        <v>99.473564147949219</v>
      </c>
      <c r="O590">
        <v>94.155792236328125</v>
      </c>
      <c r="P590">
        <v>88.055999755859375</v>
      </c>
      <c r="Q590">
        <v>87.743186950683594</v>
      </c>
      <c r="R590">
        <v>98.06591796875</v>
      </c>
      <c r="U590">
        <v>137.32356262207031</v>
      </c>
      <c r="V590">
        <v>102.1324462890625</v>
      </c>
      <c r="W590">
        <v>105.57335662841797</v>
      </c>
      <c r="Z590">
        <v>109.95269775390625</v>
      </c>
      <c r="AA590">
        <v>129.34690856933594</v>
      </c>
      <c r="AB590">
        <v>100.09918212890625</v>
      </c>
      <c r="AC590">
        <v>105.26055145263672</v>
      </c>
      <c r="AD590">
        <v>116.52170562744141</v>
      </c>
      <c r="AE590">
        <v>73.353935241699219</v>
      </c>
      <c r="AF590">
        <v>91.340507507324219</v>
      </c>
      <c r="AG590">
        <v>90.714881896972656</v>
      </c>
      <c r="AH590" s="2">
        <f t="shared" si="519"/>
        <v>13.081361133764604</v>
      </c>
      <c r="AI590" s="2">
        <f t="shared" si="520"/>
        <v>73.353935241699219</v>
      </c>
      <c r="AJ590" s="2">
        <f t="shared" si="521"/>
        <v>84.331406731185552</v>
      </c>
      <c r="AK590" s="2">
        <f t="shared" si="522"/>
        <v>103.95344843183246</v>
      </c>
      <c r="AL590" s="2">
        <f t="shared" si="523"/>
        <v>123.57549013247936</v>
      </c>
      <c r="AM590" s="2">
        <f t="shared" si="524"/>
        <v>137.32356262207031</v>
      </c>
      <c r="AN590" s="89">
        <f ca="1">INDIRECT("'calcBLUE(2)'!R"&amp;ROW('calcBLUE(2)'!$V$17)+(ROW(AN590)-ROW($AN$116))/3&amp;"C"&amp;COLUMN('calcBLUE(2)'!$V$17),FALSE)</f>
        <v>105.04423739184197</v>
      </c>
      <c r="AO590" s="64">
        <f t="shared" ref="AO590" ca="1" si="536">AN590</f>
        <v>105.04423739184197</v>
      </c>
      <c r="AP590" s="88">
        <f>AK590-AK593</f>
        <v>0.96635927472796368</v>
      </c>
      <c r="AQ590" s="88">
        <f>AK591-AK594</f>
        <v>1.1327792576381199</v>
      </c>
      <c r="AR590" s="88">
        <f>AK592-AK595</f>
        <v>1.9100251879010841</v>
      </c>
      <c r="AS590" s="88">
        <f>data3!AM590</f>
        <v>2.9307173144432763E-2</v>
      </c>
      <c r="AT590" s="2"/>
      <c r="AU590" s="123"/>
      <c r="AV590" s="156"/>
    </row>
    <row r="591" spans="1:48">
      <c r="A591" s="14" t="str">
        <f>'data organization'!S592</f>
        <v>589:18:2.62:LO</v>
      </c>
      <c r="B591">
        <v>103.20439147949219</v>
      </c>
      <c r="C591">
        <v>105.94529724121094</v>
      </c>
      <c r="D591">
        <v>108.56603240966797</v>
      </c>
      <c r="E591">
        <v>118.58548736572266</v>
      </c>
      <c r="F591">
        <v>104.48043060302734</v>
      </c>
      <c r="G591">
        <v>104.86381530761719</v>
      </c>
      <c r="H591">
        <v>109.15541076660156</v>
      </c>
      <c r="I591">
        <v>99.88555908203125</v>
      </c>
      <c r="J591">
        <v>95.840011596679688</v>
      </c>
      <c r="K591">
        <v>109.00663757324219</v>
      </c>
      <c r="L591">
        <v>97.985809326171875</v>
      </c>
      <c r="M591">
        <v>92.927444458007813</v>
      </c>
      <c r="N591">
        <v>101.27031707763672</v>
      </c>
      <c r="O591">
        <v>91.348136901855469</v>
      </c>
      <c r="P591">
        <v>87.932022094726562</v>
      </c>
      <c r="Q591">
        <v>87.508583068847656</v>
      </c>
      <c r="R591">
        <v>98.323417663574219</v>
      </c>
      <c r="U591">
        <v>122.65392303466797</v>
      </c>
      <c r="V591">
        <v>104.59487152099609</v>
      </c>
      <c r="W591">
        <v>105.45891571044922</v>
      </c>
      <c r="Z591">
        <v>108.85214233398437</v>
      </c>
      <c r="AA591">
        <v>123.58663177490234</v>
      </c>
      <c r="AB591">
        <v>95.714118957519531</v>
      </c>
      <c r="AC591">
        <v>102.76951599121094</v>
      </c>
      <c r="AD591">
        <v>108.76058959960937</v>
      </c>
      <c r="AE591">
        <v>72.888534545898438</v>
      </c>
      <c r="AF591">
        <v>87.439918518066406</v>
      </c>
      <c r="AG591">
        <v>86.987869262695313</v>
      </c>
      <c r="AH591" s="2">
        <f t="shared" si="519"/>
        <v>11.28986734524856</v>
      </c>
      <c r="AI591" s="2">
        <f t="shared" si="520"/>
        <v>72.888534545898438</v>
      </c>
      <c r="AJ591" s="2">
        <f t="shared" si="521"/>
        <v>84.370050241631205</v>
      </c>
      <c r="AK591" s="2">
        <f t="shared" si="522"/>
        <v>101.30485125950405</v>
      </c>
      <c r="AL591" s="2">
        <f t="shared" si="523"/>
        <v>118.23965227737689</v>
      </c>
      <c r="AM591" s="2">
        <f t="shared" si="524"/>
        <v>123.58663177490234</v>
      </c>
      <c r="AN591" s="89"/>
      <c r="AO591" s="64">
        <f t="shared" ref="AO591" ca="1" si="537">AN590</f>
        <v>105.04423739184197</v>
      </c>
      <c r="AP591" s="88"/>
      <c r="AQ591" s="88"/>
      <c r="AR591" s="88"/>
      <c r="AS591" s="88"/>
      <c r="AT591" s="2"/>
      <c r="AU591" s="123"/>
      <c r="AV591" s="156"/>
    </row>
    <row r="592" spans="1:48">
      <c r="A592" s="14" t="str">
        <f>'data organization'!S593</f>
        <v>590:18:2.62:HS</v>
      </c>
      <c r="B592">
        <v>131.99420166015625</v>
      </c>
      <c r="C592">
        <v>154.91012573242187</v>
      </c>
      <c r="D592">
        <v>154.91249084472656</v>
      </c>
      <c r="E592">
        <v>154.92431640625</v>
      </c>
      <c r="F592">
        <v>144.36628723144531</v>
      </c>
      <c r="G592">
        <v>154.91012573242187</v>
      </c>
      <c r="H592">
        <v>154.91722106933594</v>
      </c>
      <c r="I592">
        <v>141.58724975585937</v>
      </c>
      <c r="J592">
        <v>100.05996704101562</v>
      </c>
      <c r="K592">
        <v>138.22636413574219</v>
      </c>
      <c r="L592">
        <v>108.38529205322266</v>
      </c>
      <c r="M592">
        <v>154.8297119140625</v>
      </c>
      <c r="N592">
        <v>154.91012573242187</v>
      </c>
      <c r="O592">
        <v>114.24375915527344</v>
      </c>
      <c r="P592">
        <v>104.04997253417969</v>
      </c>
      <c r="Q592">
        <v>126.067138671875</v>
      </c>
      <c r="R592">
        <v>154.92195129394531</v>
      </c>
      <c r="U592">
        <v>150.92958068847656</v>
      </c>
      <c r="V592">
        <v>154.90066528320312</v>
      </c>
      <c r="W592">
        <v>154.90776062011719</v>
      </c>
      <c r="Z592">
        <v>154.90303039550781</v>
      </c>
      <c r="AA592">
        <v>154.9053955078125</v>
      </c>
      <c r="AB592">
        <v>145.26504516601562</v>
      </c>
      <c r="AC592">
        <v>154.61685180664062</v>
      </c>
      <c r="AD592">
        <v>98.683448791503906</v>
      </c>
      <c r="AE592">
        <v>101.1361083984375</v>
      </c>
      <c r="AF592">
        <v>107.70412445068359</v>
      </c>
      <c r="AG592">
        <v>111.74379730224609</v>
      </c>
      <c r="AH592" s="2">
        <f t="shared" si="519"/>
        <v>21.669403475100477</v>
      </c>
      <c r="AI592" s="2">
        <f t="shared" si="520"/>
        <v>98.683448791503906</v>
      </c>
      <c r="AJ592" s="2">
        <f t="shared" si="521"/>
        <v>104.56418440788501</v>
      </c>
      <c r="AK592" s="2">
        <f t="shared" si="522"/>
        <v>137.06828962053572</v>
      </c>
      <c r="AL592" s="2">
        <f t="shared" si="523"/>
        <v>169.57239483318642</v>
      </c>
      <c r="AM592" s="2">
        <f t="shared" si="524"/>
        <v>154.92431640625</v>
      </c>
      <c r="AN592" s="89"/>
      <c r="AO592" s="64">
        <f t="shared" ref="AO592" ca="1" si="538">AN590</f>
        <v>105.04423739184197</v>
      </c>
      <c r="AP592" s="88"/>
      <c r="AQ592" s="88"/>
      <c r="AR592" s="88"/>
      <c r="AS592" s="88"/>
      <c r="AT592" s="2"/>
      <c r="AU592" s="123"/>
      <c r="AV592" s="156"/>
    </row>
    <row r="593" spans="1:48">
      <c r="A593" s="14" t="str">
        <f>'data organization'!S594</f>
        <v>591:18:2.6:HI</v>
      </c>
      <c r="B593">
        <v>107.60662078857422</v>
      </c>
      <c r="C593">
        <v>106.82460021972656</v>
      </c>
      <c r="D593">
        <v>110.10910034179687</v>
      </c>
      <c r="E593">
        <v>116.20889282226562</v>
      </c>
      <c r="F593">
        <v>108.85786437988281</v>
      </c>
      <c r="G593">
        <v>104.47852325439453</v>
      </c>
      <c r="H593">
        <v>106.198974609375</v>
      </c>
      <c r="I593">
        <v>103.54009246826172</v>
      </c>
      <c r="J593">
        <v>103.69649505615234</v>
      </c>
      <c r="K593">
        <v>115.11405944824219</v>
      </c>
      <c r="L593">
        <v>99.160751342773438</v>
      </c>
      <c r="M593">
        <v>88.055999755859375</v>
      </c>
      <c r="N593">
        <v>98.535133361816406</v>
      </c>
      <c r="O593">
        <v>93.373771667480469</v>
      </c>
      <c r="P593">
        <v>87.273979187011719</v>
      </c>
      <c r="Q593">
        <v>86.804763793945313</v>
      </c>
      <c r="R593">
        <v>97.127487182617188</v>
      </c>
      <c r="U593">
        <v>136.07232666015625</v>
      </c>
      <c r="V593">
        <v>101.19401550292969</v>
      </c>
      <c r="W593">
        <v>104.47852325439453</v>
      </c>
      <c r="Z593">
        <v>109.01426696777344</v>
      </c>
      <c r="AA593">
        <v>128.09567260742187</v>
      </c>
      <c r="AB593">
        <v>99.160751342773438</v>
      </c>
      <c r="AC593">
        <v>104.16571044921875</v>
      </c>
      <c r="AD593">
        <v>115.42687225341797</v>
      </c>
      <c r="AE593">
        <v>72.728309631347656</v>
      </c>
      <c r="AF593">
        <v>90.558479309082031</v>
      </c>
      <c r="AG593">
        <v>89.776458740234375</v>
      </c>
      <c r="AH593" s="2">
        <f t="shared" si="519"/>
        <v>12.955202825515757</v>
      </c>
      <c r="AI593" s="2">
        <f t="shared" si="520"/>
        <v>72.728309631347656</v>
      </c>
      <c r="AJ593" s="2">
        <f t="shared" si="521"/>
        <v>83.554284918830859</v>
      </c>
      <c r="AK593" s="2">
        <f t="shared" si="522"/>
        <v>102.98708915710449</v>
      </c>
      <c r="AL593" s="2">
        <f t="shared" si="523"/>
        <v>122.41989339537812</v>
      </c>
      <c r="AM593" s="2">
        <f t="shared" si="524"/>
        <v>136.07232666015625</v>
      </c>
      <c r="AN593" s="89">
        <f ca="1">INDIRECT("'calcBLUE(2)'!R"&amp;ROW('calcBLUE(2)'!$V$17)+(ROW(AN593)-ROW($AN$116))/3&amp;"C"&amp;COLUMN('calcBLUE(2)'!$V$17),FALSE)</f>
        <v>104.07280439786608</v>
      </c>
      <c r="AO593" s="64">
        <f t="shared" ref="AO593" ca="1" si="539">AN593</f>
        <v>104.07280439786608</v>
      </c>
      <c r="AP593" s="88">
        <f>AK593-AK596</f>
        <v>0.99987438746860846</v>
      </c>
      <c r="AQ593" s="88">
        <f>AK594-AK597</f>
        <v>1.047966820853091</v>
      </c>
      <c r="AR593" s="88">
        <f>AK595-AK598</f>
        <v>1.6795092991420404</v>
      </c>
      <c r="AS593" s="88">
        <f>data3!AM593</f>
        <v>2.9176904309180518E-2</v>
      </c>
      <c r="AT593" s="2"/>
      <c r="AU593" s="123"/>
      <c r="AV593" s="156"/>
    </row>
    <row r="594" spans="1:48">
      <c r="A594" s="14" t="str">
        <f>'data organization'!S595</f>
        <v>592:18:2.6:LO</v>
      </c>
      <c r="B594">
        <v>102.72945404052734</v>
      </c>
      <c r="C594">
        <v>104.82948303222656</v>
      </c>
      <c r="D594">
        <v>106.91806030273437</v>
      </c>
      <c r="E594">
        <v>117.23506164550781</v>
      </c>
      <c r="F594">
        <v>103.084228515625</v>
      </c>
      <c r="G594">
        <v>103.87960815429687</v>
      </c>
      <c r="H594">
        <v>107.84504699707031</v>
      </c>
      <c r="I594">
        <v>98.403526306152344</v>
      </c>
      <c r="J594">
        <v>94.712745666503906</v>
      </c>
      <c r="K594">
        <v>107.91371154785156</v>
      </c>
      <c r="L594">
        <v>96.721214294433594</v>
      </c>
      <c r="M594">
        <v>92.229339599609375</v>
      </c>
      <c r="N594">
        <v>100.20027160644531</v>
      </c>
      <c r="O594">
        <v>90.346763610839844</v>
      </c>
      <c r="P594">
        <v>86.884872436523438</v>
      </c>
      <c r="Q594">
        <v>86.650260925292969</v>
      </c>
      <c r="R594">
        <v>97.224761962890625</v>
      </c>
      <c r="U594">
        <v>120.98306274414062</v>
      </c>
      <c r="V594">
        <v>103.43328094482422</v>
      </c>
      <c r="W594">
        <v>104.17143249511719</v>
      </c>
      <c r="Z594">
        <v>107.17555236816406</v>
      </c>
      <c r="AA594">
        <v>121.96726989746094</v>
      </c>
      <c r="AB594">
        <v>94.729911804199219</v>
      </c>
      <c r="AC594">
        <v>101.83680725097656</v>
      </c>
      <c r="AD594">
        <v>107.78782653808594</v>
      </c>
      <c r="AE594">
        <v>72.201873779296875</v>
      </c>
      <c r="AF594">
        <v>86.610206604003906</v>
      </c>
      <c r="AG594">
        <v>86.112380981445313</v>
      </c>
      <c r="AH594" s="2">
        <f t="shared" si="519"/>
        <v>11.083164734855623</v>
      </c>
      <c r="AI594" s="2">
        <f t="shared" si="520"/>
        <v>72.201873779296875</v>
      </c>
      <c r="AJ594" s="2">
        <f t="shared" si="521"/>
        <v>83.547324899582492</v>
      </c>
      <c r="AK594" s="2">
        <f t="shared" si="522"/>
        <v>100.17207200186593</v>
      </c>
      <c r="AL594" s="2">
        <f t="shared" si="523"/>
        <v>116.79681910414936</v>
      </c>
      <c r="AM594" s="2">
        <f t="shared" si="524"/>
        <v>121.96726989746094</v>
      </c>
      <c r="AN594" s="89"/>
      <c r="AO594" s="64">
        <f t="shared" ref="AO594" ca="1" si="540">AN593</f>
        <v>104.07280439786608</v>
      </c>
      <c r="AP594" s="88"/>
      <c r="AQ594" s="88"/>
      <c r="AR594" s="88"/>
      <c r="AS594" s="88"/>
      <c r="AT594" s="2"/>
      <c r="AU594" s="123"/>
      <c r="AV594" s="156"/>
    </row>
    <row r="595" spans="1:48">
      <c r="A595" s="14" t="str">
        <f>'data organization'!S596</f>
        <v>593:18:2.6:HS</v>
      </c>
      <c r="B595">
        <v>129.25772094726562</v>
      </c>
      <c r="C595">
        <v>154.91012573242187</v>
      </c>
      <c r="D595">
        <v>154.91012573242187</v>
      </c>
      <c r="E595">
        <v>154.92431640625</v>
      </c>
      <c r="F595">
        <v>140.99359130859375</v>
      </c>
      <c r="G595">
        <v>154.90066528320312</v>
      </c>
      <c r="H595">
        <v>154.91485595703125</v>
      </c>
      <c r="I595">
        <v>139.94346618652344</v>
      </c>
      <c r="J595">
        <v>95.067138671875</v>
      </c>
      <c r="K595">
        <v>134.82765197753906</v>
      </c>
      <c r="L595">
        <v>103.34043121337891</v>
      </c>
      <c r="M595">
        <v>154.64759826660156</v>
      </c>
      <c r="N595">
        <v>154.90303039550781</v>
      </c>
      <c r="O595">
        <v>113.72342681884766</v>
      </c>
      <c r="P595">
        <v>102.91233825683594</v>
      </c>
      <c r="Q595">
        <v>117.87899780273437</v>
      </c>
      <c r="R595">
        <v>154.92195129394531</v>
      </c>
      <c r="U595">
        <v>142.88807678222656</v>
      </c>
      <c r="V595">
        <v>154.90066528320312</v>
      </c>
      <c r="W595">
        <v>154.90066528320312</v>
      </c>
      <c r="Z595">
        <v>154.89120483398438</v>
      </c>
      <c r="AA595">
        <v>154.89120483398438</v>
      </c>
      <c r="AB595">
        <v>143.876708984375</v>
      </c>
      <c r="AC595">
        <v>147.71534729003906</v>
      </c>
      <c r="AD595">
        <v>97.590751647949219</v>
      </c>
      <c r="AE595">
        <v>100.57083892822266</v>
      </c>
      <c r="AF595">
        <v>107.83894348144531</v>
      </c>
      <c r="AG595">
        <v>107.38956451416016</v>
      </c>
      <c r="AH595" s="2">
        <f t="shared" si="519"/>
        <v>22.441296696727115</v>
      </c>
      <c r="AI595" s="2">
        <f t="shared" si="520"/>
        <v>95.067138671875</v>
      </c>
      <c r="AJ595" s="2">
        <f t="shared" si="521"/>
        <v>101.49631938754396</v>
      </c>
      <c r="AK595" s="2">
        <f t="shared" si="522"/>
        <v>135.15826443263464</v>
      </c>
      <c r="AL595" s="2">
        <f t="shared" si="523"/>
        <v>168.82020947772531</v>
      </c>
      <c r="AM595" s="2">
        <f t="shared" si="524"/>
        <v>154.92431640625</v>
      </c>
      <c r="AN595" s="89"/>
      <c r="AO595" s="64">
        <f t="shared" ref="AO595" ca="1" si="541">AN593</f>
        <v>104.07280439786608</v>
      </c>
      <c r="AP595" s="88"/>
      <c r="AQ595" s="88"/>
      <c r="AR595" s="88"/>
      <c r="AS595" s="88"/>
      <c r="AT595" s="2"/>
      <c r="AU595" s="123"/>
      <c r="AV595" s="156"/>
    </row>
    <row r="596" spans="1:48">
      <c r="A596" s="14" t="str">
        <f>'data organization'!S597</f>
        <v>594:18:2.58:HI</v>
      </c>
      <c r="B596">
        <v>106.66819000244141</v>
      </c>
      <c r="C596">
        <v>105.72975921630859</v>
      </c>
      <c r="D596">
        <v>109.17066955566406</v>
      </c>
      <c r="E596">
        <v>115.11405944824219</v>
      </c>
      <c r="F596">
        <v>107.76303100585937</v>
      </c>
      <c r="G596">
        <v>103.38368988037109</v>
      </c>
      <c r="H596">
        <v>105.10414123535156</v>
      </c>
      <c r="I596">
        <v>102.44525909423828</v>
      </c>
      <c r="J596">
        <v>102.75807189941406</v>
      </c>
      <c r="K596">
        <v>114.01922607421875</v>
      </c>
      <c r="L596">
        <v>98.222320556640625</v>
      </c>
      <c r="M596">
        <v>87.117568969726563</v>
      </c>
      <c r="N596">
        <v>97.596702575683594</v>
      </c>
      <c r="O596">
        <v>92.435340881347656</v>
      </c>
      <c r="P596">
        <v>86.335548400878906</v>
      </c>
      <c r="Q596">
        <v>86.022735595703125</v>
      </c>
      <c r="R596">
        <v>96.189056396484375</v>
      </c>
      <c r="U596">
        <v>134.82109069824219</v>
      </c>
      <c r="V596">
        <v>100.09918212890625</v>
      </c>
      <c r="W596">
        <v>103.54009246826172</v>
      </c>
      <c r="Z596">
        <v>107.91943359375</v>
      </c>
      <c r="AA596">
        <v>126.84443664550781</v>
      </c>
      <c r="AB596">
        <v>98.222320556640625</v>
      </c>
      <c r="AC596">
        <v>103.22727966308594</v>
      </c>
      <c r="AD596">
        <v>114.33203887939453</v>
      </c>
      <c r="AE596">
        <v>71.9462890625</v>
      </c>
      <c r="AF596">
        <v>89.620048522949219</v>
      </c>
      <c r="AG596">
        <v>88.994430541992188</v>
      </c>
      <c r="AH596" s="2">
        <f t="shared" si="519"/>
        <v>12.851173903635276</v>
      </c>
      <c r="AI596" s="2">
        <f t="shared" si="520"/>
        <v>71.9462890625</v>
      </c>
      <c r="AJ596" s="2">
        <f t="shared" si="521"/>
        <v>82.710453914182978</v>
      </c>
      <c r="AK596" s="2">
        <f t="shared" si="522"/>
        <v>101.98721476963588</v>
      </c>
      <c r="AL596" s="2">
        <f t="shared" si="523"/>
        <v>121.26397562508879</v>
      </c>
      <c r="AM596" s="2">
        <f t="shared" si="524"/>
        <v>134.82109069824219</v>
      </c>
      <c r="AN596" s="89">
        <f ca="1">INDIRECT("'calcBLUE(2)'!R"&amp;ROW('calcBLUE(2)'!$V$17)+(ROW(AN596)-ROW($AN$116))/3&amp;"C"&amp;COLUMN('calcBLUE(2)'!$V$17),FALSE)</f>
        <v>103.1056893721919</v>
      </c>
      <c r="AO596" s="64">
        <f t="shared" ref="AO596" ca="1" si="542">AN596</f>
        <v>103.1056893721919</v>
      </c>
      <c r="AP596" s="88">
        <f>AK596-AK599</f>
        <v>0.9942888532366112</v>
      </c>
      <c r="AQ596" s="88">
        <f>AK597-AK600</f>
        <v>1.0171094621930763</v>
      </c>
      <c r="AR596" s="88">
        <f>AK598-AK601</f>
        <v>2.0063223157610253</v>
      </c>
      <c r="AS596" s="88">
        <f>data3!AM596</f>
        <v>2.9435119321269632E-2</v>
      </c>
      <c r="AT596" s="2"/>
      <c r="AU596" s="123"/>
      <c r="AV596" s="156"/>
    </row>
    <row r="597" spans="1:48">
      <c r="A597" s="14" t="str">
        <f>'data organization'!S598</f>
        <v>595:18:2.58:LO</v>
      </c>
      <c r="B597">
        <v>102.14579772949219</v>
      </c>
      <c r="C597">
        <v>103.81094360351562</v>
      </c>
      <c r="D597">
        <v>105.28153228759766</v>
      </c>
      <c r="E597">
        <v>116.10208129882812</v>
      </c>
      <c r="F597">
        <v>101.95124816894531</v>
      </c>
      <c r="G597">
        <v>103.11856079101562</v>
      </c>
      <c r="H597">
        <v>106.72350311279297</v>
      </c>
      <c r="I597">
        <v>97.367820739746094</v>
      </c>
      <c r="J597">
        <v>93.757156372070312</v>
      </c>
      <c r="K597">
        <v>106.68344879150391</v>
      </c>
      <c r="L597">
        <v>95.9945068359375</v>
      </c>
      <c r="M597">
        <v>91.210800170898438</v>
      </c>
      <c r="N597">
        <v>99.216064453125</v>
      </c>
      <c r="O597">
        <v>89.488441467285156</v>
      </c>
      <c r="P597">
        <v>85.677497863769531</v>
      </c>
      <c r="Q597">
        <v>85.763336181640625</v>
      </c>
      <c r="R597">
        <v>96.269172668457031</v>
      </c>
      <c r="U597">
        <v>119.75852966308594</v>
      </c>
      <c r="V597">
        <v>102.208740234375</v>
      </c>
      <c r="W597">
        <v>103.28450775146484</v>
      </c>
      <c r="Z597">
        <v>105.69351959228516</v>
      </c>
      <c r="AA597">
        <v>120.31357574462891</v>
      </c>
      <c r="AB597">
        <v>93.842987060546875</v>
      </c>
      <c r="AC597">
        <v>100.90409851074219</v>
      </c>
      <c r="AD597">
        <v>106.46028900146484</v>
      </c>
      <c r="AE597">
        <v>71.395057678222656</v>
      </c>
      <c r="AF597">
        <v>85.688941955566406</v>
      </c>
      <c r="AG597">
        <v>85.362785339355469</v>
      </c>
      <c r="AH597" s="2">
        <f t="shared" si="519"/>
        <v>10.936086403661371</v>
      </c>
      <c r="AI597" s="2">
        <f t="shared" si="520"/>
        <v>71.395057678222656</v>
      </c>
      <c r="AJ597" s="2">
        <f t="shared" si="521"/>
        <v>82.719975575520778</v>
      </c>
      <c r="AK597" s="2">
        <f t="shared" si="522"/>
        <v>99.124105181012837</v>
      </c>
      <c r="AL597" s="2">
        <f t="shared" si="523"/>
        <v>115.5282347865049</v>
      </c>
      <c r="AM597" s="2">
        <f t="shared" si="524"/>
        <v>120.31357574462891</v>
      </c>
      <c r="AN597" s="89"/>
      <c r="AO597" s="64">
        <f t="shared" ref="AO597" ca="1" si="543">AN596</f>
        <v>103.1056893721919</v>
      </c>
      <c r="AP597" s="88"/>
      <c r="AQ597" s="88"/>
      <c r="AR597" s="88"/>
      <c r="AS597" s="88"/>
      <c r="AT597" s="2"/>
      <c r="AU597" s="123"/>
      <c r="AV597" s="156"/>
    </row>
    <row r="598" spans="1:48">
      <c r="A598" s="14" t="str">
        <f>'data organization'!S599</f>
        <v>596:18:2.58:HS</v>
      </c>
      <c r="B598">
        <v>130.31021118164062</v>
      </c>
      <c r="C598">
        <v>154.90066528320312</v>
      </c>
      <c r="D598">
        <v>154.90066528320312</v>
      </c>
      <c r="E598">
        <v>154.92195129394531</v>
      </c>
      <c r="F598">
        <v>139.48698425292969</v>
      </c>
      <c r="G598">
        <v>154.90303039550781</v>
      </c>
      <c r="H598">
        <v>154.91249084472656</v>
      </c>
      <c r="I598">
        <v>131.82391357421875</v>
      </c>
      <c r="J598">
        <v>91.706260681152344</v>
      </c>
      <c r="K598">
        <v>130.54673767089844</v>
      </c>
      <c r="L598">
        <v>101.78652954101562</v>
      </c>
      <c r="M598">
        <v>152.32974243164062</v>
      </c>
      <c r="N598">
        <v>154.91012573242187</v>
      </c>
      <c r="O598">
        <v>113.86534118652344</v>
      </c>
      <c r="P598">
        <v>101.94026184082031</v>
      </c>
      <c r="Q598">
        <v>113.09193420410156</v>
      </c>
      <c r="R598">
        <v>154.91958618164062</v>
      </c>
      <c r="U598">
        <v>138.09391784667969</v>
      </c>
      <c r="V598">
        <v>154.89830017089844</v>
      </c>
      <c r="W598">
        <v>154.89593505859375</v>
      </c>
      <c r="Z598">
        <v>154.89356994628906</v>
      </c>
      <c r="AA598">
        <v>154.78240966796875</v>
      </c>
      <c r="AB598">
        <v>139.56741333007812</v>
      </c>
      <c r="AC598">
        <v>141.83322143554687</v>
      </c>
      <c r="AD598">
        <v>96.356147766113281</v>
      </c>
      <c r="AE598">
        <v>99.227432250976562</v>
      </c>
      <c r="AF598">
        <v>107.16487121582031</v>
      </c>
      <c r="AG598">
        <v>104.43549346923828</v>
      </c>
      <c r="AH598" s="2">
        <f t="shared" si="519"/>
        <v>22.947165770033983</v>
      </c>
      <c r="AI598" s="2">
        <f t="shared" si="520"/>
        <v>91.706260681152344</v>
      </c>
      <c r="AJ598" s="2">
        <f t="shared" si="521"/>
        <v>99.058006478441627</v>
      </c>
      <c r="AK598" s="2">
        <f t="shared" si="522"/>
        <v>133.4787551334926</v>
      </c>
      <c r="AL598" s="2">
        <f t="shared" si="523"/>
        <v>167.89950378854357</v>
      </c>
      <c r="AM598" s="2">
        <f t="shared" si="524"/>
        <v>154.92195129394531</v>
      </c>
      <c r="AN598" s="89"/>
      <c r="AO598" s="64">
        <f t="shared" ref="AO598" ca="1" si="544">AN596</f>
        <v>103.1056893721919</v>
      </c>
      <c r="AP598" s="88"/>
      <c r="AQ598" s="88"/>
      <c r="AR598" s="88"/>
      <c r="AS598" s="88"/>
      <c r="AT598" s="2"/>
      <c r="AU598" s="123"/>
      <c r="AV598" s="156"/>
    </row>
    <row r="599" spans="1:48">
      <c r="A599" s="14" t="str">
        <f>'data organization'!S600</f>
        <v>597:18:2.56:HI</v>
      </c>
      <c r="B599">
        <v>105.57335662841797</v>
      </c>
      <c r="C599">
        <v>104.63492584228516</v>
      </c>
      <c r="D599">
        <v>108.07583618164062</v>
      </c>
      <c r="E599">
        <v>114.01922607421875</v>
      </c>
      <c r="F599">
        <v>106.66819000244141</v>
      </c>
      <c r="G599">
        <v>102.44525909423828</v>
      </c>
      <c r="H599">
        <v>104.16571044921875</v>
      </c>
      <c r="I599">
        <v>101.50682830810547</v>
      </c>
      <c r="J599">
        <v>101.66323089599609</v>
      </c>
      <c r="K599">
        <v>112.92439270019531</v>
      </c>
      <c r="L599">
        <v>97.283897399902344</v>
      </c>
      <c r="M599">
        <v>86.335548400878906</v>
      </c>
      <c r="N599">
        <v>96.658271789550781</v>
      </c>
      <c r="O599">
        <v>91.496910095214844</v>
      </c>
      <c r="P599">
        <v>85.553520202636719</v>
      </c>
      <c r="Q599">
        <v>85.084304809570313</v>
      </c>
      <c r="R599">
        <v>95.250633239746094</v>
      </c>
      <c r="U599">
        <v>133.41343688964844</v>
      </c>
      <c r="V599">
        <v>99.160751342773438</v>
      </c>
      <c r="W599">
        <v>102.44525909423828</v>
      </c>
      <c r="Z599">
        <v>106.82460021972656</v>
      </c>
      <c r="AA599">
        <v>125.74959564208984</v>
      </c>
      <c r="AB599">
        <v>97.283897399902344</v>
      </c>
      <c r="AC599">
        <v>102.28885650634766</v>
      </c>
      <c r="AD599">
        <v>113.23719787597656</v>
      </c>
      <c r="AE599">
        <v>71.320671081542969</v>
      </c>
      <c r="AF599">
        <v>88.681617736816406</v>
      </c>
      <c r="AG599">
        <v>88.055999755859375</v>
      </c>
      <c r="AH599" s="2">
        <f t="shared" si="519"/>
        <v>12.724629544450432</v>
      </c>
      <c r="AI599" s="2">
        <f t="shared" si="520"/>
        <v>71.320671081542969</v>
      </c>
      <c r="AJ599" s="2">
        <f t="shared" si="521"/>
        <v>81.905981599723617</v>
      </c>
      <c r="AK599" s="2">
        <f t="shared" si="522"/>
        <v>100.99292591639927</v>
      </c>
      <c r="AL599" s="2">
        <f t="shared" si="523"/>
        <v>120.07987023307493</v>
      </c>
      <c r="AM599" s="2">
        <f t="shared" si="524"/>
        <v>133.41343688964844</v>
      </c>
      <c r="AN599" s="89">
        <f ca="1">INDIRECT("'calcBLUE(2)'!R"&amp;ROW('calcBLUE(2)'!$V$17)+(ROW(AN599)-ROW($AN$116))/3&amp;"C"&amp;COLUMN('calcBLUE(2)'!$V$17),FALSE)</f>
        <v>102.1300153981317</v>
      </c>
      <c r="AO599" s="64">
        <f t="shared" ref="AO599" ca="1" si="545">AN599</f>
        <v>102.1300153981317</v>
      </c>
      <c r="AP599" s="88">
        <f>AK599-AK602</f>
        <v>0.99987465994698255</v>
      </c>
      <c r="AQ599" s="88">
        <f>AK600-AK603</f>
        <v>0.96969740731375964</v>
      </c>
      <c r="AR599" s="88">
        <f>AK601-AK604</f>
        <v>1.5305031367710455</v>
      </c>
      <c r="AS599" s="88">
        <f>data3!AM599</f>
        <v>2.9693234351373388E-2</v>
      </c>
      <c r="AT599" s="2"/>
      <c r="AU599" s="123"/>
      <c r="AV599" s="156"/>
    </row>
    <row r="600" spans="1:48">
      <c r="A600" s="14" t="str">
        <f>'data organization'!S601</f>
        <v>598:18:2.56:LO</v>
      </c>
      <c r="B600">
        <v>101.28748321533203</v>
      </c>
      <c r="C600">
        <v>103.15861511230469</v>
      </c>
      <c r="D600">
        <v>103.96543884277344</v>
      </c>
      <c r="E600">
        <v>114.99198913574219</v>
      </c>
      <c r="F600">
        <v>100.86976623535156</v>
      </c>
      <c r="G600">
        <v>102.15151977539062</v>
      </c>
      <c r="H600">
        <v>105.57335662841797</v>
      </c>
      <c r="I600">
        <v>96.538108825683594</v>
      </c>
      <c r="J600">
        <v>93.030441284179688</v>
      </c>
      <c r="K600">
        <v>105.31586456298828</v>
      </c>
      <c r="L600">
        <v>94.941635131835938</v>
      </c>
      <c r="M600">
        <v>90.106430053710938</v>
      </c>
      <c r="N600">
        <v>98.146026611328125</v>
      </c>
      <c r="O600">
        <v>88.635841369628906</v>
      </c>
      <c r="P600">
        <v>84.596015930175781</v>
      </c>
      <c r="Q600">
        <v>84.882125854492188</v>
      </c>
      <c r="R600">
        <v>95.439460754394531</v>
      </c>
      <c r="U600">
        <v>118.63698577880859</v>
      </c>
      <c r="V600">
        <v>100.783935546875</v>
      </c>
      <c r="W600">
        <v>102.40901947021484</v>
      </c>
      <c r="Z600">
        <v>104.40032196044922</v>
      </c>
      <c r="AA600">
        <v>119.00892639160156</v>
      </c>
      <c r="AB600">
        <v>93.190658569335938</v>
      </c>
      <c r="AC600">
        <v>99.736778259277344</v>
      </c>
      <c r="AD600">
        <v>105.36164093017578</v>
      </c>
      <c r="AE600">
        <v>70.548179626464844</v>
      </c>
      <c r="AF600">
        <v>84.819183349609375</v>
      </c>
      <c r="AG600">
        <v>84.470130920410156</v>
      </c>
      <c r="AH600" s="2">
        <f t="shared" si="519"/>
        <v>10.832760117983176</v>
      </c>
      <c r="AI600" s="2">
        <f t="shared" si="520"/>
        <v>70.548179626464844</v>
      </c>
      <c r="AJ600" s="2">
        <f t="shared" si="521"/>
        <v>81.857855541844998</v>
      </c>
      <c r="AK600" s="2">
        <f t="shared" si="522"/>
        <v>98.106995718819761</v>
      </c>
      <c r="AL600" s="2">
        <f t="shared" si="523"/>
        <v>114.35613589579452</v>
      </c>
      <c r="AM600" s="2">
        <f t="shared" si="524"/>
        <v>119.00892639160156</v>
      </c>
      <c r="AN600" s="89"/>
      <c r="AO600" s="64">
        <f t="shared" ref="AO600" ca="1" si="546">AN599</f>
        <v>102.1300153981317</v>
      </c>
      <c r="AP600" s="88"/>
      <c r="AQ600" s="88"/>
      <c r="AR600" s="88"/>
      <c r="AS600" s="88"/>
      <c r="AT600" s="2"/>
      <c r="AU600" s="123"/>
      <c r="AV600" s="156"/>
    </row>
    <row r="601" spans="1:48">
      <c r="A601" s="14" t="str">
        <f>'data organization'!S602</f>
        <v>599:18:2.56:HS</v>
      </c>
      <c r="B601">
        <v>134.08026123046875</v>
      </c>
      <c r="C601">
        <v>154.89356994628906</v>
      </c>
      <c r="D601">
        <v>154.91012573242187</v>
      </c>
      <c r="E601">
        <v>154.92195129394531</v>
      </c>
      <c r="F601">
        <v>140.29823303222656</v>
      </c>
      <c r="G601">
        <v>154.90303039550781</v>
      </c>
      <c r="H601">
        <v>154.91485595703125</v>
      </c>
      <c r="I601">
        <v>120.45227813720703</v>
      </c>
      <c r="J601">
        <v>89.676963806152344</v>
      </c>
      <c r="K601">
        <v>131.22079467773437</v>
      </c>
      <c r="L601">
        <v>100.83573913574219</v>
      </c>
      <c r="M601">
        <v>143.11276245117187</v>
      </c>
      <c r="N601">
        <v>154.85336303710937</v>
      </c>
      <c r="O601">
        <v>106.45532989501953</v>
      </c>
      <c r="P601">
        <v>101.0604248046875</v>
      </c>
      <c r="Q601">
        <v>109.64827728271484</v>
      </c>
      <c r="R601">
        <v>154.91485595703125</v>
      </c>
      <c r="U601">
        <v>134.88677978515625</v>
      </c>
      <c r="V601">
        <v>154.88883972167969</v>
      </c>
      <c r="W601">
        <v>154.87464904785156</v>
      </c>
      <c r="Z601">
        <v>154.87937927246094</v>
      </c>
      <c r="AA601">
        <v>147.49774169921875</v>
      </c>
      <c r="AB601">
        <v>131.11199951171875</v>
      </c>
      <c r="AC601">
        <v>139.67857360839844</v>
      </c>
      <c r="AD601">
        <v>95.218505859375</v>
      </c>
      <c r="AE601">
        <v>99.298393249511719</v>
      </c>
      <c r="AF601">
        <v>106.59014129638672</v>
      </c>
      <c r="AG601">
        <v>101.15029907226562</v>
      </c>
      <c r="AH601" s="2">
        <f t="shared" si="519"/>
        <v>23.384554906274708</v>
      </c>
      <c r="AI601" s="2">
        <f t="shared" si="520"/>
        <v>89.676963806152344</v>
      </c>
      <c r="AJ601" s="2">
        <f t="shared" si="521"/>
        <v>96.395600458319507</v>
      </c>
      <c r="AK601" s="2">
        <f t="shared" si="522"/>
        <v>131.47243281773157</v>
      </c>
      <c r="AL601" s="2">
        <f t="shared" si="523"/>
        <v>166.54926517714364</v>
      </c>
      <c r="AM601" s="2">
        <f t="shared" si="524"/>
        <v>154.92195129394531</v>
      </c>
      <c r="AN601" s="89"/>
      <c r="AO601" s="64">
        <f t="shared" ref="AO601" ca="1" si="547">AN599</f>
        <v>102.1300153981317</v>
      </c>
      <c r="AP601" s="88"/>
      <c r="AQ601" s="88"/>
      <c r="AR601" s="88"/>
      <c r="AS601" s="88"/>
      <c r="AT601" s="2"/>
      <c r="AU601" s="123"/>
      <c r="AV601" s="156"/>
    </row>
    <row r="602" spans="1:48">
      <c r="A602" s="14" t="str">
        <f>'data organization'!S603</f>
        <v>600:18:2.54:HI</v>
      </c>
      <c r="B602">
        <v>104.63492584228516</v>
      </c>
      <c r="C602">
        <v>103.69649505615234</v>
      </c>
      <c r="D602">
        <v>106.98100280761719</v>
      </c>
      <c r="E602">
        <v>112.92439270019531</v>
      </c>
      <c r="F602">
        <v>105.72975921630859</v>
      </c>
      <c r="G602">
        <v>101.35042572021484</v>
      </c>
      <c r="H602">
        <v>103.07087707519531</v>
      </c>
      <c r="I602">
        <v>100.41199493408203</v>
      </c>
      <c r="J602">
        <v>100.72480010986328</v>
      </c>
      <c r="K602">
        <v>111.82955932617187</v>
      </c>
      <c r="L602">
        <v>96.345466613769531</v>
      </c>
      <c r="M602">
        <v>85.397117614746094</v>
      </c>
      <c r="N602">
        <v>95.563438415527344</v>
      </c>
      <c r="O602">
        <v>90.558479309082031</v>
      </c>
      <c r="P602">
        <v>84.615089416503906</v>
      </c>
      <c r="Q602">
        <v>84.302284240722656</v>
      </c>
      <c r="R602">
        <v>94.312202453613281</v>
      </c>
      <c r="U602">
        <v>132.16220092773437</v>
      </c>
      <c r="V602">
        <v>98.222320556640625</v>
      </c>
      <c r="W602">
        <v>101.50682830810547</v>
      </c>
      <c r="Z602">
        <v>105.72975921630859</v>
      </c>
      <c r="AA602">
        <v>124.49835968017578</v>
      </c>
      <c r="AB602">
        <v>96.189056396484375</v>
      </c>
      <c r="AC602">
        <v>101.19401550292969</v>
      </c>
      <c r="AD602">
        <v>112.14236450195312</v>
      </c>
      <c r="AE602">
        <v>70.538642883300781</v>
      </c>
      <c r="AF602">
        <v>87.89959716796875</v>
      </c>
      <c r="AG602">
        <v>87.273979187011719</v>
      </c>
      <c r="AH602" s="2">
        <f t="shared" si="519"/>
        <v>12.618466328848804</v>
      </c>
      <c r="AI602" s="2">
        <f t="shared" si="520"/>
        <v>70.538642883300781</v>
      </c>
      <c r="AJ602" s="2">
        <f t="shared" si="521"/>
        <v>81.065351763179081</v>
      </c>
      <c r="AK602" s="2">
        <f t="shared" si="522"/>
        <v>99.99305125645229</v>
      </c>
      <c r="AL602" s="2">
        <f t="shared" si="523"/>
        <v>118.9207507497255</v>
      </c>
      <c r="AM602" s="2">
        <f t="shared" si="524"/>
        <v>132.16220092773437</v>
      </c>
      <c r="AN602" s="89">
        <f ca="1">INDIRECT("'calcBLUE(2)'!R"&amp;ROW('calcBLUE(2)'!$V$17)+(ROW(AN602)-ROW($AN$116))/3&amp;"C"&amp;COLUMN('calcBLUE(2)'!$V$17),FALSE)</f>
        <v>101.14578578974786</v>
      </c>
      <c r="AO602" s="64">
        <f t="shared" ref="AO602" ca="1" si="548">AN602</f>
        <v>101.14578578974786</v>
      </c>
      <c r="AP602" s="88">
        <f>AK602-AK605</f>
        <v>0.99428803580147473</v>
      </c>
      <c r="AQ602" s="88">
        <f>AK603-AK606</f>
        <v>0.96458816528320313</v>
      </c>
      <c r="AR602" s="88">
        <f>AK604-AK607</f>
        <v>1.1682145254952729</v>
      </c>
      <c r="AS602" s="88">
        <f>data3!AM602</f>
        <v>3.0371819773027831E-2</v>
      </c>
      <c r="AT602" s="2"/>
      <c r="AU602" s="123"/>
      <c r="AV602" s="156"/>
    </row>
    <row r="603" spans="1:48">
      <c r="A603" s="14" t="str">
        <f>'data organization'!S604</f>
        <v>601:18:2.54:LO</v>
      </c>
      <c r="B603">
        <v>100.40055084228516</v>
      </c>
      <c r="C603">
        <v>102.07713317871094</v>
      </c>
      <c r="D603">
        <v>103.43328094482422</v>
      </c>
      <c r="E603">
        <v>113.83039855957031</v>
      </c>
      <c r="F603">
        <v>99.673835754394531</v>
      </c>
      <c r="G603">
        <v>100.86404418945312</v>
      </c>
      <c r="H603">
        <v>104.44609832763672</v>
      </c>
      <c r="I603">
        <v>95.868621826171875</v>
      </c>
      <c r="J603">
        <v>92.647056579589844</v>
      </c>
      <c r="K603">
        <v>103.95399475097656</v>
      </c>
      <c r="L603">
        <v>94.054702758789063</v>
      </c>
      <c r="M603">
        <v>89.047836303710938</v>
      </c>
      <c r="N603">
        <v>97.001602172851563</v>
      </c>
      <c r="O603">
        <v>87.640190124511719</v>
      </c>
      <c r="P603">
        <v>83.731971740722656</v>
      </c>
      <c r="Q603">
        <v>83.823532104492188</v>
      </c>
      <c r="R603">
        <v>94.369422912597656</v>
      </c>
      <c r="U603">
        <v>118.20782470703125</v>
      </c>
      <c r="V603">
        <v>99.439231872558594</v>
      </c>
      <c r="W603">
        <v>101.60219573974609</v>
      </c>
      <c r="Z603">
        <v>103.50194549560547</v>
      </c>
      <c r="AA603">
        <v>117.61844635009766</v>
      </c>
      <c r="AB603">
        <v>92.475395202636719</v>
      </c>
      <c r="AC603">
        <v>98.632408142089844</v>
      </c>
      <c r="AD603">
        <v>104.45754241943359</v>
      </c>
      <c r="AE603">
        <v>69.735633850097656</v>
      </c>
      <c r="AF603">
        <v>83.892196655273438</v>
      </c>
      <c r="AG603">
        <v>83.417259216308594</v>
      </c>
      <c r="AH603" s="2">
        <f t="shared" si="519"/>
        <v>10.795011245780765</v>
      </c>
      <c r="AI603" s="2">
        <f t="shared" si="520"/>
        <v>69.735633850097656</v>
      </c>
      <c r="AJ603" s="2">
        <f t="shared" si="521"/>
        <v>80.944781442834852</v>
      </c>
      <c r="AK603" s="2">
        <f t="shared" si="522"/>
        <v>97.137298311506001</v>
      </c>
      <c r="AL603" s="2">
        <f t="shared" si="523"/>
        <v>113.32981518017715</v>
      </c>
      <c r="AM603" s="2">
        <f t="shared" si="524"/>
        <v>118.20782470703125</v>
      </c>
      <c r="AN603" s="89"/>
      <c r="AO603" s="64">
        <f t="shared" ref="AO603" ca="1" si="549">AN602</f>
        <v>101.14578578974786</v>
      </c>
      <c r="AP603" s="88"/>
      <c r="AQ603" s="88"/>
      <c r="AR603" s="88"/>
      <c r="AS603" s="88"/>
      <c r="AT603" s="2"/>
      <c r="AU603" s="123"/>
      <c r="AV603" s="156"/>
    </row>
    <row r="604" spans="1:48">
      <c r="A604" s="14" t="str">
        <f>'data organization'!S605</f>
        <v>602:18:2.54:HS</v>
      </c>
      <c r="B604">
        <v>133.74441528320312</v>
      </c>
      <c r="C604">
        <v>154.90303039550781</v>
      </c>
      <c r="D604">
        <v>154.89356994628906</v>
      </c>
      <c r="E604">
        <v>154.92195129394531</v>
      </c>
      <c r="F604">
        <v>143.59053039550781</v>
      </c>
      <c r="G604">
        <v>154.90066528320312</v>
      </c>
      <c r="H604">
        <v>154.90066528320312</v>
      </c>
      <c r="I604">
        <v>109.74051666259766</v>
      </c>
      <c r="J604">
        <v>88.416343688964844</v>
      </c>
      <c r="K604">
        <v>136.66064453125</v>
      </c>
      <c r="L604">
        <v>100.064697265625</v>
      </c>
      <c r="M604">
        <v>138.80110168457031</v>
      </c>
      <c r="N604">
        <v>154.6783447265625</v>
      </c>
      <c r="O604">
        <v>96.379798889160156</v>
      </c>
      <c r="P604">
        <v>100.11909484863281</v>
      </c>
      <c r="Q604">
        <v>107.60242462158203</v>
      </c>
      <c r="R604">
        <v>154.92195129394531</v>
      </c>
      <c r="U604">
        <v>133.08216857910156</v>
      </c>
      <c r="V604">
        <v>154.89830017089844</v>
      </c>
      <c r="W604">
        <v>154.66651916503906</v>
      </c>
      <c r="Z604">
        <v>154.886474609375</v>
      </c>
      <c r="AA604">
        <v>142.03662109375</v>
      </c>
      <c r="AB604">
        <v>120.72426605224609</v>
      </c>
      <c r="AC604">
        <v>141.16151428222656</v>
      </c>
      <c r="AD604">
        <v>94.142364501953125</v>
      </c>
      <c r="AE604">
        <v>99.813995361328125</v>
      </c>
      <c r="AF604">
        <v>105.42649078369141</v>
      </c>
      <c r="AG604">
        <v>98.295570373535156</v>
      </c>
      <c r="AH604" s="2">
        <f t="shared" si="519"/>
        <v>24.518258900857102</v>
      </c>
      <c r="AI604" s="2">
        <f t="shared" si="520"/>
        <v>88.416343688964844</v>
      </c>
      <c r="AJ604" s="2">
        <f t="shared" si="521"/>
        <v>93.164541329674876</v>
      </c>
      <c r="AK604" s="2">
        <f t="shared" si="522"/>
        <v>129.94192968096053</v>
      </c>
      <c r="AL604" s="2">
        <f t="shared" si="523"/>
        <v>166.71931803224618</v>
      </c>
      <c r="AM604" s="2">
        <f t="shared" si="524"/>
        <v>154.92195129394531</v>
      </c>
      <c r="AN604" s="89"/>
      <c r="AO604" s="64">
        <f t="shared" ref="AO604" ca="1" si="550">AN602</f>
        <v>101.14578578974786</v>
      </c>
      <c r="AP604" s="88"/>
      <c r="AQ604" s="88"/>
      <c r="AR604" s="88"/>
      <c r="AS604" s="88"/>
      <c r="AT604" s="2"/>
      <c r="AU604" s="123"/>
      <c r="AV604" s="156"/>
    </row>
    <row r="605" spans="1:48">
      <c r="A605" s="14" t="str">
        <f>'data organization'!S606</f>
        <v>603:18:2.52:HI</v>
      </c>
      <c r="B605">
        <v>103.54009246826172</v>
      </c>
      <c r="C605">
        <v>102.60166168212891</v>
      </c>
      <c r="D605">
        <v>105.88616943359375</v>
      </c>
      <c r="E605">
        <v>111.82955932617187</v>
      </c>
      <c r="F605">
        <v>104.63492584228516</v>
      </c>
      <c r="G605">
        <v>100.41199493408203</v>
      </c>
      <c r="H605">
        <v>102.1324462890625</v>
      </c>
      <c r="I605">
        <v>99.473564147949219</v>
      </c>
      <c r="J605">
        <v>99.629966735839844</v>
      </c>
      <c r="K605">
        <v>110.73471832275391</v>
      </c>
      <c r="L605">
        <v>95.407035827636719</v>
      </c>
      <c r="M605">
        <v>84.615089416503906</v>
      </c>
      <c r="N605">
        <v>94.625007629394531</v>
      </c>
      <c r="O605">
        <v>89.620048522949219</v>
      </c>
      <c r="P605">
        <v>83.83306884765625</v>
      </c>
      <c r="Q605">
        <v>83.520256042480469</v>
      </c>
      <c r="R605">
        <v>93.373771667480469</v>
      </c>
      <c r="U605">
        <v>130.75456237792969</v>
      </c>
      <c r="V605">
        <v>97.127487182617188</v>
      </c>
      <c r="W605">
        <v>100.41199493408203</v>
      </c>
      <c r="Z605">
        <v>104.79133605957031</v>
      </c>
      <c r="AA605">
        <v>123.24711608886719</v>
      </c>
      <c r="AB605">
        <v>95.250633239746094</v>
      </c>
      <c r="AC605">
        <v>100.25559234619141</v>
      </c>
      <c r="AD605">
        <v>111.04753112792969</v>
      </c>
      <c r="AE605">
        <v>69.91302490234375</v>
      </c>
      <c r="AF605">
        <v>86.961166381835938</v>
      </c>
      <c r="AG605">
        <v>86.335548400878906</v>
      </c>
      <c r="AH605" s="2">
        <f t="shared" si="519"/>
        <v>12.476974180815139</v>
      </c>
      <c r="AI605" s="2">
        <f t="shared" si="520"/>
        <v>69.91302490234375</v>
      </c>
      <c r="AJ605" s="2">
        <f t="shared" si="521"/>
        <v>80.283301949428107</v>
      </c>
      <c r="AK605" s="2">
        <f t="shared" si="522"/>
        <v>98.998763220650815</v>
      </c>
      <c r="AL605" s="2">
        <f t="shared" si="523"/>
        <v>117.71422449187352</v>
      </c>
      <c r="AM605" s="2">
        <f t="shared" si="524"/>
        <v>130.75456237792969</v>
      </c>
      <c r="AN605" s="89">
        <f ca="1">INDIRECT("'calcBLUE(2)'!R"&amp;ROW('calcBLUE(2)'!$V$17)+(ROW(AN605)-ROW($AN$116))/3&amp;"C"&amp;COLUMN('calcBLUE(2)'!$V$17),FALSE)</f>
        <v>100.13906338533154</v>
      </c>
      <c r="AO605" s="64">
        <f t="shared" ref="AO605" ca="1" si="551">AN605</f>
        <v>100.13906338533154</v>
      </c>
      <c r="AP605" s="88">
        <f>AK605-AK608</f>
        <v>1.0333900451660156</v>
      </c>
      <c r="AQ605" s="88">
        <f>AK606-AK609</f>
        <v>0.96867506844657214</v>
      </c>
      <c r="AR605" s="88">
        <f>AK607-AK610</f>
        <v>1.9882455553327247</v>
      </c>
      <c r="AS605" s="88">
        <f>data3!AM605</f>
        <v>3.0241543246853908E-2</v>
      </c>
      <c r="AT605" s="2"/>
      <c r="AU605" s="123"/>
      <c r="AV605" s="156"/>
    </row>
    <row r="606" spans="1:48">
      <c r="A606" s="14" t="str">
        <f>'data organization'!S607</f>
        <v>604:18:2.52:LO</v>
      </c>
      <c r="B606">
        <v>99.23895263671875</v>
      </c>
      <c r="C606">
        <v>100.65232086181641</v>
      </c>
      <c r="D606">
        <v>102.99267578125</v>
      </c>
      <c r="E606">
        <v>112.54863739013672</v>
      </c>
      <c r="F606">
        <v>98.437858581542969</v>
      </c>
      <c r="G606">
        <v>99.559394836425781</v>
      </c>
      <c r="H606">
        <v>103.50194549560547</v>
      </c>
      <c r="I606">
        <v>95.153350830078125</v>
      </c>
      <c r="J606">
        <v>92.051956176757813</v>
      </c>
      <c r="K606">
        <v>102.87823486328125</v>
      </c>
      <c r="L606">
        <v>93.030441284179688</v>
      </c>
      <c r="M606">
        <v>87.82330322265625</v>
      </c>
      <c r="N606">
        <v>95.937286376953125</v>
      </c>
      <c r="O606">
        <v>86.432823181152344</v>
      </c>
      <c r="P606">
        <v>82.976654052734375</v>
      </c>
      <c r="Q606">
        <v>83.051040649414063</v>
      </c>
      <c r="R606">
        <v>93.322273254394531</v>
      </c>
      <c r="U606">
        <v>118.25933074951172</v>
      </c>
      <c r="V606">
        <v>98.237579345703125</v>
      </c>
      <c r="W606">
        <v>100.57793426513672</v>
      </c>
      <c r="Z606">
        <v>102.30030059814453</v>
      </c>
      <c r="AA606">
        <v>116.53124237060547</v>
      </c>
      <c r="AB606">
        <v>91.628517150878906</v>
      </c>
      <c r="AC606">
        <v>97.482261657714844</v>
      </c>
      <c r="AD606">
        <v>103.52483367919922</v>
      </c>
      <c r="AE606">
        <v>68.928817749023437</v>
      </c>
      <c r="AF606">
        <v>83.199813842773438</v>
      </c>
      <c r="AG606">
        <v>82.576103210449219</v>
      </c>
      <c r="AH606" s="2">
        <f t="shared" si="519"/>
        <v>10.787024954547201</v>
      </c>
      <c r="AI606" s="2">
        <f t="shared" si="520"/>
        <v>68.928817749023437</v>
      </c>
      <c r="AJ606" s="2">
        <f t="shared" si="521"/>
        <v>79.992172714401988</v>
      </c>
      <c r="AK606" s="2">
        <f t="shared" si="522"/>
        <v>96.172710146222798</v>
      </c>
      <c r="AL606" s="2">
        <f t="shared" si="523"/>
        <v>112.35324757804361</v>
      </c>
      <c r="AM606" s="2">
        <f t="shared" si="524"/>
        <v>118.25933074951172</v>
      </c>
      <c r="AN606" s="89"/>
      <c r="AO606" s="64">
        <f t="shared" ref="AO606" ca="1" si="552">AN605</f>
        <v>100.13906338533154</v>
      </c>
      <c r="AP606" s="88"/>
      <c r="AQ606" s="88"/>
      <c r="AR606" s="88"/>
      <c r="AS606" s="88"/>
      <c r="AT606" s="2"/>
      <c r="AU606" s="123"/>
      <c r="AV606" s="156"/>
    </row>
    <row r="607" spans="1:48">
      <c r="A607" s="14" t="str">
        <f>'data organization'!S608</f>
        <v>605:18:2.52:HS</v>
      </c>
      <c r="B607">
        <v>128.94552612304687</v>
      </c>
      <c r="C607">
        <v>154.85809326171875</v>
      </c>
      <c r="D607">
        <v>154.89830017089844</v>
      </c>
      <c r="E607">
        <v>154.91485595703125</v>
      </c>
      <c r="F607">
        <v>144.50347900390625</v>
      </c>
      <c r="G607">
        <v>154.68544006347656</v>
      </c>
      <c r="H607">
        <v>154.91012573242187</v>
      </c>
      <c r="I607">
        <v>105.774169921875</v>
      </c>
      <c r="J607">
        <v>87.210113525390625</v>
      </c>
      <c r="K607">
        <v>141.696044921875</v>
      </c>
      <c r="L607">
        <v>99.175399780273438</v>
      </c>
      <c r="M607">
        <v>137.68948364257812</v>
      </c>
      <c r="N607">
        <v>147.86434936523437</v>
      </c>
      <c r="O607">
        <v>92.685432434082031</v>
      </c>
      <c r="P607">
        <v>99.227432250976562</v>
      </c>
      <c r="Q607">
        <v>107.205078125</v>
      </c>
      <c r="R607">
        <v>154.91958618164062</v>
      </c>
      <c r="U607">
        <v>134.88677978515625</v>
      </c>
      <c r="V607">
        <v>154.87937927246094</v>
      </c>
      <c r="W607">
        <v>146.97978210449219</v>
      </c>
      <c r="Z607">
        <v>154.86045837402344</v>
      </c>
      <c r="AA607">
        <v>138.59297180175781</v>
      </c>
      <c r="AB607">
        <v>116.40550994873047</v>
      </c>
      <c r="AC607">
        <v>144.02098083496094</v>
      </c>
      <c r="AD607">
        <v>92.701988220214844</v>
      </c>
      <c r="AE607">
        <v>100.09780883789062</v>
      </c>
      <c r="AF607">
        <v>105.22308349609375</v>
      </c>
      <c r="AG607">
        <v>95.852371215820313</v>
      </c>
      <c r="AH607" s="2">
        <f t="shared" si="519"/>
        <v>24.862989141081304</v>
      </c>
      <c r="AI607" s="2">
        <f t="shared" si="520"/>
        <v>87.210113525390625</v>
      </c>
      <c r="AJ607" s="2">
        <f t="shared" si="521"/>
        <v>91.479231443843304</v>
      </c>
      <c r="AK607" s="2">
        <f t="shared" si="522"/>
        <v>128.77371515546525</v>
      </c>
      <c r="AL607" s="2">
        <f t="shared" si="523"/>
        <v>166.0681988670872</v>
      </c>
      <c r="AM607" s="2">
        <f t="shared" si="524"/>
        <v>154.91958618164062</v>
      </c>
      <c r="AN607" s="89"/>
      <c r="AO607" s="64">
        <f t="shared" ref="AO607" ca="1" si="553">AN605</f>
        <v>100.13906338533154</v>
      </c>
      <c r="AP607" s="88"/>
      <c r="AQ607" s="88"/>
      <c r="AR607" s="88"/>
      <c r="AS607" s="88"/>
      <c r="AT607" s="2"/>
      <c r="AU607" s="123"/>
      <c r="AV607" s="156"/>
    </row>
    <row r="608" spans="1:48">
      <c r="A608" s="14" t="str">
        <f>'data organization'!S609</f>
        <v>606:18:2.5:HI</v>
      </c>
      <c r="B608">
        <v>102.44525909423828</v>
      </c>
      <c r="C608">
        <v>101.50682830810547</v>
      </c>
      <c r="D608">
        <v>104.79133605957031</v>
      </c>
      <c r="E608">
        <v>110.57831573486328</v>
      </c>
      <c r="F608">
        <v>103.54009246826172</v>
      </c>
      <c r="G608">
        <v>99.317161560058594</v>
      </c>
      <c r="H608">
        <v>101.03761291503906</v>
      </c>
      <c r="I608">
        <v>98.378730773925781</v>
      </c>
      <c r="J608">
        <v>98.691535949707031</v>
      </c>
      <c r="K608">
        <v>109.63988494873047</v>
      </c>
      <c r="L608">
        <v>94.312202453613281</v>
      </c>
      <c r="M608">
        <v>83.676658630371094</v>
      </c>
      <c r="N608">
        <v>93.686576843261719</v>
      </c>
      <c r="O608">
        <v>88.838027954101563</v>
      </c>
      <c r="P608">
        <v>82.894638061523438</v>
      </c>
      <c r="Q608">
        <v>82.581825256347656</v>
      </c>
      <c r="R608">
        <v>92.435340881347656</v>
      </c>
      <c r="U608">
        <v>129.50332641601562</v>
      </c>
      <c r="V608">
        <v>96.189056396484375</v>
      </c>
      <c r="W608">
        <v>99.473564147949219</v>
      </c>
      <c r="Z608">
        <v>103.69649505615234</v>
      </c>
      <c r="AA608">
        <v>121.99588012695312</v>
      </c>
      <c r="AB608">
        <v>94.312202453613281</v>
      </c>
      <c r="AC608">
        <v>99.160751342773438</v>
      </c>
      <c r="AD608">
        <v>109.79629516601562</v>
      </c>
      <c r="AE608">
        <v>69.130996704101562</v>
      </c>
      <c r="AF608">
        <v>86.022735595703125</v>
      </c>
      <c r="AG608">
        <v>85.397117614746094</v>
      </c>
      <c r="AH608" s="2">
        <f t="shared" si="519"/>
        <v>12.3652085576662</v>
      </c>
      <c r="AI608" s="2">
        <f t="shared" si="520"/>
        <v>69.130996704101562</v>
      </c>
      <c r="AJ608" s="2">
        <f t="shared" si="521"/>
        <v>79.417560338985496</v>
      </c>
      <c r="AK608" s="2">
        <f t="shared" si="522"/>
        <v>97.9653731754848</v>
      </c>
      <c r="AL608" s="2">
        <f t="shared" si="523"/>
        <v>116.5131860119841</v>
      </c>
      <c r="AM608" s="2">
        <f t="shared" si="524"/>
        <v>129.50332641601562</v>
      </c>
      <c r="AN608" s="89">
        <f ca="1">INDIRECT("'calcBLUE(2)'!R"&amp;ROW('calcBLUE(2)'!$V$17)+(ROW(AN608)-ROW($AN$116))/3&amp;"C"&amp;COLUMN('calcBLUE(2)'!$V$17),FALSE)</f>
        <v>99.136659204144792</v>
      </c>
      <c r="AO608" s="64">
        <f t="shared" ref="AO608" ca="1" si="554">AN608</f>
        <v>99.136659204144792</v>
      </c>
      <c r="AP608" s="88">
        <f>AK608-AK611</f>
        <v>0.99987493242537084</v>
      </c>
      <c r="AQ608" s="88">
        <f>AK609-AK612</f>
        <v>1.0402020045689113</v>
      </c>
      <c r="AR608" s="88">
        <f>AK610-AK613</f>
        <v>2.5139841352190189</v>
      </c>
      <c r="AS608" s="88">
        <f>data3!AM608</f>
        <v>3.0242827630812208E-2</v>
      </c>
      <c r="AT608" s="2"/>
      <c r="AU608" s="123"/>
      <c r="AV608" s="156"/>
    </row>
    <row r="609" spans="1:48">
      <c r="A609" s="14" t="str">
        <f>'data organization'!S610</f>
        <v>607:18:2.5:LO</v>
      </c>
      <c r="B609">
        <v>97.99725341796875</v>
      </c>
      <c r="C609">
        <v>99.216064453125</v>
      </c>
      <c r="D609">
        <v>102.45479583740234</v>
      </c>
      <c r="E609">
        <v>111.31266021728516</v>
      </c>
      <c r="F609">
        <v>97.253379821777344</v>
      </c>
      <c r="G609">
        <v>98.100250244140625</v>
      </c>
      <c r="H609">
        <v>102.50629425048828</v>
      </c>
      <c r="I609">
        <v>94.335090637207031</v>
      </c>
      <c r="J609">
        <v>90.730140686035156</v>
      </c>
      <c r="K609">
        <v>101.95697021484375</v>
      </c>
      <c r="L609">
        <v>91.977569580078125</v>
      </c>
      <c r="M609">
        <v>86.776153564453125</v>
      </c>
      <c r="N609">
        <v>95.153350830078125</v>
      </c>
      <c r="O609">
        <v>85.374229431152344</v>
      </c>
      <c r="P609">
        <v>82.072555541992188</v>
      </c>
      <c r="Q609">
        <v>82.06683349609375</v>
      </c>
      <c r="R609">
        <v>92.88739013671875</v>
      </c>
      <c r="U609">
        <v>117.87022399902344</v>
      </c>
      <c r="V609">
        <v>97.156097412109375</v>
      </c>
      <c r="W609">
        <v>99.547950744628906</v>
      </c>
      <c r="Z609">
        <v>101.35614776611328</v>
      </c>
      <c r="AA609">
        <v>115.20942687988281</v>
      </c>
      <c r="AB609">
        <v>90.547035217285156</v>
      </c>
      <c r="AC609">
        <v>96.257728576660156</v>
      </c>
      <c r="AD609">
        <v>102.62645721435547</v>
      </c>
      <c r="AE609">
        <v>68.270774841308594</v>
      </c>
      <c r="AF609">
        <v>82.673377990722656</v>
      </c>
      <c r="AG609">
        <v>82.026779174804687</v>
      </c>
      <c r="AH609" s="2">
        <f t="shared" si="519"/>
        <v>10.724060579798891</v>
      </c>
      <c r="AI609" s="2">
        <f t="shared" si="520"/>
        <v>68.270774841308594</v>
      </c>
      <c r="AJ609" s="2">
        <f t="shared" si="521"/>
        <v>79.117944208077887</v>
      </c>
      <c r="AK609" s="2">
        <f t="shared" si="522"/>
        <v>95.204035077776226</v>
      </c>
      <c r="AL609" s="2">
        <f t="shared" si="523"/>
        <v>111.29012594747456</v>
      </c>
      <c r="AM609" s="2">
        <f t="shared" si="524"/>
        <v>117.87022399902344</v>
      </c>
      <c r="AN609" s="89"/>
      <c r="AO609" s="64">
        <f t="shared" ref="AO609" ca="1" si="555">AN608</f>
        <v>99.136659204144792</v>
      </c>
      <c r="AP609" s="88"/>
      <c r="AQ609" s="88"/>
      <c r="AR609" s="88"/>
      <c r="AS609" s="88"/>
      <c r="AT609" s="2"/>
      <c r="AU609" s="123"/>
      <c r="AV609" s="156"/>
    </row>
    <row r="610" spans="1:48">
      <c r="A610" s="14" t="str">
        <f>'data organization'!S611</f>
        <v>608:18:2.5:HS</v>
      </c>
      <c r="B610">
        <v>120.08567810058594</v>
      </c>
      <c r="C610">
        <v>153.235595703125</v>
      </c>
      <c r="D610">
        <v>154.89830017089844</v>
      </c>
      <c r="E610">
        <v>154.91722106933594</v>
      </c>
      <c r="F610">
        <v>140.61280822753906</v>
      </c>
      <c r="G610">
        <v>144.06118774414062</v>
      </c>
      <c r="H610">
        <v>154.90066528320312</v>
      </c>
      <c r="I610">
        <v>103.14175415039062</v>
      </c>
      <c r="J610">
        <v>85.580528259277344</v>
      </c>
      <c r="K610">
        <v>132.55947875976563</v>
      </c>
      <c r="L610">
        <v>98.534446716308594</v>
      </c>
      <c r="M610">
        <v>139.59815979003906</v>
      </c>
      <c r="N610">
        <v>140.76181030273437</v>
      </c>
      <c r="O610">
        <v>90.112152099609375</v>
      </c>
      <c r="P610">
        <v>99.482872009277344</v>
      </c>
      <c r="Q610">
        <v>107.38956451416016</v>
      </c>
      <c r="R610">
        <v>154.91722106933594</v>
      </c>
      <c r="U610">
        <v>137.27320861816406</v>
      </c>
      <c r="V610">
        <v>154.8675537109375</v>
      </c>
      <c r="W610">
        <v>140.6435546875</v>
      </c>
      <c r="Z610">
        <v>154.83680725097656</v>
      </c>
      <c r="AA610">
        <v>137.78408813476562</v>
      </c>
      <c r="AB610">
        <v>114.09475708007812</v>
      </c>
      <c r="AC610">
        <v>145.44952392578125</v>
      </c>
      <c r="AD610">
        <v>90.746009826660156</v>
      </c>
      <c r="AE610">
        <v>100.47623443603516</v>
      </c>
      <c r="AF610">
        <v>104.88014221191406</v>
      </c>
      <c r="AG610">
        <v>94.151824951171875</v>
      </c>
      <c r="AH610" s="2">
        <f t="shared" si="519"/>
        <v>24.612430065728006</v>
      </c>
      <c r="AI610" s="2">
        <f t="shared" si="520"/>
        <v>85.580528259277344</v>
      </c>
      <c r="AJ610" s="2">
        <f t="shared" si="521"/>
        <v>89.86682450154052</v>
      </c>
      <c r="AK610" s="2">
        <f t="shared" si="522"/>
        <v>126.78546960013253</v>
      </c>
      <c r="AL610" s="2">
        <f t="shared" si="523"/>
        <v>163.70411469872454</v>
      </c>
      <c r="AM610" s="2">
        <f t="shared" si="524"/>
        <v>154.91722106933594</v>
      </c>
      <c r="AN610" s="89"/>
      <c r="AO610" s="64">
        <f t="shared" ref="AO610" ca="1" si="556">AN608</f>
        <v>99.136659204144792</v>
      </c>
      <c r="AP610" s="88"/>
      <c r="AQ610" s="88"/>
      <c r="AR610" s="88"/>
      <c r="AS610" s="88"/>
      <c r="AT610" s="2"/>
      <c r="AU610" s="123"/>
      <c r="AV610" s="156"/>
    </row>
    <row r="611" spans="1:48">
      <c r="A611" s="14" t="str">
        <f>'data organization'!S612</f>
        <v>609:18:2.48:HI</v>
      </c>
      <c r="B611">
        <v>101.35042572021484</v>
      </c>
      <c r="C611">
        <v>100.56839752197266</v>
      </c>
      <c r="D611">
        <v>103.69649505615234</v>
      </c>
      <c r="E611">
        <v>109.48348236083984</v>
      </c>
      <c r="F611">
        <v>102.44525909423828</v>
      </c>
      <c r="G611">
        <v>98.378730773925781</v>
      </c>
      <c r="H611">
        <v>99.942779541015625</v>
      </c>
      <c r="I611">
        <v>97.440299987792969</v>
      </c>
      <c r="J611">
        <v>97.596702575683594</v>
      </c>
      <c r="K611">
        <v>108.38864898681641</v>
      </c>
      <c r="L611">
        <v>93.373771667480469</v>
      </c>
      <c r="M611">
        <v>82.894638061523438</v>
      </c>
      <c r="N611">
        <v>92.748146057128906</v>
      </c>
      <c r="O611">
        <v>87.89959716796875</v>
      </c>
      <c r="P611">
        <v>82.11260986328125</v>
      </c>
      <c r="Q611">
        <v>81.7998046875</v>
      </c>
      <c r="R611">
        <v>91.496910095214844</v>
      </c>
      <c r="U611">
        <v>128.09567260742187</v>
      </c>
      <c r="V611">
        <v>95.250633239746094</v>
      </c>
      <c r="W611">
        <v>98.378730773925781</v>
      </c>
      <c r="Z611">
        <v>102.60166168212891</v>
      </c>
      <c r="AA611">
        <v>120.58823394775391</v>
      </c>
      <c r="AB611">
        <v>93.373771667480469</v>
      </c>
      <c r="AC611">
        <v>98.06591796875</v>
      </c>
      <c r="AD611">
        <v>108.70145416259766</v>
      </c>
      <c r="AE611">
        <v>68.505378723144531</v>
      </c>
      <c r="AF611">
        <v>85.240707397460938</v>
      </c>
      <c r="AG611">
        <v>84.615089416503906</v>
      </c>
      <c r="AH611" s="2">
        <f t="shared" si="519"/>
        <v>12.191748763493326</v>
      </c>
      <c r="AI611" s="2">
        <f t="shared" si="520"/>
        <v>68.505378723144531</v>
      </c>
      <c r="AJ611" s="2">
        <f t="shared" si="521"/>
        <v>78.677875097819438</v>
      </c>
      <c r="AK611" s="2">
        <f t="shared" si="522"/>
        <v>96.965498243059429</v>
      </c>
      <c r="AL611" s="2">
        <f t="shared" si="523"/>
        <v>115.25312138829942</v>
      </c>
      <c r="AM611" s="2">
        <f t="shared" si="524"/>
        <v>128.09567260742187</v>
      </c>
      <c r="AN611" s="89">
        <f ca="1">INDIRECT("'calcBLUE(2)'!R"&amp;ROW('calcBLUE(2)'!$V$17)+(ROW(AN611)-ROW($AN$116))/3&amp;"C"&amp;COLUMN('calcBLUE(2)'!$V$17),FALSE)</f>
        <v>98.134212450003389</v>
      </c>
      <c r="AO611" s="64">
        <f t="shared" ref="AO611" ca="1" si="557">AN611</f>
        <v>98.134212450003389</v>
      </c>
      <c r="AP611" s="88">
        <f>AK611-AK614</f>
        <v>1.0333895002092675</v>
      </c>
      <c r="AQ611" s="88">
        <f>AK612-AK615</f>
        <v>1.0577774047851563</v>
      </c>
      <c r="AR611" s="88">
        <f>AK613-AK616</f>
        <v>2.9038963317871094</v>
      </c>
      <c r="AS611" s="88">
        <f>data3!AM611</f>
        <v>3.0402891097530027E-2</v>
      </c>
      <c r="AT611" s="2"/>
      <c r="AU611" s="123"/>
      <c r="AV611" s="156"/>
    </row>
    <row r="612" spans="1:48">
      <c r="A612" s="14" t="str">
        <f>'data organization'!S613</f>
        <v>610:18:2.48:LO</v>
      </c>
      <c r="B612">
        <v>96.692604064941406</v>
      </c>
      <c r="C612">
        <v>97.980087280273438</v>
      </c>
      <c r="D612">
        <v>101.43625640869141</v>
      </c>
      <c r="E612">
        <v>110.11100769042969</v>
      </c>
      <c r="F612">
        <v>96.1776123046875</v>
      </c>
      <c r="G612">
        <v>97.093154907226563</v>
      </c>
      <c r="H612">
        <v>101.84825134277344</v>
      </c>
      <c r="I612">
        <v>93.482490539550781</v>
      </c>
      <c r="J612">
        <v>89.385444641113281</v>
      </c>
      <c r="K612">
        <v>100.95559692382812</v>
      </c>
      <c r="L612">
        <v>91.096359252929688</v>
      </c>
      <c r="M612">
        <v>85.814834594726563</v>
      </c>
      <c r="N612">
        <v>94.111923217773437</v>
      </c>
      <c r="O612">
        <v>84.315635681152344</v>
      </c>
      <c r="P612">
        <v>81.271461486816406</v>
      </c>
      <c r="Q612">
        <v>81.345848083496094</v>
      </c>
      <c r="R612">
        <v>91.508354187011719</v>
      </c>
      <c r="U612">
        <v>116.42252349853516</v>
      </c>
      <c r="V612">
        <v>96.269172668457031</v>
      </c>
      <c r="W612">
        <v>98.500801086425781</v>
      </c>
      <c r="Z612">
        <v>100.16593933105469</v>
      </c>
      <c r="AA612">
        <v>113.51567840576172</v>
      </c>
      <c r="AB612">
        <v>89.517051696777344</v>
      </c>
      <c r="AC612">
        <v>95.181961059570313</v>
      </c>
      <c r="AD612">
        <v>101.63080596923828</v>
      </c>
      <c r="AE612">
        <v>67.515449523925781</v>
      </c>
      <c r="AF612">
        <v>81.832229614257813</v>
      </c>
      <c r="AG612">
        <v>81.408790588378906</v>
      </c>
      <c r="AH612" s="2">
        <f t="shared" si="519"/>
        <v>10.56800235733675</v>
      </c>
      <c r="AI612" s="2">
        <f t="shared" si="520"/>
        <v>67.515449523925781</v>
      </c>
      <c r="AJ612" s="2">
        <f t="shared" si="521"/>
        <v>78.311829537202186</v>
      </c>
      <c r="AK612" s="2">
        <f t="shared" si="522"/>
        <v>94.163833073207314</v>
      </c>
      <c r="AL612" s="2">
        <f t="shared" si="523"/>
        <v>110.01583660921244</v>
      </c>
      <c r="AM612" s="2">
        <f t="shared" si="524"/>
        <v>116.42252349853516</v>
      </c>
      <c r="AN612" s="89"/>
      <c r="AO612" s="64">
        <f t="shared" ref="AO612" ca="1" si="558">AN611</f>
        <v>98.134212450003389</v>
      </c>
      <c r="AP612" s="88"/>
      <c r="AQ612" s="88"/>
      <c r="AR612" s="88"/>
      <c r="AS612" s="88"/>
      <c r="AT612" s="2"/>
      <c r="AU612" s="123"/>
      <c r="AV612" s="156"/>
    </row>
    <row r="613" spans="1:48">
      <c r="A613" s="14" t="str">
        <f>'data organization'!S614</f>
        <v>611:18:2.48:HS</v>
      </c>
      <c r="B613">
        <v>110.70076751708984</v>
      </c>
      <c r="C613">
        <v>143.83177185058594</v>
      </c>
      <c r="D613">
        <v>150.91539001464844</v>
      </c>
      <c r="E613">
        <v>154.91485595703125</v>
      </c>
      <c r="F613">
        <v>130.92988586425781</v>
      </c>
      <c r="G613">
        <v>138.8980712890625</v>
      </c>
      <c r="H613">
        <v>154.89593505859375</v>
      </c>
      <c r="I613">
        <v>101.50743865966797</v>
      </c>
      <c r="J613">
        <v>84.568244934082031</v>
      </c>
      <c r="K613">
        <v>122.37987518310547</v>
      </c>
      <c r="L613">
        <v>98.021209716796875</v>
      </c>
      <c r="M613">
        <v>142.33226013183594</v>
      </c>
      <c r="N613">
        <v>137.11947631835937</v>
      </c>
      <c r="O613">
        <v>87.375679016113281</v>
      </c>
      <c r="P613">
        <v>99.575111389160156</v>
      </c>
      <c r="Q613">
        <v>107.58113861083984</v>
      </c>
      <c r="R613">
        <v>154.91012573242187</v>
      </c>
      <c r="U613">
        <v>137.34652709960937</v>
      </c>
      <c r="V613">
        <v>154.64759826660156</v>
      </c>
      <c r="W613">
        <v>136.22544860839844</v>
      </c>
      <c r="Z613">
        <v>147.55924987792969</v>
      </c>
      <c r="AA613">
        <v>142.89753723144531</v>
      </c>
      <c r="AB613">
        <v>111.00587463378906</v>
      </c>
      <c r="AC613">
        <v>144.20782470703125</v>
      </c>
      <c r="AD613">
        <v>87.86053466796875</v>
      </c>
      <c r="AE613">
        <v>100.34851837158203</v>
      </c>
      <c r="AF613">
        <v>104.10910034179687</v>
      </c>
      <c r="AG613">
        <v>92.936141967773437</v>
      </c>
      <c r="AH613" s="2">
        <f t="shared" si="519"/>
        <v>24.239942988533645</v>
      </c>
      <c r="AI613" s="2">
        <f t="shared" si="520"/>
        <v>84.568244934082031</v>
      </c>
      <c r="AJ613" s="2">
        <f t="shared" si="521"/>
        <v>87.911570982113034</v>
      </c>
      <c r="AK613" s="2">
        <f t="shared" si="522"/>
        <v>124.27148546491351</v>
      </c>
      <c r="AL613" s="2">
        <f t="shared" si="523"/>
        <v>160.63139994771399</v>
      </c>
      <c r="AM613" s="2">
        <f t="shared" si="524"/>
        <v>154.91485595703125</v>
      </c>
      <c r="AN613" s="89"/>
      <c r="AO613" s="64">
        <f t="shared" ref="AO613" ca="1" si="559">AN611</f>
        <v>98.134212450003389</v>
      </c>
      <c r="AP613" s="88"/>
      <c r="AQ613" s="88"/>
      <c r="AR613" s="88"/>
      <c r="AS613" s="88"/>
      <c r="AT613" s="2"/>
      <c r="AU613" s="123"/>
      <c r="AV613" s="156"/>
    </row>
    <row r="614" spans="1:48">
      <c r="A614" s="14" t="str">
        <f>'data organization'!S615</f>
        <v>612:18:2.46:HI</v>
      </c>
      <c r="B614">
        <v>100.25559234619141</v>
      </c>
      <c r="C614">
        <v>99.473564147949219</v>
      </c>
      <c r="D614">
        <v>102.60166168212891</v>
      </c>
      <c r="E614">
        <v>108.23223876953125</v>
      </c>
      <c r="F614">
        <v>101.35042572021484</v>
      </c>
      <c r="G614">
        <v>97.283897399902344</v>
      </c>
      <c r="H614">
        <v>99.004348754882813</v>
      </c>
      <c r="I614">
        <v>96.345466613769531</v>
      </c>
      <c r="J614">
        <v>96.658271789550781</v>
      </c>
      <c r="K614">
        <v>107.29381561279297</v>
      </c>
      <c r="L614">
        <v>92.435340881347656</v>
      </c>
      <c r="M614">
        <v>81.956207275390625</v>
      </c>
      <c r="N614">
        <v>91.809722900390625</v>
      </c>
      <c r="O614">
        <v>86.961166381835938</v>
      </c>
      <c r="P614">
        <v>81.174179077148438</v>
      </c>
      <c r="Q614">
        <v>80.861373901367188</v>
      </c>
      <c r="R614">
        <v>90.402076721191406</v>
      </c>
      <c r="U614">
        <v>126.84443664550781</v>
      </c>
      <c r="V614">
        <v>94.155792236328125</v>
      </c>
      <c r="W614">
        <v>97.440299987792969</v>
      </c>
      <c r="Z614">
        <v>101.50682830810547</v>
      </c>
      <c r="AA614">
        <v>119.33699798583984</v>
      </c>
      <c r="AB614">
        <v>92.278938293457031</v>
      </c>
      <c r="AC614">
        <v>97.127487182617188</v>
      </c>
      <c r="AD614">
        <v>107.60662078857422</v>
      </c>
      <c r="AE614">
        <v>67.723350524902344</v>
      </c>
      <c r="AF614">
        <v>84.302284240722656</v>
      </c>
      <c r="AG614">
        <v>83.676658630371094</v>
      </c>
      <c r="AH614" s="2">
        <f t="shared" si="519"/>
        <v>12.095409536167695</v>
      </c>
      <c r="AI614" s="2">
        <f t="shared" si="520"/>
        <v>67.723350524902344</v>
      </c>
      <c r="AJ614" s="2">
        <f t="shared" si="521"/>
        <v>77.788994438598621</v>
      </c>
      <c r="AK614" s="2">
        <f t="shared" si="522"/>
        <v>95.932108742850161</v>
      </c>
      <c r="AL614" s="2">
        <f t="shared" si="523"/>
        <v>114.0752230471017</v>
      </c>
      <c r="AM614" s="2">
        <f t="shared" si="524"/>
        <v>126.84443664550781</v>
      </c>
      <c r="AN614" s="89">
        <f ca="1">INDIRECT("'calcBLUE(2)'!R"&amp;ROW('calcBLUE(2)'!$V$17)+(ROW(AN614)-ROW($AN$116))/3&amp;"C"&amp;COLUMN('calcBLUE(2)'!$V$17),FALSE)</f>
        <v>97.1264601369828</v>
      </c>
      <c r="AO614" s="64">
        <f t="shared" ref="AO614" ca="1" si="560">AN614</f>
        <v>97.1264601369828</v>
      </c>
      <c r="AP614" s="88">
        <f>AK614-AK617</f>
        <v>1.0278047834123782</v>
      </c>
      <c r="AQ614" s="88">
        <f>AK615-AK618</f>
        <v>1.1107071467808396</v>
      </c>
      <c r="AR614" s="88">
        <f>AK616-AK619</f>
        <v>2.6209207262311764</v>
      </c>
      <c r="AS614" s="88">
        <f>data3!AM614</f>
        <v>3.0693215708578858E-2</v>
      </c>
      <c r="AT614" s="2"/>
      <c r="AU614" s="123"/>
      <c r="AV614" s="156"/>
    </row>
    <row r="615" spans="1:48">
      <c r="A615" s="14" t="str">
        <f>'data organization'!S616</f>
        <v>613:18:2.46:LO</v>
      </c>
      <c r="B615">
        <v>95.628288269042969</v>
      </c>
      <c r="C615">
        <v>96.955825805664063</v>
      </c>
      <c r="D615">
        <v>100.33188629150391</v>
      </c>
      <c r="E615">
        <v>108.49736785888672</v>
      </c>
      <c r="F615">
        <v>95.124740600585937</v>
      </c>
      <c r="G615">
        <v>96.492332458496094</v>
      </c>
      <c r="H615">
        <v>100.85260009765625</v>
      </c>
      <c r="I615">
        <v>92.566947937011719</v>
      </c>
      <c r="J615">
        <v>88.21240234375</v>
      </c>
      <c r="K615">
        <v>99.782562255859375</v>
      </c>
      <c r="L615">
        <v>90.186538696289063</v>
      </c>
      <c r="M615">
        <v>84.721900939941406</v>
      </c>
      <c r="N615">
        <v>93.173492431640625</v>
      </c>
      <c r="O615">
        <v>83.548866271972656</v>
      </c>
      <c r="P615">
        <v>79.898147583007813</v>
      </c>
      <c r="Q615">
        <v>80.310142517089844</v>
      </c>
      <c r="R615">
        <v>90.398262023925781</v>
      </c>
      <c r="U615">
        <v>115.77592468261719</v>
      </c>
      <c r="V615">
        <v>95.2105712890625</v>
      </c>
      <c r="W615">
        <v>97.138931274414063</v>
      </c>
      <c r="Z615">
        <v>98.769744873046875</v>
      </c>
      <c r="AA615">
        <v>112.07942199707031</v>
      </c>
      <c r="AB615">
        <v>88.469902038574219</v>
      </c>
      <c r="AC615">
        <v>93.99176025390625</v>
      </c>
      <c r="AD615">
        <v>100.42916107177734</v>
      </c>
      <c r="AE615">
        <v>66.788742065429688</v>
      </c>
      <c r="AF615">
        <v>81.036849975585938</v>
      </c>
      <c r="AG615">
        <v>80.596244812011719</v>
      </c>
      <c r="AH615" s="2">
        <f t="shared" si="519"/>
        <v>10.483993888558762</v>
      </c>
      <c r="AI615" s="2">
        <f t="shared" si="520"/>
        <v>66.788742065429688</v>
      </c>
      <c r="AJ615" s="2">
        <f t="shared" si="521"/>
        <v>77.380064835584022</v>
      </c>
      <c r="AK615" s="2">
        <f t="shared" si="522"/>
        <v>93.106055668422158</v>
      </c>
      <c r="AL615" s="2">
        <f t="shared" si="523"/>
        <v>108.83204650126029</v>
      </c>
      <c r="AM615" s="2">
        <f t="shared" si="524"/>
        <v>115.77592468261719</v>
      </c>
      <c r="AN615" s="89"/>
      <c r="AO615" s="64">
        <f t="shared" ref="AO615" ca="1" si="561">AN614</f>
        <v>97.1264601369828</v>
      </c>
      <c r="AP615" s="88"/>
      <c r="AQ615" s="88"/>
      <c r="AR615" s="88"/>
      <c r="AS615" s="88"/>
      <c r="AT615" s="2"/>
      <c r="AU615" s="123"/>
      <c r="AV615" s="156"/>
    </row>
    <row r="616" spans="1:48">
      <c r="A616" s="14" t="str">
        <f>'data organization'!S617</f>
        <v>614:18:2.46:HS</v>
      </c>
      <c r="B616">
        <v>103.87022399902344</v>
      </c>
      <c r="C616">
        <v>139.36163330078125</v>
      </c>
      <c r="D616">
        <v>141.13076782226562</v>
      </c>
      <c r="E616">
        <v>154.91485595703125</v>
      </c>
      <c r="F616">
        <v>121.44327545166016</v>
      </c>
      <c r="G616">
        <v>135.31959533691406</v>
      </c>
      <c r="H616">
        <v>154.88883972167969</v>
      </c>
      <c r="I616">
        <v>101.82673645019531</v>
      </c>
      <c r="J616">
        <v>83.208282470703125</v>
      </c>
      <c r="K616">
        <v>109.00732421875</v>
      </c>
      <c r="L616">
        <v>97.437019348144531</v>
      </c>
      <c r="M616">
        <v>143.86251831054687</v>
      </c>
      <c r="N616">
        <v>138.60243225097656</v>
      </c>
      <c r="O616">
        <v>84.397956848144531</v>
      </c>
      <c r="P616">
        <v>99.740669250488281</v>
      </c>
      <c r="Q616">
        <v>106.17860412597656</v>
      </c>
      <c r="R616">
        <v>154.91012573242187</v>
      </c>
      <c r="U616">
        <v>133.68765258789062</v>
      </c>
      <c r="V616">
        <v>152.31791687011719</v>
      </c>
      <c r="W616">
        <v>132.40809631347656</v>
      </c>
      <c r="Z616">
        <v>142.34408569335937</v>
      </c>
      <c r="AA616">
        <v>144.04463195800781</v>
      </c>
      <c r="AB616">
        <v>105.86167907714844</v>
      </c>
      <c r="AC616">
        <v>137.07453918457031</v>
      </c>
      <c r="AD616">
        <v>85.055465698242187</v>
      </c>
      <c r="AE616">
        <v>100.1214599609375</v>
      </c>
      <c r="AF616">
        <v>103.68810272216797</v>
      </c>
      <c r="AG616">
        <v>91.588005065917969</v>
      </c>
      <c r="AH616" s="2">
        <f t="shared" si="519"/>
        <v>24.085815037612949</v>
      </c>
      <c r="AI616" s="2">
        <f t="shared" si="520"/>
        <v>83.208282470703125</v>
      </c>
      <c r="AJ616" s="2">
        <f t="shared" si="521"/>
        <v>85.238866576706982</v>
      </c>
      <c r="AK616" s="2">
        <f t="shared" si="522"/>
        <v>121.3675891331264</v>
      </c>
      <c r="AL616" s="2">
        <f t="shared" si="523"/>
        <v>157.49631168954582</v>
      </c>
      <c r="AM616" s="2">
        <f t="shared" si="524"/>
        <v>154.91485595703125</v>
      </c>
      <c r="AN616" s="89"/>
      <c r="AO616" s="64">
        <f t="shared" ref="AO616" ca="1" si="562">AN614</f>
        <v>97.1264601369828</v>
      </c>
      <c r="AP616" s="88"/>
      <c r="AQ616" s="88"/>
      <c r="AR616" s="88"/>
      <c r="AS616" s="88"/>
      <c r="AT616" s="2"/>
      <c r="AU616" s="123"/>
      <c r="AV616" s="156"/>
    </row>
    <row r="617" spans="1:48">
      <c r="A617" s="14" t="str">
        <f>'data organization'!S618</f>
        <v>615:18:2.44:HI</v>
      </c>
      <c r="B617">
        <v>99.160751342773438</v>
      </c>
      <c r="C617">
        <v>98.378730773925781</v>
      </c>
      <c r="D617">
        <v>101.50682830810547</v>
      </c>
      <c r="E617">
        <v>107.13740539550781</v>
      </c>
      <c r="F617">
        <v>100.25559234619141</v>
      </c>
      <c r="G617">
        <v>96.189056396484375</v>
      </c>
      <c r="H617">
        <v>97.909515380859375</v>
      </c>
      <c r="I617">
        <v>95.407035827636719</v>
      </c>
      <c r="J617">
        <v>95.563438415527344</v>
      </c>
      <c r="K617">
        <v>106.198974609375</v>
      </c>
      <c r="L617">
        <v>91.496910095214844</v>
      </c>
      <c r="M617">
        <v>81.174179077148438</v>
      </c>
      <c r="N617">
        <v>90.714881896972656</v>
      </c>
      <c r="O617">
        <v>86.022735595703125</v>
      </c>
      <c r="P617">
        <v>80.392158508300781</v>
      </c>
      <c r="Q617">
        <v>80.079345703125</v>
      </c>
      <c r="R617">
        <v>89.463645935058594</v>
      </c>
      <c r="U617">
        <v>125.43679046630859</v>
      </c>
      <c r="V617">
        <v>93.217361450195313</v>
      </c>
      <c r="W617">
        <v>96.345466613769531</v>
      </c>
      <c r="Z617">
        <v>100.41199493408203</v>
      </c>
      <c r="AA617">
        <v>118.08575439453125</v>
      </c>
      <c r="AB617">
        <v>91.340507507324219</v>
      </c>
      <c r="AC617">
        <v>96.03265380859375</v>
      </c>
      <c r="AD617">
        <v>106.35538482666016</v>
      </c>
      <c r="AE617">
        <v>66.941329956054688</v>
      </c>
      <c r="AF617">
        <v>83.363853454589844</v>
      </c>
      <c r="AG617">
        <v>82.738227844238281</v>
      </c>
      <c r="AH617" s="2">
        <f t="shared" si="519"/>
        <v>11.95770769810049</v>
      </c>
      <c r="AI617" s="2">
        <f t="shared" si="520"/>
        <v>66.941329956054688</v>
      </c>
      <c r="AJ617" s="2">
        <f t="shared" si="521"/>
        <v>76.967742412287052</v>
      </c>
      <c r="AK617" s="2">
        <f t="shared" si="522"/>
        <v>94.904303959437783</v>
      </c>
      <c r="AL617" s="2">
        <f t="shared" si="523"/>
        <v>112.84086550658851</v>
      </c>
      <c r="AM617" s="2">
        <f t="shared" si="524"/>
        <v>125.43679046630859</v>
      </c>
      <c r="AN617" s="89">
        <f ca="1">INDIRECT("'calcBLUE(2)'!R"&amp;ROW('calcBLUE(2)'!$V$17)+(ROW(AN617)-ROW($AN$116))/3&amp;"C"&amp;COLUMN('calcBLUE(2)'!$V$17),FALSE)</f>
        <v>96.109084551709174</v>
      </c>
      <c r="AO617" s="64">
        <f t="shared" ref="AO617" ca="1" si="563">AN617</f>
        <v>96.109084551709174</v>
      </c>
      <c r="AP617" s="88">
        <f>AK617-AK620</f>
        <v>1.0389747619628906</v>
      </c>
      <c r="AQ617" s="88">
        <f>AK618-AK621</f>
        <v>1.0418368748256057</v>
      </c>
      <c r="AR617" s="88">
        <f>AK619-AK622</f>
        <v>2.5521643502371631</v>
      </c>
      <c r="AS617" s="88">
        <f>data3!AM617</f>
        <v>3.3048191378193703E-2</v>
      </c>
      <c r="AT617" s="2"/>
      <c r="AU617" s="123"/>
      <c r="AV617" s="156"/>
    </row>
    <row r="618" spans="1:48">
      <c r="A618" s="14" t="str">
        <f>'data organization'!S619</f>
        <v>616:18:2.44:LO</v>
      </c>
      <c r="B618">
        <v>94.558250427246094</v>
      </c>
      <c r="C618">
        <v>96.126113891601563</v>
      </c>
      <c r="D618">
        <v>98.809799194335938</v>
      </c>
      <c r="E618">
        <v>106.48889923095703</v>
      </c>
      <c r="F618">
        <v>94.209197998046875</v>
      </c>
      <c r="G618">
        <v>95.559623718261719</v>
      </c>
      <c r="H618">
        <v>98.87274169921875</v>
      </c>
      <c r="I618">
        <v>91.433967590332031</v>
      </c>
      <c r="J618">
        <v>87.188140869140625</v>
      </c>
      <c r="K618">
        <v>98.661018371582031</v>
      </c>
      <c r="L618">
        <v>89.162277221679688</v>
      </c>
      <c r="M618">
        <v>83.983749389648438</v>
      </c>
      <c r="N618">
        <v>92.14923095703125</v>
      </c>
      <c r="O618">
        <v>82.913711547851562</v>
      </c>
      <c r="P618">
        <v>78.816665649414063</v>
      </c>
      <c r="Q618">
        <v>79.394599914550781</v>
      </c>
      <c r="R618">
        <v>89.528495788574219</v>
      </c>
      <c r="U618">
        <v>113.60150909423828</v>
      </c>
      <c r="V618">
        <v>94.306480407714844</v>
      </c>
      <c r="W618">
        <v>96.028839111328125</v>
      </c>
      <c r="Z618">
        <v>97.407875061035156</v>
      </c>
      <c r="AA618">
        <v>110.89494323730469</v>
      </c>
      <c r="AB618">
        <v>87.514305114746094</v>
      </c>
      <c r="AC618">
        <v>93.133438110351563</v>
      </c>
      <c r="AD618">
        <v>99.12451171875</v>
      </c>
      <c r="AE618">
        <v>65.95330810546875</v>
      </c>
      <c r="AF618">
        <v>80.2471923828125</v>
      </c>
      <c r="AG618">
        <v>79.800872802734375</v>
      </c>
      <c r="AH618" s="2">
        <f t="shared" si="519"/>
        <v>10.216514166529361</v>
      </c>
      <c r="AI618" s="2">
        <f t="shared" si="520"/>
        <v>65.95330810546875</v>
      </c>
      <c r="AJ618" s="2">
        <f t="shared" si="521"/>
        <v>76.670577271847279</v>
      </c>
      <c r="AK618" s="2">
        <f t="shared" si="522"/>
        <v>91.995348521641318</v>
      </c>
      <c r="AL618" s="2">
        <f t="shared" si="523"/>
        <v>107.32011977143536</v>
      </c>
      <c r="AM618" s="2">
        <f t="shared" si="524"/>
        <v>113.60150909423828</v>
      </c>
      <c r="AN618" s="89"/>
      <c r="AO618" s="64">
        <f t="shared" ref="AO618" ca="1" si="564">AN617</f>
        <v>96.109084551709174</v>
      </c>
      <c r="AP618" s="88"/>
      <c r="AQ618" s="88"/>
      <c r="AR618" s="88"/>
      <c r="AS618" s="88"/>
      <c r="AT618" s="2"/>
      <c r="AU618" s="123"/>
      <c r="AV618" s="156"/>
    </row>
    <row r="619" spans="1:48">
      <c r="A619" s="14" t="str">
        <f>'data organization'!S620</f>
        <v>617:18:2.44:HS</v>
      </c>
      <c r="B619">
        <v>101.54528045654297</v>
      </c>
      <c r="C619">
        <v>137.23773193359375</v>
      </c>
      <c r="D619">
        <v>136.03150939941406</v>
      </c>
      <c r="E619">
        <v>154.91012573242187</v>
      </c>
      <c r="F619">
        <v>114.46608734130859</v>
      </c>
      <c r="G619">
        <v>132.89532470703125</v>
      </c>
      <c r="H619">
        <v>154.89356994628906</v>
      </c>
      <c r="I619">
        <v>101.50507354736328</v>
      </c>
      <c r="J619">
        <v>81.8577880859375</v>
      </c>
      <c r="K619">
        <v>104.62470245361328</v>
      </c>
      <c r="L619">
        <v>96.618675231933594</v>
      </c>
      <c r="M619">
        <v>142.57115173339844</v>
      </c>
      <c r="N619">
        <v>143.02052307128906</v>
      </c>
      <c r="O619">
        <v>82.368659973144531</v>
      </c>
      <c r="P619">
        <v>99.161209106445313</v>
      </c>
      <c r="Q619">
        <v>104.759521484375</v>
      </c>
      <c r="R619">
        <v>152.75311279296875</v>
      </c>
      <c r="U619">
        <v>123.15090942382812</v>
      </c>
      <c r="V619">
        <v>143.50302124023437</v>
      </c>
      <c r="W619">
        <v>128.07514953613281</v>
      </c>
      <c r="Z619">
        <v>139.70932006835937</v>
      </c>
      <c r="AA619">
        <v>140.88479614257812</v>
      </c>
      <c r="AB619">
        <v>106.97802734375</v>
      </c>
      <c r="AC619">
        <v>126.98245239257813</v>
      </c>
      <c r="AD619">
        <v>82.375755310058594</v>
      </c>
      <c r="AE619">
        <v>99.499427795410156</v>
      </c>
      <c r="AF619">
        <v>101.96627807617187</v>
      </c>
      <c r="AG619">
        <v>90.561531066894531</v>
      </c>
      <c r="AH619" s="2">
        <f t="shared" si="519"/>
        <v>23.536343634895299</v>
      </c>
      <c r="AI619" s="2">
        <f t="shared" si="520"/>
        <v>81.8577880859375</v>
      </c>
      <c r="AJ619" s="2">
        <f t="shared" si="521"/>
        <v>83.442152954552284</v>
      </c>
      <c r="AK619" s="2">
        <f t="shared" si="522"/>
        <v>118.74666840689522</v>
      </c>
      <c r="AL619" s="2">
        <f t="shared" si="523"/>
        <v>154.05118385923817</v>
      </c>
      <c r="AM619" s="2">
        <f t="shared" si="524"/>
        <v>154.91012573242187</v>
      </c>
      <c r="AN619" s="89"/>
      <c r="AO619" s="64">
        <f t="shared" ref="AO619" ca="1" si="565">AN617</f>
        <v>96.109084551709174</v>
      </c>
      <c r="AP619" s="88"/>
      <c r="AQ619" s="88"/>
      <c r="AR619" s="88"/>
      <c r="AS619" s="88"/>
      <c r="AT619" s="2"/>
      <c r="AU619" s="123"/>
      <c r="AV619" s="156"/>
    </row>
    <row r="620" spans="1:48">
      <c r="A620" s="14" t="str">
        <f>'data organization'!S621</f>
        <v>618:18:2.42:HI</v>
      </c>
      <c r="B620">
        <v>98.06591796875</v>
      </c>
      <c r="C620">
        <v>97.283897399902344</v>
      </c>
      <c r="D620">
        <v>100.41199493408203</v>
      </c>
      <c r="E620">
        <v>106.04257202148437</v>
      </c>
      <c r="F620">
        <v>99.160751342773438</v>
      </c>
      <c r="G620">
        <v>95.250633239746094</v>
      </c>
      <c r="H620">
        <v>96.814682006835938</v>
      </c>
      <c r="I620">
        <v>94.312202453613281</v>
      </c>
      <c r="J620">
        <v>94.468605041503906</v>
      </c>
      <c r="K620">
        <v>104.94773864746094</v>
      </c>
      <c r="L620">
        <v>90.402076721191406</v>
      </c>
      <c r="M620">
        <v>80.235748291015625</v>
      </c>
      <c r="N620">
        <v>89.776458740234375</v>
      </c>
      <c r="O620">
        <v>85.084304809570313</v>
      </c>
      <c r="P620">
        <v>79.453727722167969</v>
      </c>
      <c r="Q620">
        <v>79.140914916992188</v>
      </c>
      <c r="R620">
        <v>88.525215148925781</v>
      </c>
      <c r="U620">
        <v>124.02914428710937</v>
      </c>
      <c r="V620">
        <v>92.122528076171875</v>
      </c>
      <c r="W620">
        <v>95.250633239746094</v>
      </c>
      <c r="Z620">
        <v>99.317161560058594</v>
      </c>
      <c r="AA620">
        <v>116.83451843261719</v>
      </c>
      <c r="AB620">
        <v>90.402076721191406</v>
      </c>
      <c r="AC620">
        <v>95.094223022460938</v>
      </c>
      <c r="AD620">
        <v>105.26055145263672</v>
      </c>
      <c r="AE620">
        <v>66.315711975097656</v>
      </c>
      <c r="AF620">
        <v>82.425422668457031</v>
      </c>
      <c r="AG620">
        <v>81.7998046875</v>
      </c>
      <c r="AH620" s="2">
        <f t="shared" si="519"/>
        <v>11.829069718376642</v>
      </c>
      <c r="AI620" s="2">
        <f t="shared" si="520"/>
        <v>66.315711975097656</v>
      </c>
      <c r="AJ620" s="2">
        <f t="shared" si="521"/>
        <v>76.121724619909926</v>
      </c>
      <c r="AK620" s="2">
        <f t="shared" si="522"/>
        <v>93.865329197474892</v>
      </c>
      <c r="AL620" s="2">
        <f t="shared" si="523"/>
        <v>111.60893377503986</v>
      </c>
      <c r="AM620" s="2">
        <f t="shared" si="524"/>
        <v>124.02914428710937</v>
      </c>
      <c r="AN620" s="89">
        <f ca="1">INDIRECT("'calcBLUE(2)'!R"&amp;ROW('calcBLUE(2)'!$V$17)+(ROW(AN620)-ROW($AN$116))/3&amp;"C"&amp;COLUMN('calcBLUE(2)'!$V$17),FALSE)</f>
        <v>95.013649542068677</v>
      </c>
      <c r="AO620" s="64">
        <f t="shared" ref="AO620" ca="1" si="566">AN620</f>
        <v>95.013649542068677</v>
      </c>
      <c r="AP620" s="88">
        <f>AK620-AK623</f>
        <v>1.0445632934570312</v>
      </c>
      <c r="AQ620" s="88">
        <f>AK621-AK624</f>
        <v>0.99585533142089844</v>
      </c>
      <c r="AR620" s="88">
        <f>AK622-AK625</f>
        <v>2.3978377750941604</v>
      </c>
      <c r="AS620" s="88">
        <f>data3!AM620</f>
        <v>3.2016008130965723E-2</v>
      </c>
      <c r="AT620" s="2"/>
      <c r="AU620" s="123"/>
      <c r="AV620" s="156"/>
    </row>
    <row r="621" spans="1:48">
      <c r="A621" s="14" t="str">
        <f>'data organization'!S622</f>
        <v>619:18:2.42:LO</v>
      </c>
      <c r="B621">
        <v>93.596931457519531</v>
      </c>
      <c r="C621">
        <v>95.365074157714844</v>
      </c>
      <c r="D621">
        <v>97.493705749511719</v>
      </c>
      <c r="E621">
        <v>104.93247985839844</v>
      </c>
      <c r="F621">
        <v>93.362327575683594</v>
      </c>
      <c r="G621">
        <v>94.666969299316406</v>
      </c>
      <c r="H621">
        <v>97.590980529785156</v>
      </c>
      <c r="I621">
        <v>90.209426879882813</v>
      </c>
      <c r="J621">
        <v>86.289772033691406</v>
      </c>
      <c r="K621">
        <v>97.81414794921875</v>
      </c>
      <c r="L621">
        <v>88.195236206054687</v>
      </c>
      <c r="M621">
        <v>82.98809814453125</v>
      </c>
      <c r="N621">
        <v>90.9761962890625</v>
      </c>
      <c r="O621">
        <v>81.900894165039062</v>
      </c>
      <c r="P621">
        <v>77.986953735351563</v>
      </c>
      <c r="Q621">
        <v>78.484779357910156</v>
      </c>
      <c r="R621">
        <v>88.00640869140625</v>
      </c>
      <c r="U621">
        <v>112.12519836425781</v>
      </c>
      <c r="V621">
        <v>93.219268798828125</v>
      </c>
      <c r="W621">
        <v>94.9359130859375</v>
      </c>
      <c r="Z621">
        <v>96.509498596191406</v>
      </c>
      <c r="AA621">
        <v>109.65323638916016</v>
      </c>
      <c r="AB621">
        <v>86.495765686035156</v>
      </c>
      <c r="AC621">
        <v>92.395286560058594</v>
      </c>
      <c r="AD621">
        <v>98.105972290039063</v>
      </c>
      <c r="AE621">
        <v>65.238037109375</v>
      </c>
      <c r="AF621">
        <v>79.268714904785156</v>
      </c>
      <c r="AG621">
        <v>78.89105224609375</v>
      </c>
      <c r="AH621" s="2">
        <f t="shared" si="519"/>
        <v>10.09062933032984</v>
      </c>
      <c r="AI621" s="2">
        <f t="shared" si="520"/>
        <v>65.238037109375</v>
      </c>
      <c r="AJ621" s="2">
        <f t="shared" si="521"/>
        <v>75.817567651320957</v>
      </c>
      <c r="AK621" s="2">
        <f t="shared" si="522"/>
        <v>90.953511646815713</v>
      </c>
      <c r="AL621" s="2">
        <f t="shared" si="523"/>
        <v>106.08945564231047</v>
      </c>
      <c r="AM621" s="2">
        <f t="shared" si="524"/>
        <v>112.12519836425781</v>
      </c>
      <c r="AN621" s="89"/>
      <c r="AO621" s="64">
        <f t="shared" ref="AO621" ca="1" si="567">AN620</f>
        <v>95.013649542068677</v>
      </c>
      <c r="AP621" s="88"/>
      <c r="AQ621" s="88"/>
      <c r="AR621" s="88"/>
      <c r="AS621" s="88"/>
      <c r="AT621" s="2"/>
      <c r="AU621" s="123"/>
      <c r="AV621" s="156"/>
    </row>
    <row r="622" spans="1:48">
      <c r="A622" s="14" t="str">
        <f>'data organization'!S623</f>
        <v>620:18:2.42:HS</v>
      </c>
      <c r="B622">
        <v>100.22789001464844</v>
      </c>
      <c r="C622">
        <v>139.81575012207031</v>
      </c>
      <c r="D622">
        <v>132.22598266601562</v>
      </c>
      <c r="E622">
        <v>154.89593505859375</v>
      </c>
      <c r="F622">
        <v>102.54810333251953</v>
      </c>
      <c r="G622">
        <v>135.63890075683594</v>
      </c>
      <c r="H622">
        <v>152.42671203613281</v>
      </c>
      <c r="I622">
        <v>100.90196228027344</v>
      </c>
      <c r="J622">
        <v>81.037078857421875</v>
      </c>
      <c r="K622">
        <v>102.40383148193359</v>
      </c>
      <c r="L622">
        <v>96.013198852539063</v>
      </c>
      <c r="M622">
        <v>133.503173828125</v>
      </c>
      <c r="N622">
        <v>145.87525939941406</v>
      </c>
      <c r="O622">
        <v>80.8809814453125</v>
      </c>
      <c r="P622">
        <v>98.905776977539062</v>
      </c>
      <c r="Q622">
        <v>103.29312896728516</v>
      </c>
      <c r="R622">
        <v>144.1983642578125</v>
      </c>
      <c r="U622">
        <v>116.25177764892578</v>
      </c>
      <c r="V622">
        <v>139.99786376953125</v>
      </c>
      <c r="W622">
        <v>123.71381378173828</v>
      </c>
      <c r="Z622">
        <v>140.681396484375</v>
      </c>
      <c r="AA622">
        <v>137.23536682128906</v>
      </c>
      <c r="AB622">
        <v>104.24154663085937</v>
      </c>
      <c r="AC622">
        <v>117.29007720947266</v>
      </c>
      <c r="AD622">
        <v>78.941558837890625</v>
      </c>
      <c r="AE622">
        <v>98.941253662109375</v>
      </c>
      <c r="AF622">
        <v>101.76524353027344</v>
      </c>
      <c r="AG622">
        <v>89.594184875488281</v>
      </c>
      <c r="AH622" s="2">
        <f t="shared" si="519"/>
        <v>23.253900080722556</v>
      </c>
      <c r="AI622" s="2">
        <f t="shared" si="520"/>
        <v>78.941558837890625</v>
      </c>
      <c r="AJ622" s="2">
        <f t="shared" si="521"/>
        <v>81.313653935574223</v>
      </c>
      <c r="AK622" s="2">
        <f t="shared" si="522"/>
        <v>116.19450405665806</v>
      </c>
      <c r="AL622" s="2">
        <f t="shared" si="523"/>
        <v>151.0753541777419</v>
      </c>
      <c r="AM622" s="2">
        <f t="shared" si="524"/>
        <v>154.89593505859375</v>
      </c>
      <c r="AN622" s="89"/>
      <c r="AO622" s="64">
        <f t="shared" ref="AO622" ca="1" si="568">AN620</f>
        <v>95.013649542068677</v>
      </c>
      <c r="AP622" s="88"/>
      <c r="AQ622" s="88"/>
      <c r="AR622" s="88"/>
      <c r="AS622" s="88"/>
      <c r="AT622" s="2"/>
      <c r="AU622" s="123"/>
      <c r="AV622" s="156"/>
    </row>
    <row r="623" spans="1:48">
      <c r="A623" s="14" t="str">
        <f>'data organization'!S624</f>
        <v>621:18:2.4:HI</v>
      </c>
      <c r="B623">
        <v>96.971084594726563</v>
      </c>
      <c r="C623">
        <v>96.189056396484375</v>
      </c>
      <c r="D623">
        <v>99.317161560058594</v>
      </c>
      <c r="E623">
        <v>104.79133605957031</v>
      </c>
      <c r="F623">
        <v>98.06591796875</v>
      </c>
      <c r="G623">
        <v>94.155792236328125</v>
      </c>
      <c r="H623">
        <v>95.719841003417969</v>
      </c>
      <c r="I623">
        <v>93.217361450195313</v>
      </c>
      <c r="J623">
        <v>93.530174255371094</v>
      </c>
      <c r="K623">
        <v>103.8529052734375</v>
      </c>
      <c r="L623">
        <v>89.463645935058594</v>
      </c>
      <c r="M623">
        <v>79.297325134277344</v>
      </c>
      <c r="N623">
        <v>88.838027954101563</v>
      </c>
      <c r="O623">
        <v>84.1458740234375</v>
      </c>
      <c r="P623">
        <v>78.515296936035156</v>
      </c>
      <c r="Q623">
        <v>78.202484130859375</v>
      </c>
      <c r="R623">
        <v>87.586784362792969</v>
      </c>
      <c r="U623">
        <v>122.62149810791016</v>
      </c>
      <c r="V623">
        <v>91.184097290039063</v>
      </c>
      <c r="W623">
        <v>94.155792236328125</v>
      </c>
      <c r="Z623">
        <v>98.222320556640625</v>
      </c>
      <c r="AA623">
        <v>115.58327484130859</v>
      </c>
      <c r="AB623">
        <v>89.307243347167969</v>
      </c>
      <c r="AC623">
        <v>93.9993896484375</v>
      </c>
      <c r="AD623">
        <v>104.00930786132812</v>
      </c>
      <c r="AE623">
        <v>65.533683776855469</v>
      </c>
      <c r="AF623">
        <v>81.486991882324219</v>
      </c>
      <c r="AG623">
        <v>81.017776489257813</v>
      </c>
      <c r="AH623" s="2">
        <f t="shared" si="519"/>
        <v>11.700365282299755</v>
      </c>
      <c r="AI623" s="2">
        <f t="shared" si="520"/>
        <v>65.533683776855469</v>
      </c>
      <c r="AJ623" s="2">
        <f t="shared" si="521"/>
        <v>75.270217980568233</v>
      </c>
      <c r="AK623" s="2">
        <f t="shared" si="522"/>
        <v>92.820765904017861</v>
      </c>
      <c r="AL623" s="2">
        <f t="shared" si="523"/>
        <v>110.37131382746749</v>
      </c>
      <c r="AM623" s="2">
        <f t="shared" si="524"/>
        <v>122.62149810791016</v>
      </c>
      <c r="AN623" s="89">
        <f ca="1">INDIRECT("'calcBLUE(2)'!R"&amp;ROW('calcBLUE(2)'!$V$17)+(ROW(AN623)-ROW($AN$116))/3&amp;"C"&amp;COLUMN('calcBLUE(2)'!$V$17),FALSE)</f>
        <v>93.952427892319463</v>
      </c>
      <c r="AO623" s="64">
        <f t="shared" ref="AO623" ca="1" si="569">AN623</f>
        <v>93.952427892319463</v>
      </c>
      <c r="AP623" s="88">
        <f>AK623-AK626</f>
        <v>1.0557335444859177</v>
      </c>
      <c r="AQ623" s="88">
        <f>AK624-AK627</f>
        <v>1.0399973733084522</v>
      </c>
      <c r="AR623" s="88">
        <f>AK625-AK628</f>
        <v>2.464317594255732</v>
      </c>
      <c r="AS623" s="88">
        <f>data3!AM623</f>
        <v>3.1096366143995358E-2</v>
      </c>
      <c r="AT623" s="2"/>
      <c r="AU623" s="123"/>
      <c r="AV623" s="156"/>
    </row>
    <row r="624" spans="1:48">
      <c r="A624" s="14" t="str">
        <f>'data organization'!S625</f>
        <v>622:18:2.4:LO</v>
      </c>
      <c r="B624">
        <v>92.618446350097656</v>
      </c>
      <c r="C624">
        <v>94.512474060058594</v>
      </c>
      <c r="D624">
        <v>96.326393127441406</v>
      </c>
      <c r="E624">
        <v>103.54772186279297</v>
      </c>
      <c r="F624">
        <v>92.441062927246094</v>
      </c>
      <c r="G624">
        <v>93.842987060546875</v>
      </c>
      <c r="H624">
        <v>96.744102478027344</v>
      </c>
      <c r="I624">
        <v>89.139389038085938</v>
      </c>
      <c r="J624">
        <v>85.15106201171875</v>
      </c>
      <c r="K624">
        <v>96.698326110839844</v>
      </c>
      <c r="L624">
        <v>87.405586242675781</v>
      </c>
      <c r="M624">
        <v>82.15838623046875</v>
      </c>
      <c r="N624">
        <v>89.774551391601563</v>
      </c>
      <c r="O624">
        <v>80.853744506835938</v>
      </c>
      <c r="P624">
        <v>77.059967041015625</v>
      </c>
      <c r="Q624">
        <v>77.746620178222656</v>
      </c>
      <c r="R624">
        <v>86.76470947265625</v>
      </c>
      <c r="U624">
        <v>110.62599945068359</v>
      </c>
      <c r="V624">
        <v>92.452507019042969</v>
      </c>
      <c r="W624">
        <v>93.837265014648437</v>
      </c>
      <c r="Z624">
        <v>95.393684387207031</v>
      </c>
      <c r="AA624">
        <v>108.78919982910156</v>
      </c>
      <c r="AB624">
        <v>85.202560424804688</v>
      </c>
      <c r="AC624">
        <v>91.82879638671875</v>
      </c>
      <c r="AD624">
        <v>97.081710815429688</v>
      </c>
      <c r="AE624">
        <v>64.557106018066406</v>
      </c>
      <c r="AF624">
        <v>78.387504577636719</v>
      </c>
      <c r="AG624">
        <v>77.872512817382813</v>
      </c>
      <c r="AH624" s="2">
        <f t="shared" si="519"/>
        <v>10.000224564577831</v>
      </c>
      <c r="AI624" s="2">
        <f t="shared" si="520"/>
        <v>64.557106018066406</v>
      </c>
      <c r="AJ624" s="2">
        <f t="shared" si="521"/>
        <v>74.95731946852807</v>
      </c>
      <c r="AK624" s="2">
        <f t="shared" si="522"/>
        <v>89.957656315394814</v>
      </c>
      <c r="AL624" s="2">
        <f t="shared" si="523"/>
        <v>104.95799316226156</v>
      </c>
      <c r="AM624" s="2">
        <f t="shared" si="524"/>
        <v>110.62599945068359</v>
      </c>
      <c r="AN624" s="89"/>
      <c r="AO624" s="64">
        <f t="shared" ref="AO624" ca="1" si="570">AN623</f>
        <v>93.952427892319463</v>
      </c>
      <c r="AP624" s="88"/>
      <c r="AQ624" s="88"/>
      <c r="AR624" s="88"/>
      <c r="AS624" s="88"/>
      <c r="AT624" s="2"/>
      <c r="AU624" s="123"/>
      <c r="AV624" s="156"/>
    </row>
    <row r="625" spans="1:48">
      <c r="A625" s="14" t="str">
        <f>'data organization'!S626</f>
        <v>623:18:2.4:HS</v>
      </c>
      <c r="B625">
        <v>98.81353759765625</v>
      </c>
      <c r="C625">
        <v>144.56733703613281</v>
      </c>
      <c r="D625">
        <v>127.07232666015625</v>
      </c>
      <c r="E625">
        <v>154.89593505859375</v>
      </c>
      <c r="F625">
        <v>96.810256958007812</v>
      </c>
      <c r="G625">
        <v>141.62509155273437</v>
      </c>
      <c r="H625">
        <v>141.77409362792969</v>
      </c>
      <c r="I625">
        <v>100.04341125488281</v>
      </c>
      <c r="J625">
        <v>79.975128173828125</v>
      </c>
      <c r="K625">
        <v>101.25673675537109</v>
      </c>
      <c r="L625">
        <v>95.168838500976563</v>
      </c>
      <c r="M625">
        <v>124.14427185058594</v>
      </c>
      <c r="N625">
        <v>145.69551086425781</v>
      </c>
      <c r="O625">
        <v>80.273139953613281</v>
      </c>
      <c r="P625">
        <v>98.567558288574219</v>
      </c>
      <c r="Q625">
        <v>102.43457794189453</v>
      </c>
      <c r="R625">
        <v>138.2618408203125</v>
      </c>
      <c r="U625">
        <v>108.82284545898437</v>
      </c>
      <c r="V625">
        <v>141.10711669921875</v>
      </c>
      <c r="W625">
        <v>120.42626190185547</v>
      </c>
      <c r="Z625">
        <v>144.11085510253906</v>
      </c>
      <c r="AA625">
        <v>127.85519409179687</v>
      </c>
      <c r="AB625">
        <v>98.681083679199219</v>
      </c>
      <c r="AC625">
        <v>109.36682891845703</v>
      </c>
      <c r="AD625">
        <v>76.566947937011719</v>
      </c>
      <c r="AE625">
        <v>97.971542358398437</v>
      </c>
      <c r="AF625">
        <v>101.54291534423828</v>
      </c>
      <c r="AG625">
        <v>88.475471496582031</v>
      </c>
      <c r="AH625" s="2">
        <f t="shared" si="519"/>
        <v>23.201825038426076</v>
      </c>
      <c r="AI625" s="2">
        <f t="shared" si="520"/>
        <v>76.566947937011719</v>
      </c>
      <c r="AJ625" s="2">
        <f t="shared" si="521"/>
        <v>78.993928723924796</v>
      </c>
      <c r="AK625" s="2">
        <f t="shared" si="522"/>
        <v>113.7966662815639</v>
      </c>
      <c r="AL625" s="2">
        <f t="shared" si="523"/>
        <v>148.59940383920301</v>
      </c>
      <c r="AM625" s="2">
        <f t="shared" si="524"/>
        <v>154.89593505859375</v>
      </c>
      <c r="AN625" s="89"/>
      <c r="AO625" s="64">
        <f t="shared" ref="AO625" ca="1" si="571">AN623</f>
        <v>93.952427892319463</v>
      </c>
      <c r="AP625" s="88"/>
      <c r="AQ625" s="88"/>
      <c r="AR625" s="88"/>
      <c r="AS625" s="88"/>
      <c r="AT625" s="2"/>
      <c r="AU625" s="123"/>
      <c r="AV625" s="156"/>
    </row>
    <row r="626" spans="1:48">
      <c r="A626" s="14" t="str">
        <f>'data organization'!S627</f>
        <v>624:18:2.38:HI</v>
      </c>
      <c r="B626">
        <v>95.876251220703125</v>
      </c>
      <c r="C626">
        <v>95.094223022460938</v>
      </c>
      <c r="D626">
        <v>98.222320556640625</v>
      </c>
      <c r="E626">
        <v>103.54009246826172</v>
      </c>
      <c r="F626">
        <v>96.971084594726563</v>
      </c>
      <c r="G626">
        <v>93.060958862304688</v>
      </c>
      <c r="H626">
        <v>94.625007629394531</v>
      </c>
      <c r="I626">
        <v>92.278938293457031</v>
      </c>
      <c r="J626">
        <v>92.435340881347656</v>
      </c>
      <c r="K626">
        <v>102.60166168212891</v>
      </c>
      <c r="L626">
        <v>88.368812561035156</v>
      </c>
      <c r="M626">
        <v>78.358894348144531</v>
      </c>
      <c r="N626">
        <v>87.743186950683594</v>
      </c>
      <c r="O626">
        <v>83.207443237304688</v>
      </c>
      <c r="P626">
        <v>77.733268737792969</v>
      </c>
      <c r="Q626">
        <v>77.420463562011719</v>
      </c>
      <c r="R626">
        <v>86.491950988769531</v>
      </c>
      <c r="U626">
        <v>121.21385192871094</v>
      </c>
      <c r="V626">
        <v>90.089263916015625</v>
      </c>
      <c r="W626">
        <v>93.060958862304688</v>
      </c>
      <c r="Z626">
        <v>97.127487182617188</v>
      </c>
      <c r="AA626">
        <v>114.17562866210937</v>
      </c>
      <c r="AB626">
        <v>88.368812561035156</v>
      </c>
      <c r="AC626">
        <v>92.904556274414063</v>
      </c>
      <c r="AD626">
        <v>102.91447448730469</v>
      </c>
      <c r="AE626">
        <v>64.751663208007812</v>
      </c>
      <c r="AF626">
        <v>80.704963684082031</v>
      </c>
      <c r="AG626">
        <v>80.079345703125</v>
      </c>
      <c r="AH626" s="2">
        <f t="shared" si="519"/>
        <v>11.551859941521434</v>
      </c>
      <c r="AI626" s="2">
        <f t="shared" si="520"/>
        <v>64.751663208007812</v>
      </c>
      <c r="AJ626" s="2">
        <f t="shared" si="521"/>
        <v>74.437242447249787</v>
      </c>
      <c r="AK626" s="2">
        <f t="shared" si="522"/>
        <v>91.765032359531943</v>
      </c>
      <c r="AL626" s="2">
        <f t="shared" si="523"/>
        <v>109.0928222718141</v>
      </c>
      <c r="AM626" s="2">
        <f t="shared" si="524"/>
        <v>121.21385192871094</v>
      </c>
      <c r="AN626" s="89">
        <f ca="1">INDIRECT("'calcBLUE(2)'!R"&amp;ROW('calcBLUE(2)'!$V$17)+(ROW(AN626)-ROW($AN$116))/3&amp;"C"&amp;COLUMN('calcBLUE(2)'!$V$17),FALSE)</f>
        <v>92.921689242905543</v>
      </c>
      <c r="AO626" s="64">
        <f t="shared" ref="AO626" ca="1" si="572">AN626</f>
        <v>92.921689242905543</v>
      </c>
      <c r="AP626" s="88">
        <f>AK626-AK629</f>
        <v>1.0333889552525051</v>
      </c>
      <c r="AQ626" s="88">
        <f>AK627-AK630</f>
        <v>1.0348890849522263</v>
      </c>
      <c r="AR626" s="88">
        <f>AK628-AK631</f>
        <v>1.8896680559430763</v>
      </c>
      <c r="AS626" s="88">
        <f>data3!AM626</f>
        <v>3.072681734638838E-2</v>
      </c>
      <c r="AT626" s="2"/>
      <c r="AU626" s="123"/>
      <c r="AV626" s="156"/>
    </row>
    <row r="627" spans="1:48">
      <c r="A627" s="14" t="str">
        <f>'data organization'!S628</f>
        <v>625:18:2.38:LO</v>
      </c>
      <c r="B627">
        <v>91.78302001953125</v>
      </c>
      <c r="C627">
        <v>93.654151916503906</v>
      </c>
      <c r="D627">
        <v>95.101852416992188</v>
      </c>
      <c r="E627">
        <v>102.35752105712891</v>
      </c>
      <c r="F627">
        <v>91.376747131347656</v>
      </c>
      <c r="G627">
        <v>93.0018310546875</v>
      </c>
      <c r="H627">
        <v>95.628288269042969</v>
      </c>
      <c r="I627">
        <v>88.126571655273437</v>
      </c>
      <c r="J627">
        <v>83.9322509765625</v>
      </c>
      <c r="K627">
        <v>95.296409606933594</v>
      </c>
      <c r="L627">
        <v>86.215377807617188</v>
      </c>
      <c r="M627">
        <v>81.231399536132813</v>
      </c>
      <c r="N627">
        <v>88.653007507324219</v>
      </c>
      <c r="O627">
        <v>79.755096435546875</v>
      </c>
      <c r="P627">
        <v>76.367591857910156</v>
      </c>
      <c r="Q627">
        <v>76.848251342773438</v>
      </c>
      <c r="R627">
        <v>85.79766845703125</v>
      </c>
      <c r="U627">
        <v>109.22979736328125</v>
      </c>
      <c r="V627">
        <v>91.811630249023438</v>
      </c>
      <c r="W627">
        <v>93.02471923828125</v>
      </c>
      <c r="Z627">
        <v>94.186309814453125</v>
      </c>
      <c r="AA627">
        <v>107.26711273193359</v>
      </c>
      <c r="AB627">
        <v>84.126800537109375</v>
      </c>
      <c r="AC627">
        <v>90.764480590820313</v>
      </c>
      <c r="AD627">
        <v>95.908676147460938</v>
      </c>
      <c r="AE627">
        <v>63.88189697265625</v>
      </c>
      <c r="AF627">
        <v>77.477684020996094</v>
      </c>
      <c r="AG627">
        <v>76.8883056640625</v>
      </c>
      <c r="AH627" s="2">
        <f t="shared" si="519"/>
        <v>9.8632358481513247</v>
      </c>
      <c r="AI627" s="2">
        <f t="shared" si="520"/>
        <v>63.88189697265625</v>
      </c>
      <c r="AJ627" s="2">
        <f t="shared" si="521"/>
        <v>74.122805169859376</v>
      </c>
      <c r="AK627" s="2">
        <f t="shared" si="522"/>
        <v>88.917658942086362</v>
      </c>
      <c r="AL627" s="2">
        <f t="shared" si="523"/>
        <v>103.71251271431335</v>
      </c>
      <c r="AM627" s="2">
        <f t="shared" si="524"/>
        <v>109.22979736328125</v>
      </c>
      <c r="AN627" s="89"/>
      <c r="AO627" s="64">
        <f t="shared" ref="AO627" ca="1" si="573">AN626</f>
        <v>92.921689242905543</v>
      </c>
      <c r="AP627" s="88"/>
      <c r="AQ627" s="88"/>
      <c r="AR627" s="88"/>
      <c r="AS627" s="88"/>
      <c r="AT627" s="2"/>
      <c r="AU627" s="123"/>
      <c r="AV627" s="156"/>
    </row>
    <row r="628" spans="1:48">
      <c r="A628" s="14" t="str">
        <f>'data organization'!S629</f>
        <v>626:18:2.38:HS</v>
      </c>
      <c r="B628">
        <v>97.682991027832031</v>
      </c>
      <c r="C628">
        <v>146.19454956054687</v>
      </c>
      <c r="D628">
        <v>122.02510070800781</v>
      </c>
      <c r="E628">
        <v>154.86282348632812</v>
      </c>
      <c r="F628">
        <v>93.383155822753906</v>
      </c>
      <c r="G628">
        <v>143.95712280273437</v>
      </c>
      <c r="H628">
        <v>136.01731872558594</v>
      </c>
      <c r="I628">
        <v>98.723655700683594</v>
      </c>
      <c r="J628">
        <v>79.379112243652344</v>
      </c>
      <c r="K628">
        <v>100.49988555908203</v>
      </c>
      <c r="L628">
        <v>94.239334106445312</v>
      </c>
      <c r="M628">
        <v>113.63118743896484</v>
      </c>
      <c r="N628">
        <v>136.4974365234375</v>
      </c>
      <c r="O628">
        <v>79.736244201660156</v>
      </c>
      <c r="P628">
        <v>98.288475036621094</v>
      </c>
      <c r="Q628">
        <v>102.07270812988281</v>
      </c>
      <c r="R628">
        <v>137.78645324707031</v>
      </c>
      <c r="U628">
        <v>105.14739990234375</v>
      </c>
      <c r="V628">
        <v>143.05599975585937</v>
      </c>
      <c r="W628">
        <v>121.76020812988281</v>
      </c>
      <c r="Z628">
        <v>143.23574829101562</v>
      </c>
      <c r="AA628">
        <v>119.16326904296875</v>
      </c>
      <c r="AB628">
        <v>95.601661682128906</v>
      </c>
      <c r="AC628">
        <v>96.744026184082031</v>
      </c>
      <c r="AD628">
        <v>74.466697692871094</v>
      </c>
      <c r="AE628">
        <v>96.152740478515625</v>
      </c>
      <c r="AF628">
        <v>99.861297607421875</v>
      </c>
      <c r="AG628">
        <v>87.13916015625</v>
      </c>
      <c r="AH628" s="2">
        <f t="shared" si="519"/>
        <v>23.244352123005331</v>
      </c>
      <c r="AI628" s="2">
        <f t="shared" si="520"/>
        <v>74.466697692871094</v>
      </c>
      <c r="AJ628" s="2">
        <f t="shared" si="521"/>
        <v>76.46582050280017</v>
      </c>
      <c r="AK628" s="2">
        <f t="shared" si="522"/>
        <v>111.33234868730817</v>
      </c>
      <c r="AL628" s="2">
        <f t="shared" si="523"/>
        <v>146.19887687181617</v>
      </c>
      <c r="AM628" s="2">
        <f t="shared" si="524"/>
        <v>154.86282348632812</v>
      </c>
      <c r="AN628" s="89"/>
      <c r="AO628" s="64">
        <f t="shared" ref="AO628" ca="1" si="574">AN626</f>
        <v>92.921689242905543</v>
      </c>
      <c r="AP628" s="88"/>
      <c r="AQ628" s="88"/>
      <c r="AR628" s="88"/>
      <c r="AS628" s="88"/>
      <c r="AT628" s="2"/>
      <c r="AU628" s="123"/>
      <c r="AV628" s="156"/>
    </row>
    <row r="629" spans="1:48">
      <c r="A629" s="14" t="str">
        <f>'data organization'!S630</f>
        <v>627:18:2.36:HI</v>
      </c>
      <c r="B629">
        <v>94.781417846679688</v>
      </c>
      <c r="C629">
        <v>93.9993896484375</v>
      </c>
      <c r="D629">
        <v>97.127487182617188</v>
      </c>
      <c r="E629">
        <v>102.44525909423828</v>
      </c>
      <c r="F629">
        <v>95.876251220703125</v>
      </c>
      <c r="G629">
        <v>91.96612548828125</v>
      </c>
      <c r="H629">
        <v>93.530174255371094</v>
      </c>
      <c r="I629">
        <v>91.184097290039063</v>
      </c>
      <c r="J629">
        <v>91.340507507324219</v>
      </c>
      <c r="K629">
        <v>101.50682830810547</v>
      </c>
      <c r="L629">
        <v>87.430381774902344</v>
      </c>
      <c r="M629">
        <v>77.576866149902344</v>
      </c>
      <c r="N629">
        <v>86.804763793945313</v>
      </c>
      <c r="O629">
        <v>82.269020080566406</v>
      </c>
      <c r="P629">
        <v>76.794845581054687</v>
      </c>
      <c r="Q629">
        <v>76.482032775878906</v>
      </c>
      <c r="R629">
        <v>85.553520202636719</v>
      </c>
      <c r="U629">
        <v>119.96261596679687</v>
      </c>
      <c r="V629">
        <v>89.150833129882813</v>
      </c>
      <c r="W629">
        <v>92.122528076171875</v>
      </c>
      <c r="Z629">
        <v>96.03265380859375</v>
      </c>
      <c r="AA629">
        <v>112.92439270019531</v>
      </c>
      <c r="AB629">
        <v>87.273979187011719</v>
      </c>
      <c r="AC629">
        <v>91.809722900390625</v>
      </c>
      <c r="AD629">
        <v>101.66323089599609</v>
      </c>
      <c r="AE629">
        <v>63.969635009765625</v>
      </c>
      <c r="AF629">
        <v>79.76654052734375</v>
      </c>
      <c r="AG629">
        <v>79.140914916992188</v>
      </c>
      <c r="AH629" s="2">
        <f t="shared" si="519"/>
        <v>11.443390037576314</v>
      </c>
      <c r="AI629" s="2">
        <f t="shared" si="520"/>
        <v>63.969635009765625</v>
      </c>
      <c r="AJ629" s="2">
        <f t="shared" si="521"/>
        <v>73.566558347914963</v>
      </c>
      <c r="AK629" s="2">
        <f t="shared" si="522"/>
        <v>90.731643404279438</v>
      </c>
      <c r="AL629" s="2">
        <f t="shared" si="523"/>
        <v>107.89672846064391</v>
      </c>
      <c r="AM629" s="2">
        <f t="shared" si="524"/>
        <v>119.96261596679687</v>
      </c>
      <c r="AN629" s="89">
        <f ca="1">INDIRECT("'calcBLUE(2)'!R"&amp;ROW('calcBLUE(2)'!$V$17)+(ROW(AN629)-ROW($AN$116))/3&amp;"C"&amp;COLUMN('calcBLUE(2)'!$V$17),FALSE)</f>
        <v>91.903199877757658</v>
      </c>
      <c r="AO629" s="64">
        <f t="shared" ref="AO629" ca="1" si="575">AN629</f>
        <v>91.903199877757658</v>
      </c>
      <c r="AP629" s="88">
        <f>AK629-AK632</f>
        <v>1.0948351451328904</v>
      </c>
      <c r="AQ629" s="88">
        <f>AK630-AK633</f>
        <v>1.0455153329031788</v>
      </c>
      <c r="AR629" s="88">
        <f>AK631-AK634</f>
        <v>3.0301780700683594</v>
      </c>
      <c r="AS629" s="88">
        <f>data3!AM629</f>
        <v>3.0660606199695462E-2</v>
      </c>
      <c r="AT629" s="2"/>
      <c r="AU629" s="123"/>
      <c r="AV629" s="156"/>
    </row>
    <row r="630" spans="1:48">
      <c r="A630" s="14" t="str">
        <f>'data organization'!S631</f>
        <v>628:18:2.36:LO</v>
      </c>
      <c r="B630">
        <v>90.918975830078125</v>
      </c>
      <c r="C630">
        <v>92.555503845214844</v>
      </c>
      <c r="D630">
        <v>93.917373657226562</v>
      </c>
      <c r="E630">
        <v>101.11581420898437</v>
      </c>
      <c r="F630">
        <v>90.278099060058594</v>
      </c>
      <c r="G630">
        <v>91.92034912109375</v>
      </c>
      <c r="H630">
        <v>94.724189758300781</v>
      </c>
      <c r="I630">
        <v>86.816207885742188</v>
      </c>
      <c r="J630">
        <v>82.89654541015625</v>
      </c>
      <c r="K630">
        <v>93.917373657226562</v>
      </c>
      <c r="L630">
        <v>85.10528564453125</v>
      </c>
      <c r="M630">
        <v>80.327308654785156</v>
      </c>
      <c r="N630">
        <v>87.680244445800781</v>
      </c>
      <c r="O630">
        <v>78.776611328125</v>
      </c>
      <c r="P630">
        <v>75.389106750488281</v>
      </c>
      <c r="Q630">
        <v>76.115814208984375</v>
      </c>
      <c r="R630">
        <v>84.664680480957031</v>
      </c>
      <c r="U630">
        <v>107.61615753173828</v>
      </c>
      <c r="V630">
        <v>91.18218994140625</v>
      </c>
      <c r="W630">
        <v>92.189285278320313</v>
      </c>
      <c r="Z630">
        <v>93.20782470703125</v>
      </c>
      <c r="AA630">
        <v>106.27718353271484</v>
      </c>
      <c r="AB630">
        <v>83.022430419921875</v>
      </c>
      <c r="AC630">
        <v>89.374000549316406</v>
      </c>
      <c r="AD630">
        <v>95.00457763671875</v>
      </c>
      <c r="AE630">
        <v>63.132297515869141</v>
      </c>
      <c r="AF630">
        <v>76.653694152832031</v>
      </c>
      <c r="AG630">
        <v>75.938430786132812</v>
      </c>
      <c r="AH630" s="2">
        <f t="shared" si="519"/>
        <v>9.7562460326880096</v>
      </c>
      <c r="AI630" s="2">
        <f t="shared" si="520"/>
        <v>63.132297515869141</v>
      </c>
      <c r="AJ630" s="2">
        <f t="shared" si="521"/>
        <v>73.248400808102119</v>
      </c>
      <c r="AK630" s="2">
        <f t="shared" si="522"/>
        <v>87.882769857134136</v>
      </c>
      <c r="AL630" s="2">
        <f t="shared" si="523"/>
        <v>102.51713890616615</v>
      </c>
      <c r="AM630" s="2">
        <f t="shared" si="524"/>
        <v>107.61615753173828</v>
      </c>
      <c r="AN630" s="89"/>
      <c r="AO630" s="64">
        <f t="shared" ref="AO630" ca="1" si="576">AN629</f>
        <v>91.903199877757658</v>
      </c>
      <c r="AP630" s="88"/>
      <c r="AQ630" s="88"/>
      <c r="AR630" s="88"/>
      <c r="AS630" s="88"/>
      <c r="AT630" s="2"/>
      <c r="AU630" s="123"/>
      <c r="AV630" s="156"/>
    </row>
    <row r="631" spans="1:48">
      <c r="A631" s="14" t="str">
        <f>'data organization'!S632</f>
        <v>629:18:2.36:HS</v>
      </c>
      <c r="B631">
        <v>96.796066284179688</v>
      </c>
      <c r="C631">
        <v>141.14495849609375</v>
      </c>
      <c r="D631">
        <v>118.24559020996094</v>
      </c>
      <c r="E631">
        <v>154.88174438476562</v>
      </c>
      <c r="F631">
        <v>92.191116333007813</v>
      </c>
      <c r="G631">
        <v>137.55467224121094</v>
      </c>
      <c r="H631">
        <v>131.55429077148437</v>
      </c>
      <c r="I631">
        <v>97.555274963378906</v>
      </c>
      <c r="J631">
        <v>78.650642395019531</v>
      </c>
      <c r="K631">
        <v>100.12855529785156</v>
      </c>
      <c r="L631">
        <v>93.163192749023438</v>
      </c>
      <c r="M631">
        <v>111.22346496582031</v>
      </c>
      <c r="N631">
        <v>125.09506225585937</v>
      </c>
      <c r="O631">
        <v>79.253761291503906</v>
      </c>
      <c r="P631">
        <v>98.281379699707031</v>
      </c>
      <c r="Q631">
        <v>101.55474090576172</v>
      </c>
      <c r="R631">
        <v>139.56504821777344</v>
      </c>
      <c r="U631">
        <v>103.02822875976562</v>
      </c>
      <c r="V631">
        <v>145.345458984375</v>
      </c>
      <c r="W631">
        <v>125.01228332519531</v>
      </c>
      <c r="Z631">
        <v>141.10238647460937</v>
      </c>
      <c r="AA631">
        <v>115.08575439453125</v>
      </c>
      <c r="AB631">
        <v>93.633857727050781</v>
      </c>
      <c r="AC631">
        <v>93.073318481445313</v>
      </c>
      <c r="AD631">
        <v>73.265205383300781</v>
      </c>
      <c r="AE631">
        <v>94.113983154296875</v>
      </c>
      <c r="AF631">
        <v>98.12054443359375</v>
      </c>
      <c r="AG631">
        <v>85.77447509765625</v>
      </c>
      <c r="AH631" s="2">
        <f t="shared" si="519"/>
        <v>22.718646827639162</v>
      </c>
      <c r="AI631" s="2">
        <f t="shared" si="520"/>
        <v>73.265205383300781</v>
      </c>
      <c r="AJ631" s="2">
        <f t="shared" si="521"/>
        <v>75.36471038990635</v>
      </c>
      <c r="AK631" s="2">
        <f t="shared" si="522"/>
        <v>109.44268063136509</v>
      </c>
      <c r="AL631" s="2">
        <f t="shared" si="523"/>
        <v>143.52065087282384</v>
      </c>
      <c r="AM631" s="2">
        <f t="shared" si="524"/>
        <v>154.88174438476562</v>
      </c>
      <c r="AN631" s="89"/>
      <c r="AO631" s="64">
        <f t="shared" ref="AO631" ca="1" si="577">AN629</f>
        <v>91.903199877757658</v>
      </c>
      <c r="AP631" s="88"/>
      <c r="AQ631" s="88"/>
      <c r="AR631" s="88"/>
      <c r="AS631" s="88"/>
      <c r="AT631" s="2"/>
      <c r="AU631" s="123"/>
      <c r="AV631" s="156"/>
    </row>
    <row r="632" spans="1:48">
      <c r="A632" s="14" t="str">
        <f>'data organization'!S633</f>
        <v>630:18:2.34:HI</v>
      </c>
      <c r="B632">
        <v>93.686576843261719</v>
      </c>
      <c r="C632">
        <v>92.904556274414063</v>
      </c>
      <c r="D632">
        <v>95.876251220703125</v>
      </c>
      <c r="E632">
        <v>101.19401550292969</v>
      </c>
      <c r="F632">
        <v>94.781417846679688</v>
      </c>
      <c r="G632">
        <v>90.871292114257813</v>
      </c>
      <c r="H632">
        <v>92.435340881347656</v>
      </c>
      <c r="I632">
        <v>90.089263916015625</v>
      </c>
      <c r="J632">
        <v>90.24566650390625</v>
      </c>
      <c r="K632">
        <v>100.25559234619141</v>
      </c>
      <c r="L632">
        <v>86.335548400878906</v>
      </c>
      <c r="M632">
        <v>76.638435363769531</v>
      </c>
      <c r="N632">
        <v>85.709922790527344</v>
      </c>
      <c r="O632">
        <v>81.330589294433594</v>
      </c>
      <c r="P632">
        <v>75.856414794921875</v>
      </c>
      <c r="Q632">
        <v>75.543601989746094</v>
      </c>
      <c r="R632">
        <v>84.615089416503906</v>
      </c>
      <c r="U632">
        <v>118.39856719970703</v>
      </c>
      <c r="V632">
        <v>88.055999755859375</v>
      </c>
      <c r="W632">
        <v>91.027694702148438</v>
      </c>
      <c r="Z632">
        <v>94.781417846679688</v>
      </c>
      <c r="AA632">
        <v>111.51674652099609</v>
      </c>
      <c r="AB632">
        <v>86.335548400878906</v>
      </c>
      <c r="AC632">
        <v>90.714881896972656</v>
      </c>
      <c r="AD632">
        <v>100.41199493408203</v>
      </c>
      <c r="AE632">
        <v>63.187610626220703</v>
      </c>
      <c r="AF632">
        <v>78.828109741210938</v>
      </c>
      <c r="AG632">
        <v>78.202484130859375</v>
      </c>
      <c r="AH632" s="2">
        <f t="shared" si="519"/>
        <v>11.285697794061813</v>
      </c>
      <c r="AI632" s="2">
        <f t="shared" si="520"/>
        <v>63.187610626220703</v>
      </c>
      <c r="AJ632" s="2">
        <f t="shared" si="521"/>
        <v>72.708261568053828</v>
      </c>
      <c r="AK632" s="2">
        <f t="shared" si="522"/>
        <v>89.636808259146548</v>
      </c>
      <c r="AL632" s="2">
        <f t="shared" si="523"/>
        <v>106.56535495023927</v>
      </c>
      <c r="AM632" s="2">
        <f t="shared" si="524"/>
        <v>118.39856719970703</v>
      </c>
      <c r="AN632" s="89">
        <f ca="1">INDIRECT("'calcBLUE(2)'!R"&amp;ROW('calcBLUE(2)'!$V$17)+(ROW(AN632)-ROW($AN$116))/3&amp;"C"&amp;COLUMN('calcBLUE(2)'!$V$17),FALSE)</f>
        <v>90.886905186662744</v>
      </c>
      <c r="AO632" s="64">
        <f t="shared" ref="AO632" ca="1" si="578">AN632</f>
        <v>90.886905186662744</v>
      </c>
      <c r="AP632" s="88">
        <f>AK632-AK635</f>
        <v>1.0724911008562259</v>
      </c>
      <c r="AQ632" s="88">
        <f>AK633-AK636</f>
        <v>1.0312104906354591</v>
      </c>
      <c r="AR632" s="88">
        <f>AK634-AK637</f>
        <v>4.1593660627092675</v>
      </c>
      <c r="AS632" s="88">
        <f>data3!AM632</f>
        <v>3.1952634934456103E-2</v>
      </c>
      <c r="AT632" s="2"/>
      <c r="AU632" s="123"/>
      <c r="AV632" s="156"/>
    </row>
    <row r="633" spans="1:48">
      <c r="A633" s="14" t="str">
        <f>'data organization'!S634</f>
        <v>631:18:2.34:LO</v>
      </c>
      <c r="B633">
        <v>89.9176025390625</v>
      </c>
      <c r="C633">
        <v>91.290916442871094</v>
      </c>
      <c r="D633">
        <v>92.961776733398438</v>
      </c>
      <c r="E633">
        <v>100.0457763671875</v>
      </c>
      <c r="F633">
        <v>89.213775634765625</v>
      </c>
      <c r="G633">
        <v>90.730140686035156</v>
      </c>
      <c r="H633">
        <v>93.528266906738281</v>
      </c>
      <c r="I633">
        <v>85.734718322753906</v>
      </c>
      <c r="J633">
        <v>81.918060302734375</v>
      </c>
      <c r="K633">
        <v>92.566947937011719</v>
      </c>
      <c r="L633">
        <v>83.903640747070313</v>
      </c>
      <c r="M633">
        <v>79.388877868652344</v>
      </c>
      <c r="N633">
        <v>86.615928649902344</v>
      </c>
      <c r="O633">
        <v>77.821014404296875</v>
      </c>
      <c r="P633">
        <v>74.570838928222656</v>
      </c>
      <c r="Q633">
        <v>75.326164245605469</v>
      </c>
      <c r="R633">
        <v>83.680473327636719</v>
      </c>
      <c r="U633">
        <v>106.04257202148437</v>
      </c>
      <c r="V633">
        <v>89.551383972167969</v>
      </c>
      <c r="W633">
        <v>91.290916442871094</v>
      </c>
      <c r="Z633">
        <v>92.275123596191406</v>
      </c>
      <c r="AA633">
        <v>105.32730865478516</v>
      </c>
      <c r="AB633">
        <v>81.9981689453125</v>
      </c>
      <c r="AC633">
        <v>88.275352478027344</v>
      </c>
      <c r="AD633">
        <v>94.12908935546875</v>
      </c>
      <c r="AE633">
        <v>62.348361968994141</v>
      </c>
      <c r="AF633">
        <v>75.835433959960937</v>
      </c>
      <c r="AG633">
        <v>75.154495239257813</v>
      </c>
      <c r="AH633" s="2">
        <f t="shared" si="519"/>
        <v>9.6357017938418643</v>
      </c>
      <c r="AI633" s="2">
        <f t="shared" si="520"/>
        <v>62.348361968994141</v>
      </c>
      <c r="AJ633" s="2">
        <f t="shared" si="521"/>
        <v>72.383701833468166</v>
      </c>
      <c r="AK633" s="2">
        <f t="shared" si="522"/>
        <v>86.837254524230957</v>
      </c>
      <c r="AL633" s="2">
        <f t="shared" si="523"/>
        <v>101.29080721499375</v>
      </c>
      <c r="AM633" s="2">
        <f t="shared" si="524"/>
        <v>106.04257202148437</v>
      </c>
      <c r="AN633" s="89"/>
      <c r="AO633" s="64">
        <f t="shared" ref="AO633" ca="1" si="579">AN632</f>
        <v>90.886905186662744</v>
      </c>
      <c r="AP633" s="88"/>
      <c r="AQ633" s="88"/>
      <c r="AR633" s="88"/>
      <c r="AS633" s="88"/>
      <c r="AT633" s="2"/>
      <c r="AU633" s="123"/>
      <c r="AV633" s="156"/>
    </row>
    <row r="634" spans="1:48">
      <c r="A634" s="14" t="str">
        <f>'data organization'!S635</f>
        <v>632:18:2.34:HS</v>
      </c>
      <c r="B634">
        <v>95.975357055664063</v>
      </c>
      <c r="C634">
        <v>129.15602111816406</v>
      </c>
      <c r="D634">
        <v>119.00953674316406</v>
      </c>
      <c r="E634">
        <v>145.96986389160156</v>
      </c>
      <c r="F634">
        <v>91.294731140136719</v>
      </c>
      <c r="G634">
        <v>122.61402130126953</v>
      </c>
      <c r="H634">
        <v>126.17829895019531</v>
      </c>
      <c r="I634">
        <v>96.680168151855469</v>
      </c>
      <c r="J634">
        <v>78.385749816894531</v>
      </c>
      <c r="K634">
        <v>99.695732116699219</v>
      </c>
      <c r="L634">
        <v>92.181655883789063</v>
      </c>
      <c r="M634">
        <v>108.90798950195312</v>
      </c>
      <c r="N634">
        <v>115.34592437744141</v>
      </c>
      <c r="O634">
        <v>78.690849304199219</v>
      </c>
      <c r="P634">
        <v>97.609672546386719</v>
      </c>
      <c r="Q634">
        <v>100.20187377929687</v>
      </c>
      <c r="R634">
        <v>142.10284423828125</v>
      </c>
      <c r="U634">
        <v>102.24772644042969</v>
      </c>
      <c r="V634">
        <v>142.21400451660156</v>
      </c>
      <c r="W634">
        <v>125.08087158203125</v>
      </c>
      <c r="Z634">
        <v>130.66499328613281</v>
      </c>
      <c r="AA634">
        <v>112.1458740234375</v>
      </c>
      <c r="AB634">
        <v>91.867095947265625</v>
      </c>
      <c r="AC634">
        <v>90.88555908203125</v>
      </c>
      <c r="AD634">
        <v>72.335700988769531</v>
      </c>
      <c r="AE634">
        <v>91.334938049316406</v>
      </c>
      <c r="AF634">
        <v>96.18585205078125</v>
      </c>
      <c r="AG634">
        <v>84.587165832519531</v>
      </c>
      <c r="AH634" s="2">
        <f t="shared" si="519"/>
        <v>20.452683681933749</v>
      </c>
      <c r="AI634" s="2">
        <f t="shared" si="520"/>
        <v>72.335700988769531</v>
      </c>
      <c r="AJ634" s="2">
        <f t="shared" si="521"/>
        <v>75.733477038396103</v>
      </c>
      <c r="AK634" s="2">
        <f t="shared" si="522"/>
        <v>106.41250256129673</v>
      </c>
      <c r="AL634" s="2">
        <f t="shared" si="523"/>
        <v>137.09152808419736</v>
      </c>
      <c r="AM634" s="2">
        <f t="shared" si="524"/>
        <v>145.96986389160156</v>
      </c>
      <c r="AN634" s="89"/>
      <c r="AO634" s="64">
        <f t="shared" ref="AO634" ca="1" si="580">AN632</f>
        <v>90.886905186662744</v>
      </c>
      <c r="AP634" s="88"/>
      <c r="AQ634" s="88"/>
      <c r="AR634" s="88"/>
      <c r="AS634" s="88"/>
      <c r="AT634" s="2"/>
      <c r="AU634" s="123"/>
      <c r="AV634" s="156"/>
    </row>
    <row r="635" spans="1:48">
      <c r="A635" s="14" t="str">
        <f>'data organization'!S636</f>
        <v>633:18:2.32:HI</v>
      </c>
      <c r="B635">
        <v>92.591743469238281</v>
      </c>
      <c r="C635">
        <v>91.809722900390625</v>
      </c>
      <c r="D635">
        <v>94.781417846679688</v>
      </c>
      <c r="E635">
        <v>99.942779541015625</v>
      </c>
      <c r="F635">
        <v>93.530174255371094</v>
      </c>
      <c r="G635">
        <v>89.776458740234375</v>
      </c>
      <c r="H635">
        <v>91.340507507324219</v>
      </c>
      <c r="I635">
        <v>88.994430541992188</v>
      </c>
      <c r="J635">
        <v>89.150833129882813</v>
      </c>
      <c r="K635">
        <v>99.004348754882813</v>
      </c>
      <c r="L635">
        <v>85.397117614746094</v>
      </c>
      <c r="M635">
        <v>75.700004577636719</v>
      </c>
      <c r="N635">
        <v>84.615089416503906</v>
      </c>
      <c r="O635">
        <v>80.392158508300781</v>
      </c>
      <c r="P635">
        <v>74.917984008789063</v>
      </c>
      <c r="Q635">
        <v>74.761581420898438</v>
      </c>
      <c r="R635">
        <v>83.520256042480469</v>
      </c>
      <c r="U635">
        <v>116.99092102050781</v>
      </c>
      <c r="V635">
        <v>86.961166381835938</v>
      </c>
      <c r="W635">
        <v>89.932861328125</v>
      </c>
      <c r="Z635">
        <v>93.686576843261719</v>
      </c>
      <c r="AA635">
        <v>110.26551055908203</v>
      </c>
      <c r="AB635">
        <v>85.240707397460938</v>
      </c>
      <c r="AC635">
        <v>89.620048522949219</v>
      </c>
      <c r="AD635">
        <v>99.317161560058594</v>
      </c>
      <c r="AE635">
        <v>62.561988830566406</v>
      </c>
      <c r="AF635">
        <v>77.733268737792969</v>
      </c>
      <c r="AG635">
        <v>77.264060974121094</v>
      </c>
      <c r="AH635" s="2">
        <f t="shared" si="519"/>
        <v>11.150359684364153</v>
      </c>
      <c r="AI635" s="2">
        <f t="shared" si="520"/>
        <v>62.561988830566406</v>
      </c>
      <c r="AJ635" s="2">
        <f t="shared" si="521"/>
        <v>71.838777631744094</v>
      </c>
      <c r="AK635" s="2">
        <f t="shared" si="522"/>
        <v>88.564317158290322</v>
      </c>
      <c r="AL635" s="2">
        <f t="shared" si="523"/>
        <v>105.28985668483655</v>
      </c>
      <c r="AM635" s="2">
        <f t="shared" si="524"/>
        <v>116.99092102050781</v>
      </c>
      <c r="AN635" s="89">
        <f ca="1">INDIRECT("'calcBLUE(2)'!R"&amp;ROW('calcBLUE(2)'!$V$17)+(ROW(AN635)-ROW($AN$116))/3&amp;"C"&amp;COLUMN('calcBLUE(2)'!$V$17),FALSE)</f>
        <v>89.827784142581621</v>
      </c>
      <c r="AO635" s="64">
        <f t="shared" ref="AO635" ca="1" si="581">AN635</f>
        <v>89.827784142581621</v>
      </c>
      <c r="AP635" s="88">
        <f>AK635-AK638</f>
        <v>1.0613194874354832</v>
      </c>
      <c r="AQ635" s="88">
        <f>AK636-AK639</f>
        <v>1.1497396741594628</v>
      </c>
      <c r="AR635" s="88">
        <f>AK637-AK640</f>
        <v>2.9833812713623047</v>
      </c>
      <c r="AS635" s="88">
        <f>data3!AM635</f>
        <v>3.3934800855575098E-2</v>
      </c>
      <c r="AT635" s="2"/>
      <c r="AU635" s="123"/>
      <c r="AV635" s="156"/>
    </row>
    <row r="636" spans="1:48">
      <c r="A636" s="14" t="str">
        <f>'data organization'!S637</f>
        <v>634:18:2.32:LO</v>
      </c>
      <c r="B636">
        <v>88.97344970703125</v>
      </c>
      <c r="C636">
        <v>90.175094604492188</v>
      </c>
      <c r="D636">
        <v>92.109176635742188</v>
      </c>
      <c r="E636">
        <v>98.558021545410156</v>
      </c>
      <c r="F636">
        <v>88.000686645507812</v>
      </c>
      <c r="G636">
        <v>89.511329650878906</v>
      </c>
      <c r="H636">
        <v>92.338066101074219</v>
      </c>
      <c r="I636">
        <v>84.636070251464844</v>
      </c>
      <c r="J636">
        <v>81.134124755859375</v>
      </c>
      <c r="K636">
        <v>91.908905029296875</v>
      </c>
      <c r="L636">
        <v>82.936599731445312</v>
      </c>
      <c r="M636">
        <v>78.524833679199219</v>
      </c>
      <c r="N636">
        <v>85.471504211425781</v>
      </c>
      <c r="O636">
        <v>76.693748474121094</v>
      </c>
      <c r="P636">
        <v>73.884185791015625</v>
      </c>
      <c r="Q636">
        <v>74.433509826660156</v>
      </c>
      <c r="R636">
        <v>82.696266174316406</v>
      </c>
      <c r="U636">
        <v>104.74936676025391</v>
      </c>
      <c r="V636">
        <v>87.851913452148437</v>
      </c>
      <c r="W636">
        <v>90.289543151855469</v>
      </c>
      <c r="Z636">
        <v>91.823074340820313</v>
      </c>
      <c r="AA636">
        <v>103.58205413818359</v>
      </c>
      <c r="AB636">
        <v>81.076904296875</v>
      </c>
      <c r="AC636">
        <v>87.296867370605469</v>
      </c>
      <c r="AD636">
        <v>93.076217651367188</v>
      </c>
      <c r="AE636">
        <v>61.650264739990234</v>
      </c>
      <c r="AF636">
        <v>74.942779541015625</v>
      </c>
      <c r="AG636">
        <v>74.244674682617188</v>
      </c>
      <c r="AH636" s="2">
        <f t="shared" si="519"/>
        <v>9.4801873403536572</v>
      </c>
      <c r="AI636" s="2">
        <f t="shared" si="520"/>
        <v>61.650264739990234</v>
      </c>
      <c r="AJ636" s="2">
        <f t="shared" si="521"/>
        <v>71.585763023065013</v>
      </c>
      <c r="AK636" s="2">
        <f t="shared" si="522"/>
        <v>85.806044033595498</v>
      </c>
      <c r="AL636" s="2">
        <f t="shared" si="523"/>
        <v>100.02632504412598</v>
      </c>
      <c r="AM636" s="2">
        <f t="shared" si="524"/>
        <v>104.74936676025391</v>
      </c>
      <c r="AN636" s="89"/>
      <c r="AO636" s="64">
        <f t="shared" ref="AO636" ca="1" si="582">AN635</f>
        <v>89.827784142581621</v>
      </c>
      <c r="AP636" s="88"/>
      <c r="AQ636" s="88"/>
      <c r="AR636" s="88"/>
      <c r="AS636" s="88"/>
      <c r="AT636" s="2"/>
      <c r="AU636" s="123"/>
      <c r="AV636" s="156"/>
    </row>
    <row r="637" spans="1:48">
      <c r="A637" s="14" t="str">
        <f>'data organization'!S638</f>
        <v>635:18:2.32:HS</v>
      </c>
      <c r="B637">
        <v>94.927597045898438</v>
      </c>
      <c r="C637">
        <v>116.39841461181641</v>
      </c>
      <c r="D637">
        <v>120.59891510009766</v>
      </c>
      <c r="E637">
        <v>140.76181030273437</v>
      </c>
      <c r="F637">
        <v>90.388877868652344</v>
      </c>
      <c r="G637">
        <v>110.29869842529297</v>
      </c>
      <c r="H637">
        <v>120.16372680664062</v>
      </c>
      <c r="I637">
        <v>95.857101440429688</v>
      </c>
      <c r="J637">
        <v>77.756622314453125</v>
      </c>
      <c r="K637">
        <v>98.643241882324219</v>
      </c>
      <c r="L637">
        <v>90.403068542480469</v>
      </c>
      <c r="M637">
        <v>108.01632690429687</v>
      </c>
      <c r="N637">
        <v>110.50682830810547</v>
      </c>
      <c r="O637">
        <v>77.754257202148438</v>
      </c>
      <c r="P637">
        <v>96.464942932128906</v>
      </c>
      <c r="Q637">
        <v>99.232162475585938</v>
      </c>
      <c r="R637">
        <v>144.02098083496094</v>
      </c>
      <c r="U637">
        <v>101.62805938720703</v>
      </c>
      <c r="V637">
        <v>132.40809631347656</v>
      </c>
      <c r="W637">
        <v>120.56580352783203</v>
      </c>
      <c r="Z637">
        <v>91.864730834960938</v>
      </c>
      <c r="AA637">
        <v>107.27367401123047</v>
      </c>
      <c r="AB637">
        <v>90.471656799316406</v>
      </c>
      <c r="AC637">
        <v>89.9560546875</v>
      </c>
      <c r="AD637">
        <v>71.552833557128906</v>
      </c>
      <c r="AE637">
        <v>86.699241638183594</v>
      </c>
      <c r="AF637">
        <v>94.596473693847656</v>
      </c>
      <c r="AG637">
        <v>83.87762451171875</v>
      </c>
      <c r="AH637" s="2">
        <f t="shared" si="519"/>
        <v>18.390422758046409</v>
      </c>
      <c r="AI637" s="2">
        <f t="shared" si="520"/>
        <v>71.552833557128906</v>
      </c>
      <c r="AJ637" s="2">
        <f t="shared" si="521"/>
        <v>74.667502361517847</v>
      </c>
      <c r="AK637" s="2">
        <f t="shared" si="522"/>
        <v>102.25313649858747</v>
      </c>
      <c r="AL637" s="2">
        <f t="shared" si="523"/>
        <v>129.83877063565708</v>
      </c>
      <c r="AM637" s="2">
        <f t="shared" si="524"/>
        <v>144.02098083496094</v>
      </c>
      <c r="AN637" s="89"/>
      <c r="AO637" s="64">
        <f t="shared" ref="AO637" ca="1" si="583">AN635</f>
        <v>89.827784142581621</v>
      </c>
      <c r="AP637" s="88"/>
      <c r="AQ637" s="88"/>
      <c r="AR637" s="88"/>
      <c r="AS637" s="88"/>
      <c r="AT637" s="2"/>
      <c r="AU637" s="123"/>
      <c r="AV637" s="156"/>
    </row>
    <row r="638" spans="1:48">
      <c r="A638" s="14" t="str">
        <f>'data organization'!S639</f>
        <v>636:18:2.3:HI</v>
      </c>
      <c r="B638">
        <v>91.496910095214844</v>
      </c>
      <c r="C638">
        <v>90.714881896972656</v>
      </c>
      <c r="D638">
        <v>93.686576843261719</v>
      </c>
      <c r="E638">
        <v>98.847946166992188</v>
      </c>
      <c r="F638">
        <v>92.435340881347656</v>
      </c>
      <c r="G638">
        <v>88.681617736816406</v>
      </c>
      <c r="H638">
        <v>90.24566650390625</v>
      </c>
      <c r="I638">
        <v>87.89959716796875</v>
      </c>
      <c r="J638">
        <v>88.055999755859375</v>
      </c>
      <c r="K638">
        <v>97.909515380859375</v>
      </c>
      <c r="L638">
        <v>84.302284240722656</v>
      </c>
      <c r="M638">
        <v>74.761581420898438</v>
      </c>
      <c r="N638">
        <v>83.676658630371094</v>
      </c>
      <c r="O638">
        <v>79.297325134277344</v>
      </c>
      <c r="P638">
        <v>74.135955810546875</v>
      </c>
      <c r="Q638">
        <v>73.823150634765625</v>
      </c>
      <c r="R638">
        <v>82.581825256347656</v>
      </c>
      <c r="U638">
        <v>115.58327484130859</v>
      </c>
      <c r="V638">
        <v>85.8663330078125</v>
      </c>
      <c r="W638">
        <v>88.838027954101563</v>
      </c>
      <c r="Z638">
        <v>92.591743469238281</v>
      </c>
      <c r="AA638">
        <v>108.85786437988281</v>
      </c>
      <c r="AB638">
        <v>84.302284240722656</v>
      </c>
      <c r="AC638">
        <v>88.525215148925781</v>
      </c>
      <c r="AD638">
        <v>98.06591796875</v>
      </c>
      <c r="AE638">
        <v>61.779964447021484</v>
      </c>
      <c r="AF638">
        <v>76.794845581054687</v>
      </c>
      <c r="AG638">
        <v>76.325630187988281</v>
      </c>
      <c r="AH638" s="2">
        <f t="shared" si="519"/>
        <v>11.019901500489226</v>
      </c>
      <c r="AI638" s="2">
        <f t="shared" si="520"/>
        <v>61.779964447021484</v>
      </c>
      <c r="AJ638" s="2">
        <f t="shared" si="521"/>
        <v>70.973145420121</v>
      </c>
      <c r="AK638" s="2">
        <f t="shared" si="522"/>
        <v>87.502997670854839</v>
      </c>
      <c r="AL638" s="2">
        <f t="shared" si="523"/>
        <v>104.03284992158868</v>
      </c>
      <c r="AM638" s="2">
        <f t="shared" si="524"/>
        <v>115.58327484130859</v>
      </c>
      <c r="AN638" s="89">
        <f ca="1">INDIRECT("'calcBLUE(2)'!R"&amp;ROW('calcBLUE(2)'!$V$17)+(ROW(AN638)-ROW($AN$116))/3&amp;"C"&amp;COLUMN('calcBLUE(2)'!$V$17),FALSE)</f>
        <v>88.702961047817553</v>
      </c>
      <c r="AO638" s="64">
        <f t="shared" ref="AO638" ca="1" si="584">AN638</f>
        <v>88.702961047817553</v>
      </c>
      <c r="AP638" s="88">
        <f>AK638-AK641</f>
        <v>1.1227648598807178</v>
      </c>
      <c r="AQ638" s="88">
        <f>AK639-AK642</f>
        <v>1.1887728827340283</v>
      </c>
      <c r="AR638" s="88">
        <f>AK640-AK643</f>
        <v>2.9180019923618801</v>
      </c>
      <c r="AS638" s="88">
        <f>data3!AM638</f>
        <v>3.3629532783261862E-2</v>
      </c>
      <c r="AT638" s="2"/>
      <c r="AU638" s="123"/>
      <c r="AV638" s="156"/>
    </row>
    <row r="639" spans="1:48">
      <c r="A639" s="14" t="str">
        <f>'data organization'!S640</f>
        <v>637:18:2.3:LO</v>
      </c>
      <c r="B639">
        <v>87.794692993164062</v>
      </c>
      <c r="C639">
        <v>88.853286743164062</v>
      </c>
      <c r="D639">
        <v>91.273750305175781</v>
      </c>
      <c r="E639">
        <v>97.299156188964844</v>
      </c>
      <c r="F639">
        <v>86.753265380859375</v>
      </c>
      <c r="G639">
        <v>88.05218505859375</v>
      </c>
      <c r="H639">
        <v>90.913253784179688</v>
      </c>
      <c r="I639">
        <v>83.508811950683594</v>
      </c>
      <c r="J639">
        <v>80.258644104003906</v>
      </c>
      <c r="K639">
        <v>90.993362426757813</v>
      </c>
      <c r="L639">
        <v>81.528953552246094</v>
      </c>
      <c r="M639">
        <v>77.557792663574219</v>
      </c>
      <c r="N639">
        <v>84.321357727050781</v>
      </c>
      <c r="O639">
        <v>75.595100402832031</v>
      </c>
      <c r="P639">
        <v>73.083084106445313</v>
      </c>
      <c r="Q639">
        <v>73.695350646972656</v>
      </c>
      <c r="R639">
        <v>81.631950378417969</v>
      </c>
      <c r="U639">
        <v>103.26161956787109</v>
      </c>
      <c r="V639">
        <v>86.158157348632813</v>
      </c>
      <c r="W639">
        <v>89.213775634765625</v>
      </c>
      <c r="Z639">
        <v>90.707252502441406</v>
      </c>
      <c r="AA639">
        <v>101.69374847412109</v>
      </c>
      <c r="AB639">
        <v>80.22430419921875</v>
      </c>
      <c r="AC639">
        <v>85.84344482421875</v>
      </c>
      <c r="AD639">
        <v>92.063400268554688</v>
      </c>
      <c r="AE639">
        <v>60.843441009521484</v>
      </c>
      <c r="AF639">
        <v>73.96429443359375</v>
      </c>
      <c r="AG639">
        <v>73.289085388183594</v>
      </c>
      <c r="AH639" s="2">
        <f t="shared" si="519"/>
        <v>9.2998995429548295</v>
      </c>
      <c r="AI639" s="2">
        <f t="shared" si="520"/>
        <v>60.843441009521484</v>
      </c>
      <c r="AJ639" s="2">
        <f t="shared" si="521"/>
        <v>70.706455045003793</v>
      </c>
      <c r="AK639" s="2">
        <f t="shared" si="522"/>
        <v>84.656304359436035</v>
      </c>
      <c r="AL639" s="2">
        <f t="shared" si="523"/>
        <v>98.606153673868278</v>
      </c>
      <c r="AM639" s="2">
        <f t="shared" si="524"/>
        <v>103.26161956787109</v>
      </c>
      <c r="AN639" s="89"/>
      <c r="AO639" s="64">
        <f t="shared" ref="AO639" ca="1" si="585">AN638</f>
        <v>88.702961047817553</v>
      </c>
      <c r="AP639" s="88"/>
      <c r="AQ639" s="88"/>
      <c r="AR639" s="88"/>
      <c r="AS639" s="88"/>
      <c r="AT639" s="2"/>
      <c r="AU639" s="123"/>
      <c r="AV639" s="156"/>
    </row>
    <row r="640" spans="1:48">
      <c r="A640" s="14" t="str">
        <f>'data organization'!S641</f>
        <v>638:18:2.3:HS</v>
      </c>
      <c r="B640">
        <v>93.83489990234375</v>
      </c>
      <c r="C640">
        <v>110.2301025390625</v>
      </c>
      <c r="D640">
        <v>118.87236022949219</v>
      </c>
      <c r="E640">
        <v>138.24055480957031</v>
      </c>
      <c r="F640">
        <v>89.315101623535156</v>
      </c>
      <c r="G640">
        <v>105.53528594970703</v>
      </c>
      <c r="H640">
        <v>115.75746154785156</v>
      </c>
      <c r="I640">
        <v>95.315483093261719</v>
      </c>
      <c r="J640">
        <v>77.635993957519531</v>
      </c>
      <c r="K640">
        <v>97.304573059082031</v>
      </c>
      <c r="L640">
        <v>86.994888305664063</v>
      </c>
      <c r="M640">
        <v>103.83001708984375</v>
      </c>
      <c r="N640">
        <v>108.06126403808594</v>
      </c>
      <c r="O640">
        <v>76.420310974121094</v>
      </c>
      <c r="P640">
        <v>95.154647827148438</v>
      </c>
      <c r="Q640">
        <v>99.549095153808594</v>
      </c>
      <c r="R640">
        <v>137.29449462890625</v>
      </c>
      <c r="U640">
        <v>100.92324829101562</v>
      </c>
      <c r="V640">
        <v>120.75502014160156</v>
      </c>
      <c r="W640">
        <v>107.23582458496094</v>
      </c>
      <c r="Z640">
        <v>90.861907958984375</v>
      </c>
      <c r="AA640">
        <v>105.83329772949219</v>
      </c>
      <c r="AB640">
        <v>89.220489501953125</v>
      </c>
      <c r="AC640">
        <v>88.924850463867188</v>
      </c>
      <c r="AD640">
        <v>70.826736450195312</v>
      </c>
      <c r="AE640">
        <v>78.664833068847656</v>
      </c>
      <c r="AF640">
        <v>93.14190673828125</v>
      </c>
      <c r="AG640">
        <v>83.818496704101563</v>
      </c>
      <c r="AH640" s="2">
        <f t="shared" si="519"/>
        <v>16.714998002573193</v>
      </c>
      <c r="AI640" s="2">
        <f t="shared" si="520"/>
        <v>70.826736450195312</v>
      </c>
      <c r="AJ640" s="2">
        <f t="shared" si="521"/>
        <v>74.197258223365367</v>
      </c>
      <c r="AK640" s="2">
        <f t="shared" si="522"/>
        <v>99.269755227225161</v>
      </c>
      <c r="AL640" s="2">
        <f t="shared" si="523"/>
        <v>124.34225223108496</v>
      </c>
      <c r="AM640" s="2">
        <f t="shared" si="524"/>
        <v>138.24055480957031</v>
      </c>
      <c r="AN640" s="89"/>
      <c r="AO640" s="64">
        <f t="shared" ref="AO640" ca="1" si="586">AN638</f>
        <v>88.702961047817553</v>
      </c>
      <c r="AP640" s="88"/>
      <c r="AQ640" s="88"/>
      <c r="AR640" s="88"/>
      <c r="AS640" s="88"/>
      <c r="AT640" s="2"/>
      <c r="AU640" s="123"/>
      <c r="AV640" s="156"/>
    </row>
    <row r="641" spans="1:48">
      <c r="A641" s="14" t="str">
        <f>'data organization'!S642</f>
        <v>639:18:2.28:HI</v>
      </c>
      <c r="B641">
        <v>90.24566650390625</v>
      </c>
      <c r="C641">
        <v>89.620048522949219</v>
      </c>
      <c r="D641">
        <v>92.435340881347656</v>
      </c>
      <c r="E641">
        <v>97.596702575683594</v>
      </c>
      <c r="F641">
        <v>91.340507507324219</v>
      </c>
      <c r="G641">
        <v>87.586784362792969</v>
      </c>
      <c r="H641">
        <v>89.150833129882813</v>
      </c>
      <c r="I641">
        <v>86.804763793945313</v>
      </c>
      <c r="J641">
        <v>86.961166381835938</v>
      </c>
      <c r="K641">
        <v>96.658271789550781</v>
      </c>
      <c r="L641">
        <v>83.207443237304688</v>
      </c>
      <c r="M641">
        <v>73.823150634765625</v>
      </c>
      <c r="N641">
        <v>82.581825256347656</v>
      </c>
      <c r="O641">
        <v>78.358894348144531</v>
      </c>
      <c r="P641">
        <v>73.041122436523438</v>
      </c>
      <c r="Q641">
        <v>72.884719848632813</v>
      </c>
      <c r="R641">
        <v>81.486991882324219</v>
      </c>
      <c r="U641">
        <v>114.17562866210937</v>
      </c>
      <c r="V641">
        <v>84.771499633789063</v>
      </c>
      <c r="W641">
        <v>87.743186950683594</v>
      </c>
      <c r="Z641">
        <v>91.340507507324219</v>
      </c>
      <c r="AA641">
        <v>107.45021820068359</v>
      </c>
      <c r="AB641">
        <v>83.207443237304688</v>
      </c>
      <c r="AC641">
        <v>87.430381774902344</v>
      </c>
      <c r="AD641">
        <v>96.814682006835938</v>
      </c>
      <c r="AE641">
        <v>60.841533660888672</v>
      </c>
      <c r="AF641">
        <v>75.856414794921875</v>
      </c>
      <c r="AG641">
        <v>75.230789184570313</v>
      </c>
      <c r="AH641" s="2">
        <f t="shared" si="519"/>
        <v>10.905717630975879</v>
      </c>
      <c r="AI641" s="2">
        <f t="shared" si="520"/>
        <v>60.841533660888672</v>
      </c>
      <c r="AJ641" s="2">
        <f t="shared" si="521"/>
        <v>70.021656364510307</v>
      </c>
      <c r="AK641" s="2">
        <f t="shared" si="522"/>
        <v>86.380232810974121</v>
      </c>
      <c r="AL641" s="2">
        <f t="shared" si="523"/>
        <v>102.73880925743794</v>
      </c>
      <c r="AM641" s="2">
        <f t="shared" si="524"/>
        <v>114.17562866210937</v>
      </c>
      <c r="AN641" s="89">
        <f ca="1">INDIRECT("'calcBLUE(2)'!R"&amp;ROW('calcBLUE(2)'!$V$17)+(ROW(AN641)-ROW($AN$116))/3&amp;"C"&amp;COLUMN('calcBLUE(2)'!$V$17),FALSE)</f>
        <v>87.588256550162498</v>
      </c>
      <c r="AO641" s="64">
        <f t="shared" ref="AO641" ca="1" si="587">AN641</f>
        <v>87.588256550162498</v>
      </c>
      <c r="AP641" s="88">
        <f>AK641-AK644</f>
        <v>1.1171780994960301</v>
      </c>
      <c r="AQ641" s="88">
        <f>AK642-AK645</f>
        <v>1.1660901478358596</v>
      </c>
      <c r="AR641" s="88">
        <f>AK643-AK646</f>
        <v>2.0200061798095703</v>
      </c>
      <c r="AS641" s="88">
        <f>data3!AM641</f>
        <v>3.214485414566548E-2</v>
      </c>
      <c r="AT641" s="2"/>
      <c r="AU641" s="123"/>
      <c r="AV641" s="156"/>
    </row>
    <row r="642" spans="1:48">
      <c r="A642" s="14" t="str">
        <f>'data organization'!S643</f>
        <v>640:18:2.28:LO</v>
      </c>
      <c r="B642">
        <v>86.278327941894531</v>
      </c>
      <c r="C642">
        <v>87.577247619628906</v>
      </c>
      <c r="D642">
        <v>89.969100952148438</v>
      </c>
      <c r="E642">
        <v>95.857177734375</v>
      </c>
      <c r="F642">
        <v>85.591667175292969</v>
      </c>
      <c r="G642">
        <v>86.861984252929688</v>
      </c>
      <c r="H642">
        <v>89.814605712890625</v>
      </c>
      <c r="I642">
        <v>82.324333190917969</v>
      </c>
      <c r="J642">
        <v>79.297325134277344</v>
      </c>
      <c r="K642">
        <v>90.07781982421875</v>
      </c>
      <c r="L642">
        <v>80.315864562988281</v>
      </c>
      <c r="M642">
        <v>76.562141418457031</v>
      </c>
      <c r="N642">
        <v>83.279930114746094</v>
      </c>
      <c r="O642">
        <v>74.616615295410156</v>
      </c>
      <c r="P642">
        <v>72.087432861328125</v>
      </c>
      <c r="Q642">
        <v>72.528038024902344</v>
      </c>
      <c r="R642">
        <v>80.865188598632813</v>
      </c>
      <c r="U642">
        <v>101.7509765625</v>
      </c>
      <c r="V642">
        <v>84.8992919921875</v>
      </c>
      <c r="W642">
        <v>87.966354370117187</v>
      </c>
      <c r="Z642">
        <v>89.007781982421875</v>
      </c>
      <c r="AA642">
        <v>99.473564147949219</v>
      </c>
      <c r="AB642">
        <v>79.245819091796875</v>
      </c>
      <c r="AC642">
        <v>84.384300231933594</v>
      </c>
      <c r="AD642">
        <v>90.638587951660156</v>
      </c>
      <c r="AE642">
        <v>60.076675415039063</v>
      </c>
      <c r="AF642">
        <v>73.146026611328125</v>
      </c>
      <c r="AG642">
        <v>72.596702575683594</v>
      </c>
      <c r="AH642" s="2">
        <f t="shared" si="519"/>
        <v>9.0607188000683347</v>
      </c>
      <c r="AI642" s="2">
        <f t="shared" si="520"/>
        <v>60.076675415039063</v>
      </c>
      <c r="AJ642" s="2">
        <f t="shared" si="521"/>
        <v>69.876453276599506</v>
      </c>
      <c r="AK642" s="2">
        <f t="shared" si="522"/>
        <v>83.467531476702007</v>
      </c>
      <c r="AL642" s="2">
        <f t="shared" si="523"/>
        <v>97.058609676804508</v>
      </c>
      <c r="AM642" s="2">
        <f t="shared" si="524"/>
        <v>101.7509765625</v>
      </c>
      <c r="AN642" s="89"/>
      <c r="AO642" s="64">
        <f t="shared" ref="AO642" ca="1" si="588">AN641</f>
        <v>87.588256550162498</v>
      </c>
      <c r="AP642" s="88"/>
      <c r="AQ642" s="88"/>
      <c r="AR642" s="88"/>
      <c r="AS642" s="88"/>
      <c r="AT642" s="2"/>
      <c r="AU642" s="123"/>
      <c r="AV642" s="156"/>
    </row>
    <row r="643" spans="1:48">
      <c r="A643" s="14" t="str">
        <f>'data organization'!S644</f>
        <v>641:18:2.28:HS</v>
      </c>
      <c r="B643">
        <v>92.309379577636719</v>
      </c>
      <c r="C643">
        <v>108.18424987792969</v>
      </c>
      <c r="D643">
        <v>105.54001617431641</v>
      </c>
      <c r="E643">
        <v>141.16624450683594</v>
      </c>
      <c r="F643">
        <v>88.343025207519531</v>
      </c>
      <c r="G643">
        <v>104.53719329833984</v>
      </c>
      <c r="H643">
        <v>113.40413665771484</v>
      </c>
      <c r="I643">
        <v>94.81170654296875</v>
      </c>
      <c r="J643">
        <v>76.879150390625</v>
      </c>
      <c r="K643">
        <v>96.521705627441406</v>
      </c>
      <c r="L643">
        <v>82.520027160644531</v>
      </c>
      <c r="M643">
        <v>99.447395324707031</v>
      </c>
      <c r="N643">
        <v>108.63835906982422</v>
      </c>
      <c r="O643">
        <v>75.611427307128906</v>
      </c>
      <c r="P643">
        <v>93.432823181152344</v>
      </c>
      <c r="Q643">
        <v>99.679176330566406</v>
      </c>
      <c r="R643">
        <v>129.4705810546875</v>
      </c>
      <c r="U643">
        <v>99.75250244140625</v>
      </c>
      <c r="V643">
        <v>97.9029541015625</v>
      </c>
      <c r="W643">
        <v>102.03250122070312</v>
      </c>
      <c r="Z643">
        <v>89.972610473632812</v>
      </c>
      <c r="AA643">
        <v>104.82101440429687</v>
      </c>
      <c r="AB643">
        <v>87.829788208007812</v>
      </c>
      <c r="AC643">
        <v>87.7943115234375</v>
      </c>
      <c r="AD643">
        <v>69.703285217285156</v>
      </c>
      <c r="AE643">
        <v>72.491798400878906</v>
      </c>
      <c r="AF643">
        <v>91.817428588867188</v>
      </c>
      <c r="AG643">
        <v>83.234298706054688</v>
      </c>
      <c r="AH643" s="2">
        <f t="shared" ref="AH643:AH706" si="589">STDEV(B643:AG643)</f>
        <v>15.785217248700055</v>
      </c>
      <c r="AI643" s="2">
        <f t="shared" ref="AI643:AI706" si="590">MIN(B643:AG643)</f>
        <v>69.703285217285156</v>
      </c>
      <c r="AJ643" s="2">
        <f t="shared" ref="AJ643:AJ706" si="591">AK643-1.5*AH643</f>
        <v>72.673927361813199</v>
      </c>
      <c r="AK643" s="2">
        <f t="shared" ref="AK643:AK706" si="592">AVERAGE(B643:AG643)</f>
        <v>96.351753234863281</v>
      </c>
      <c r="AL643" s="2">
        <f t="shared" ref="AL643:AL706" si="593">AK643+1.5*AH643</f>
        <v>120.02957910791336</v>
      </c>
      <c r="AM643" s="2">
        <f t="shared" ref="AM643:AM706" si="594">MAX(B643:AG643)</f>
        <v>141.16624450683594</v>
      </c>
      <c r="AN643" s="89"/>
      <c r="AO643" s="64">
        <f t="shared" ref="AO643" ca="1" si="595">AN641</f>
        <v>87.588256550162498</v>
      </c>
      <c r="AP643" s="88"/>
      <c r="AQ643" s="88"/>
      <c r="AR643" s="88"/>
      <c r="AS643" s="88"/>
      <c r="AT643" s="2"/>
      <c r="AU643" s="123"/>
      <c r="AV643" s="156"/>
    </row>
    <row r="644" spans="1:48">
      <c r="A644" s="14" t="str">
        <f>'data organization'!S645</f>
        <v>642:18:2.26:HI</v>
      </c>
      <c r="B644">
        <v>89.150833129882813</v>
      </c>
      <c r="C644">
        <v>88.368812561035156</v>
      </c>
      <c r="D644">
        <v>91.184097290039063</v>
      </c>
      <c r="E644">
        <v>96.345466613769531</v>
      </c>
      <c r="F644">
        <v>90.089263916015625</v>
      </c>
      <c r="G644">
        <v>86.491950988769531</v>
      </c>
      <c r="H644">
        <v>87.89959716796875</v>
      </c>
      <c r="I644">
        <v>85.709922790527344</v>
      </c>
      <c r="J644">
        <v>85.8663330078125</v>
      </c>
      <c r="K644">
        <v>95.407035827636719</v>
      </c>
      <c r="L644">
        <v>82.11260986328125</v>
      </c>
      <c r="M644">
        <v>72.884719848632813</v>
      </c>
      <c r="N644">
        <v>81.486991882324219</v>
      </c>
      <c r="O644">
        <v>77.264060974121094</v>
      </c>
      <c r="P644">
        <v>72.102691650390625</v>
      </c>
      <c r="Q644">
        <v>71.9462890625</v>
      </c>
      <c r="R644">
        <v>80.392158508300781</v>
      </c>
      <c r="U644">
        <v>112.76799011230469</v>
      </c>
      <c r="V644">
        <v>83.676658630371094</v>
      </c>
      <c r="W644">
        <v>86.491950988769531</v>
      </c>
      <c r="Z644">
        <v>90.24566650390625</v>
      </c>
      <c r="AA644">
        <v>106.198974609375</v>
      </c>
      <c r="AB644">
        <v>82.11260986328125</v>
      </c>
      <c r="AC644">
        <v>86.335548400878906</v>
      </c>
      <c r="AD644">
        <v>95.563438415527344</v>
      </c>
      <c r="AE644">
        <v>60.05950927734375</v>
      </c>
      <c r="AF644">
        <v>74.917984008789063</v>
      </c>
      <c r="AG644">
        <v>74.292366027832031</v>
      </c>
      <c r="AH644" s="2">
        <f t="shared" si="589"/>
        <v>10.778856466348161</v>
      </c>
      <c r="AI644" s="2">
        <f t="shared" si="590"/>
        <v>60.05950927734375</v>
      </c>
      <c r="AJ644" s="2">
        <f t="shared" si="591"/>
        <v>69.094770011955845</v>
      </c>
      <c r="AK644" s="2">
        <f t="shared" si="592"/>
        <v>85.263054711478091</v>
      </c>
      <c r="AL644" s="2">
        <f t="shared" si="593"/>
        <v>101.43133941100034</v>
      </c>
      <c r="AM644" s="2">
        <f t="shared" si="594"/>
        <v>112.76799011230469</v>
      </c>
      <c r="AN644" s="89">
        <f ca="1">INDIRECT("'calcBLUE(2)'!R"&amp;ROW('calcBLUE(2)'!$V$17)+(ROW(AN644)-ROW($AN$116))/3&amp;"C"&amp;COLUMN('calcBLUE(2)'!$V$17),FALSE)</f>
        <v>86.522764093767933</v>
      </c>
      <c r="AO644" s="64">
        <f t="shared" ref="AO644" ca="1" si="596">AN644</f>
        <v>86.522764093767933</v>
      </c>
      <c r="AP644" s="88">
        <f>AK644-AK647</f>
        <v>1.1115917478288821</v>
      </c>
      <c r="AQ644" s="88">
        <f>AK645-AK648</f>
        <v>1.172832625252866</v>
      </c>
      <c r="AR644" s="88">
        <f>AK646-AK649</f>
        <v>2.0088550022670262</v>
      </c>
      <c r="AS644" s="88">
        <f>data3!AM644</f>
        <v>3.6370869605772072E-2</v>
      </c>
      <c r="AT644" s="2"/>
      <c r="AU644" s="123"/>
      <c r="AV644" s="156"/>
    </row>
    <row r="645" spans="1:48">
      <c r="A645" s="14" t="str">
        <f>'data organization'!S646</f>
        <v>643:18:2.26:LO</v>
      </c>
      <c r="B645">
        <v>84.842071533203125</v>
      </c>
      <c r="C645">
        <v>86.375602722167969</v>
      </c>
      <c r="D645">
        <v>88.7674560546875</v>
      </c>
      <c r="E645">
        <v>94.518196105957031</v>
      </c>
      <c r="F645">
        <v>84.241241455078125</v>
      </c>
      <c r="G645">
        <v>85.551612854003906</v>
      </c>
      <c r="H645">
        <v>88.710227966308594</v>
      </c>
      <c r="I645">
        <v>81.16845703125</v>
      </c>
      <c r="J645">
        <v>77.986953735351563</v>
      </c>
      <c r="K645">
        <v>89.15655517578125</v>
      </c>
      <c r="L645">
        <v>79.0970458984375</v>
      </c>
      <c r="M645">
        <v>75.680931091308594</v>
      </c>
      <c r="N645">
        <v>82.198440551757812</v>
      </c>
      <c r="O645">
        <v>73.844131469726563</v>
      </c>
      <c r="P645">
        <v>71.01739501953125</v>
      </c>
      <c r="Q645">
        <v>71.349281311035156</v>
      </c>
      <c r="R645">
        <v>79.875259399414063</v>
      </c>
      <c r="U645">
        <v>100.44632720947266</v>
      </c>
      <c r="V645">
        <v>83.720527648925781</v>
      </c>
      <c r="W645">
        <v>86.301216125488281</v>
      </c>
      <c r="Z645">
        <v>87.760360717773437</v>
      </c>
      <c r="AA645">
        <v>98.123138427734375</v>
      </c>
      <c r="AB645">
        <v>78.19866943359375</v>
      </c>
      <c r="AC645">
        <v>83.188369750976563</v>
      </c>
      <c r="AD645">
        <v>89.076446533203125</v>
      </c>
      <c r="AE645">
        <v>59.292743682861328</v>
      </c>
      <c r="AF645">
        <v>72.241928100585938</v>
      </c>
      <c r="AG645">
        <v>71.709770202636719</v>
      </c>
      <c r="AH645" s="2">
        <f t="shared" si="589"/>
        <v>8.9212112458505608</v>
      </c>
      <c r="AI645" s="2">
        <f t="shared" si="590"/>
        <v>59.292743682861328</v>
      </c>
      <c r="AJ645" s="2">
        <f t="shared" si="591"/>
        <v>68.919624460090304</v>
      </c>
      <c r="AK645" s="2">
        <f t="shared" si="592"/>
        <v>82.301441328866147</v>
      </c>
      <c r="AL645" s="2">
        <f t="shared" si="593"/>
        <v>95.68325819764199</v>
      </c>
      <c r="AM645" s="2">
        <f t="shared" si="594"/>
        <v>100.44632720947266</v>
      </c>
      <c r="AN645" s="89"/>
      <c r="AO645" s="64">
        <f t="shared" ref="AO645" ca="1" si="597">AN644</f>
        <v>86.522764093767933</v>
      </c>
      <c r="AP645" s="88"/>
      <c r="AQ645" s="88"/>
      <c r="AR645" s="88"/>
      <c r="AS645" s="88"/>
      <c r="AT645" s="2"/>
      <c r="AU645" s="123"/>
      <c r="AV645" s="156"/>
    </row>
    <row r="646" spans="1:48">
      <c r="A646" s="14" t="str">
        <f>'data organization'!S647</f>
        <v>644:18:2.26:HS</v>
      </c>
      <c r="B646">
        <v>90.637214660644531</v>
      </c>
      <c r="C646">
        <v>105.49271392822266</v>
      </c>
      <c r="D646">
        <v>98.442207336425781</v>
      </c>
      <c r="E646">
        <v>145.10421752929687</v>
      </c>
      <c r="F646">
        <v>87.101318359375</v>
      </c>
      <c r="G646">
        <v>103.93408203125</v>
      </c>
      <c r="H646">
        <v>112.06072998046875</v>
      </c>
      <c r="I646">
        <v>94.234603881835938</v>
      </c>
      <c r="J646">
        <v>76.976119995117187</v>
      </c>
      <c r="K646">
        <v>95.8736572265625</v>
      </c>
      <c r="L646">
        <v>77.690391540527344</v>
      </c>
      <c r="M646">
        <v>96.282829284667969</v>
      </c>
      <c r="N646">
        <v>108.37346649169922</v>
      </c>
      <c r="O646">
        <v>75.230636596679688</v>
      </c>
      <c r="P646">
        <v>89.310371398925781</v>
      </c>
      <c r="Q646">
        <v>99.681541442871094</v>
      </c>
      <c r="R646">
        <v>120.70298004150391</v>
      </c>
      <c r="U646">
        <v>98.477684020996094</v>
      </c>
      <c r="V646">
        <v>93.565269470214844</v>
      </c>
      <c r="W646">
        <v>99.896774291992188</v>
      </c>
      <c r="Z646">
        <v>88.804229736328125</v>
      </c>
      <c r="AA646">
        <v>99.974822998046875</v>
      </c>
      <c r="AB646">
        <v>86.614097595214844</v>
      </c>
      <c r="AC646">
        <v>86.493476867675781</v>
      </c>
      <c r="AD646">
        <v>69.05523681640625</v>
      </c>
      <c r="AE646">
        <v>68.745399475097656</v>
      </c>
      <c r="AF646">
        <v>90.381782531738281</v>
      </c>
      <c r="AG646">
        <v>82.15106201171875</v>
      </c>
      <c r="AH646" s="2">
        <f t="shared" si="589"/>
        <v>15.843073820865188</v>
      </c>
      <c r="AI646" s="2">
        <f t="shared" si="590"/>
        <v>68.745399475097656</v>
      </c>
      <c r="AJ646" s="2">
        <f t="shared" si="591"/>
        <v>70.567136323755932</v>
      </c>
      <c r="AK646" s="2">
        <f t="shared" si="592"/>
        <v>94.331747055053711</v>
      </c>
      <c r="AL646" s="2">
        <f t="shared" si="593"/>
        <v>118.09635778635149</v>
      </c>
      <c r="AM646" s="2">
        <f t="shared" si="594"/>
        <v>145.10421752929687</v>
      </c>
      <c r="AN646" s="89"/>
      <c r="AO646" s="64">
        <f t="shared" ref="AO646" ca="1" si="598">AN644</f>
        <v>86.522764093767933</v>
      </c>
      <c r="AP646" s="88"/>
      <c r="AQ646" s="88"/>
      <c r="AR646" s="88"/>
      <c r="AS646" s="88"/>
      <c r="AT646" s="2"/>
      <c r="AU646" s="123"/>
      <c r="AV646" s="156"/>
    </row>
    <row r="647" spans="1:48">
      <c r="A647" s="14" t="str">
        <f>'data organization'!S648</f>
        <v>645:18:2.24:HI</v>
      </c>
      <c r="B647">
        <v>87.89959716796875</v>
      </c>
      <c r="C647">
        <v>87.273979187011719</v>
      </c>
      <c r="D647">
        <v>90.089263916015625</v>
      </c>
      <c r="E647">
        <v>94.937820434570313</v>
      </c>
      <c r="F647">
        <v>88.994430541992188</v>
      </c>
      <c r="G647">
        <v>85.397117614746094</v>
      </c>
      <c r="H647">
        <v>86.804763793945313</v>
      </c>
      <c r="I647">
        <v>84.615089416503906</v>
      </c>
      <c r="J647">
        <v>84.771499633789063</v>
      </c>
      <c r="K647">
        <v>94.155792236328125</v>
      </c>
      <c r="L647">
        <v>81.017776489257813</v>
      </c>
      <c r="M647">
        <v>71.9462890625</v>
      </c>
      <c r="N647">
        <v>80.392158508300781</v>
      </c>
      <c r="O647">
        <v>76.325630187988281</v>
      </c>
      <c r="P647">
        <v>71.320671081542969</v>
      </c>
      <c r="Q647">
        <v>71.007858276367188</v>
      </c>
      <c r="R647">
        <v>79.297325134277344</v>
      </c>
      <c r="U647">
        <v>111.20393371582031</v>
      </c>
      <c r="V647">
        <v>82.581825256347656</v>
      </c>
      <c r="W647">
        <v>85.397117614746094</v>
      </c>
      <c r="Z647">
        <v>88.994430541992188</v>
      </c>
      <c r="AA647">
        <v>104.79133605957031</v>
      </c>
      <c r="AB647">
        <v>81.017776489257813</v>
      </c>
      <c r="AC647">
        <v>85.240707397460938</v>
      </c>
      <c r="AD647">
        <v>94.312202453613281</v>
      </c>
      <c r="AE647">
        <v>59.277484893798828</v>
      </c>
      <c r="AF647">
        <v>73.823150634765625</v>
      </c>
      <c r="AG647">
        <v>73.353935241699219</v>
      </c>
      <c r="AH647" s="2">
        <f t="shared" si="589"/>
        <v>10.619295668307915</v>
      </c>
      <c r="AI647" s="2">
        <f t="shared" si="590"/>
        <v>59.277484893798828</v>
      </c>
      <c r="AJ647" s="2">
        <f t="shared" si="591"/>
        <v>68.222519461187332</v>
      </c>
      <c r="AK647" s="2">
        <f t="shared" si="592"/>
        <v>84.151462963649209</v>
      </c>
      <c r="AL647" s="2">
        <f t="shared" si="593"/>
        <v>100.08040646611109</v>
      </c>
      <c r="AM647" s="2">
        <f t="shared" si="594"/>
        <v>111.20393371582031</v>
      </c>
      <c r="AN647" s="89">
        <f ca="1">INDIRECT("'calcBLUE(2)'!R"&amp;ROW('calcBLUE(2)'!$V$17)+(ROW(AN647)-ROW($AN$116))/3&amp;"C"&amp;COLUMN('calcBLUE(2)'!$V$17),FALSE)</f>
        <v>85.317193615151027</v>
      </c>
      <c r="AO647" s="64">
        <f t="shared" ref="AO647" ca="1" si="599">AN647</f>
        <v>85.317193615151027</v>
      </c>
      <c r="AP647" s="88">
        <f>AK647-AK650</f>
        <v>1.167452267238076</v>
      </c>
      <c r="AQ647" s="88">
        <f>AK648-AK651</f>
        <v>1.1779422760009766</v>
      </c>
      <c r="AR647" s="88">
        <f>AK649-AK652</f>
        <v>2.0470363071986526</v>
      </c>
      <c r="AS647" s="88">
        <f>data3!AM647</f>
        <v>3.1838570871660643E-2</v>
      </c>
      <c r="AT647" s="2"/>
      <c r="AU647" s="123"/>
      <c r="AV647" s="156"/>
    </row>
    <row r="648" spans="1:48">
      <c r="A648" s="14" t="str">
        <f>'data organization'!S649</f>
        <v>646:18:2.24:LO</v>
      </c>
      <c r="B648">
        <v>83.434425354003906</v>
      </c>
      <c r="C648">
        <v>85.179672241210938</v>
      </c>
      <c r="D648">
        <v>87.600135803222656</v>
      </c>
      <c r="E648">
        <v>93.276496887207031</v>
      </c>
      <c r="F648">
        <v>82.976654052734375</v>
      </c>
      <c r="G648">
        <v>84.464408874511719</v>
      </c>
      <c r="H648">
        <v>87.399864196777344</v>
      </c>
      <c r="I648">
        <v>79.915313720703125</v>
      </c>
      <c r="J648">
        <v>76.688026428222656</v>
      </c>
      <c r="K648">
        <v>88.401237487792969</v>
      </c>
      <c r="L648">
        <v>77.998397827148438</v>
      </c>
      <c r="M648">
        <v>74.605171203613281</v>
      </c>
      <c r="N648">
        <v>81.065460205078125</v>
      </c>
      <c r="O648">
        <v>72.974365234375</v>
      </c>
      <c r="P648">
        <v>69.95880126953125</v>
      </c>
      <c r="Q648">
        <v>70.216293334960937</v>
      </c>
      <c r="R648">
        <v>78.942550659179688</v>
      </c>
      <c r="U648">
        <v>99.084457397460938</v>
      </c>
      <c r="V648">
        <v>82.541770935058594</v>
      </c>
      <c r="W648">
        <v>84.693290710449219</v>
      </c>
      <c r="Z648">
        <v>86.375602722167969</v>
      </c>
      <c r="AA648">
        <v>97.03021240234375</v>
      </c>
      <c r="AB648">
        <v>77.225906372070312</v>
      </c>
      <c r="AC648">
        <v>81.9066162109375</v>
      </c>
      <c r="AD648">
        <v>87.382698059082031</v>
      </c>
      <c r="AE648">
        <v>58.434425354003906</v>
      </c>
      <c r="AF648">
        <v>71.097503662109375</v>
      </c>
      <c r="AG648">
        <v>70.731285095214844</v>
      </c>
      <c r="AH648" s="2">
        <f t="shared" si="589"/>
        <v>8.8250826051362008</v>
      </c>
      <c r="AI648" s="2">
        <f t="shared" si="590"/>
        <v>58.434425354003906</v>
      </c>
      <c r="AJ648" s="2">
        <f t="shared" si="591"/>
        <v>67.890984795908977</v>
      </c>
      <c r="AK648" s="2">
        <f t="shared" si="592"/>
        <v>81.128608703613281</v>
      </c>
      <c r="AL648" s="2">
        <f t="shared" si="593"/>
        <v>94.366232611317585</v>
      </c>
      <c r="AM648" s="2">
        <f t="shared" si="594"/>
        <v>99.084457397460938</v>
      </c>
      <c r="AN648" s="89"/>
      <c r="AO648" s="64">
        <f t="shared" ref="AO648" ca="1" si="600">AN647</f>
        <v>85.317193615151027</v>
      </c>
      <c r="AP648" s="88"/>
      <c r="AQ648" s="88"/>
      <c r="AR648" s="88"/>
      <c r="AS648" s="88"/>
      <c r="AT648" s="2"/>
      <c r="AU648" s="123"/>
      <c r="AV648" s="156"/>
    </row>
    <row r="649" spans="1:48">
      <c r="A649" s="14" t="str">
        <f>'data organization'!S650</f>
        <v>647:18:2.24:HS</v>
      </c>
      <c r="B649">
        <v>87.548332214355469</v>
      </c>
      <c r="C649">
        <v>105.19943237304687</v>
      </c>
      <c r="D649">
        <v>96.126724243164063</v>
      </c>
      <c r="E649">
        <v>142.94720458984375</v>
      </c>
      <c r="F649">
        <v>86.401237487792969</v>
      </c>
      <c r="G649">
        <v>103.184326171875</v>
      </c>
      <c r="H649">
        <v>111.23056030273437</v>
      </c>
      <c r="I649">
        <v>93.846725463867188</v>
      </c>
      <c r="J649">
        <v>76.325706481933594</v>
      </c>
      <c r="K649">
        <v>94.818801879882813</v>
      </c>
      <c r="L649">
        <v>73.908523559570312</v>
      </c>
      <c r="M649">
        <v>94.007553100585938</v>
      </c>
      <c r="N649">
        <v>107.1861572265625</v>
      </c>
      <c r="O649">
        <v>75.015411376953125</v>
      </c>
      <c r="P649">
        <v>79.930191040039063</v>
      </c>
      <c r="Q649">
        <v>99.414283752441406</v>
      </c>
      <c r="R649">
        <v>111.42450714111328</v>
      </c>
      <c r="U649">
        <v>97.316398620605469</v>
      </c>
      <c r="V649">
        <v>92.309379577636719</v>
      </c>
      <c r="W649">
        <v>98.558097839355469</v>
      </c>
      <c r="Z649">
        <v>87.744636535644531</v>
      </c>
      <c r="AA649">
        <v>95.930419921875</v>
      </c>
      <c r="AB649">
        <v>85.012893676757813</v>
      </c>
      <c r="AC649">
        <v>85.422065734863281</v>
      </c>
      <c r="AD649">
        <v>68.359886169433594</v>
      </c>
      <c r="AE649">
        <v>65.895401000976563</v>
      </c>
      <c r="AF649">
        <v>88.991073608398437</v>
      </c>
      <c r="AG649">
        <v>80.98504638671875</v>
      </c>
      <c r="AH649" s="2">
        <f t="shared" si="589"/>
        <v>15.614751112425484</v>
      </c>
      <c r="AI649" s="2">
        <f t="shared" si="590"/>
        <v>65.895401000976563</v>
      </c>
      <c r="AJ649" s="2">
        <f t="shared" si="591"/>
        <v>68.900765384148457</v>
      </c>
      <c r="AK649" s="2">
        <f t="shared" si="592"/>
        <v>92.322892052786685</v>
      </c>
      <c r="AL649" s="2">
        <f t="shared" si="593"/>
        <v>115.74501872142491</v>
      </c>
      <c r="AM649" s="2">
        <f t="shared" si="594"/>
        <v>142.94720458984375</v>
      </c>
      <c r="AN649" s="89"/>
      <c r="AO649" s="64">
        <f t="shared" ref="AO649" ca="1" si="601">AN647</f>
        <v>85.317193615151027</v>
      </c>
      <c r="AP649" s="88"/>
      <c r="AQ649" s="88"/>
      <c r="AR649" s="88"/>
      <c r="AS649" s="88"/>
      <c r="AT649" s="2"/>
      <c r="AU649" s="123"/>
      <c r="AV649" s="156"/>
    </row>
    <row r="650" spans="1:48">
      <c r="A650" s="14" t="str">
        <f>'data organization'!S651</f>
        <v>648:18:2.22:HI</v>
      </c>
      <c r="B650">
        <v>86.648353576660156</v>
      </c>
      <c r="C650">
        <v>86.022735595703125</v>
      </c>
      <c r="D650">
        <v>88.838027954101563</v>
      </c>
      <c r="E650">
        <v>93.686576843261719</v>
      </c>
      <c r="F650">
        <v>87.743186950683594</v>
      </c>
      <c r="G650">
        <v>84.1458740234375</v>
      </c>
      <c r="H650">
        <v>85.553520202636719</v>
      </c>
      <c r="I650">
        <v>83.363853454589844</v>
      </c>
      <c r="J650">
        <v>83.520256042480469</v>
      </c>
      <c r="K650">
        <v>92.904556274414063</v>
      </c>
      <c r="L650">
        <v>79.922943115234375</v>
      </c>
      <c r="M650">
        <v>70.851455688476562</v>
      </c>
      <c r="N650">
        <v>79.297325134277344</v>
      </c>
      <c r="O650">
        <v>75.230789184570313</v>
      </c>
      <c r="P650">
        <v>70.225830078125</v>
      </c>
      <c r="Q650">
        <v>70.069427490234375</v>
      </c>
      <c r="R650">
        <v>78.358894348144531</v>
      </c>
      <c r="U650">
        <v>109.63988494873047</v>
      </c>
      <c r="V650">
        <v>81.486991882324219</v>
      </c>
      <c r="W650">
        <v>84.302284240722656</v>
      </c>
      <c r="Z650">
        <v>87.743186950683594</v>
      </c>
      <c r="AA650">
        <v>103.38368988037109</v>
      </c>
      <c r="AB650">
        <v>79.922943115234375</v>
      </c>
      <c r="AC650">
        <v>83.989471435546875</v>
      </c>
      <c r="AD650">
        <v>93.060958862304688</v>
      </c>
      <c r="AE650">
        <v>58.495460510253906</v>
      </c>
      <c r="AF650">
        <v>72.884719848632813</v>
      </c>
      <c r="AG650">
        <v>72.259101867675781</v>
      </c>
      <c r="AH650" s="2">
        <f t="shared" si="589"/>
        <v>10.477656822408099</v>
      </c>
      <c r="AI650" s="2">
        <f t="shared" si="590"/>
        <v>58.495460510253906</v>
      </c>
      <c r="AJ650" s="2">
        <f t="shared" si="591"/>
        <v>67.267525462798986</v>
      </c>
      <c r="AK650" s="2">
        <f t="shared" si="592"/>
        <v>82.984010696411133</v>
      </c>
      <c r="AL650" s="2">
        <f t="shared" si="593"/>
        <v>98.70049593002328</v>
      </c>
      <c r="AM650" s="2">
        <f t="shared" si="594"/>
        <v>109.63988494873047</v>
      </c>
      <c r="AN650" s="89">
        <f ca="1">INDIRECT("'calcBLUE(2)'!R"&amp;ROW('calcBLUE(2)'!$V$17)+(ROW(AN650)-ROW($AN$116))/3&amp;"C"&amp;COLUMN('calcBLUE(2)'!$V$17),FALSE)</f>
        <v>84.261853406344613</v>
      </c>
      <c r="AO650" s="64">
        <f t="shared" ref="AO650" ca="1" si="602">AN650</f>
        <v>84.261853406344613</v>
      </c>
      <c r="AP650" s="88">
        <f>AK650-AK653</f>
        <v>1.1618648256574318</v>
      </c>
      <c r="AQ650" s="88">
        <f>AK651-AK654</f>
        <v>1.1346169880458348</v>
      </c>
      <c r="AR650" s="88">
        <f>AK652-AK655</f>
        <v>2.2248443875994042</v>
      </c>
      <c r="AS650" s="88">
        <f>data3!AM650</f>
        <v>3.7193529067501174E-2</v>
      </c>
      <c r="AT650" s="2"/>
      <c r="AU650" s="123"/>
      <c r="AV650" s="156"/>
    </row>
    <row r="651" spans="1:48">
      <c r="A651" s="14" t="str">
        <f>'data organization'!S652</f>
        <v>649:18:2.22:LO</v>
      </c>
      <c r="B651">
        <v>82.198440551757812</v>
      </c>
      <c r="C651">
        <v>83.95513916015625</v>
      </c>
      <c r="D651">
        <v>86.129547119140625</v>
      </c>
      <c r="E651">
        <v>92.412452697753906</v>
      </c>
      <c r="F651">
        <v>81.872283935546875</v>
      </c>
      <c r="G651">
        <v>83.119705200195313</v>
      </c>
      <c r="H651">
        <v>85.975051879882813</v>
      </c>
      <c r="I651">
        <v>78.662162780761719</v>
      </c>
      <c r="J651">
        <v>75.606544494628906</v>
      </c>
      <c r="K651">
        <v>86.615928649902344</v>
      </c>
      <c r="L651">
        <v>77.00274658203125</v>
      </c>
      <c r="M651">
        <v>73.689628601074219</v>
      </c>
      <c r="N651">
        <v>79.90386962890625</v>
      </c>
      <c r="O651">
        <v>71.990158081054687</v>
      </c>
      <c r="P651">
        <v>68.928817749023437</v>
      </c>
      <c r="Q651">
        <v>69.106201171875</v>
      </c>
      <c r="R651">
        <v>77.906845092773438</v>
      </c>
      <c r="U651">
        <v>98.002975463867188</v>
      </c>
      <c r="V651">
        <v>81.757843017578125</v>
      </c>
      <c r="W651">
        <v>83.314262390136719</v>
      </c>
      <c r="Z651">
        <v>85.0823974609375</v>
      </c>
      <c r="AA651">
        <v>95.222015380859375</v>
      </c>
      <c r="AB651">
        <v>76.184478759765625</v>
      </c>
      <c r="AC651">
        <v>81.065460205078125</v>
      </c>
      <c r="AD651">
        <v>85.734718322753906</v>
      </c>
      <c r="AE651">
        <v>57.610435485839844</v>
      </c>
      <c r="AF651">
        <v>69.975967407226562</v>
      </c>
      <c r="AG651">
        <v>69.592582702636719</v>
      </c>
      <c r="AH651" s="2">
        <f t="shared" si="589"/>
        <v>8.6897968679544935</v>
      </c>
      <c r="AI651" s="2">
        <f t="shared" si="590"/>
        <v>57.610435485839844</v>
      </c>
      <c r="AJ651" s="2">
        <f t="shared" si="591"/>
        <v>66.915971125680556</v>
      </c>
      <c r="AK651" s="2">
        <f t="shared" si="592"/>
        <v>79.950666427612305</v>
      </c>
      <c r="AL651" s="2">
        <f t="shared" si="593"/>
        <v>92.985361729544053</v>
      </c>
      <c r="AM651" s="2">
        <f t="shared" si="594"/>
        <v>98.002975463867188</v>
      </c>
      <c r="AN651" s="89"/>
      <c r="AO651" s="64">
        <f t="shared" ref="AO651" ca="1" si="603">AN650</f>
        <v>84.261853406344613</v>
      </c>
      <c r="AP651" s="88"/>
      <c r="AQ651" s="88"/>
      <c r="AR651" s="88"/>
      <c r="AS651" s="88"/>
      <c r="AT651" s="2"/>
      <c r="AU651" s="123"/>
      <c r="AV651" s="156"/>
    </row>
    <row r="652" spans="1:48">
      <c r="A652" s="14" t="str">
        <f>'data organization'!S653</f>
        <v>650:18:2.22:HS</v>
      </c>
      <c r="B652">
        <v>81.815216064453125</v>
      </c>
      <c r="C652">
        <v>104.93690490722656</v>
      </c>
      <c r="D652">
        <v>93.841995239257813</v>
      </c>
      <c r="E652">
        <v>134.81819152832031</v>
      </c>
      <c r="F652">
        <v>85.580528259277344</v>
      </c>
      <c r="G652">
        <v>101.64698028564453</v>
      </c>
      <c r="H652">
        <v>110.73387908935547</v>
      </c>
      <c r="I652">
        <v>93.399711608886719</v>
      </c>
      <c r="J652">
        <v>76.1861572265625</v>
      </c>
      <c r="K652">
        <v>93.962615966796875</v>
      </c>
      <c r="L652">
        <v>71.332878112792969</v>
      </c>
      <c r="M652">
        <v>92.174560546875</v>
      </c>
      <c r="N652">
        <v>105.49980926513672</v>
      </c>
      <c r="O652">
        <v>74.833297729492188</v>
      </c>
      <c r="P652">
        <v>69.019760131835938</v>
      </c>
      <c r="Q652">
        <v>98.875030517578125</v>
      </c>
      <c r="R652">
        <v>109.0640869140625</v>
      </c>
      <c r="U652">
        <v>96.131454467773438</v>
      </c>
      <c r="V652">
        <v>91.107879638671875</v>
      </c>
      <c r="W652">
        <v>97.392082214355469</v>
      </c>
      <c r="Z652">
        <v>86.469825744628906</v>
      </c>
      <c r="AA652">
        <v>92.503318786621094</v>
      </c>
      <c r="AB652">
        <v>83.875259399414063</v>
      </c>
      <c r="AC652">
        <v>84.575340270996094</v>
      </c>
      <c r="AD652">
        <v>67.640876770019531</v>
      </c>
      <c r="AE652">
        <v>63.047760009765625</v>
      </c>
      <c r="AF652">
        <v>87.155715942382813</v>
      </c>
      <c r="AG652">
        <v>80.10284423828125</v>
      </c>
      <c r="AH652" s="2">
        <f t="shared" si="589"/>
        <v>15.313915382899562</v>
      </c>
      <c r="AI652" s="2">
        <f t="shared" si="590"/>
        <v>63.047760009765625</v>
      </c>
      <c r="AJ652" s="2">
        <f t="shared" si="591"/>
        <v>67.30498267123869</v>
      </c>
      <c r="AK652" s="2">
        <f t="shared" si="592"/>
        <v>90.275855745588032</v>
      </c>
      <c r="AL652" s="2">
        <f t="shared" si="593"/>
        <v>113.24672881993737</v>
      </c>
      <c r="AM652" s="2">
        <f t="shared" si="594"/>
        <v>134.81819152832031</v>
      </c>
      <c r="AN652" s="89"/>
      <c r="AO652" s="64">
        <f t="shared" ref="AO652" ca="1" si="604">AN650</f>
        <v>84.261853406344613</v>
      </c>
      <c r="AP652" s="88"/>
      <c r="AQ652" s="88"/>
      <c r="AR652" s="88"/>
      <c r="AS652" s="88"/>
      <c r="AT652" s="2"/>
      <c r="AU652" s="123"/>
      <c r="AV652" s="156"/>
    </row>
    <row r="653" spans="1:48">
      <c r="A653" s="14" t="str">
        <f>'data organization'!S654</f>
        <v>651:18:2.2:HI</v>
      </c>
      <c r="B653">
        <v>85.397117614746094</v>
      </c>
      <c r="C653">
        <v>84.771499633789063</v>
      </c>
      <c r="D653">
        <v>87.586784362792969</v>
      </c>
      <c r="E653">
        <v>92.435340881347656</v>
      </c>
      <c r="F653">
        <v>86.491950988769531</v>
      </c>
      <c r="G653">
        <v>83.051040649414063</v>
      </c>
      <c r="H653">
        <v>84.458686828613281</v>
      </c>
      <c r="I653">
        <v>82.269020080566406</v>
      </c>
      <c r="J653">
        <v>82.425422668457031</v>
      </c>
      <c r="K653">
        <v>91.496910095214844</v>
      </c>
      <c r="L653">
        <v>78.828109741210938</v>
      </c>
      <c r="M653">
        <v>69.91302490234375</v>
      </c>
      <c r="N653">
        <v>78.202484130859375</v>
      </c>
      <c r="O653">
        <v>74.135955810546875</v>
      </c>
      <c r="P653">
        <v>69.287406921386719</v>
      </c>
      <c r="Q653">
        <v>68.974594116210937</v>
      </c>
      <c r="R653">
        <v>77.107650756835938</v>
      </c>
      <c r="U653">
        <v>108.07583618164062</v>
      </c>
      <c r="V653">
        <v>80.392158508300781</v>
      </c>
      <c r="W653">
        <v>83.051040649414063</v>
      </c>
      <c r="Z653">
        <v>86.648353576660156</v>
      </c>
      <c r="AA653">
        <v>101.81964111328125</v>
      </c>
      <c r="AB653">
        <v>78.828109741210938</v>
      </c>
      <c r="AC653">
        <v>82.894638061523438</v>
      </c>
      <c r="AD653">
        <v>91.653312683105469</v>
      </c>
      <c r="AE653">
        <v>57.713436126708984</v>
      </c>
      <c r="AF653">
        <v>71.789886474609375</v>
      </c>
      <c r="AG653">
        <v>71.320671081542969</v>
      </c>
      <c r="AH653" s="2">
        <f t="shared" si="589"/>
        <v>10.317347527809908</v>
      </c>
      <c r="AI653" s="2">
        <f t="shared" si="590"/>
        <v>57.713436126708984</v>
      </c>
      <c r="AJ653" s="2">
        <f t="shared" si="591"/>
        <v>66.346124579038843</v>
      </c>
      <c r="AK653" s="2">
        <f t="shared" si="592"/>
        <v>81.822145870753701</v>
      </c>
      <c r="AL653" s="2">
        <f t="shared" si="593"/>
        <v>97.298167162468559</v>
      </c>
      <c r="AM653" s="2">
        <f t="shared" si="594"/>
        <v>108.07583618164062</v>
      </c>
      <c r="AN653" s="89">
        <f ca="1">INDIRECT("'calcBLUE(2)'!R"&amp;ROW('calcBLUE(2)'!$V$17)+(ROW(AN653)-ROW($AN$116))/3&amp;"C"&amp;COLUMN('calcBLUE(2)'!$V$17),FALSE)</f>
        <v>83.029014567862646</v>
      </c>
      <c r="AO653" s="64">
        <f t="shared" ref="AO653" ca="1" si="605">AN653</f>
        <v>83.029014567862646</v>
      </c>
      <c r="AP653" s="88">
        <f>AK653-AK656</f>
        <v>1.2288981846400731</v>
      </c>
      <c r="AQ653" s="88">
        <f>AK654-AK657</f>
        <v>1.2175878797258548</v>
      </c>
      <c r="AR653" s="88">
        <f>AK655-AK658</f>
        <v>2.4297667912074417</v>
      </c>
      <c r="AS653" s="88">
        <f>data3!AM653</f>
        <v>3.4177695551226073E-2</v>
      </c>
      <c r="AT653" s="2"/>
      <c r="AU653" s="123"/>
      <c r="AV653" s="156"/>
    </row>
    <row r="654" spans="1:48">
      <c r="A654" s="14" t="str">
        <f>'data organization'!S655</f>
        <v>652:18:2.2:LO</v>
      </c>
      <c r="B654">
        <v>80.710685729980469</v>
      </c>
      <c r="C654">
        <v>82.701988220214844</v>
      </c>
      <c r="D654">
        <v>84.527351379394531</v>
      </c>
      <c r="E654">
        <v>91.634239196777344</v>
      </c>
      <c r="F654">
        <v>80.951019287109375</v>
      </c>
      <c r="G654">
        <v>81.797897338867187</v>
      </c>
      <c r="H654">
        <v>84.424354553222656</v>
      </c>
      <c r="I654">
        <v>77.391853332519531</v>
      </c>
      <c r="J654">
        <v>74.570838928222656</v>
      </c>
      <c r="K654">
        <v>85.0823974609375</v>
      </c>
      <c r="L654">
        <v>76.0128173828125</v>
      </c>
      <c r="M654">
        <v>72.751205444335938</v>
      </c>
      <c r="N654">
        <v>78.656440734863281</v>
      </c>
      <c r="O654">
        <v>70.9945068359375</v>
      </c>
      <c r="P654">
        <v>67.881668090820313</v>
      </c>
      <c r="Q654">
        <v>68.20782470703125</v>
      </c>
      <c r="R654">
        <v>76.7509765625</v>
      </c>
      <c r="U654">
        <v>96.618217468261719</v>
      </c>
      <c r="V654">
        <v>80.8480224609375</v>
      </c>
      <c r="W654">
        <v>82.106887817382812</v>
      </c>
      <c r="Z654">
        <v>84.109634399414063</v>
      </c>
      <c r="AA654">
        <v>94.203475952148437</v>
      </c>
      <c r="AB654">
        <v>75.188827514648438</v>
      </c>
      <c r="AC654">
        <v>80.024032592773438</v>
      </c>
      <c r="AD654">
        <v>84.447242736816406</v>
      </c>
      <c r="AE654">
        <v>56.723506927490234</v>
      </c>
      <c r="AF654">
        <v>68.860153198242187</v>
      </c>
      <c r="AG654">
        <v>68.671318054199219</v>
      </c>
      <c r="AH654" s="2">
        <f t="shared" si="589"/>
        <v>8.5961876197222065</v>
      </c>
      <c r="AI654" s="2">
        <f t="shared" si="590"/>
        <v>56.723506927490234</v>
      </c>
      <c r="AJ654" s="2">
        <f t="shared" si="591"/>
        <v>65.921768009983168</v>
      </c>
      <c r="AK654" s="2">
        <f t="shared" si="592"/>
        <v>78.81604943956647</v>
      </c>
      <c r="AL654" s="2">
        <f t="shared" si="593"/>
        <v>91.710330869149772</v>
      </c>
      <c r="AM654" s="2">
        <f t="shared" si="594"/>
        <v>96.618217468261719</v>
      </c>
      <c r="AN654" s="89"/>
      <c r="AO654" s="64">
        <f t="shared" ref="AO654" ca="1" si="606">AN653</f>
        <v>83.029014567862646</v>
      </c>
      <c r="AP654" s="88"/>
      <c r="AQ654" s="88"/>
      <c r="AR654" s="88"/>
      <c r="AS654" s="88"/>
      <c r="AT654" s="2"/>
      <c r="AU654" s="123"/>
      <c r="AV654" s="156"/>
    </row>
    <row r="655" spans="1:48">
      <c r="A655" s="14" t="str">
        <f>'data organization'!S656</f>
        <v>653:18:2.2:HS</v>
      </c>
      <c r="B655">
        <v>77.881973266601563</v>
      </c>
      <c r="C655">
        <v>102.68291473388672</v>
      </c>
      <c r="D655">
        <v>90.570991516113281</v>
      </c>
      <c r="E655">
        <v>120.60128021240234</v>
      </c>
      <c r="F655">
        <v>84.601356506347656</v>
      </c>
      <c r="G655">
        <v>100.36743927001953</v>
      </c>
      <c r="H655">
        <v>101.60913848876953</v>
      </c>
      <c r="I655">
        <v>92.243148803710938</v>
      </c>
      <c r="J655">
        <v>75.289772033691406</v>
      </c>
      <c r="K655">
        <v>92.874649047851562</v>
      </c>
      <c r="L655">
        <v>69.1971435546875</v>
      </c>
      <c r="M655">
        <v>90.457466125488281</v>
      </c>
      <c r="N655">
        <v>105.32242584228516</v>
      </c>
      <c r="O655">
        <v>73.553749084472656</v>
      </c>
      <c r="P655">
        <v>65.966354370117187</v>
      </c>
      <c r="Q655">
        <v>98.307395935058594</v>
      </c>
      <c r="R655">
        <v>108.48935699462891</v>
      </c>
      <c r="U655">
        <v>95.469215393066406</v>
      </c>
      <c r="V655">
        <v>90.157089233398438</v>
      </c>
      <c r="W655">
        <v>96.24261474609375</v>
      </c>
      <c r="Z655">
        <v>84.923019409179688</v>
      </c>
      <c r="AA655">
        <v>90.339210510253906</v>
      </c>
      <c r="AB655">
        <v>83.18463134765625</v>
      </c>
      <c r="AC655">
        <v>83.629280090332031</v>
      </c>
      <c r="AD655">
        <v>67.286109924316406</v>
      </c>
      <c r="AE655">
        <v>61.169834136962891</v>
      </c>
      <c r="AF655">
        <v>84.241851806640625</v>
      </c>
      <c r="AG655">
        <v>78.768905639648438</v>
      </c>
      <c r="AH655" s="2">
        <f t="shared" si="589"/>
        <v>13.949818425790651</v>
      </c>
      <c r="AI655" s="2">
        <f t="shared" si="590"/>
        <v>61.169834136962891</v>
      </c>
      <c r="AJ655" s="2">
        <f t="shared" si="591"/>
        <v>67.126283719302648</v>
      </c>
      <c r="AK655" s="2">
        <f t="shared" si="592"/>
        <v>88.051011357988628</v>
      </c>
      <c r="AL655" s="2">
        <f t="shared" si="593"/>
        <v>108.97573899667461</v>
      </c>
      <c r="AM655" s="2">
        <f t="shared" si="594"/>
        <v>120.60128021240234</v>
      </c>
      <c r="AN655" s="89"/>
      <c r="AO655" s="64">
        <f t="shared" ref="AO655" ca="1" si="607">AN653</f>
        <v>83.029014567862646</v>
      </c>
      <c r="AP655" s="88"/>
      <c r="AQ655" s="88"/>
      <c r="AR655" s="88"/>
      <c r="AS655" s="88"/>
      <c r="AT655" s="2"/>
      <c r="AU655" s="123"/>
      <c r="AV655" s="156"/>
    </row>
    <row r="656" spans="1:48">
      <c r="A656" s="14" t="str">
        <f>'data organization'!S657</f>
        <v>654:18:2.18:HI</v>
      </c>
      <c r="B656">
        <v>84.1458740234375</v>
      </c>
      <c r="C656">
        <v>83.520256042480469</v>
      </c>
      <c r="D656">
        <v>86.17913818359375</v>
      </c>
      <c r="E656">
        <v>91.027694702148438</v>
      </c>
      <c r="F656">
        <v>85.240707397460938</v>
      </c>
      <c r="G656">
        <v>81.7998046875</v>
      </c>
      <c r="H656">
        <v>83.207443237304688</v>
      </c>
      <c r="I656">
        <v>81.017776489257813</v>
      </c>
      <c r="J656">
        <v>81.174179077148438</v>
      </c>
      <c r="K656">
        <v>90.24566650390625</v>
      </c>
      <c r="L656">
        <v>77.733268737792969</v>
      </c>
      <c r="M656">
        <v>68.818191528320312</v>
      </c>
      <c r="N656">
        <v>77.107650756835938</v>
      </c>
      <c r="O656">
        <v>73.041122436523438</v>
      </c>
      <c r="P656">
        <v>68.19256591796875</v>
      </c>
      <c r="Q656">
        <v>68.036163330078125</v>
      </c>
      <c r="R656">
        <v>76.0128173828125</v>
      </c>
      <c r="U656">
        <v>106.51178741455078</v>
      </c>
      <c r="V656">
        <v>79.140914916992188</v>
      </c>
      <c r="W656">
        <v>81.7998046875</v>
      </c>
      <c r="Z656">
        <v>85.240707397460938</v>
      </c>
      <c r="AA656">
        <v>100.41199493408203</v>
      </c>
      <c r="AB656">
        <v>77.576866149902344</v>
      </c>
      <c r="AC656">
        <v>81.643394470214844</v>
      </c>
      <c r="AD656">
        <v>90.24566650390625</v>
      </c>
      <c r="AE656">
        <v>56.775005340576172</v>
      </c>
      <c r="AF656">
        <v>70.695045471191406</v>
      </c>
      <c r="AG656">
        <v>70.069427490234375</v>
      </c>
      <c r="AH656" s="2">
        <f t="shared" si="589"/>
        <v>10.187899119166232</v>
      </c>
      <c r="AI656" s="2">
        <f t="shared" si="590"/>
        <v>56.775005340576172</v>
      </c>
      <c r="AJ656" s="2">
        <f t="shared" si="591"/>
        <v>65.311399007364287</v>
      </c>
      <c r="AK656" s="2">
        <f t="shared" si="592"/>
        <v>80.593247686113628</v>
      </c>
      <c r="AL656" s="2">
        <f t="shared" si="593"/>
        <v>95.875096364862969</v>
      </c>
      <c r="AM656" s="2">
        <f t="shared" si="594"/>
        <v>106.51178741455078</v>
      </c>
      <c r="AN656" s="89">
        <f ca="1">INDIRECT("'calcBLUE(2)'!R"&amp;ROW('calcBLUE(2)'!$V$17)+(ROW(AN656)-ROW($AN$116))/3&amp;"C"&amp;COLUMN('calcBLUE(2)'!$V$17),FALSE)</f>
        <v>81.896140341034283</v>
      </c>
      <c r="AO656" s="64">
        <f t="shared" ref="AO656" ca="1" si="608">AN656</f>
        <v>81.896140341034283</v>
      </c>
      <c r="AP656" s="88">
        <f>AK656-AK659</f>
        <v>1.2568236759730667</v>
      </c>
      <c r="AQ656" s="88">
        <f>AK657-AK660</f>
        <v>1.2588693073817723</v>
      </c>
      <c r="AR656" s="88">
        <f>AK658-AK661</f>
        <v>2.0930727549961716</v>
      </c>
      <c r="AS656" s="88">
        <f>data3!AM656</f>
        <v>3.9064599621680518E-2</v>
      </c>
      <c r="AT656" s="2"/>
      <c r="AU656" s="123"/>
      <c r="AV656" s="156"/>
    </row>
    <row r="657" spans="1:48">
      <c r="A657" s="14" t="str">
        <f>'data organization'!S658</f>
        <v>655:18:2.18:LO</v>
      </c>
      <c r="B657">
        <v>79.245819091796875</v>
      </c>
      <c r="C657">
        <v>81.494621276855469</v>
      </c>
      <c r="D657">
        <v>82.9652099609375</v>
      </c>
      <c r="E657">
        <v>89.946212768554688</v>
      </c>
      <c r="F657">
        <v>79.840927124023438</v>
      </c>
      <c r="G657">
        <v>80.750747680664063</v>
      </c>
      <c r="H657">
        <v>83.314262390136719</v>
      </c>
      <c r="I657">
        <v>76.178756713867187</v>
      </c>
      <c r="J657">
        <v>73.512245178222656</v>
      </c>
      <c r="K657">
        <v>83.623252868652344</v>
      </c>
      <c r="L657">
        <v>74.902725219726563</v>
      </c>
      <c r="M657">
        <v>71.652549743652344</v>
      </c>
      <c r="N657">
        <v>77.643623352050781</v>
      </c>
      <c r="O657">
        <v>69.798583984375</v>
      </c>
      <c r="P657">
        <v>66.788742065429688</v>
      </c>
      <c r="Q657">
        <v>67.229339599609375</v>
      </c>
      <c r="R657">
        <v>75.669486999511719</v>
      </c>
      <c r="U657">
        <v>95.061798095703125</v>
      </c>
      <c r="V657">
        <v>79.720756530761719</v>
      </c>
      <c r="W657">
        <v>80.796524047851563</v>
      </c>
      <c r="Z657">
        <v>82.541770935058594</v>
      </c>
      <c r="AA657">
        <v>92.944610595703125</v>
      </c>
      <c r="AB657">
        <v>73.981460571289063</v>
      </c>
      <c r="AC657">
        <v>78.902496337890625</v>
      </c>
      <c r="AD657">
        <v>83.062484741210937</v>
      </c>
      <c r="AE657">
        <v>55.865184783935547</v>
      </c>
      <c r="AF657">
        <v>67.778671264648438</v>
      </c>
      <c r="AG657">
        <v>67.544059753417969</v>
      </c>
      <c r="AH657" s="2">
        <f t="shared" si="589"/>
        <v>8.449181507956963</v>
      </c>
      <c r="AI657" s="2">
        <f t="shared" si="590"/>
        <v>55.865184783935547</v>
      </c>
      <c r="AJ657" s="2">
        <f t="shared" si="591"/>
        <v>64.924689297905175</v>
      </c>
      <c r="AK657" s="2">
        <f t="shared" si="592"/>
        <v>77.598461559840615</v>
      </c>
      <c r="AL657" s="2">
        <f t="shared" si="593"/>
        <v>90.272233821776055</v>
      </c>
      <c r="AM657" s="2">
        <f t="shared" si="594"/>
        <v>95.061798095703125</v>
      </c>
      <c r="AN657" s="89"/>
      <c r="AO657" s="64">
        <f t="shared" ref="AO657" ca="1" si="609">AN656</f>
        <v>81.896140341034283</v>
      </c>
      <c r="AP657" s="88"/>
      <c r="AQ657" s="88"/>
      <c r="AR657" s="88"/>
      <c r="AS657" s="88"/>
      <c r="AT657" s="2"/>
      <c r="AU657" s="123"/>
      <c r="AV657" s="156"/>
    </row>
    <row r="658" spans="1:48">
      <c r="A658" s="14" t="str">
        <f>'data organization'!S659</f>
        <v>656:18:2.18:HS</v>
      </c>
      <c r="B658">
        <v>75.365455627441406</v>
      </c>
      <c r="C658">
        <v>101.63751983642578</v>
      </c>
      <c r="D658">
        <v>85.294349670410156</v>
      </c>
      <c r="E658">
        <v>100.40055084228516</v>
      </c>
      <c r="F658">
        <v>83.560691833496094</v>
      </c>
      <c r="G658">
        <v>98.905776977539062</v>
      </c>
      <c r="H658">
        <v>91.982986450195313</v>
      </c>
      <c r="I658">
        <v>89.442817687988281</v>
      </c>
      <c r="J658">
        <v>74.145034790039062</v>
      </c>
      <c r="K658">
        <v>91.841079711914063</v>
      </c>
      <c r="L658">
        <v>67.905776977539063</v>
      </c>
      <c r="M658">
        <v>89.279624938964844</v>
      </c>
      <c r="N658">
        <v>105.32479095458984</v>
      </c>
      <c r="O658">
        <v>73.390556335449219</v>
      </c>
      <c r="P658">
        <v>64.192489624023437</v>
      </c>
      <c r="Q658">
        <v>96.980545043945313</v>
      </c>
      <c r="R658">
        <v>106.40802764892578</v>
      </c>
      <c r="U658">
        <v>95.320213317871094</v>
      </c>
      <c r="V658">
        <v>89.00762939453125</v>
      </c>
      <c r="W658">
        <v>95.015106201171875</v>
      </c>
      <c r="Z658">
        <v>83.565422058105469</v>
      </c>
      <c r="AA658">
        <v>88.437629699707031</v>
      </c>
      <c r="AB658">
        <v>82.505836486816406</v>
      </c>
      <c r="AC658">
        <v>82.446708679199219</v>
      </c>
      <c r="AD658">
        <v>66.89349365234375</v>
      </c>
      <c r="AE658">
        <v>60.304187774658203</v>
      </c>
      <c r="AF658">
        <v>80.419776916503906</v>
      </c>
      <c r="AG658">
        <v>77.420768737792969</v>
      </c>
      <c r="AH658" s="2">
        <f t="shared" si="589"/>
        <v>12.447658479403573</v>
      </c>
      <c r="AI658" s="2">
        <f t="shared" si="590"/>
        <v>60.304187774658203</v>
      </c>
      <c r="AJ658" s="2">
        <f t="shared" si="591"/>
        <v>66.949756847675829</v>
      </c>
      <c r="AK658" s="2">
        <f t="shared" si="592"/>
        <v>85.621244566781186</v>
      </c>
      <c r="AL658" s="2">
        <f t="shared" si="593"/>
        <v>104.29273228588654</v>
      </c>
      <c r="AM658" s="2">
        <f t="shared" si="594"/>
        <v>106.40802764892578</v>
      </c>
      <c r="AN658" s="89"/>
      <c r="AO658" s="64">
        <f t="shared" ref="AO658" ca="1" si="610">AN656</f>
        <v>81.896140341034283</v>
      </c>
      <c r="AP658" s="88"/>
      <c r="AQ658" s="88"/>
      <c r="AR658" s="88"/>
      <c r="AS658" s="88"/>
      <c r="AT658" s="2"/>
      <c r="AU658" s="123"/>
      <c r="AV658" s="156"/>
    </row>
    <row r="659" spans="1:48">
      <c r="A659" s="14" t="str">
        <f>'data organization'!S660</f>
        <v>657:18:2.16:HI</v>
      </c>
      <c r="B659">
        <v>82.738227844238281</v>
      </c>
      <c r="C659">
        <v>82.269020080566406</v>
      </c>
      <c r="D659">
        <v>84.927902221679688</v>
      </c>
      <c r="E659">
        <v>89.620048522949219</v>
      </c>
      <c r="F659">
        <v>83.83306884765625</v>
      </c>
      <c r="G659">
        <v>80.548561096191406</v>
      </c>
      <c r="H659">
        <v>81.7998046875</v>
      </c>
      <c r="I659">
        <v>79.76654052734375</v>
      </c>
      <c r="J659">
        <v>79.922943115234375</v>
      </c>
      <c r="K659">
        <v>88.838027954101563</v>
      </c>
      <c r="L659">
        <v>76.482032775878906</v>
      </c>
      <c r="M659">
        <v>67.723350524902344</v>
      </c>
      <c r="N659">
        <v>75.856414794921875</v>
      </c>
      <c r="O659">
        <v>71.9462890625</v>
      </c>
      <c r="P659">
        <v>67.097732543945313</v>
      </c>
      <c r="Q659">
        <v>66.941329956054688</v>
      </c>
      <c r="R659">
        <v>74.917984008789063</v>
      </c>
      <c r="U659">
        <v>104.79133605957031</v>
      </c>
      <c r="V659">
        <v>77.889678955078125</v>
      </c>
      <c r="W659">
        <v>80.548561096191406</v>
      </c>
      <c r="Z659">
        <v>83.989471435546875</v>
      </c>
      <c r="AA659">
        <v>98.847946166992188</v>
      </c>
      <c r="AB659">
        <v>76.482032775878906</v>
      </c>
      <c r="AC659">
        <v>80.392158508300781</v>
      </c>
      <c r="AD659">
        <v>88.838027954101563</v>
      </c>
      <c r="AE659">
        <v>55.836574554443359</v>
      </c>
      <c r="AF659">
        <v>69.600212097167969</v>
      </c>
      <c r="AG659">
        <v>68.974594116210937</v>
      </c>
      <c r="AH659" s="2">
        <f t="shared" si="589"/>
        <v>10.030049296133939</v>
      </c>
      <c r="AI659" s="2">
        <f t="shared" si="590"/>
        <v>55.836574554443359</v>
      </c>
      <c r="AJ659" s="2">
        <f t="shared" si="591"/>
        <v>64.291350065939653</v>
      </c>
      <c r="AK659" s="2">
        <f t="shared" si="592"/>
        <v>79.336424010140561</v>
      </c>
      <c r="AL659" s="2">
        <f t="shared" si="593"/>
        <v>94.381497954341469</v>
      </c>
      <c r="AM659" s="2">
        <f t="shared" si="594"/>
        <v>104.79133605957031</v>
      </c>
      <c r="AN659" s="89">
        <f ca="1">INDIRECT("'calcBLUE(2)'!R"&amp;ROW('calcBLUE(2)'!$V$17)+(ROW(AN659)-ROW($AN$116))/3&amp;"C"&amp;COLUMN('calcBLUE(2)'!$V$17),FALSE)</f>
        <v>80.60128188498534</v>
      </c>
      <c r="AO659" s="64">
        <f t="shared" ref="AO659" ca="1" si="611">AN659</f>
        <v>80.60128188498534</v>
      </c>
      <c r="AP659" s="88">
        <f>AK659-AK662</f>
        <v>1.2624128886631638</v>
      </c>
      <c r="AQ659" s="88">
        <f>AK660-AK663</f>
        <v>1.318134035382954</v>
      </c>
      <c r="AR659" s="88">
        <f>AK661-AK664</f>
        <v>2.2017839976719387</v>
      </c>
      <c r="AS659" s="88">
        <f>data3!AM659</f>
        <v>3.8903397898520264E-2</v>
      </c>
      <c r="AT659" s="2"/>
      <c r="AU659" s="123"/>
      <c r="AV659" s="156"/>
    </row>
    <row r="660" spans="1:48">
      <c r="A660" s="14" t="str">
        <f>'data organization'!S661</f>
        <v>658:18:2.16:LO</v>
      </c>
      <c r="B660">
        <v>78.067062377929688</v>
      </c>
      <c r="C660">
        <v>80.1556396484375</v>
      </c>
      <c r="D660">
        <v>81.414512634277344</v>
      </c>
      <c r="E660">
        <v>88.223846435546875</v>
      </c>
      <c r="F660">
        <v>78.616386413574219</v>
      </c>
      <c r="G660">
        <v>79.365989685058594</v>
      </c>
      <c r="H660">
        <v>82.118331909179687</v>
      </c>
      <c r="I660">
        <v>75.286109924316406</v>
      </c>
      <c r="J660">
        <v>72.384986877441406</v>
      </c>
      <c r="K660">
        <v>81.820785522460937</v>
      </c>
      <c r="L660">
        <v>73.735404968261719</v>
      </c>
      <c r="M660">
        <v>70.370796203613281</v>
      </c>
      <c r="N660">
        <v>76.430534362792969</v>
      </c>
      <c r="O660">
        <v>68.591209411621094</v>
      </c>
      <c r="P660">
        <v>65.810256958007813</v>
      </c>
      <c r="Q660">
        <v>65.918975830078125</v>
      </c>
      <c r="R660">
        <v>74.450675964355469</v>
      </c>
      <c r="U660">
        <v>93.20782470703125</v>
      </c>
      <c r="V660">
        <v>78.439002990722656</v>
      </c>
      <c r="W660">
        <v>79.297325134277344</v>
      </c>
      <c r="Z660">
        <v>81.322959899902344</v>
      </c>
      <c r="AA660">
        <v>92.14923095703125</v>
      </c>
      <c r="AB660">
        <v>72.85992431640625</v>
      </c>
      <c r="AC660">
        <v>77.632179260253906</v>
      </c>
      <c r="AD660">
        <v>81.666282653808594</v>
      </c>
      <c r="AE660">
        <v>55.018310546875</v>
      </c>
      <c r="AF660">
        <v>66.588462829589844</v>
      </c>
      <c r="AG660">
        <v>66.565574645996094</v>
      </c>
      <c r="AH660" s="2">
        <f t="shared" si="589"/>
        <v>8.3097017829100235</v>
      </c>
      <c r="AI660" s="2">
        <f t="shared" si="590"/>
        <v>55.018310546875</v>
      </c>
      <c r="AJ660" s="2">
        <f t="shared" si="591"/>
        <v>63.875039578093805</v>
      </c>
      <c r="AK660" s="2">
        <f t="shared" si="592"/>
        <v>76.339592252458843</v>
      </c>
      <c r="AL660" s="2">
        <f t="shared" si="593"/>
        <v>88.804144926823881</v>
      </c>
      <c r="AM660" s="2">
        <f t="shared" si="594"/>
        <v>93.20782470703125</v>
      </c>
      <c r="AN660" s="89"/>
      <c r="AO660" s="64">
        <f t="shared" ref="AO660" ca="1" si="612">AN659</f>
        <v>80.60128188498534</v>
      </c>
      <c r="AP660" s="88"/>
      <c r="AQ660" s="88"/>
      <c r="AR660" s="88"/>
      <c r="AS660" s="88"/>
      <c r="AT660" s="2"/>
      <c r="AU660" s="123"/>
      <c r="AV660" s="156"/>
    </row>
    <row r="661" spans="1:48">
      <c r="A661" s="14" t="str">
        <f>'data organization'!S662</f>
        <v>659:18:2.16:HS</v>
      </c>
      <c r="B661">
        <v>73.144577026367188</v>
      </c>
      <c r="C661">
        <v>100.62523651123047</v>
      </c>
      <c r="D661">
        <v>82.205459594726563</v>
      </c>
      <c r="E661">
        <v>89.681694030761719</v>
      </c>
      <c r="F661">
        <v>82.058822631835938</v>
      </c>
      <c r="G661">
        <v>97.981002807617188</v>
      </c>
      <c r="H661">
        <v>86.84588623046875</v>
      </c>
      <c r="I661">
        <v>82.020980834960937</v>
      </c>
      <c r="J661">
        <v>72.780349731445312</v>
      </c>
      <c r="K661">
        <v>90.556800842285156</v>
      </c>
      <c r="L661">
        <v>66.9407958984375</v>
      </c>
      <c r="M661">
        <v>88.023727416992188</v>
      </c>
      <c r="N661">
        <v>104.92507934570312</v>
      </c>
      <c r="O661">
        <v>72.945907592773438</v>
      </c>
      <c r="P661">
        <v>63.534980773925781</v>
      </c>
      <c r="Q661">
        <v>93.454109191894531</v>
      </c>
      <c r="R661">
        <v>105.63462066650391</v>
      </c>
      <c r="U661">
        <v>94.613029479980469</v>
      </c>
      <c r="V661">
        <v>87.940948486328125</v>
      </c>
      <c r="W661">
        <v>93.8065185546875</v>
      </c>
      <c r="Z661">
        <v>82.115585327148438</v>
      </c>
      <c r="AA661">
        <v>86.734718322753906</v>
      </c>
      <c r="AB661">
        <v>81.273597717285156</v>
      </c>
      <c r="AC661">
        <v>81.422599792480469</v>
      </c>
      <c r="AD661">
        <v>66.604942321777344</v>
      </c>
      <c r="AE661">
        <v>58.615470886230469</v>
      </c>
      <c r="AF661">
        <v>76.422676086425781</v>
      </c>
      <c r="AG661">
        <v>75.878692626953125</v>
      </c>
      <c r="AH661" s="2">
        <f t="shared" si="589"/>
        <v>12.121177500857264</v>
      </c>
      <c r="AI661" s="2">
        <f t="shared" si="590"/>
        <v>58.615470886230469</v>
      </c>
      <c r="AJ661" s="2">
        <f t="shared" si="591"/>
        <v>65.346405560499122</v>
      </c>
      <c r="AK661" s="2">
        <f t="shared" si="592"/>
        <v>83.528171811785015</v>
      </c>
      <c r="AL661" s="2">
        <f t="shared" si="593"/>
        <v>101.70993806307091</v>
      </c>
      <c r="AM661" s="2">
        <f t="shared" si="594"/>
        <v>105.63462066650391</v>
      </c>
      <c r="AN661" s="89"/>
      <c r="AO661" s="64">
        <f t="shared" ref="AO661" ca="1" si="613">AN659</f>
        <v>80.60128188498534</v>
      </c>
      <c r="AP661" s="88"/>
      <c r="AQ661" s="88"/>
      <c r="AR661" s="88"/>
      <c r="AS661" s="88"/>
      <c r="AT661" s="2"/>
      <c r="AU661" s="123"/>
      <c r="AV661" s="156"/>
    </row>
    <row r="662" spans="1:48">
      <c r="A662" s="14" t="str">
        <f>'data organization'!S663</f>
        <v>660:18:2.14:HI</v>
      </c>
      <c r="B662">
        <v>81.486991882324219</v>
      </c>
      <c r="C662">
        <v>80.861373901367188</v>
      </c>
      <c r="D662">
        <v>83.520256042480469</v>
      </c>
      <c r="E662">
        <v>88.055999755859375</v>
      </c>
      <c r="F662">
        <v>82.581825256347656</v>
      </c>
      <c r="G662">
        <v>79.140914916992188</v>
      </c>
      <c r="H662">
        <v>80.548561096191406</v>
      </c>
      <c r="I662">
        <v>78.515296936035156</v>
      </c>
      <c r="J662">
        <v>78.671699523925781</v>
      </c>
      <c r="K662">
        <v>87.273979187011719</v>
      </c>
      <c r="L662">
        <v>75.230789184570313</v>
      </c>
      <c r="M662">
        <v>66.628517150878906</v>
      </c>
      <c r="N662">
        <v>74.605171203613281</v>
      </c>
      <c r="O662">
        <v>70.851455688476562</v>
      </c>
      <c r="P662">
        <v>66.1593017578125</v>
      </c>
      <c r="Q662">
        <v>65.84649658203125</v>
      </c>
      <c r="R662">
        <v>73.666740417480469</v>
      </c>
      <c r="U662">
        <v>103.22727966308594</v>
      </c>
      <c r="V662">
        <v>76.638435363769531</v>
      </c>
      <c r="W662">
        <v>79.297325134277344</v>
      </c>
      <c r="Z662">
        <v>82.581825256347656</v>
      </c>
      <c r="AA662">
        <v>97.283897399902344</v>
      </c>
      <c r="AB662">
        <v>75.230789184570313</v>
      </c>
      <c r="AC662">
        <v>79.140914916992188</v>
      </c>
      <c r="AD662">
        <v>87.430381774902344</v>
      </c>
      <c r="AE662">
        <v>55.054550170898438</v>
      </c>
      <c r="AF662">
        <v>68.505378723144531</v>
      </c>
      <c r="AG662">
        <v>68.036163330078125</v>
      </c>
      <c r="AH662" s="2">
        <f t="shared" si="589"/>
        <v>9.8511736066659097</v>
      </c>
      <c r="AI662" s="2">
        <f t="shared" si="590"/>
        <v>55.054550170898438</v>
      </c>
      <c r="AJ662" s="2">
        <f t="shared" si="591"/>
        <v>63.297250711478533</v>
      </c>
      <c r="AK662" s="2">
        <f t="shared" si="592"/>
        <v>78.074011121477398</v>
      </c>
      <c r="AL662" s="2">
        <f t="shared" si="593"/>
        <v>92.850771531476255</v>
      </c>
      <c r="AM662" s="2">
        <f t="shared" si="594"/>
        <v>103.22727966308594</v>
      </c>
      <c r="AN662" s="89">
        <f ca="1">INDIRECT("'calcBLUE(2)'!R"&amp;ROW('calcBLUE(2)'!$V$17)+(ROW(AN662)-ROW($AN$116))/3&amp;"C"&amp;COLUMN('calcBLUE(2)'!$V$17),FALSE)</f>
        <v>79.311766717140699</v>
      </c>
      <c r="AO662" s="64">
        <f t="shared" ref="AO662" ca="1" si="614">AN662</f>
        <v>79.311766717140699</v>
      </c>
      <c r="AP662" s="88">
        <f>AK662-AK665</f>
        <v>1.2233093806675441</v>
      </c>
      <c r="AQ662" s="88">
        <f>AK663-AK666</f>
        <v>1.213909421648296</v>
      </c>
      <c r="AR662" s="88">
        <f>AK664-AK667</f>
        <v>1.9789529527936764</v>
      </c>
      <c r="AS662" s="88">
        <f>data3!AM662</f>
        <v>3.4370622327250633E-2</v>
      </c>
      <c r="AT662" s="2"/>
      <c r="AU662" s="123"/>
      <c r="AV662" s="156"/>
    </row>
    <row r="663" spans="1:48">
      <c r="A663" s="14" t="str">
        <f>'data organization'!S664</f>
        <v>661:18:2.14:LO</v>
      </c>
      <c r="B663">
        <v>76.7967529296875</v>
      </c>
      <c r="C663">
        <v>78.759445190429688</v>
      </c>
      <c r="D663">
        <v>79.9267578125</v>
      </c>
      <c r="E663">
        <v>86.953536987304688</v>
      </c>
      <c r="F663">
        <v>77.260246276855469</v>
      </c>
      <c r="G663">
        <v>77.941177368164062</v>
      </c>
      <c r="H663">
        <v>80.516136169433594</v>
      </c>
      <c r="I663">
        <v>74.433509826660156</v>
      </c>
      <c r="J663">
        <v>71.395057678222656</v>
      </c>
      <c r="K663">
        <v>79.961090087890625</v>
      </c>
      <c r="L663">
        <v>72.556648254394531</v>
      </c>
      <c r="M663">
        <v>69.066146850585937</v>
      </c>
      <c r="N663">
        <v>75.234603881835938</v>
      </c>
      <c r="O663">
        <v>67.429618835449219</v>
      </c>
      <c r="P663">
        <v>64.597160339355469</v>
      </c>
      <c r="Q663">
        <v>64.728767395019531</v>
      </c>
      <c r="R663">
        <v>73.380638122558594</v>
      </c>
      <c r="U663">
        <v>91.554130554199219</v>
      </c>
      <c r="V663">
        <v>76.9798583984375</v>
      </c>
      <c r="W663">
        <v>77.78668212890625</v>
      </c>
      <c r="Z663">
        <v>80.17852783203125</v>
      </c>
      <c r="AA663">
        <v>89.585716247558594</v>
      </c>
      <c r="AB663">
        <v>71.669715881347656</v>
      </c>
      <c r="AC663">
        <v>76.367591857910156</v>
      </c>
      <c r="AD663">
        <v>80.418861389160156</v>
      </c>
      <c r="AE663">
        <v>54.07415771484375</v>
      </c>
      <c r="AF663">
        <v>65.609977722167969</v>
      </c>
      <c r="AG663">
        <v>65.438316345214844</v>
      </c>
      <c r="AH663" s="2">
        <f t="shared" si="589"/>
        <v>8.0888812186957519</v>
      </c>
      <c r="AI663" s="2">
        <f t="shared" si="590"/>
        <v>54.07415771484375</v>
      </c>
      <c r="AJ663" s="2">
        <f t="shared" si="591"/>
        <v>62.888136389032262</v>
      </c>
      <c r="AK663" s="2">
        <f t="shared" si="592"/>
        <v>75.021458217075889</v>
      </c>
      <c r="AL663" s="2">
        <f t="shared" si="593"/>
        <v>87.154780045119509</v>
      </c>
      <c r="AM663" s="2">
        <f t="shared" si="594"/>
        <v>91.554130554199219</v>
      </c>
      <c r="AN663" s="89"/>
      <c r="AO663" s="64">
        <f t="shared" ref="AO663" ca="1" si="615">AN662</f>
        <v>79.311766717140699</v>
      </c>
      <c r="AP663" s="88"/>
      <c r="AQ663" s="88"/>
      <c r="AR663" s="88"/>
      <c r="AS663" s="88"/>
      <c r="AT663" s="2"/>
      <c r="AU663" s="123"/>
      <c r="AV663" s="156"/>
    </row>
    <row r="664" spans="1:48">
      <c r="A664" s="14" t="str">
        <f>'data organization'!S665</f>
        <v>662:18:2.14:HS</v>
      </c>
      <c r="B664">
        <v>71.732582092285156</v>
      </c>
      <c r="C664">
        <v>100.25627899169922</v>
      </c>
      <c r="D664">
        <v>80.109939575195313</v>
      </c>
      <c r="E664">
        <v>87.207748413085938</v>
      </c>
      <c r="F664">
        <v>80.601890563964844</v>
      </c>
      <c r="G664">
        <v>97.399177551269531</v>
      </c>
      <c r="H664">
        <v>82.936294555664062</v>
      </c>
      <c r="I664">
        <v>73.014495849609375</v>
      </c>
      <c r="J664">
        <v>71.98565673828125</v>
      </c>
      <c r="K664">
        <v>82.444343566894531</v>
      </c>
      <c r="L664">
        <v>66.375526428222656</v>
      </c>
      <c r="M664">
        <v>86.935760498046875</v>
      </c>
      <c r="N664">
        <v>102.76097106933594</v>
      </c>
      <c r="O664">
        <v>71.848480224609375</v>
      </c>
      <c r="P664">
        <v>62.659877777099609</v>
      </c>
      <c r="Q664">
        <v>85.639656066894531</v>
      </c>
      <c r="R664">
        <v>103.95536804199219</v>
      </c>
      <c r="U664">
        <v>93.730827331542969</v>
      </c>
      <c r="V664">
        <v>86.744178771972656</v>
      </c>
      <c r="W664">
        <v>92.453651428222656</v>
      </c>
      <c r="Z664">
        <v>80.798202514648438</v>
      </c>
      <c r="AA664">
        <v>85.069656372070313</v>
      </c>
      <c r="AB664">
        <v>80.289695739746094</v>
      </c>
      <c r="AC664">
        <v>79.991683959960938</v>
      </c>
      <c r="AD664">
        <v>66.117721557617188</v>
      </c>
      <c r="AE664">
        <v>57.461280822753906</v>
      </c>
      <c r="AF664">
        <v>72.503623962402344</v>
      </c>
      <c r="AG664">
        <v>74.114288330078125</v>
      </c>
      <c r="AH664" s="2">
        <f t="shared" si="589"/>
        <v>11.931528648531152</v>
      </c>
      <c r="AI664" s="2">
        <f t="shared" si="590"/>
        <v>57.461280822753906</v>
      </c>
      <c r="AJ664" s="2">
        <f t="shared" si="591"/>
        <v>63.429094841316349</v>
      </c>
      <c r="AK664" s="2">
        <f t="shared" si="592"/>
        <v>81.326387814113076</v>
      </c>
      <c r="AL664" s="2">
        <f t="shared" si="593"/>
        <v>99.223680786909796</v>
      </c>
      <c r="AM664" s="2">
        <f t="shared" si="594"/>
        <v>103.95536804199219</v>
      </c>
      <c r="AN664" s="89"/>
      <c r="AO664" s="64">
        <f t="shared" ref="AO664" ca="1" si="616">AN662</f>
        <v>79.311766717140699</v>
      </c>
      <c r="AP664" s="88"/>
      <c r="AQ664" s="88"/>
      <c r="AR664" s="88"/>
      <c r="AS664" s="88"/>
      <c r="AT664" s="2"/>
      <c r="AU664" s="123"/>
      <c r="AV664" s="156"/>
    </row>
    <row r="665" spans="1:48">
      <c r="A665" s="14" t="str">
        <f>'data organization'!S666</f>
        <v>663:18:2.12:HI</v>
      </c>
      <c r="B665">
        <v>80.235748291015625</v>
      </c>
      <c r="C665">
        <v>79.610130310058594</v>
      </c>
      <c r="D665">
        <v>82.269020080566406</v>
      </c>
      <c r="E665">
        <v>86.804763793945313</v>
      </c>
      <c r="F665">
        <v>81.174179077148438</v>
      </c>
      <c r="G665">
        <v>77.889678955078125</v>
      </c>
      <c r="H665">
        <v>79.297325134277344</v>
      </c>
      <c r="I665">
        <v>77.264060974121094</v>
      </c>
      <c r="J665">
        <v>77.420463562011719</v>
      </c>
      <c r="K665">
        <v>86.022735595703125</v>
      </c>
      <c r="L665">
        <v>73.97955322265625</v>
      </c>
      <c r="M665">
        <v>65.690086364746094</v>
      </c>
      <c r="N665">
        <v>73.510337829589844</v>
      </c>
      <c r="O665">
        <v>69.756622314453125</v>
      </c>
      <c r="P665">
        <v>65.064468383789063</v>
      </c>
      <c r="Q665">
        <v>64.751663208007812</v>
      </c>
      <c r="R665">
        <v>72.571907043457031</v>
      </c>
      <c r="U665">
        <v>101.50682830810547</v>
      </c>
      <c r="V665">
        <v>75.387199401855469</v>
      </c>
      <c r="W665">
        <v>78.04608154296875</v>
      </c>
      <c r="Z665">
        <v>81.330589294433594</v>
      </c>
      <c r="AA665">
        <v>95.719841003417969</v>
      </c>
      <c r="AB665">
        <v>73.97955322265625</v>
      </c>
      <c r="AC665">
        <v>77.889678955078125</v>
      </c>
      <c r="AD665">
        <v>86.17913818359375</v>
      </c>
      <c r="AE665">
        <v>54.116119384765625</v>
      </c>
      <c r="AF665">
        <v>67.410545349121094</v>
      </c>
      <c r="AG665">
        <v>66.941329956054688</v>
      </c>
      <c r="AH665" s="2">
        <f t="shared" si="589"/>
        <v>9.7066535658971773</v>
      </c>
      <c r="AI665" s="2">
        <f t="shared" si="590"/>
        <v>54.116119384765625</v>
      </c>
      <c r="AJ665" s="2">
        <f t="shared" si="591"/>
        <v>62.290721391964084</v>
      </c>
      <c r="AK665" s="2">
        <f t="shared" si="592"/>
        <v>76.850701740809853</v>
      </c>
      <c r="AL665" s="2">
        <f t="shared" si="593"/>
        <v>91.410682089655623</v>
      </c>
      <c r="AM665" s="2">
        <f t="shared" si="594"/>
        <v>101.50682830810547</v>
      </c>
      <c r="AN665" s="89">
        <f ca="1">INDIRECT("'calcBLUE(2)'!R"&amp;ROW('calcBLUE(2)'!$V$17)+(ROW(AN665)-ROW($AN$116))/3&amp;"C"&amp;COLUMN('calcBLUE(2)'!$V$17),FALSE)</f>
        <v>78.17249762463463</v>
      </c>
      <c r="AO665" s="64">
        <f t="shared" ref="AO665" ca="1" si="617">AN665</f>
        <v>78.17249762463463</v>
      </c>
      <c r="AP665" s="88">
        <f>AK665-AK668</f>
        <v>1.1506938934326172</v>
      </c>
      <c r="AQ665" s="88">
        <f>AK666-AK669</f>
        <v>1.119495119367329</v>
      </c>
      <c r="AR665" s="88">
        <f>AK667-AK670</f>
        <v>1.6597439902169242</v>
      </c>
      <c r="AS665" s="88">
        <f>data3!AM665</f>
        <v>3.6258159145232227E-2</v>
      </c>
      <c r="AT665" s="2"/>
      <c r="AU665" s="123"/>
      <c r="AV665" s="156"/>
    </row>
    <row r="666" spans="1:48">
      <c r="A666" s="14" t="str">
        <f>'data organization'!S667</f>
        <v>664:18:2.12:LO</v>
      </c>
      <c r="B666">
        <v>75.703819274902344</v>
      </c>
      <c r="C666">
        <v>77.494850158691406</v>
      </c>
      <c r="D666">
        <v>78.444725036621094</v>
      </c>
      <c r="E666">
        <v>85.294120788574219</v>
      </c>
      <c r="F666">
        <v>76.024261474609375</v>
      </c>
      <c r="G666">
        <v>76.779586791992188</v>
      </c>
      <c r="H666">
        <v>79.280158996582031</v>
      </c>
      <c r="I666">
        <v>73.317695617675781</v>
      </c>
      <c r="J666">
        <v>70.193405151367188</v>
      </c>
      <c r="K666">
        <v>78.593498229980469</v>
      </c>
      <c r="L666">
        <v>71.355003356933594</v>
      </c>
      <c r="M666">
        <v>67.898834228515625</v>
      </c>
      <c r="N666">
        <v>74.118789672851563</v>
      </c>
      <c r="O666">
        <v>66.319526672363281</v>
      </c>
      <c r="P666">
        <v>63.550010681152344</v>
      </c>
      <c r="Q666">
        <v>63.738842010498047</v>
      </c>
      <c r="R666">
        <v>72.333488464355469</v>
      </c>
      <c r="U666">
        <v>90.060653686523438</v>
      </c>
      <c r="V666">
        <v>75.846878051757812</v>
      </c>
      <c r="W666">
        <v>76.7509765625</v>
      </c>
      <c r="Z666">
        <v>78.885330200195313</v>
      </c>
      <c r="AA666">
        <v>87.462806701660156</v>
      </c>
      <c r="AB666">
        <v>70.508125305175781</v>
      </c>
      <c r="AC666">
        <v>75.177383422851563</v>
      </c>
      <c r="AD666">
        <v>79.085601806640625</v>
      </c>
      <c r="AE666">
        <v>53.233005523681641</v>
      </c>
      <c r="AF666">
        <v>64.671546936035156</v>
      </c>
      <c r="AG666">
        <v>64.488441467285156</v>
      </c>
      <c r="AH666" s="2">
        <f t="shared" si="589"/>
        <v>7.8878363554311361</v>
      </c>
      <c r="AI666" s="2">
        <f t="shared" si="590"/>
        <v>53.233005523681641</v>
      </c>
      <c r="AJ666" s="2">
        <f t="shared" si="591"/>
        <v>61.975794262280886</v>
      </c>
      <c r="AK666" s="2">
        <f t="shared" si="592"/>
        <v>73.807548795427593</v>
      </c>
      <c r="AL666" s="2">
        <f t="shared" si="593"/>
        <v>85.6393033285743</v>
      </c>
      <c r="AM666" s="2">
        <f t="shared" si="594"/>
        <v>90.060653686523438</v>
      </c>
      <c r="AN666" s="89"/>
      <c r="AO666" s="64">
        <f t="shared" ref="AO666" ca="1" si="618">AN665</f>
        <v>78.17249762463463</v>
      </c>
      <c r="AP666" s="88"/>
      <c r="AQ666" s="88"/>
      <c r="AR666" s="88"/>
      <c r="AS666" s="88"/>
      <c r="AT666" s="2"/>
      <c r="AU666" s="123"/>
      <c r="AV666" s="156"/>
    </row>
    <row r="667" spans="1:48">
      <c r="A667" s="14" t="str">
        <f>'data organization'!S668</f>
        <v>665:18:2.12:HS</v>
      </c>
      <c r="B667">
        <v>70.576026916503906</v>
      </c>
      <c r="C667">
        <v>99.925155639648437</v>
      </c>
      <c r="D667">
        <v>78.790191650390625</v>
      </c>
      <c r="E667">
        <v>84.724342346191406</v>
      </c>
      <c r="F667">
        <v>79.594337463378906</v>
      </c>
      <c r="G667">
        <v>97.531623840332031</v>
      </c>
      <c r="H667">
        <v>81.006332397460938</v>
      </c>
      <c r="I667">
        <v>68.317314147949219</v>
      </c>
      <c r="J667">
        <v>70.954452514648437</v>
      </c>
      <c r="K667">
        <v>73.884872436523437</v>
      </c>
      <c r="L667">
        <v>66.032577514648438</v>
      </c>
      <c r="M667">
        <v>85.90692138671875</v>
      </c>
      <c r="N667">
        <v>100.0836181640625</v>
      </c>
      <c r="O667">
        <v>70.348976135253906</v>
      </c>
      <c r="P667">
        <v>61.605018615722656</v>
      </c>
      <c r="Q667">
        <v>76.905166625976562</v>
      </c>
      <c r="R667">
        <v>102.84375</v>
      </c>
      <c r="U667">
        <v>91.793777465820313</v>
      </c>
      <c r="V667">
        <v>85.653846740722656</v>
      </c>
      <c r="W667">
        <v>90.301368713378906</v>
      </c>
      <c r="Z667">
        <v>79.599067687988281</v>
      </c>
      <c r="AA667">
        <v>83.591438293457031</v>
      </c>
      <c r="AB667">
        <v>78.903717041015625</v>
      </c>
      <c r="AC667">
        <v>79.014877319335937</v>
      </c>
      <c r="AD667">
        <v>64.866561889648437</v>
      </c>
      <c r="AE667">
        <v>56.697338104248047</v>
      </c>
      <c r="AF667">
        <v>69.298851013183594</v>
      </c>
      <c r="AG667">
        <v>72.976654052734375</v>
      </c>
      <c r="AH667" s="2">
        <f t="shared" si="589"/>
        <v>11.997638989457405</v>
      </c>
      <c r="AI667" s="2">
        <f t="shared" si="590"/>
        <v>56.697338104248047</v>
      </c>
      <c r="AJ667" s="2">
        <f t="shared" si="591"/>
        <v>61.350976377133293</v>
      </c>
      <c r="AK667" s="2">
        <f t="shared" si="592"/>
        <v>79.3474348613194</v>
      </c>
      <c r="AL667" s="2">
        <f t="shared" si="593"/>
        <v>97.343893345505506</v>
      </c>
      <c r="AM667" s="2">
        <f t="shared" si="594"/>
        <v>102.84375</v>
      </c>
      <c r="AN667" s="89"/>
      <c r="AO667" s="64">
        <f t="shared" ref="AO667" ca="1" si="619">AN665</f>
        <v>78.17249762463463</v>
      </c>
      <c r="AP667" s="88"/>
      <c r="AQ667" s="88"/>
      <c r="AR667" s="88"/>
      <c r="AS667" s="88"/>
      <c r="AT667" s="2"/>
      <c r="AU667" s="123"/>
      <c r="AV667" s="156"/>
    </row>
    <row r="668" spans="1:48">
      <c r="A668" s="14" t="str">
        <f>'data organization'!S669</f>
        <v>666:18:2.1:HI</v>
      </c>
      <c r="B668">
        <v>79.140914916992188</v>
      </c>
      <c r="C668">
        <v>78.515296936035156</v>
      </c>
      <c r="D668">
        <v>81.017776489257813</v>
      </c>
      <c r="E668">
        <v>85.397117614746094</v>
      </c>
      <c r="F668">
        <v>80.079345703125</v>
      </c>
      <c r="G668">
        <v>76.794845581054687</v>
      </c>
      <c r="H668">
        <v>78.04608154296875</v>
      </c>
      <c r="I668">
        <v>76.0128173828125</v>
      </c>
      <c r="J668">
        <v>76.325630187988281</v>
      </c>
      <c r="K668">
        <v>84.771499633789063</v>
      </c>
      <c r="L668">
        <v>72.884719848632813</v>
      </c>
      <c r="M668">
        <v>64.595252990722656</v>
      </c>
      <c r="N668">
        <v>72.415504455566406</v>
      </c>
      <c r="O668">
        <v>68.661781311035156</v>
      </c>
      <c r="P668">
        <v>64.12603759765625</v>
      </c>
      <c r="Q668">
        <v>63.813228607177734</v>
      </c>
      <c r="R668">
        <v>71.477073669433594</v>
      </c>
      <c r="U668">
        <v>100.09918212890625</v>
      </c>
      <c r="V668">
        <v>74.292366027832031</v>
      </c>
      <c r="W668">
        <v>76.794845581054687</v>
      </c>
      <c r="Z668">
        <v>80.079345703125</v>
      </c>
      <c r="AA668">
        <v>94.155792236328125</v>
      </c>
      <c r="AB668">
        <v>72.884719848632813</v>
      </c>
      <c r="AC668">
        <v>76.638435363769531</v>
      </c>
      <c r="AD668">
        <v>84.771499633789063</v>
      </c>
      <c r="AE668">
        <v>53.334095001220703</v>
      </c>
      <c r="AF668">
        <v>66.472114562988281</v>
      </c>
      <c r="AG668">
        <v>66.002899169921875</v>
      </c>
      <c r="AH668" s="2">
        <f t="shared" si="589"/>
        <v>9.5533728759906307</v>
      </c>
      <c r="AI668" s="2">
        <f t="shared" si="590"/>
        <v>53.334095001220703</v>
      </c>
      <c r="AJ668" s="2">
        <f t="shared" si="591"/>
        <v>61.369948533391295</v>
      </c>
      <c r="AK668" s="2">
        <f t="shared" si="592"/>
        <v>75.700007847377236</v>
      </c>
      <c r="AL668" s="2">
        <f t="shared" si="593"/>
        <v>90.030067161363178</v>
      </c>
      <c r="AM668" s="2">
        <f t="shared" si="594"/>
        <v>100.09918212890625</v>
      </c>
      <c r="AN668" s="89">
        <f ca="1">INDIRECT("'calcBLUE(2)'!R"&amp;ROW('calcBLUE(2)'!$V$17)+(ROW(AN668)-ROW($AN$116))/3&amp;"C"&amp;COLUMN('calcBLUE(2)'!$V$17),FALSE)</f>
        <v>76.970663113986902</v>
      </c>
      <c r="AO668" s="64">
        <f t="shared" ref="AO668" ca="1" si="620">AN668</f>
        <v>76.970663113986902</v>
      </c>
      <c r="AP668" s="88">
        <f>AK668-AK671</f>
        <v>1.1115925652640186</v>
      </c>
      <c r="AQ668" s="88">
        <f>AK669-AK672</f>
        <v>1.0577765873500198</v>
      </c>
      <c r="AR668" s="88">
        <f>AK670-AK673</f>
        <v>1.6977529525756836</v>
      </c>
      <c r="AS668" s="88">
        <f>data3!AM668</f>
        <v>3.158037893233745E-2</v>
      </c>
      <c r="AT668" s="2"/>
      <c r="AU668" s="123"/>
      <c r="AV668" s="156"/>
    </row>
    <row r="669" spans="1:48">
      <c r="A669" s="14" t="str">
        <f>'data organization'!S670</f>
        <v>667:18:2.1:LO</v>
      </c>
      <c r="B669">
        <v>74.593727111816406</v>
      </c>
      <c r="C669">
        <v>76.401924133300781</v>
      </c>
      <c r="D669">
        <v>77.351799011230469</v>
      </c>
      <c r="E669">
        <v>83.8406982421875</v>
      </c>
      <c r="F669">
        <v>74.79400634765625</v>
      </c>
      <c r="G669">
        <v>75.726707458496094</v>
      </c>
      <c r="H669">
        <v>77.986953735351563</v>
      </c>
      <c r="I669">
        <v>71.915771484375</v>
      </c>
      <c r="J669">
        <v>69.169143676757812</v>
      </c>
      <c r="K669">
        <v>77.471961975097656</v>
      </c>
      <c r="L669">
        <v>70.14190673828125</v>
      </c>
      <c r="M669">
        <v>66.87457275390625</v>
      </c>
      <c r="N669">
        <v>73.008697509765625</v>
      </c>
      <c r="O669">
        <v>65.329597473144531</v>
      </c>
      <c r="P669">
        <v>62.594413757324219</v>
      </c>
      <c r="Q669">
        <v>62.874797821044922</v>
      </c>
      <c r="R669">
        <v>71.223388671875</v>
      </c>
      <c r="U669">
        <v>89.036392211914062</v>
      </c>
      <c r="V669">
        <v>74.742500305175781</v>
      </c>
      <c r="W669">
        <v>75.537879943847656</v>
      </c>
      <c r="Z669">
        <v>77.740898132324219</v>
      </c>
      <c r="AA669">
        <v>85.872055053710938</v>
      </c>
      <c r="AB669">
        <v>69.340812683105469</v>
      </c>
      <c r="AC669">
        <v>74.021514892578125</v>
      </c>
      <c r="AD669">
        <v>77.981231689453125</v>
      </c>
      <c r="AE669">
        <v>52.466239929199219</v>
      </c>
      <c r="AF669">
        <v>63.778896331787109</v>
      </c>
      <c r="AG669">
        <v>63.447013854980469</v>
      </c>
      <c r="AH669" s="2">
        <f t="shared" si="589"/>
        <v>7.76906294387733</v>
      </c>
      <c r="AI669" s="2">
        <f t="shared" si="590"/>
        <v>52.466239929199219</v>
      </c>
      <c r="AJ669" s="2">
        <f t="shared" si="591"/>
        <v>61.034459260244269</v>
      </c>
      <c r="AK669" s="2">
        <f t="shared" si="592"/>
        <v>72.688053676060264</v>
      </c>
      <c r="AL669" s="2">
        <f t="shared" si="593"/>
        <v>84.341648091876266</v>
      </c>
      <c r="AM669" s="2">
        <f t="shared" si="594"/>
        <v>89.036392211914062</v>
      </c>
      <c r="AN669" s="89"/>
      <c r="AO669" s="64">
        <f t="shared" ref="AO669" ca="1" si="621">AN668</f>
        <v>76.970663113986902</v>
      </c>
      <c r="AP669" s="88"/>
      <c r="AQ669" s="88"/>
      <c r="AR669" s="88"/>
      <c r="AS669" s="88"/>
      <c r="AT669" s="2"/>
      <c r="AU669" s="123"/>
      <c r="AV669" s="156"/>
    </row>
    <row r="670" spans="1:48">
      <c r="A670" s="14" t="str">
        <f>'data organization'!S671</f>
        <v>668:18:2.1:HS</v>
      </c>
      <c r="B670">
        <v>69.16876220703125</v>
      </c>
      <c r="C670">
        <v>99.761962890625</v>
      </c>
      <c r="D670">
        <v>77.579231262207031</v>
      </c>
      <c r="E670">
        <v>82.692680358886719</v>
      </c>
      <c r="F670">
        <v>79.194625854492188</v>
      </c>
      <c r="G670">
        <v>96.862289428710938</v>
      </c>
      <c r="H670">
        <v>80.729606628417969</v>
      </c>
      <c r="I670">
        <v>66.578926086425781</v>
      </c>
      <c r="J670">
        <v>69.573204040527344</v>
      </c>
      <c r="K670">
        <v>69.968185424804688</v>
      </c>
      <c r="L670">
        <v>65.824447631835938</v>
      </c>
      <c r="M670">
        <v>84.528038024902344</v>
      </c>
      <c r="N670">
        <v>97.730293273925781</v>
      </c>
      <c r="O670">
        <v>69.511711120605469</v>
      </c>
      <c r="P670">
        <v>61.053939819335938</v>
      </c>
      <c r="Q670">
        <v>70.467231750488281</v>
      </c>
      <c r="R670">
        <v>102.0372314453125</v>
      </c>
      <c r="U670">
        <v>88.23895263671875</v>
      </c>
      <c r="V670">
        <v>84.464179992675781</v>
      </c>
      <c r="W670">
        <v>87.094223022460937</v>
      </c>
      <c r="Z670">
        <v>78.612800598144531</v>
      </c>
      <c r="AA670">
        <v>82.784927368164063</v>
      </c>
      <c r="AB670">
        <v>77.406578063964844</v>
      </c>
      <c r="AC670">
        <v>78.229644775390625</v>
      </c>
      <c r="AD670">
        <v>63.728923797607422</v>
      </c>
      <c r="AE670">
        <v>55.985427856445313</v>
      </c>
      <c r="AF670">
        <v>64.126266479492188</v>
      </c>
      <c r="AG670">
        <v>71.321052551269531</v>
      </c>
      <c r="AH670" s="2">
        <f t="shared" si="589"/>
        <v>12.101359146293806</v>
      </c>
      <c r="AI670" s="2">
        <f t="shared" si="590"/>
        <v>55.985427856445313</v>
      </c>
      <c r="AJ670" s="2">
        <f t="shared" si="591"/>
        <v>59.535652151661765</v>
      </c>
      <c r="AK670" s="2">
        <f t="shared" si="592"/>
        <v>77.687690871102475</v>
      </c>
      <c r="AL670" s="2">
        <f t="shared" si="593"/>
        <v>95.839729590543186</v>
      </c>
      <c r="AM670" s="2">
        <f t="shared" si="594"/>
        <v>102.0372314453125</v>
      </c>
      <c r="AN670" s="89"/>
      <c r="AO670" s="64">
        <f t="shared" ref="AO670" ca="1" si="622">AN668</f>
        <v>76.970663113986902</v>
      </c>
      <c r="AP670" s="88"/>
      <c r="AQ670" s="88"/>
      <c r="AR670" s="88"/>
      <c r="AS670" s="88"/>
      <c r="AT670" s="2"/>
      <c r="AU670" s="123"/>
      <c r="AV670" s="156"/>
    </row>
    <row r="671" spans="1:48">
      <c r="A671" s="14" t="str">
        <f>'data organization'!S672</f>
        <v>669:18:2.08:HI</v>
      </c>
      <c r="B671">
        <v>77.889678955078125</v>
      </c>
      <c r="C671">
        <v>77.420463562011719</v>
      </c>
      <c r="D671">
        <v>79.76654052734375</v>
      </c>
      <c r="E671">
        <v>84.1458740234375</v>
      </c>
      <c r="F671">
        <v>78.828109741210938</v>
      </c>
      <c r="G671">
        <v>75.700004577636719</v>
      </c>
      <c r="H671">
        <v>76.951248168945313</v>
      </c>
      <c r="I671">
        <v>74.917984008789063</v>
      </c>
      <c r="J671">
        <v>75.074386596679688</v>
      </c>
      <c r="K671">
        <v>83.520256042480469</v>
      </c>
      <c r="L671">
        <v>71.789886474609375</v>
      </c>
      <c r="M671">
        <v>63.656826019287109</v>
      </c>
      <c r="N671">
        <v>71.320671081542969</v>
      </c>
      <c r="O671">
        <v>67.723350524902344</v>
      </c>
      <c r="P671">
        <v>63.187610626220703</v>
      </c>
      <c r="Q671">
        <v>62.874797821044922</v>
      </c>
      <c r="R671">
        <v>70.382240295410156</v>
      </c>
      <c r="U671">
        <v>98.691535949707031</v>
      </c>
      <c r="V671">
        <v>73.197525024414063</v>
      </c>
      <c r="W671">
        <v>75.700004577636719</v>
      </c>
      <c r="Z671">
        <v>78.828109741210938</v>
      </c>
      <c r="AA671">
        <v>92.904556274414063</v>
      </c>
      <c r="AB671">
        <v>71.789886474609375</v>
      </c>
      <c r="AC671">
        <v>75.543601989746094</v>
      </c>
      <c r="AD671">
        <v>83.520256042480469</v>
      </c>
      <c r="AE671">
        <v>52.552070617675781</v>
      </c>
      <c r="AF671">
        <v>65.533683776855469</v>
      </c>
      <c r="AG671">
        <v>65.064468383789063</v>
      </c>
      <c r="AH671" s="2">
        <f t="shared" si="589"/>
        <v>9.4210433932859754</v>
      </c>
      <c r="AI671" s="2">
        <f t="shared" si="590"/>
        <v>52.552070617675781</v>
      </c>
      <c r="AJ671" s="2">
        <f t="shared" si="591"/>
        <v>60.456850192184255</v>
      </c>
      <c r="AK671" s="2">
        <f t="shared" si="592"/>
        <v>74.588415282113218</v>
      </c>
      <c r="AL671" s="2">
        <f t="shared" si="593"/>
        <v>88.719980372042187</v>
      </c>
      <c r="AM671" s="2">
        <f t="shared" si="594"/>
        <v>98.691535949707031</v>
      </c>
      <c r="AN671" s="89">
        <f ca="1">INDIRECT("'calcBLUE(2)'!R"&amp;ROW('calcBLUE(2)'!$V$17)+(ROW(AN671)-ROW($AN$116))/3&amp;"C"&amp;COLUMN('calcBLUE(2)'!$V$17),FALSE)</f>
        <v>75.923881088782892</v>
      </c>
      <c r="AO671" s="64">
        <f t="shared" ref="AO671" ca="1" si="623">AN671</f>
        <v>75.923881088782892</v>
      </c>
      <c r="AP671" s="88">
        <f>AK671-AK674</f>
        <v>1.0948350088936962</v>
      </c>
      <c r="AQ671" s="88">
        <f>AK672-AK675</f>
        <v>1.0487852096557617</v>
      </c>
      <c r="AR671" s="88">
        <f>AK673-AK676</f>
        <v>1.3578492573329441</v>
      </c>
      <c r="AS671" s="88">
        <f>data3!AM671</f>
        <v>3.5757903129824076E-2</v>
      </c>
      <c r="AT671" s="2"/>
      <c r="AU671" s="123"/>
      <c r="AV671" s="156"/>
    </row>
    <row r="672" spans="1:48">
      <c r="A672" s="14" t="str">
        <f>'data organization'!S673</f>
        <v>670:18:2.08:LO</v>
      </c>
      <c r="B672">
        <v>73.643852233886719</v>
      </c>
      <c r="C672">
        <v>75.549324035644531</v>
      </c>
      <c r="D672">
        <v>76.441978454589844</v>
      </c>
      <c r="E672">
        <v>82.461662292480469</v>
      </c>
      <c r="F672">
        <v>73.735404968261719</v>
      </c>
      <c r="G672">
        <v>74.776840209960938</v>
      </c>
      <c r="H672">
        <v>76.459144592285156</v>
      </c>
      <c r="I672">
        <v>70.719841003417969</v>
      </c>
      <c r="J672">
        <v>68.230712890625</v>
      </c>
      <c r="K672">
        <v>76.350425720214844</v>
      </c>
      <c r="L672">
        <v>68.957427978515625</v>
      </c>
      <c r="M672">
        <v>65.804534912109375</v>
      </c>
      <c r="N672">
        <v>71.772720336914063</v>
      </c>
      <c r="O672">
        <v>64.368278503417969</v>
      </c>
      <c r="P672">
        <v>61.564430236816406</v>
      </c>
      <c r="Q672">
        <v>61.999313354492188</v>
      </c>
      <c r="R672">
        <v>70.153350830078125</v>
      </c>
      <c r="U672">
        <v>87.989242553710937</v>
      </c>
      <c r="V672">
        <v>73.75830078125</v>
      </c>
      <c r="W672">
        <v>74.456398010253906</v>
      </c>
      <c r="Z672">
        <v>76.419090270996094</v>
      </c>
      <c r="AA672">
        <v>84.8077392578125</v>
      </c>
      <c r="AB672">
        <v>68.356605529785156</v>
      </c>
      <c r="AC672">
        <v>72.957199096679688</v>
      </c>
      <c r="AD672">
        <v>76.831085205078125</v>
      </c>
      <c r="AE672">
        <v>51.693752288818359</v>
      </c>
      <c r="AF672">
        <v>62.823299407958984</v>
      </c>
      <c r="AG672">
        <v>62.565803527832031</v>
      </c>
      <c r="AH672" s="2">
        <f t="shared" si="589"/>
        <v>7.687718219174867</v>
      </c>
      <c r="AI672" s="2">
        <f t="shared" si="590"/>
        <v>51.693752288818359</v>
      </c>
      <c r="AJ672" s="2">
        <f t="shared" si="591"/>
        <v>60.098699759947948</v>
      </c>
      <c r="AK672" s="2">
        <f t="shared" si="592"/>
        <v>71.630277088710244</v>
      </c>
      <c r="AL672" s="2">
        <f t="shared" si="593"/>
        <v>83.16185441747254</v>
      </c>
      <c r="AM672" s="2">
        <f t="shared" si="594"/>
        <v>87.989242553710937</v>
      </c>
      <c r="AN672" s="89"/>
      <c r="AO672" s="64">
        <f t="shared" ref="AO672" ca="1" si="624">AN671</f>
        <v>75.923881088782892</v>
      </c>
      <c r="AP672" s="88"/>
      <c r="AQ672" s="88"/>
      <c r="AR672" s="88"/>
      <c r="AS672" s="88"/>
      <c r="AT672" s="2"/>
      <c r="AU672" s="123"/>
      <c r="AV672" s="156"/>
    </row>
    <row r="673" spans="1:48">
      <c r="A673" s="14" t="str">
        <f>'data organization'!S674</f>
        <v>671:18:2.08:HS</v>
      </c>
      <c r="B673">
        <v>67.943618774414063</v>
      </c>
      <c r="C673">
        <v>98.839553833007813</v>
      </c>
      <c r="D673">
        <v>75.800643920898437</v>
      </c>
      <c r="E673">
        <v>81.001602172851562</v>
      </c>
      <c r="F673">
        <v>78.222549438476563</v>
      </c>
      <c r="G673">
        <v>95.890213012695313</v>
      </c>
      <c r="H673">
        <v>80.18798828125</v>
      </c>
      <c r="I673">
        <v>65.280464172363281</v>
      </c>
      <c r="J673">
        <v>68.258186340332031</v>
      </c>
      <c r="K673">
        <v>67.614860534667969</v>
      </c>
      <c r="L673">
        <v>65.552452087402344</v>
      </c>
      <c r="M673">
        <v>83.440071105957031</v>
      </c>
      <c r="N673">
        <v>95.445564270019531</v>
      </c>
      <c r="O673">
        <v>68.577476501464844</v>
      </c>
      <c r="P673">
        <v>59.731822967529297</v>
      </c>
      <c r="Q673">
        <v>66.824905395507813</v>
      </c>
      <c r="R673">
        <v>100.81208801269531</v>
      </c>
      <c r="U673">
        <v>82.349739074707031</v>
      </c>
      <c r="V673">
        <v>83.194091796875</v>
      </c>
      <c r="W673">
        <v>81.313804626464844</v>
      </c>
      <c r="Z673">
        <v>77.274131774902344</v>
      </c>
      <c r="AA673">
        <v>82.016250610351563</v>
      </c>
      <c r="AB673">
        <v>75.687110900878906</v>
      </c>
      <c r="AC673">
        <v>77.470436096191406</v>
      </c>
      <c r="AD673">
        <v>62.9578857421875</v>
      </c>
      <c r="AE673">
        <v>55.396507263183594</v>
      </c>
      <c r="AF673">
        <v>61.680706024169922</v>
      </c>
      <c r="AG673">
        <v>68.953536987304688</v>
      </c>
      <c r="AH673" s="2">
        <f t="shared" si="589"/>
        <v>11.936169696053069</v>
      </c>
      <c r="AI673" s="2">
        <f t="shared" si="590"/>
        <v>55.396507263183594</v>
      </c>
      <c r="AJ673" s="2">
        <f t="shared" si="591"/>
        <v>58.085683374447186</v>
      </c>
      <c r="AK673" s="2">
        <f t="shared" si="592"/>
        <v>75.989937918526792</v>
      </c>
      <c r="AL673" s="2">
        <f t="shared" si="593"/>
        <v>93.894192462606398</v>
      </c>
      <c r="AM673" s="2">
        <f t="shared" si="594"/>
        <v>100.81208801269531</v>
      </c>
      <c r="AN673" s="89"/>
      <c r="AO673" s="64">
        <f t="shared" ref="AO673" ca="1" si="625">AN671</f>
        <v>75.923881088782892</v>
      </c>
      <c r="AP673" s="88"/>
      <c r="AQ673" s="88"/>
      <c r="AR673" s="88"/>
      <c r="AS673" s="88"/>
      <c r="AT673" s="2"/>
      <c r="AU673" s="123"/>
      <c r="AV673" s="156"/>
    </row>
    <row r="674" spans="1:48">
      <c r="A674" s="14" t="str">
        <f>'data organization'!S675</f>
        <v>672:18:2.06:HI</v>
      </c>
      <c r="B674">
        <v>76.794845581054687</v>
      </c>
      <c r="C674">
        <v>76.169219970703125</v>
      </c>
      <c r="D674">
        <v>78.671699523925781</v>
      </c>
      <c r="E674">
        <v>82.894638061523438</v>
      </c>
      <c r="F674">
        <v>77.733268737792969</v>
      </c>
      <c r="G674">
        <v>74.605171203613281</v>
      </c>
      <c r="H674">
        <v>75.856414794921875</v>
      </c>
      <c r="I674">
        <v>73.823150634765625</v>
      </c>
      <c r="J674">
        <v>73.97955322265625</v>
      </c>
      <c r="K674">
        <v>82.269020080566406</v>
      </c>
      <c r="L674">
        <v>70.851455688476562</v>
      </c>
      <c r="M674">
        <v>62.718395233154297</v>
      </c>
      <c r="N674">
        <v>70.225830078125</v>
      </c>
      <c r="O674">
        <v>66.628517150878906</v>
      </c>
      <c r="P674">
        <v>62.249179840087891</v>
      </c>
      <c r="Q674">
        <v>61.936370849609375</v>
      </c>
      <c r="R674">
        <v>69.287406921386719</v>
      </c>
      <c r="U674">
        <v>97.127487182617188</v>
      </c>
      <c r="V674">
        <v>72.102691650390625</v>
      </c>
      <c r="W674">
        <v>74.605171203613281</v>
      </c>
      <c r="Z674">
        <v>77.733268737792969</v>
      </c>
      <c r="AA674">
        <v>91.496910095214844</v>
      </c>
      <c r="AB674">
        <v>70.851455688476562</v>
      </c>
      <c r="AC674">
        <v>74.448768615722656</v>
      </c>
      <c r="AD674">
        <v>82.269020080566406</v>
      </c>
      <c r="AE674">
        <v>51.770046234130859</v>
      </c>
      <c r="AF674">
        <v>64.595252990722656</v>
      </c>
      <c r="AG674">
        <v>64.12603759765625</v>
      </c>
      <c r="AH674" s="2">
        <f t="shared" si="589"/>
        <v>9.2727364819301137</v>
      </c>
      <c r="AI674" s="2">
        <f t="shared" si="590"/>
        <v>51.770046234130859</v>
      </c>
      <c r="AJ674" s="2">
        <f t="shared" si="591"/>
        <v>59.584475550324349</v>
      </c>
      <c r="AK674" s="2">
        <f t="shared" si="592"/>
        <v>73.493580273219521</v>
      </c>
      <c r="AL674" s="2">
        <f t="shared" si="593"/>
        <v>87.402684996114687</v>
      </c>
      <c r="AM674" s="2">
        <f t="shared" si="594"/>
        <v>97.127487182617188</v>
      </c>
      <c r="AN674" s="89">
        <f ca="1">INDIRECT("'calcBLUE(2)'!R"&amp;ROW('calcBLUE(2)'!$V$17)+(ROW(AN674)-ROW($AN$116))/3&amp;"C"&amp;COLUMN('calcBLUE(2)'!$V$17),FALSE)</f>
        <v>74.738628361591637</v>
      </c>
      <c r="AO674" s="64">
        <f t="shared" ref="AO674" ca="1" si="626">AN674</f>
        <v>74.738628361591637</v>
      </c>
      <c r="AP674" s="88">
        <f>AK674-AK677</f>
        <v>1.0780770438058056</v>
      </c>
      <c r="AQ674" s="88">
        <f>AK675-AK678</f>
        <v>1.0426552636282764</v>
      </c>
      <c r="AR674" s="88">
        <f>AK676-AK679</f>
        <v>1.2270047324044384</v>
      </c>
      <c r="AS674" s="88">
        <f>data3!AM674</f>
        <v>3.245194496646997E-2</v>
      </c>
      <c r="AT674" s="2"/>
      <c r="AU674" s="123"/>
      <c r="AV674" s="156"/>
    </row>
    <row r="675" spans="1:48">
      <c r="A675" s="14" t="str">
        <f>'data organization'!S676</f>
        <v>673:18:2.06:LO</v>
      </c>
      <c r="B675">
        <v>72.608146667480469</v>
      </c>
      <c r="C675">
        <v>74.450675964355469</v>
      </c>
      <c r="D675">
        <v>75.371940612792969</v>
      </c>
      <c r="E675">
        <v>81.277183532714844</v>
      </c>
      <c r="F675">
        <v>72.659645080566406</v>
      </c>
      <c r="G675">
        <v>73.661018371582031</v>
      </c>
      <c r="H675">
        <v>75.268943786621094</v>
      </c>
      <c r="I675">
        <v>69.426643371582031</v>
      </c>
      <c r="J675">
        <v>67.263679504394531</v>
      </c>
      <c r="K675">
        <v>75.240325927734375</v>
      </c>
      <c r="L675">
        <v>67.904556274414063</v>
      </c>
      <c r="M675">
        <v>64.911880493164062</v>
      </c>
      <c r="N675">
        <v>70.513847351074219</v>
      </c>
      <c r="O675">
        <v>63.492790222167969</v>
      </c>
      <c r="P675">
        <v>60.694667816162109</v>
      </c>
      <c r="Q675">
        <v>61.0494384765625</v>
      </c>
      <c r="R675">
        <v>69.106201171875</v>
      </c>
      <c r="U675">
        <v>86.804763793945313</v>
      </c>
      <c r="V675">
        <v>72.825592041015625</v>
      </c>
      <c r="W675">
        <v>73.380638122558594</v>
      </c>
      <c r="Z675">
        <v>75.211715698242188</v>
      </c>
      <c r="AA675">
        <v>83.806365966796875</v>
      </c>
      <c r="AB675">
        <v>67.378120422363281</v>
      </c>
      <c r="AC675">
        <v>71.84710693359375</v>
      </c>
      <c r="AD675">
        <v>75.743873596191406</v>
      </c>
      <c r="AE675">
        <v>50.892654418945312</v>
      </c>
      <c r="AF675">
        <v>61.861980438232422</v>
      </c>
      <c r="AG675">
        <v>61.627376556396484</v>
      </c>
      <c r="AH675" s="2">
        <f t="shared" si="589"/>
        <v>7.6045000137764971</v>
      </c>
      <c r="AI675" s="2">
        <f t="shared" si="590"/>
        <v>50.892654418945312</v>
      </c>
      <c r="AJ675" s="2">
        <f t="shared" si="591"/>
        <v>59.174741858389737</v>
      </c>
      <c r="AK675" s="2">
        <f t="shared" si="592"/>
        <v>70.581491879054482</v>
      </c>
      <c r="AL675" s="2">
        <f t="shared" si="593"/>
        <v>81.988241899719227</v>
      </c>
      <c r="AM675" s="2">
        <f t="shared" si="594"/>
        <v>86.804763793945313</v>
      </c>
      <c r="AN675" s="89"/>
      <c r="AO675" s="64">
        <f t="shared" ref="AO675" ca="1" si="627">AN674</f>
        <v>74.738628361591637</v>
      </c>
      <c r="AP675" s="88"/>
      <c r="AQ675" s="88"/>
      <c r="AR675" s="88"/>
      <c r="AS675" s="88"/>
      <c r="AT675" s="2"/>
      <c r="AU675" s="123"/>
      <c r="AV675" s="156"/>
    </row>
    <row r="676" spans="1:48">
      <c r="A676" s="14" t="str">
        <f>'data organization'!S677</f>
        <v>674:18:2.06:HS</v>
      </c>
      <c r="B676">
        <v>67.338142395019531</v>
      </c>
      <c r="C676">
        <v>97.8272705078125</v>
      </c>
      <c r="D676">
        <v>74.892425537109375</v>
      </c>
      <c r="E676">
        <v>79.632179260253906</v>
      </c>
      <c r="F676">
        <v>76.85076904296875</v>
      </c>
      <c r="G676">
        <v>94.967803955078125</v>
      </c>
      <c r="H676">
        <v>79.428779602050781</v>
      </c>
      <c r="I676">
        <v>64.745933532714844</v>
      </c>
      <c r="J676">
        <v>66.87457275390625</v>
      </c>
      <c r="K676">
        <v>66.555274963378906</v>
      </c>
      <c r="L676">
        <v>65.067596435546875</v>
      </c>
      <c r="M676">
        <v>82.335548400878906</v>
      </c>
      <c r="N676">
        <v>93.683525085449219</v>
      </c>
      <c r="O676">
        <v>68.125732421875</v>
      </c>
      <c r="P676">
        <v>58.445182800292969</v>
      </c>
      <c r="Q676">
        <v>65.836273193359375</v>
      </c>
      <c r="R676">
        <v>99.629508972167969</v>
      </c>
      <c r="U676">
        <v>75.098190307617188</v>
      </c>
      <c r="V676">
        <v>82.0848388671875</v>
      </c>
      <c r="W676">
        <v>77.820480346679688</v>
      </c>
      <c r="Z676">
        <v>77.17242431640625</v>
      </c>
      <c r="AA676">
        <v>80.802932739257813</v>
      </c>
      <c r="AB676">
        <v>74.400474548339844</v>
      </c>
      <c r="AC676">
        <v>75.952011108398438</v>
      </c>
      <c r="AD676">
        <v>62.844356536865234</v>
      </c>
      <c r="AE676">
        <v>54.599449157714844</v>
      </c>
      <c r="AF676">
        <v>60.107879638671875</v>
      </c>
      <c r="AG676">
        <v>66.578926086425781</v>
      </c>
      <c r="AH676" s="2">
        <f t="shared" si="589"/>
        <v>11.753003305421609</v>
      </c>
      <c r="AI676" s="2">
        <f t="shared" si="590"/>
        <v>54.599449157714844</v>
      </c>
      <c r="AJ676" s="2">
        <f t="shared" si="591"/>
        <v>57.002583703061433</v>
      </c>
      <c r="AK676" s="2">
        <f t="shared" si="592"/>
        <v>74.632088661193848</v>
      </c>
      <c r="AL676" s="2">
        <f t="shared" si="593"/>
        <v>92.261593619326263</v>
      </c>
      <c r="AM676" s="2">
        <f t="shared" si="594"/>
        <v>99.629508972167969</v>
      </c>
      <c r="AN676" s="89"/>
      <c r="AO676" s="64">
        <f t="shared" ref="AO676" ca="1" si="628">AN674</f>
        <v>74.738628361591637</v>
      </c>
      <c r="AP676" s="88"/>
      <c r="AQ676" s="88"/>
      <c r="AR676" s="88"/>
      <c r="AS676" s="88"/>
      <c r="AT676" s="2"/>
      <c r="AU676" s="123"/>
      <c r="AV676" s="156"/>
    </row>
    <row r="677" spans="1:48">
      <c r="A677" s="14" t="str">
        <f>'data organization'!S678</f>
        <v>675:18:2.04:HI</v>
      </c>
      <c r="B677">
        <v>75.700004577636719</v>
      </c>
      <c r="C677">
        <v>75.074386596679688</v>
      </c>
      <c r="D677">
        <v>77.420463562011719</v>
      </c>
      <c r="E677">
        <v>81.7998046875</v>
      </c>
      <c r="F677">
        <v>76.482032775878906</v>
      </c>
      <c r="G677">
        <v>73.353935241699219</v>
      </c>
      <c r="H677">
        <v>74.761581420898438</v>
      </c>
      <c r="I677">
        <v>72.728309631347656</v>
      </c>
      <c r="J677">
        <v>72.884719848632813</v>
      </c>
      <c r="K677">
        <v>81.017776489257813</v>
      </c>
      <c r="L677">
        <v>69.756622314453125</v>
      </c>
      <c r="M677">
        <v>61.779964447021484</v>
      </c>
      <c r="N677">
        <v>69.130996704101562</v>
      </c>
      <c r="O677">
        <v>65.690086364746094</v>
      </c>
      <c r="P677">
        <v>61.310749053955078</v>
      </c>
      <c r="Q677">
        <v>61.154346466064453</v>
      </c>
      <c r="R677">
        <v>68.348976135253906</v>
      </c>
      <c r="U677">
        <v>95.719841003417969</v>
      </c>
      <c r="V677">
        <v>71.164260864257813</v>
      </c>
      <c r="W677">
        <v>73.510337829589844</v>
      </c>
      <c r="Z677">
        <v>76.638435363769531</v>
      </c>
      <c r="AA677">
        <v>90.089263916015625</v>
      </c>
      <c r="AB677">
        <v>69.756622314453125</v>
      </c>
      <c r="AC677">
        <v>73.353935241699219</v>
      </c>
      <c r="AD677">
        <v>81.174179077148438</v>
      </c>
      <c r="AE677">
        <v>50.988021850585937</v>
      </c>
      <c r="AF677">
        <v>63.656826019287109</v>
      </c>
      <c r="AG677">
        <v>63.187610626220703</v>
      </c>
      <c r="AH677" s="2">
        <f t="shared" si="589"/>
        <v>9.1343912002259042</v>
      </c>
      <c r="AI677" s="2">
        <f t="shared" si="590"/>
        <v>50.988021850585937</v>
      </c>
      <c r="AJ677" s="2">
        <f t="shared" si="591"/>
        <v>58.713916429074857</v>
      </c>
      <c r="AK677" s="2">
        <f t="shared" si="592"/>
        <v>72.415503229413716</v>
      </c>
      <c r="AL677" s="2">
        <f t="shared" si="593"/>
        <v>86.117090029752575</v>
      </c>
      <c r="AM677" s="2">
        <f t="shared" si="594"/>
        <v>95.719841003417969</v>
      </c>
      <c r="AN677" s="89">
        <f ca="1">INDIRECT("'calcBLUE(2)'!R"&amp;ROW('calcBLUE(2)'!$V$17)+(ROW(AN677)-ROW($AN$116))/3&amp;"C"&amp;COLUMN('calcBLUE(2)'!$V$17),FALSE)</f>
        <v>73.662956890182329</v>
      </c>
      <c r="AO677" s="64">
        <f t="shared" ref="AO677" ca="1" si="629">AN677</f>
        <v>73.662956890182329</v>
      </c>
      <c r="AP677" s="88">
        <f>AK677-AK680</f>
        <v>1.1060059411185108</v>
      </c>
      <c r="AQ677" s="88">
        <f>AK678-AK681</f>
        <v>1.0964010783604294</v>
      </c>
      <c r="AR677" s="88">
        <f>AK679-AK682</f>
        <v>1.0773255484444775</v>
      </c>
      <c r="AS677" s="88">
        <f>data3!AM677</f>
        <v>3.0499973604755759E-2</v>
      </c>
      <c r="AT677" s="2"/>
      <c r="AU677" s="123"/>
      <c r="AV677" s="156"/>
    </row>
    <row r="678" spans="1:48">
      <c r="A678" s="14" t="str">
        <f>'data organization'!S679</f>
        <v>676:18:2.04:LO</v>
      </c>
      <c r="B678">
        <v>71.377891540527344</v>
      </c>
      <c r="C678">
        <v>73.294807434082031</v>
      </c>
      <c r="D678">
        <v>74.141677856445313</v>
      </c>
      <c r="E678">
        <v>80.098419189453125</v>
      </c>
      <c r="F678">
        <v>71.612495422363281</v>
      </c>
      <c r="G678">
        <v>72.482261657714844</v>
      </c>
      <c r="H678">
        <v>74.290458679199219</v>
      </c>
      <c r="I678">
        <v>68.339439392089844</v>
      </c>
      <c r="J678">
        <v>66.205078125</v>
      </c>
      <c r="K678">
        <v>74.198898315429688</v>
      </c>
      <c r="L678">
        <v>66.880294799804688</v>
      </c>
      <c r="M678">
        <v>63.870449066162109</v>
      </c>
      <c r="N678">
        <v>69.426643371582031</v>
      </c>
      <c r="O678">
        <v>62.617301940917969</v>
      </c>
      <c r="P678">
        <v>59.590293884277344</v>
      </c>
      <c r="Q678">
        <v>60.145343780517578</v>
      </c>
      <c r="R678">
        <v>68.02471923828125</v>
      </c>
      <c r="U678">
        <v>85.591667175292969</v>
      </c>
      <c r="V678">
        <v>71.749824523925781</v>
      </c>
      <c r="W678">
        <v>72.396430969238281</v>
      </c>
      <c r="Z678">
        <v>74.050125122070313</v>
      </c>
      <c r="AA678">
        <v>82.742042541503906</v>
      </c>
      <c r="AB678">
        <v>66.514076232910156</v>
      </c>
      <c r="AC678">
        <v>70.794235229492187</v>
      </c>
      <c r="AD678">
        <v>74.645225524902344</v>
      </c>
      <c r="AE678">
        <v>50.11444091796875</v>
      </c>
      <c r="AF678">
        <v>60.98077392578125</v>
      </c>
      <c r="AG678">
        <v>60.912109375</v>
      </c>
      <c r="AH678" s="2">
        <f t="shared" si="589"/>
        <v>7.5124728201747155</v>
      </c>
      <c r="AI678" s="2">
        <f t="shared" si="590"/>
        <v>50.11444091796875</v>
      </c>
      <c r="AJ678" s="2">
        <f t="shared" si="591"/>
        <v>58.27012738516413</v>
      </c>
      <c r="AK678" s="2">
        <f t="shared" si="592"/>
        <v>69.538836615426206</v>
      </c>
      <c r="AL678" s="2">
        <f t="shared" si="593"/>
        <v>80.807545845688281</v>
      </c>
      <c r="AM678" s="2">
        <f t="shared" si="594"/>
        <v>85.591667175292969</v>
      </c>
      <c r="AN678" s="89"/>
      <c r="AO678" s="64">
        <f t="shared" ref="AO678" ca="1" si="630">AN677</f>
        <v>73.662956890182329</v>
      </c>
      <c r="AP678" s="88"/>
      <c r="AQ678" s="88"/>
      <c r="AR678" s="88"/>
      <c r="AS678" s="88"/>
      <c r="AT678" s="2"/>
      <c r="AU678" s="123"/>
      <c r="AV678" s="156"/>
    </row>
    <row r="679" spans="1:48">
      <c r="A679" s="14" t="str">
        <f>'data organization'!S680</f>
        <v>677:18:2.04:HS</v>
      </c>
      <c r="B679">
        <v>66.891128540039063</v>
      </c>
      <c r="C679">
        <v>97.314033508300781</v>
      </c>
      <c r="D679">
        <v>73.78790283203125</v>
      </c>
      <c r="E679">
        <v>79.372016906738281</v>
      </c>
      <c r="F679">
        <v>75.112380981445313</v>
      </c>
      <c r="G679">
        <v>93.77813720703125</v>
      </c>
      <c r="H679">
        <v>78.435417175292969</v>
      </c>
      <c r="I679">
        <v>64.809799194335938</v>
      </c>
      <c r="J679">
        <v>65.235519409179688</v>
      </c>
      <c r="K679">
        <v>65.855194091796875</v>
      </c>
      <c r="L679">
        <v>64.481040954589844</v>
      </c>
      <c r="M679">
        <v>80.949569702148438</v>
      </c>
      <c r="N679">
        <v>92.046844482421875</v>
      </c>
      <c r="O679">
        <v>67.912872314453125</v>
      </c>
      <c r="P679">
        <v>57.205844879150391</v>
      </c>
      <c r="Q679">
        <v>64.315483093261719</v>
      </c>
      <c r="R679">
        <v>99.005111694335938</v>
      </c>
      <c r="U679">
        <v>71.1129150390625</v>
      </c>
      <c r="V679">
        <v>80.85260009765625</v>
      </c>
      <c r="W679">
        <v>75.091094970703125</v>
      </c>
      <c r="Z679">
        <v>75.980392456054687</v>
      </c>
      <c r="AA679">
        <v>79.450065612792969</v>
      </c>
      <c r="AB679">
        <v>73.229721069335937</v>
      </c>
      <c r="AC679">
        <v>74.516365051269531</v>
      </c>
      <c r="AD679">
        <v>63.104522705078125</v>
      </c>
      <c r="AE679">
        <v>53.743267059326172</v>
      </c>
      <c r="AF679">
        <v>58.613105773925781</v>
      </c>
      <c r="AG679">
        <v>63.140003204345703</v>
      </c>
      <c r="AH679" s="2">
        <f t="shared" si="589"/>
        <v>11.753994298248969</v>
      </c>
      <c r="AI679" s="2">
        <f t="shared" si="590"/>
        <v>53.743267059326172</v>
      </c>
      <c r="AJ679" s="2">
        <f t="shared" si="591"/>
        <v>55.774092481415956</v>
      </c>
      <c r="AK679" s="2">
        <f t="shared" si="592"/>
        <v>73.405083928789409</v>
      </c>
      <c r="AL679" s="2">
        <f t="shared" si="593"/>
        <v>91.03607537616287</v>
      </c>
      <c r="AM679" s="2">
        <f t="shared" si="594"/>
        <v>99.005111694335938</v>
      </c>
      <c r="AN679" s="89"/>
      <c r="AO679" s="64">
        <f t="shared" ref="AO679" ca="1" si="631">AN677</f>
        <v>73.662956890182329</v>
      </c>
      <c r="AP679" s="88"/>
      <c r="AQ679" s="88"/>
      <c r="AR679" s="88"/>
      <c r="AS679" s="88"/>
      <c r="AT679" s="2"/>
      <c r="AU679" s="123"/>
      <c r="AV679" s="156"/>
    </row>
    <row r="680" spans="1:48">
      <c r="A680" s="14" t="str">
        <f>'data organization'!S681</f>
        <v>678:18:2.02:HI</v>
      </c>
      <c r="B680">
        <v>74.448768615722656</v>
      </c>
      <c r="C680">
        <v>73.97955322265625</v>
      </c>
      <c r="D680">
        <v>76.325630187988281</v>
      </c>
      <c r="E680">
        <v>80.548561096191406</v>
      </c>
      <c r="F680">
        <v>75.387199401855469</v>
      </c>
      <c r="G680">
        <v>72.259101867675781</v>
      </c>
      <c r="H680">
        <v>73.510337829589844</v>
      </c>
      <c r="I680">
        <v>71.633476257324219</v>
      </c>
      <c r="J680">
        <v>71.789886474609375</v>
      </c>
      <c r="K680">
        <v>79.76654052734375</v>
      </c>
      <c r="L680">
        <v>68.661781311035156</v>
      </c>
      <c r="M680">
        <v>60.841533660888672</v>
      </c>
      <c r="N680">
        <v>68.036163330078125</v>
      </c>
      <c r="O680">
        <v>64.751663208007812</v>
      </c>
      <c r="P680">
        <v>60.372318267822266</v>
      </c>
      <c r="Q680">
        <v>60.215915679931641</v>
      </c>
      <c r="R680">
        <v>67.254142761230469</v>
      </c>
      <c r="U680">
        <v>94.312202453613281</v>
      </c>
      <c r="V680">
        <v>70.069427490234375</v>
      </c>
      <c r="W680">
        <v>72.415504455566406</v>
      </c>
      <c r="Z680">
        <v>75.387199401855469</v>
      </c>
      <c r="AA680">
        <v>88.681617736816406</v>
      </c>
      <c r="AB680">
        <v>68.661781311035156</v>
      </c>
      <c r="AC680">
        <v>72.259101867675781</v>
      </c>
      <c r="AD680">
        <v>79.922943115234375</v>
      </c>
      <c r="AE680">
        <v>50.205997467041016</v>
      </c>
      <c r="AF680">
        <v>62.718395233154297</v>
      </c>
      <c r="AG680">
        <v>62.249179840087891</v>
      </c>
      <c r="AH680" s="2">
        <f t="shared" si="589"/>
        <v>8.995558199329432</v>
      </c>
      <c r="AI680" s="2">
        <f t="shared" si="590"/>
        <v>50.205997467041016</v>
      </c>
      <c r="AJ680" s="2">
        <f t="shared" si="591"/>
        <v>57.816159989301056</v>
      </c>
      <c r="AK680" s="2">
        <f t="shared" si="592"/>
        <v>71.309497288295205</v>
      </c>
      <c r="AL680" s="2">
        <f t="shared" si="593"/>
        <v>84.802834587289354</v>
      </c>
      <c r="AM680" s="2">
        <f t="shared" si="594"/>
        <v>94.312202453613281</v>
      </c>
      <c r="AN680" s="89">
        <f ca="1">INDIRECT("'calcBLUE(2)'!R"&amp;ROW('calcBLUE(2)'!$V$17)+(ROW(AN680)-ROW($AN$116))/3&amp;"C"&amp;COLUMN('calcBLUE(2)'!$V$17),FALSE)</f>
        <v>72.651986622629167</v>
      </c>
      <c r="AO680" s="64">
        <f t="shared" ref="AO680" ca="1" si="632">AN680</f>
        <v>72.651986622629167</v>
      </c>
      <c r="AP680" s="88">
        <f>AK680-AK683</f>
        <v>1.0780778612409421</v>
      </c>
      <c r="AQ680" s="88">
        <f>AK681-AK684</f>
        <v>1.1145898274012893</v>
      </c>
      <c r="AR680" s="88">
        <f>AK682-AK685</f>
        <v>1.130793980189722</v>
      </c>
      <c r="AS680" s="88">
        <f>data3!AM680</f>
        <v>3.3193465202085548E-2</v>
      </c>
      <c r="AT680" s="2"/>
      <c r="AU680" s="123"/>
      <c r="AV680" s="156"/>
    </row>
    <row r="681" spans="1:48">
      <c r="A681" s="14" t="str">
        <f>'data organization'!S682</f>
        <v>679:18:2.02:LO</v>
      </c>
      <c r="B681">
        <v>70.313575744628906</v>
      </c>
      <c r="C681">
        <v>71.818496704101563</v>
      </c>
      <c r="D681">
        <v>73.037307739257813</v>
      </c>
      <c r="E681">
        <v>78.942550659179688</v>
      </c>
      <c r="F681">
        <v>70.405128479003906</v>
      </c>
      <c r="G681">
        <v>71.137557983398438</v>
      </c>
      <c r="H681">
        <v>73.300529479980469</v>
      </c>
      <c r="I681">
        <v>67.10345458984375</v>
      </c>
      <c r="J681">
        <v>65.089263916015625</v>
      </c>
      <c r="K681">
        <v>73.105972290039063</v>
      </c>
      <c r="L681">
        <v>65.827423095703125</v>
      </c>
      <c r="M681">
        <v>62.8919677734375</v>
      </c>
      <c r="N681">
        <v>68.265052795410156</v>
      </c>
      <c r="O681">
        <v>61.524375915527344</v>
      </c>
      <c r="P681">
        <v>58.697643280029297</v>
      </c>
      <c r="Q681">
        <v>59.269855499267578</v>
      </c>
      <c r="R681">
        <v>66.931793212890625</v>
      </c>
      <c r="U681">
        <v>84.327079772949219</v>
      </c>
      <c r="V681">
        <v>70.611122131347656</v>
      </c>
      <c r="W681">
        <v>71.0860595703125</v>
      </c>
      <c r="Z681">
        <v>73.105972290039063</v>
      </c>
      <c r="AA681">
        <v>81.488899230957031</v>
      </c>
      <c r="AB681">
        <v>65.512702941894531</v>
      </c>
      <c r="AC681">
        <v>69.684135437011719</v>
      </c>
      <c r="AD681">
        <v>73.449302673339844</v>
      </c>
      <c r="AE681">
        <v>49.353397369384766</v>
      </c>
      <c r="AF681">
        <v>60.271228790283203</v>
      </c>
      <c r="AG681">
        <v>59.836345672607422</v>
      </c>
      <c r="AH681" s="2">
        <f t="shared" si="589"/>
        <v>7.4013860136917877</v>
      </c>
      <c r="AI681" s="2">
        <f t="shared" si="590"/>
        <v>49.353397369384766</v>
      </c>
      <c r="AJ681" s="2">
        <f t="shared" si="591"/>
        <v>57.340356516528097</v>
      </c>
      <c r="AK681" s="2">
        <f t="shared" si="592"/>
        <v>68.442435537065776</v>
      </c>
      <c r="AL681" s="2">
        <f t="shared" si="593"/>
        <v>79.544514557603463</v>
      </c>
      <c r="AM681" s="2">
        <f t="shared" si="594"/>
        <v>84.327079772949219</v>
      </c>
      <c r="AN681" s="89"/>
      <c r="AO681" s="64">
        <f t="shared" ref="AO681" ca="1" si="633">AN680</f>
        <v>72.651986622629167</v>
      </c>
      <c r="AP681" s="88"/>
      <c r="AQ681" s="88"/>
      <c r="AR681" s="88"/>
      <c r="AS681" s="88"/>
      <c r="AT681" s="2"/>
      <c r="AU681" s="123"/>
      <c r="AV681" s="156"/>
    </row>
    <row r="682" spans="1:48">
      <c r="A682" s="14" t="str">
        <f>'data organization'!S683</f>
        <v>680:18:2.02:HS</v>
      </c>
      <c r="B682">
        <v>66.945526123046875</v>
      </c>
      <c r="C682">
        <v>94.073776245117187</v>
      </c>
      <c r="D682">
        <v>73.139846801757813</v>
      </c>
      <c r="E682">
        <v>79.759902954101563</v>
      </c>
      <c r="F682">
        <v>73.312507629394531</v>
      </c>
      <c r="G682">
        <v>92.671241760253906</v>
      </c>
      <c r="H682">
        <v>78.399940490722656</v>
      </c>
      <c r="I682">
        <v>63.837718963623047</v>
      </c>
      <c r="J682">
        <v>63.875564575195313</v>
      </c>
      <c r="K682">
        <v>64.97772216796875</v>
      </c>
      <c r="L682">
        <v>63.251163482666016</v>
      </c>
      <c r="M682">
        <v>79.655830383300781</v>
      </c>
      <c r="N682">
        <v>90.325019836425781</v>
      </c>
      <c r="O682">
        <v>67.033035278320312</v>
      </c>
      <c r="P682">
        <v>56.172275543212891</v>
      </c>
      <c r="Q682">
        <v>62.496681213378906</v>
      </c>
      <c r="R682">
        <v>98.780426025390625</v>
      </c>
      <c r="U682">
        <v>68.721748352050781</v>
      </c>
      <c r="V682">
        <v>79.930191040039063</v>
      </c>
      <c r="W682">
        <v>72.742500305175781</v>
      </c>
      <c r="Z682">
        <v>75.405662536621094</v>
      </c>
      <c r="AA682">
        <v>78.350273132324219</v>
      </c>
      <c r="AB682">
        <v>71.663993835449219</v>
      </c>
      <c r="AC682">
        <v>73.84466552734375</v>
      </c>
      <c r="AD682">
        <v>63.362323760986328</v>
      </c>
      <c r="AE682">
        <v>53.506752014160156</v>
      </c>
      <c r="AF682">
        <v>57.610282897949219</v>
      </c>
      <c r="AG682">
        <v>61.330661773681641</v>
      </c>
      <c r="AH682" s="2">
        <f t="shared" si="589"/>
        <v>11.617383917674397</v>
      </c>
      <c r="AI682" s="2">
        <f t="shared" si="590"/>
        <v>53.506752014160156</v>
      </c>
      <c r="AJ682" s="2">
        <f t="shared" si="591"/>
        <v>54.901682503833335</v>
      </c>
      <c r="AK682" s="2">
        <f t="shared" si="592"/>
        <v>72.327758380344932</v>
      </c>
      <c r="AL682" s="2">
        <f t="shared" si="593"/>
        <v>89.753834256856521</v>
      </c>
      <c r="AM682" s="2">
        <f t="shared" si="594"/>
        <v>98.780426025390625</v>
      </c>
      <c r="AN682" s="89"/>
      <c r="AO682" s="64">
        <f t="shared" ref="AO682" ca="1" si="634">AN680</f>
        <v>72.651986622629167</v>
      </c>
      <c r="AP682" s="88"/>
      <c r="AQ682" s="88"/>
      <c r="AR682" s="88"/>
      <c r="AS682" s="88"/>
      <c r="AT682" s="2"/>
      <c r="AU682" s="123"/>
      <c r="AV682" s="156"/>
    </row>
    <row r="683" spans="1:48">
      <c r="A683" s="14" t="str">
        <f>'data organization'!S684</f>
        <v>681:18:2:HI</v>
      </c>
      <c r="B683">
        <v>73.353935241699219</v>
      </c>
      <c r="C683">
        <v>72.884719848632813</v>
      </c>
      <c r="D683">
        <v>75.230789184570313</v>
      </c>
      <c r="E683">
        <v>79.297325134277344</v>
      </c>
      <c r="F683">
        <v>74.135955810546875</v>
      </c>
      <c r="G683">
        <v>71.164260864257813</v>
      </c>
      <c r="H683">
        <v>72.415504455566406</v>
      </c>
      <c r="I683">
        <v>70.538642883300781</v>
      </c>
      <c r="J683">
        <v>70.695045471191406</v>
      </c>
      <c r="K683">
        <v>78.515296936035156</v>
      </c>
      <c r="L683">
        <v>67.566947937011719</v>
      </c>
      <c r="M683">
        <v>59.903106689453125</v>
      </c>
      <c r="N683">
        <v>67.097732543945313</v>
      </c>
      <c r="O683">
        <v>63.656826019287109</v>
      </c>
      <c r="P683">
        <v>59.433891296386719</v>
      </c>
      <c r="Q683">
        <v>59.277484893798828</v>
      </c>
      <c r="R683">
        <v>66.315711975097656</v>
      </c>
      <c r="U683">
        <v>92.904556274414063</v>
      </c>
      <c r="V683">
        <v>68.974594116210937</v>
      </c>
      <c r="W683">
        <v>71.320671081542969</v>
      </c>
      <c r="Z683">
        <v>74.292366027832031</v>
      </c>
      <c r="AA683">
        <v>87.430381774902344</v>
      </c>
      <c r="AB683">
        <v>67.566947937011719</v>
      </c>
      <c r="AC683">
        <v>71.164260864257813</v>
      </c>
      <c r="AD683">
        <v>78.671699523925781</v>
      </c>
      <c r="AE683">
        <v>49.580375671386719</v>
      </c>
      <c r="AF683">
        <v>61.779964447021484</v>
      </c>
      <c r="AG683">
        <v>61.310749053955078</v>
      </c>
      <c r="AH683" s="2">
        <f t="shared" si="589"/>
        <v>8.8575785076850071</v>
      </c>
      <c r="AI683" s="2">
        <f t="shared" si="590"/>
        <v>49.580375671386719</v>
      </c>
      <c r="AJ683" s="2">
        <f t="shared" si="591"/>
        <v>56.945051665526748</v>
      </c>
      <c r="AK683" s="2">
        <f t="shared" si="592"/>
        <v>70.231419427054263</v>
      </c>
      <c r="AL683" s="2">
        <f t="shared" si="593"/>
        <v>83.517787188581778</v>
      </c>
      <c r="AM683" s="2">
        <f t="shared" si="594"/>
        <v>92.904556274414063</v>
      </c>
      <c r="AN683" s="89">
        <f ca="1">INDIRECT("'calcBLUE(2)'!R"&amp;ROW('calcBLUE(2)'!$V$17)+(ROW(AN683)-ROW($AN$116))/3&amp;"C"&amp;COLUMN('calcBLUE(2)'!$V$17),FALSE)</f>
        <v>71.551736280408008</v>
      </c>
      <c r="AO683" s="64">
        <f t="shared" ref="AO683" ca="1" si="635">AN683</f>
        <v>71.551736280408008</v>
      </c>
      <c r="AP683" s="88">
        <f>AK683-AK686</f>
        <v>1.1115925652640186</v>
      </c>
      <c r="AQ683" s="88">
        <f>AK684-AK687</f>
        <v>1.1102981567382812</v>
      </c>
      <c r="AR683" s="88">
        <f>AK685-AK688</f>
        <v>1.3161211013793945</v>
      </c>
      <c r="AS683" s="88">
        <f>data3!AM683</f>
        <v>3.4515957678518117E-2</v>
      </c>
      <c r="AT683" s="2"/>
      <c r="AU683" s="123"/>
      <c r="AV683" s="156"/>
    </row>
    <row r="684" spans="1:48">
      <c r="A684" s="14" t="str">
        <f>'data organization'!S685</f>
        <v>682:18:2:LO</v>
      </c>
      <c r="B684">
        <v>69.203475952148437</v>
      </c>
      <c r="C684">
        <v>70.582511901855469</v>
      </c>
      <c r="D684">
        <v>71.766998291015625</v>
      </c>
      <c r="E684">
        <v>77.815292358398438</v>
      </c>
      <c r="F684">
        <v>69.380867004394531</v>
      </c>
      <c r="G684">
        <v>69.930191040039062</v>
      </c>
      <c r="H684">
        <v>72.173263549804688</v>
      </c>
      <c r="I684">
        <v>65.86175537109375</v>
      </c>
      <c r="J684">
        <v>64.179443359375</v>
      </c>
      <c r="K684">
        <v>71.82421875</v>
      </c>
      <c r="L684">
        <v>64.763107299804687</v>
      </c>
      <c r="M684">
        <v>61.884872436523438</v>
      </c>
      <c r="N684">
        <v>67.189285278320313</v>
      </c>
      <c r="O684">
        <v>60.500114440917969</v>
      </c>
      <c r="P684">
        <v>57.633327484130859</v>
      </c>
      <c r="Q684">
        <v>58.274204254150391</v>
      </c>
      <c r="R684">
        <v>65.90753173828125</v>
      </c>
      <c r="U684">
        <v>82.370109558105469</v>
      </c>
      <c r="V684">
        <v>69.460975646972656</v>
      </c>
      <c r="W684">
        <v>70.061798095703125</v>
      </c>
      <c r="Z684">
        <v>71.967269897460938</v>
      </c>
      <c r="AA684">
        <v>80.241470336914063</v>
      </c>
      <c r="AB684">
        <v>64.442665100097656</v>
      </c>
      <c r="AC684">
        <v>68.739982604980469</v>
      </c>
      <c r="AD684">
        <v>72.407875061035156</v>
      </c>
      <c r="AE684">
        <v>48.529411315917969</v>
      </c>
      <c r="AF684">
        <v>59.332798004150391</v>
      </c>
      <c r="AG684">
        <v>58.754863739013672</v>
      </c>
      <c r="AH684" s="2">
        <f t="shared" si="589"/>
        <v>7.2644788892231054</v>
      </c>
      <c r="AI684" s="2">
        <f t="shared" si="590"/>
        <v>48.529411315917969</v>
      </c>
      <c r="AJ684" s="2">
        <f t="shared" si="591"/>
        <v>56.431127375829831</v>
      </c>
      <c r="AK684" s="2">
        <f t="shared" si="592"/>
        <v>67.327845709664487</v>
      </c>
      <c r="AL684" s="2">
        <f t="shared" si="593"/>
        <v>78.224564043499143</v>
      </c>
      <c r="AM684" s="2">
        <f t="shared" si="594"/>
        <v>82.370109558105469</v>
      </c>
      <c r="AN684" s="89"/>
      <c r="AO684" s="64">
        <f t="shared" ref="AO684" ca="1" si="636">AN683</f>
        <v>71.551736280408008</v>
      </c>
      <c r="AP684" s="88"/>
      <c r="AQ684" s="88"/>
      <c r="AR684" s="88"/>
      <c r="AS684" s="88"/>
      <c r="AT684" s="2"/>
      <c r="AU684" s="123"/>
      <c r="AV684" s="156"/>
    </row>
    <row r="685" spans="1:48">
      <c r="A685" s="14" t="str">
        <f>'data organization'!S686</f>
        <v>683:18:2:HS</v>
      </c>
      <c r="B685">
        <v>67.1300048828125</v>
      </c>
      <c r="C685">
        <v>87.427711486816406</v>
      </c>
      <c r="D685">
        <v>72.411384582519531</v>
      </c>
      <c r="E685">
        <v>79.731513977050781</v>
      </c>
      <c r="F685">
        <v>71.817733764648438</v>
      </c>
      <c r="G685">
        <v>91.90020751953125</v>
      </c>
      <c r="H685">
        <v>77.371101379394531</v>
      </c>
      <c r="I685">
        <v>63.407264709472656</v>
      </c>
      <c r="J685">
        <v>62.600746154785156</v>
      </c>
      <c r="K685">
        <v>65.521705627441406</v>
      </c>
      <c r="L685">
        <v>61.616844177246094</v>
      </c>
      <c r="M685">
        <v>78.279319763183594</v>
      </c>
      <c r="N685">
        <v>89.002899169921875</v>
      </c>
      <c r="O685">
        <v>66.803619384765625</v>
      </c>
      <c r="P685">
        <v>55.318454742431641</v>
      </c>
      <c r="Q685">
        <v>61.408714294433594</v>
      </c>
      <c r="R685">
        <v>98.347602844238281</v>
      </c>
      <c r="U685">
        <v>66.936065673828125</v>
      </c>
      <c r="V685">
        <v>79.353096008300781</v>
      </c>
      <c r="W685">
        <v>71.659263610839844</v>
      </c>
      <c r="Z685">
        <v>74.504539489746094</v>
      </c>
      <c r="AA685">
        <v>77.101470947265625</v>
      </c>
      <c r="AB685">
        <v>68.892044067382812</v>
      </c>
      <c r="AC685">
        <v>73.064163208007812</v>
      </c>
      <c r="AD685">
        <v>62.394981384277344</v>
      </c>
      <c r="AE685">
        <v>53.525672912597656</v>
      </c>
      <c r="AF685">
        <v>56.749370574951172</v>
      </c>
      <c r="AG685">
        <v>59.237506866455078</v>
      </c>
      <c r="AH685" s="2">
        <f t="shared" si="589"/>
        <v>11.275330963208379</v>
      </c>
      <c r="AI685" s="2">
        <f t="shared" si="590"/>
        <v>53.525672912597656</v>
      </c>
      <c r="AJ685" s="2">
        <f t="shared" si="591"/>
        <v>54.283967955342639</v>
      </c>
      <c r="AK685" s="2">
        <f t="shared" si="592"/>
        <v>71.19696440015521</v>
      </c>
      <c r="AL685" s="2">
        <f t="shared" si="593"/>
        <v>88.109960844967787</v>
      </c>
      <c r="AM685" s="2">
        <f t="shared" si="594"/>
        <v>98.347602844238281</v>
      </c>
      <c r="AN685" s="89"/>
      <c r="AO685" s="64">
        <f t="shared" ref="AO685" ca="1" si="637">AN683</f>
        <v>71.551736280408008</v>
      </c>
      <c r="AP685" s="88"/>
      <c r="AQ685" s="88"/>
      <c r="AR685" s="88"/>
      <c r="AS685" s="88"/>
      <c r="AT685" s="2"/>
      <c r="AU685" s="123"/>
      <c r="AV685" s="156"/>
    </row>
    <row r="686" spans="1:48">
      <c r="A686" s="14" t="str">
        <f>'data organization'!S687</f>
        <v>684:18:1.98:HI</v>
      </c>
      <c r="B686">
        <v>72.259101867675781</v>
      </c>
      <c r="C686">
        <v>71.633476257324219</v>
      </c>
      <c r="D686">
        <v>73.97955322265625</v>
      </c>
      <c r="E686">
        <v>78.04608154296875</v>
      </c>
      <c r="F686">
        <v>73.041122436523438</v>
      </c>
      <c r="G686">
        <v>70.069427490234375</v>
      </c>
      <c r="H686">
        <v>71.320671081542969</v>
      </c>
      <c r="I686">
        <v>69.443809509277344</v>
      </c>
      <c r="J686">
        <v>69.600212097167969</v>
      </c>
      <c r="K686">
        <v>77.264060974121094</v>
      </c>
      <c r="L686">
        <v>66.628517150878906</v>
      </c>
      <c r="M686">
        <v>58.964675903320313</v>
      </c>
      <c r="N686">
        <v>66.002899169921875</v>
      </c>
      <c r="O686">
        <v>62.718395233154297</v>
      </c>
      <c r="P686">
        <v>58.495460510253906</v>
      </c>
      <c r="Q686">
        <v>58.339054107666016</v>
      </c>
      <c r="R686">
        <v>65.220870971679688</v>
      </c>
      <c r="U686">
        <v>91.340507507324219</v>
      </c>
      <c r="V686">
        <v>67.8797607421875</v>
      </c>
      <c r="W686">
        <v>70.069427490234375</v>
      </c>
      <c r="Z686">
        <v>73.041122436523438</v>
      </c>
      <c r="AA686">
        <v>86.022735595703125</v>
      </c>
      <c r="AB686">
        <v>66.628517150878906</v>
      </c>
      <c r="AC686">
        <v>70.069427490234375</v>
      </c>
      <c r="AD686">
        <v>77.420463562011719</v>
      </c>
      <c r="AE686">
        <v>48.798351287841797</v>
      </c>
      <c r="AF686">
        <v>60.685131072998047</v>
      </c>
      <c r="AG686">
        <v>60.372318267822266</v>
      </c>
      <c r="AH686" s="2">
        <f t="shared" si="589"/>
        <v>8.7039868317853024</v>
      </c>
      <c r="AI686" s="2">
        <f t="shared" si="590"/>
        <v>48.798351287841797</v>
      </c>
      <c r="AJ686" s="2">
        <f t="shared" si="591"/>
        <v>56.063846614112293</v>
      </c>
      <c r="AK686" s="2">
        <f t="shared" si="592"/>
        <v>69.119826861790244</v>
      </c>
      <c r="AL686" s="2">
        <f t="shared" si="593"/>
        <v>82.175807109468195</v>
      </c>
      <c r="AM686" s="2">
        <f t="shared" si="594"/>
        <v>91.340507507324219</v>
      </c>
      <c r="AN686" s="89">
        <f ca="1">INDIRECT("'calcBLUE(2)'!R"&amp;ROW('calcBLUE(2)'!$V$17)+(ROW(AN686)-ROW($AN$116))/3&amp;"C"&amp;COLUMN('calcBLUE(2)'!$V$17),FALSE)</f>
        <v>70.407649815898296</v>
      </c>
      <c r="AO686" s="64">
        <f t="shared" ref="AO686" ca="1" si="638">AN686</f>
        <v>70.407649815898296</v>
      </c>
      <c r="AP686" s="88">
        <f>AK686-AK689</f>
        <v>1.0892487934657424</v>
      </c>
      <c r="AQ686" s="88">
        <f>AK687-AK690</f>
        <v>1.1008976527622849</v>
      </c>
      <c r="AR686" s="88">
        <f>AK688-AK691</f>
        <v>1.6040770666939892</v>
      </c>
      <c r="AS686" s="88">
        <f>data3!AM686</f>
        <v>3.2065153121948242E-2</v>
      </c>
      <c r="AT686" s="2"/>
      <c r="AU686" s="123"/>
      <c r="AV686" s="156"/>
    </row>
    <row r="687" spans="1:48">
      <c r="A687" s="14" t="str">
        <f>'data organization'!S688</f>
        <v>685:18:1.98:LO</v>
      </c>
      <c r="B687">
        <v>67.938888549804688</v>
      </c>
      <c r="C687">
        <v>69.472419738769531</v>
      </c>
      <c r="D687">
        <v>70.656898498535156</v>
      </c>
      <c r="E687">
        <v>76.596473693847656</v>
      </c>
      <c r="F687">
        <v>68.259330749511719</v>
      </c>
      <c r="G687">
        <v>68.848709106445312</v>
      </c>
      <c r="H687">
        <v>70.954452514648437</v>
      </c>
      <c r="I687">
        <v>64.9176025390625</v>
      </c>
      <c r="J687">
        <v>63.172351837158203</v>
      </c>
      <c r="K687">
        <v>70.576789855957031</v>
      </c>
      <c r="L687">
        <v>63.624397277832031</v>
      </c>
      <c r="M687">
        <v>61.015106201171875</v>
      </c>
      <c r="N687">
        <v>65.99908447265625</v>
      </c>
      <c r="O687">
        <v>59.493019104003906</v>
      </c>
      <c r="P687">
        <v>56.626232147216797</v>
      </c>
      <c r="Q687">
        <v>57.364383697509766</v>
      </c>
      <c r="R687">
        <v>64.717323303222656</v>
      </c>
      <c r="U687">
        <v>80.767913818359375</v>
      </c>
      <c r="V687">
        <v>68.430992126464844</v>
      </c>
      <c r="W687">
        <v>68.94598388671875</v>
      </c>
      <c r="Z687">
        <v>70.817123413085938</v>
      </c>
      <c r="AA687">
        <v>78.953994750976563</v>
      </c>
      <c r="AB687">
        <v>63.246738433837891</v>
      </c>
      <c r="AC687">
        <v>67.675666809082031</v>
      </c>
      <c r="AD687">
        <v>71.143280029296875</v>
      </c>
      <c r="AE687">
        <v>47.711147308349609</v>
      </c>
      <c r="AF687">
        <v>58.268482208251953</v>
      </c>
      <c r="AG687">
        <v>57.89654541015625</v>
      </c>
      <c r="AH687" s="2">
        <f t="shared" si="589"/>
        <v>7.1329205406795415</v>
      </c>
      <c r="AI687" s="2">
        <f t="shared" si="590"/>
        <v>47.711147308349609</v>
      </c>
      <c r="AJ687" s="2">
        <f t="shared" si="591"/>
        <v>55.518166741906896</v>
      </c>
      <c r="AK687" s="2">
        <f t="shared" si="592"/>
        <v>66.217547552926206</v>
      </c>
      <c r="AL687" s="2">
        <f t="shared" si="593"/>
        <v>76.916928363945516</v>
      </c>
      <c r="AM687" s="2">
        <f t="shared" si="594"/>
        <v>80.767913818359375</v>
      </c>
      <c r="AN687" s="89"/>
      <c r="AO687" s="64">
        <f t="shared" ref="AO687" ca="1" si="639">AN686</f>
        <v>70.407649815898296</v>
      </c>
      <c r="AP687" s="88"/>
      <c r="AQ687" s="88"/>
      <c r="AR687" s="88"/>
      <c r="AS687" s="88"/>
      <c r="AT687" s="2"/>
      <c r="AU687" s="123"/>
      <c r="AV687" s="156"/>
    </row>
    <row r="688" spans="1:48">
      <c r="A688" s="14" t="str">
        <f>'data organization'!S689</f>
        <v>686:18:1.98:HS</v>
      </c>
      <c r="B688">
        <v>66.664070129394531</v>
      </c>
      <c r="C688">
        <v>81.103302001953125</v>
      </c>
      <c r="D688">
        <v>71.822463989257812</v>
      </c>
      <c r="E688">
        <v>79.726783752441406</v>
      </c>
      <c r="F688">
        <v>69.84283447265625</v>
      </c>
      <c r="G688">
        <v>85.928207397460938</v>
      </c>
      <c r="H688">
        <v>75.840850830078125</v>
      </c>
      <c r="I688">
        <v>63.035934448242188</v>
      </c>
      <c r="J688">
        <v>61.06103515625</v>
      </c>
      <c r="K688">
        <v>65.084152221679688</v>
      </c>
      <c r="L688">
        <v>60.195392608642578</v>
      </c>
      <c r="M688">
        <v>77.141677856445312</v>
      </c>
      <c r="N688">
        <v>86.938125610351563</v>
      </c>
      <c r="O688">
        <v>66.772872924804687</v>
      </c>
      <c r="P688">
        <v>54.592353820800781</v>
      </c>
      <c r="Q688">
        <v>60.304187774658203</v>
      </c>
      <c r="R688">
        <v>99.01220703125</v>
      </c>
      <c r="U688">
        <v>66.120086669921875</v>
      </c>
      <c r="V688">
        <v>78.262763977050781</v>
      </c>
      <c r="W688">
        <v>70.214157104492188</v>
      </c>
      <c r="Z688">
        <v>73.645988464355469</v>
      </c>
      <c r="AA688">
        <v>75.833755493164063</v>
      </c>
      <c r="AB688">
        <v>66.583656311035156</v>
      </c>
      <c r="AC688">
        <v>71.571754455566406</v>
      </c>
      <c r="AD688">
        <v>61.456016540527344</v>
      </c>
      <c r="AE688">
        <v>53.395591735839844</v>
      </c>
      <c r="AF688">
        <v>56.255054473876953</v>
      </c>
      <c r="AG688">
        <v>58.258335113525391</v>
      </c>
      <c r="AH688" s="2">
        <f t="shared" si="589"/>
        <v>10.732885545803596</v>
      </c>
      <c r="AI688" s="2">
        <f t="shared" si="590"/>
        <v>53.395591735839844</v>
      </c>
      <c r="AJ688" s="2">
        <f t="shared" si="591"/>
        <v>53.781514980070426</v>
      </c>
      <c r="AK688" s="2">
        <f t="shared" si="592"/>
        <v>69.880843298775815</v>
      </c>
      <c r="AL688" s="2">
        <f t="shared" si="593"/>
        <v>85.980171617481204</v>
      </c>
      <c r="AM688" s="2">
        <f t="shared" si="594"/>
        <v>99.01220703125</v>
      </c>
      <c r="AN688" s="89"/>
      <c r="AO688" s="64">
        <f t="shared" ref="AO688" ca="1" si="640">AN686</f>
        <v>70.407649815898296</v>
      </c>
      <c r="AP688" s="88"/>
      <c r="AQ688" s="88"/>
      <c r="AR688" s="88"/>
      <c r="AS688" s="88"/>
      <c r="AT688" s="2"/>
      <c r="AU688" s="123"/>
      <c r="AV688" s="156"/>
    </row>
    <row r="689" spans="1:48">
      <c r="A689" s="14" t="str">
        <f>'data organization'!S690</f>
        <v>687:18:1.96:HI</v>
      </c>
      <c r="B689">
        <v>71.164260864257813</v>
      </c>
      <c r="C689">
        <v>70.538642883300781</v>
      </c>
      <c r="D689">
        <v>72.884719848632813</v>
      </c>
      <c r="E689">
        <v>76.794845581054687</v>
      </c>
      <c r="F689">
        <v>71.9462890625</v>
      </c>
      <c r="G689">
        <v>68.974594116210937</v>
      </c>
      <c r="H689">
        <v>70.225830078125</v>
      </c>
      <c r="I689">
        <v>68.348976135253906</v>
      </c>
      <c r="J689">
        <v>68.505378723144531</v>
      </c>
      <c r="K689">
        <v>76.169219970703125</v>
      </c>
      <c r="L689">
        <v>65.533683776855469</v>
      </c>
      <c r="M689">
        <v>58.0262451171875</v>
      </c>
      <c r="N689">
        <v>64.908065795898437</v>
      </c>
      <c r="O689">
        <v>61.779964447021484</v>
      </c>
      <c r="P689">
        <v>57.557029724121094</v>
      </c>
      <c r="Q689">
        <v>57.400627136230469</v>
      </c>
      <c r="R689">
        <v>64.12603759765625</v>
      </c>
      <c r="U689">
        <v>89.932861328125</v>
      </c>
      <c r="V689">
        <v>66.784927368164063</v>
      </c>
      <c r="W689">
        <v>68.974594116210937</v>
      </c>
      <c r="Z689">
        <v>71.9462890625</v>
      </c>
      <c r="AA689">
        <v>84.615089416503906</v>
      </c>
      <c r="AB689">
        <v>65.533683776855469</v>
      </c>
      <c r="AC689">
        <v>68.818191528320312</v>
      </c>
      <c r="AD689">
        <v>76.169219970703125</v>
      </c>
      <c r="AE689">
        <v>48.016326904296875</v>
      </c>
      <c r="AF689">
        <v>59.746700286865234</v>
      </c>
      <c r="AG689">
        <v>59.433891296386719</v>
      </c>
      <c r="AH689" s="2">
        <f t="shared" si="589"/>
        <v>8.5762173213789907</v>
      </c>
      <c r="AI689" s="2">
        <f t="shared" si="590"/>
        <v>48.016326904296875</v>
      </c>
      <c r="AJ689" s="2">
        <f t="shared" si="591"/>
        <v>55.166252086256016</v>
      </c>
      <c r="AK689" s="2">
        <f t="shared" si="592"/>
        <v>68.030578068324502</v>
      </c>
      <c r="AL689" s="2">
        <f t="shared" si="593"/>
        <v>80.894904050392995</v>
      </c>
      <c r="AM689" s="2">
        <f t="shared" si="594"/>
        <v>89.932861328125</v>
      </c>
      <c r="AN689" s="89">
        <f ca="1">INDIRECT("'calcBLUE(2)'!R"&amp;ROW('calcBLUE(2)'!$V$17)+(ROW(AN689)-ROW($AN$116))/3&amp;"C"&amp;COLUMN('calcBLUE(2)'!$V$17),FALSE)</f>
        <v>69.344799177044806</v>
      </c>
      <c r="AO689" s="64">
        <f t="shared" ref="AO689" ca="1" si="641">AN689</f>
        <v>69.344799177044806</v>
      </c>
      <c r="AP689" s="88">
        <f>AK689-AK692</f>
        <v>1.1060067585536473</v>
      </c>
      <c r="AQ689" s="88">
        <f>AK690-AK693</f>
        <v>1.0929277965000637</v>
      </c>
      <c r="AR689" s="88">
        <f>AK691-AK694</f>
        <v>1.586000851222451</v>
      </c>
      <c r="AS689" s="88">
        <f>data3!AM689</f>
        <v>3.3031578986875143E-2</v>
      </c>
      <c r="AT689" s="2"/>
      <c r="AU689" s="123"/>
      <c r="AV689" s="156"/>
    </row>
    <row r="690" spans="1:48">
      <c r="A690" s="14" t="str">
        <f>'data organization'!S691</f>
        <v>688:18:1.96:LO</v>
      </c>
      <c r="B690">
        <v>66.611351013183594</v>
      </c>
      <c r="C690">
        <v>68.339439392089844</v>
      </c>
      <c r="D690">
        <v>69.523918151855469</v>
      </c>
      <c r="E690">
        <v>75.297554016113281</v>
      </c>
      <c r="F690">
        <v>67.063400268554688</v>
      </c>
      <c r="G690">
        <v>67.572669982910156</v>
      </c>
      <c r="H690">
        <v>69.787139892578125</v>
      </c>
      <c r="I690">
        <v>63.916229248046875</v>
      </c>
      <c r="J690">
        <v>62.067977905273438</v>
      </c>
      <c r="K690">
        <v>69.501029968261719</v>
      </c>
      <c r="L690">
        <v>62.663082122802734</v>
      </c>
      <c r="M690">
        <v>60.116729736328125</v>
      </c>
      <c r="N690">
        <v>64.89471435546875</v>
      </c>
      <c r="O690">
        <v>58.508811950683594</v>
      </c>
      <c r="P690">
        <v>55.556190490722656</v>
      </c>
      <c r="Q690">
        <v>56.471733093261719</v>
      </c>
      <c r="R690">
        <v>63.635845184326172</v>
      </c>
      <c r="U690">
        <v>79.108489990234375</v>
      </c>
      <c r="V690">
        <v>67.292289733886719</v>
      </c>
      <c r="W690">
        <v>67.675666809082031</v>
      </c>
      <c r="Z690">
        <v>69.581138610839844</v>
      </c>
      <c r="AA690">
        <v>78.06134033203125</v>
      </c>
      <c r="AB690">
        <v>62.273975372314453</v>
      </c>
      <c r="AC690">
        <v>66.674293518066406</v>
      </c>
      <c r="AD690">
        <v>69.964523315429687</v>
      </c>
      <c r="AE690">
        <v>46.967269897460937</v>
      </c>
      <c r="AF690">
        <v>57.238498687744141</v>
      </c>
      <c r="AG690">
        <v>56.900894165039062</v>
      </c>
      <c r="AH690" s="2">
        <f t="shared" si="589"/>
        <v>7.012881449431954</v>
      </c>
      <c r="AI690" s="2">
        <f t="shared" si="590"/>
        <v>46.967269897460937</v>
      </c>
      <c r="AJ690" s="2">
        <f t="shared" si="591"/>
        <v>54.59732772601599</v>
      </c>
      <c r="AK690" s="2">
        <f t="shared" si="592"/>
        <v>65.116649900163921</v>
      </c>
      <c r="AL690" s="2">
        <f t="shared" si="593"/>
        <v>75.635972074311852</v>
      </c>
      <c r="AM690" s="2">
        <f t="shared" si="594"/>
        <v>79.108489990234375</v>
      </c>
      <c r="AN690" s="89"/>
      <c r="AO690" s="64">
        <f t="shared" ref="AO690" ca="1" si="642">AN689</f>
        <v>69.344799177044806</v>
      </c>
      <c r="AP690" s="88"/>
      <c r="AQ690" s="88"/>
      <c r="AR690" s="88"/>
      <c r="AS690" s="88"/>
      <c r="AT690" s="2"/>
      <c r="AU690" s="123"/>
      <c r="AV690" s="156"/>
    </row>
    <row r="691" spans="1:48">
      <c r="A691" s="14" t="str">
        <f>'data organization'!S692</f>
        <v>689:18:1.96:HS</v>
      </c>
      <c r="B691">
        <v>66.690086364746094</v>
      </c>
      <c r="C691">
        <v>74.705574035644531</v>
      </c>
      <c r="D691">
        <v>71.034866333007813</v>
      </c>
      <c r="E691">
        <v>79.241928100585938</v>
      </c>
      <c r="F691">
        <v>68.319679260253906</v>
      </c>
      <c r="G691">
        <v>74.743415832519531</v>
      </c>
      <c r="H691">
        <v>75.533378601074219</v>
      </c>
      <c r="I691">
        <v>61.569541931152344</v>
      </c>
      <c r="J691">
        <v>60.389335632324219</v>
      </c>
      <c r="K691">
        <v>64.263450622558594</v>
      </c>
      <c r="L691">
        <v>58.693523406982422</v>
      </c>
      <c r="M691">
        <v>75.280311584472656</v>
      </c>
      <c r="N691">
        <v>84.379035949707031</v>
      </c>
      <c r="O691">
        <v>65.994735717773438</v>
      </c>
      <c r="P691">
        <v>54.265964508056641</v>
      </c>
      <c r="Q691">
        <v>58.440452575683594</v>
      </c>
      <c r="R691">
        <v>98.297935485839844</v>
      </c>
      <c r="U691">
        <v>65.720375061035156</v>
      </c>
      <c r="V691">
        <v>76.924087524414063</v>
      </c>
      <c r="W691">
        <v>69.123825073242188</v>
      </c>
      <c r="Z691">
        <v>73.92034912109375</v>
      </c>
      <c r="AA691">
        <v>74.636985778808594</v>
      </c>
      <c r="AB691">
        <v>64.256355285644531</v>
      </c>
      <c r="AC691">
        <v>69.797897338867188</v>
      </c>
      <c r="AD691">
        <v>59.760204315185547</v>
      </c>
      <c r="AE691">
        <v>53.215839385986328</v>
      </c>
      <c r="AF691">
        <v>55.387046813964844</v>
      </c>
      <c r="AG691">
        <v>57.163272857666016</v>
      </c>
      <c r="AH691" s="2">
        <f t="shared" si="589"/>
        <v>10.094009694018439</v>
      </c>
      <c r="AI691" s="2">
        <f t="shared" si="590"/>
        <v>53.215839385986328</v>
      </c>
      <c r="AJ691" s="2">
        <f t="shared" si="591"/>
        <v>53.135751691054168</v>
      </c>
      <c r="AK691" s="2">
        <f t="shared" si="592"/>
        <v>68.276766232081826</v>
      </c>
      <c r="AL691" s="2">
        <f t="shared" si="593"/>
        <v>83.417780773109484</v>
      </c>
      <c r="AM691" s="2">
        <f t="shared" si="594"/>
        <v>98.297935485839844</v>
      </c>
      <c r="AN691" s="89"/>
      <c r="AO691" s="64">
        <f t="shared" ref="AO691" ca="1" si="643">AN689</f>
        <v>69.344799177044806</v>
      </c>
      <c r="AP691" s="88"/>
      <c r="AQ691" s="88"/>
      <c r="AR691" s="88"/>
      <c r="AS691" s="88"/>
      <c r="AT691" s="2"/>
      <c r="AU691" s="123"/>
      <c r="AV691" s="156"/>
    </row>
    <row r="692" spans="1:48">
      <c r="A692" s="14" t="str">
        <f>'data organization'!S693</f>
        <v>690:18:1.94:HI</v>
      </c>
      <c r="B692">
        <v>69.91302490234375</v>
      </c>
      <c r="C692">
        <v>69.443809509277344</v>
      </c>
      <c r="D692">
        <v>71.633476257324219</v>
      </c>
      <c r="E692">
        <v>75.543601989746094</v>
      </c>
      <c r="F692">
        <v>70.695045471191406</v>
      </c>
      <c r="G692">
        <v>67.8797607421875</v>
      </c>
      <c r="H692">
        <v>69.130996704101562</v>
      </c>
      <c r="I692">
        <v>67.254142761230469</v>
      </c>
      <c r="J692">
        <v>67.410545349121094</v>
      </c>
      <c r="K692">
        <v>74.917984008789063</v>
      </c>
      <c r="L692">
        <v>64.438850402832031</v>
      </c>
      <c r="M692">
        <v>57.087814331054687</v>
      </c>
      <c r="N692">
        <v>63.969635009765625</v>
      </c>
      <c r="O692">
        <v>60.685131072998047</v>
      </c>
      <c r="P692">
        <v>56.618598937988281</v>
      </c>
      <c r="Q692">
        <v>56.462196350097656</v>
      </c>
      <c r="R692">
        <v>63.187610626220703</v>
      </c>
      <c r="U692">
        <v>88.525215148925781</v>
      </c>
      <c r="V692">
        <v>65.690086364746094</v>
      </c>
      <c r="W692">
        <v>67.8797607421875</v>
      </c>
      <c r="Z692">
        <v>70.695045471191406</v>
      </c>
      <c r="AA692">
        <v>83.363853454589844</v>
      </c>
      <c r="AB692">
        <v>64.438850402832031</v>
      </c>
      <c r="AC692">
        <v>67.723350524902344</v>
      </c>
      <c r="AD692">
        <v>74.917984008789063</v>
      </c>
      <c r="AE692">
        <v>47.234302520751953</v>
      </c>
      <c r="AF692">
        <v>58.808269500732422</v>
      </c>
      <c r="AG692">
        <v>58.339054107666016</v>
      </c>
      <c r="AH692" s="2">
        <f t="shared" si="589"/>
        <v>8.4496589199532544</v>
      </c>
      <c r="AI692" s="2">
        <f t="shared" si="590"/>
        <v>47.234302520751953</v>
      </c>
      <c r="AJ692" s="2">
        <f t="shared" si="591"/>
        <v>54.250082929840971</v>
      </c>
      <c r="AK692" s="2">
        <f t="shared" si="592"/>
        <v>66.924571309770855</v>
      </c>
      <c r="AL692" s="2">
        <f t="shared" si="593"/>
        <v>79.599059689700738</v>
      </c>
      <c r="AM692" s="2">
        <f t="shared" si="594"/>
        <v>88.525215148925781</v>
      </c>
      <c r="AN692" s="89">
        <f ca="1">INDIRECT("'calcBLUE(2)'!R"&amp;ROW('calcBLUE(2)'!$V$17)+(ROW(AN692)-ROW($AN$116))/3&amp;"C"&amp;COLUMN('calcBLUE(2)'!$V$17),FALSE)</f>
        <v>68.249914811608591</v>
      </c>
      <c r="AO692" s="64">
        <f t="shared" ref="AO692" ca="1" si="644">AN692</f>
        <v>68.249914811608591</v>
      </c>
      <c r="AP692" s="88">
        <f>AK692-AK695</f>
        <v>1.0892486572265625</v>
      </c>
      <c r="AQ692" s="88">
        <f>AK693-AK696</f>
        <v>1.0929265703473803</v>
      </c>
      <c r="AR692" s="88">
        <f>AK694-AK697</f>
        <v>1.3602142333984375</v>
      </c>
      <c r="AS692" s="88">
        <f>data3!AM692</f>
        <v>3.4580961350471728E-2</v>
      </c>
      <c r="AT692" s="2"/>
      <c r="AU692" s="123"/>
      <c r="AV692" s="156"/>
    </row>
    <row r="693" spans="1:48">
      <c r="A693" s="14" t="str">
        <f>'data organization'!S694</f>
        <v>691:18:1.94:LO</v>
      </c>
      <c r="B693">
        <v>65.381095886230469</v>
      </c>
      <c r="C693">
        <v>67.10345458984375</v>
      </c>
      <c r="D693">
        <v>68.305107116699219</v>
      </c>
      <c r="E693">
        <v>74.084457397460938</v>
      </c>
      <c r="F693">
        <v>66.0677490234375</v>
      </c>
      <c r="G693">
        <v>66.18218994140625</v>
      </c>
      <c r="H693">
        <v>68.562599182128906</v>
      </c>
      <c r="I693">
        <v>62.731746673583984</v>
      </c>
      <c r="J693">
        <v>61.226825714111328</v>
      </c>
      <c r="K693">
        <v>68.379493713378906</v>
      </c>
      <c r="L693">
        <v>61.701763153076172</v>
      </c>
      <c r="M693">
        <v>59.109634399414063</v>
      </c>
      <c r="N693">
        <v>63.921951293945313</v>
      </c>
      <c r="O693">
        <v>57.501716613769531</v>
      </c>
      <c r="P693">
        <v>54.571983337402344</v>
      </c>
      <c r="Q693">
        <v>55.653469085693359</v>
      </c>
      <c r="R693">
        <v>62.542915344238281</v>
      </c>
      <c r="U693">
        <v>77.626457214355469</v>
      </c>
      <c r="V693">
        <v>66.199356079101563</v>
      </c>
      <c r="W693">
        <v>66.554130554199219</v>
      </c>
      <c r="Z693">
        <v>68.574043273925781</v>
      </c>
      <c r="AA693">
        <v>76.831085205078125</v>
      </c>
      <c r="AB693">
        <v>61.324100494384766</v>
      </c>
      <c r="AC693">
        <v>65.535591125488281</v>
      </c>
      <c r="AD693">
        <v>68.665596008300781</v>
      </c>
      <c r="AE693">
        <v>46.246280670166016</v>
      </c>
      <c r="AF693">
        <v>56.151294708251953</v>
      </c>
      <c r="AG693">
        <v>55.928131103515625</v>
      </c>
      <c r="AH693" s="2">
        <f t="shared" si="589"/>
        <v>6.8800069628252487</v>
      </c>
      <c r="AI693" s="2">
        <f t="shared" si="590"/>
        <v>46.246280670166016</v>
      </c>
      <c r="AJ693" s="2">
        <f t="shared" si="591"/>
        <v>53.703711659425984</v>
      </c>
      <c r="AK693" s="2">
        <f t="shared" si="592"/>
        <v>64.023722103663857</v>
      </c>
      <c r="AL693" s="2">
        <f t="shared" si="593"/>
        <v>74.343732547901737</v>
      </c>
      <c r="AM693" s="2">
        <f t="shared" si="594"/>
        <v>77.626457214355469</v>
      </c>
      <c r="AN693" s="89"/>
      <c r="AO693" s="64">
        <f t="shared" ref="AO693" ca="1" si="645">AN692</f>
        <v>68.249914811608591</v>
      </c>
      <c r="AP693" s="88"/>
      <c r="AQ693" s="88"/>
      <c r="AR693" s="88"/>
      <c r="AS693" s="88"/>
      <c r="AT693" s="2"/>
      <c r="AU693" s="123"/>
      <c r="AV693" s="156"/>
    </row>
    <row r="694" spans="1:48">
      <c r="A694" s="14" t="str">
        <f>'data organization'!S695</f>
        <v>692:18:1.94:HS</v>
      </c>
      <c r="B694">
        <v>66.139007568359375</v>
      </c>
      <c r="C694">
        <v>69.459678649902344</v>
      </c>
      <c r="D694">
        <v>70.036773681640625</v>
      </c>
      <c r="E694">
        <v>78.350273132324219</v>
      </c>
      <c r="F694">
        <v>67.141830444335937</v>
      </c>
      <c r="G694">
        <v>66.7705078125</v>
      </c>
      <c r="H694">
        <v>74.672462463378906</v>
      </c>
      <c r="I694">
        <v>60.162281036376953</v>
      </c>
      <c r="J694">
        <v>58.322193145751953</v>
      </c>
      <c r="K694">
        <v>63.880294799804688</v>
      </c>
      <c r="L694">
        <v>57.439994812011719</v>
      </c>
      <c r="M694">
        <v>72.553291320800781</v>
      </c>
      <c r="N694">
        <v>79.97039794921875</v>
      </c>
      <c r="O694">
        <v>65.117263793945313</v>
      </c>
      <c r="P694">
        <v>53.672313690185547</v>
      </c>
      <c r="Q694">
        <v>57.581901550292969</v>
      </c>
      <c r="R694">
        <v>98.125274658203125</v>
      </c>
      <c r="U694">
        <v>64.814529418945313</v>
      </c>
      <c r="V694">
        <v>75.531013488769531</v>
      </c>
      <c r="W694">
        <v>68.050048828125</v>
      </c>
      <c r="Z694">
        <v>72.766159057617188</v>
      </c>
      <c r="AA694">
        <v>73.310142517089844</v>
      </c>
      <c r="AB694">
        <v>62.437553405761719</v>
      </c>
      <c r="AC694">
        <v>67.938888549804688</v>
      </c>
      <c r="AD694">
        <v>58.598915100097656</v>
      </c>
      <c r="AE694">
        <v>52.643474578857422</v>
      </c>
      <c r="AF694">
        <v>55.183643341064453</v>
      </c>
      <c r="AG694">
        <v>56.671321868896484</v>
      </c>
      <c r="AH694" s="2">
        <f t="shared" si="589"/>
        <v>9.7343061817811272</v>
      </c>
      <c r="AI694" s="2">
        <f t="shared" si="590"/>
        <v>52.643474578857422</v>
      </c>
      <c r="AJ694" s="2">
        <f t="shared" si="591"/>
        <v>52.089306108187685</v>
      </c>
      <c r="AK694" s="2">
        <f t="shared" si="592"/>
        <v>66.690765380859375</v>
      </c>
      <c r="AL694" s="2">
        <f t="shared" si="593"/>
        <v>81.292224653531065</v>
      </c>
      <c r="AM694" s="2">
        <f t="shared" si="594"/>
        <v>98.125274658203125</v>
      </c>
      <c r="AN694" s="89"/>
      <c r="AO694" s="64">
        <f t="shared" ref="AO694" ca="1" si="646">AN692</f>
        <v>68.249914811608591</v>
      </c>
      <c r="AP694" s="88"/>
      <c r="AQ694" s="88"/>
      <c r="AR694" s="88"/>
      <c r="AS694" s="88"/>
      <c r="AT694" s="2"/>
      <c r="AU694" s="123"/>
      <c r="AV694" s="156"/>
    </row>
    <row r="695" spans="1:48">
      <c r="A695" s="14" t="str">
        <f>'data organization'!S696</f>
        <v>693:18:1.92:HI</v>
      </c>
      <c r="B695">
        <v>68.818191528320312</v>
      </c>
      <c r="C695">
        <v>68.348976135253906</v>
      </c>
      <c r="D695">
        <v>70.538642883300781</v>
      </c>
      <c r="E695">
        <v>74.292366027832031</v>
      </c>
      <c r="F695">
        <v>69.600212097167969</v>
      </c>
      <c r="G695">
        <v>66.784927368164063</v>
      </c>
      <c r="H695">
        <v>67.8797607421875</v>
      </c>
      <c r="I695">
        <v>66.1593017578125</v>
      </c>
      <c r="J695">
        <v>66.315711975097656</v>
      </c>
      <c r="K695">
        <v>73.666740417480469</v>
      </c>
      <c r="L695">
        <v>63.344013214111328</v>
      </c>
      <c r="M695">
        <v>56.149387359619141</v>
      </c>
      <c r="N695">
        <v>62.874797821044922</v>
      </c>
      <c r="O695">
        <v>59.746700286865234</v>
      </c>
      <c r="P695">
        <v>55.680171966552734</v>
      </c>
      <c r="Q695">
        <v>55.523765563964844</v>
      </c>
      <c r="R695">
        <v>62.0927734375</v>
      </c>
      <c r="U695">
        <v>87.117568969726563</v>
      </c>
      <c r="V695">
        <v>64.595252990722656</v>
      </c>
      <c r="W695">
        <v>66.784927368164063</v>
      </c>
      <c r="Z695">
        <v>69.600212097167969</v>
      </c>
      <c r="AA695">
        <v>81.956207275390625</v>
      </c>
      <c r="AB695">
        <v>63.344013214111328</v>
      </c>
      <c r="AC695">
        <v>66.628517150878906</v>
      </c>
      <c r="AD695">
        <v>73.823150634765625</v>
      </c>
      <c r="AE695">
        <v>46.452278137207031</v>
      </c>
      <c r="AF695">
        <v>57.869838714599609</v>
      </c>
      <c r="AG695">
        <v>57.400627136230469</v>
      </c>
      <c r="AH695" s="2">
        <f t="shared" si="589"/>
        <v>8.3210373631058463</v>
      </c>
      <c r="AI695" s="2">
        <f t="shared" si="590"/>
        <v>46.452278137207031</v>
      </c>
      <c r="AJ695" s="2">
        <f t="shared" si="591"/>
        <v>53.353766607885518</v>
      </c>
      <c r="AK695" s="2">
        <f t="shared" si="592"/>
        <v>65.835322652544292</v>
      </c>
      <c r="AL695" s="2">
        <f t="shared" si="593"/>
        <v>78.316878697203066</v>
      </c>
      <c r="AM695" s="2">
        <f t="shared" si="594"/>
        <v>87.117568969726563</v>
      </c>
      <c r="AN695" s="89">
        <f ca="1">INDIRECT("'calcBLUE(2)'!R"&amp;ROW('calcBLUE(2)'!$V$17)+(ROW(AN695)-ROW($AN$116))/3&amp;"C"&amp;COLUMN('calcBLUE(2)'!$V$17),FALSE)</f>
        <v>67.103673696721842</v>
      </c>
      <c r="AO695" s="64">
        <f t="shared" ref="AO695" ca="1" si="647">AN695</f>
        <v>67.103673696721842</v>
      </c>
      <c r="AP695" s="88">
        <f>AK695-AK698</f>
        <v>1.0892493384225048</v>
      </c>
      <c r="AQ695" s="88">
        <f>AK696-AK699</f>
        <v>1.1074375425066307</v>
      </c>
      <c r="AR695" s="88">
        <f>AK697-AK700</f>
        <v>1.3125717980521046</v>
      </c>
      <c r="AS695" s="88">
        <f>data3!AM695</f>
        <v>3.2257729961026271E-2</v>
      </c>
      <c r="AT695" s="2"/>
      <c r="AU695" s="123"/>
      <c r="AV695" s="156"/>
    </row>
    <row r="696" spans="1:48">
      <c r="A696" s="14" t="str">
        <f>'data organization'!S697</f>
        <v>694:18:1.92:LO</v>
      </c>
      <c r="B696">
        <v>64.265281677246094</v>
      </c>
      <c r="C696">
        <v>65.827423095703125</v>
      </c>
      <c r="D696">
        <v>67.275123596191406</v>
      </c>
      <c r="E696">
        <v>72.922866821289063</v>
      </c>
      <c r="F696">
        <v>65.003433227539062</v>
      </c>
      <c r="G696">
        <v>65.014877319335937</v>
      </c>
      <c r="H696">
        <v>67.395286560058594</v>
      </c>
      <c r="I696">
        <v>61.581596374511719</v>
      </c>
      <c r="J696">
        <v>60.202564239501953</v>
      </c>
      <c r="K696">
        <v>67.132064819335938</v>
      </c>
      <c r="L696">
        <v>60.540168762207031</v>
      </c>
      <c r="M696">
        <v>58.039596557617187</v>
      </c>
      <c r="N696">
        <v>62.909133911132812</v>
      </c>
      <c r="O696">
        <v>56.448844909667969</v>
      </c>
      <c r="P696">
        <v>53.696498870849609</v>
      </c>
      <c r="Q696">
        <v>54.703594207763672</v>
      </c>
      <c r="R696">
        <v>61.684597015380859</v>
      </c>
      <c r="U696">
        <v>76.298927307128906</v>
      </c>
      <c r="V696">
        <v>65.083541870117187</v>
      </c>
      <c r="W696">
        <v>65.403984069824219</v>
      </c>
      <c r="Z696">
        <v>67.446784973144531</v>
      </c>
      <c r="AA696">
        <v>75.440605163574219</v>
      </c>
      <c r="AB696">
        <v>60.282672882080078</v>
      </c>
      <c r="AC696">
        <v>64.379722595214844</v>
      </c>
      <c r="AD696">
        <v>67.561225891113281</v>
      </c>
      <c r="AE696">
        <v>45.496681213378906</v>
      </c>
      <c r="AF696">
        <v>55.08697509765625</v>
      </c>
      <c r="AG696">
        <v>54.938201904296875</v>
      </c>
      <c r="AH696" s="2">
        <f t="shared" si="589"/>
        <v>6.7681004535120959</v>
      </c>
      <c r="AI696" s="2">
        <f t="shared" si="590"/>
        <v>45.496681213378906</v>
      </c>
      <c r="AJ696" s="2">
        <f t="shared" si="591"/>
        <v>52.778644853048334</v>
      </c>
      <c r="AK696" s="2">
        <f t="shared" si="592"/>
        <v>62.930795533316477</v>
      </c>
      <c r="AL696" s="2">
        <f t="shared" si="593"/>
        <v>73.08294621358462</v>
      </c>
      <c r="AM696" s="2">
        <f t="shared" si="594"/>
        <v>76.298927307128906</v>
      </c>
      <c r="AN696" s="89"/>
      <c r="AO696" s="64">
        <f t="shared" ref="AO696" ca="1" si="648">AN695</f>
        <v>67.103673696721842</v>
      </c>
      <c r="AP696" s="88"/>
      <c r="AQ696" s="88"/>
      <c r="AR696" s="88"/>
      <c r="AS696" s="88"/>
      <c r="AT696" s="2"/>
      <c r="AU696" s="123"/>
      <c r="AV696" s="156"/>
    </row>
    <row r="697" spans="1:48">
      <c r="A697" s="14" t="str">
        <f>'data organization'!S698</f>
        <v>695:18:1.92:HS</v>
      </c>
      <c r="B697">
        <v>64.213775634765625</v>
      </c>
      <c r="C697">
        <v>66.879302978515625</v>
      </c>
      <c r="D697">
        <v>68.757232666015625</v>
      </c>
      <c r="E697">
        <v>77.345085144042969</v>
      </c>
      <c r="F697">
        <v>65.725105285644531</v>
      </c>
      <c r="G697">
        <v>65.051040649414063</v>
      </c>
      <c r="H697">
        <v>74.206527709960938</v>
      </c>
      <c r="I697">
        <v>58.925308227539063</v>
      </c>
      <c r="J697">
        <v>56.685512542724609</v>
      </c>
      <c r="K697">
        <v>62.413902282714844</v>
      </c>
      <c r="L697">
        <v>56.359119415283203</v>
      </c>
      <c r="M697">
        <v>68.672080993652344</v>
      </c>
      <c r="N697">
        <v>74.729225158691406</v>
      </c>
      <c r="O697">
        <v>63.693447113037109</v>
      </c>
      <c r="P697">
        <v>54.019989013671875</v>
      </c>
      <c r="Q697">
        <v>56.943313598632813</v>
      </c>
      <c r="R697">
        <v>96.949798583984375</v>
      </c>
      <c r="U697">
        <v>64.253990173339844</v>
      </c>
      <c r="V697">
        <v>74.509269714355469</v>
      </c>
      <c r="W697">
        <v>67.565193176269531</v>
      </c>
      <c r="Z697">
        <v>71.77752685546875</v>
      </c>
      <c r="AA697">
        <v>71.193328857421875</v>
      </c>
      <c r="AB697">
        <v>61.098876953125</v>
      </c>
      <c r="AC697">
        <v>65.914321899414063</v>
      </c>
      <c r="AD697">
        <v>57.290988922119141</v>
      </c>
      <c r="AE697">
        <v>52.607994079589844</v>
      </c>
      <c r="AF697">
        <v>55.195468902587891</v>
      </c>
      <c r="AG697">
        <v>56.278705596923828</v>
      </c>
      <c r="AH697" s="2">
        <f t="shared" si="589"/>
        <v>9.3084633077275711</v>
      </c>
      <c r="AI697" s="2">
        <f t="shared" si="590"/>
        <v>52.607994079589844</v>
      </c>
      <c r="AJ697" s="2">
        <f t="shared" si="591"/>
        <v>51.367856185869584</v>
      </c>
      <c r="AK697" s="2">
        <f t="shared" si="592"/>
        <v>65.330551147460938</v>
      </c>
      <c r="AL697" s="2">
        <f t="shared" si="593"/>
        <v>79.293246109052291</v>
      </c>
      <c r="AM697" s="2">
        <f t="shared" si="594"/>
        <v>96.949798583984375</v>
      </c>
      <c r="AN697" s="89"/>
      <c r="AO697" s="64">
        <f t="shared" ref="AO697" ca="1" si="649">AN695</f>
        <v>67.103673696721842</v>
      </c>
      <c r="AP697" s="88"/>
      <c r="AQ697" s="88"/>
      <c r="AR697" s="88"/>
      <c r="AS697" s="88"/>
      <c r="AT697" s="2"/>
      <c r="AU697" s="123"/>
      <c r="AV697" s="156"/>
    </row>
    <row r="698" spans="1:48">
      <c r="A698" s="14" t="str">
        <f>'data organization'!S699</f>
        <v>696:18:1.9:HI</v>
      </c>
      <c r="B698">
        <v>67.723350524902344</v>
      </c>
      <c r="C698">
        <v>67.097732543945313</v>
      </c>
      <c r="D698">
        <v>69.287406921386719</v>
      </c>
      <c r="E698">
        <v>73.041122436523438</v>
      </c>
      <c r="F698">
        <v>68.505378723144531</v>
      </c>
      <c r="G698">
        <v>65.690086364746094</v>
      </c>
      <c r="H698">
        <v>66.784927368164063</v>
      </c>
      <c r="I698">
        <v>65.064468383789063</v>
      </c>
      <c r="J698">
        <v>65.220870971679688</v>
      </c>
      <c r="K698">
        <v>72.415504455566406</v>
      </c>
      <c r="L698">
        <v>62.405586242675781</v>
      </c>
      <c r="M698">
        <v>55.210956573486328</v>
      </c>
      <c r="N698">
        <v>61.779964447021484</v>
      </c>
      <c r="O698">
        <v>58.808269500732422</v>
      </c>
      <c r="P698">
        <v>54.741741180419922</v>
      </c>
      <c r="Q698">
        <v>54.585334777832031</v>
      </c>
      <c r="R698">
        <v>61.154346466064453</v>
      </c>
      <c r="U698">
        <v>85.553520202636719</v>
      </c>
      <c r="V698">
        <v>63.500419616699219</v>
      </c>
      <c r="W698">
        <v>65.690086364746094</v>
      </c>
      <c r="Z698">
        <v>68.505378723144531</v>
      </c>
      <c r="AA698">
        <v>80.548561096191406</v>
      </c>
      <c r="AB698">
        <v>62.405586242675781</v>
      </c>
      <c r="AC698">
        <v>65.533683776855469</v>
      </c>
      <c r="AD698">
        <v>72.571907043457031</v>
      </c>
      <c r="AE698">
        <v>45.670253753662109</v>
      </c>
      <c r="AF698">
        <v>56.931411743164062</v>
      </c>
      <c r="AG698">
        <v>56.462196350097656</v>
      </c>
      <c r="AH698" s="2">
        <f t="shared" si="589"/>
        <v>8.1626903715613626</v>
      </c>
      <c r="AI698" s="2">
        <f t="shared" si="590"/>
        <v>45.670253753662109</v>
      </c>
      <c r="AJ698" s="2">
        <f t="shared" si="591"/>
        <v>52.502037756779742</v>
      </c>
      <c r="AK698" s="2">
        <f t="shared" si="592"/>
        <v>64.746073314121787</v>
      </c>
      <c r="AL698" s="2">
        <f t="shared" si="593"/>
        <v>76.990108871463832</v>
      </c>
      <c r="AM698" s="2">
        <f t="shared" si="594"/>
        <v>85.553520202636719</v>
      </c>
      <c r="AN698" s="89">
        <f ca="1">INDIRECT("'calcBLUE(2)'!R"&amp;ROW('calcBLUE(2)'!$V$17)+(ROW(AN698)-ROW($AN$116))/3&amp;"C"&amp;COLUMN('calcBLUE(2)'!$V$17),FALSE)</f>
        <v>66.034439791408843</v>
      </c>
      <c r="AO698" s="64">
        <f t="shared" ref="AO698" ca="1" si="650">AN698</f>
        <v>66.034439791408843</v>
      </c>
      <c r="AP698" s="88">
        <f>AK698-AK701</f>
        <v>1.0948348726545021</v>
      </c>
      <c r="AQ698" s="88">
        <f>AK699-AK702</f>
        <v>1.0994674137660425</v>
      </c>
      <c r="AR698" s="88">
        <f>AK700-AK703</f>
        <v>1.3987324578421507</v>
      </c>
      <c r="AS698" s="88">
        <f>data3!AM698</f>
        <v>3.1032250773522119E-2</v>
      </c>
      <c r="AT698" s="2"/>
      <c r="AU698" s="123"/>
      <c r="AV698" s="156"/>
    </row>
    <row r="699" spans="1:48">
      <c r="A699" s="14" t="str">
        <f>'data organization'!S700</f>
        <v>697:18:1.9:LO</v>
      </c>
      <c r="B699">
        <v>63.206684112548828</v>
      </c>
      <c r="C699">
        <v>64.505607604980469</v>
      </c>
      <c r="D699">
        <v>66.0677490234375</v>
      </c>
      <c r="E699">
        <v>71.669715881347656</v>
      </c>
      <c r="F699">
        <v>63.658733367919922</v>
      </c>
      <c r="G699">
        <v>63.853282928466797</v>
      </c>
      <c r="H699">
        <v>66.262306213378906</v>
      </c>
      <c r="I699">
        <v>60.460060119628906</v>
      </c>
      <c r="J699">
        <v>59.058135986328125</v>
      </c>
      <c r="K699">
        <v>66.016250610351563</v>
      </c>
      <c r="L699">
        <v>59.475852966308594</v>
      </c>
      <c r="M699">
        <v>57.06683349609375</v>
      </c>
      <c r="N699">
        <v>61.9249267578125</v>
      </c>
      <c r="O699">
        <v>55.378807067871094</v>
      </c>
      <c r="P699">
        <v>52.763790130615234</v>
      </c>
      <c r="Q699">
        <v>53.685054779052734</v>
      </c>
      <c r="R699">
        <v>60.597389221191406</v>
      </c>
      <c r="U699">
        <v>74.902725219726563</v>
      </c>
      <c r="V699">
        <v>64.047836303710937</v>
      </c>
      <c r="W699">
        <v>64.230941772460937</v>
      </c>
      <c r="Z699">
        <v>66.302360534667969</v>
      </c>
      <c r="AA699">
        <v>74.296180725097656</v>
      </c>
      <c r="AB699">
        <v>59.189746856689453</v>
      </c>
      <c r="AC699">
        <v>63.229572296142578</v>
      </c>
      <c r="AD699">
        <v>66.428245544433594</v>
      </c>
      <c r="AE699">
        <v>44.724193572998047</v>
      </c>
      <c r="AF699">
        <v>54.091323852539063</v>
      </c>
      <c r="AG699">
        <v>53.959716796875</v>
      </c>
      <c r="AH699" s="2">
        <f t="shared" si="589"/>
        <v>6.6650260942227835</v>
      </c>
      <c r="AI699" s="2">
        <f t="shared" si="590"/>
        <v>44.724193572998047</v>
      </c>
      <c r="AJ699" s="2">
        <f t="shared" si="591"/>
        <v>51.825818849475667</v>
      </c>
      <c r="AK699" s="2">
        <f t="shared" si="592"/>
        <v>61.823357990809846</v>
      </c>
      <c r="AL699" s="2">
        <f t="shared" si="593"/>
        <v>71.820897132144026</v>
      </c>
      <c r="AM699" s="2">
        <f t="shared" si="594"/>
        <v>74.902725219726563</v>
      </c>
      <c r="AN699" s="89"/>
      <c r="AO699" s="64">
        <f t="shared" ref="AO699" ca="1" si="651">AN698</f>
        <v>66.034439791408843</v>
      </c>
      <c r="AP699" s="88"/>
      <c r="AQ699" s="88"/>
      <c r="AR699" s="88"/>
      <c r="AS699" s="88"/>
      <c r="AT699" s="2"/>
      <c r="AU699" s="123"/>
      <c r="AV699" s="156"/>
    </row>
    <row r="700" spans="1:48">
      <c r="A700" s="14" t="str">
        <f>'data organization'!S701</f>
        <v>698:18:1.9:HS</v>
      </c>
      <c r="B700">
        <v>62.468299865722656</v>
      </c>
      <c r="C700">
        <v>65.486228942871094</v>
      </c>
      <c r="D700">
        <v>67.465858459472656</v>
      </c>
      <c r="E700">
        <v>76.803466796875</v>
      </c>
      <c r="F700">
        <v>64.651329040527344</v>
      </c>
      <c r="G700">
        <v>64.116806030273437</v>
      </c>
      <c r="H700">
        <v>73.331428527832031</v>
      </c>
      <c r="I700">
        <v>57.787670135498047</v>
      </c>
      <c r="J700">
        <v>56.396965026855469</v>
      </c>
      <c r="K700">
        <v>61.193485260009766</v>
      </c>
      <c r="L700">
        <v>55.765468597412109</v>
      </c>
      <c r="M700">
        <v>65.285194396972656</v>
      </c>
      <c r="N700">
        <v>68.759597778320313</v>
      </c>
      <c r="O700">
        <v>62.420997619628906</v>
      </c>
      <c r="P700">
        <v>53.852062225341797</v>
      </c>
      <c r="Q700">
        <v>56.195926666259766</v>
      </c>
      <c r="R700">
        <v>92.278633117675781</v>
      </c>
      <c r="U700">
        <v>63.911041259765625</v>
      </c>
      <c r="V700">
        <v>73.565574645996094</v>
      </c>
      <c r="W700">
        <v>66.801254272460938</v>
      </c>
      <c r="Z700">
        <v>70.973373413085938</v>
      </c>
      <c r="AA700">
        <v>68.442665100097656</v>
      </c>
      <c r="AB700">
        <v>59.897384643554688</v>
      </c>
      <c r="AC700">
        <v>64.313117980957031</v>
      </c>
      <c r="AD700">
        <v>56.240863800048828</v>
      </c>
      <c r="AE700">
        <v>52.676586151123047</v>
      </c>
      <c r="AF700">
        <v>55.510032653808594</v>
      </c>
      <c r="AG700">
        <v>55.912109375</v>
      </c>
      <c r="AH700" s="2">
        <f t="shared" si="589"/>
        <v>8.4787639527762231</v>
      </c>
      <c r="AI700" s="2">
        <f t="shared" si="590"/>
        <v>52.676586151123047</v>
      </c>
      <c r="AJ700" s="2">
        <f t="shared" si="591"/>
        <v>51.299833420244497</v>
      </c>
      <c r="AK700" s="2">
        <f t="shared" si="592"/>
        <v>64.017979349408833</v>
      </c>
      <c r="AL700" s="2">
        <f t="shared" si="593"/>
        <v>76.736125278573169</v>
      </c>
      <c r="AM700" s="2">
        <f t="shared" si="594"/>
        <v>92.278633117675781</v>
      </c>
      <c r="AN700" s="89"/>
      <c r="AO700" s="64">
        <f t="shared" ref="AO700" ca="1" si="652">AN698</f>
        <v>66.034439791408843</v>
      </c>
      <c r="AP700" s="88"/>
      <c r="AQ700" s="88"/>
      <c r="AR700" s="88"/>
      <c r="AS700" s="88"/>
      <c r="AT700" s="2"/>
      <c r="AU700" s="123"/>
      <c r="AV700" s="156"/>
    </row>
    <row r="701" spans="1:48">
      <c r="A701" s="14" t="str">
        <f>'data organization'!S702</f>
        <v>699:18:1.88:HI</v>
      </c>
      <c r="B701">
        <v>66.472114562988281</v>
      </c>
      <c r="C701">
        <v>66.002899169921875</v>
      </c>
      <c r="D701">
        <v>68.19256591796875</v>
      </c>
      <c r="E701">
        <v>71.9462890625</v>
      </c>
      <c r="F701">
        <v>67.254142761230469</v>
      </c>
      <c r="G701">
        <v>64.595252990722656</v>
      </c>
      <c r="H701">
        <v>65.690086364746094</v>
      </c>
      <c r="I701">
        <v>63.969635009765625</v>
      </c>
      <c r="J701">
        <v>64.12603759765625</v>
      </c>
      <c r="K701">
        <v>71.164260864257813</v>
      </c>
      <c r="L701">
        <v>61.310749053955078</v>
      </c>
      <c r="M701">
        <v>54.272525787353516</v>
      </c>
      <c r="N701">
        <v>60.841533660888672</v>
      </c>
      <c r="O701">
        <v>57.713436126708984</v>
      </c>
      <c r="P701">
        <v>53.803310394287109</v>
      </c>
      <c r="Q701">
        <v>53.646907806396484</v>
      </c>
      <c r="R701">
        <v>60.05950927734375</v>
      </c>
      <c r="U701">
        <v>84.1458740234375</v>
      </c>
      <c r="V701">
        <v>62.561988830566406</v>
      </c>
      <c r="W701">
        <v>64.595252990722656</v>
      </c>
      <c r="Z701">
        <v>67.254142761230469</v>
      </c>
      <c r="AA701">
        <v>79.140914916992188</v>
      </c>
      <c r="AB701">
        <v>61.310749053955078</v>
      </c>
      <c r="AC701">
        <v>64.438850402832031</v>
      </c>
      <c r="AD701">
        <v>71.320671081542969</v>
      </c>
      <c r="AE701">
        <v>44.888229370117188</v>
      </c>
      <c r="AF701">
        <v>55.99298095703125</v>
      </c>
      <c r="AG701">
        <v>55.523765563964844</v>
      </c>
      <c r="AH701" s="2">
        <f t="shared" si="589"/>
        <v>8.0299710613726081</v>
      </c>
      <c r="AI701" s="2">
        <f t="shared" si="590"/>
        <v>44.888229370117188</v>
      </c>
      <c r="AJ701" s="2">
        <f t="shared" si="591"/>
        <v>51.606281849408376</v>
      </c>
      <c r="AK701" s="2">
        <f t="shared" si="592"/>
        <v>63.651238441467285</v>
      </c>
      <c r="AL701" s="2">
        <f t="shared" si="593"/>
        <v>75.696195033526195</v>
      </c>
      <c r="AM701" s="2">
        <f t="shared" si="594"/>
        <v>84.1458740234375</v>
      </c>
      <c r="AN701" s="89">
        <f ca="1">INDIRECT("'calcBLUE(2)'!R"&amp;ROW('calcBLUE(2)'!$V$17)+(ROW(AN701)-ROW($AN$116))/3&amp;"C"&amp;COLUMN('calcBLUE(2)'!$V$17),FALSE)</f>
        <v>65.005826348202703</v>
      </c>
      <c r="AO701" s="64">
        <f t="shared" ref="AO701" ca="1" si="653">AN701</f>
        <v>65.005826348202703</v>
      </c>
      <c r="AP701" s="88">
        <f>AK701-AK704</f>
        <v>1.0892492021833178</v>
      </c>
      <c r="AQ701" s="88">
        <f>AK702-AK705</f>
        <v>1.0536899566650391</v>
      </c>
      <c r="AR701" s="88">
        <f>AK703-AK706</f>
        <v>1.3398573739188038</v>
      </c>
      <c r="AS701" s="88">
        <f>data3!AM701</f>
        <v>3.5645188823823171E-2</v>
      </c>
      <c r="AT701" s="2"/>
      <c r="AU701" s="123"/>
      <c r="AV701" s="156"/>
    </row>
    <row r="702" spans="1:48">
      <c r="A702" s="14" t="str">
        <f>'data organization'!S703</f>
        <v>700:18:1.88:LO</v>
      </c>
      <c r="B702">
        <v>62.102310180664063</v>
      </c>
      <c r="C702">
        <v>63.395515441894531</v>
      </c>
      <c r="D702">
        <v>64.808883666992188</v>
      </c>
      <c r="E702">
        <v>70.433738708496094</v>
      </c>
      <c r="F702">
        <v>62.594413757324219</v>
      </c>
      <c r="G702">
        <v>62.685970306396484</v>
      </c>
      <c r="H702">
        <v>65.129318237304688</v>
      </c>
      <c r="I702">
        <v>59.355686187744141</v>
      </c>
      <c r="J702">
        <v>57.930877685546875</v>
      </c>
      <c r="K702">
        <v>64.7802734375</v>
      </c>
      <c r="L702">
        <v>58.239871978759766</v>
      </c>
      <c r="M702">
        <v>56.05401611328125</v>
      </c>
      <c r="N702">
        <v>60.814830780029297</v>
      </c>
      <c r="O702">
        <v>54.303043365478516</v>
      </c>
      <c r="P702">
        <v>51.796749114990234</v>
      </c>
      <c r="Q702">
        <v>52.758068084716797</v>
      </c>
      <c r="R702">
        <v>59.538795471191406</v>
      </c>
      <c r="U702">
        <v>73.620964050292969</v>
      </c>
      <c r="V702">
        <v>62.857631683349609</v>
      </c>
      <c r="W702">
        <v>63.172351837158203</v>
      </c>
      <c r="Z702">
        <v>65.186538696289063</v>
      </c>
      <c r="AA702">
        <v>73.06591796875</v>
      </c>
      <c r="AB702">
        <v>58.096817016601563</v>
      </c>
      <c r="AC702">
        <v>62.148090362548828</v>
      </c>
      <c r="AD702">
        <v>65.289543151855469</v>
      </c>
      <c r="AE702">
        <v>43.911651611328125</v>
      </c>
      <c r="AF702">
        <v>53.124282836914063</v>
      </c>
      <c r="AG702">
        <v>53.072784423828125</v>
      </c>
      <c r="AH702" s="2">
        <f t="shared" si="589"/>
        <v>6.5673119326399485</v>
      </c>
      <c r="AI702" s="2">
        <f t="shared" si="590"/>
        <v>43.911651611328125</v>
      </c>
      <c r="AJ702" s="2">
        <f t="shared" si="591"/>
        <v>50.872922678083881</v>
      </c>
      <c r="AK702" s="2">
        <f t="shared" si="592"/>
        <v>60.723890577043804</v>
      </c>
      <c r="AL702" s="2">
        <f t="shared" si="593"/>
        <v>70.574858476003726</v>
      </c>
      <c r="AM702" s="2">
        <f t="shared" si="594"/>
        <v>73.620964050292969</v>
      </c>
      <c r="AN702" s="89"/>
      <c r="AO702" s="64">
        <f t="shared" ref="AO702" ca="1" si="654">AN701</f>
        <v>65.005826348202703</v>
      </c>
      <c r="AP702" s="88"/>
      <c r="AQ702" s="88"/>
      <c r="AR702" s="88"/>
      <c r="AS702" s="88"/>
      <c r="AT702" s="2"/>
      <c r="AU702" s="123"/>
      <c r="AV702" s="156"/>
    </row>
    <row r="703" spans="1:48">
      <c r="A703" s="14" t="str">
        <f>'data organization'!S704</f>
        <v>701:18:1.88:HS</v>
      </c>
      <c r="B703">
        <v>60.498130798339844</v>
      </c>
      <c r="C703">
        <v>63.989089965820312</v>
      </c>
      <c r="D703">
        <v>67.271919250488281</v>
      </c>
      <c r="E703">
        <v>75.263755798339844</v>
      </c>
      <c r="F703">
        <v>62.901123046875</v>
      </c>
      <c r="G703">
        <v>63.679256439208984</v>
      </c>
      <c r="H703">
        <v>72.219802856445313</v>
      </c>
      <c r="I703">
        <v>57.551155090332031</v>
      </c>
      <c r="J703">
        <v>55.259326934814453</v>
      </c>
      <c r="K703">
        <v>59.346302032470703</v>
      </c>
      <c r="L703">
        <v>55.945220947265625</v>
      </c>
      <c r="M703">
        <v>61.418174743652344</v>
      </c>
      <c r="N703">
        <v>65.183486938476562</v>
      </c>
      <c r="O703">
        <v>61.382698059082031</v>
      </c>
      <c r="P703">
        <v>53.102310180664062</v>
      </c>
      <c r="Q703">
        <v>55.458000183105469</v>
      </c>
      <c r="R703">
        <v>86.157623291015625</v>
      </c>
      <c r="U703">
        <v>63.161289215087891</v>
      </c>
      <c r="V703">
        <v>71.992752075195313</v>
      </c>
      <c r="W703">
        <v>66.83673095703125</v>
      </c>
      <c r="Z703">
        <v>69.868850708007813</v>
      </c>
      <c r="AA703">
        <v>65.732200622558594</v>
      </c>
      <c r="AB703">
        <v>58.213397979736328</v>
      </c>
      <c r="AC703">
        <v>62.465934753417969</v>
      </c>
      <c r="AD703">
        <v>55.148166656494141</v>
      </c>
      <c r="AE703">
        <v>52.383308410644531</v>
      </c>
      <c r="AF703">
        <v>55.474555969238281</v>
      </c>
      <c r="AG703">
        <v>55.434349060058594</v>
      </c>
      <c r="AH703" s="2">
        <f t="shared" si="589"/>
        <v>7.6321285078437171</v>
      </c>
      <c r="AI703" s="2">
        <f t="shared" si="590"/>
        <v>52.383308410644531</v>
      </c>
      <c r="AJ703" s="2">
        <f t="shared" si="591"/>
        <v>51.171054129801107</v>
      </c>
      <c r="AK703" s="2">
        <f t="shared" si="592"/>
        <v>62.619246891566682</v>
      </c>
      <c r="AL703" s="2">
        <f t="shared" si="593"/>
        <v>74.067439653332258</v>
      </c>
      <c r="AM703" s="2">
        <f t="shared" si="594"/>
        <v>86.157623291015625</v>
      </c>
      <c r="AN703" s="89"/>
      <c r="AO703" s="64">
        <f t="shared" ref="AO703" ca="1" si="655">AN701</f>
        <v>65.005826348202703</v>
      </c>
      <c r="AP703" s="88"/>
      <c r="AQ703" s="88"/>
      <c r="AR703" s="88"/>
      <c r="AS703" s="88"/>
      <c r="AT703" s="2"/>
      <c r="AU703" s="123"/>
      <c r="AV703" s="156"/>
    </row>
    <row r="704" spans="1:48">
      <c r="A704" s="14" t="str">
        <f>'data organization'!S705</f>
        <v>702:18:1.86:HI</v>
      </c>
      <c r="B704">
        <v>65.377281188964844</v>
      </c>
      <c r="C704">
        <v>64.908065795898437</v>
      </c>
      <c r="D704">
        <v>66.941329956054688</v>
      </c>
      <c r="E704">
        <v>70.695045471191406</v>
      </c>
      <c r="F704">
        <v>66.1593017578125</v>
      </c>
      <c r="G704">
        <v>63.500419616699219</v>
      </c>
      <c r="H704">
        <v>64.595252990722656</v>
      </c>
      <c r="I704">
        <v>62.874797821044922</v>
      </c>
      <c r="J704">
        <v>63.031204223632812</v>
      </c>
      <c r="K704">
        <v>69.91302490234375</v>
      </c>
      <c r="L704">
        <v>60.215915679931641</v>
      </c>
      <c r="M704">
        <v>53.334095001220703</v>
      </c>
      <c r="N704">
        <v>59.746700286865234</v>
      </c>
      <c r="O704">
        <v>56.775005340576172</v>
      </c>
      <c r="P704">
        <v>52.864879608154297</v>
      </c>
      <c r="Q704">
        <v>52.708477020263672</v>
      </c>
      <c r="R704">
        <v>58.964675903320313</v>
      </c>
      <c r="U704">
        <v>82.738227844238281</v>
      </c>
      <c r="V704">
        <v>61.467155456542969</v>
      </c>
      <c r="W704">
        <v>63.500419616699219</v>
      </c>
      <c r="Z704">
        <v>66.1593017578125</v>
      </c>
      <c r="AA704">
        <v>77.889678955078125</v>
      </c>
      <c r="AB704">
        <v>60.215915679931641</v>
      </c>
      <c r="AC704">
        <v>63.344013214111328</v>
      </c>
      <c r="AD704">
        <v>70.069427490234375</v>
      </c>
      <c r="AE704">
        <v>44.106201171875</v>
      </c>
      <c r="AF704">
        <v>55.054550170898438</v>
      </c>
      <c r="AG704">
        <v>54.585334777832031</v>
      </c>
      <c r="AH704" s="2">
        <f t="shared" si="589"/>
        <v>7.9052876784257169</v>
      </c>
      <c r="AI704" s="2">
        <f t="shared" si="590"/>
        <v>44.106201171875</v>
      </c>
      <c r="AJ704" s="2">
        <f t="shared" si="591"/>
        <v>50.704057721645391</v>
      </c>
      <c r="AK704" s="2">
        <f t="shared" si="592"/>
        <v>62.561989239283967</v>
      </c>
      <c r="AL704" s="2">
        <f t="shared" si="593"/>
        <v>74.419920756922551</v>
      </c>
      <c r="AM704" s="2">
        <f t="shared" si="594"/>
        <v>82.738227844238281</v>
      </c>
      <c r="AN704" s="89">
        <f ca="1">INDIRECT("'calcBLUE(2)'!R"&amp;ROW('calcBLUE(2)'!$V$17)+(ROW(AN704)-ROW($AN$116))/3&amp;"C"&amp;COLUMN('calcBLUE(2)'!$V$17),FALSE)</f>
        <v>63.82430971644456</v>
      </c>
      <c r="AO704" s="64">
        <f t="shared" ref="AO704" ca="1" si="656">AN704</f>
        <v>63.82430971644456</v>
      </c>
      <c r="AP704" s="88">
        <f>AK704-AK707</f>
        <v>1.1004198619297512</v>
      </c>
      <c r="AQ704" s="88">
        <f>AK705-AK708</f>
        <v>1.0496025085449219</v>
      </c>
      <c r="AR704" s="88">
        <f>AK706-AK709</f>
        <v>1.0742834636143286</v>
      </c>
      <c r="AS704" s="88">
        <f>data3!AM704</f>
        <v>3.3322949563303172E-2</v>
      </c>
      <c r="AT704" s="2"/>
      <c r="AU704" s="123"/>
      <c r="AV704" s="156"/>
    </row>
    <row r="705" spans="1:48">
      <c r="A705" s="14" t="str">
        <f>'data organization'!S706</f>
        <v>703:18:1.86:LO</v>
      </c>
      <c r="B705">
        <v>61.123825073242188</v>
      </c>
      <c r="C705">
        <v>62.193866729736328</v>
      </c>
      <c r="D705">
        <v>63.641567230224609</v>
      </c>
      <c r="E705">
        <v>69.249252319335937</v>
      </c>
      <c r="F705">
        <v>61.701763153076172</v>
      </c>
      <c r="G705">
        <v>61.455711364746094</v>
      </c>
      <c r="H705">
        <v>64.030670166015625</v>
      </c>
      <c r="I705">
        <v>58.319980621337891</v>
      </c>
      <c r="J705">
        <v>56.895172119140625</v>
      </c>
      <c r="K705">
        <v>63.738842010498047</v>
      </c>
      <c r="L705">
        <v>57.169834136962891</v>
      </c>
      <c r="M705">
        <v>54.961090087890625</v>
      </c>
      <c r="N705">
        <v>59.693294525146484</v>
      </c>
      <c r="O705">
        <v>53.278781890869141</v>
      </c>
      <c r="P705">
        <v>50.881210327148437</v>
      </c>
      <c r="Q705">
        <v>51.939804077148438</v>
      </c>
      <c r="R705">
        <v>58.445869445800781</v>
      </c>
      <c r="U705">
        <v>72.402153015136719</v>
      </c>
      <c r="V705">
        <v>61.833370208740234</v>
      </c>
      <c r="W705">
        <v>62.119476318359375</v>
      </c>
      <c r="Z705">
        <v>64.024948120117187</v>
      </c>
      <c r="AA705">
        <v>71.629661560058594</v>
      </c>
      <c r="AB705">
        <v>57.055389404296875</v>
      </c>
      <c r="AC705">
        <v>61.158161163330078</v>
      </c>
      <c r="AD705">
        <v>64.167999267578125</v>
      </c>
      <c r="AE705">
        <v>43.0933837890625</v>
      </c>
      <c r="AF705">
        <v>52.294574737548828</v>
      </c>
      <c r="AG705">
        <v>52.265964508056641</v>
      </c>
      <c r="AH705" s="2">
        <f t="shared" si="589"/>
        <v>6.4528764131003458</v>
      </c>
      <c r="AI705" s="2">
        <f t="shared" si="590"/>
        <v>43.0933837890625</v>
      </c>
      <c r="AJ705" s="2">
        <f t="shared" si="591"/>
        <v>49.990886000728246</v>
      </c>
      <c r="AK705" s="2">
        <f t="shared" si="592"/>
        <v>59.670200620378765</v>
      </c>
      <c r="AL705" s="2">
        <f t="shared" si="593"/>
        <v>69.349515240029291</v>
      </c>
      <c r="AM705" s="2">
        <f t="shared" si="594"/>
        <v>72.402153015136719</v>
      </c>
      <c r="AN705" s="89"/>
      <c r="AO705" s="64">
        <f t="shared" ref="AO705" ca="1" si="657">AN704</f>
        <v>63.82430971644456</v>
      </c>
      <c r="AP705" s="88"/>
      <c r="AQ705" s="88"/>
      <c r="AR705" s="88"/>
      <c r="AS705" s="88"/>
      <c r="AT705" s="2"/>
      <c r="AU705" s="123"/>
      <c r="AV705" s="156"/>
    </row>
    <row r="706" spans="1:48">
      <c r="A706" s="14" t="str">
        <f>'data organization'!S707</f>
        <v>704:18:1.86:HS</v>
      </c>
      <c r="B706">
        <v>59.053024291992188</v>
      </c>
      <c r="C706">
        <v>63.258258819580078</v>
      </c>
      <c r="D706">
        <v>66.737388610839844</v>
      </c>
      <c r="E706">
        <v>73.733497619628906</v>
      </c>
      <c r="F706">
        <v>62.0189208984375</v>
      </c>
      <c r="G706">
        <v>62.610206604003906</v>
      </c>
      <c r="H706">
        <v>71.498435974121094</v>
      </c>
      <c r="I706">
        <v>56.373310089111328</v>
      </c>
      <c r="J706">
        <v>54.679866790771484</v>
      </c>
      <c r="K706">
        <v>58.031280517578125</v>
      </c>
      <c r="L706">
        <v>56.394599914550781</v>
      </c>
      <c r="M706">
        <v>59.712902069091797</v>
      </c>
      <c r="N706">
        <v>62.532157897949219</v>
      </c>
      <c r="O706">
        <v>61.169834136962891</v>
      </c>
      <c r="P706">
        <v>52.168079376220703</v>
      </c>
      <c r="Q706">
        <v>54.918746948242188</v>
      </c>
      <c r="R706">
        <v>76.666282653808594</v>
      </c>
      <c r="U706">
        <v>62.08514404296875</v>
      </c>
      <c r="V706">
        <v>69.246810913085938</v>
      </c>
      <c r="W706">
        <v>66.354240417480469</v>
      </c>
      <c r="Z706">
        <v>68.423744201660156</v>
      </c>
      <c r="AA706">
        <v>62.832530975341797</v>
      </c>
      <c r="AB706">
        <v>57.416343688964844</v>
      </c>
      <c r="AC706">
        <v>60.845806121826172</v>
      </c>
      <c r="AD706">
        <v>54.467002868652344</v>
      </c>
      <c r="AE706">
        <v>52.250858306884766</v>
      </c>
      <c r="AF706">
        <v>54.545051574707031</v>
      </c>
      <c r="AG706">
        <v>55.798580169677734</v>
      </c>
      <c r="AH706" s="2">
        <f t="shared" si="589"/>
        <v>6.4652238067418546</v>
      </c>
      <c r="AI706" s="2">
        <f t="shared" si="590"/>
        <v>52.168079376220703</v>
      </c>
      <c r="AJ706" s="2">
        <f t="shared" si="591"/>
        <v>51.581553807535094</v>
      </c>
      <c r="AK706" s="2">
        <f t="shared" si="592"/>
        <v>61.279389517647878</v>
      </c>
      <c r="AL706" s="2">
        <f t="shared" si="593"/>
        <v>70.977225227760655</v>
      </c>
      <c r="AM706" s="2">
        <f t="shared" si="594"/>
        <v>76.666282653808594</v>
      </c>
      <c r="AN706" s="89"/>
      <c r="AO706" s="64">
        <f t="shared" ref="AO706" ca="1" si="658">AN704</f>
        <v>63.82430971644456</v>
      </c>
      <c r="AP706" s="88"/>
      <c r="AQ706" s="88"/>
      <c r="AR706" s="88"/>
      <c r="AS706" s="88"/>
      <c r="AT706" s="2"/>
      <c r="AU706" s="123"/>
      <c r="AV706" s="156"/>
    </row>
    <row r="707" spans="1:48">
      <c r="A707" s="14" t="str">
        <f>'data organization'!S708</f>
        <v>705:18:1.84:HI</v>
      </c>
      <c r="B707">
        <v>64.282447814941406</v>
      </c>
      <c r="C707">
        <v>63.656826019287109</v>
      </c>
      <c r="D707">
        <v>65.84649658203125</v>
      </c>
      <c r="E707">
        <v>69.443809509277344</v>
      </c>
      <c r="F707">
        <v>64.908065795898437</v>
      </c>
      <c r="G707">
        <v>62.249179840087891</v>
      </c>
      <c r="H707">
        <v>63.344013214111328</v>
      </c>
      <c r="I707">
        <v>61.779964447021484</v>
      </c>
      <c r="J707">
        <v>61.936370849609375</v>
      </c>
      <c r="K707">
        <v>68.661781311035156</v>
      </c>
      <c r="L707">
        <v>59.277484893798828</v>
      </c>
      <c r="M707">
        <v>52.395668029785156</v>
      </c>
      <c r="N707">
        <v>58.651866912841797</v>
      </c>
      <c r="O707">
        <v>55.836574554443359</v>
      </c>
      <c r="P707">
        <v>52.082855224609375</v>
      </c>
      <c r="Q707">
        <v>51.770046234130859</v>
      </c>
      <c r="R707">
        <v>58.0262451171875</v>
      </c>
      <c r="U707">
        <v>81.330589294433594</v>
      </c>
      <c r="V707">
        <v>60.372318267822266</v>
      </c>
      <c r="W707">
        <v>62.405586242675781</v>
      </c>
      <c r="Z707">
        <v>65.064468383789063</v>
      </c>
      <c r="AA707">
        <v>76.482032775878906</v>
      </c>
      <c r="AB707">
        <v>59.121078491210938</v>
      </c>
      <c r="AC707">
        <v>62.249179840087891</v>
      </c>
      <c r="AD707">
        <v>68.818191528320312</v>
      </c>
      <c r="AE707">
        <v>43.324176788330078</v>
      </c>
      <c r="AF707">
        <v>53.959716796875</v>
      </c>
      <c r="AG707">
        <v>53.646907806396484</v>
      </c>
      <c r="AH707" s="2">
        <f t="shared" ref="AH707:AH770" si="659">STDEV(B707:AG707)</f>
        <v>7.7605272877579461</v>
      </c>
      <c r="AI707" s="2">
        <f t="shared" ref="AI707:AI770" si="660">MIN(B707:AG707)</f>
        <v>43.324176788330078</v>
      </c>
      <c r="AJ707" s="2">
        <f t="shared" ref="AJ707:AJ770" si="661">AK707-1.5*AH707</f>
        <v>49.820778445717295</v>
      </c>
      <c r="AK707" s="2">
        <f t="shared" ref="AK707:AK770" si="662">AVERAGE(B707:AG707)</f>
        <v>61.461569377354216</v>
      </c>
      <c r="AL707" s="2">
        <f t="shared" ref="AL707:AL770" si="663">AK707+1.5*AH707</f>
        <v>73.102360308991138</v>
      </c>
      <c r="AM707" s="2">
        <f t="shared" ref="AM707:AM770" si="664">MAX(B707:AG707)</f>
        <v>81.330589294433594</v>
      </c>
      <c r="AN707" s="89">
        <f ca="1">INDIRECT("'calcBLUE(2)'!R"&amp;ROW('calcBLUE(2)'!$V$17)+(ROW(AN707)-ROW($AN$116))/3&amp;"C"&amp;COLUMN('calcBLUE(2)'!$V$17),FALSE)</f>
        <v>62.719767408564664</v>
      </c>
      <c r="AO707" s="64">
        <f t="shared" ref="AO707" ca="1" si="665">AN707</f>
        <v>62.719767408564664</v>
      </c>
      <c r="AP707" s="88">
        <f>AK707-AK710</f>
        <v>1.1060070310320214</v>
      </c>
      <c r="AQ707" s="88">
        <f>AK708-AK711</f>
        <v>1.0998755863734644</v>
      </c>
      <c r="AR707" s="88">
        <f>AK709-AK712</f>
        <v>1.0933746610368971</v>
      </c>
      <c r="AS707" s="88">
        <f>data3!AM707</f>
        <v>3.0903289394994093E-2</v>
      </c>
      <c r="AT707" s="2"/>
      <c r="AU707" s="123"/>
      <c r="AV707" s="156"/>
    </row>
    <row r="708" spans="1:48">
      <c r="A708" s="14" t="str">
        <f>'data organization'!S709</f>
        <v>706:18:1.84:LO</v>
      </c>
      <c r="B708">
        <v>60.093841552734375</v>
      </c>
      <c r="C708">
        <v>61.015106201171875</v>
      </c>
      <c r="D708">
        <v>62.560081481933594</v>
      </c>
      <c r="E708">
        <v>68.099105834960938</v>
      </c>
      <c r="F708">
        <v>60.528724670410156</v>
      </c>
      <c r="G708">
        <v>60.425727844238281</v>
      </c>
      <c r="H708">
        <v>63.00640869140625</v>
      </c>
      <c r="I708">
        <v>57.261386871337891</v>
      </c>
      <c r="J708">
        <v>55.928131103515625</v>
      </c>
      <c r="K708">
        <v>62.588691711425781</v>
      </c>
      <c r="L708">
        <v>55.96246337890625</v>
      </c>
      <c r="M708">
        <v>54.045547485351563</v>
      </c>
      <c r="N708">
        <v>58.583198547363281</v>
      </c>
      <c r="O708">
        <v>52.397575378417969</v>
      </c>
      <c r="P708">
        <v>49.942779541015625</v>
      </c>
      <c r="Q708">
        <v>51.018539428710937</v>
      </c>
      <c r="R708">
        <v>57.467384338378906</v>
      </c>
      <c r="U708">
        <v>71.126113891601562</v>
      </c>
      <c r="V708">
        <v>60.912109375</v>
      </c>
      <c r="W708">
        <v>61.175327301025391</v>
      </c>
      <c r="Z708">
        <v>62.817577362060547</v>
      </c>
      <c r="AA708">
        <v>70.267799377441406</v>
      </c>
      <c r="AB708">
        <v>56.157016754150391</v>
      </c>
      <c r="AC708">
        <v>60.116729736328125</v>
      </c>
      <c r="AD708">
        <v>62.932022094726562</v>
      </c>
      <c r="AE708">
        <v>42.303730010986328</v>
      </c>
      <c r="AF708">
        <v>51.384757995605469</v>
      </c>
      <c r="AG708">
        <v>51.258869171142578</v>
      </c>
      <c r="AH708" s="2">
        <f t="shared" si="659"/>
        <v>6.3436150538117868</v>
      </c>
      <c r="AI708" s="2">
        <f t="shared" si="660"/>
        <v>42.303730010986328</v>
      </c>
      <c r="AJ708" s="2">
        <f t="shared" si="661"/>
        <v>49.10517553111616</v>
      </c>
      <c r="AK708" s="2">
        <f t="shared" si="662"/>
        <v>58.620598111833843</v>
      </c>
      <c r="AL708" s="2">
        <f t="shared" si="663"/>
        <v>68.136020692551526</v>
      </c>
      <c r="AM708" s="2">
        <f t="shared" si="664"/>
        <v>71.126113891601562</v>
      </c>
      <c r="AN708" s="89"/>
      <c r="AO708" s="64">
        <f t="shared" ref="AO708" ca="1" si="666">AN707</f>
        <v>62.719767408564664</v>
      </c>
      <c r="AP708" s="88"/>
      <c r="AQ708" s="88"/>
      <c r="AR708" s="88"/>
      <c r="AS708" s="88"/>
      <c r="AT708" s="2"/>
      <c r="AU708" s="123"/>
      <c r="AV708" s="156"/>
    </row>
    <row r="709" spans="1:48">
      <c r="A709" s="14" t="str">
        <f>'data organization'!S710</f>
        <v>707:18:1.84:HS</v>
      </c>
      <c r="B709">
        <v>58.258335113525391</v>
      </c>
      <c r="C709">
        <v>62.262531280517578</v>
      </c>
      <c r="D709">
        <v>67.581748962402344</v>
      </c>
      <c r="E709">
        <v>72.9151611328125</v>
      </c>
      <c r="F709">
        <v>60.720455169677734</v>
      </c>
      <c r="G709">
        <v>62.08514404296875</v>
      </c>
      <c r="H709">
        <v>70.803085327148437</v>
      </c>
      <c r="I709">
        <v>54.679866790771484</v>
      </c>
      <c r="J709">
        <v>53.655757904052734</v>
      </c>
      <c r="K709">
        <v>57.198749542236328</v>
      </c>
      <c r="L709">
        <v>56.399330139160156</v>
      </c>
      <c r="M709">
        <v>58.350574493408203</v>
      </c>
      <c r="N709">
        <v>60.621116638183594</v>
      </c>
      <c r="O709">
        <v>61.191120147705078</v>
      </c>
      <c r="P709">
        <v>51.392311096191406</v>
      </c>
      <c r="Q709">
        <v>54.377128601074219</v>
      </c>
      <c r="R709">
        <v>71.392005920410156</v>
      </c>
      <c r="U709">
        <v>61.172199249267578</v>
      </c>
      <c r="V709">
        <v>66.434654235839844</v>
      </c>
      <c r="W709">
        <v>66.075149536132812</v>
      </c>
      <c r="Z709">
        <v>66.21942138671875</v>
      </c>
      <c r="AA709">
        <v>61.143817901611328</v>
      </c>
      <c r="AB709">
        <v>56.605094909667969</v>
      </c>
      <c r="AC709">
        <v>59.845348358154297</v>
      </c>
      <c r="AD709">
        <v>53.473640441894531</v>
      </c>
      <c r="AE709">
        <v>52.179904937744141</v>
      </c>
      <c r="AF709">
        <v>53.414512634277344</v>
      </c>
      <c r="AG709">
        <v>55.294803619384766</v>
      </c>
      <c r="AH709" s="2">
        <f t="shared" si="659"/>
        <v>6.0329012287862378</v>
      </c>
      <c r="AI709" s="2">
        <f t="shared" si="660"/>
        <v>51.392311096191406</v>
      </c>
      <c r="AJ709" s="2">
        <f t="shared" si="661"/>
        <v>51.155754210854191</v>
      </c>
      <c r="AK709" s="2">
        <f t="shared" si="662"/>
        <v>60.20510605403355</v>
      </c>
      <c r="AL709" s="2">
        <f t="shared" si="663"/>
        <v>69.254457897212902</v>
      </c>
      <c r="AM709" s="2">
        <f t="shared" si="664"/>
        <v>72.9151611328125</v>
      </c>
      <c r="AN709" s="89"/>
      <c r="AO709" s="64">
        <f t="shared" ref="AO709" ca="1" si="667">AN707</f>
        <v>62.719767408564664</v>
      </c>
      <c r="AP709" s="88"/>
      <c r="AQ709" s="88"/>
      <c r="AR709" s="88"/>
      <c r="AS709" s="88"/>
      <c r="AT709" s="2"/>
      <c r="AU709" s="123"/>
      <c r="AV709" s="156"/>
    </row>
    <row r="710" spans="1:48">
      <c r="A710" s="14" t="str">
        <f>'data organization'!S711</f>
        <v>708:18:1.82:HI</v>
      </c>
      <c r="B710">
        <v>63.031204223632812</v>
      </c>
      <c r="C710">
        <v>62.561988830566406</v>
      </c>
      <c r="D710">
        <v>64.595252990722656</v>
      </c>
      <c r="E710">
        <v>68.19256591796875</v>
      </c>
      <c r="F710">
        <v>63.813228607177734</v>
      </c>
      <c r="G710">
        <v>61.154346466064453</v>
      </c>
      <c r="H710">
        <v>62.249179840087891</v>
      </c>
      <c r="I710">
        <v>60.685131072998047</v>
      </c>
      <c r="J710">
        <v>60.841533660888672</v>
      </c>
      <c r="K710">
        <v>67.566947937011719</v>
      </c>
      <c r="L710">
        <v>58.182651519775391</v>
      </c>
      <c r="M710">
        <v>51.457237243652344</v>
      </c>
      <c r="N710">
        <v>57.557029724121094</v>
      </c>
      <c r="O710">
        <v>54.741741180419922</v>
      </c>
      <c r="P710">
        <v>50.988021850585937</v>
      </c>
      <c r="Q710">
        <v>50.988021850585937</v>
      </c>
      <c r="R710">
        <v>56.931411743164062</v>
      </c>
      <c r="U710">
        <v>79.76654052734375</v>
      </c>
      <c r="V710">
        <v>59.277484893798828</v>
      </c>
      <c r="W710">
        <v>61.310749053955078</v>
      </c>
      <c r="Z710">
        <v>63.813228607177734</v>
      </c>
      <c r="AA710">
        <v>75.074386596679688</v>
      </c>
      <c r="AB710">
        <v>58.182651519775391</v>
      </c>
      <c r="AC710">
        <v>61.154346466064453</v>
      </c>
      <c r="AD710">
        <v>67.566947937011719</v>
      </c>
      <c r="AE710">
        <v>42.542152404785156</v>
      </c>
      <c r="AF710">
        <v>53.021286010742188</v>
      </c>
      <c r="AG710">
        <v>52.708477020263672</v>
      </c>
      <c r="AH710" s="2">
        <f t="shared" si="659"/>
        <v>7.6129393066966369</v>
      </c>
      <c r="AI710" s="2">
        <f t="shared" si="660"/>
        <v>42.542152404785156</v>
      </c>
      <c r="AJ710" s="2">
        <f t="shared" si="661"/>
        <v>48.93615338627724</v>
      </c>
      <c r="AK710" s="2">
        <f t="shared" si="662"/>
        <v>60.355562346322195</v>
      </c>
      <c r="AL710" s="2">
        <f t="shared" si="663"/>
        <v>71.774971306367149</v>
      </c>
      <c r="AM710" s="2">
        <f t="shared" si="664"/>
        <v>79.76654052734375</v>
      </c>
      <c r="AN710" s="89">
        <f ca="1">INDIRECT("'calcBLUE(2)'!R"&amp;ROW('calcBLUE(2)'!$V$17)+(ROW(AN710)-ROW($AN$116))/3&amp;"C"&amp;COLUMN('calcBLUE(2)'!$V$17),FALSE)</f>
        <v>61.695428595921946</v>
      </c>
      <c r="AO710" s="64">
        <f t="shared" ref="AO710" ca="1" si="668">AN710</f>
        <v>61.695428595921946</v>
      </c>
      <c r="AP710" s="88">
        <f>AK710-AK713</f>
        <v>1.072490964617046</v>
      </c>
      <c r="AQ710" s="88">
        <f>AK711-AK714</f>
        <v>1.1031454631260473</v>
      </c>
      <c r="AR710" s="88">
        <f>AK712-AK715</f>
        <v>1.1299494334629614</v>
      </c>
      <c r="AS710" s="88">
        <f>data3!AM710</f>
        <v>3.6128582492951367E-2</v>
      </c>
      <c r="AT710" s="2"/>
      <c r="AU710" s="123"/>
      <c r="AV710" s="156"/>
    </row>
    <row r="711" spans="1:48">
      <c r="A711" s="14" t="str">
        <f>'data organization'!S712</f>
        <v>709:18:1.82:LO</v>
      </c>
      <c r="B711">
        <v>58.972305297851563</v>
      </c>
      <c r="C711">
        <v>59.927902221679688</v>
      </c>
      <c r="D711">
        <v>61.449989318847656</v>
      </c>
      <c r="E711">
        <v>66.931793212890625</v>
      </c>
      <c r="F711">
        <v>59.384300231933594</v>
      </c>
      <c r="G711">
        <v>59.327075958251953</v>
      </c>
      <c r="H711">
        <v>61.799037933349609</v>
      </c>
      <c r="I711">
        <v>56.237125396728516</v>
      </c>
      <c r="J711">
        <v>55.001144409179688</v>
      </c>
      <c r="K711">
        <v>61.375602722167969</v>
      </c>
      <c r="L711">
        <v>54.978256225585938</v>
      </c>
      <c r="M711">
        <v>53.009841918945313</v>
      </c>
      <c r="N711">
        <v>57.513160705566406</v>
      </c>
      <c r="O711">
        <v>51.373310089111328</v>
      </c>
      <c r="P711">
        <v>49.027236938476563</v>
      </c>
      <c r="Q711">
        <v>50.131610870361328</v>
      </c>
      <c r="R711">
        <v>56.408790588378906</v>
      </c>
      <c r="U711">
        <v>69.735633850097656</v>
      </c>
      <c r="V711">
        <v>59.658962249755859</v>
      </c>
      <c r="W711">
        <v>59.916458129882813</v>
      </c>
      <c r="Z711">
        <v>61.701763153076172</v>
      </c>
      <c r="AA711">
        <v>68.871597290039062</v>
      </c>
      <c r="AB711">
        <v>55.001144409179688</v>
      </c>
      <c r="AC711">
        <v>58.926528930664063</v>
      </c>
      <c r="AD711">
        <v>61.839092254638672</v>
      </c>
      <c r="AE711">
        <v>41.525520324707031</v>
      </c>
      <c r="AF711">
        <v>50.360492706298828</v>
      </c>
      <c r="AG711">
        <v>50.194553375244141</v>
      </c>
      <c r="AH711" s="2">
        <f t="shared" si="659"/>
        <v>6.2241540955928949</v>
      </c>
      <c r="AI711" s="2">
        <f t="shared" si="660"/>
        <v>41.525520324707031</v>
      </c>
      <c r="AJ711" s="2">
        <f t="shared" si="661"/>
        <v>48.184491382071037</v>
      </c>
      <c r="AK711" s="2">
        <f t="shared" si="662"/>
        <v>57.520722525460378</v>
      </c>
      <c r="AL711" s="2">
        <f t="shared" si="663"/>
        <v>66.856953668849727</v>
      </c>
      <c r="AM711" s="2">
        <f t="shared" si="664"/>
        <v>69.735633850097656</v>
      </c>
      <c r="AN711" s="89"/>
      <c r="AO711" s="64">
        <f t="shared" ref="AO711" ca="1" si="669">AN710</f>
        <v>61.695428595921946</v>
      </c>
      <c r="AP711" s="88"/>
      <c r="AQ711" s="88"/>
      <c r="AR711" s="88"/>
      <c r="AS711" s="88"/>
      <c r="AT711" s="2"/>
      <c r="AU711" s="123"/>
      <c r="AV711" s="156"/>
    </row>
    <row r="712" spans="1:48">
      <c r="A712" s="14" t="str">
        <f>'data organization'!S713</f>
        <v>710:18:1.82:HS</v>
      </c>
      <c r="B712">
        <v>56.413520812988281</v>
      </c>
      <c r="C712">
        <v>61.411079406738281</v>
      </c>
      <c r="D712">
        <v>67.849014282226563</v>
      </c>
      <c r="E712">
        <v>71.602500915527344</v>
      </c>
      <c r="F712">
        <v>58.407341003417969</v>
      </c>
      <c r="G712">
        <v>60.481575012207031</v>
      </c>
      <c r="H712">
        <v>70.223617553710938</v>
      </c>
      <c r="I712">
        <v>55.992523193359375</v>
      </c>
      <c r="J712">
        <v>53.267871856689453</v>
      </c>
      <c r="K712">
        <v>56.231403350830078</v>
      </c>
      <c r="L712">
        <v>55.923934936523438</v>
      </c>
      <c r="M712">
        <v>56.843975067138672</v>
      </c>
      <c r="N712">
        <v>59.126346588134766</v>
      </c>
      <c r="O712">
        <v>60.242694854736328</v>
      </c>
      <c r="P712">
        <v>51.231479644775391</v>
      </c>
      <c r="Q712">
        <v>54.502479553222656</v>
      </c>
      <c r="R712">
        <v>66.380256652832031</v>
      </c>
      <c r="U712">
        <v>60.552528381347656</v>
      </c>
      <c r="V712">
        <v>63.861370086669922</v>
      </c>
      <c r="W712">
        <v>65.604484558105469</v>
      </c>
      <c r="Z712">
        <v>64.20904541015625</v>
      </c>
      <c r="AA712">
        <v>59.533149719238281</v>
      </c>
      <c r="AB712">
        <v>55.311359405517578</v>
      </c>
      <c r="AC712">
        <v>58.390785217285156</v>
      </c>
      <c r="AD712">
        <v>52.690776824951172</v>
      </c>
      <c r="AE712">
        <v>51.846416473388672</v>
      </c>
      <c r="AF712">
        <v>52.189365386962891</v>
      </c>
      <c r="AG712">
        <v>54.807582855224609</v>
      </c>
      <c r="AH712" s="2">
        <f t="shared" si="659"/>
        <v>5.5912658892968947</v>
      </c>
      <c r="AI712" s="2">
        <f t="shared" si="660"/>
        <v>51.231479644775391</v>
      </c>
      <c r="AJ712" s="2">
        <f t="shared" si="661"/>
        <v>50.724832559051308</v>
      </c>
      <c r="AK712" s="2">
        <f t="shared" si="662"/>
        <v>59.111731392996653</v>
      </c>
      <c r="AL712" s="2">
        <f t="shared" si="663"/>
        <v>67.498630226941998</v>
      </c>
      <c r="AM712" s="2">
        <f t="shared" si="664"/>
        <v>71.602500915527344</v>
      </c>
      <c r="AN712" s="89"/>
      <c r="AO712" s="64">
        <f t="shared" ref="AO712" ca="1" si="670">AN710</f>
        <v>61.695428595921946</v>
      </c>
      <c r="AP712" s="88"/>
      <c r="AQ712" s="88"/>
      <c r="AR712" s="88"/>
      <c r="AS712" s="88"/>
      <c r="AT712" s="2"/>
      <c r="AU712" s="123"/>
      <c r="AV712" s="156"/>
    </row>
    <row r="713" spans="1:48">
      <c r="A713" s="14" t="str">
        <f>'data organization'!S714</f>
        <v>711:18:1.8:HI</v>
      </c>
      <c r="B713">
        <v>61.936370849609375</v>
      </c>
      <c r="C713">
        <v>61.467155456542969</v>
      </c>
      <c r="D713">
        <v>63.500419616699219</v>
      </c>
      <c r="E713">
        <v>66.941329956054688</v>
      </c>
      <c r="F713">
        <v>62.718395233154297</v>
      </c>
      <c r="G713">
        <v>60.05950927734375</v>
      </c>
      <c r="H713">
        <v>61.154346466064453</v>
      </c>
      <c r="I713">
        <v>59.590293884277344</v>
      </c>
      <c r="J713">
        <v>59.746700286865234</v>
      </c>
      <c r="K713">
        <v>66.315711975097656</v>
      </c>
      <c r="L713">
        <v>57.087814331054687</v>
      </c>
      <c r="M713">
        <v>50.518806457519531</v>
      </c>
      <c r="N713">
        <v>56.618598937988281</v>
      </c>
      <c r="O713">
        <v>53.803310394287109</v>
      </c>
      <c r="P713">
        <v>50.205997467041016</v>
      </c>
      <c r="Q713">
        <v>50.049591064453125</v>
      </c>
      <c r="R713">
        <v>55.99298095703125</v>
      </c>
      <c r="U713">
        <v>78.358894348144531</v>
      </c>
      <c r="V713">
        <v>58.182651519775391</v>
      </c>
      <c r="W713">
        <v>60.05950927734375</v>
      </c>
      <c r="Z713">
        <v>62.718395233154297</v>
      </c>
      <c r="AA713">
        <v>73.823150634765625</v>
      </c>
      <c r="AB713">
        <v>57.087814331054687</v>
      </c>
      <c r="AC713">
        <v>60.05950927734375</v>
      </c>
      <c r="AD713">
        <v>66.315711975097656</v>
      </c>
      <c r="AE713">
        <v>41.760128021240234</v>
      </c>
      <c r="AF713">
        <v>52.082855224609375</v>
      </c>
      <c r="AG713">
        <v>51.770046234130859</v>
      </c>
      <c r="AH713" s="2">
        <f t="shared" si="659"/>
        <v>7.4790837567335382</v>
      </c>
      <c r="AI713" s="2">
        <f t="shared" si="660"/>
        <v>41.760128021240234</v>
      </c>
      <c r="AJ713" s="2">
        <f t="shared" si="661"/>
        <v>48.064445746604839</v>
      </c>
      <c r="AK713" s="2">
        <f t="shared" si="662"/>
        <v>59.283071381705149</v>
      </c>
      <c r="AL713" s="2">
        <f t="shared" si="663"/>
        <v>70.501697016805451</v>
      </c>
      <c r="AM713" s="2">
        <f t="shared" si="664"/>
        <v>78.358894348144531</v>
      </c>
      <c r="AN713" s="89">
        <f ca="1">INDIRECT("'calcBLUE(2)'!R"&amp;ROW('calcBLUE(2)'!$V$17)+(ROW(AN713)-ROW($AN$116))/3&amp;"C"&amp;COLUMN('calcBLUE(2)'!$V$17),FALSE)</f>
        <v>60.497889110067433</v>
      </c>
      <c r="AO713" s="64">
        <f t="shared" ref="AO713" ca="1" si="671">AN713</f>
        <v>60.497889110067433</v>
      </c>
      <c r="AP713" s="88">
        <f>AK713-AK716</f>
        <v>1.1004212243216358</v>
      </c>
      <c r="AQ713" s="88">
        <f>AK714-AK717</f>
        <v>1.0988540649414062</v>
      </c>
      <c r="AR713" s="88">
        <f>AK715-AK718</f>
        <v>0.93668365478515625</v>
      </c>
      <c r="AS713" s="88">
        <f>data3!AM713</f>
        <v>3.2967917380794409E-2</v>
      </c>
      <c r="AT713" s="2"/>
      <c r="AU713" s="123"/>
      <c r="AV713" s="156"/>
    </row>
    <row r="714" spans="1:48">
      <c r="A714" s="14" t="str">
        <f>'data organization'!S715</f>
        <v>712:18:1.8:LO</v>
      </c>
      <c r="B714">
        <v>57.730602264404297</v>
      </c>
      <c r="C714">
        <v>58.886474609375</v>
      </c>
      <c r="D714">
        <v>60.248340606689453</v>
      </c>
      <c r="E714">
        <v>65.655754089355469</v>
      </c>
      <c r="F714">
        <v>58.194095611572266</v>
      </c>
      <c r="G714">
        <v>58.285648345947266</v>
      </c>
      <c r="H714">
        <v>60.425727844238281</v>
      </c>
      <c r="I714">
        <v>55.184253692626953</v>
      </c>
      <c r="J714">
        <v>53.908218383789063</v>
      </c>
      <c r="K714">
        <v>60.185398101806641</v>
      </c>
      <c r="L714">
        <v>53.93682861328125</v>
      </c>
      <c r="M714">
        <v>52.088577270507812</v>
      </c>
      <c r="N714">
        <v>56.385902404785156</v>
      </c>
      <c r="O714">
        <v>50.423439025878906</v>
      </c>
      <c r="P714">
        <v>48.037307739257813</v>
      </c>
      <c r="Q714">
        <v>49.198902130126953</v>
      </c>
      <c r="R714">
        <v>55.281528472900391</v>
      </c>
      <c r="U714">
        <v>68.522544860839844</v>
      </c>
      <c r="V714">
        <v>58.422981262207031</v>
      </c>
      <c r="W714">
        <v>58.617530822753906</v>
      </c>
      <c r="Z714">
        <v>60.763332366943359</v>
      </c>
      <c r="AA714">
        <v>67.326622009277344</v>
      </c>
      <c r="AB714">
        <v>53.931106567382813</v>
      </c>
      <c r="AC714">
        <v>57.845043182373047</v>
      </c>
      <c r="AD714">
        <v>60.700389862060547</v>
      </c>
      <c r="AE714">
        <v>40.781642913818359</v>
      </c>
      <c r="AF714">
        <v>49.473564147949219</v>
      </c>
      <c r="AG714">
        <v>49.250400543212891</v>
      </c>
      <c r="AH714" s="2">
        <f t="shared" si="659"/>
        <v>6.0886500459611428</v>
      </c>
      <c r="AI714" s="2">
        <f t="shared" si="660"/>
        <v>40.781642913818359</v>
      </c>
      <c r="AJ714" s="2">
        <f t="shared" si="661"/>
        <v>47.284601993392613</v>
      </c>
      <c r="AK714" s="2">
        <f t="shared" si="662"/>
        <v>56.417577062334331</v>
      </c>
      <c r="AL714" s="2">
        <f t="shared" si="663"/>
        <v>65.550552131276049</v>
      </c>
      <c r="AM714" s="2">
        <f t="shared" si="664"/>
        <v>68.522544860839844</v>
      </c>
      <c r="AN714" s="89"/>
      <c r="AO714" s="64">
        <f t="shared" ref="AO714" ca="1" si="672">AN713</f>
        <v>60.497889110067433</v>
      </c>
      <c r="AP714" s="88"/>
      <c r="AQ714" s="88"/>
      <c r="AR714" s="88"/>
      <c r="AS714" s="88"/>
      <c r="AT714" s="2"/>
      <c r="AU714" s="123"/>
      <c r="AV714" s="156"/>
    </row>
    <row r="715" spans="1:48">
      <c r="A715" s="14" t="str">
        <f>'data organization'!S716</f>
        <v>713:18:1.8:HS</v>
      </c>
      <c r="B715">
        <v>56.243228912353516</v>
      </c>
      <c r="C715">
        <v>59.679790496826172</v>
      </c>
      <c r="D715">
        <v>66.945526123046875</v>
      </c>
      <c r="E715">
        <v>70.062789916992188</v>
      </c>
      <c r="F715">
        <v>56.9456787109375</v>
      </c>
      <c r="G715">
        <v>58.92767333984375</v>
      </c>
      <c r="H715">
        <v>68.80926513671875</v>
      </c>
      <c r="I715">
        <v>57.340656280517578</v>
      </c>
      <c r="J715">
        <v>53.442893981933594</v>
      </c>
      <c r="K715">
        <v>54.573432922363281</v>
      </c>
      <c r="L715">
        <v>55.119781494140625</v>
      </c>
      <c r="M715">
        <v>56.136798858642578</v>
      </c>
      <c r="N715">
        <v>57.409248352050781</v>
      </c>
      <c r="O715">
        <v>59.372318267822266</v>
      </c>
      <c r="P715">
        <v>51.032806396484375</v>
      </c>
      <c r="Q715">
        <v>54.585258483886719</v>
      </c>
      <c r="R715">
        <v>63.168384552001953</v>
      </c>
      <c r="U715">
        <v>58.752651214599609</v>
      </c>
      <c r="V715">
        <v>61.829708099365234</v>
      </c>
      <c r="W715">
        <v>63.806972503662109</v>
      </c>
      <c r="Z715">
        <v>62.588920593261719</v>
      </c>
      <c r="AA715">
        <v>58.019454956054687</v>
      </c>
      <c r="AB715">
        <v>54.958953857421875</v>
      </c>
      <c r="AC715">
        <v>56.404060363769531</v>
      </c>
      <c r="AD715">
        <v>51.292972564697266</v>
      </c>
      <c r="AE715">
        <v>51.143970489501953</v>
      </c>
      <c r="AF715">
        <v>51.950485229492188</v>
      </c>
      <c r="AG715">
        <v>52.946212768554687</v>
      </c>
      <c r="AH715" s="2">
        <f t="shared" si="659"/>
        <v>5.1641066553212918</v>
      </c>
      <c r="AI715" s="2">
        <f t="shared" si="660"/>
        <v>51.032806396484375</v>
      </c>
      <c r="AJ715" s="2">
        <f t="shared" si="661"/>
        <v>50.235621976551755</v>
      </c>
      <c r="AK715" s="2">
        <f t="shared" si="662"/>
        <v>57.981781959533691</v>
      </c>
      <c r="AL715" s="2">
        <f t="shared" si="663"/>
        <v>65.727941942515628</v>
      </c>
      <c r="AM715" s="2">
        <f t="shared" si="664"/>
        <v>70.062789916992188</v>
      </c>
      <c r="AN715" s="89"/>
      <c r="AO715" s="64">
        <f t="shared" ref="AO715" ca="1" si="673">AN713</f>
        <v>60.497889110067433</v>
      </c>
      <c r="AP715" s="88"/>
      <c r="AQ715" s="88"/>
      <c r="AR715" s="88"/>
      <c r="AS715" s="88"/>
      <c r="AT715" s="2"/>
      <c r="AU715" s="123"/>
      <c r="AV715" s="156"/>
    </row>
    <row r="716" spans="1:48">
      <c r="A716" s="14" t="str">
        <f>'data organization'!S717</f>
        <v>714:18:1.78:HI</v>
      </c>
      <c r="B716">
        <v>60.841533660888672</v>
      </c>
      <c r="C716">
        <v>60.372318267822266</v>
      </c>
      <c r="D716">
        <v>62.249179840087891</v>
      </c>
      <c r="E716">
        <v>65.690086364746094</v>
      </c>
      <c r="F716">
        <v>61.467155456542969</v>
      </c>
      <c r="G716">
        <v>58.964675903320313</v>
      </c>
      <c r="H716">
        <v>60.05950927734375</v>
      </c>
      <c r="I716">
        <v>58.495460510253906</v>
      </c>
      <c r="J716">
        <v>58.651866912841797</v>
      </c>
      <c r="K716">
        <v>65.064468383789063</v>
      </c>
      <c r="L716">
        <v>55.99298095703125</v>
      </c>
      <c r="M716">
        <v>49.580375671386719</v>
      </c>
      <c r="N716">
        <v>55.523765563964844</v>
      </c>
      <c r="O716">
        <v>52.864879608154297</v>
      </c>
      <c r="P716">
        <v>49.267566680908203</v>
      </c>
      <c r="Q716">
        <v>49.111160278320313</v>
      </c>
      <c r="R716">
        <v>54.898147583007813</v>
      </c>
      <c r="U716">
        <v>76.951248168945313</v>
      </c>
      <c r="V716">
        <v>57.087814331054687</v>
      </c>
      <c r="W716">
        <v>58.964675903320313</v>
      </c>
      <c r="Z716">
        <v>61.467155456542969</v>
      </c>
      <c r="AA716">
        <v>72.415504455566406</v>
      </c>
      <c r="AB716">
        <v>55.99298095703125</v>
      </c>
      <c r="AC716">
        <v>58.964675903320313</v>
      </c>
      <c r="AD716">
        <v>65.220870971679688</v>
      </c>
      <c r="AE716">
        <v>40.978103637695312</v>
      </c>
      <c r="AF716">
        <v>51.144428253173828</v>
      </c>
      <c r="AG716">
        <v>50.831615447998047</v>
      </c>
      <c r="AH716" s="2">
        <f t="shared" si="659"/>
        <v>7.3434499889823712</v>
      </c>
      <c r="AI716" s="2">
        <f t="shared" si="660"/>
        <v>40.978103637695312</v>
      </c>
      <c r="AJ716" s="2">
        <f t="shared" si="661"/>
        <v>47.167475173909956</v>
      </c>
      <c r="AK716" s="2">
        <f t="shared" si="662"/>
        <v>58.182650157383513</v>
      </c>
      <c r="AL716" s="2">
        <f t="shared" si="663"/>
        <v>69.197825140857077</v>
      </c>
      <c r="AM716" s="2">
        <f t="shared" si="664"/>
        <v>76.951248168945313</v>
      </c>
      <c r="AN716" s="89">
        <f ca="1">INDIRECT("'calcBLUE(2)'!R"&amp;ROW('calcBLUE(2)'!$V$17)+(ROW(AN716)-ROW($AN$116))/3&amp;"C"&amp;COLUMN('calcBLUE(2)'!$V$17),FALSE)</f>
        <v>59.405114910094518</v>
      </c>
      <c r="AO716" s="64">
        <f t="shared" ref="AO716" ca="1" si="674">AN716</f>
        <v>59.405114910094518</v>
      </c>
      <c r="AP716" s="88">
        <f>AK716-AK719</f>
        <v>1.1171780994960301</v>
      </c>
      <c r="AQ716" s="88">
        <f>AK717-AK720</f>
        <v>1.1029417855398975</v>
      </c>
      <c r="AR716" s="88">
        <f>AK718-AK721</f>
        <v>0.77703503199985846</v>
      </c>
      <c r="AS716" s="88">
        <f>data3!AM716</f>
        <v>3.0258386365829004E-2</v>
      </c>
      <c r="AT716" s="2"/>
      <c r="AU716" s="123"/>
      <c r="AV716" s="156"/>
    </row>
    <row r="717" spans="1:48">
      <c r="A717" s="14" t="str">
        <f>'data organization'!S718</f>
        <v>715:18:1.78:LO</v>
      </c>
      <c r="B717">
        <v>56.460289001464844</v>
      </c>
      <c r="C717">
        <v>57.753490447998047</v>
      </c>
      <c r="D717">
        <v>58.943695068359375</v>
      </c>
      <c r="E717">
        <v>64.368278503417969</v>
      </c>
      <c r="F717">
        <v>57.038223266601562</v>
      </c>
      <c r="G717">
        <v>57.106887817382812</v>
      </c>
      <c r="H717">
        <v>59.212635040283203</v>
      </c>
      <c r="I717">
        <v>54.182880401611328</v>
      </c>
      <c r="J717">
        <v>52.964065551757813</v>
      </c>
      <c r="K717">
        <v>59.0238037109375</v>
      </c>
      <c r="L717">
        <v>52.883956909179688</v>
      </c>
      <c r="M717">
        <v>51.052871704101562</v>
      </c>
      <c r="N717">
        <v>55.447471618652344</v>
      </c>
      <c r="O717">
        <v>49.473564147949219</v>
      </c>
      <c r="P717">
        <v>47.133213043212891</v>
      </c>
      <c r="Q717">
        <v>48.266193389892578</v>
      </c>
      <c r="R717">
        <v>54.194324493408203</v>
      </c>
      <c r="U717">
        <v>67.395286560058594</v>
      </c>
      <c r="V717">
        <v>57.278553009033203</v>
      </c>
      <c r="W717">
        <v>57.507438659667969</v>
      </c>
      <c r="Z717">
        <v>59.538795471191406</v>
      </c>
      <c r="AA717">
        <v>65.718696594238281</v>
      </c>
      <c r="AB717">
        <v>53.004119873046875</v>
      </c>
      <c r="AC717">
        <v>56.631954193115234</v>
      </c>
      <c r="AD717">
        <v>59.470130920410156</v>
      </c>
      <c r="AE717">
        <v>39.997711181640625</v>
      </c>
      <c r="AF717">
        <v>48.523689270019531</v>
      </c>
      <c r="AG717">
        <v>48.352024078369141</v>
      </c>
      <c r="AH717" s="2">
        <f t="shared" si="659"/>
        <v>5.9462354220051061</v>
      </c>
      <c r="AI717" s="2">
        <f t="shared" si="660"/>
        <v>39.997711181640625</v>
      </c>
      <c r="AJ717" s="2">
        <f t="shared" si="661"/>
        <v>46.399369864385264</v>
      </c>
      <c r="AK717" s="2">
        <f t="shared" si="662"/>
        <v>55.318722997392925</v>
      </c>
      <c r="AL717" s="2">
        <f t="shared" si="663"/>
        <v>64.238076130400586</v>
      </c>
      <c r="AM717" s="2">
        <f t="shared" si="664"/>
        <v>67.395286560058594</v>
      </c>
      <c r="AN717" s="89"/>
      <c r="AO717" s="64">
        <f t="shared" ref="AO717" ca="1" si="675">AN716</f>
        <v>59.405114910094518</v>
      </c>
      <c r="AP717" s="88"/>
      <c r="AQ717" s="88"/>
      <c r="AR717" s="88"/>
      <c r="AS717" s="88"/>
      <c r="AT717" s="2"/>
      <c r="AU717" s="123"/>
      <c r="AV717" s="156"/>
    </row>
    <row r="718" spans="1:48">
      <c r="A718" s="14" t="str">
        <f>'data organization'!S719</f>
        <v>716:18:1.78:HS</v>
      </c>
      <c r="B718">
        <v>57.241321563720703</v>
      </c>
      <c r="C718">
        <v>58.095138549804688</v>
      </c>
      <c r="D718">
        <v>65.320671081542969</v>
      </c>
      <c r="E718">
        <v>68.064239501953125</v>
      </c>
      <c r="F718">
        <v>55.817501068115234</v>
      </c>
      <c r="G718">
        <v>57.603187561035156</v>
      </c>
      <c r="H718">
        <v>66.992828369140625</v>
      </c>
      <c r="I718">
        <v>56.444267272949219</v>
      </c>
      <c r="J718">
        <v>51.789653778076172</v>
      </c>
      <c r="K718">
        <v>56.231403350830078</v>
      </c>
      <c r="L718">
        <v>53.764553070068359</v>
      </c>
      <c r="M718">
        <v>55.531318664550781</v>
      </c>
      <c r="N718">
        <v>56.654766082763672</v>
      </c>
      <c r="O718">
        <v>58.778667449951172</v>
      </c>
      <c r="P718">
        <v>51.522392272949219</v>
      </c>
      <c r="Q718">
        <v>53.736171722412109</v>
      </c>
      <c r="R718">
        <v>61.484397888183594</v>
      </c>
      <c r="U718">
        <v>56.851070404052734</v>
      </c>
      <c r="V718">
        <v>59.996719360351562</v>
      </c>
      <c r="W718">
        <v>62.035476684570312</v>
      </c>
      <c r="Z718">
        <v>61.148548126220703</v>
      </c>
      <c r="AA718">
        <v>56.829784393310547</v>
      </c>
      <c r="AB718">
        <v>54.528495788574219</v>
      </c>
      <c r="AC718">
        <v>55.777294158935547</v>
      </c>
      <c r="AD718">
        <v>50.365833282470703</v>
      </c>
      <c r="AE718">
        <v>50.181354522705078</v>
      </c>
      <c r="AF718">
        <v>52.364383697509766</v>
      </c>
      <c r="AG718">
        <v>52.111312866210938</v>
      </c>
      <c r="AH718" s="2">
        <f t="shared" si="659"/>
        <v>4.6915518682354644</v>
      </c>
      <c r="AI718" s="2">
        <f t="shared" si="660"/>
        <v>50.181354522705078</v>
      </c>
      <c r="AJ718" s="2">
        <f t="shared" si="661"/>
        <v>50.007770502395338</v>
      </c>
      <c r="AK718" s="2">
        <f t="shared" si="662"/>
        <v>57.045098304748535</v>
      </c>
      <c r="AL718" s="2">
        <f t="shared" si="663"/>
        <v>64.082426107101725</v>
      </c>
      <c r="AM718" s="2">
        <f t="shared" si="664"/>
        <v>68.064239501953125</v>
      </c>
      <c r="AN718" s="89"/>
      <c r="AO718" s="64">
        <f t="shared" ref="AO718" ca="1" si="676">AN716</f>
        <v>59.405114910094518</v>
      </c>
      <c r="AP718" s="88"/>
      <c r="AQ718" s="88"/>
      <c r="AR718" s="88"/>
      <c r="AS718" s="88"/>
      <c r="AT718" s="2"/>
      <c r="AU718" s="123"/>
      <c r="AV718" s="156"/>
    </row>
    <row r="719" spans="1:48">
      <c r="A719" s="14" t="str">
        <f>'data organization'!S720</f>
        <v>717:18:1.76:HI</v>
      </c>
      <c r="B719">
        <v>59.590293884277344</v>
      </c>
      <c r="C719">
        <v>59.121078491210938</v>
      </c>
      <c r="D719">
        <v>61.154346466064453</v>
      </c>
      <c r="E719">
        <v>64.438850402832031</v>
      </c>
      <c r="F719">
        <v>60.372318267822266</v>
      </c>
      <c r="G719">
        <v>57.869838714599609</v>
      </c>
      <c r="H719">
        <v>58.964675903320313</v>
      </c>
      <c r="I719">
        <v>57.400627136230469</v>
      </c>
      <c r="J719">
        <v>57.400627136230469</v>
      </c>
      <c r="K719">
        <v>63.813228607177734</v>
      </c>
      <c r="L719">
        <v>54.898147583007813</v>
      </c>
      <c r="M719">
        <v>48.641948699951172</v>
      </c>
      <c r="N719">
        <v>54.428932189941406</v>
      </c>
      <c r="O719">
        <v>51.770046234130859</v>
      </c>
      <c r="P719">
        <v>48.329135894775391</v>
      </c>
      <c r="Q719">
        <v>48.172733306884766</v>
      </c>
      <c r="R719">
        <v>53.803310394287109</v>
      </c>
      <c r="U719">
        <v>75.543601989746094</v>
      </c>
      <c r="V719">
        <v>55.99298095703125</v>
      </c>
      <c r="W719">
        <v>57.869838714599609</v>
      </c>
      <c r="Z719">
        <v>60.372318267822266</v>
      </c>
      <c r="AA719">
        <v>71.007858276367188</v>
      </c>
      <c r="AB719">
        <v>54.898147583007813</v>
      </c>
      <c r="AC719">
        <v>57.869838714599609</v>
      </c>
      <c r="AD719">
        <v>63.969635009765625</v>
      </c>
      <c r="AE719">
        <v>40.196079254150391</v>
      </c>
      <c r="AF719">
        <v>50.205997467041016</v>
      </c>
      <c r="AG719">
        <v>49.736782073974609</v>
      </c>
      <c r="AH719" s="2">
        <f t="shared" si="659"/>
        <v>7.2168477950648064</v>
      </c>
      <c r="AI719" s="2">
        <f t="shared" si="660"/>
        <v>40.196079254150391</v>
      </c>
      <c r="AJ719" s="2">
        <f t="shared" si="661"/>
        <v>46.240200365290278</v>
      </c>
      <c r="AK719" s="2">
        <f t="shared" si="662"/>
        <v>57.065472057887483</v>
      </c>
      <c r="AL719" s="2">
        <f t="shared" si="663"/>
        <v>67.890743750484688</v>
      </c>
      <c r="AM719" s="2">
        <f t="shared" si="664"/>
        <v>75.543601989746094</v>
      </c>
      <c r="AN719" s="89">
        <f ca="1">INDIRECT("'calcBLUE(2)'!R"&amp;ROW('calcBLUE(2)'!$V$17)+(ROW(AN719)-ROW($AN$116))/3&amp;"C"&amp;COLUMN('calcBLUE(2)'!$V$17),FALSE)</f>
        <v>58.402152436867354</v>
      </c>
      <c r="AO719" s="64">
        <f t="shared" ref="AO719" ca="1" si="677">AN719</f>
        <v>58.402152436867354</v>
      </c>
      <c r="AP719" s="88">
        <f>AK719-AK722</f>
        <v>1.1004208156040676</v>
      </c>
      <c r="AQ719" s="88">
        <f>AK720-AK723</f>
        <v>1.1002843039376415</v>
      </c>
      <c r="AR719" s="88">
        <f>AK721-AK724</f>
        <v>0.84528773171561511</v>
      </c>
      <c r="AS719" s="88">
        <f>data3!AM719</f>
        <v>3.5967473060853905E-2</v>
      </c>
      <c r="AT719" s="2"/>
      <c r="AU719" s="123"/>
      <c r="AV719" s="156"/>
    </row>
    <row r="720" spans="1:48">
      <c r="A720" s="14" t="str">
        <f>'data organization'!S721</f>
        <v>718:18:1.76:LO</v>
      </c>
      <c r="B720">
        <v>55.333026885986328</v>
      </c>
      <c r="C720">
        <v>56.694896697998047</v>
      </c>
      <c r="D720">
        <v>57.782100677490234</v>
      </c>
      <c r="E720">
        <v>63.017852783203125</v>
      </c>
      <c r="F720">
        <v>56.00823974609375</v>
      </c>
      <c r="G720">
        <v>55.933853149414063</v>
      </c>
      <c r="H720">
        <v>58.07965087890625</v>
      </c>
      <c r="I720">
        <v>53.101394653320313</v>
      </c>
      <c r="J720">
        <v>51.985580444335938</v>
      </c>
      <c r="K720">
        <v>57.793544769287109</v>
      </c>
      <c r="L720">
        <v>51.836803436279297</v>
      </c>
      <c r="M720">
        <v>50.097274780273438</v>
      </c>
      <c r="N720">
        <v>54.354541778564453</v>
      </c>
      <c r="O720">
        <v>48.489356994628906</v>
      </c>
      <c r="P720">
        <v>46.206226348876953</v>
      </c>
      <c r="Q720">
        <v>47.253376007080078</v>
      </c>
      <c r="R720">
        <v>53.124282836914063</v>
      </c>
      <c r="U720">
        <v>66.04486083984375</v>
      </c>
      <c r="V720">
        <v>56.145572662353516</v>
      </c>
      <c r="W720">
        <v>56.328678131103516</v>
      </c>
      <c r="Z720">
        <v>58.279926300048828</v>
      </c>
      <c r="AA720">
        <v>64.2252197265625</v>
      </c>
      <c r="AB720">
        <v>51.997024536132812</v>
      </c>
      <c r="AC720">
        <v>55.527580261230469</v>
      </c>
      <c r="AD720">
        <v>58.228427886962891</v>
      </c>
      <c r="AE720">
        <v>39.236667633056641</v>
      </c>
      <c r="AF720">
        <v>47.510871887207031</v>
      </c>
      <c r="AG720">
        <v>47.425041198730469</v>
      </c>
      <c r="AH720" s="2">
        <f t="shared" si="659"/>
        <v>5.8053689315153933</v>
      </c>
      <c r="AI720" s="2">
        <f t="shared" si="660"/>
        <v>39.236667633056641</v>
      </c>
      <c r="AJ720" s="2">
        <f t="shared" si="661"/>
        <v>45.507727814579937</v>
      </c>
      <c r="AK720" s="2">
        <f t="shared" si="662"/>
        <v>54.215781211853027</v>
      </c>
      <c r="AL720" s="2">
        <f t="shared" si="663"/>
        <v>62.923834609126118</v>
      </c>
      <c r="AM720" s="2">
        <f t="shared" si="664"/>
        <v>66.04486083984375</v>
      </c>
      <c r="AN720" s="89"/>
      <c r="AO720" s="64">
        <f t="shared" ref="AO720" ca="1" si="678">AN719</f>
        <v>58.402152436867354</v>
      </c>
      <c r="AP720" s="88"/>
      <c r="AQ720" s="88"/>
      <c r="AR720" s="88"/>
      <c r="AS720" s="88"/>
      <c r="AT720" s="2"/>
      <c r="AU720" s="123"/>
      <c r="AV720" s="156"/>
    </row>
    <row r="721" spans="1:48">
      <c r="A721" s="14" t="str">
        <f>'data organization'!S722</f>
        <v>719:18:1.76:HS</v>
      </c>
      <c r="B721">
        <v>57.317005157470703</v>
      </c>
      <c r="C721">
        <v>56.777751922607422</v>
      </c>
      <c r="D721">
        <v>63.199131011962891</v>
      </c>
      <c r="E721">
        <v>65.8504638671875</v>
      </c>
      <c r="F721">
        <v>55.169452667236328</v>
      </c>
      <c r="G721">
        <v>56.226673126220703</v>
      </c>
      <c r="H721">
        <v>65.796066284179688</v>
      </c>
      <c r="I721">
        <v>55.377586364746094</v>
      </c>
      <c r="J721">
        <v>50.983139038085938</v>
      </c>
      <c r="K721">
        <v>57.882278442382813</v>
      </c>
      <c r="L721">
        <v>52.87762451171875</v>
      </c>
      <c r="M721">
        <v>54.705883026123047</v>
      </c>
      <c r="N721">
        <v>55.949951171875</v>
      </c>
      <c r="O721">
        <v>58.12115478515625</v>
      </c>
      <c r="P721">
        <v>51.569694519042969</v>
      </c>
      <c r="Q721">
        <v>53.452354431152344</v>
      </c>
      <c r="R721">
        <v>59.559165954589844</v>
      </c>
      <c r="U721">
        <v>56.342563629150391</v>
      </c>
      <c r="V721">
        <v>58.598915100097656</v>
      </c>
      <c r="W721">
        <v>59.835887908935547</v>
      </c>
      <c r="Z721">
        <v>59.89501953125</v>
      </c>
      <c r="AA721">
        <v>55.95941162109375</v>
      </c>
      <c r="AB721">
        <v>55.410697937011719</v>
      </c>
      <c r="AC721">
        <v>55.018081665039063</v>
      </c>
      <c r="AD721">
        <v>49.637371063232422</v>
      </c>
      <c r="AE721">
        <v>49.109939575195312</v>
      </c>
      <c r="AF721">
        <v>52.482643127441406</v>
      </c>
      <c r="AG721">
        <v>52.399864196777344</v>
      </c>
      <c r="AH721" s="2">
        <f t="shared" si="659"/>
        <v>4.2210240024621699</v>
      </c>
      <c r="AI721" s="2">
        <f t="shared" si="660"/>
        <v>49.109939575195312</v>
      </c>
      <c r="AJ721" s="2">
        <f t="shared" si="661"/>
        <v>49.936527269055418</v>
      </c>
      <c r="AK721" s="2">
        <f t="shared" si="662"/>
        <v>56.268063272748677</v>
      </c>
      <c r="AL721" s="2">
        <f t="shared" si="663"/>
        <v>62.599599276441936</v>
      </c>
      <c r="AM721" s="2">
        <f t="shared" si="664"/>
        <v>65.8504638671875</v>
      </c>
      <c r="AN721" s="89"/>
      <c r="AO721" s="64">
        <f t="shared" ref="AO721" ca="1" si="679">AN719</f>
        <v>58.402152436867354</v>
      </c>
      <c r="AP721" s="88"/>
      <c r="AQ721" s="88"/>
      <c r="AR721" s="88"/>
      <c r="AS721" s="88"/>
      <c r="AT721" s="2"/>
      <c r="AU721" s="123"/>
      <c r="AV721" s="156"/>
    </row>
    <row r="722" spans="1:48">
      <c r="A722" s="14" t="str">
        <f>'data organization'!S723</f>
        <v>720:18:1.74:HI</v>
      </c>
      <c r="B722">
        <v>58.495460510253906</v>
      </c>
      <c r="C722">
        <v>58.0262451171875</v>
      </c>
      <c r="D722">
        <v>59.903106689453125</v>
      </c>
      <c r="E722">
        <v>63.187610626220703</v>
      </c>
      <c r="F722">
        <v>59.121078491210938</v>
      </c>
      <c r="G722">
        <v>56.775005340576172</v>
      </c>
      <c r="H722">
        <v>57.713436126708984</v>
      </c>
      <c r="I722">
        <v>56.305789947509766</v>
      </c>
      <c r="J722">
        <v>56.305789947509766</v>
      </c>
      <c r="K722">
        <v>62.561988830566406</v>
      </c>
      <c r="L722">
        <v>53.959716796875</v>
      </c>
      <c r="M722">
        <v>47.703517913818359</v>
      </c>
      <c r="N722">
        <v>53.490501403808594</v>
      </c>
      <c r="O722">
        <v>50.831615447998047</v>
      </c>
      <c r="P722">
        <v>47.390708923339844</v>
      </c>
      <c r="Q722">
        <v>47.234302520751953</v>
      </c>
      <c r="R722">
        <v>52.864879608154297</v>
      </c>
      <c r="U722">
        <v>73.97955322265625</v>
      </c>
      <c r="V722">
        <v>54.898147583007813</v>
      </c>
      <c r="W722">
        <v>56.775005340576172</v>
      </c>
      <c r="Z722">
        <v>59.121078491210938</v>
      </c>
      <c r="AA722">
        <v>69.600212097167969</v>
      </c>
      <c r="AB722">
        <v>53.959716796875</v>
      </c>
      <c r="AC722">
        <v>56.618598937988281</v>
      </c>
      <c r="AD722">
        <v>62.718395233154297</v>
      </c>
      <c r="AE722">
        <v>39.414054870605469</v>
      </c>
      <c r="AF722">
        <v>49.267566680908203</v>
      </c>
      <c r="AG722">
        <v>48.798351287841797</v>
      </c>
      <c r="AH722" s="2">
        <f t="shared" si="659"/>
        <v>7.0507703231041434</v>
      </c>
      <c r="AI722" s="2">
        <f t="shared" si="660"/>
        <v>39.414054870605469</v>
      </c>
      <c r="AJ722" s="2">
        <f t="shared" si="661"/>
        <v>45.388895757627196</v>
      </c>
      <c r="AK722" s="2">
        <f t="shared" si="662"/>
        <v>55.965051242283415</v>
      </c>
      <c r="AL722" s="2">
        <f t="shared" si="663"/>
        <v>66.541206726939635</v>
      </c>
      <c r="AM722" s="2">
        <f t="shared" si="664"/>
        <v>73.97955322265625</v>
      </c>
      <c r="AN722" s="89">
        <f ca="1">INDIRECT("'calcBLUE(2)'!R"&amp;ROW('calcBLUE(2)'!$V$17)+(ROW(AN722)-ROW($AN$116))/3&amp;"C"&amp;COLUMN('calcBLUE(2)'!$V$17),FALSE)</f>
        <v>57.209953180082671</v>
      </c>
      <c r="AO722" s="64">
        <f t="shared" ref="AO722" ca="1" si="680">AN722</f>
        <v>57.209953180082671</v>
      </c>
      <c r="AP722" s="88">
        <f>AK722-AK725</f>
        <v>1.0948346001761351</v>
      </c>
      <c r="AQ722" s="88">
        <f>AK723-AK726</f>
        <v>1.0649296896798219</v>
      </c>
      <c r="AR722" s="88">
        <f>AK724-AK727</f>
        <v>0.90348652430942877</v>
      </c>
      <c r="AS722" s="88">
        <f>data3!AM722</f>
        <v>3.3967702619491114E-2</v>
      </c>
      <c r="AT722" s="2"/>
      <c r="AU722" s="123"/>
      <c r="AV722" s="156"/>
    </row>
    <row r="723" spans="1:48">
      <c r="A723" s="14" t="str">
        <f>'data organization'!S724</f>
        <v>721:18:1.74:LO</v>
      </c>
      <c r="B723">
        <v>54.274433135986328</v>
      </c>
      <c r="C723">
        <v>55.533302307128906</v>
      </c>
      <c r="D723">
        <v>56.591896057128906</v>
      </c>
      <c r="E723">
        <v>61.810482025146484</v>
      </c>
      <c r="F723">
        <v>54.663539886474609</v>
      </c>
      <c r="G723">
        <v>54.909591674804688</v>
      </c>
      <c r="H723">
        <v>56.860836029052734</v>
      </c>
      <c r="I723">
        <v>52.077133178710937</v>
      </c>
      <c r="J723">
        <v>50.858318328857422</v>
      </c>
      <c r="K723">
        <v>56.534675598144531</v>
      </c>
      <c r="L723">
        <v>50.692378997802734</v>
      </c>
      <c r="M723">
        <v>49.0787353515625</v>
      </c>
      <c r="N723">
        <v>53.267337799072266</v>
      </c>
      <c r="O723">
        <v>47.470817565917969</v>
      </c>
      <c r="P723">
        <v>45.296405792236328</v>
      </c>
      <c r="Q723">
        <v>46.320667266845703</v>
      </c>
      <c r="R723">
        <v>52.140079498291016</v>
      </c>
      <c r="U723">
        <v>64.579994201660156</v>
      </c>
      <c r="V723">
        <v>54.978256225585938</v>
      </c>
      <c r="W723">
        <v>55.104141235351563</v>
      </c>
      <c r="Z723">
        <v>57.095443725585937</v>
      </c>
      <c r="AA723">
        <v>63.195240020751953</v>
      </c>
      <c r="AB723">
        <v>50.955596923828125</v>
      </c>
      <c r="AC723">
        <v>54.423210144042969</v>
      </c>
      <c r="AD723">
        <v>56.9981689453125</v>
      </c>
      <c r="AE723">
        <v>38.452735900878906</v>
      </c>
      <c r="AF723">
        <v>46.606773376464844</v>
      </c>
      <c r="AG723">
        <v>46.463722229003906</v>
      </c>
      <c r="AH723" s="2">
        <f t="shared" si="659"/>
        <v>5.68966716429125</v>
      </c>
      <c r="AI723" s="2">
        <f t="shared" si="660"/>
        <v>38.452735900878906</v>
      </c>
      <c r="AJ723" s="2">
        <f t="shared" si="661"/>
        <v>44.58099616147851</v>
      </c>
      <c r="AK723" s="2">
        <f t="shared" si="662"/>
        <v>53.115496907915386</v>
      </c>
      <c r="AL723" s="2">
        <f t="shared" si="663"/>
        <v>61.649997654352262</v>
      </c>
      <c r="AM723" s="2">
        <f t="shared" si="664"/>
        <v>64.579994201660156</v>
      </c>
      <c r="AN723" s="89"/>
      <c r="AO723" s="64">
        <f t="shared" ref="AO723" ca="1" si="681">AN722</f>
        <v>57.209953180082671</v>
      </c>
      <c r="AP723" s="88"/>
      <c r="AQ723" s="88"/>
      <c r="AR723" s="88"/>
      <c r="AS723" s="88"/>
      <c r="AT723" s="2"/>
      <c r="AU723" s="123"/>
      <c r="AV723" s="156"/>
    </row>
    <row r="724" spans="1:48">
      <c r="A724" s="14" t="str">
        <f>'data organization'!S725</f>
        <v>722:18:1.74:HS</v>
      </c>
      <c r="B724">
        <v>57.092315673828125</v>
      </c>
      <c r="C724">
        <v>55.777294158935547</v>
      </c>
      <c r="D724">
        <v>60.841075897216797</v>
      </c>
      <c r="E724">
        <v>63.998550415039063</v>
      </c>
      <c r="F724">
        <v>54.575798034667969</v>
      </c>
      <c r="G724">
        <v>55.275882720947266</v>
      </c>
      <c r="H724">
        <v>64.703361511230469</v>
      </c>
      <c r="I724">
        <v>54.970779418945313</v>
      </c>
      <c r="J724">
        <v>50.91455078125</v>
      </c>
      <c r="K724">
        <v>57.132526397705078</v>
      </c>
      <c r="L724">
        <v>52.832683563232422</v>
      </c>
      <c r="M724">
        <v>53.520942687988281</v>
      </c>
      <c r="N724">
        <v>54.833599090576172</v>
      </c>
      <c r="O724">
        <v>57.413978576660156</v>
      </c>
      <c r="P724">
        <v>50.649654388427734</v>
      </c>
      <c r="Q724">
        <v>53.362476348876953</v>
      </c>
      <c r="R724">
        <v>57.9603271484375</v>
      </c>
      <c r="U724">
        <v>57.503852844238281</v>
      </c>
      <c r="V724">
        <v>57.222400665283203</v>
      </c>
      <c r="W724">
        <v>58.128253936767578</v>
      </c>
      <c r="Z724">
        <v>58.601280212402344</v>
      </c>
      <c r="AA724">
        <v>55.03936767578125</v>
      </c>
      <c r="AB724">
        <v>54.178455352783203</v>
      </c>
      <c r="AC724">
        <v>54.098037719726562</v>
      </c>
      <c r="AD724">
        <v>49.211643218994141</v>
      </c>
      <c r="AE724">
        <v>47.839855194091797</v>
      </c>
      <c r="AF724">
        <v>51.780193328857422</v>
      </c>
      <c r="AG724">
        <v>52.378578186035156</v>
      </c>
      <c r="AH724" s="2">
        <f t="shared" si="659"/>
        <v>3.9029701209529448</v>
      </c>
      <c r="AI724" s="2">
        <f t="shared" si="660"/>
        <v>47.839855194091797</v>
      </c>
      <c r="AJ724" s="2">
        <f t="shared" si="661"/>
        <v>49.568320359603646</v>
      </c>
      <c r="AK724" s="2">
        <f t="shared" si="662"/>
        <v>55.422775541033062</v>
      </c>
      <c r="AL724" s="2">
        <f t="shared" si="663"/>
        <v>61.277230722462477</v>
      </c>
      <c r="AM724" s="2">
        <f t="shared" si="664"/>
        <v>64.703361511230469</v>
      </c>
      <c r="AN724" s="89"/>
      <c r="AO724" s="64">
        <f t="shared" ref="AO724" ca="1" si="682">AN722</f>
        <v>57.209953180082671</v>
      </c>
      <c r="AP724" s="88"/>
      <c r="AQ724" s="88"/>
      <c r="AR724" s="88"/>
      <c r="AS724" s="88"/>
      <c r="AT724" s="2"/>
      <c r="AU724" s="123"/>
      <c r="AV724" s="156"/>
    </row>
    <row r="725" spans="1:48">
      <c r="A725" s="14" t="str">
        <f>'data organization'!S726</f>
        <v>723:18:1.72:HI</v>
      </c>
      <c r="B725">
        <v>57.400627136230469</v>
      </c>
      <c r="C725">
        <v>56.931411743164062</v>
      </c>
      <c r="D725">
        <v>58.808269500732422</v>
      </c>
      <c r="E725">
        <v>61.936370849609375</v>
      </c>
      <c r="F725">
        <v>58.0262451171875</v>
      </c>
      <c r="G725">
        <v>55.680171966552734</v>
      </c>
      <c r="H725">
        <v>56.618598937988281</v>
      </c>
      <c r="I725">
        <v>55.210956573486328</v>
      </c>
      <c r="J725">
        <v>55.210956573486328</v>
      </c>
      <c r="K725">
        <v>61.310749053955078</v>
      </c>
      <c r="L725">
        <v>52.864879608154297</v>
      </c>
      <c r="M725">
        <v>46.765087127685547</v>
      </c>
      <c r="N725">
        <v>52.395668029785156</v>
      </c>
      <c r="O725">
        <v>49.736782073974609</v>
      </c>
      <c r="P725">
        <v>46.452278137207031</v>
      </c>
      <c r="Q725">
        <v>46.295871734619141</v>
      </c>
      <c r="R725">
        <v>51.770046234130859</v>
      </c>
      <c r="U725">
        <v>72.571907043457031</v>
      </c>
      <c r="V725">
        <v>53.803310394287109</v>
      </c>
      <c r="W725">
        <v>55.680171966552734</v>
      </c>
      <c r="Z725">
        <v>58.0262451171875</v>
      </c>
      <c r="AA725">
        <v>68.348976135253906</v>
      </c>
      <c r="AB725">
        <v>52.864879608154297</v>
      </c>
      <c r="AC725">
        <v>55.523765563964844</v>
      </c>
      <c r="AD725">
        <v>61.467155456542969</v>
      </c>
      <c r="AE725">
        <v>38.632030487060547</v>
      </c>
      <c r="AF725">
        <v>48.172733306884766</v>
      </c>
      <c r="AG725">
        <v>47.859920501708984</v>
      </c>
      <c r="AH725" s="2">
        <f t="shared" si="659"/>
        <v>6.9391201477034006</v>
      </c>
      <c r="AI725" s="2">
        <f t="shared" si="660"/>
        <v>38.632030487060547</v>
      </c>
      <c r="AJ725" s="2">
        <f t="shared" si="661"/>
        <v>44.461536420552179</v>
      </c>
      <c r="AK725" s="2">
        <f t="shared" si="662"/>
        <v>54.87021664210728</v>
      </c>
      <c r="AL725" s="2">
        <f t="shared" si="663"/>
        <v>65.278896863662382</v>
      </c>
      <c r="AM725" s="2">
        <f t="shared" si="664"/>
        <v>72.571907043457031</v>
      </c>
      <c r="AN725" s="89">
        <f ca="1">INDIRECT("'calcBLUE(2)'!R"&amp;ROW('calcBLUE(2)'!$V$17)+(ROW(AN725)-ROW($AN$116))/3&amp;"C"&amp;COLUMN('calcBLUE(2)'!$V$17),FALSE)</f>
        <v>56.084039503880717</v>
      </c>
      <c r="AO725" s="64">
        <f t="shared" ref="AO725" ca="1" si="683">AN725</f>
        <v>56.084039503880717</v>
      </c>
      <c r="AP725" s="88">
        <f>AK725-AK728</f>
        <v>1.1004213605608228</v>
      </c>
      <c r="AQ725" s="88">
        <f>AK726-AK729</f>
        <v>1.0643170220511351</v>
      </c>
      <c r="AR725" s="88">
        <f>AK727-AK730</f>
        <v>0.71892057146344968</v>
      </c>
      <c r="AS725" s="88">
        <f>data3!AM725</f>
        <v>3.056426202097251E-2</v>
      </c>
      <c r="AT725" s="2"/>
      <c r="AU725" s="123"/>
      <c r="AV725" s="156"/>
    </row>
    <row r="726" spans="1:48">
      <c r="A726" s="14" t="str">
        <f>'data organization'!S727</f>
        <v>724:18:1.72:LO</v>
      </c>
      <c r="B726">
        <v>53.210117340087891</v>
      </c>
      <c r="C726">
        <v>54.537651062011719</v>
      </c>
      <c r="D726">
        <v>55.407417297363281</v>
      </c>
      <c r="E726">
        <v>60.723278045654297</v>
      </c>
      <c r="F726">
        <v>53.599220275878906</v>
      </c>
      <c r="G726">
        <v>53.873882293701172</v>
      </c>
      <c r="H726">
        <v>55.630580902099609</v>
      </c>
      <c r="I726">
        <v>51.05859375</v>
      </c>
      <c r="J726">
        <v>49.799724578857422</v>
      </c>
      <c r="K726">
        <v>55.218585968017578</v>
      </c>
      <c r="L726">
        <v>49.673839569091797</v>
      </c>
      <c r="M726">
        <v>48.037307739257813</v>
      </c>
      <c r="N726">
        <v>52.208744049072266</v>
      </c>
      <c r="O726">
        <v>46.486610412597656</v>
      </c>
      <c r="P726">
        <v>44.472419738769531</v>
      </c>
      <c r="Q726">
        <v>45.433738708496094</v>
      </c>
      <c r="R726">
        <v>51.110092163085937</v>
      </c>
      <c r="U726">
        <v>63.189517974853516</v>
      </c>
      <c r="V726">
        <v>53.805217742919922</v>
      </c>
      <c r="W726">
        <v>53.9139404296875</v>
      </c>
      <c r="Z726">
        <v>55.91668701171875</v>
      </c>
      <c r="AA726">
        <v>62.090866088867188</v>
      </c>
      <c r="AB726">
        <v>49.874111175537109</v>
      </c>
      <c r="AC726">
        <v>53.301670074462891</v>
      </c>
      <c r="AD726">
        <v>55.870906829833984</v>
      </c>
      <c r="AE726">
        <v>37.691692352294922</v>
      </c>
      <c r="AF726">
        <v>45.702678680419922</v>
      </c>
      <c r="AG726">
        <v>45.576789855957031</v>
      </c>
      <c r="AH726" s="2">
        <f t="shared" si="659"/>
        <v>5.5748610669161236</v>
      </c>
      <c r="AI726" s="2">
        <f t="shared" si="660"/>
        <v>37.691692352294922</v>
      </c>
      <c r="AJ726" s="2">
        <f t="shared" si="661"/>
        <v>43.688275617861379</v>
      </c>
      <c r="AK726" s="2">
        <f t="shared" si="662"/>
        <v>52.050567218235564</v>
      </c>
      <c r="AL726" s="2">
        <f t="shared" si="663"/>
        <v>60.412858818609749</v>
      </c>
      <c r="AM726" s="2">
        <f t="shared" si="664"/>
        <v>63.189517974853516</v>
      </c>
      <c r="AN726" s="89"/>
      <c r="AO726" s="64">
        <f t="shared" ref="AO726" ca="1" si="684">AN725</f>
        <v>56.084039503880717</v>
      </c>
      <c r="AP726" s="88"/>
      <c r="AQ726" s="88"/>
      <c r="AR726" s="88"/>
      <c r="AS726" s="88"/>
      <c r="AT726" s="2"/>
      <c r="AU726" s="123"/>
      <c r="AV726" s="156"/>
    </row>
    <row r="727" spans="1:48">
      <c r="A727" s="14" t="str">
        <f>'data organization'!S728</f>
        <v>725:18:1.72:HS</v>
      </c>
      <c r="B727">
        <v>55.779659271240234</v>
      </c>
      <c r="C727">
        <v>55.157627105712891</v>
      </c>
      <c r="D727">
        <v>58.766841888427734</v>
      </c>
      <c r="E727">
        <v>62.00946044921875</v>
      </c>
      <c r="F727">
        <v>54.187915802001953</v>
      </c>
      <c r="G727">
        <v>54.585258483886719</v>
      </c>
      <c r="H727">
        <v>64.11444091796875</v>
      </c>
      <c r="I727">
        <v>53.98687744140625</v>
      </c>
      <c r="J727">
        <v>51.141605377197266</v>
      </c>
      <c r="K727">
        <v>55.90264892578125</v>
      </c>
      <c r="L727">
        <v>52.551231384277344</v>
      </c>
      <c r="M727">
        <v>52.97222900390625</v>
      </c>
      <c r="N727">
        <v>53.991607666015625</v>
      </c>
      <c r="O727">
        <v>56.136798858642578</v>
      </c>
      <c r="P727">
        <v>50.257038116455078</v>
      </c>
      <c r="Q727">
        <v>52.993515014648437</v>
      </c>
      <c r="R727">
        <v>56.9835205078125</v>
      </c>
      <c r="U727">
        <v>57.764019012451172</v>
      </c>
      <c r="V727">
        <v>56.311817169189453</v>
      </c>
      <c r="W727">
        <v>56.768291473388672</v>
      </c>
      <c r="Z727">
        <v>56.437171936035156</v>
      </c>
      <c r="AA727">
        <v>54.069656372070313</v>
      </c>
      <c r="AB727">
        <v>51.862972259521484</v>
      </c>
      <c r="AC727">
        <v>53.809490203857422</v>
      </c>
      <c r="AD727">
        <v>48.700771331787109</v>
      </c>
      <c r="AE727">
        <v>46.92218017578125</v>
      </c>
      <c r="AF727">
        <v>50.290149688720703</v>
      </c>
      <c r="AG727">
        <v>52.085296630859375</v>
      </c>
      <c r="AH727" s="2">
        <f t="shared" si="659"/>
        <v>3.6680647920158731</v>
      </c>
      <c r="AI727" s="2">
        <f t="shared" si="660"/>
        <v>46.92218017578125</v>
      </c>
      <c r="AJ727" s="2">
        <f t="shared" si="661"/>
        <v>49.017191828699822</v>
      </c>
      <c r="AK727" s="2">
        <f t="shared" si="662"/>
        <v>54.519289016723633</v>
      </c>
      <c r="AL727" s="2">
        <f t="shared" si="663"/>
        <v>60.021386204747444</v>
      </c>
      <c r="AM727" s="2">
        <f t="shared" si="664"/>
        <v>64.11444091796875</v>
      </c>
      <c r="AN727" s="89"/>
      <c r="AO727" s="64">
        <f t="shared" ref="AO727" ca="1" si="685">AN725</f>
        <v>56.084039503880717</v>
      </c>
      <c r="AP727" s="88"/>
      <c r="AQ727" s="88"/>
      <c r="AR727" s="88"/>
      <c r="AS727" s="88"/>
      <c r="AT727" s="2"/>
      <c r="AU727" s="123"/>
      <c r="AV727" s="156"/>
    </row>
    <row r="728" spans="1:48">
      <c r="A728" s="14" t="str">
        <f>'data organization'!S729</f>
        <v>726:18:1.7:HI</v>
      </c>
      <c r="B728">
        <v>56.149387359619141</v>
      </c>
      <c r="C728">
        <v>55.836574554443359</v>
      </c>
      <c r="D728">
        <v>57.557029724121094</v>
      </c>
      <c r="E728">
        <v>60.685131072998047</v>
      </c>
      <c r="F728">
        <v>56.775005340576172</v>
      </c>
      <c r="G728">
        <v>54.585334777832031</v>
      </c>
      <c r="H728">
        <v>55.523765563964844</v>
      </c>
      <c r="I728">
        <v>54.116119384765625</v>
      </c>
      <c r="J728">
        <v>54.116119384765625</v>
      </c>
      <c r="K728">
        <v>60.05950927734375</v>
      </c>
      <c r="L728">
        <v>51.770046234130859</v>
      </c>
      <c r="M728">
        <v>45.826656341552734</v>
      </c>
      <c r="N728">
        <v>51.300830841064453</v>
      </c>
      <c r="O728">
        <v>48.798351287841797</v>
      </c>
      <c r="P728">
        <v>45.513847351074219</v>
      </c>
      <c r="Q728">
        <v>45.357440948486328</v>
      </c>
      <c r="R728">
        <v>50.831615447998047</v>
      </c>
      <c r="U728">
        <v>71.164260864257813</v>
      </c>
      <c r="V728">
        <v>52.864879608154297</v>
      </c>
      <c r="W728">
        <v>54.585334777832031</v>
      </c>
      <c r="Z728">
        <v>56.775005340576172</v>
      </c>
      <c r="AA728">
        <v>66.941329956054688</v>
      </c>
      <c r="AB728">
        <v>51.770046234130859</v>
      </c>
      <c r="AC728">
        <v>54.428932189941406</v>
      </c>
      <c r="AD728">
        <v>60.215915679931641</v>
      </c>
      <c r="AE728">
        <v>37.850002288818359</v>
      </c>
      <c r="AF728">
        <v>47.234302520751953</v>
      </c>
      <c r="AG728">
        <v>46.921493530273437</v>
      </c>
      <c r="AH728" s="2">
        <f t="shared" si="659"/>
        <v>6.7925522171697406</v>
      </c>
      <c r="AI728" s="2">
        <f t="shared" si="660"/>
        <v>37.850002288818359</v>
      </c>
      <c r="AJ728" s="2">
        <f t="shared" si="661"/>
        <v>43.580966955791851</v>
      </c>
      <c r="AK728" s="2">
        <f t="shared" si="662"/>
        <v>53.769795281546457</v>
      </c>
      <c r="AL728" s="2">
        <f t="shared" si="663"/>
        <v>63.958623607301064</v>
      </c>
      <c r="AM728" s="2">
        <f t="shared" si="664"/>
        <v>71.164260864257813</v>
      </c>
      <c r="AN728" s="89">
        <f ca="1">INDIRECT("'calcBLUE(2)'!R"&amp;ROW('calcBLUE(2)'!$V$17)+(ROW(AN728)-ROW($AN$116))/3&amp;"C"&amp;COLUMN('calcBLUE(2)'!$V$17),FALSE)</f>
        <v>55.070938294242644</v>
      </c>
      <c r="AO728" s="64">
        <f t="shared" ref="AO728" ca="1" si="686">AN728</f>
        <v>55.070938294242644</v>
      </c>
      <c r="AP728" s="88">
        <f>AK728-AK731</f>
        <v>1.0892483847481884</v>
      </c>
      <c r="AQ728" s="88">
        <f>AK729-AK732</f>
        <v>1.0569594247000538</v>
      </c>
      <c r="AR728" s="88">
        <f>AK730-AK733</f>
        <v>0.57743413107735364</v>
      </c>
      <c r="AS728" s="88">
        <f>data3!AM728</f>
        <v>3.7032584990224438E-2</v>
      </c>
      <c r="AT728" s="2"/>
      <c r="AU728" s="123"/>
      <c r="AV728" s="156"/>
    </row>
    <row r="729" spans="1:48">
      <c r="A729" s="14" t="str">
        <f>'data organization'!S730</f>
        <v>727:18:1.7:LO</v>
      </c>
      <c r="B729">
        <v>52.151523590087891</v>
      </c>
      <c r="C729">
        <v>53.353168487548828</v>
      </c>
      <c r="D729">
        <v>54.257266998291016</v>
      </c>
      <c r="E729">
        <v>59.349964141845703</v>
      </c>
      <c r="F729">
        <v>52.552070617675781</v>
      </c>
      <c r="G729">
        <v>52.723735809326172</v>
      </c>
      <c r="H729">
        <v>54.434654235839844</v>
      </c>
      <c r="I729">
        <v>50.051498413085938</v>
      </c>
      <c r="J729">
        <v>48.729686737060547</v>
      </c>
      <c r="K729">
        <v>54.137104034423828</v>
      </c>
      <c r="L729">
        <v>48.615242004394531</v>
      </c>
      <c r="M729">
        <v>47.058822631835937</v>
      </c>
      <c r="N729">
        <v>51.178760528564453</v>
      </c>
      <c r="O729">
        <v>45.542457580566406</v>
      </c>
      <c r="P729">
        <v>43.614097595214844</v>
      </c>
      <c r="Q729">
        <v>44.569694519042969</v>
      </c>
      <c r="R729">
        <v>50.02288818359375</v>
      </c>
      <c r="U729">
        <v>61.99359130859375</v>
      </c>
      <c r="V729">
        <v>52.798122406005859</v>
      </c>
      <c r="W729">
        <v>52.838176727294922</v>
      </c>
      <c r="Z729">
        <v>54.743648529052734</v>
      </c>
      <c r="AA729">
        <v>60.711833953857422</v>
      </c>
      <c r="AB729">
        <v>48.832683563232422</v>
      </c>
      <c r="AC729">
        <v>52.283130645751953</v>
      </c>
      <c r="AD729">
        <v>54.594871520996094</v>
      </c>
      <c r="AE729">
        <v>36.942092895507813</v>
      </c>
      <c r="AF729">
        <v>44.827190399169922</v>
      </c>
      <c r="AG729">
        <v>44.707027435302734</v>
      </c>
      <c r="AH729" s="2">
        <f t="shared" si="659"/>
        <v>5.438397359024826</v>
      </c>
      <c r="AI729" s="2">
        <f t="shared" si="660"/>
        <v>36.942092895507813</v>
      </c>
      <c r="AJ729" s="2">
        <f t="shared" si="661"/>
        <v>42.828654157647193</v>
      </c>
      <c r="AK729" s="2">
        <f t="shared" si="662"/>
        <v>50.986250196184429</v>
      </c>
      <c r="AL729" s="2">
        <f t="shared" si="663"/>
        <v>59.143846234721664</v>
      </c>
      <c r="AM729" s="2">
        <f t="shared" si="664"/>
        <v>61.99359130859375</v>
      </c>
      <c r="AN729" s="89"/>
      <c r="AO729" s="64">
        <f t="shared" ref="AO729" ca="1" si="687">AN728</f>
        <v>55.070938294242644</v>
      </c>
      <c r="AP729" s="88"/>
      <c r="AQ729" s="88"/>
      <c r="AR729" s="88"/>
      <c r="AS729" s="88"/>
      <c r="AT729" s="2"/>
      <c r="AU729" s="123"/>
      <c r="AV729" s="156"/>
    </row>
    <row r="730" spans="1:48">
      <c r="A730" s="14" t="str">
        <f>'data organization'!S731</f>
        <v>728:18:1.7:HS</v>
      </c>
      <c r="B730">
        <v>54.372394561767578</v>
      </c>
      <c r="C730">
        <v>54.336917877197266</v>
      </c>
      <c r="D730">
        <v>57.905929565429688</v>
      </c>
      <c r="E730">
        <v>60.528877258300781</v>
      </c>
      <c r="F730">
        <v>53.206378936767578</v>
      </c>
      <c r="G730">
        <v>54.526130676269531</v>
      </c>
      <c r="H730">
        <v>63.482948303222656</v>
      </c>
      <c r="I730">
        <v>53.201648712158203</v>
      </c>
      <c r="J730">
        <v>50.649654388427734</v>
      </c>
      <c r="K730">
        <v>54.247043609619141</v>
      </c>
      <c r="L730">
        <v>51.941024780273437</v>
      </c>
      <c r="M730">
        <v>53.274967193603516</v>
      </c>
      <c r="N730">
        <v>53.693599700927734</v>
      </c>
      <c r="O730">
        <v>54.0152587890625</v>
      </c>
      <c r="P730">
        <v>49.514381408691406</v>
      </c>
      <c r="Q730">
        <v>52.932022094726563</v>
      </c>
      <c r="R730">
        <v>55.990158081054687</v>
      </c>
      <c r="U730">
        <v>56.869991302490234</v>
      </c>
      <c r="V730">
        <v>55.434349060058594</v>
      </c>
      <c r="W730">
        <v>56.460823059082031</v>
      </c>
      <c r="Z730">
        <v>55.687419891357422</v>
      </c>
      <c r="AA730">
        <v>54.377128601074219</v>
      </c>
      <c r="AB730">
        <v>51.158161163330078</v>
      </c>
      <c r="AC730">
        <v>53.96795654296875</v>
      </c>
      <c r="AD730">
        <v>48.367282867431641</v>
      </c>
      <c r="AE730">
        <v>45.822383880615234</v>
      </c>
      <c r="AF730">
        <v>49.367740631103516</v>
      </c>
      <c r="AG730">
        <v>51.077743530273438</v>
      </c>
      <c r="AH730" s="2">
        <f t="shared" si="659"/>
        <v>3.5791117910400478</v>
      </c>
      <c r="AI730" s="2">
        <f t="shared" si="660"/>
        <v>45.822383880615234</v>
      </c>
      <c r="AJ730" s="2">
        <f t="shared" si="661"/>
        <v>48.43170075870011</v>
      </c>
      <c r="AK730" s="2">
        <f t="shared" si="662"/>
        <v>53.800368445260183</v>
      </c>
      <c r="AL730" s="2">
        <f t="shared" si="663"/>
        <v>59.169036131820256</v>
      </c>
      <c r="AM730" s="2">
        <f t="shared" si="664"/>
        <v>63.482948303222656</v>
      </c>
      <c r="AN730" s="89"/>
      <c r="AO730" s="64">
        <f t="shared" ref="AO730" ca="1" si="688">AN728</f>
        <v>55.070938294242644</v>
      </c>
      <c r="AP730" s="88"/>
      <c r="AQ730" s="88"/>
      <c r="AR730" s="88"/>
      <c r="AS730" s="88"/>
      <c r="AT730" s="2"/>
      <c r="AU730" s="123"/>
      <c r="AV730" s="156"/>
    </row>
    <row r="731" spans="1:48">
      <c r="A731" s="14" t="str">
        <f>'data organization'!S732</f>
        <v>729:18:1.68:HI</v>
      </c>
      <c r="B731">
        <v>55.054550170898438</v>
      </c>
      <c r="C731">
        <v>54.585334777832031</v>
      </c>
      <c r="D731">
        <v>56.462196350097656</v>
      </c>
      <c r="E731">
        <v>59.433891296386719</v>
      </c>
      <c r="F731">
        <v>55.680171966552734</v>
      </c>
      <c r="G731">
        <v>53.490501403808594</v>
      </c>
      <c r="H731">
        <v>54.428932189941406</v>
      </c>
      <c r="I731">
        <v>53.021286010742188</v>
      </c>
      <c r="J731">
        <v>53.021286010742188</v>
      </c>
      <c r="K731">
        <v>58.964675903320313</v>
      </c>
      <c r="L731">
        <v>50.675212860107422</v>
      </c>
      <c r="M731">
        <v>44.888229370117188</v>
      </c>
      <c r="N731">
        <v>50.205997467041016</v>
      </c>
      <c r="O731">
        <v>47.859920501708984</v>
      </c>
      <c r="P731">
        <v>44.575416564941406</v>
      </c>
      <c r="Q731">
        <v>44.419013977050781</v>
      </c>
      <c r="R731">
        <v>49.736782073974609</v>
      </c>
      <c r="U731">
        <v>69.600212097167969</v>
      </c>
      <c r="V731">
        <v>51.770046234130859</v>
      </c>
      <c r="W731">
        <v>53.490501403808594</v>
      </c>
      <c r="Z731">
        <v>55.680171966552734</v>
      </c>
      <c r="AA731">
        <v>65.533683776855469</v>
      </c>
      <c r="AB731">
        <v>50.831615447998047</v>
      </c>
      <c r="AC731">
        <v>53.334095001220703</v>
      </c>
      <c r="AD731">
        <v>58.964675903320313</v>
      </c>
      <c r="AE731">
        <v>37.067977905273438</v>
      </c>
      <c r="AF731">
        <v>46.295871734619141</v>
      </c>
      <c r="AG731">
        <v>45.983062744140625</v>
      </c>
      <c r="AH731" s="2">
        <f t="shared" si="659"/>
        <v>6.6471675869732891</v>
      </c>
      <c r="AI731" s="2">
        <f t="shared" si="660"/>
        <v>37.067977905273438</v>
      </c>
      <c r="AJ731" s="2">
        <f t="shared" si="661"/>
        <v>42.709795516338332</v>
      </c>
      <c r="AK731" s="2">
        <f t="shared" si="662"/>
        <v>52.680546896798269</v>
      </c>
      <c r="AL731" s="2">
        <f t="shared" si="663"/>
        <v>62.651298277258206</v>
      </c>
      <c r="AM731" s="2">
        <f t="shared" si="664"/>
        <v>69.600212097167969</v>
      </c>
      <c r="AN731" s="89">
        <f ca="1">INDIRECT("'calcBLUE(2)'!R"&amp;ROW('calcBLUE(2)'!$V$17)+(ROW(AN731)-ROW($AN$116))/3&amp;"C"&amp;COLUMN('calcBLUE(2)'!$V$17),FALSE)</f>
        <v>53.843434203881252</v>
      </c>
      <c r="AO731" s="64">
        <f t="shared" ref="AO731" ca="1" si="689">AN731</f>
        <v>53.843434203881252</v>
      </c>
      <c r="AP731" s="88">
        <f>AK731-AK734</f>
        <v>1.0780767713274244</v>
      </c>
      <c r="AQ731" s="88">
        <f>AK732-AK735</f>
        <v>1.0661555698939722</v>
      </c>
      <c r="AR731" s="88">
        <f>AK733-AK736</f>
        <v>0.64213766370501446</v>
      </c>
      <c r="AS731" s="88">
        <f>data3!AM731</f>
        <v>3.2403534458529615E-2</v>
      </c>
      <c r="AT731" s="2"/>
      <c r="AU731" s="123"/>
      <c r="AV731" s="156"/>
    </row>
    <row r="732" spans="1:48">
      <c r="A732" s="14" t="str">
        <f>'data organization'!S733</f>
        <v>730:18:1.68:LO</v>
      </c>
      <c r="B732">
        <v>51.0128173828125</v>
      </c>
      <c r="C732">
        <v>52.283130645751953</v>
      </c>
      <c r="D732">
        <v>53.084228515625</v>
      </c>
      <c r="E732">
        <v>58.039596557617187</v>
      </c>
      <c r="F732">
        <v>51.504920959472656</v>
      </c>
      <c r="G732">
        <v>51.653697967529297</v>
      </c>
      <c r="H732">
        <v>53.261615753173828</v>
      </c>
      <c r="I732">
        <v>48.947128295898438</v>
      </c>
      <c r="J732">
        <v>47.693981170654297</v>
      </c>
      <c r="K732">
        <v>53.06134033203125</v>
      </c>
      <c r="L732">
        <v>47.556648254394531</v>
      </c>
      <c r="M732">
        <v>46.097503662109375</v>
      </c>
      <c r="N732">
        <v>50.143054962158203</v>
      </c>
      <c r="O732">
        <v>44.626918792724609</v>
      </c>
      <c r="P732">
        <v>42.767223358154297</v>
      </c>
      <c r="Q732">
        <v>43.574043273925781</v>
      </c>
      <c r="R732">
        <v>49.021514892578125</v>
      </c>
      <c r="U732">
        <v>60.734722137451172</v>
      </c>
      <c r="V732">
        <v>51.831081390380859</v>
      </c>
      <c r="W732">
        <v>51.733806610107422</v>
      </c>
      <c r="Z732">
        <v>53.667888641357422</v>
      </c>
      <c r="AA732">
        <v>59.424354553222656</v>
      </c>
      <c r="AB732">
        <v>47.802700042724609</v>
      </c>
      <c r="AC732">
        <v>51.201648712158203</v>
      </c>
      <c r="AD732">
        <v>53.541999816894531</v>
      </c>
      <c r="AE732">
        <v>36.163883209228516</v>
      </c>
      <c r="AF732">
        <v>43.854427337646484</v>
      </c>
      <c r="AG732">
        <v>43.734264373779297</v>
      </c>
      <c r="AH732" s="2">
        <f t="shared" si="659"/>
        <v>5.3315401577473223</v>
      </c>
      <c r="AI732" s="2">
        <f t="shared" si="660"/>
        <v>36.163883209228516</v>
      </c>
      <c r="AJ732" s="2">
        <f t="shared" si="661"/>
        <v>41.931980534863392</v>
      </c>
      <c r="AK732" s="2">
        <f t="shared" si="662"/>
        <v>49.929290771484375</v>
      </c>
      <c r="AL732" s="2">
        <f t="shared" si="663"/>
        <v>57.926601008105358</v>
      </c>
      <c r="AM732" s="2">
        <f t="shared" si="664"/>
        <v>60.734722137451172</v>
      </c>
      <c r="AN732" s="89"/>
      <c r="AO732" s="64">
        <f t="shared" ref="AO732" ca="1" si="690">AN731</f>
        <v>53.843434203881252</v>
      </c>
      <c r="AP732" s="88"/>
      <c r="AQ732" s="88"/>
      <c r="AR732" s="88"/>
      <c r="AS732" s="88"/>
      <c r="AT732" s="2"/>
      <c r="AU732" s="123"/>
      <c r="AV732" s="156"/>
    </row>
    <row r="733" spans="1:48">
      <c r="A733" s="14" t="str">
        <f>'data organization'!S734</f>
        <v>731:18:1.68:HS</v>
      </c>
      <c r="B733">
        <v>54.093307495117188</v>
      </c>
      <c r="C733">
        <v>55.112686157226563</v>
      </c>
      <c r="D733">
        <v>58.525596618652344</v>
      </c>
      <c r="E733">
        <v>59.019912719726563</v>
      </c>
      <c r="F733">
        <v>51.855876922607422</v>
      </c>
      <c r="G733">
        <v>55.389411926269531</v>
      </c>
      <c r="H733">
        <v>63.208591461181641</v>
      </c>
      <c r="I733">
        <v>52.835048675537109</v>
      </c>
      <c r="J733">
        <v>49.08392333984375</v>
      </c>
      <c r="K733">
        <v>53.582435607910156</v>
      </c>
      <c r="L733">
        <v>51.167621612548828</v>
      </c>
      <c r="M733">
        <v>53.125965118408203</v>
      </c>
      <c r="N733">
        <v>54.048370361328125</v>
      </c>
      <c r="O733">
        <v>52.165714263916016</v>
      </c>
      <c r="P733">
        <v>48.549400329589844</v>
      </c>
      <c r="Q733">
        <v>52.572517395019531</v>
      </c>
      <c r="R733">
        <v>55.119781494140625</v>
      </c>
      <c r="U733">
        <v>55.462730407714844</v>
      </c>
      <c r="V733">
        <v>54.710613250732422</v>
      </c>
      <c r="W733">
        <v>56.884185791015625</v>
      </c>
      <c r="Z733">
        <v>54.904556274414063</v>
      </c>
      <c r="AA733">
        <v>54.150074005126953</v>
      </c>
      <c r="AB733">
        <v>51.605171203613281</v>
      </c>
      <c r="AC733">
        <v>52.503929138183594</v>
      </c>
      <c r="AD733">
        <v>48.01251220703125</v>
      </c>
      <c r="AE733">
        <v>44.746242523193359</v>
      </c>
      <c r="AF733">
        <v>48.170978546142578</v>
      </c>
      <c r="AG733">
        <v>49.635005950927734</v>
      </c>
      <c r="AH733" s="2">
        <f t="shared" si="659"/>
        <v>3.7834389728122066</v>
      </c>
      <c r="AI733" s="2">
        <f t="shared" si="660"/>
        <v>44.746242523193359</v>
      </c>
      <c r="AJ733" s="2">
        <f t="shared" si="661"/>
        <v>47.54777585496452</v>
      </c>
      <c r="AK733" s="2">
        <f t="shared" si="662"/>
        <v>53.222934314182829</v>
      </c>
      <c r="AL733" s="2">
        <f t="shared" si="663"/>
        <v>58.898092773401139</v>
      </c>
      <c r="AM733" s="2">
        <f t="shared" si="664"/>
        <v>63.208591461181641</v>
      </c>
      <c r="AN733" s="89"/>
      <c r="AO733" s="64">
        <f t="shared" ref="AO733" ca="1" si="691">AN731</f>
        <v>53.843434203881252</v>
      </c>
      <c r="AP733" s="88"/>
      <c r="AQ733" s="88"/>
      <c r="AR733" s="88"/>
      <c r="AS733" s="88"/>
      <c r="AT733" s="2"/>
      <c r="AU733" s="123"/>
      <c r="AV733" s="156"/>
    </row>
    <row r="734" spans="1:48">
      <c r="A734" s="14" t="str">
        <f>'data organization'!S735</f>
        <v>732:18:1.66:HI</v>
      </c>
      <c r="B734">
        <v>53.959716796875</v>
      </c>
      <c r="C734">
        <v>53.490501403808594</v>
      </c>
      <c r="D734">
        <v>55.210956573486328</v>
      </c>
      <c r="E734">
        <v>58.182651519775391</v>
      </c>
      <c r="F734">
        <v>54.585334777832031</v>
      </c>
      <c r="G734">
        <v>52.395668029785156</v>
      </c>
      <c r="H734">
        <v>53.334095001220703</v>
      </c>
      <c r="I734">
        <v>51.92645263671875</v>
      </c>
      <c r="J734">
        <v>51.92645263671875</v>
      </c>
      <c r="K734">
        <v>57.713436126708984</v>
      </c>
      <c r="L734">
        <v>49.736782073974609</v>
      </c>
      <c r="M734">
        <v>43.949798583984375</v>
      </c>
      <c r="N734">
        <v>49.267566680908203</v>
      </c>
      <c r="O734">
        <v>46.765087127685547</v>
      </c>
      <c r="P734">
        <v>43.636989593505859</v>
      </c>
      <c r="Q734">
        <v>43.480583190917969</v>
      </c>
      <c r="R734">
        <v>48.641948699951172</v>
      </c>
      <c r="U734">
        <v>68.19256591796875</v>
      </c>
      <c r="V734">
        <v>50.675212860107422</v>
      </c>
      <c r="W734">
        <v>52.395668029785156</v>
      </c>
      <c r="Z734">
        <v>54.585334777832031</v>
      </c>
      <c r="AA734">
        <v>64.282447814941406</v>
      </c>
      <c r="AB734">
        <v>49.736782073974609</v>
      </c>
      <c r="AC734">
        <v>52.239261627197266</v>
      </c>
      <c r="AD734">
        <v>57.713436126708984</v>
      </c>
      <c r="AE734">
        <v>36.442359924316406</v>
      </c>
      <c r="AF734">
        <v>45.357440948486328</v>
      </c>
      <c r="AG734">
        <v>45.044631958007813</v>
      </c>
      <c r="AH734" s="2">
        <f t="shared" si="659"/>
        <v>6.5094216964558589</v>
      </c>
      <c r="AI734" s="2">
        <f t="shared" si="660"/>
        <v>36.442359924316406</v>
      </c>
      <c r="AJ734" s="2">
        <f t="shared" si="661"/>
        <v>41.838337580787055</v>
      </c>
      <c r="AK734" s="2">
        <f t="shared" si="662"/>
        <v>51.602470125470845</v>
      </c>
      <c r="AL734" s="2">
        <f t="shared" si="663"/>
        <v>61.366602670154634</v>
      </c>
      <c r="AM734" s="2">
        <f t="shared" si="664"/>
        <v>68.19256591796875</v>
      </c>
      <c r="AN734" s="89">
        <f ca="1">INDIRECT("'calcBLUE(2)'!R"&amp;ROW('calcBLUE(2)'!$V$17)+(ROW(AN734)-ROW($AN$116))/3&amp;"C"&amp;COLUMN('calcBLUE(2)'!$V$17),FALSE)</f>
        <v>52.769367375964407</v>
      </c>
      <c r="AO734" s="64">
        <f t="shared" ref="AO734" ca="1" si="692">AN734</f>
        <v>52.769367375964407</v>
      </c>
      <c r="AP734" s="88">
        <f>AK734-AK737</f>
        <v>1.0724915095738012</v>
      </c>
      <c r="AQ734" s="88">
        <f>AK735-AK738</f>
        <v>1.0442897251674097</v>
      </c>
      <c r="AR734" s="88">
        <f>AK736-AK739</f>
        <v>0.77619103022983893</v>
      </c>
      <c r="AS734" s="88">
        <f>data3!AM734</f>
        <v>2.978981310321438E-2</v>
      </c>
      <c r="AT734" s="2"/>
      <c r="AU734" s="123"/>
      <c r="AV734" s="156"/>
    </row>
    <row r="735" spans="1:48">
      <c r="A735" s="14" t="str">
        <f>'data organization'!S736</f>
        <v>733:18:1.66:LO</v>
      </c>
      <c r="B735">
        <v>49.879837036132813</v>
      </c>
      <c r="C735">
        <v>51.230258941650391</v>
      </c>
      <c r="D735">
        <v>51.962692260742187</v>
      </c>
      <c r="E735">
        <v>56.780727386474609</v>
      </c>
      <c r="F735">
        <v>50.457771301269531</v>
      </c>
      <c r="G735">
        <v>50.652324676513672</v>
      </c>
      <c r="H735">
        <v>52.157245635986328</v>
      </c>
      <c r="I735">
        <v>47.888534545898437</v>
      </c>
      <c r="J735">
        <v>46.704051971435547</v>
      </c>
      <c r="K735">
        <v>51.813915252685547</v>
      </c>
      <c r="L735">
        <v>46.452278137207031</v>
      </c>
      <c r="M735">
        <v>45.164798736572266</v>
      </c>
      <c r="N735">
        <v>49.107345581054688</v>
      </c>
      <c r="O735">
        <v>43.659877777099609</v>
      </c>
      <c r="P735">
        <v>41.891738891601563</v>
      </c>
      <c r="Q735">
        <v>42.601280212402344</v>
      </c>
      <c r="R735">
        <v>48.014419555664063</v>
      </c>
      <c r="U735">
        <v>59.384300231933594</v>
      </c>
      <c r="V735">
        <v>50.623710632324219</v>
      </c>
      <c r="W735">
        <v>50.680934906005859</v>
      </c>
      <c r="Z735">
        <v>52.517738342285156</v>
      </c>
      <c r="AA735">
        <v>58.142597198486328</v>
      </c>
      <c r="AB735">
        <v>46.841381072998047</v>
      </c>
      <c r="AC735">
        <v>50.005722045898438</v>
      </c>
      <c r="AD735">
        <v>52.386131286621094</v>
      </c>
      <c r="AE735">
        <v>35.425727844238281</v>
      </c>
      <c r="AF735">
        <v>42.921722412109375</v>
      </c>
      <c r="AG735">
        <v>42.818721771240234</v>
      </c>
      <c r="AH735" s="2">
        <f t="shared" si="659"/>
        <v>5.2060095752358366</v>
      </c>
      <c r="AI735" s="2">
        <f t="shared" si="660"/>
        <v>35.425727844238281</v>
      </c>
      <c r="AJ735" s="2">
        <f t="shared" si="661"/>
        <v>41.054120838736651</v>
      </c>
      <c r="AK735" s="2">
        <f t="shared" si="662"/>
        <v>48.863135201590403</v>
      </c>
      <c r="AL735" s="2">
        <f t="shared" si="663"/>
        <v>56.672149564444155</v>
      </c>
      <c r="AM735" s="2">
        <f t="shared" si="664"/>
        <v>59.384300231933594</v>
      </c>
      <c r="AN735" s="89"/>
      <c r="AO735" s="64">
        <f t="shared" ref="AO735" ca="1" si="693">AN734</f>
        <v>52.769367375964407</v>
      </c>
      <c r="AP735" s="88"/>
      <c r="AQ735" s="88"/>
      <c r="AR735" s="88"/>
      <c r="AS735" s="88"/>
      <c r="AT735" s="2"/>
      <c r="AU735" s="123"/>
      <c r="AV735" s="156"/>
    </row>
    <row r="736" spans="1:48">
      <c r="A736" s="14" t="str">
        <f>'data organization'!S737</f>
        <v>734:18:1.66:HS</v>
      </c>
      <c r="B736">
        <v>53.371936798095703</v>
      </c>
      <c r="C736">
        <v>55.207294464111328</v>
      </c>
      <c r="D736">
        <v>58.452278137207031</v>
      </c>
      <c r="E736">
        <v>57.435264587402344</v>
      </c>
      <c r="F736">
        <v>52.139698028564453</v>
      </c>
      <c r="G736">
        <v>55.1055908203125</v>
      </c>
      <c r="H736">
        <v>62.811244964599609</v>
      </c>
      <c r="I736">
        <v>52.236667633056641</v>
      </c>
      <c r="J736">
        <v>49.261310577392578</v>
      </c>
      <c r="K736">
        <v>52.958038330078125</v>
      </c>
      <c r="L736">
        <v>50.242847442626953</v>
      </c>
      <c r="M736">
        <v>53.149616241455078</v>
      </c>
      <c r="N736">
        <v>53.459449768066406</v>
      </c>
      <c r="O736">
        <v>50.9713134765625</v>
      </c>
      <c r="P736">
        <v>47.177616119384766</v>
      </c>
      <c r="Q736">
        <v>51.945755004882813</v>
      </c>
      <c r="R736">
        <v>54.294345855712891</v>
      </c>
      <c r="U736">
        <v>54.869075775146484</v>
      </c>
      <c r="V736">
        <v>54.464637756347656</v>
      </c>
      <c r="W736">
        <v>56.787212371826172</v>
      </c>
      <c r="Z736">
        <v>53.960861206054688</v>
      </c>
      <c r="AA736">
        <v>52.324176788330078</v>
      </c>
      <c r="AB736">
        <v>51.141605377197266</v>
      </c>
      <c r="AC736">
        <v>51.023345947265625</v>
      </c>
      <c r="AD736">
        <v>47.468528747558594</v>
      </c>
      <c r="AE736">
        <v>43.566032409667969</v>
      </c>
      <c r="AF736">
        <v>47.641185760498047</v>
      </c>
      <c r="AG736">
        <v>48.795375823974609</v>
      </c>
      <c r="AH736" s="2">
        <f t="shared" si="659"/>
        <v>3.8912923099885512</v>
      </c>
      <c r="AI736" s="2">
        <f t="shared" si="660"/>
        <v>43.566032409667969</v>
      </c>
      <c r="AJ736" s="2">
        <f t="shared" si="661"/>
        <v>46.743858185494986</v>
      </c>
      <c r="AK736" s="2">
        <f t="shared" si="662"/>
        <v>52.580796650477815</v>
      </c>
      <c r="AL736" s="2">
        <f t="shared" si="663"/>
        <v>58.417735115460644</v>
      </c>
      <c r="AM736" s="2">
        <f t="shared" si="664"/>
        <v>62.811244964599609</v>
      </c>
      <c r="AN736" s="89"/>
      <c r="AO736" s="64">
        <f t="shared" ref="AO736" ca="1" si="694">AN734</f>
        <v>52.769367375964407</v>
      </c>
      <c r="AP736" s="88"/>
      <c r="AQ736" s="88"/>
      <c r="AR736" s="88"/>
      <c r="AS736" s="88"/>
      <c r="AT736" s="2"/>
      <c r="AU736" s="123"/>
      <c r="AV736" s="156"/>
    </row>
    <row r="737" spans="1:48">
      <c r="A737" s="14" t="str">
        <f>'data organization'!S738</f>
        <v>735:18:1.64:HI</v>
      </c>
      <c r="B737">
        <v>52.708477020263672</v>
      </c>
      <c r="C737">
        <v>52.395668029785156</v>
      </c>
      <c r="D737">
        <v>54.116119384765625</v>
      </c>
      <c r="E737">
        <v>57.087814331054687</v>
      </c>
      <c r="F737">
        <v>53.490501403808594</v>
      </c>
      <c r="G737">
        <v>51.300830841064453</v>
      </c>
      <c r="H737">
        <v>52.239261627197266</v>
      </c>
      <c r="I737">
        <v>50.831615447998047</v>
      </c>
      <c r="J737">
        <v>50.831615447998047</v>
      </c>
      <c r="K737">
        <v>56.462196350097656</v>
      </c>
      <c r="L737">
        <v>48.641948699951172</v>
      </c>
      <c r="M737">
        <v>43.167774200439453</v>
      </c>
      <c r="N737">
        <v>48.172733306884766</v>
      </c>
      <c r="O737">
        <v>45.826656341552734</v>
      </c>
      <c r="P737">
        <v>42.698558807373047</v>
      </c>
      <c r="Q737">
        <v>42.698558807373047</v>
      </c>
      <c r="R737">
        <v>47.703517913818359</v>
      </c>
      <c r="U737">
        <v>66.784927368164063</v>
      </c>
      <c r="V737">
        <v>49.580375671386719</v>
      </c>
      <c r="W737">
        <v>51.300830841064453</v>
      </c>
      <c r="Z737">
        <v>53.334095001220703</v>
      </c>
      <c r="AA737">
        <v>62.874797821044922</v>
      </c>
      <c r="AB737">
        <v>48.641948699951172</v>
      </c>
      <c r="AC737">
        <v>51.144428253173828</v>
      </c>
      <c r="AD737">
        <v>56.618598937988281</v>
      </c>
      <c r="AE737">
        <v>35.660335540771484</v>
      </c>
      <c r="AF737">
        <v>44.419013977050781</v>
      </c>
      <c r="AG737">
        <v>44.106201171875</v>
      </c>
      <c r="AH737" s="2">
        <f t="shared" si="659"/>
        <v>6.36700770198191</v>
      </c>
      <c r="AI737" s="2">
        <f t="shared" si="660"/>
        <v>35.660335540771484</v>
      </c>
      <c r="AJ737" s="2">
        <f t="shared" si="661"/>
        <v>40.979467062924179</v>
      </c>
      <c r="AK737" s="2">
        <f t="shared" si="662"/>
        <v>50.529978615897043</v>
      </c>
      <c r="AL737" s="2">
        <f t="shared" si="663"/>
        <v>60.080490168869908</v>
      </c>
      <c r="AM737" s="2">
        <f t="shared" si="664"/>
        <v>66.784927368164063</v>
      </c>
      <c r="AN737" s="89">
        <f ca="1">INDIRECT("'calcBLUE(2)'!R"&amp;ROW('calcBLUE(2)'!$V$17)+(ROW(AN737)-ROW($AN$116))/3&amp;"C"&amp;COLUMN('calcBLUE(2)'!$V$17),FALSE)</f>
        <v>51.78193651082362</v>
      </c>
      <c r="AO737" s="64">
        <f t="shared" ref="AO737" ca="1" si="695">AN737</f>
        <v>51.78193651082362</v>
      </c>
      <c r="AP737" s="88">
        <f>AK737-AK740</f>
        <v>1.038975715637207</v>
      </c>
      <c r="AQ737" s="88">
        <f>AK738-AK741</f>
        <v>1.0183353424072266</v>
      </c>
      <c r="AR737" s="88">
        <f>AK739-AK742</f>
        <v>0.77534621102469004</v>
      </c>
      <c r="AS737" s="88">
        <f>data3!AM737</f>
        <v>3.0306904546676172E-2</v>
      </c>
      <c r="AT737" s="2"/>
      <c r="AU737" s="123"/>
      <c r="AV737" s="156"/>
    </row>
    <row r="738" spans="1:48">
      <c r="A738" s="14" t="str">
        <f>'data organization'!S739</f>
        <v>736:18:1.64:LO</v>
      </c>
      <c r="B738">
        <v>48.815517425537109</v>
      </c>
      <c r="C738">
        <v>50.188831329345703</v>
      </c>
      <c r="D738">
        <v>50.881210327148437</v>
      </c>
      <c r="E738">
        <v>55.533302307128906</v>
      </c>
      <c r="F738">
        <v>49.439231872558594</v>
      </c>
      <c r="G738">
        <v>49.610893249511719</v>
      </c>
      <c r="H738">
        <v>51.024261474609375</v>
      </c>
      <c r="I738">
        <v>46.852825164794922</v>
      </c>
      <c r="J738">
        <v>45.714122772216797</v>
      </c>
      <c r="K738">
        <v>50.698101043701172</v>
      </c>
      <c r="L738">
        <v>45.433738708496094</v>
      </c>
      <c r="M738">
        <v>44.180591583251953</v>
      </c>
      <c r="N738">
        <v>47.945755004882813</v>
      </c>
      <c r="O738">
        <v>42.750057220458984</v>
      </c>
      <c r="P738">
        <v>41.0677490234375</v>
      </c>
      <c r="Q738">
        <v>41.668575286865234</v>
      </c>
      <c r="R738">
        <v>47.013046264648437</v>
      </c>
      <c r="U738">
        <v>57.976654052734375</v>
      </c>
      <c r="V738">
        <v>49.490730285644531</v>
      </c>
      <c r="W738">
        <v>49.559394836425781</v>
      </c>
      <c r="Z738">
        <v>51.459144592285156</v>
      </c>
      <c r="AA738">
        <v>56.849391937255859</v>
      </c>
      <c r="AB738">
        <v>45.9945068359375</v>
      </c>
      <c r="AC738">
        <v>48.884185791015625</v>
      </c>
      <c r="AD738">
        <v>51.287479400634766</v>
      </c>
      <c r="AE738">
        <v>34.721904754638672</v>
      </c>
      <c r="AF738">
        <v>42.01190185546875</v>
      </c>
      <c r="AG738">
        <v>41.874568939208984</v>
      </c>
      <c r="AH738" s="2">
        <f t="shared" si="659"/>
        <v>5.0729516213377295</v>
      </c>
      <c r="AI738" s="2">
        <f t="shared" si="660"/>
        <v>34.721904754638672</v>
      </c>
      <c r="AJ738" s="2">
        <f t="shared" si="661"/>
        <v>40.209418044416395</v>
      </c>
      <c r="AK738" s="2">
        <f t="shared" si="662"/>
        <v>47.818845476422993</v>
      </c>
      <c r="AL738" s="2">
        <f t="shared" si="663"/>
        <v>55.428272908429591</v>
      </c>
      <c r="AM738" s="2">
        <f t="shared" si="664"/>
        <v>57.976654052734375</v>
      </c>
      <c r="AN738" s="89"/>
      <c r="AO738" s="64">
        <f t="shared" ref="AO738" ca="1" si="696">AN737</f>
        <v>51.78193651082362</v>
      </c>
      <c r="AP738" s="88"/>
      <c r="AQ738" s="88"/>
      <c r="AR738" s="88"/>
      <c r="AS738" s="88"/>
      <c r="AT738" s="2"/>
      <c r="AU738" s="123"/>
      <c r="AV738" s="156"/>
    </row>
    <row r="739" spans="1:48">
      <c r="A739" s="14" t="str">
        <f>'data organization'!S740</f>
        <v>737:18:1.64:HS</v>
      </c>
      <c r="B739">
        <v>52.981689453125</v>
      </c>
      <c r="C739">
        <v>54.353473663330078</v>
      </c>
      <c r="D739">
        <v>57.995803833007812</v>
      </c>
      <c r="E739">
        <v>55.886093139648437</v>
      </c>
      <c r="F739">
        <v>51.695049285888672</v>
      </c>
      <c r="G739">
        <v>53.899368286132813</v>
      </c>
      <c r="H739">
        <v>62.141910552978516</v>
      </c>
      <c r="I739">
        <v>51.233844757080078</v>
      </c>
      <c r="J739">
        <v>47.451972961425781</v>
      </c>
      <c r="K739">
        <v>52.373844146728516</v>
      </c>
      <c r="L739">
        <v>48.91363525390625</v>
      </c>
      <c r="M739">
        <v>53.121231079101563</v>
      </c>
      <c r="N739">
        <v>52.856334686279297</v>
      </c>
      <c r="O739">
        <v>49.639736175537109</v>
      </c>
      <c r="P739">
        <v>46.05889892578125</v>
      </c>
      <c r="Q739">
        <v>50.968948364257812</v>
      </c>
      <c r="R739">
        <v>54.102767944335938</v>
      </c>
      <c r="U739">
        <v>54.022354125976563</v>
      </c>
      <c r="V739">
        <v>54.698787689208984</v>
      </c>
      <c r="W739">
        <v>56.609825134277344</v>
      </c>
      <c r="Z739">
        <v>53.932479858398437</v>
      </c>
      <c r="AA739">
        <v>50.954757690429687</v>
      </c>
      <c r="AB739">
        <v>50.157703399658203</v>
      </c>
      <c r="AC739">
        <v>50.94293212890625</v>
      </c>
      <c r="AD739">
        <v>46.503547668457031</v>
      </c>
      <c r="AE739">
        <v>42.641262054443359</v>
      </c>
      <c r="AF739">
        <v>46.796825408935547</v>
      </c>
      <c r="AG739">
        <v>47.593879699707031</v>
      </c>
      <c r="AH739" s="2">
        <f t="shared" si="659"/>
        <v>4.0759898606219096</v>
      </c>
      <c r="AI739" s="2">
        <f t="shared" si="660"/>
        <v>42.641262054443359</v>
      </c>
      <c r="AJ739" s="2">
        <f t="shared" si="661"/>
        <v>45.690620829315108</v>
      </c>
      <c r="AK739" s="2">
        <f t="shared" si="662"/>
        <v>51.804605620247976</v>
      </c>
      <c r="AL739" s="2">
        <f t="shared" si="663"/>
        <v>57.918590411180844</v>
      </c>
      <c r="AM739" s="2">
        <f t="shared" si="664"/>
        <v>62.141910552978516</v>
      </c>
      <c r="AN739" s="89"/>
      <c r="AO739" s="64">
        <f t="shared" ref="AO739" ca="1" si="697">AN737</f>
        <v>51.78193651082362</v>
      </c>
      <c r="AP739" s="88"/>
      <c r="AQ739" s="88"/>
      <c r="AR739" s="88"/>
      <c r="AS739" s="88"/>
      <c r="AT739" s="2"/>
      <c r="AU739" s="123"/>
      <c r="AV739" s="156"/>
    </row>
    <row r="740" spans="1:48">
      <c r="A740" s="14" t="str">
        <f>'data organization'!S741</f>
        <v>738:18:1.62:HI</v>
      </c>
      <c r="B740">
        <v>51.613639831542969</v>
      </c>
      <c r="C740">
        <v>51.300830841064453</v>
      </c>
      <c r="D740">
        <v>53.021286010742188</v>
      </c>
      <c r="E740">
        <v>55.836574554443359</v>
      </c>
      <c r="F740">
        <v>52.395668029785156</v>
      </c>
      <c r="G740">
        <v>50.205997467041016</v>
      </c>
      <c r="H740">
        <v>51.144428253173828</v>
      </c>
      <c r="I740">
        <v>49.736782073974609</v>
      </c>
      <c r="J740">
        <v>49.8931884765625</v>
      </c>
      <c r="K740">
        <v>55.367359161376953</v>
      </c>
      <c r="L740">
        <v>47.703517913818359</v>
      </c>
      <c r="M740">
        <v>42.229343414306641</v>
      </c>
      <c r="N740">
        <v>47.234302520751953</v>
      </c>
      <c r="O740">
        <v>44.888229370117188</v>
      </c>
      <c r="P740">
        <v>41.916534423828125</v>
      </c>
      <c r="Q740">
        <v>41.760128021240234</v>
      </c>
      <c r="R740">
        <v>46.765087127685547</v>
      </c>
      <c r="U740">
        <v>65.377281188964844</v>
      </c>
      <c r="V740">
        <v>48.641948699951172</v>
      </c>
      <c r="W740">
        <v>50.205997467041016</v>
      </c>
      <c r="Z740">
        <v>52.239261627197266</v>
      </c>
      <c r="AA740">
        <v>61.623558044433594</v>
      </c>
      <c r="AB740">
        <v>47.703517913818359</v>
      </c>
      <c r="AC740">
        <v>50.049591064453125</v>
      </c>
      <c r="AD740">
        <v>55.367359161376953</v>
      </c>
      <c r="AE740">
        <v>34.878311157226562</v>
      </c>
      <c r="AF740">
        <v>43.480583190917969</v>
      </c>
      <c r="AG740">
        <v>43.167774200439453</v>
      </c>
      <c r="AH740" s="2">
        <f t="shared" si="659"/>
        <v>6.2353719113286834</v>
      </c>
      <c r="AI740" s="2">
        <f t="shared" si="660"/>
        <v>34.878311157226562</v>
      </c>
      <c r="AJ740" s="2">
        <f t="shared" si="661"/>
        <v>40.13794503326681</v>
      </c>
      <c r="AK740" s="2">
        <f t="shared" si="662"/>
        <v>49.491002900259836</v>
      </c>
      <c r="AL740" s="2">
        <f t="shared" si="663"/>
        <v>58.844060767252863</v>
      </c>
      <c r="AM740" s="2">
        <f t="shared" si="664"/>
        <v>65.377281188964844</v>
      </c>
      <c r="AN740" s="89">
        <f ca="1">INDIRECT("'calcBLUE(2)'!R"&amp;ROW('calcBLUE(2)'!$V$17)+(ROW(AN740)-ROW($AN$116))/3&amp;"C"&amp;COLUMN('calcBLUE(2)'!$V$17),FALSE)</f>
        <v>50.77736582511379</v>
      </c>
      <c r="AO740" s="64">
        <f t="shared" ref="AO740" ca="1" si="698">AN740</f>
        <v>50.77736582511379</v>
      </c>
      <c r="AP740" s="88">
        <f>AK740-AK743</f>
        <v>1.033390862601145</v>
      </c>
      <c r="AQ740" s="88">
        <f>AK741-AK744</f>
        <v>0.98645496368408203</v>
      </c>
      <c r="AR740" s="88">
        <f>AK742-AK745</f>
        <v>0.87071241651262454</v>
      </c>
      <c r="AS740" s="88">
        <f>data3!AM740</f>
        <v>3.1451002244026416E-2</v>
      </c>
      <c r="AT740" s="2"/>
      <c r="AU740" s="123"/>
      <c r="AV740" s="156"/>
    </row>
    <row r="741" spans="1:48">
      <c r="A741" s="14" t="str">
        <f>'data organization'!S742</f>
        <v>739:18:1.62:LO</v>
      </c>
      <c r="B741">
        <v>47.728313446044922</v>
      </c>
      <c r="C741">
        <v>49.141681671142578</v>
      </c>
      <c r="D741">
        <v>49.794002532958984</v>
      </c>
      <c r="E741">
        <v>54.365985870361328</v>
      </c>
      <c r="F741">
        <v>48.374912261962891</v>
      </c>
      <c r="G741">
        <v>48.449302673339844</v>
      </c>
      <c r="H741">
        <v>49.959945678710938</v>
      </c>
      <c r="I741">
        <v>45.891510009765625</v>
      </c>
      <c r="J741">
        <v>44.752803802490234</v>
      </c>
      <c r="K741">
        <v>49.662395477294922</v>
      </c>
      <c r="L741">
        <v>44.489585876464844</v>
      </c>
      <c r="M741">
        <v>43.202106475830078</v>
      </c>
      <c r="N741">
        <v>46.904327392578125</v>
      </c>
      <c r="O741">
        <v>41.874568939208984</v>
      </c>
      <c r="P741">
        <v>40.140766143798828</v>
      </c>
      <c r="Q741">
        <v>40.775920867919922</v>
      </c>
      <c r="R741">
        <v>46.06317138671875</v>
      </c>
      <c r="U741">
        <v>56.740673065185547</v>
      </c>
      <c r="V741">
        <v>48.466468811035156</v>
      </c>
      <c r="W741">
        <v>48.512245178222656</v>
      </c>
      <c r="Z741">
        <v>50.217441558837891</v>
      </c>
      <c r="AA741">
        <v>55.601966857910156</v>
      </c>
      <c r="AB741">
        <v>44.964523315429688</v>
      </c>
      <c r="AC741">
        <v>47.848476409912109</v>
      </c>
      <c r="AD741">
        <v>50.200275421142578</v>
      </c>
      <c r="AE741">
        <v>34.00091552734375</v>
      </c>
      <c r="AF741">
        <v>41.187915802001953</v>
      </c>
      <c r="AG741">
        <v>41.102081298828125</v>
      </c>
      <c r="AH741" s="2">
        <f t="shared" si="659"/>
        <v>4.9522469357169463</v>
      </c>
      <c r="AI741" s="2">
        <f t="shared" si="660"/>
        <v>34.00091552734375</v>
      </c>
      <c r="AJ741" s="2">
        <f t="shared" si="661"/>
        <v>39.372139730440345</v>
      </c>
      <c r="AK741" s="2">
        <f t="shared" si="662"/>
        <v>46.800510134015767</v>
      </c>
      <c r="AL741" s="2">
        <f t="shared" si="663"/>
        <v>54.228880537591188</v>
      </c>
      <c r="AM741" s="2">
        <f t="shared" si="664"/>
        <v>56.740673065185547</v>
      </c>
      <c r="AN741" s="89"/>
      <c r="AO741" s="64">
        <f t="shared" ref="AO741" ca="1" si="699">AN740</f>
        <v>50.77736582511379</v>
      </c>
      <c r="AP741" s="88"/>
      <c r="AQ741" s="88"/>
      <c r="AR741" s="88"/>
      <c r="AS741" s="88"/>
      <c r="AT741" s="2"/>
      <c r="AU741" s="123"/>
      <c r="AV741" s="156"/>
    </row>
    <row r="742" spans="1:48">
      <c r="A742" s="14" t="str">
        <f>'data organization'!S743</f>
        <v>740:18:1.62:HS</v>
      </c>
      <c r="B742">
        <v>51.959945678710938</v>
      </c>
      <c r="C742">
        <v>53.326999664306641</v>
      </c>
      <c r="D742">
        <v>57.799495697021484</v>
      </c>
      <c r="E742">
        <v>55.439079284667969</v>
      </c>
      <c r="F742">
        <v>50.935836791992188</v>
      </c>
      <c r="G742">
        <v>53.310443878173828</v>
      </c>
      <c r="H742">
        <v>61.219501495361328</v>
      </c>
      <c r="I742">
        <v>49.533302307128906</v>
      </c>
      <c r="J742">
        <v>46.486991882324219</v>
      </c>
      <c r="K742">
        <v>51.952850341796875</v>
      </c>
      <c r="L742">
        <v>47.586784362792969</v>
      </c>
      <c r="M742">
        <v>52.406959533691406</v>
      </c>
      <c r="N742">
        <v>52.714427947998047</v>
      </c>
      <c r="O742">
        <v>48.428779602050781</v>
      </c>
      <c r="P742">
        <v>44.881057739257813</v>
      </c>
      <c r="Q742">
        <v>49.365375518798828</v>
      </c>
      <c r="R742">
        <v>54.003433227539062</v>
      </c>
      <c r="U742">
        <v>53.289157867431641</v>
      </c>
      <c r="V742">
        <v>53.9017333984375</v>
      </c>
      <c r="W742">
        <v>56.217212677001953</v>
      </c>
      <c r="Z742">
        <v>53.040817260742187</v>
      </c>
      <c r="AA742">
        <v>50.876708984375</v>
      </c>
      <c r="AB742">
        <v>49.367740631103516</v>
      </c>
      <c r="AC742">
        <v>50.654384613037109</v>
      </c>
      <c r="AD742">
        <v>45.817653656005859</v>
      </c>
      <c r="AE742">
        <v>41.676280975341797</v>
      </c>
      <c r="AF742">
        <v>45.626079559326172</v>
      </c>
      <c r="AG742">
        <v>47.000228881835938</v>
      </c>
      <c r="AH742" s="2">
        <f t="shared" si="659"/>
        <v>4.2351310564377762</v>
      </c>
      <c r="AI742" s="2">
        <f t="shared" si="660"/>
        <v>41.676280975341797</v>
      </c>
      <c r="AJ742" s="2">
        <f t="shared" si="661"/>
        <v>44.676562824566624</v>
      </c>
      <c r="AK742" s="2">
        <f t="shared" si="662"/>
        <v>51.029259409223286</v>
      </c>
      <c r="AL742" s="2">
        <f t="shared" si="663"/>
        <v>57.381955993879949</v>
      </c>
      <c r="AM742" s="2">
        <f t="shared" si="664"/>
        <v>61.219501495361328</v>
      </c>
      <c r="AN742" s="89"/>
      <c r="AO742" s="64">
        <f t="shared" ref="AO742" ca="1" si="700">AN740</f>
        <v>50.77736582511379</v>
      </c>
      <c r="AP742" s="88"/>
      <c r="AQ742" s="88"/>
      <c r="AR742" s="88"/>
      <c r="AS742" s="88"/>
      <c r="AT742" s="2"/>
      <c r="AU742" s="123"/>
      <c r="AV742" s="156"/>
    </row>
    <row r="743" spans="1:48">
      <c r="A743" s="14" t="str">
        <f>'data organization'!S744</f>
        <v>741:18:1.6:HI</v>
      </c>
      <c r="B743">
        <v>50.675212860107422</v>
      </c>
      <c r="C743">
        <v>50.205997467041016</v>
      </c>
      <c r="D743">
        <v>51.92645263671875</v>
      </c>
      <c r="E743">
        <v>54.741741180419922</v>
      </c>
      <c r="F743">
        <v>51.300830841064453</v>
      </c>
      <c r="G743">
        <v>49.111160278320313</v>
      </c>
      <c r="H743">
        <v>50.049591064453125</v>
      </c>
      <c r="I743">
        <v>48.798351287841797</v>
      </c>
      <c r="J743">
        <v>48.798351287841797</v>
      </c>
      <c r="K743">
        <v>54.116119384765625</v>
      </c>
      <c r="L743">
        <v>46.765087127685547</v>
      </c>
      <c r="M743">
        <v>41.290912628173828</v>
      </c>
      <c r="N743">
        <v>46.295871734619141</v>
      </c>
      <c r="O743">
        <v>43.949798583984375</v>
      </c>
      <c r="P743">
        <v>40.978103637695312</v>
      </c>
      <c r="Q743">
        <v>40.821697235107422</v>
      </c>
      <c r="R743">
        <v>45.826656341552734</v>
      </c>
      <c r="U743">
        <v>64.12603759765625</v>
      </c>
      <c r="V743">
        <v>47.547111511230469</v>
      </c>
      <c r="W743">
        <v>49.111160278320313</v>
      </c>
      <c r="Z743">
        <v>51.144428253173828</v>
      </c>
      <c r="AA743">
        <v>60.372318267822266</v>
      </c>
      <c r="AB743">
        <v>46.608680725097656</v>
      </c>
      <c r="AC743">
        <v>49.111160278320313</v>
      </c>
      <c r="AD743">
        <v>54.272525787353516</v>
      </c>
      <c r="AE743">
        <v>34.096282958984375</v>
      </c>
      <c r="AF743">
        <v>42.542152404785156</v>
      </c>
      <c r="AG743">
        <v>42.229343414306641</v>
      </c>
      <c r="AH743" s="2">
        <f t="shared" si="659"/>
        <v>6.1367488119464211</v>
      </c>
      <c r="AI743" s="2">
        <f t="shared" si="660"/>
        <v>34.096282958984375</v>
      </c>
      <c r="AJ743" s="2">
        <f t="shared" si="661"/>
        <v>39.252488819739057</v>
      </c>
      <c r="AK743" s="2">
        <f t="shared" si="662"/>
        <v>48.457612037658691</v>
      </c>
      <c r="AL743" s="2">
        <f t="shared" si="663"/>
        <v>57.662735255578326</v>
      </c>
      <c r="AM743" s="2">
        <f t="shared" si="664"/>
        <v>64.12603759765625</v>
      </c>
      <c r="AN743" s="89">
        <f ca="1">INDIRECT("'calcBLUE(2)'!R"&amp;ROW('calcBLUE(2)'!$V$17)+(ROW(AN743)-ROW($AN$116))/3&amp;"C"&amp;COLUMN('calcBLUE(2)'!$V$17),FALSE)</f>
        <v>49.734872196578301</v>
      </c>
      <c r="AO743" s="64">
        <f t="shared" ref="AO743" ca="1" si="701">AN743</f>
        <v>49.734872196578301</v>
      </c>
      <c r="AP743" s="88">
        <f>AK743-AK746</f>
        <v>0.97194440024239981</v>
      </c>
      <c r="AQ743" s="88">
        <f>AK744-AK747</f>
        <v>0.95273535592215808</v>
      </c>
      <c r="AR743" s="88">
        <f>AK745-AK748</f>
        <v>0.83194133213588373</v>
      </c>
      <c r="AS743" s="88">
        <f>data3!AM743</f>
        <v>3.0548703285955714E-2</v>
      </c>
      <c r="AT743" s="2"/>
      <c r="AU743" s="123"/>
      <c r="AV743" s="156"/>
    </row>
    <row r="744" spans="1:48">
      <c r="A744" s="14" t="str">
        <f>'data organization'!S745</f>
        <v>742:18:1.6:LO</v>
      </c>
      <c r="B744">
        <v>46.761272430419922</v>
      </c>
      <c r="C744">
        <v>48.054473876953125</v>
      </c>
      <c r="D744">
        <v>48.741130828857422</v>
      </c>
      <c r="E744">
        <v>53.233005523681641</v>
      </c>
      <c r="F744">
        <v>47.310596466064453</v>
      </c>
      <c r="G744">
        <v>47.442207336425781</v>
      </c>
      <c r="H744">
        <v>48.861293792724609</v>
      </c>
      <c r="I744">
        <v>44.947357177734375</v>
      </c>
      <c r="J744">
        <v>43.825817108154297</v>
      </c>
      <c r="K744">
        <v>48.586631774902344</v>
      </c>
      <c r="L744">
        <v>43.614097595214844</v>
      </c>
      <c r="M744">
        <v>42.286563873291016</v>
      </c>
      <c r="N744">
        <v>45.9945068359375</v>
      </c>
      <c r="O744">
        <v>41.033416748046875</v>
      </c>
      <c r="P744">
        <v>39.282444000244141</v>
      </c>
      <c r="Q744">
        <v>39.929046630859375</v>
      </c>
      <c r="R744">
        <v>45.101852416992188</v>
      </c>
      <c r="U744">
        <v>55.424583435058594</v>
      </c>
      <c r="V744">
        <v>47.419319152832031</v>
      </c>
      <c r="W744">
        <v>47.425041198730469</v>
      </c>
      <c r="Z744">
        <v>49.135959625244141</v>
      </c>
      <c r="AA744">
        <v>54.440376281738281</v>
      </c>
      <c r="AB744">
        <v>44.100479125976562</v>
      </c>
      <c r="AC744">
        <v>46.881439208984375</v>
      </c>
      <c r="AD744">
        <v>49.141681671142578</v>
      </c>
      <c r="AE744">
        <v>33.302814483642578</v>
      </c>
      <c r="AF744">
        <v>40.283817291259766</v>
      </c>
      <c r="AG744">
        <v>40.232318878173828</v>
      </c>
      <c r="AH744" s="2">
        <f t="shared" si="659"/>
        <v>4.8322510555766467</v>
      </c>
      <c r="AI744" s="2">
        <f t="shared" si="660"/>
        <v>33.302814483642578</v>
      </c>
      <c r="AJ744" s="2">
        <f t="shared" si="661"/>
        <v>38.565678586966712</v>
      </c>
      <c r="AK744" s="2">
        <f t="shared" si="662"/>
        <v>45.814055170331685</v>
      </c>
      <c r="AL744" s="2">
        <f t="shared" si="663"/>
        <v>53.062431753696657</v>
      </c>
      <c r="AM744" s="2">
        <f t="shared" si="664"/>
        <v>55.424583435058594</v>
      </c>
      <c r="AN744" s="89"/>
      <c r="AO744" s="64">
        <f t="shared" ref="AO744" ca="1" si="702">AN743</f>
        <v>49.734872196578301</v>
      </c>
      <c r="AP744" s="88"/>
      <c r="AQ744" s="88"/>
      <c r="AR744" s="88"/>
      <c r="AS744" s="88"/>
      <c r="AT744" s="2"/>
      <c r="AU744" s="123"/>
      <c r="AV744" s="156"/>
    </row>
    <row r="745" spans="1:48">
      <c r="A745" s="14" t="str">
        <f>'data organization'!S746</f>
        <v>743:18:1.6:HS</v>
      </c>
      <c r="B745">
        <v>50.505378723144531</v>
      </c>
      <c r="C745">
        <v>53.442893981933594</v>
      </c>
      <c r="D745">
        <v>56.685512542724609</v>
      </c>
      <c r="E745">
        <v>54.410240173339844</v>
      </c>
      <c r="F745">
        <v>49.798198699951172</v>
      </c>
      <c r="G745">
        <v>52.922561645507812</v>
      </c>
      <c r="H745">
        <v>60.221408843994141</v>
      </c>
      <c r="I745">
        <v>47.995956420898437</v>
      </c>
      <c r="J745">
        <v>45.467613220214844</v>
      </c>
      <c r="K745">
        <v>50.88616943359375</v>
      </c>
      <c r="L745">
        <v>46.430229187011719</v>
      </c>
      <c r="M745">
        <v>52.153888702392578</v>
      </c>
      <c r="N745">
        <v>52.333637237548828</v>
      </c>
      <c r="O745">
        <v>47.884796142578125</v>
      </c>
      <c r="P745">
        <v>43.866405487060547</v>
      </c>
      <c r="Q745">
        <v>48.024337768554687</v>
      </c>
      <c r="R745">
        <v>53.731441497802734</v>
      </c>
      <c r="U745">
        <v>52.466087341308594</v>
      </c>
      <c r="V745">
        <v>53.173267364501953</v>
      </c>
      <c r="W745">
        <v>54.232852935791016</v>
      </c>
      <c r="Z745">
        <v>51.936294555664063</v>
      </c>
      <c r="AA745">
        <v>50.909820556640625</v>
      </c>
      <c r="AB745">
        <v>48.052719116210938</v>
      </c>
      <c r="AC745">
        <v>50.566871643066406</v>
      </c>
      <c r="AD745">
        <v>45.247653961181641</v>
      </c>
      <c r="AE745">
        <v>40.496070861816406</v>
      </c>
      <c r="AF745">
        <v>44.523918151855469</v>
      </c>
      <c r="AG745">
        <v>46.073089599609375</v>
      </c>
      <c r="AH745" s="2">
        <f t="shared" si="659"/>
        <v>4.29375554394319</v>
      </c>
      <c r="AI745" s="2">
        <f t="shared" si="660"/>
        <v>40.496070861816406</v>
      </c>
      <c r="AJ745" s="2">
        <f t="shared" si="661"/>
        <v>43.717913676795874</v>
      </c>
      <c r="AK745" s="2">
        <f t="shared" si="662"/>
        <v>50.158546992710662</v>
      </c>
      <c r="AL745" s="2">
        <f t="shared" si="663"/>
        <v>56.599180308625449</v>
      </c>
      <c r="AM745" s="2">
        <f t="shared" si="664"/>
        <v>60.221408843994141</v>
      </c>
      <c r="AN745" s="89"/>
      <c r="AO745" s="64">
        <f t="shared" ref="AO745" ca="1" si="703">AN743</f>
        <v>49.734872196578301</v>
      </c>
      <c r="AP745" s="88"/>
      <c r="AQ745" s="88"/>
      <c r="AR745" s="88"/>
      <c r="AS745" s="88"/>
      <c r="AT745" s="2"/>
      <c r="AU745" s="123"/>
      <c r="AV745" s="156"/>
    </row>
    <row r="746" spans="1:48">
      <c r="A746" s="14" t="str">
        <f>'data organization'!S747</f>
        <v>744:18:1.58:HI</v>
      </c>
      <c r="B746">
        <v>49.580375671386719</v>
      </c>
      <c r="C746">
        <v>49.267566680908203</v>
      </c>
      <c r="D746">
        <v>50.831615447998047</v>
      </c>
      <c r="E746">
        <v>53.646907806396484</v>
      </c>
      <c r="F746">
        <v>50.205997467041016</v>
      </c>
      <c r="G746">
        <v>48.172733306884766</v>
      </c>
      <c r="H746">
        <v>48.954757690429688</v>
      </c>
      <c r="I746">
        <v>47.703517913818359</v>
      </c>
      <c r="J746">
        <v>47.859920501708984</v>
      </c>
      <c r="K746">
        <v>53.177692413330078</v>
      </c>
      <c r="L746">
        <v>45.670253753662109</v>
      </c>
      <c r="M746">
        <v>40.508888244628906</v>
      </c>
      <c r="N746">
        <v>45.357440948486328</v>
      </c>
      <c r="O746">
        <v>43.167774200439453</v>
      </c>
      <c r="P746">
        <v>40.196079254150391</v>
      </c>
      <c r="Q746">
        <v>40.0396728515625</v>
      </c>
      <c r="R746">
        <v>44.888229370117188</v>
      </c>
      <c r="U746">
        <v>62.718395233154297</v>
      </c>
      <c r="V746">
        <v>46.608680725097656</v>
      </c>
      <c r="W746">
        <v>48.172733306884766</v>
      </c>
      <c r="Z746">
        <v>50.205997467041016</v>
      </c>
      <c r="AA746">
        <v>59.121078491210938</v>
      </c>
      <c r="AB746">
        <v>45.670253753662109</v>
      </c>
      <c r="AC746">
        <v>48.016326904296875</v>
      </c>
      <c r="AD746">
        <v>53.177692413330078</v>
      </c>
      <c r="AE746">
        <v>33.470664978027344</v>
      </c>
      <c r="AF746">
        <v>41.760128021240234</v>
      </c>
      <c r="AG746">
        <v>41.447319030761719</v>
      </c>
      <c r="AH746" s="2">
        <f t="shared" si="659"/>
        <v>5.986123092963985</v>
      </c>
      <c r="AI746" s="2">
        <f t="shared" si="660"/>
        <v>33.470664978027344</v>
      </c>
      <c r="AJ746" s="2">
        <f t="shared" si="661"/>
        <v>38.506482997970316</v>
      </c>
      <c r="AK746" s="2">
        <f t="shared" si="662"/>
        <v>47.485667637416292</v>
      </c>
      <c r="AL746" s="2">
        <f t="shared" si="663"/>
        <v>56.464852276862267</v>
      </c>
      <c r="AM746" s="2">
        <f t="shared" si="664"/>
        <v>62.718395233154297</v>
      </c>
      <c r="AN746" s="89">
        <f ca="1">INDIRECT("'calcBLUE(2)'!R"&amp;ROW('calcBLUE(2)'!$V$17)+(ROW(AN746)-ROW($AN$116))/3&amp;"C"&amp;COLUMN('calcBLUE(2)'!$V$17),FALSE)</f>
        <v>48.722286706025976</v>
      </c>
      <c r="AO746" s="64">
        <f t="shared" ref="AO746" ca="1" si="704">AN746</f>
        <v>48.722286706025976</v>
      </c>
      <c r="AP746" s="88">
        <f>AK746-AK749</f>
        <v>0.94960171835762708</v>
      </c>
      <c r="AQ746" s="88">
        <f>AK747-AK750</f>
        <v>0.90123585292271002</v>
      </c>
      <c r="AR746" s="88">
        <f>AK748-AK751</f>
        <v>0.81014742170061282</v>
      </c>
      <c r="AS746" s="88">
        <f>data3!AM746</f>
        <v>2.8080744128073265E-2</v>
      </c>
      <c r="AT746" s="2"/>
      <c r="AU746" s="123"/>
      <c r="AV746" s="156"/>
    </row>
    <row r="747" spans="1:48">
      <c r="A747" s="14" t="str">
        <f>'data organization'!S748</f>
        <v>745:18:1.58:LO</v>
      </c>
      <c r="B747">
        <v>45.771343231201172</v>
      </c>
      <c r="C747">
        <v>47.035934448242187</v>
      </c>
      <c r="D747">
        <v>47.602424621582031</v>
      </c>
      <c r="E747">
        <v>52.185855865478516</v>
      </c>
      <c r="F747">
        <v>46.349277496337891</v>
      </c>
      <c r="G747">
        <v>46.440834045410156</v>
      </c>
      <c r="H747">
        <v>47.791255950927734</v>
      </c>
      <c r="I747">
        <v>44.0604248046875</v>
      </c>
      <c r="J747">
        <v>42.858776092529297</v>
      </c>
      <c r="K747">
        <v>47.579536437988281</v>
      </c>
      <c r="L747">
        <v>42.772945404052734</v>
      </c>
      <c r="M747">
        <v>41.353855133056641</v>
      </c>
      <c r="N747">
        <v>45.067520141601563</v>
      </c>
      <c r="O747">
        <v>40.180820465087891</v>
      </c>
      <c r="P747">
        <v>38.515678405761719</v>
      </c>
      <c r="Q747">
        <v>39.099334716796875</v>
      </c>
      <c r="R747">
        <v>44.214923858642578</v>
      </c>
      <c r="U747">
        <v>54.182880401611328</v>
      </c>
      <c r="V747">
        <v>46.446556091308594</v>
      </c>
      <c r="W747">
        <v>46.475166320800781</v>
      </c>
      <c r="Z747">
        <v>48.180362701416016</v>
      </c>
      <c r="AA747">
        <v>53.261615753173828</v>
      </c>
      <c r="AB747">
        <v>43.196384429931641</v>
      </c>
      <c r="AC747">
        <v>45.94873046875</v>
      </c>
      <c r="AD747">
        <v>48.071640014648438</v>
      </c>
      <c r="AE747">
        <v>32.581825256347656</v>
      </c>
      <c r="AF747">
        <v>39.454109191894531</v>
      </c>
      <c r="AG747">
        <v>39.436943054199219</v>
      </c>
      <c r="AH747" s="2">
        <f t="shared" si="659"/>
        <v>4.7213085207256276</v>
      </c>
      <c r="AI747" s="2">
        <f t="shared" si="660"/>
        <v>32.581825256347656</v>
      </c>
      <c r="AJ747" s="2">
        <f t="shared" si="661"/>
        <v>37.779357033321084</v>
      </c>
      <c r="AK747" s="2">
        <f t="shared" si="662"/>
        <v>44.861319814409526</v>
      </c>
      <c r="AL747" s="2">
        <f t="shared" si="663"/>
        <v>51.943282595497969</v>
      </c>
      <c r="AM747" s="2">
        <f t="shared" si="664"/>
        <v>54.182880401611328</v>
      </c>
      <c r="AN747" s="89"/>
      <c r="AO747" s="64">
        <f t="shared" ref="AO747" ca="1" si="705">AN746</f>
        <v>48.722286706025976</v>
      </c>
      <c r="AP747" s="88"/>
      <c r="AQ747" s="88"/>
      <c r="AR747" s="88"/>
      <c r="AS747" s="88"/>
      <c r="AT747" s="2"/>
      <c r="AU747" s="123"/>
      <c r="AV747" s="156"/>
    </row>
    <row r="748" spans="1:48">
      <c r="A748" s="14" t="str">
        <f>'data organization'!S749</f>
        <v>746:18:1.58:HS</v>
      </c>
      <c r="B748">
        <v>48.889984130859375</v>
      </c>
      <c r="C748">
        <v>53.256046295166016</v>
      </c>
      <c r="D748">
        <v>55.405967712402344</v>
      </c>
      <c r="E748">
        <v>53.849697113037109</v>
      </c>
      <c r="F748">
        <v>49.124130249023438</v>
      </c>
      <c r="G748">
        <v>52.988784790039063</v>
      </c>
      <c r="H748">
        <v>59.289539337158203</v>
      </c>
      <c r="I748">
        <v>46.905624389648438</v>
      </c>
      <c r="J748">
        <v>44.755702972412109</v>
      </c>
      <c r="K748">
        <v>49.069732666015625</v>
      </c>
      <c r="L748">
        <v>45.285495758056641</v>
      </c>
      <c r="M748">
        <v>52.111312866210938</v>
      </c>
      <c r="N748">
        <v>52.359653472900391</v>
      </c>
      <c r="O748">
        <v>46.943466186523438</v>
      </c>
      <c r="P748">
        <v>42.565574645996094</v>
      </c>
      <c r="Q748">
        <v>46.90325927734375</v>
      </c>
      <c r="R748">
        <v>53.102310180664062</v>
      </c>
      <c r="U748">
        <v>51.243305206298828</v>
      </c>
      <c r="V748">
        <v>51.782558441162109</v>
      </c>
      <c r="W748">
        <v>53.975051879882813</v>
      </c>
      <c r="Z748">
        <v>50.9713134765625</v>
      </c>
      <c r="AA748">
        <v>50.694591522216797</v>
      </c>
      <c r="AB748">
        <v>46.964752197265625</v>
      </c>
      <c r="AC748">
        <v>49.9755859375</v>
      </c>
      <c r="AD748">
        <v>44.396202087402344</v>
      </c>
      <c r="AE748">
        <v>39.535820007324219</v>
      </c>
      <c r="AF748">
        <v>43.703212738037109</v>
      </c>
      <c r="AG748">
        <v>45.096282958984375</v>
      </c>
      <c r="AH748" s="2">
        <f t="shared" si="659"/>
        <v>4.4261890069600991</v>
      </c>
      <c r="AI748" s="2">
        <f t="shared" si="660"/>
        <v>39.535820007324219</v>
      </c>
      <c r="AJ748" s="2">
        <f t="shared" si="661"/>
        <v>42.687322150134626</v>
      </c>
      <c r="AK748" s="2">
        <f t="shared" si="662"/>
        <v>49.326605660574778</v>
      </c>
      <c r="AL748" s="2">
        <f t="shared" si="663"/>
        <v>55.965889171014929</v>
      </c>
      <c r="AM748" s="2">
        <f t="shared" si="664"/>
        <v>59.289539337158203</v>
      </c>
      <c r="AN748" s="89"/>
      <c r="AO748" s="64">
        <f t="shared" ref="AO748" ca="1" si="706">AN746</f>
        <v>48.722286706025976</v>
      </c>
      <c r="AP748" s="88"/>
      <c r="AQ748" s="88"/>
      <c r="AR748" s="88"/>
      <c r="AS748" s="88"/>
      <c r="AT748" s="2"/>
      <c r="AU748" s="123"/>
      <c r="AV748" s="156"/>
    </row>
    <row r="749" spans="1:48">
      <c r="A749" s="14" t="str">
        <f>'data organization'!S750</f>
        <v>747:18:1.56:HI</v>
      </c>
      <c r="B749">
        <v>48.641948699951172</v>
      </c>
      <c r="C749">
        <v>48.172733306884766</v>
      </c>
      <c r="D749">
        <v>49.736782073974609</v>
      </c>
      <c r="E749">
        <v>52.552070617675781</v>
      </c>
      <c r="F749">
        <v>49.267566680908203</v>
      </c>
      <c r="G749">
        <v>47.234302520751953</v>
      </c>
      <c r="H749">
        <v>48.016326904296875</v>
      </c>
      <c r="I749">
        <v>46.765087127685547</v>
      </c>
      <c r="J749">
        <v>46.921493530273437</v>
      </c>
      <c r="K749">
        <v>52.082855224609375</v>
      </c>
      <c r="L749">
        <v>44.888229370117188</v>
      </c>
      <c r="M749">
        <v>39.726863861083984</v>
      </c>
      <c r="N749">
        <v>44.419013977050781</v>
      </c>
      <c r="O749">
        <v>42.229343414306641</v>
      </c>
      <c r="P749">
        <v>39.414054870605469</v>
      </c>
      <c r="Q749">
        <v>39.257648468017578</v>
      </c>
      <c r="R749">
        <v>43.949798583984375</v>
      </c>
      <c r="U749">
        <v>61.467155456542969</v>
      </c>
      <c r="V749">
        <v>45.670253753662109</v>
      </c>
      <c r="W749">
        <v>47.234302520751953</v>
      </c>
      <c r="Z749">
        <v>49.111160278320313</v>
      </c>
      <c r="AA749">
        <v>57.869838714599609</v>
      </c>
      <c r="AB749">
        <v>44.888229370117188</v>
      </c>
      <c r="AC749">
        <v>47.077896118164062</v>
      </c>
      <c r="AD749">
        <v>52.082855224609375</v>
      </c>
      <c r="AE749">
        <v>32.845043182373047</v>
      </c>
      <c r="AF749">
        <v>40.821697235107422</v>
      </c>
      <c r="AG749">
        <v>40.665294647216797</v>
      </c>
      <c r="AH749" s="2">
        <f t="shared" si="659"/>
        <v>5.8523675078584567</v>
      </c>
      <c r="AI749" s="2">
        <f t="shared" si="660"/>
        <v>32.845043182373047</v>
      </c>
      <c r="AJ749" s="2">
        <f t="shared" si="661"/>
        <v>37.757514657270981</v>
      </c>
      <c r="AK749" s="2">
        <f t="shared" si="662"/>
        <v>46.536065919058665</v>
      </c>
      <c r="AL749" s="2">
        <f t="shared" si="663"/>
        <v>55.314617180846348</v>
      </c>
      <c r="AM749" s="2">
        <f t="shared" si="664"/>
        <v>61.467155456542969</v>
      </c>
      <c r="AN749" s="89">
        <f ca="1">INDIRECT("'calcBLUE(2)'!R"&amp;ROW('calcBLUE(2)'!$V$17)+(ROW(AN749)-ROW($AN$116))/3&amp;"C"&amp;COLUMN('calcBLUE(2)'!$V$17),FALSE)</f>
        <v>47.791505657749155</v>
      </c>
      <c r="AO749" s="64">
        <f t="shared" ref="AO749" ca="1" si="707">AN749</f>
        <v>47.791505657749155</v>
      </c>
      <c r="AP749" s="88">
        <f>AK749-AK752</f>
        <v>0.93842983245849609</v>
      </c>
      <c r="AQ749" s="88">
        <f>AK750-AK753</f>
        <v>0.87487302507673093</v>
      </c>
      <c r="AR749" s="88">
        <f>AK751-AK754</f>
        <v>0.9207187380109545</v>
      </c>
      <c r="AS749" s="88">
        <f>data3!AM749</f>
        <v>2.9822303402808448E-2</v>
      </c>
      <c r="AT749" s="2"/>
      <c r="AU749" s="123"/>
      <c r="AV749" s="156"/>
    </row>
    <row r="750" spans="1:48">
      <c r="A750" s="14" t="str">
        <f>'data organization'!S751</f>
        <v>748:18:1.56:LO</v>
      </c>
      <c r="B750">
        <v>44.907302856445313</v>
      </c>
      <c r="C750">
        <v>46.114669799804688</v>
      </c>
      <c r="D750">
        <v>46.686885833740234</v>
      </c>
      <c r="E750">
        <v>51.041427612304687</v>
      </c>
      <c r="F750">
        <v>45.502403259277344</v>
      </c>
      <c r="G750">
        <v>45.588233947753906</v>
      </c>
      <c r="H750">
        <v>46.784160614013672</v>
      </c>
      <c r="I750">
        <v>43.242160797119141</v>
      </c>
      <c r="J750">
        <v>41.96612548828125</v>
      </c>
      <c r="K750">
        <v>46.589607238769531</v>
      </c>
      <c r="L750">
        <v>41.908905029296875</v>
      </c>
      <c r="M750">
        <v>40.501258850097656</v>
      </c>
      <c r="N750">
        <v>44.077590942382812</v>
      </c>
      <c r="O750">
        <v>39.368274688720703</v>
      </c>
      <c r="P750">
        <v>37.703136444091797</v>
      </c>
      <c r="Q750">
        <v>38.281070709228516</v>
      </c>
      <c r="R750">
        <v>43.379493713378906</v>
      </c>
      <c r="U750">
        <v>53.141452789306641</v>
      </c>
      <c r="V750">
        <v>45.553901672363281</v>
      </c>
      <c r="W750">
        <v>45.468070983886719</v>
      </c>
      <c r="Z750">
        <v>47.150379180908203</v>
      </c>
      <c r="AA750">
        <v>52.225910186767578</v>
      </c>
      <c r="AB750">
        <v>42.315174102783203</v>
      </c>
      <c r="AC750">
        <v>45.044631958007813</v>
      </c>
      <c r="AD750">
        <v>47.093154907226562</v>
      </c>
      <c r="AE750">
        <v>31.958114624023438</v>
      </c>
      <c r="AF750">
        <v>38.681621551513672</v>
      </c>
      <c r="AG750">
        <v>38.607231140136719</v>
      </c>
      <c r="AH750" s="2">
        <f t="shared" si="659"/>
        <v>4.6284638495401742</v>
      </c>
      <c r="AI750" s="2">
        <f t="shared" si="660"/>
        <v>31.958114624023438</v>
      </c>
      <c r="AJ750" s="2">
        <f t="shared" si="661"/>
        <v>37.017388187176557</v>
      </c>
      <c r="AK750" s="2">
        <f t="shared" si="662"/>
        <v>43.960083961486816</v>
      </c>
      <c r="AL750" s="2">
        <f t="shared" si="663"/>
        <v>50.902779735797075</v>
      </c>
      <c r="AM750" s="2">
        <f t="shared" si="664"/>
        <v>53.141452789306641</v>
      </c>
      <c r="AN750" s="89"/>
      <c r="AO750" s="64">
        <f t="shared" ref="AO750" ca="1" si="708">AN749</f>
        <v>47.791505657749155</v>
      </c>
      <c r="AP750" s="88"/>
      <c r="AQ750" s="88"/>
      <c r="AR750" s="88"/>
      <c r="AS750" s="88"/>
      <c r="AT750" s="2"/>
      <c r="AU750" s="123"/>
      <c r="AV750" s="156"/>
    </row>
    <row r="751" spans="1:48">
      <c r="A751" s="14" t="str">
        <f>'data organization'!S752</f>
        <v>749:18:1.56:HS</v>
      </c>
      <c r="B751">
        <v>47.773632049560547</v>
      </c>
      <c r="C751">
        <v>52.629283905029297</v>
      </c>
      <c r="D751">
        <v>54.443351745605469</v>
      </c>
      <c r="E751">
        <v>53.96795654296875</v>
      </c>
      <c r="F751">
        <v>47.925003051757813</v>
      </c>
      <c r="G751">
        <v>52.463722229003906</v>
      </c>
      <c r="H751">
        <v>58.199207305908203</v>
      </c>
      <c r="I751">
        <v>45.725414276123047</v>
      </c>
      <c r="J751">
        <v>43.627529144287109</v>
      </c>
      <c r="K751">
        <v>47.579689025878906</v>
      </c>
      <c r="L751">
        <v>44.091094970703125</v>
      </c>
      <c r="M751">
        <v>51.501106262207031</v>
      </c>
      <c r="N751">
        <v>52.414054870605469</v>
      </c>
      <c r="O751">
        <v>45.772716522216797</v>
      </c>
      <c r="P751">
        <v>41.631343841552734</v>
      </c>
      <c r="Q751">
        <v>46.0115966796875</v>
      </c>
      <c r="R751">
        <v>52.707332611083984</v>
      </c>
      <c r="U751">
        <v>49.92828369140625</v>
      </c>
      <c r="V751">
        <v>51.349735260009766</v>
      </c>
      <c r="W751">
        <v>53.823680877685547</v>
      </c>
      <c r="Z751">
        <v>50.810482025146484</v>
      </c>
      <c r="AA751">
        <v>50.351642608642578</v>
      </c>
      <c r="AB751">
        <v>45.827114105224609</v>
      </c>
      <c r="AC751">
        <v>48.639278411865234</v>
      </c>
      <c r="AD751">
        <v>43.641719818115234</v>
      </c>
      <c r="AE751">
        <v>38.651256561279297</v>
      </c>
      <c r="AF751">
        <v>43.010223388671875</v>
      </c>
      <c r="AG751">
        <v>43.96337890625</v>
      </c>
      <c r="AH751" s="2">
        <f t="shared" si="659"/>
        <v>4.6076555379649555</v>
      </c>
      <c r="AI751" s="2">
        <f t="shared" si="660"/>
        <v>38.651256561279297</v>
      </c>
      <c r="AJ751" s="2">
        <f t="shared" si="661"/>
        <v>41.604974931926733</v>
      </c>
      <c r="AK751" s="2">
        <f t="shared" si="662"/>
        <v>48.516458238874165</v>
      </c>
      <c r="AL751" s="2">
        <f t="shared" si="663"/>
        <v>55.427941545821596</v>
      </c>
      <c r="AM751" s="2">
        <f t="shared" si="664"/>
        <v>58.199207305908203</v>
      </c>
      <c r="AN751" s="89"/>
      <c r="AO751" s="64">
        <f t="shared" ref="AO751" ca="1" si="709">AN749</f>
        <v>47.791505657749155</v>
      </c>
      <c r="AP751" s="88"/>
      <c r="AQ751" s="88"/>
      <c r="AR751" s="88"/>
      <c r="AS751" s="88"/>
      <c r="AT751" s="2"/>
      <c r="AU751" s="123"/>
      <c r="AV751" s="156"/>
    </row>
    <row r="752" spans="1:48">
      <c r="A752" s="14" t="str">
        <f>'data organization'!S753</f>
        <v>750:18:1.54:HI</v>
      </c>
      <c r="B752">
        <v>47.547111511230469</v>
      </c>
      <c r="C752">
        <v>47.234302520751953</v>
      </c>
      <c r="D752">
        <v>48.798351287841797</v>
      </c>
      <c r="E752">
        <v>51.457237243652344</v>
      </c>
      <c r="F752">
        <v>48.172733306884766</v>
      </c>
      <c r="G752">
        <v>46.295871734619141</v>
      </c>
      <c r="H752">
        <v>47.077896118164062</v>
      </c>
      <c r="I752">
        <v>45.826656341552734</v>
      </c>
      <c r="J752">
        <v>45.983062744140625</v>
      </c>
      <c r="K752">
        <v>50.988021850585937</v>
      </c>
      <c r="L752">
        <v>43.949798583984375</v>
      </c>
      <c r="M752">
        <v>38.944839477539063</v>
      </c>
      <c r="N752">
        <v>43.480583190917969</v>
      </c>
      <c r="O752">
        <v>41.447319030761719</v>
      </c>
      <c r="P752">
        <v>38.632030487060547</v>
      </c>
      <c r="Q752">
        <v>38.475624084472656</v>
      </c>
      <c r="R752">
        <v>43.011367797851563</v>
      </c>
      <c r="U752">
        <v>60.372318267822266</v>
      </c>
      <c r="V752">
        <v>44.731822967529297</v>
      </c>
      <c r="W752">
        <v>46.295871734619141</v>
      </c>
      <c r="Z752">
        <v>48.172733306884766</v>
      </c>
      <c r="AA752">
        <v>56.775005340576172</v>
      </c>
      <c r="AB752">
        <v>43.949798583984375</v>
      </c>
      <c r="AC752">
        <v>46.139469146728516</v>
      </c>
      <c r="AD752">
        <v>50.988021850585937</v>
      </c>
      <c r="AE752">
        <v>32.063018798828125</v>
      </c>
      <c r="AF752">
        <v>40.0396728515625</v>
      </c>
      <c r="AG752">
        <v>39.883270263671875</v>
      </c>
      <c r="AH752" s="2">
        <f t="shared" si="659"/>
        <v>5.7546388931425012</v>
      </c>
      <c r="AI752" s="2">
        <f t="shared" si="660"/>
        <v>32.063018798828125</v>
      </c>
      <c r="AJ752" s="2">
        <f t="shared" si="661"/>
        <v>36.965677746886414</v>
      </c>
      <c r="AK752" s="2">
        <f t="shared" si="662"/>
        <v>45.597636086600168</v>
      </c>
      <c r="AL752" s="2">
        <f t="shared" si="663"/>
        <v>54.229594426313923</v>
      </c>
      <c r="AM752" s="2">
        <f t="shared" si="664"/>
        <v>60.372318267822266</v>
      </c>
      <c r="AN752" s="89">
        <f ca="1">INDIRECT("'calcBLUE(2)'!R"&amp;ROW('calcBLUE(2)'!$V$17)+(ROW(AN752)-ROW($AN$116))/3&amp;"C"&amp;COLUMN('calcBLUE(2)'!$V$17),FALSE)</f>
        <v>46.802997849811661</v>
      </c>
      <c r="AO752" s="64">
        <f t="shared" ref="AO752" ca="1" si="710">AN752</f>
        <v>46.802997849811661</v>
      </c>
      <c r="AP752" s="88">
        <f>AK752-AK755</f>
        <v>0.9607735361371752</v>
      </c>
      <c r="AQ752" s="88">
        <f>AK753-AK756</f>
        <v>0.91390684672764166</v>
      </c>
      <c r="AR752" s="88">
        <f>AK754-AK757</f>
        <v>0.94977610451834238</v>
      </c>
      <c r="AS752" s="88">
        <f>data3!AM752</f>
        <v>3.0000209808349609E-2</v>
      </c>
      <c r="AT752" s="2"/>
      <c r="AU752" s="123"/>
      <c r="AV752" s="156"/>
    </row>
    <row r="753" spans="1:48">
      <c r="A753" s="14" t="str">
        <f>'data organization'!S754</f>
        <v>751:18:1.54:LO</v>
      </c>
      <c r="B753">
        <v>44.048980712890625</v>
      </c>
      <c r="C753">
        <v>45.199131011962891</v>
      </c>
      <c r="D753">
        <v>45.708400726318359</v>
      </c>
      <c r="E753">
        <v>49.925613403320313</v>
      </c>
      <c r="F753">
        <v>44.666973114013672</v>
      </c>
      <c r="G753">
        <v>44.752803802490234</v>
      </c>
      <c r="H753">
        <v>45.868618011474609</v>
      </c>
      <c r="I753">
        <v>42.378120422363281</v>
      </c>
      <c r="J753">
        <v>41.119247436523438</v>
      </c>
      <c r="K753">
        <v>45.593955993652344</v>
      </c>
      <c r="L753">
        <v>41.084915161132812</v>
      </c>
      <c r="M753">
        <v>39.694438934326172</v>
      </c>
      <c r="N753">
        <v>43.150608062744141</v>
      </c>
      <c r="O753">
        <v>38.612953186035156</v>
      </c>
      <c r="P753">
        <v>36.970703125</v>
      </c>
      <c r="Q753">
        <v>37.508583068847656</v>
      </c>
      <c r="R753">
        <v>42.475395202636719</v>
      </c>
      <c r="U753">
        <v>52.100021362304688</v>
      </c>
      <c r="V753">
        <v>44.666973114013672</v>
      </c>
      <c r="W753">
        <v>44.586860656738281</v>
      </c>
      <c r="Z753">
        <v>46.189060211181641</v>
      </c>
      <c r="AA753">
        <v>51.190204620361328</v>
      </c>
      <c r="AB753">
        <v>41.422523498535156</v>
      </c>
      <c r="AC753">
        <v>44.146259307861328</v>
      </c>
      <c r="AD753">
        <v>46.149005889892578</v>
      </c>
      <c r="AE753">
        <v>31.305789947509766</v>
      </c>
      <c r="AF753">
        <v>37.943466186523438</v>
      </c>
      <c r="AG753">
        <v>37.926300048828125</v>
      </c>
      <c r="AH753" s="2">
        <f t="shared" si="659"/>
        <v>4.5279087383272243</v>
      </c>
      <c r="AI753" s="2">
        <f t="shared" si="660"/>
        <v>31.305789947509766</v>
      </c>
      <c r="AJ753" s="2">
        <f t="shared" si="661"/>
        <v>36.293347828919252</v>
      </c>
      <c r="AK753" s="2">
        <f t="shared" si="662"/>
        <v>43.085210936410085</v>
      </c>
      <c r="AL753" s="2">
        <f t="shared" si="663"/>
        <v>49.877074043900919</v>
      </c>
      <c r="AM753" s="2">
        <f t="shared" si="664"/>
        <v>52.100021362304688</v>
      </c>
      <c r="AN753" s="89"/>
      <c r="AO753" s="64">
        <f t="shared" ref="AO753" ca="1" si="711">AN752</f>
        <v>46.802997849811661</v>
      </c>
      <c r="AP753" s="88"/>
      <c r="AQ753" s="88"/>
      <c r="AR753" s="88"/>
      <c r="AS753" s="88"/>
      <c r="AT753" s="2"/>
      <c r="AU753" s="123"/>
      <c r="AV753" s="156"/>
    </row>
    <row r="754" spans="1:48">
      <c r="A754" s="14" t="str">
        <f>'data organization'!S755</f>
        <v>752:18:1.54:HS</v>
      </c>
      <c r="B754">
        <v>46.683300018310547</v>
      </c>
      <c r="C754">
        <v>52.359653472900391</v>
      </c>
      <c r="D754">
        <v>52.643474578857422</v>
      </c>
      <c r="E754">
        <v>52.726253509521484</v>
      </c>
      <c r="F754">
        <v>46.879608154296875</v>
      </c>
      <c r="G754">
        <v>51.799114227294922</v>
      </c>
      <c r="H754">
        <v>56.825054168701172</v>
      </c>
      <c r="I754">
        <v>44.691844940185547</v>
      </c>
      <c r="J754">
        <v>42.844661712646484</v>
      </c>
      <c r="K754">
        <v>46.628902435302734</v>
      </c>
      <c r="L754">
        <v>43.230182647705078</v>
      </c>
      <c r="M754">
        <v>50.550315856933594</v>
      </c>
      <c r="N754">
        <v>51.645381927490234</v>
      </c>
      <c r="O754">
        <v>44.353626251220703</v>
      </c>
      <c r="P754">
        <v>40.820095062255859</v>
      </c>
      <c r="Q754">
        <v>45.06317138671875</v>
      </c>
      <c r="R754">
        <v>52.343097686767578</v>
      </c>
      <c r="U754">
        <v>48.714962005615234</v>
      </c>
      <c r="V754">
        <v>51.536582946777344</v>
      </c>
      <c r="W754">
        <v>52.449531555175781</v>
      </c>
      <c r="Z754">
        <v>50.394218444824219</v>
      </c>
      <c r="AA754">
        <v>48.774089813232422</v>
      </c>
      <c r="AB754">
        <v>45.477073669433594</v>
      </c>
      <c r="AC754">
        <v>47.456703186035156</v>
      </c>
      <c r="AD754">
        <v>42.922714233398438</v>
      </c>
      <c r="AE754">
        <v>37.525444030761719</v>
      </c>
      <c r="AF754">
        <v>41.874950408935547</v>
      </c>
      <c r="AG754">
        <v>43.466697692871094</v>
      </c>
      <c r="AH754" s="2">
        <f t="shared" si="659"/>
        <v>4.5837259539016681</v>
      </c>
      <c r="AI754" s="2">
        <f t="shared" si="660"/>
        <v>37.525444030761719</v>
      </c>
      <c r="AJ754" s="2">
        <f t="shared" si="661"/>
        <v>40.720150570010709</v>
      </c>
      <c r="AK754" s="2">
        <f t="shared" si="662"/>
        <v>47.59573950086321</v>
      </c>
      <c r="AL754" s="2">
        <f t="shared" si="663"/>
        <v>54.471328431715712</v>
      </c>
      <c r="AM754" s="2">
        <f t="shared" si="664"/>
        <v>56.825054168701172</v>
      </c>
      <c r="AN754" s="89"/>
      <c r="AO754" s="64">
        <f t="shared" ref="AO754" ca="1" si="712">AN752</f>
        <v>46.802997849811661</v>
      </c>
      <c r="AP754" s="88"/>
      <c r="AQ754" s="88"/>
      <c r="AR754" s="88"/>
      <c r="AS754" s="88"/>
      <c r="AT754" s="2"/>
      <c r="AU754" s="123"/>
      <c r="AV754" s="156"/>
    </row>
    <row r="755" spans="1:48">
      <c r="A755" s="14" t="str">
        <f>'data organization'!S756</f>
        <v>753:18:1.52:HI</v>
      </c>
      <c r="B755">
        <v>46.608680725097656</v>
      </c>
      <c r="C755">
        <v>46.295871734619141</v>
      </c>
      <c r="D755">
        <v>47.859920501708984</v>
      </c>
      <c r="E755">
        <v>50.362400054931641</v>
      </c>
      <c r="F755">
        <v>47.234302520751953</v>
      </c>
      <c r="G755">
        <v>45.357440948486328</v>
      </c>
      <c r="H755">
        <v>46.139469146728516</v>
      </c>
      <c r="I755">
        <v>44.888229370117188</v>
      </c>
      <c r="J755">
        <v>45.044631958007813</v>
      </c>
      <c r="K755">
        <v>49.8931884765625</v>
      </c>
      <c r="L755">
        <v>43.011367797851563</v>
      </c>
      <c r="M755">
        <v>38.00640869140625</v>
      </c>
      <c r="N755">
        <v>42.542152404785156</v>
      </c>
      <c r="O755">
        <v>40.508888244628906</v>
      </c>
      <c r="P755">
        <v>37.693599700927734</v>
      </c>
      <c r="Q755">
        <v>37.693599700927734</v>
      </c>
      <c r="R755">
        <v>42.229343414306641</v>
      </c>
      <c r="U755">
        <v>58.964675903320313</v>
      </c>
      <c r="V755">
        <v>43.793392181396484</v>
      </c>
      <c r="W755">
        <v>45.201038360595703</v>
      </c>
      <c r="Z755">
        <v>47.234302520751953</v>
      </c>
      <c r="AA755">
        <v>55.523765563964844</v>
      </c>
      <c r="AB755">
        <v>43.011367797851563</v>
      </c>
      <c r="AC755">
        <v>45.201038360595703</v>
      </c>
      <c r="AD755">
        <v>49.8931884765625</v>
      </c>
      <c r="AE755">
        <v>31.437398910522461</v>
      </c>
      <c r="AF755">
        <v>39.257648468017578</v>
      </c>
      <c r="AG755">
        <v>38.944839477539063</v>
      </c>
      <c r="AH755" s="2">
        <f t="shared" si="659"/>
        <v>5.6278975857719615</v>
      </c>
      <c r="AI755" s="2">
        <f t="shared" si="660"/>
        <v>31.437398910522461</v>
      </c>
      <c r="AJ755" s="2">
        <f t="shared" si="661"/>
        <v>36.195016171805051</v>
      </c>
      <c r="AK755" s="2">
        <f t="shared" si="662"/>
        <v>44.636862550462993</v>
      </c>
      <c r="AL755" s="2">
        <f t="shared" si="663"/>
        <v>53.078708929120936</v>
      </c>
      <c r="AM755" s="2">
        <f t="shared" si="664"/>
        <v>58.964675903320313</v>
      </c>
      <c r="AN755" s="89">
        <f ca="1">INDIRECT("'calcBLUE(2)'!R"&amp;ROW('calcBLUE(2)'!$V$17)+(ROW(AN755)-ROW($AN$116))/3&amp;"C"&amp;COLUMN('calcBLUE(2)'!$V$17),FALSE)</f>
        <v>45.808593050331147</v>
      </c>
      <c r="AO755" s="64">
        <f t="shared" ref="AO755" ca="1" si="713">AN755</f>
        <v>45.808593050331147</v>
      </c>
      <c r="AP755" s="88">
        <f>AK755-AK758</f>
        <v>1.1395221437726661</v>
      </c>
      <c r="AQ755" s="88">
        <f>AK756-AK759</f>
        <v>1.0839354651314892</v>
      </c>
      <c r="AR755" s="88">
        <f>AK757-AK760</f>
        <v>1.224893297467915</v>
      </c>
      <c r="AS755" s="88">
        <f>data3!AM755</f>
        <v>3.8274488141459839E-2</v>
      </c>
      <c r="AT755" s="2"/>
      <c r="AU755" s="123"/>
      <c r="AV755" s="156"/>
    </row>
    <row r="756" spans="1:48">
      <c r="A756" s="14" t="str">
        <f>'data organization'!S757</f>
        <v>754:18:1.52:LO</v>
      </c>
      <c r="B756">
        <v>43.184940338134766</v>
      </c>
      <c r="C756">
        <v>44.312198638916016</v>
      </c>
      <c r="D756">
        <v>44.741359710693359</v>
      </c>
      <c r="E756">
        <v>48.838405609130859</v>
      </c>
      <c r="F756">
        <v>43.797206878662109</v>
      </c>
      <c r="G756">
        <v>43.842983245849609</v>
      </c>
      <c r="H756">
        <v>44.884414672851563</v>
      </c>
      <c r="I756">
        <v>41.514076232910156</v>
      </c>
      <c r="J756">
        <v>40.266651153564453</v>
      </c>
      <c r="K756">
        <v>44.598304748535156</v>
      </c>
      <c r="L756">
        <v>40.226596832275391</v>
      </c>
      <c r="M756">
        <v>38.813228607177734</v>
      </c>
      <c r="N756">
        <v>42.212177276611328</v>
      </c>
      <c r="O756">
        <v>37.817577362060547</v>
      </c>
      <c r="P756">
        <v>36.198215484619141</v>
      </c>
      <c r="Q756">
        <v>36.696041107177734</v>
      </c>
      <c r="R756">
        <v>41.571296691894531</v>
      </c>
      <c r="U756">
        <v>50.801097869873047</v>
      </c>
      <c r="V756">
        <v>43.671321868896484</v>
      </c>
      <c r="W756">
        <v>43.688488006591797</v>
      </c>
      <c r="Z756">
        <v>45.325016021728516</v>
      </c>
      <c r="AA756">
        <v>50.074386596679688</v>
      </c>
      <c r="AB756">
        <v>40.506980895996094</v>
      </c>
      <c r="AC756">
        <v>43.224994659423828</v>
      </c>
      <c r="AD756">
        <v>45.159076690673828</v>
      </c>
      <c r="AE756">
        <v>30.642023086547852</v>
      </c>
      <c r="AF756">
        <v>37.113754272460938</v>
      </c>
      <c r="AG756">
        <v>37.073699951171875</v>
      </c>
      <c r="AH756" s="2">
        <f t="shared" si="659"/>
        <v>4.4228881872422745</v>
      </c>
      <c r="AI756" s="2">
        <f t="shared" si="660"/>
        <v>30.642023086547852</v>
      </c>
      <c r="AJ756" s="2">
        <f t="shared" si="661"/>
        <v>35.536971808819033</v>
      </c>
      <c r="AK756" s="2">
        <f t="shared" si="662"/>
        <v>42.171304089682444</v>
      </c>
      <c r="AL756" s="2">
        <f t="shared" si="663"/>
        <v>48.805636370545855</v>
      </c>
      <c r="AM756" s="2">
        <f t="shared" si="664"/>
        <v>50.801097869873047</v>
      </c>
      <c r="AN756" s="89"/>
      <c r="AO756" s="64">
        <f t="shared" ref="AO756" ca="1" si="714">AN755</f>
        <v>45.808593050331147</v>
      </c>
      <c r="AP756" s="88"/>
      <c r="AQ756" s="88"/>
      <c r="AR756" s="88"/>
      <c r="AS756" s="88"/>
      <c r="AT756" s="2"/>
      <c r="AU756" s="123"/>
      <c r="AV756" s="156"/>
    </row>
    <row r="757" spans="1:48">
      <c r="A757" s="14" t="str">
        <f>'data organization'!S758</f>
        <v>755:18:1.52:HS</v>
      </c>
      <c r="B757">
        <v>45.645000457763672</v>
      </c>
      <c r="C757">
        <v>51.664302825927734</v>
      </c>
      <c r="D757">
        <v>51.546043395996094</v>
      </c>
      <c r="E757">
        <v>51.401771545410156</v>
      </c>
      <c r="F757">
        <v>45.607154846191406</v>
      </c>
      <c r="G757">
        <v>51.335544586181641</v>
      </c>
      <c r="H757">
        <v>55.789119720458984</v>
      </c>
      <c r="I757">
        <v>43.454872131347656</v>
      </c>
      <c r="J757">
        <v>42.556114196777344</v>
      </c>
      <c r="K757">
        <v>45.498359680175781</v>
      </c>
      <c r="L757">
        <v>42.083084106445313</v>
      </c>
      <c r="M757">
        <v>49.687038421630859</v>
      </c>
      <c r="N757">
        <v>50.845958709716797</v>
      </c>
      <c r="O757">
        <v>43.242008209228516</v>
      </c>
      <c r="P757">
        <v>39.91424560546875</v>
      </c>
      <c r="Q757">
        <v>43.627529144287109</v>
      </c>
      <c r="R757">
        <v>52.440071105957031</v>
      </c>
      <c r="U757">
        <v>47.028610229492188</v>
      </c>
      <c r="V757">
        <v>51.110855102539062</v>
      </c>
      <c r="W757">
        <v>51.330814361572266</v>
      </c>
      <c r="Z757">
        <v>50.460441589355469</v>
      </c>
      <c r="AA757">
        <v>47.321887969970703</v>
      </c>
      <c r="AB757">
        <v>44.171512603759766</v>
      </c>
      <c r="AC757">
        <v>46.815746307373047</v>
      </c>
      <c r="AD757">
        <v>42.224994659423828</v>
      </c>
      <c r="AE757">
        <v>36.714199066162109</v>
      </c>
      <c r="AF757">
        <v>40.098724365234375</v>
      </c>
      <c r="AG757">
        <v>42.470970153808594</v>
      </c>
      <c r="AH757" s="2">
        <f t="shared" si="659"/>
        <v>4.7009588473167723</v>
      </c>
      <c r="AI757" s="2">
        <f t="shared" si="660"/>
        <v>36.714199066162109</v>
      </c>
      <c r="AJ757" s="2">
        <f t="shared" si="661"/>
        <v>39.594525125369714</v>
      </c>
      <c r="AK757" s="2">
        <f t="shared" si="662"/>
        <v>46.645963396344868</v>
      </c>
      <c r="AL757" s="2">
        <f t="shared" si="663"/>
        <v>53.697401667320023</v>
      </c>
      <c r="AM757" s="2">
        <f t="shared" si="664"/>
        <v>55.789119720458984</v>
      </c>
      <c r="AN757" s="89"/>
      <c r="AO757" s="64">
        <f t="shared" ref="AO757" ca="1" si="715">AN755</f>
        <v>45.808593050331147</v>
      </c>
      <c r="AP757" s="88"/>
      <c r="AQ757" s="88"/>
      <c r="AR757" s="88"/>
      <c r="AS757" s="88"/>
      <c r="AT757" s="2"/>
      <c r="AU757" s="123"/>
      <c r="AV757" s="156"/>
    </row>
    <row r="758" spans="1:48">
      <c r="A758" s="14" t="str">
        <f>'data organization'!S759</f>
        <v>756:18:1.5:HI</v>
      </c>
      <c r="B758">
        <v>45.357440948486328</v>
      </c>
      <c r="C758">
        <v>45.044631958007813</v>
      </c>
      <c r="D758">
        <v>46.608680725097656</v>
      </c>
      <c r="E758">
        <v>49.111160278320313</v>
      </c>
      <c r="F758">
        <v>45.983062744140625</v>
      </c>
      <c r="G758">
        <v>44.106201171875</v>
      </c>
      <c r="H758">
        <v>44.888229370117188</v>
      </c>
      <c r="I758">
        <v>43.793392181396484</v>
      </c>
      <c r="J758">
        <v>43.793392181396484</v>
      </c>
      <c r="K758">
        <v>48.641948699951172</v>
      </c>
      <c r="L758">
        <v>41.916534423828125</v>
      </c>
      <c r="M758">
        <v>37.067977905273438</v>
      </c>
      <c r="N758">
        <v>41.447319030761719</v>
      </c>
      <c r="O758">
        <v>39.570457458496094</v>
      </c>
      <c r="P758">
        <v>36.755168914794922</v>
      </c>
      <c r="Q758">
        <v>36.755168914794922</v>
      </c>
      <c r="R758">
        <v>41.134510040283203</v>
      </c>
      <c r="U758">
        <v>57.557029724121094</v>
      </c>
      <c r="V758">
        <v>42.698558807373047</v>
      </c>
      <c r="W758">
        <v>44.106201171875</v>
      </c>
      <c r="Z758">
        <v>45.983062744140625</v>
      </c>
      <c r="AA758">
        <v>54.116119384765625</v>
      </c>
      <c r="AB758">
        <v>41.916534423828125</v>
      </c>
      <c r="AC758">
        <v>44.106201171875</v>
      </c>
      <c r="AD758">
        <v>48.641948699951172</v>
      </c>
      <c r="AE758">
        <v>30.655374526977539</v>
      </c>
      <c r="AF758">
        <v>38.162815093994141</v>
      </c>
      <c r="AG758">
        <v>38.00640869140625</v>
      </c>
      <c r="AH758" s="2">
        <f t="shared" si="659"/>
        <v>5.486050976921292</v>
      </c>
      <c r="AI758" s="2">
        <f t="shared" si="660"/>
        <v>30.655374526977539</v>
      </c>
      <c r="AJ758" s="2">
        <f t="shared" si="661"/>
        <v>35.26826394130839</v>
      </c>
      <c r="AK758" s="2">
        <f t="shared" si="662"/>
        <v>43.497340406690327</v>
      </c>
      <c r="AL758" s="2">
        <f t="shared" si="663"/>
        <v>51.726416872072264</v>
      </c>
      <c r="AM758" s="2">
        <f t="shared" si="664"/>
        <v>57.557029724121094</v>
      </c>
      <c r="AN758" s="89">
        <f ca="1">INDIRECT("'calcBLUE(2)'!R"&amp;ROW('calcBLUE(2)'!$V$17)+(ROW(AN758)-ROW($AN$116))/3&amp;"C"&amp;COLUMN('calcBLUE(2)'!$V$17),FALSE)</f>
        <v>44.53992409939152</v>
      </c>
      <c r="AO758" s="64">
        <f t="shared" ref="AO758" ca="1" si="716">AN758</f>
        <v>44.53992409939152</v>
      </c>
      <c r="AP758" s="88">
        <f>AK758-AK761</f>
        <v>1.2288960729326561</v>
      </c>
      <c r="AQ758" s="88">
        <f>AK759-AK762</f>
        <v>1.1801901544843361</v>
      </c>
      <c r="AR758" s="88">
        <f>AK760-AK763</f>
        <v>1.4148659024919752</v>
      </c>
      <c r="AS758" s="88">
        <f>data3!AM758</f>
        <v>3.2693078441004664E-2</v>
      </c>
      <c r="AT758" s="2"/>
      <c r="AU758" s="123"/>
      <c r="AV758" s="156"/>
    </row>
    <row r="759" spans="1:48">
      <c r="A759" s="14" t="str">
        <f>'data organization'!S760</f>
        <v>757:18:1.5:LO</v>
      </c>
      <c r="B759">
        <v>42.074844360351563</v>
      </c>
      <c r="C759">
        <v>43.162052154541016</v>
      </c>
      <c r="D759">
        <v>43.654155731201172</v>
      </c>
      <c r="E759">
        <v>47.619590759277344</v>
      </c>
      <c r="F759">
        <v>42.732891082763672</v>
      </c>
      <c r="G759">
        <v>42.664226531982422</v>
      </c>
      <c r="H759">
        <v>43.722820281982422</v>
      </c>
      <c r="I759">
        <v>40.426872253417969</v>
      </c>
      <c r="J759">
        <v>39.253833770751953</v>
      </c>
      <c r="K759">
        <v>43.476768493652344</v>
      </c>
      <c r="L759">
        <v>39.162281036376953</v>
      </c>
      <c r="M759">
        <v>37.851909637451172</v>
      </c>
      <c r="N759">
        <v>41.09063720703125</v>
      </c>
      <c r="O759">
        <v>36.884872436523438</v>
      </c>
      <c r="P759">
        <v>35.254062652587891</v>
      </c>
      <c r="Q759">
        <v>35.763332366943359</v>
      </c>
      <c r="R759">
        <v>40.575645446777344</v>
      </c>
      <c r="U759">
        <v>49.364841461181641</v>
      </c>
      <c r="V759">
        <v>42.532615661621094</v>
      </c>
      <c r="W759">
        <v>42.589836120605469</v>
      </c>
      <c r="Z759">
        <v>44.0604248046875</v>
      </c>
      <c r="AA759">
        <v>48.792629241943359</v>
      </c>
      <c r="AB759">
        <v>39.574272155761719</v>
      </c>
      <c r="AC759">
        <v>42.069122314453125</v>
      </c>
      <c r="AD759">
        <v>44.03753662109375</v>
      </c>
      <c r="AE759">
        <v>29.818037033081055</v>
      </c>
      <c r="AF759">
        <v>36.163883209228516</v>
      </c>
      <c r="AG759">
        <v>36.07232666015625</v>
      </c>
      <c r="AH759" s="2">
        <f t="shared" si="659"/>
        <v>4.3036312098529086</v>
      </c>
      <c r="AI759" s="2">
        <f t="shared" si="660"/>
        <v>29.818037033081055</v>
      </c>
      <c r="AJ759" s="2">
        <f t="shared" si="661"/>
        <v>34.63192180977159</v>
      </c>
      <c r="AK759" s="2">
        <f t="shared" si="662"/>
        <v>41.087368624550955</v>
      </c>
      <c r="AL759" s="2">
        <f t="shared" si="663"/>
        <v>47.542815439330319</v>
      </c>
      <c r="AM759" s="2">
        <f t="shared" si="664"/>
        <v>49.364841461181641</v>
      </c>
      <c r="AN759" s="89"/>
      <c r="AO759" s="64">
        <f t="shared" ref="AO759" ca="1" si="717">AN758</f>
        <v>44.53992409939152</v>
      </c>
      <c r="AP759" s="88"/>
      <c r="AQ759" s="88"/>
      <c r="AR759" s="88"/>
      <c r="AS759" s="88"/>
      <c r="AT759" s="2"/>
      <c r="AU759" s="123"/>
      <c r="AV759" s="156"/>
    </row>
    <row r="760" spans="1:48">
      <c r="A760" s="14" t="str">
        <f>'data organization'!S761</f>
        <v>758:18:1.5:HS</v>
      </c>
      <c r="B760">
        <v>44.185703277587891</v>
      </c>
      <c r="C760">
        <v>50.067825317382812</v>
      </c>
      <c r="D760">
        <v>50.325626373291016</v>
      </c>
      <c r="E760">
        <v>51.016250610351562</v>
      </c>
      <c r="F760">
        <v>44.393836975097656</v>
      </c>
      <c r="G760">
        <v>49.616081237792969</v>
      </c>
      <c r="H760">
        <v>53.724346160888672</v>
      </c>
      <c r="I760">
        <v>42.243915557861328</v>
      </c>
      <c r="J760">
        <v>40.827190399169922</v>
      </c>
      <c r="K760">
        <v>43.790721893310547</v>
      </c>
      <c r="L760">
        <v>40.990386962890625</v>
      </c>
      <c r="M760">
        <v>48.601432800292969</v>
      </c>
      <c r="N760">
        <v>49.048446655273438</v>
      </c>
      <c r="O760">
        <v>41.751964569091797</v>
      </c>
      <c r="P760">
        <v>38.743495941162109</v>
      </c>
      <c r="Q760">
        <v>42.376365661621094</v>
      </c>
      <c r="R760">
        <v>51.945755004882813</v>
      </c>
      <c r="U760">
        <v>45.715953826904297</v>
      </c>
      <c r="V760">
        <v>50.673305511474609</v>
      </c>
      <c r="W760">
        <v>50.00396728515625</v>
      </c>
      <c r="Z760">
        <v>50.037078857421875</v>
      </c>
      <c r="AA760">
        <v>46.489356994628906</v>
      </c>
      <c r="AB760">
        <v>43.215991973876953</v>
      </c>
      <c r="AC760">
        <v>45.519645690917969</v>
      </c>
      <c r="AD760">
        <v>41.146488189697266</v>
      </c>
      <c r="AE760">
        <v>35.732662200927734</v>
      </c>
      <c r="AF760">
        <v>38.708019256591797</v>
      </c>
      <c r="AG760">
        <v>40.898147583007812</v>
      </c>
      <c r="AH760" s="2">
        <f t="shared" si="659"/>
        <v>4.7390672941118268</v>
      </c>
      <c r="AI760" s="2">
        <f t="shared" si="660"/>
        <v>35.732662200927734</v>
      </c>
      <c r="AJ760" s="2">
        <f t="shared" si="661"/>
        <v>38.312469157709216</v>
      </c>
      <c r="AK760" s="2">
        <f t="shared" si="662"/>
        <v>45.421070098876953</v>
      </c>
      <c r="AL760" s="2">
        <f t="shared" si="663"/>
        <v>52.52967104004469</v>
      </c>
      <c r="AM760" s="2">
        <f t="shared" si="664"/>
        <v>53.724346160888672</v>
      </c>
      <c r="AN760" s="89"/>
      <c r="AO760" s="64">
        <f t="shared" ref="AO760" ca="1" si="718">AN758</f>
        <v>44.53992409939152</v>
      </c>
      <c r="AP760" s="88"/>
      <c r="AQ760" s="88"/>
      <c r="AR760" s="88"/>
      <c r="AS760" s="88"/>
      <c r="AT760" s="2"/>
      <c r="AU760" s="123"/>
      <c r="AV760" s="156"/>
    </row>
    <row r="761" spans="1:48">
      <c r="A761" s="14" t="str">
        <f>'data organization'!S762</f>
        <v>759:18:1.48:HI</v>
      </c>
      <c r="B761">
        <v>44.106201171875</v>
      </c>
      <c r="C761">
        <v>43.793392181396484</v>
      </c>
      <c r="D761">
        <v>45.201038360595703</v>
      </c>
      <c r="E761">
        <v>47.703517913818359</v>
      </c>
      <c r="F761">
        <v>44.731822967529297</v>
      </c>
      <c r="G761">
        <v>42.854961395263672</v>
      </c>
      <c r="H761">
        <v>43.636989593505859</v>
      </c>
      <c r="I761">
        <v>42.542152404785156</v>
      </c>
      <c r="J761">
        <v>42.542152404785156</v>
      </c>
      <c r="K761">
        <v>47.234302520751953</v>
      </c>
      <c r="L761">
        <v>40.665294647216797</v>
      </c>
      <c r="M761">
        <v>36.129550933837891</v>
      </c>
      <c r="N761">
        <v>40.352481842041016</v>
      </c>
      <c r="O761">
        <v>38.475624084472656</v>
      </c>
      <c r="P761">
        <v>35.816738128662109</v>
      </c>
      <c r="Q761">
        <v>35.660335540771484</v>
      </c>
      <c r="R761">
        <v>39.883270263671875</v>
      </c>
      <c r="U761">
        <v>55.836574554443359</v>
      </c>
      <c r="V761">
        <v>41.447319030761719</v>
      </c>
      <c r="W761">
        <v>42.854961395263672</v>
      </c>
      <c r="Z761">
        <v>44.731822967529297</v>
      </c>
      <c r="AA761">
        <v>52.552070617675781</v>
      </c>
      <c r="AB761">
        <v>40.821697235107422</v>
      </c>
      <c r="AC761">
        <v>42.854961395263672</v>
      </c>
      <c r="AD761">
        <v>47.390708923339844</v>
      </c>
      <c r="AE761">
        <v>29.716945648193359</v>
      </c>
      <c r="AF761">
        <v>37.067977905273438</v>
      </c>
      <c r="AG761">
        <v>36.911575317382813</v>
      </c>
      <c r="AH761" s="2">
        <f t="shared" si="659"/>
        <v>5.3233244643991622</v>
      </c>
      <c r="AI761" s="2">
        <f t="shared" si="660"/>
        <v>29.716945648193359</v>
      </c>
      <c r="AJ761" s="2">
        <f t="shared" si="661"/>
        <v>34.283457637158925</v>
      </c>
      <c r="AK761" s="2">
        <f t="shared" si="662"/>
        <v>42.268444333757671</v>
      </c>
      <c r="AL761" s="2">
        <f t="shared" si="663"/>
        <v>50.253431030356417</v>
      </c>
      <c r="AM761" s="2">
        <f t="shared" si="664"/>
        <v>55.836574554443359</v>
      </c>
      <c r="AN761" s="89">
        <f ca="1">INDIRECT("'calcBLUE(2)'!R"&amp;ROW('calcBLUE(2)'!$V$17)+(ROW(AN761)-ROW($AN$116))/3&amp;"C"&amp;COLUMN('calcBLUE(2)'!$V$17),FALSE)</f>
        <v>43.456259874400679</v>
      </c>
      <c r="AO761" s="64">
        <f t="shared" ref="AO761" ca="1" si="719">AN761</f>
        <v>43.456259874400679</v>
      </c>
      <c r="AP761" s="88">
        <f>AK761-AK764</f>
        <v>1.1786232675824806</v>
      </c>
      <c r="AQ761" s="88">
        <f>AK762-AK765</f>
        <v>1.1421783311026488</v>
      </c>
      <c r="AR761" s="88">
        <f>AK763-AK766</f>
        <v>1.4016039712088499</v>
      </c>
      <c r="AS761" s="88">
        <f>data3!AM761</f>
        <v>3.8790633601526903E-2</v>
      </c>
      <c r="AT761" s="2"/>
      <c r="AU761" s="123"/>
      <c r="AV761" s="156"/>
    </row>
    <row r="762" spans="1:48">
      <c r="A762" s="14" t="str">
        <f>'data organization'!S763</f>
        <v>760:18:1.48:LO</v>
      </c>
      <c r="B762">
        <v>40.758754730224609</v>
      </c>
      <c r="C762">
        <v>41.811626434326172</v>
      </c>
      <c r="D762">
        <v>42.458229064941406</v>
      </c>
      <c r="E762">
        <v>46.360721588134766</v>
      </c>
      <c r="F762">
        <v>41.428245544433594</v>
      </c>
      <c r="G762">
        <v>41.353855133056641</v>
      </c>
      <c r="H762">
        <v>42.481117248535156</v>
      </c>
      <c r="I762">
        <v>39.225223541259766</v>
      </c>
      <c r="J762">
        <v>38.109405517578125</v>
      </c>
      <c r="K762">
        <v>42.269397735595703</v>
      </c>
      <c r="L762">
        <v>38.05218505859375</v>
      </c>
      <c r="M762">
        <v>36.764705657958984</v>
      </c>
      <c r="N762">
        <v>39.860378265380859</v>
      </c>
      <c r="O762">
        <v>35.883499145507813</v>
      </c>
      <c r="P762">
        <v>34.224079132080078</v>
      </c>
      <c r="Q762">
        <v>34.761959075927734</v>
      </c>
      <c r="R762">
        <v>39.396888732910156</v>
      </c>
      <c r="U762">
        <v>47.859920501708984</v>
      </c>
      <c r="V762">
        <v>41.348133087158203</v>
      </c>
      <c r="W762">
        <v>41.468299865722656</v>
      </c>
      <c r="Z762">
        <v>42.812999725341797</v>
      </c>
      <c r="AA762">
        <v>47.402153015136719</v>
      </c>
      <c r="AB762">
        <v>38.498512268066406</v>
      </c>
      <c r="AC762">
        <v>40.873195648193359</v>
      </c>
      <c r="AD762">
        <v>42.841609954833984</v>
      </c>
      <c r="AE762">
        <v>28.988327026367188</v>
      </c>
      <c r="AF762">
        <v>35.070953369140625</v>
      </c>
      <c r="AG762">
        <v>35.03662109375</v>
      </c>
      <c r="AH762" s="2">
        <f t="shared" si="659"/>
        <v>4.1792952745967424</v>
      </c>
      <c r="AI762" s="2">
        <f t="shared" si="660"/>
        <v>28.988327026367188</v>
      </c>
      <c r="AJ762" s="2">
        <f t="shared" si="661"/>
        <v>33.638235558171502</v>
      </c>
      <c r="AK762" s="2">
        <f t="shared" si="662"/>
        <v>39.907178470066619</v>
      </c>
      <c r="AL762" s="2">
        <f t="shared" si="663"/>
        <v>46.176121381961735</v>
      </c>
      <c r="AM762" s="2">
        <f t="shared" si="664"/>
        <v>47.859920501708984</v>
      </c>
      <c r="AN762" s="89"/>
      <c r="AO762" s="64">
        <f t="shared" ref="AO762" ca="1" si="720">AN761</f>
        <v>43.456259874400679</v>
      </c>
      <c r="AP762" s="88"/>
      <c r="AQ762" s="88"/>
      <c r="AR762" s="88"/>
      <c r="AS762" s="88"/>
      <c r="AT762" s="2"/>
      <c r="AU762" s="123"/>
      <c r="AV762" s="156"/>
    </row>
    <row r="763" spans="1:48">
      <c r="A763" s="14" t="str">
        <f>'data organization'!S764</f>
        <v>761:18:1.48:HS</v>
      </c>
      <c r="B763">
        <v>42.608146667480469</v>
      </c>
      <c r="C763">
        <v>48.159152984619141</v>
      </c>
      <c r="D763">
        <v>48.793010711669922</v>
      </c>
      <c r="E763">
        <v>50.512474060058594</v>
      </c>
      <c r="F763">
        <v>43.338977813720703</v>
      </c>
      <c r="G763">
        <v>47.816204071044922</v>
      </c>
      <c r="H763">
        <v>51.486915588378906</v>
      </c>
      <c r="I763">
        <v>40.770427703857422</v>
      </c>
      <c r="J763">
        <v>38.958724975585938</v>
      </c>
      <c r="K763">
        <v>42.610511779785156</v>
      </c>
      <c r="L763">
        <v>39.604408264160156</v>
      </c>
      <c r="M763">
        <v>46.886703491210937</v>
      </c>
      <c r="N763">
        <v>47.582054138183594</v>
      </c>
      <c r="O763">
        <v>40.205158233642578</v>
      </c>
      <c r="P763">
        <v>37.322040557861328</v>
      </c>
      <c r="Q763">
        <v>41.032958984375</v>
      </c>
      <c r="R763">
        <v>50.798656463623047</v>
      </c>
      <c r="U763">
        <v>44.568855285644531</v>
      </c>
      <c r="V763">
        <v>49.452888488769531</v>
      </c>
      <c r="W763">
        <v>48.589607238769531</v>
      </c>
      <c r="Z763">
        <v>47.809108734130859</v>
      </c>
      <c r="AA763">
        <v>45.588233947753906</v>
      </c>
      <c r="AB763">
        <v>42.184787750244141</v>
      </c>
      <c r="AC763">
        <v>44.649272918701172</v>
      </c>
      <c r="AD763">
        <v>39.807811737060547</v>
      </c>
      <c r="AE763">
        <v>34.386894226074219</v>
      </c>
      <c r="AF763">
        <v>37.87548828125</v>
      </c>
      <c r="AG763">
        <v>38.774242401123047</v>
      </c>
      <c r="AH763" s="2">
        <f t="shared" si="659"/>
        <v>4.6929056996225151</v>
      </c>
      <c r="AI763" s="2">
        <f t="shared" si="660"/>
        <v>34.386894226074219</v>
      </c>
      <c r="AJ763" s="2">
        <f t="shared" si="661"/>
        <v>36.966845646951207</v>
      </c>
      <c r="AK763" s="2">
        <f t="shared" si="662"/>
        <v>44.006204196384978</v>
      </c>
      <c r="AL763" s="2">
        <f t="shared" si="663"/>
        <v>51.045562745818749</v>
      </c>
      <c r="AM763" s="2">
        <f t="shared" si="664"/>
        <v>51.486915588378906</v>
      </c>
      <c r="AN763" s="89"/>
      <c r="AO763" s="64">
        <f t="shared" ref="AO763" ca="1" si="721">AN761</f>
        <v>43.456259874400679</v>
      </c>
      <c r="AP763" s="88"/>
      <c r="AQ763" s="88"/>
      <c r="AR763" s="88"/>
      <c r="AS763" s="88"/>
      <c r="AT763" s="2"/>
      <c r="AU763" s="123"/>
      <c r="AV763" s="156"/>
    </row>
    <row r="764" spans="1:48">
      <c r="A764" s="14" t="str">
        <f>'data organization'!S765</f>
        <v>762:18:1.46:HI</v>
      </c>
      <c r="B764">
        <v>42.854961395263672</v>
      </c>
      <c r="C764">
        <v>42.542152404785156</v>
      </c>
      <c r="D764">
        <v>43.949798583984375</v>
      </c>
      <c r="E764">
        <v>46.452278137207031</v>
      </c>
      <c r="F764">
        <v>43.480583190917969</v>
      </c>
      <c r="G764">
        <v>41.760128021240234</v>
      </c>
      <c r="H764">
        <v>42.385749816894531</v>
      </c>
      <c r="I764">
        <v>41.290912628173828</v>
      </c>
      <c r="J764">
        <v>41.447319030761719</v>
      </c>
      <c r="K764">
        <v>45.983062744140625</v>
      </c>
      <c r="L764">
        <v>39.570457458496094</v>
      </c>
      <c r="M764">
        <v>35.034713745117187</v>
      </c>
      <c r="N764">
        <v>39.257648468017578</v>
      </c>
      <c r="O764">
        <v>37.380790710449219</v>
      </c>
      <c r="P764">
        <v>34.721904754638672</v>
      </c>
      <c r="Q764">
        <v>34.721904754638672</v>
      </c>
      <c r="R764">
        <v>38.788433074951172</v>
      </c>
      <c r="U764">
        <v>54.272525787353516</v>
      </c>
      <c r="V764">
        <v>40.352481842041016</v>
      </c>
      <c r="W764">
        <v>41.603721618652344</v>
      </c>
      <c r="Z764">
        <v>43.480583190917969</v>
      </c>
      <c r="AA764">
        <v>51.144428253173828</v>
      </c>
      <c r="AB764">
        <v>39.570457458496094</v>
      </c>
      <c r="AC764">
        <v>41.603721618652344</v>
      </c>
      <c r="AD764">
        <v>45.983062744140625</v>
      </c>
      <c r="AE764">
        <v>28.934919357299805</v>
      </c>
      <c r="AF764">
        <v>36.129550933837891</v>
      </c>
      <c r="AG764">
        <v>35.816738128662109</v>
      </c>
      <c r="AH764" s="2">
        <f t="shared" si="659"/>
        <v>5.1807000512099606</v>
      </c>
      <c r="AI764" s="2">
        <f t="shared" si="660"/>
        <v>28.934919357299805</v>
      </c>
      <c r="AJ764" s="2">
        <f t="shared" si="661"/>
        <v>33.318770989360246</v>
      </c>
      <c r="AK764" s="2">
        <f t="shared" si="662"/>
        <v>41.08982106617519</v>
      </c>
      <c r="AL764" s="2">
        <f t="shared" si="663"/>
        <v>48.860871142990135</v>
      </c>
      <c r="AM764" s="2">
        <f t="shared" si="664"/>
        <v>54.272525787353516</v>
      </c>
      <c r="AN764" s="89">
        <f ca="1">INDIRECT("'calcBLUE(2)'!R"&amp;ROW('calcBLUE(2)'!$V$17)+(ROW(AN764)-ROW($AN$116))/3&amp;"C"&amp;COLUMN('calcBLUE(2)'!$V$17),FALSE)</f>
        <v>42.170482459020313</v>
      </c>
      <c r="AO764" s="64">
        <f t="shared" ref="AO764" ca="1" si="722">AN764</f>
        <v>42.170482459020313</v>
      </c>
      <c r="AP764" s="88">
        <f>AK764-AK767</f>
        <v>1.1451078142438647</v>
      </c>
      <c r="AQ764" s="88">
        <f>AK765-AK768</f>
        <v>1.0933363778250538</v>
      </c>
      <c r="AR764" s="88">
        <f>AK766-AK769</f>
        <v>1.2780244009835329</v>
      </c>
      <c r="AS764" s="88">
        <f>data3!AM764</f>
        <v>3.1419077227192505E-2</v>
      </c>
      <c r="AT764" s="2"/>
      <c r="AU764" s="123"/>
      <c r="AV764" s="156"/>
    </row>
    <row r="765" spans="1:48">
      <c r="A765" s="14" t="str">
        <f>'data organization'!S766</f>
        <v>763:18:1.46:LO</v>
      </c>
      <c r="B765">
        <v>39.579994201660156</v>
      </c>
      <c r="C765">
        <v>40.604255676269531</v>
      </c>
      <c r="D765">
        <v>41.290912628173828</v>
      </c>
      <c r="E765">
        <v>45.044631958007813</v>
      </c>
      <c r="F765">
        <v>40.192264556884766</v>
      </c>
      <c r="G765">
        <v>40.157932281494141</v>
      </c>
      <c r="H765">
        <v>41.342411041259766</v>
      </c>
      <c r="I765">
        <v>38.080795288085937</v>
      </c>
      <c r="J765">
        <v>37.062255859375</v>
      </c>
      <c r="K765">
        <v>41.159305572509766</v>
      </c>
      <c r="L765">
        <v>36.964981079101563</v>
      </c>
      <c r="M765">
        <v>35.711833953857422</v>
      </c>
      <c r="N765">
        <v>38.727397918701172</v>
      </c>
      <c r="O765">
        <v>34.842067718505859</v>
      </c>
      <c r="P765">
        <v>33.205539703369141</v>
      </c>
      <c r="Q765">
        <v>33.766307830810547</v>
      </c>
      <c r="R765">
        <v>38.178073883056641</v>
      </c>
      <c r="U765">
        <v>46.446556091308594</v>
      </c>
      <c r="V765">
        <v>40.197986602783203</v>
      </c>
      <c r="W765">
        <v>40.255207061767578</v>
      </c>
      <c r="Z765">
        <v>41.519798278808594</v>
      </c>
      <c r="AA765">
        <v>46.023117065429688</v>
      </c>
      <c r="AB765">
        <v>37.405586242675781</v>
      </c>
      <c r="AC765">
        <v>39.785991668701172</v>
      </c>
      <c r="AD765">
        <v>41.639965057373047</v>
      </c>
      <c r="AE765">
        <v>28.164339065551758</v>
      </c>
      <c r="AF765">
        <v>34.098190307617188</v>
      </c>
      <c r="AG765">
        <v>33.972305297851563</v>
      </c>
      <c r="AH765" s="2">
        <f t="shared" si="659"/>
        <v>4.0624837826140121</v>
      </c>
      <c r="AI765" s="2">
        <f t="shared" si="660"/>
        <v>28.164339065551758</v>
      </c>
      <c r="AJ765" s="2">
        <f t="shared" si="661"/>
        <v>32.671274465042956</v>
      </c>
      <c r="AK765" s="2">
        <f t="shared" si="662"/>
        <v>38.76500013896397</v>
      </c>
      <c r="AL765" s="2">
        <f t="shared" si="663"/>
        <v>44.858725812884984</v>
      </c>
      <c r="AM765" s="2">
        <f t="shared" si="664"/>
        <v>46.446556091308594</v>
      </c>
      <c r="AN765" s="89"/>
      <c r="AO765" s="64">
        <f t="shared" ref="AO765" ca="1" si="723">AN764</f>
        <v>42.170482459020313</v>
      </c>
      <c r="AP765" s="88"/>
      <c r="AQ765" s="88"/>
      <c r="AR765" s="88"/>
      <c r="AS765" s="88"/>
      <c r="AT765" s="2"/>
      <c r="AU765" s="123"/>
      <c r="AV765" s="156"/>
    </row>
    <row r="766" spans="1:48">
      <c r="A766" s="14" t="str">
        <f>'data organization'!S767</f>
        <v>764:18:1.46:HS</v>
      </c>
      <c r="B766">
        <v>41.160678863525391</v>
      </c>
      <c r="C766">
        <v>46.543754577636719</v>
      </c>
      <c r="D766">
        <v>46.758983612060547</v>
      </c>
      <c r="E766">
        <v>50.167163848876953</v>
      </c>
      <c r="F766">
        <v>41.995574951171875</v>
      </c>
      <c r="G766">
        <v>46.11566162109375</v>
      </c>
      <c r="H766">
        <v>49.443428039550781</v>
      </c>
      <c r="I766">
        <v>39.566566467285156</v>
      </c>
      <c r="J766">
        <v>38.223163604736328</v>
      </c>
      <c r="K766">
        <v>41.047149658203125</v>
      </c>
      <c r="L766">
        <v>37.993743896484375</v>
      </c>
      <c r="M766">
        <v>45.467613220214844</v>
      </c>
      <c r="N766">
        <v>46.215000152587891</v>
      </c>
      <c r="O766">
        <v>39.08880615234375</v>
      </c>
      <c r="P766">
        <v>35.999923706054687</v>
      </c>
      <c r="Q766">
        <v>39.594947814941406</v>
      </c>
      <c r="R766">
        <v>49.076828002929688</v>
      </c>
      <c r="U766">
        <v>42.837566375732422</v>
      </c>
      <c r="V766">
        <v>48.471351623535156</v>
      </c>
      <c r="W766">
        <v>46.602882385253906</v>
      </c>
      <c r="Z766">
        <v>46.827571868896484</v>
      </c>
      <c r="AA766">
        <v>44.462425231933594</v>
      </c>
      <c r="AB766">
        <v>40.110549926757813</v>
      </c>
      <c r="AC766">
        <v>43.225452423095703</v>
      </c>
      <c r="AD766">
        <v>38.277561187744141</v>
      </c>
      <c r="AE766">
        <v>33.090789794921875</v>
      </c>
      <c r="AF766">
        <v>36.621955871582031</v>
      </c>
      <c r="AG766">
        <v>37.94171142578125</v>
      </c>
      <c r="AH766" s="2">
        <f t="shared" si="659"/>
        <v>4.6224734242360546</v>
      </c>
      <c r="AI766" s="2">
        <f t="shared" si="660"/>
        <v>33.090789794921875</v>
      </c>
      <c r="AJ766" s="2">
        <f t="shared" si="661"/>
        <v>35.670890088822048</v>
      </c>
      <c r="AK766" s="2">
        <f t="shared" si="662"/>
        <v>42.604600225176128</v>
      </c>
      <c r="AL766" s="2">
        <f t="shared" si="663"/>
        <v>49.538310361530208</v>
      </c>
      <c r="AM766" s="2">
        <f t="shared" si="664"/>
        <v>50.167163848876953</v>
      </c>
      <c r="AN766" s="89"/>
      <c r="AO766" s="64">
        <f t="shared" ref="AO766" ca="1" si="724">AN764</f>
        <v>42.170482459020313</v>
      </c>
      <c r="AP766" s="88"/>
      <c r="AQ766" s="88"/>
      <c r="AR766" s="88"/>
      <c r="AS766" s="88"/>
      <c r="AT766" s="2"/>
      <c r="AU766" s="123"/>
      <c r="AV766" s="156"/>
    </row>
    <row r="767" spans="1:48">
      <c r="A767" s="14" t="str">
        <f>'data organization'!S768</f>
        <v>765:18:1.44:HI</v>
      </c>
      <c r="B767">
        <v>41.603721618652344</v>
      </c>
      <c r="C767">
        <v>41.447319030761719</v>
      </c>
      <c r="D767">
        <v>42.698558807373047</v>
      </c>
      <c r="E767">
        <v>45.044631958007813</v>
      </c>
      <c r="F767">
        <v>42.229343414306641</v>
      </c>
      <c r="G767">
        <v>40.508888244628906</v>
      </c>
      <c r="H767">
        <v>41.290912628173828</v>
      </c>
      <c r="I767">
        <v>40.196079254150391</v>
      </c>
      <c r="J767">
        <v>40.196079254150391</v>
      </c>
      <c r="K767">
        <v>44.575416564941406</v>
      </c>
      <c r="L767">
        <v>38.475624084472656</v>
      </c>
      <c r="M767">
        <v>34.096282958984375</v>
      </c>
      <c r="N767">
        <v>38.162815093994141</v>
      </c>
      <c r="O767">
        <v>36.285953521728516</v>
      </c>
      <c r="P767">
        <v>33.783473968505859</v>
      </c>
      <c r="Q767">
        <v>33.783473968505859</v>
      </c>
      <c r="R767">
        <v>37.693599700927734</v>
      </c>
      <c r="U767">
        <v>52.864879608154297</v>
      </c>
      <c r="V767">
        <v>39.257648468017578</v>
      </c>
      <c r="W767">
        <v>40.508888244628906</v>
      </c>
      <c r="Z767">
        <v>42.229343414306641</v>
      </c>
      <c r="AA767">
        <v>49.736782073974609</v>
      </c>
      <c r="AB767">
        <v>38.475624084472656</v>
      </c>
      <c r="AC767">
        <v>40.508888244628906</v>
      </c>
      <c r="AD767">
        <v>44.731822967529297</v>
      </c>
      <c r="AE767">
        <v>28.152894973754883</v>
      </c>
      <c r="AF767">
        <v>35.034713745117187</v>
      </c>
      <c r="AG767">
        <v>34.878311157226562</v>
      </c>
      <c r="AH767" s="2">
        <f t="shared" si="659"/>
        <v>5.0349804678458412</v>
      </c>
      <c r="AI767" s="2">
        <f t="shared" si="660"/>
        <v>28.152894973754883</v>
      </c>
      <c r="AJ767" s="2">
        <f t="shared" si="661"/>
        <v>32.392242550162564</v>
      </c>
      <c r="AK767" s="2">
        <f t="shared" si="662"/>
        <v>39.944713251931326</v>
      </c>
      <c r="AL767" s="2">
        <f t="shared" si="663"/>
        <v>47.497183953700087</v>
      </c>
      <c r="AM767" s="2">
        <f t="shared" si="664"/>
        <v>52.864879608154297</v>
      </c>
      <c r="AN767" s="89">
        <f ca="1">INDIRECT("'calcBLUE(2)'!R"&amp;ROW('calcBLUE(2)'!$V$17)+(ROW(AN767)-ROW($AN$116))/3&amp;"C"&amp;COLUMN('calcBLUE(2)'!$V$17),FALSE)</f>
        <v>41.129047036082923</v>
      </c>
      <c r="AO767" s="64">
        <f t="shared" ref="AO767" ca="1" si="725">AN767</f>
        <v>41.129047036082923</v>
      </c>
      <c r="AP767" s="88">
        <f>AK767-AK770</f>
        <v>1.1786231994628906</v>
      </c>
      <c r="AQ767" s="88">
        <f>AK768-AK771</f>
        <v>1.0890442984444775</v>
      </c>
      <c r="AR767" s="88">
        <f>AK769-AK772</f>
        <v>1.3351262637547094</v>
      </c>
      <c r="AS767" s="88">
        <f>data3!AM767</f>
        <v>3.9338919424241725E-2</v>
      </c>
      <c r="AT767" s="2"/>
      <c r="AU767" s="123"/>
      <c r="AV767" s="156"/>
    </row>
    <row r="768" spans="1:48">
      <c r="A768" s="14" t="str">
        <f>'data organization'!S769</f>
        <v>766:18:1.44:LO</v>
      </c>
      <c r="B768">
        <v>38.441291809082031</v>
      </c>
      <c r="C768">
        <v>39.442665100097656</v>
      </c>
      <c r="D768">
        <v>40.12359619140625</v>
      </c>
      <c r="E768">
        <v>43.808650970458984</v>
      </c>
      <c r="F768">
        <v>39.093612670898438</v>
      </c>
      <c r="G768">
        <v>38.996337890625</v>
      </c>
      <c r="H768">
        <v>40.180820465087891</v>
      </c>
      <c r="I768">
        <v>37.022201538085938</v>
      </c>
      <c r="J768">
        <v>36.015106201171875</v>
      </c>
      <c r="K768">
        <v>39.991989135742188</v>
      </c>
      <c r="L768">
        <v>35.940719604492188</v>
      </c>
      <c r="M768">
        <v>34.721904754638672</v>
      </c>
      <c r="N768">
        <v>37.617301940917969</v>
      </c>
      <c r="O768">
        <v>33.823528289794922</v>
      </c>
      <c r="P768">
        <v>32.267108917236328</v>
      </c>
      <c r="Q768">
        <v>32.833599090576172</v>
      </c>
      <c r="R768">
        <v>37.113754272460938</v>
      </c>
      <c r="U768">
        <v>45.09613037109375</v>
      </c>
      <c r="V768">
        <v>39.076446533203125</v>
      </c>
      <c r="W768">
        <v>39.082168579101563</v>
      </c>
      <c r="Z768">
        <v>40.438316345214844</v>
      </c>
      <c r="AA768">
        <v>44.769969940185547</v>
      </c>
      <c r="AB768">
        <v>36.238269805908203</v>
      </c>
      <c r="AC768">
        <v>38.681621551513672</v>
      </c>
      <c r="AD768">
        <v>40.392539978027344</v>
      </c>
      <c r="AE768">
        <v>27.351797103881836</v>
      </c>
      <c r="AF768">
        <v>33.188373565673828</v>
      </c>
      <c r="AG768">
        <v>33.0567626953125</v>
      </c>
      <c r="AH768" s="2">
        <f t="shared" si="659"/>
        <v>3.9485680661392433</v>
      </c>
      <c r="AI768" s="2">
        <f t="shared" si="660"/>
        <v>27.351797103881836</v>
      </c>
      <c r="AJ768" s="2">
        <f t="shared" si="661"/>
        <v>31.748811661930052</v>
      </c>
      <c r="AK768" s="2">
        <f t="shared" si="662"/>
        <v>37.671663761138916</v>
      </c>
      <c r="AL768" s="2">
        <f t="shared" si="663"/>
        <v>43.594515860347784</v>
      </c>
      <c r="AM768" s="2">
        <f t="shared" si="664"/>
        <v>45.09613037109375</v>
      </c>
      <c r="AN768" s="89"/>
      <c r="AO768" s="64">
        <f t="shared" ref="AO768" ca="1" si="726">AN767</f>
        <v>41.129047036082923</v>
      </c>
      <c r="AP768" s="88"/>
      <c r="AQ768" s="88"/>
      <c r="AR768" s="88"/>
      <c r="AS768" s="88"/>
      <c r="AT768" s="2"/>
      <c r="AU768" s="123"/>
      <c r="AV768" s="156"/>
    </row>
    <row r="769" spans="1:48">
      <c r="A769" s="14" t="str">
        <f>'data organization'!S770</f>
        <v>767:18:1.44:HS</v>
      </c>
      <c r="B769">
        <v>39.677730560302734</v>
      </c>
      <c r="C769">
        <v>45.131763458251953</v>
      </c>
      <c r="D769">
        <v>45.339893341064453</v>
      </c>
      <c r="E769">
        <v>48.528114318847656</v>
      </c>
      <c r="F769">
        <v>40.917068481445313</v>
      </c>
      <c r="G769">
        <v>44.578315734863281</v>
      </c>
      <c r="H769">
        <v>48.322345733642578</v>
      </c>
      <c r="I769">
        <v>38.223163604736328</v>
      </c>
      <c r="J769">
        <v>37.061874389648438</v>
      </c>
      <c r="K769">
        <v>39.774700164794922</v>
      </c>
      <c r="L769">
        <v>36.837184906005859</v>
      </c>
      <c r="M769">
        <v>43.91607666015625</v>
      </c>
      <c r="N769">
        <v>44.672924041748047</v>
      </c>
      <c r="O769">
        <v>37.842372894287109</v>
      </c>
      <c r="P769">
        <v>35.261997222900391</v>
      </c>
      <c r="Q769">
        <v>38.275196075439453</v>
      </c>
      <c r="R769">
        <v>47.636455535888672</v>
      </c>
      <c r="U769">
        <v>40.822460174560547</v>
      </c>
      <c r="V769">
        <v>47.144504547119141</v>
      </c>
      <c r="W769">
        <v>45.086822509765625</v>
      </c>
      <c r="Z769">
        <v>45.798732757568359</v>
      </c>
      <c r="AA769">
        <v>43.388648986816406</v>
      </c>
      <c r="AB769">
        <v>38.809719085693359</v>
      </c>
      <c r="AC769">
        <v>42.799724578857422</v>
      </c>
      <c r="AD769">
        <v>37.132831573486328</v>
      </c>
      <c r="AE769">
        <v>32.045394897460938</v>
      </c>
      <c r="AF769">
        <v>35.413368225097656</v>
      </c>
      <c r="AG769">
        <v>36.704738616943359</v>
      </c>
      <c r="AH769" s="2">
        <f t="shared" si="659"/>
        <v>4.5225080188430002</v>
      </c>
      <c r="AI769" s="2">
        <f t="shared" si="660"/>
        <v>32.045394897460938</v>
      </c>
      <c r="AJ769" s="2">
        <f t="shared" si="661"/>
        <v>34.542813795928097</v>
      </c>
      <c r="AK769" s="2">
        <f t="shared" si="662"/>
        <v>41.326575824192595</v>
      </c>
      <c r="AL769" s="2">
        <f t="shared" si="663"/>
        <v>48.110337852457093</v>
      </c>
      <c r="AM769" s="2">
        <f t="shared" si="664"/>
        <v>48.528114318847656</v>
      </c>
      <c r="AN769" s="89"/>
      <c r="AO769" s="64">
        <f t="shared" ref="AO769" ca="1" si="727">AN767</f>
        <v>41.129047036082923</v>
      </c>
      <c r="AP769" s="88"/>
      <c r="AQ769" s="88"/>
      <c r="AR769" s="88"/>
      <c r="AS769" s="88"/>
      <c r="AT769" s="2"/>
      <c r="AU769" s="123"/>
      <c r="AV769" s="156"/>
    </row>
    <row r="770" spans="1:48">
      <c r="A770" s="14" t="str">
        <f>'data organization'!S771</f>
        <v>768:18:1.42:HI</v>
      </c>
      <c r="B770">
        <v>40.508888244628906</v>
      </c>
      <c r="C770">
        <v>40.196079254150391</v>
      </c>
      <c r="D770">
        <v>41.447319030761719</v>
      </c>
      <c r="E770">
        <v>43.793392181396484</v>
      </c>
      <c r="F770">
        <v>40.978103637695312</v>
      </c>
      <c r="G770">
        <v>39.257648468017578</v>
      </c>
      <c r="H770">
        <v>40.0396728515625</v>
      </c>
      <c r="I770">
        <v>38.944839477539063</v>
      </c>
      <c r="J770">
        <v>39.101242065429688</v>
      </c>
      <c r="K770">
        <v>43.324176788330078</v>
      </c>
      <c r="L770">
        <v>37.380790710449219</v>
      </c>
      <c r="M770">
        <v>33.001449584960938</v>
      </c>
      <c r="N770">
        <v>36.911575317382813</v>
      </c>
      <c r="O770">
        <v>35.191120147705078</v>
      </c>
      <c r="P770">
        <v>32.845043182373047</v>
      </c>
      <c r="Q770">
        <v>32.688640594482422</v>
      </c>
      <c r="R770">
        <v>36.598762512207031</v>
      </c>
      <c r="U770">
        <v>51.300830841064453</v>
      </c>
      <c r="V770">
        <v>38.162815093994141</v>
      </c>
      <c r="W770">
        <v>39.257648468017578</v>
      </c>
      <c r="Z770">
        <v>40.978103637695312</v>
      </c>
      <c r="AA770">
        <v>48.329135894775391</v>
      </c>
      <c r="AB770">
        <v>37.380790710449219</v>
      </c>
      <c r="AC770">
        <v>39.257648468017578</v>
      </c>
      <c r="AD770">
        <v>43.324176788330078</v>
      </c>
      <c r="AE770">
        <v>27.370870590209961</v>
      </c>
      <c r="AF770">
        <v>34.096282958984375</v>
      </c>
      <c r="AG770">
        <v>33.783473968505859</v>
      </c>
      <c r="AH770" s="2">
        <f t="shared" si="659"/>
        <v>4.8943462802128135</v>
      </c>
      <c r="AI770" s="2">
        <f t="shared" si="660"/>
        <v>27.370870590209961</v>
      </c>
      <c r="AJ770" s="2">
        <f t="shared" si="661"/>
        <v>31.424570632149216</v>
      </c>
      <c r="AK770" s="2">
        <f t="shared" si="662"/>
        <v>38.766090052468435</v>
      </c>
      <c r="AL770" s="2">
        <f t="shared" si="663"/>
        <v>46.107609472787658</v>
      </c>
      <c r="AM770" s="2">
        <f t="shared" si="664"/>
        <v>51.300830841064453</v>
      </c>
      <c r="AN770" s="89">
        <f ca="1">INDIRECT("'calcBLUE(2)'!R"&amp;ROW('calcBLUE(2)'!$V$17)+(ROW(AN770)-ROW($AN$116))/3&amp;"C"&amp;COLUMN('calcBLUE(2)'!$V$17),FALSE)</f>
        <v>39.825095812683294</v>
      </c>
      <c r="AO770" s="64">
        <f t="shared" ref="AO770" ca="1" si="728">AN770</f>
        <v>39.825095812683294</v>
      </c>
      <c r="AP770" s="88">
        <f>AK770-AK773</f>
        <v>1.1674514498029396</v>
      </c>
      <c r="AQ770" s="88">
        <f>AK771-AK774</f>
        <v>1.1205167089189771</v>
      </c>
      <c r="AR770" s="88">
        <f>AK772-AK775</f>
        <v>1.5133567537580248</v>
      </c>
      <c r="AS770" s="88">
        <f>data3!AM770</f>
        <v>3.5177161616663843E-2</v>
      </c>
      <c r="AT770" s="2"/>
      <c r="AU770" s="123"/>
      <c r="AV770" s="156"/>
    </row>
    <row r="771" spans="1:48">
      <c r="A771" s="14" t="str">
        <f>'data organization'!S772</f>
        <v>769:18:1.42:LO</v>
      </c>
      <c r="B771">
        <v>37.354084014892578</v>
      </c>
      <c r="C771">
        <v>38.263904571533203</v>
      </c>
      <c r="D771">
        <v>38.956283569335938</v>
      </c>
      <c r="E771">
        <v>42.526893615722656</v>
      </c>
      <c r="F771">
        <v>37.972076416015625</v>
      </c>
      <c r="G771">
        <v>37.874797821044922</v>
      </c>
      <c r="H771">
        <v>39.030670166015625</v>
      </c>
      <c r="I771">
        <v>35.969329833984375</v>
      </c>
      <c r="J771">
        <v>34.96795654296875</v>
      </c>
      <c r="K771">
        <v>38.801784515380859</v>
      </c>
      <c r="L771">
        <v>34.956512451171875</v>
      </c>
      <c r="M771">
        <v>33.743419647216797</v>
      </c>
      <c r="N771">
        <v>36.524375915527344</v>
      </c>
      <c r="O771">
        <v>32.845043182373047</v>
      </c>
      <c r="P771">
        <v>31.334402084350586</v>
      </c>
      <c r="Q771">
        <v>31.872282028198242</v>
      </c>
      <c r="R771">
        <v>35.997940063476562</v>
      </c>
      <c r="U771">
        <v>43.688488006591797</v>
      </c>
      <c r="V771">
        <v>37.937744140625</v>
      </c>
      <c r="W771">
        <v>38.000686645507812</v>
      </c>
      <c r="Z771">
        <v>39.368274688720703</v>
      </c>
      <c r="AA771">
        <v>43.413825988769531</v>
      </c>
      <c r="AB771">
        <v>35.185398101806641</v>
      </c>
      <c r="AC771">
        <v>37.577247619628906</v>
      </c>
      <c r="AD771">
        <v>39.259555816650391</v>
      </c>
      <c r="AE771">
        <v>26.579309463500977</v>
      </c>
      <c r="AF771">
        <v>32.181278228759766</v>
      </c>
      <c r="AG771">
        <v>32.129779815673828</v>
      </c>
      <c r="AH771" s="2">
        <f t="shared" ref="AH771:AH799" si="729">STDEV(B771:AG771)</f>
        <v>3.8238144546399839</v>
      </c>
      <c r="AI771" s="2">
        <f t="shared" ref="AI771:AI799" si="730">MIN(B771:AG771)</f>
        <v>26.579309463500977</v>
      </c>
      <c r="AJ771" s="2">
        <f t="shared" ref="AJ771:AJ799" si="731">AK771-1.5*AH771</f>
        <v>30.846897780734462</v>
      </c>
      <c r="AK771" s="2">
        <f t="shared" ref="AK771:AK799" si="732">AVERAGE(B771:AG771)</f>
        <v>36.582619462694439</v>
      </c>
      <c r="AL771" s="2">
        <f t="shared" ref="AL771:AL799" si="733">AK771+1.5*AH771</f>
        <v>42.318341144654411</v>
      </c>
      <c r="AM771" s="2">
        <f t="shared" ref="AM771:AM799" si="734">MAX(B771:AG771)</f>
        <v>43.688488006591797</v>
      </c>
      <c r="AN771" s="89"/>
      <c r="AO771" s="64">
        <f t="shared" ref="AO771" ca="1" si="735">AN770</f>
        <v>39.825095812683294</v>
      </c>
      <c r="AP771" s="88"/>
      <c r="AQ771" s="88"/>
      <c r="AR771" s="88"/>
      <c r="AS771" s="88"/>
      <c r="AT771" s="2"/>
      <c r="AU771" s="123"/>
      <c r="AV771" s="156"/>
    </row>
    <row r="772" spans="1:48">
      <c r="A772" s="14" t="str">
        <f>'data organization'!S773</f>
        <v>770:18:1.42:HS</v>
      </c>
      <c r="B772">
        <v>38.282291412353516</v>
      </c>
      <c r="C772">
        <v>43.398109436035156</v>
      </c>
      <c r="D772">
        <v>43.700847625732422</v>
      </c>
      <c r="E772">
        <v>47.336078643798828</v>
      </c>
      <c r="F772">
        <v>39.632793426513672</v>
      </c>
      <c r="G772">
        <v>43.093002319335938</v>
      </c>
      <c r="H772">
        <v>47.130313873291016</v>
      </c>
      <c r="I772">
        <v>36.517890930175781</v>
      </c>
      <c r="J772">
        <v>35.552909851074219</v>
      </c>
      <c r="K772">
        <v>38.265735626220703</v>
      </c>
      <c r="L772">
        <v>35.732662200927734</v>
      </c>
      <c r="M772">
        <v>42.459144592285156</v>
      </c>
      <c r="N772">
        <v>43.270389556884766</v>
      </c>
      <c r="O772">
        <v>36.598304748535156</v>
      </c>
      <c r="P772">
        <v>33.932785034179687</v>
      </c>
      <c r="Q772">
        <v>36.756771087646484</v>
      </c>
      <c r="R772">
        <v>46.465705871582031</v>
      </c>
      <c r="U772">
        <v>39.665904998779297</v>
      </c>
      <c r="V772">
        <v>45.491264343261719</v>
      </c>
      <c r="W772">
        <v>43.530555725097656</v>
      </c>
      <c r="Z772">
        <v>44.994583129882813</v>
      </c>
      <c r="AA772">
        <v>42.345615386962891</v>
      </c>
      <c r="AB772">
        <v>38.019760131835937</v>
      </c>
      <c r="AC772">
        <v>40.973831176757813</v>
      </c>
      <c r="AD772">
        <v>36.087432861328125</v>
      </c>
      <c r="AE772">
        <v>31.16319465637207</v>
      </c>
      <c r="AF772">
        <v>33.930419921875</v>
      </c>
      <c r="AG772">
        <v>35.432289123535156</v>
      </c>
      <c r="AH772" s="2">
        <f t="shared" si="729"/>
        <v>4.4815288050757323</v>
      </c>
      <c r="AI772" s="2">
        <f t="shared" si="730"/>
        <v>31.16319465637207</v>
      </c>
      <c r="AJ772" s="2">
        <f t="shared" si="731"/>
        <v>33.26915635282429</v>
      </c>
      <c r="AK772" s="2">
        <f t="shared" si="732"/>
        <v>39.991449560437886</v>
      </c>
      <c r="AL772" s="2">
        <f t="shared" si="733"/>
        <v>46.713742768051482</v>
      </c>
      <c r="AM772" s="2">
        <f t="shared" si="734"/>
        <v>47.336078643798828</v>
      </c>
      <c r="AN772" s="89"/>
      <c r="AO772" s="64">
        <f t="shared" ref="AO772" ca="1" si="736">AN770</f>
        <v>39.825095812683294</v>
      </c>
      <c r="AP772" s="88"/>
      <c r="AQ772" s="88"/>
      <c r="AR772" s="88"/>
      <c r="AS772" s="88"/>
      <c r="AT772" s="2"/>
      <c r="AU772" s="123"/>
      <c r="AV772" s="156"/>
    </row>
    <row r="773" spans="1:48">
      <c r="A773" s="14" t="str">
        <f>'data organization'!S774</f>
        <v>771:18:1.4:HI</v>
      </c>
      <c r="B773">
        <v>39.257648468017578</v>
      </c>
      <c r="C773">
        <v>38.944839477539063</v>
      </c>
      <c r="D773">
        <v>40.196079254150391</v>
      </c>
      <c r="E773">
        <v>42.385749816894531</v>
      </c>
      <c r="F773">
        <v>39.726863861083984</v>
      </c>
      <c r="G773">
        <v>38.162815093994141</v>
      </c>
      <c r="H773">
        <v>38.788433074951172</v>
      </c>
      <c r="I773">
        <v>37.850002288818359</v>
      </c>
      <c r="J773">
        <v>37.850002288818359</v>
      </c>
      <c r="K773">
        <v>42.07293701171875</v>
      </c>
      <c r="L773">
        <v>36.285953521728516</v>
      </c>
      <c r="M773">
        <v>32.063018798828125</v>
      </c>
      <c r="N773">
        <v>35.816738128662109</v>
      </c>
      <c r="O773">
        <v>34.252689361572266</v>
      </c>
      <c r="P773">
        <v>31.750209808349609</v>
      </c>
      <c r="Q773">
        <v>31.750209808349609</v>
      </c>
      <c r="R773">
        <v>35.503929138183594</v>
      </c>
      <c r="U773">
        <v>49.736782073974609</v>
      </c>
      <c r="V773">
        <v>36.911575317382813</v>
      </c>
      <c r="W773">
        <v>38.162815093994141</v>
      </c>
      <c r="Z773">
        <v>39.726863861083984</v>
      </c>
      <c r="AA773">
        <v>46.765087127685547</v>
      </c>
      <c r="AB773">
        <v>36.285953521728516</v>
      </c>
      <c r="AC773">
        <v>38.162815093994141</v>
      </c>
      <c r="AD773">
        <v>42.07293701171875</v>
      </c>
      <c r="AE773">
        <v>26.432439804077148</v>
      </c>
      <c r="AF773">
        <v>33.001449584960938</v>
      </c>
      <c r="AG773">
        <v>32.845043182373047</v>
      </c>
      <c r="AH773" s="2">
        <f t="shared" si="729"/>
        <v>4.7427257367224627</v>
      </c>
      <c r="AI773" s="2">
        <f t="shared" si="730"/>
        <v>26.432439804077148</v>
      </c>
      <c r="AJ773" s="2">
        <f t="shared" si="731"/>
        <v>30.484549997581802</v>
      </c>
      <c r="AK773" s="2">
        <f t="shared" si="732"/>
        <v>37.598638602665496</v>
      </c>
      <c r="AL773" s="2">
        <f t="shared" si="733"/>
        <v>44.71272720774919</v>
      </c>
      <c r="AM773" s="2">
        <f t="shared" si="734"/>
        <v>49.736782073974609</v>
      </c>
      <c r="AN773" s="89">
        <f ca="1">INDIRECT("'calcBLUE(2)'!R"&amp;ROW('calcBLUE(2)'!$V$17)+(ROW(AN773)-ROW($AN$116))/3&amp;"C"&amp;COLUMN('calcBLUE(2)'!$V$17),FALSE)</f>
        <v>38.659092689132592</v>
      </c>
      <c r="AO773" s="64">
        <f t="shared" ref="AO773" ca="1" si="737">AN773</f>
        <v>38.659092689132592</v>
      </c>
      <c r="AP773" s="88">
        <f>AK773-AK776</f>
        <v>1.1897946085248705</v>
      </c>
      <c r="AQ773" s="88">
        <f>AK774-AK777</f>
        <v>1.1331862040928442</v>
      </c>
      <c r="AR773" s="88">
        <f>AK775-AK778</f>
        <v>1.401012761252268</v>
      </c>
      <c r="AS773" s="88">
        <f>data3!AM773</f>
        <v>3.5226010507152905E-2</v>
      </c>
      <c r="AT773" s="2"/>
      <c r="AU773" s="123"/>
      <c r="AV773" s="156"/>
    </row>
    <row r="774" spans="1:48">
      <c r="A774" s="14" t="str">
        <f>'data organization'!S775</f>
        <v>772:18:1.4:LO</v>
      </c>
      <c r="B774">
        <v>36.255435943603516</v>
      </c>
      <c r="C774">
        <v>37.102310180664063</v>
      </c>
      <c r="D774">
        <v>37.794689178466797</v>
      </c>
      <c r="E774">
        <v>41.182193756103516</v>
      </c>
      <c r="F774">
        <v>36.787593841552734</v>
      </c>
      <c r="G774">
        <v>36.741817474365234</v>
      </c>
      <c r="H774">
        <v>37.851909637451172</v>
      </c>
      <c r="I774">
        <v>34.819179534912109</v>
      </c>
      <c r="J774">
        <v>33.875030517578125</v>
      </c>
      <c r="K774">
        <v>37.640193939208984</v>
      </c>
      <c r="L774">
        <v>33.817806243896484</v>
      </c>
      <c r="M774">
        <v>32.701992034912109</v>
      </c>
      <c r="N774">
        <v>35.437171936035156</v>
      </c>
      <c r="O774">
        <v>31.92378044128418</v>
      </c>
      <c r="P774">
        <v>30.390249252319336</v>
      </c>
      <c r="Q774">
        <v>30.899518966674805</v>
      </c>
      <c r="R774">
        <v>34.882125854492187</v>
      </c>
      <c r="U774">
        <v>42.372394561767578</v>
      </c>
      <c r="V774">
        <v>36.781871795654297</v>
      </c>
      <c r="W774">
        <v>36.827648162841797</v>
      </c>
      <c r="Z774">
        <v>38.115127563476562</v>
      </c>
      <c r="AA774">
        <v>42.086288452148438</v>
      </c>
      <c r="AB774">
        <v>34.121078491210938</v>
      </c>
      <c r="AC774">
        <v>36.352710723876953</v>
      </c>
      <c r="AD774">
        <v>38.09796142578125</v>
      </c>
      <c r="AE774">
        <v>25.755321502685547</v>
      </c>
      <c r="AF774">
        <v>31.191349029541016</v>
      </c>
      <c r="AG774">
        <v>31.134126663208008</v>
      </c>
      <c r="AH774" s="2">
        <f t="shared" si="729"/>
        <v>3.7068014690582665</v>
      </c>
      <c r="AI774" s="2">
        <f t="shared" si="730"/>
        <v>25.755321502685547</v>
      </c>
      <c r="AJ774" s="2">
        <f t="shared" si="731"/>
        <v>29.90190055018806</v>
      </c>
      <c r="AK774" s="2">
        <f t="shared" si="732"/>
        <v>35.462102753775461</v>
      </c>
      <c r="AL774" s="2">
        <f t="shared" si="733"/>
        <v>41.022304957362863</v>
      </c>
      <c r="AM774" s="2">
        <f t="shared" si="734"/>
        <v>42.372394561767578</v>
      </c>
      <c r="AN774" s="89"/>
      <c r="AO774" s="64">
        <f t="shared" ref="AO774" ca="1" si="738">AN773</f>
        <v>38.659092689132592</v>
      </c>
      <c r="AP774" s="88"/>
      <c r="AQ774" s="88"/>
      <c r="AR774" s="88"/>
      <c r="AS774" s="88"/>
      <c r="AT774" s="2"/>
      <c r="AU774" s="123"/>
      <c r="AV774" s="156"/>
    </row>
    <row r="775" spans="1:48">
      <c r="A775" s="14" t="str">
        <f>'data organization'!S776</f>
        <v>773:18:1.4:HS</v>
      </c>
      <c r="B775">
        <v>36.789882659912109</v>
      </c>
      <c r="C775">
        <v>41.716487884521484</v>
      </c>
      <c r="D775">
        <v>41.983749389648437</v>
      </c>
      <c r="E775">
        <v>45.682842254638672</v>
      </c>
      <c r="F775">
        <v>37.901504516601563</v>
      </c>
      <c r="G775">
        <v>41.430305480957031</v>
      </c>
      <c r="H775">
        <v>45.096282958984375</v>
      </c>
      <c r="I775">
        <v>35.439384460449219</v>
      </c>
      <c r="J775">
        <v>34.185855865478516</v>
      </c>
      <c r="K775">
        <v>36.657436370849609</v>
      </c>
      <c r="L775">
        <v>34.401084899902344</v>
      </c>
      <c r="M775">
        <v>40.978561401367188</v>
      </c>
      <c r="N775">
        <v>41.740139007568359</v>
      </c>
      <c r="O775">
        <v>35.768138885498047</v>
      </c>
      <c r="P775">
        <v>32.816432952880859</v>
      </c>
      <c r="Q775">
        <v>35.645153045654297</v>
      </c>
      <c r="R775">
        <v>44.878692626953125</v>
      </c>
      <c r="U775">
        <v>38.320133209228516</v>
      </c>
      <c r="V775">
        <v>44.159687042236328</v>
      </c>
      <c r="W775">
        <v>41.709392547607422</v>
      </c>
      <c r="Z775">
        <v>43.282215118408203</v>
      </c>
      <c r="AA775">
        <v>40.001754760742188</v>
      </c>
      <c r="AB775">
        <v>36.515525817871094</v>
      </c>
      <c r="AC775">
        <v>38.778972625732422</v>
      </c>
      <c r="AD775">
        <v>35.195774078369141</v>
      </c>
      <c r="AE775">
        <v>29.886014938354492</v>
      </c>
      <c r="AF775">
        <v>32.492408752441406</v>
      </c>
      <c r="AG775">
        <v>33.932785034179687</v>
      </c>
      <c r="AH775" s="2">
        <f t="shared" si="729"/>
        <v>4.2879594208979572</v>
      </c>
      <c r="AI775" s="2">
        <f t="shared" si="730"/>
        <v>29.886014938354492</v>
      </c>
      <c r="AJ775" s="2">
        <f t="shared" si="731"/>
        <v>32.046153675332924</v>
      </c>
      <c r="AK775" s="2">
        <f t="shared" si="732"/>
        <v>38.478092806679861</v>
      </c>
      <c r="AL775" s="2">
        <f t="shared" si="733"/>
        <v>44.910031938026798</v>
      </c>
      <c r="AM775" s="2">
        <f t="shared" si="734"/>
        <v>45.682842254638672</v>
      </c>
      <c r="AN775" s="89"/>
      <c r="AO775" s="64">
        <f t="shared" ref="AO775" ca="1" si="739">AN773</f>
        <v>38.659092689132592</v>
      </c>
      <c r="AP775" s="88"/>
      <c r="AQ775" s="88"/>
      <c r="AR775" s="88"/>
      <c r="AS775" s="88"/>
      <c r="AT775" s="2"/>
      <c r="AU775" s="123"/>
      <c r="AV775" s="156"/>
    </row>
    <row r="776" spans="1:48">
      <c r="A776" s="14" t="str">
        <f>'data organization'!S777</f>
        <v>774:18:1.38:HI</v>
      </c>
      <c r="B776">
        <v>38.00640869140625</v>
      </c>
      <c r="C776">
        <v>37.693599700927734</v>
      </c>
      <c r="D776">
        <v>38.944839477539063</v>
      </c>
      <c r="E776">
        <v>41.134510040283203</v>
      </c>
      <c r="F776">
        <v>38.475624084472656</v>
      </c>
      <c r="G776">
        <v>36.911575317382813</v>
      </c>
      <c r="H776">
        <v>37.537193298339844</v>
      </c>
      <c r="I776">
        <v>36.598762512207031</v>
      </c>
      <c r="J776">
        <v>36.755168914794922</v>
      </c>
      <c r="K776">
        <v>40.665294647216797</v>
      </c>
      <c r="L776">
        <v>35.034713745117187</v>
      </c>
      <c r="M776">
        <v>30.968185424804688</v>
      </c>
      <c r="N776">
        <v>34.721904754638672</v>
      </c>
      <c r="O776">
        <v>33.157855987548828</v>
      </c>
      <c r="P776">
        <v>30.811779022216797</v>
      </c>
      <c r="Q776">
        <v>30.811779022216797</v>
      </c>
      <c r="R776">
        <v>34.409095764160156</v>
      </c>
      <c r="U776">
        <v>48.172733306884766</v>
      </c>
      <c r="V776">
        <v>35.816738128662109</v>
      </c>
      <c r="W776">
        <v>36.911575317382813</v>
      </c>
      <c r="Z776">
        <v>38.475624084472656</v>
      </c>
      <c r="AA776">
        <v>45.357440948486328</v>
      </c>
      <c r="AB776">
        <v>35.191120147705078</v>
      </c>
      <c r="AC776">
        <v>36.911575317382813</v>
      </c>
      <c r="AD776">
        <v>40.665294647216797</v>
      </c>
      <c r="AE776">
        <v>25.650415420532227</v>
      </c>
      <c r="AF776">
        <v>31.906614303588867</v>
      </c>
      <c r="AG776">
        <v>31.750209808349609</v>
      </c>
      <c r="AH776" s="2">
        <f t="shared" si="729"/>
        <v>4.5926870523653731</v>
      </c>
      <c r="AI776" s="2">
        <f t="shared" si="730"/>
        <v>25.650415420532227</v>
      </c>
      <c r="AJ776" s="2">
        <f t="shared" si="731"/>
        <v>29.519813415592566</v>
      </c>
      <c r="AK776" s="2">
        <f t="shared" si="732"/>
        <v>36.408843994140625</v>
      </c>
      <c r="AL776" s="2">
        <f t="shared" si="733"/>
        <v>43.297874572688684</v>
      </c>
      <c r="AM776" s="2">
        <f t="shared" si="734"/>
        <v>48.172733306884766</v>
      </c>
      <c r="AN776" s="89">
        <f ca="1">INDIRECT("'calcBLUE(2)'!R"&amp;ROW('calcBLUE(2)'!$V$17)+(ROW(AN776)-ROW($AN$116))/3&amp;"C"&amp;COLUMN('calcBLUE(2)'!$V$17),FALSE)</f>
        <v>37.491470391200707</v>
      </c>
      <c r="AO776" s="64">
        <f t="shared" ref="AO776" ca="1" si="740">AN776</f>
        <v>37.491470391200707</v>
      </c>
      <c r="AP776" s="88">
        <f>AK776-AK779</f>
        <v>1.2065527098519482</v>
      </c>
      <c r="AQ776" s="88">
        <f>AK777-AK780</f>
        <v>1.1597537313188795</v>
      </c>
      <c r="AR776" s="88">
        <f>AK778-AK781</f>
        <v>1.4603949274335548</v>
      </c>
      <c r="AS776" s="88">
        <f>data3!AM776</f>
        <v>3.9854995666011694E-2</v>
      </c>
      <c r="AT776" s="2"/>
      <c r="AU776" s="123"/>
      <c r="AV776" s="156"/>
    </row>
    <row r="777" spans="1:48">
      <c r="A777" s="14" t="str">
        <f>'data organization'!S778</f>
        <v>775:18:1.38:LO</v>
      </c>
      <c r="B777">
        <v>35.01373291015625</v>
      </c>
      <c r="C777">
        <v>35.906387329101563</v>
      </c>
      <c r="D777">
        <v>36.575874328613281</v>
      </c>
      <c r="E777">
        <v>39.934768676757813</v>
      </c>
      <c r="F777">
        <v>35.528724670410156</v>
      </c>
      <c r="G777">
        <v>35.545890808105469</v>
      </c>
      <c r="H777">
        <v>36.701763153076172</v>
      </c>
      <c r="I777">
        <v>33.737697601318359</v>
      </c>
      <c r="J777">
        <v>32.833599090576172</v>
      </c>
      <c r="K777">
        <v>36.415657043457031</v>
      </c>
      <c r="L777">
        <v>32.707714080810547</v>
      </c>
      <c r="M777">
        <v>31.700618743896484</v>
      </c>
      <c r="N777">
        <v>34.321353912353516</v>
      </c>
      <c r="O777">
        <v>30.870908737182617</v>
      </c>
      <c r="P777">
        <v>29.417486190795898</v>
      </c>
      <c r="Q777">
        <v>29.892423629760742</v>
      </c>
      <c r="R777">
        <v>33.777751922607422</v>
      </c>
      <c r="U777">
        <v>40.99908447265625</v>
      </c>
      <c r="V777">
        <v>35.631725311279297</v>
      </c>
      <c r="W777">
        <v>35.660335540771484</v>
      </c>
      <c r="Z777">
        <v>36.861980438232422</v>
      </c>
      <c r="AA777">
        <v>40.758754730224609</v>
      </c>
      <c r="AB777">
        <v>32.999542236328125</v>
      </c>
      <c r="AC777">
        <v>35.236896514892578</v>
      </c>
      <c r="AD777">
        <v>36.913482666015625</v>
      </c>
      <c r="AE777">
        <v>24.948501586914063</v>
      </c>
      <c r="AF777">
        <v>30.224308013916016</v>
      </c>
      <c r="AG777">
        <v>30.09269905090332</v>
      </c>
      <c r="AH777" s="2">
        <f t="shared" si="729"/>
        <v>3.5916715046474903</v>
      </c>
      <c r="AI777" s="2">
        <f t="shared" si="730"/>
        <v>24.948501586914063</v>
      </c>
      <c r="AJ777" s="2">
        <f t="shared" si="731"/>
        <v>28.941409292711381</v>
      </c>
      <c r="AK777" s="2">
        <f t="shared" si="732"/>
        <v>34.328916549682617</v>
      </c>
      <c r="AL777" s="2">
        <f t="shared" si="733"/>
        <v>39.71642380665385</v>
      </c>
      <c r="AM777" s="2">
        <f t="shared" si="734"/>
        <v>40.99908447265625</v>
      </c>
      <c r="AN777" s="89"/>
      <c r="AO777" s="64">
        <f t="shared" ref="AO777" ca="1" si="741">AN776</f>
        <v>37.491470391200707</v>
      </c>
      <c r="AP777" s="88"/>
      <c r="AQ777" s="88"/>
      <c r="AR777" s="88"/>
      <c r="AS777" s="88"/>
      <c r="AT777" s="2"/>
      <c r="AU777" s="123"/>
      <c r="AV777" s="156"/>
    </row>
    <row r="778" spans="1:48">
      <c r="A778" s="14" t="str">
        <f>'data organization'!S779</f>
        <v>776:18:1.38:HS</v>
      </c>
      <c r="B778">
        <v>35.541084289550781</v>
      </c>
      <c r="C778">
        <v>40.252460479736328</v>
      </c>
      <c r="D778">
        <v>40.304492950439453</v>
      </c>
      <c r="E778">
        <v>44.895248413085938</v>
      </c>
      <c r="F778">
        <v>36.506065368652344</v>
      </c>
      <c r="G778">
        <v>39.907150268554688</v>
      </c>
      <c r="H778">
        <v>42.97711181640625</v>
      </c>
      <c r="I778">
        <v>34.01556396484375</v>
      </c>
      <c r="J778">
        <v>32.951248168945313</v>
      </c>
      <c r="K778">
        <v>35.555274963378906</v>
      </c>
      <c r="L778">
        <v>33.232700347900391</v>
      </c>
      <c r="M778">
        <v>39.247272491455078</v>
      </c>
      <c r="N778">
        <v>40.212253570556641</v>
      </c>
      <c r="O778">
        <v>33.750667572021484</v>
      </c>
      <c r="P778">
        <v>31.664606094360352</v>
      </c>
      <c r="Q778">
        <v>34.375068664550781</v>
      </c>
      <c r="R778">
        <v>43.145038604736328</v>
      </c>
      <c r="U778">
        <v>36.461128234863281</v>
      </c>
      <c r="V778">
        <v>42.582130432128906</v>
      </c>
      <c r="W778">
        <v>40.131839752197266</v>
      </c>
      <c r="Z778">
        <v>42.383460998535156</v>
      </c>
      <c r="AA778">
        <v>38.606315612792969</v>
      </c>
      <c r="AB778">
        <v>35.01129150390625</v>
      </c>
      <c r="AC778">
        <v>37.936981201171875</v>
      </c>
      <c r="AD778">
        <v>34.103073120117187</v>
      </c>
      <c r="AE778">
        <v>28.377050399780273</v>
      </c>
      <c r="AF778">
        <v>31.473030090332031</v>
      </c>
      <c r="AG778">
        <v>32.558631896972656</v>
      </c>
      <c r="AH778" s="2">
        <f t="shared" si="729"/>
        <v>4.2230194459295287</v>
      </c>
      <c r="AI778" s="2">
        <f t="shared" si="730"/>
        <v>28.377050399780273</v>
      </c>
      <c r="AJ778" s="2">
        <f t="shared" si="731"/>
        <v>30.742550876533301</v>
      </c>
      <c r="AK778" s="2">
        <f t="shared" si="732"/>
        <v>37.077080045427593</v>
      </c>
      <c r="AL778" s="2">
        <f t="shared" si="733"/>
        <v>43.411609214321885</v>
      </c>
      <c r="AM778" s="2">
        <f t="shared" si="734"/>
        <v>44.895248413085938</v>
      </c>
      <c r="AN778" s="89"/>
      <c r="AO778" s="64">
        <f t="shared" ref="AO778" ca="1" si="742">AN776</f>
        <v>37.491470391200707</v>
      </c>
      <c r="AP778" s="88"/>
      <c r="AQ778" s="88"/>
      <c r="AR778" s="88"/>
      <c r="AS778" s="88"/>
      <c r="AT778" s="2"/>
      <c r="AU778" s="123"/>
      <c r="AV778" s="156"/>
    </row>
    <row r="779" spans="1:48">
      <c r="A779" s="14" t="str">
        <f>'data organization'!S780</f>
        <v>777:18:1.36:HI</v>
      </c>
      <c r="B779">
        <v>36.755168914794922</v>
      </c>
      <c r="C779">
        <v>36.442359924316406</v>
      </c>
      <c r="D779">
        <v>37.693599700927734</v>
      </c>
      <c r="E779">
        <v>39.726863861083984</v>
      </c>
      <c r="F779">
        <v>37.224384307861328</v>
      </c>
      <c r="G779">
        <v>35.660335540771484</v>
      </c>
      <c r="H779">
        <v>36.285953521728516</v>
      </c>
      <c r="I779">
        <v>35.347522735595703</v>
      </c>
      <c r="J779">
        <v>35.503929138183594</v>
      </c>
      <c r="K779">
        <v>39.414054870605469</v>
      </c>
      <c r="L779">
        <v>33.93988037109375</v>
      </c>
      <c r="M779">
        <v>30.029754638671875</v>
      </c>
      <c r="N779">
        <v>33.627071380615234</v>
      </c>
      <c r="O779">
        <v>32.063018798828125</v>
      </c>
      <c r="P779">
        <v>29.716945648193359</v>
      </c>
      <c r="Q779">
        <v>29.716945648193359</v>
      </c>
      <c r="R779">
        <v>33.314258575439453</v>
      </c>
      <c r="U779">
        <v>46.608680725097656</v>
      </c>
      <c r="V779">
        <v>34.565498352050781</v>
      </c>
      <c r="W779">
        <v>35.660335540771484</v>
      </c>
      <c r="Z779">
        <v>37.224384307861328</v>
      </c>
      <c r="AA779">
        <v>43.793392181396484</v>
      </c>
      <c r="AB779">
        <v>33.93988037109375</v>
      </c>
      <c r="AC779">
        <v>35.660335540771484</v>
      </c>
      <c r="AD779">
        <v>39.414054870605469</v>
      </c>
      <c r="AE779">
        <v>24.711986541748047</v>
      </c>
      <c r="AF779">
        <v>30.968185424804688</v>
      </c>
      <c r="AG779">
        <v>30.655374526977539</v>
      </c>
      <c r="AH779" s="2">
        <f t="shared" si="729"/>
        <v>4.4521630226289837</v>
      </c>
      <c r="AI779" s="2">
        <f t="shared" si="730"/>
        <v>24.711986541748047</v>
      </c>
      <c r="AJ779" s="2">
        <f t="shared" si="731"/>
        <v>28.5240467503452</v>
      </c>
      <c r="AK779" s="2">
        <f t="shared" si="732"/>
        <v>35.202291284288677</v>
      </c>
      <c r="AL779" s="2">
        <f t="shared" si="733"/>
        <v>41.880535818232154</v>
      </c>
      <c r="AM779" s="2">
        <f t="shared" si="734"/>
        <v>46.608680725097656</v>
      </c>
      <c r="AN779" s="89">
        <f ca="1">INDIRECT("'calcBLUE(2)'!R"&amp;ROW('calcBLUE(2)'!$V$17)+(ROW(AN779)-ROW($AN$116))/3&amp;"C"&amp;COLUMN('calcBLUE(2)'!$V$17),FALSE)</f>
        <v>36.170412997711189</v>
      </c>
      <c r="AO779" s="64">
        <f t="shared" ref="AO779" ca="1" si="743">AN779</f>
        <v>36.170412997711189</v>
      </c>
      <c r="AP779" s="88">
        <f>AK779-AK782</f>
        <v>1.2624118668692432</v>
      </c>
      <c r="AQ779" s="88">
        <f>AK780-AK783</f>
        <v>1.1893865040370422</v>
      </c>
      <c r="AR779" s="88">
        <f>AK781-AK784</f>
        <v>1.4944356509617407</v>
      </c>
      <c r="AS779" s="88">
        <f>data3!AM779</f>
        <v>3.9548143263786084E-2</v>
      </c>
      <c r="AT779" s="2"/>
      <c r="AU779" s="123"/>
      <c r="AV779" s="156"/>
    </row>
    <row r="780" spans="1:48">
      <c r="A780" s="14" t="str">
        <f>'data organization'!S781</f>
        <v>778:18:1.36:LO</v>
      </c>
      <c r="B780">
        <v>33.789196014404297</v>
      </c>
      <c r="C780">
        <v>34.647518157958984</v>
      </c>
      <c r="D780">
        <v>35.379951477050781</v>
      </c>
      <c r="E780">
        <v>38.675899505615234</v>
      </c>
      <c r="F780">
        <v>34.258411407470703</v>
      </c>
      <c r="G780">
        <v>34.321353912353516</v>
      </c>
      <c r="H780">
        <v>35.454338073730469</v>
      </c>
      <c r="I780">
        <v>32.541770935058594</v>
      </c>
      <c r="J780">
        <v>31.763561248779297</v>
      </c>
      <c r="K780">
        <v>35.225452423095703</v>
      </c>
      <c r="L780">
        <v>31.620508193969727</v>
      </c>
      <c r="M780">
        <v>30.613412857055664</v>
      </c>
      <c r="N780">
        <v>33.154041290283203</v>
      </c>
      <c r="O780">
        <v>29.840925216674805</v>
      </c>
      <c r="P780">
        <v>28.433279037475586</v>
      </c>
      <c r="Q780">
        <v>28.913938522338867</v>
      </c>
      <c r="R780">
        <v>32.701992034912109</v>
      </c>
      <c r="U780">
        <v>39.642940521240234</v>
      </c>
      <c r="V780">
        <v>34.338520050048828</v>
      </c>
      <c r="W780">
        <v>34.470130920410156</v>
      </c>
      <c r="Z780">
        <v>35.643169403076172</v>
      </c>
      <c r="AA780">
        <v>39.328220367431641</v>
      </c>
      <c r="AB780">
        <v>31.90089225769043</v>
      </c>
      <c r="AC780">
        <v>34.040969848632813</v>
      </c>
      <c r="AD780">
        <v>35.671779632568359</v>
      </c>
      <c r="AE780">
        <v>24.113069534301758</v>
      </c>
      <c r="AF780">
        <v>29.159990310668945</v>
      </c>
      <c r="AG780">
        <v>29.091325759887695</v>
      </c>
      <c r="AH780" s="2">
        <f t="shared" si="729"/>
        <v>3.4707661227183877</v>
      </c>
      <c r="AI780" s="2">
        <f t="shared" si="730"/>
        <v>24.113069534301758</v>
      </c>
      <c r="AJ780" s="2">
        <f t="shared" si="731"/>
        <v>27.963013634286156</v>
      </c>
      <c r="AK780" s="2">
        <f t="shared" si="732"/>
        <v>33.169162818363738</v>
      </c>
      <c r="AL780" s="2">
        <f t="shared" si="733"/>
        <v>38.375312002441319</v>
      </c>
      <c r="AM780" s="2">
        <f t="shared" si="734"/>
        <v>39.642940521240234</v>
      </c>
      <c r="AN780" s="89"/>
      <c r="AO780" s="64">
        <f t="shared" ref="AO780" ca="1" si="744">AN779</f>
        <v>36.170412997711189</v>
      </c>
      <c r="AP780" s="88"/>
      <c r="AQ780" s="88"/>
      <c r="AR780" s="88"/>
      <c r="AS780" s="88"/>
      <c r="AT780" s="2"/>
      <c r="AU780" s="123"/>
      <c r="AV780" s="156"/>
    </row>
    <row r="781" spans="1:48">
      <c r="A781" s="14" t="str">
        <f>'data organization'!S782</f>
        <v>779:18:1.36:HS</v>
      </c>
      <c r="B781">
        <v>33.972991943359375</v>
      </c>
      <c r="C781">
        <v>38.580299377441406</v>
      </c>
      <c r="D781">
        <v>38.927978515625</v>
      </c>
      <c r="E781">
        <v>43.272754669189453</v>
      </c>
      <c r="F781">
        <v>34.975814819335938</v>
      </c>
      <c r="G781">
        <v>38.265735626220703</v>
      </c>
      <c r="H781">
        <v>41.231632232666016</v>
      </c>
      <c r="I781">
        <v>32.452201843261719</v>
      </c>
      <c r="J781">
        <v>31.702449798583984</v>
      </c>
      <c r="K781">
        <v>34.074691772460937</v>
      </c>
      <c r="L781">
        <v>32.130542755126953</v>
      </c>
      <c r="M781">
        <v>37.806896209716797</v>
      </c>
      <c r="N781">
        <v>38.615776062011719</v>
      </c>
      <c r="O781">
        <v>32.383613586425781</v>
      </c>
      <c r="P781">
        <v>30.280994415283203</v>
      </c>
      <c r="Q781">
        <v>32.814067840576172</v>
      </c>
      <c r="R781">
        <v>41.619514465332031</v>
      </c>
      <c r="U781">
        <v>35.254901885986328</v>
      </c>
      <c r="V781">
        <v>41.323871612548828</v>
      </c>
      <c r="W781">
        <v>38.658351898193359</v>
      </c>
      <c r="Z781">
        <v>40.0372314453125</v>
      </c>
      <c r="AA781">
        <v>37.265277862548828</v>
      </c>
      <c r="AB781">
        <v>33.242160797119141</v>
      </c>
      <c r="AC781">
        <v>36.543907165527344</v>
      </c>
      <c r="AD781">
        <v>32.993820190429688</v>
      </c>
      <c r="AE781">
        <v>27.326925277709961</v>
      </c>
      <c r="AF781">
        <v>30.259708404541016</v>
      </c>
      <c r="AG781">
        <v>31.253070831298828</v>
      </c>
      <c r="AH781" s="2">
        <f t="shared" si="729"/>
        <v>4.0849268823050302</v>
      </c>
      <c r="AI781" s="2">
        <f t="shared" si="730"/>
        <v>27.326925277709961</v>
      </c>
      <c r="AJ781" s="2">
        <f t="shared" si="731"/>
        <v>29.489294794536491</v>
      </c>
      <c r="AK781" s="2">
        <f t="shared" si="732"/>
        <v>35.616685117994038</v>
      </c>
      <c r="AL781" s="2">
        <f t="shared" si="733"/>
        <v>41.744075441451585</v>
      </c>
      <c r="AM781" s="2">
        <f t="shared" si="734"/>
        <v>43.272754669189453</v>
      </c>
      <c r="AN781" s="89"/>
      <c r="AO781" s="64">
        <f t="shared" ref="AO781" ca="1" si="745">AN779</f>
        <v>36.170412997711189</v>
      </c>
      <c r="AP781" s="88"/>
      <c r="AQ781" s="88"/>
      <c r="AR781" s="88"/>
      <c r="AS781" s="88"/>
      <c r="AT781" s="2"/>
      <c r="AU781" s="123"/>
      <c r="AV781" s="156"/>
    </row>
    <row r="782" spans="1:48">
      <c r="A782" s="14" t="str">
        <f>'data organization'!S783</f>
        <v>780:18:1.34:HI</v>
      </c>
      <c r="B782">
        <v>35.347522735595703</v>
      </c>
      <c r="C782">
        <v>35.191120147705078</v>
      </c>
      <c r="D782">
        <v>36.285953521728516</v>
      </c>
      <c r="E782">
        <v>38.319217681884766</v>
      </c>
      <c r="F782">
        <v>35.97314453125</v>
      </c>
      <c r="G782">
        <v>34.409095764160156</v>
      </c>
      <c r="H782">
        <v>35.034713745117187</v>
      </c>
      <c r="I782">
        <v>34.096282958984375</v>
      </c>
      <c r="J782">
        <v>34.252689361572266</v>
      </c>
      <c r="K782">
        <v>38.00640869140625</v>
      </c>
      <c r="L782">
        <v>32.688640594482422</v>
      </c>
      <c r="M782">
        <v>28.934919357299805</v>
      </c>
      <c r="N782">
        <v>32.375831604003906</v>
      </c>
      <c r="O782">
        <v>30.811779022216797</v>
      </c>
      <c r="P782">
        <v>28.778514862060547</v>
      </c>
      <c r="Q782">
        <v>28.622110366821289</v>
      </c>
      <c r="R782">
        <v>32.063018798828125</v>
      </c>
      <c r="U782">
        <v>44.888229370117188</v>
      </c>
      <c r="V782">
        <v>33.314258575439453</v>
      </c>
      <c r="W782">
        <v>34.409095764160156</v>
      </c>
      <c r="Z782">
        <v>35.816738128662109</v>
      </c>
      <c r="AA782">
        <v>42.229343414306641</v>
      </c>
      <c r="AB782">
        <v>32.688640594482422</v>
      </c>
      <c r="AC782">
        <v>34.409095764160156</v>
      </c>
      <c r="AD782">
        <v>38.00640869140625</v>
      </c>
      <c r="AE782">
        <v>23.929960250854492</v>
      </c>
      <c r="AF782">
        <v>29.873350143432617</v>
      </c>
      <c r="AG782">
        <v>29.560539245605469</v>
      </c>
      <c r="AH782" s="2">
        <f t="shared" si="729"/>
        <v>4.2803645762287141</v>
      </c>
      <c r="AI782" s="2">
        <f t="shared" si="730"/>
        <v>23.929960250854492</v>
      </c>
      <c r="AJ782" s="2">
        <f t="shared" si="731"/>
        <v>27.51933255307636</v>
      </c>
      <c r="AK782" s="2">
        <f t="shared" si="732"/>
        <v>33.939879417419434</v>
      </c>
      <c r="AL782" s="2">
        <f t="shared" si="733"/>
        <v>40.360426281762507</v>
      </c>
      <c r="AM782" s="2">
        <f t="shared" si="734"/>
        <v>44.888229370117188</v>
      </c>
      <c r="AN782" s="89">
        <f ca="1">INDIRECT("'calcBLUE(2)'!R"&amp;ROW('calcBLUE(2)'!$V$17)+(ROW(AN782)-ROW($AN$116))/3&amp;"C"&amp;COLUMN('calcBLUE(2)'!$V$17),FALSE)</f>
        <v>34.859526716472374</v>
      </c>
      <c r="AO782" s="64">
        <f t="shared" ref="AO782" ca="1" si="746">AN782</f>
        <v>34.859526716472374</v>
      </c>
      <c r="AP782" s="88">
        <f>AK782-AK785</f>
        <v>1.2735835484095972</v>
      </c>
      <c r="AQ782" s="88">
        <f>AK783-AK786</f>
        <v>1.2282148088727673</v>
      </c>
      <c r="AR782" s="88">
        <f>AK784-AK787</f>
        <v>1.4922397477286182</v>
      </c>
      <c r="AS782" s="88">
        <f>data3!AM782</f>
        <v>3.8871142172044237E-2</v>
      </c>
      <c r="AT782" s="2"/>
      <c r="AU782" s="123"/>
      <c r="AV782" s="156"/>
    </row>
    <row r="783" spans="1:48">
      <c r="A783" s="14" t="str">
        <f>'data organization'!S784</f>
        <v>781:18:1.34:LO</v>
      </c>
      <c r="B783">
        <v>32.553215026855469</v>
      </c>
      <c r="C783">
        <v>33.463035583496094</v>
      </c>
      <c r="D783">
        <v>34.086746215820313</v>
      </c>
      <c r="E783">
        <v>37.193866729736328</v>
      </c>
      <c r="F783">
        <v>33.022430419921875</v>
      </c>
      <c r="G783">
        <v>33.073928833007813</v>
      </c>
      <c r="H783">
        <v>34.189746856689453</v>
      </c>
      <c r="I783">
        <v>31.334402084350586</v>
      </c>
      <c r="J783">
        <v>30.642023086547852</v>
      </c>
      <c r="K783">
        <v>34.035247802734375</v>
      </c>
      <c r="L783">
        <v>30.516136169433594</v>
      </c>
      <c r="M783">
        <v>29.491874694824219</v>
      </c>
      <c r="N783">
        <v>32.003890991210937</v>
      </c>
      <c r="O783">
        <v>28.770885467529297</v>
      </c>
      <c r="P783">
        <v>27.426183700561523</v>
      </c>
      <c r="Q783">
        <v>27.889677047729492</v>
      </c>
      <c r="R783">
        <v>31.523231506347656</v>
      </c>
      <c r="U783">
        <v>38.258182525634766</v>
      </c>
      <c r="V783">
        <v>33.154041290283203</v>
      </c>
      <c r="W783">
        <v>33.194095611572266</v>
      </c>
      <c r="Z783">
        <v>34.349964141845703</v>
      </c>
      <c r="AA783">
        <v>37.897689819335937</v>
      </c>
      <c r="AB783">
        <v>30.790798187255859</v>
      </c>
      <c r="AC783">
        <v>32.776378631591797</v>
      </c>
      <c r="AD783">
        <v>34.401466369628906</v>
      </c>
      <c r="AE783">
        <v>23.266193389892578</v>
      </c>
      <c r="AF783">
        <v>28.101396560668945</v>
      </c>
      <c r="AG783">
        <v>28.027008056640625</v>
      </c>
      <c r="AH783" s="2">
        <f t="shared" si="729"/>
        <v>3.3415076885119164</v>
      </c>
      <c r="AI783" s="2">
        <f t="shared" si="730"/>
        <v>23.266193389892578</v>
      </c>
      <c r="AJ783" s="2">
        <f t="shared" si="731"/>
        <v>26.967514781558819</v>
      </c>
      <c r="AK783" s="2">
        <f t="shared" si="732"/>
        <v>31.979776314326696</v>
      </c>
      <c r="AL783" s="2">
        <f t="shared" si="733"/>
        <v>36.992037847094572</v>
      </c>
      <c r="AM783" s="2">
        <f t="shared" si="734"/>
        <v>38.258182525634766</v>
      </c>
      <c r="AN783" s="89"/>
      <c r="AO783" s="64">
        <f t="shared" ref="AO783" ca="1" si="747">AN782</f>
        <v>34.859526716472374</v>
      </c>
      <c r="AP783" s="88"/>
      <c r="AQ783" s="88"/>
      <c r="AR783" s="88"/>
      <c r="AS783" s="88"/>
      <c r="AT783" s="2"/>
      <c r="AU783" s="123"/>
      <c r="AV783" s="156"/>
    </row>
    <row r="784" spans="1:48">
      <c r="A784" s="14" t="str">
        <f>'data organization'!S785</f>
        <v>782:18:1.34:HS</v>
      </c>
      <c r="B784">
        <v>32.348133087158203</v>
      </c>
      <c r="C784">
        <v>36.846645355224609</v>
      </c>
      <c r="D784">
        <v>37.272373199462891</v>
      </c>
      <c r="E784">
        <v>42.217899322509766</v>
      </c>
      <c r="F784">
        <v>33.755397796630859</v>
      </c>
      <c r="G784">
        <v>36.631420135498047</v>
      </c>
      <c r="H784">
        <v>39.521629333496094</v>
      </c>
      <c r="I784">
        <v>31.080415725708008</v>
      </c>
      <c r="J784">
        <v>30.612115859985352</v>
      </c>
      <c r="K784">
        <v>32.537345886230469</v>
      </c>
      <c r="L784">
        <v>30.83680534362793</v>
      </c>
      <c r="M784">
        <v>36.172580718994141</v>
      </c>
      <c r="N784">
        <v>36.636150360107422</v>
      </c>
      <c r="O784">
        <v>31.044937133789063</v>
      </c>
      <c r="P784">
        <v>28.772029876708984</v>
      </c>
      <c r="Q784">
        <v>31.543983459472656</v>
      </c>
      <c r="R784">
        <v>39.793621063232422</v>
      </c>
      <c r="U784">
        <v>33.540168762207031</v>
      </c>
      <c r="V784">
        <v>39.398643493652344</v>
      </c>
      <c r="W784">
        <v>37.042953491210937</v>
      </c>
      <c r="Z784">
        <v>38.253910064697266</v>
      </c>
      <c r="AA784">
        <v>35.692455291748047</v>
      </c>
      <c r="AB784">
        <v>32.187305450439453</v>
      </c>
      <c r="AC784">
        <v>34.635234832763672</v>
      </c>
      <c r="AD784">
        <v>31.648050308227539</v>
      </c>
      <c r="AE784">
        <v>26.220035552978516</v>
      </c>
      <c r="AF784">
        <v>29.081865310668945</v>
      </c>
      <c r="AG784">
        <v>30.098878860473633</v>
      </c>
      <c r="AH784" s="2">
        <f t="shared" si="729"/>
        <v>3.9173834386680597</v>
      </c>
      <c r="AI784" s="2">
        <f t="shared" si="730"/>
        <v>26.220035552978516</v>
      </c>
      <c r="AJ784" s="2">
        <f t="shared" si="731"/>
        <v>28.246174309030209</v>
      </c>
      <c r="AK784" s="2">
        <f t="shared" si="732"/>
        <v>34.122249467032297</v>
      </c>
      <c r="AL784" s="2">
        <f t="shared" si="733"/>
        <v>39.998324625034385</v>
      </c>
      <c r="AM784" s="2">
        <f t="shared" si="734"/>
        <v>42.217899322509766</v>
      </c>
      <c r="AN784" s="89"/>
      <c r="AO784" s="64">
        <f t="shared" ref="AO784" ca="1" si="748">AN782</f>
        <v>34.859526716472374</v>
      </c>
      <c r="AP784" s="88"/>
      <c r="AQ784" s="88"/>
      <c r="AR784" s="88"/>
      <c r="AS784" s="88"/>
      <c r="AT784" s="2"/>
      <c r="AU784" s="123"/>
      <c r="AV784" s="156"/>
    </row>
    <row r="785" spans="1:48">
      <c r="A785" s="14" t="str">
        <f>'data organization'!S786</f>
        <v>783:18:1.32:HI</v>
      </c>
      <c r="B785">
        <v>34.096282958984375</v>
      </c>
      <c r="C785">
        <v>33.783473968505859</v>
      </c>
      <c r="D785">
        <v>35.034713745117187</v>
      </c>
      <c r="E785">
        <v>36.911575317382813</v>
      </c>
      <c r="F785">
        <v>34.565498352050781</v>
      </c>
      <c r="G785">
        <v>33.157855987548828</v>
      </c>
      <c r="H785">
        <v>33.783473968505859</v>
      </c>
      <c r="I785">
        <v>32.845043182373047</v>
      </c>
      <c r="J785">
        <v>32.845043182373047</v>
      </c>
      <c r="K785">
        <v>36.598762512207031</v>
      </c>
      <c r="L785">
        <v>31.437398910522461</v>
      </c>
      <c r="M785">
        <v>27.840085983276367</v>
      </c>
      <c r="N785">
        <v>31.124589920043945</v>
      </c>
      <c r="O785">
        <v>29.716945648193359</v>
      </c>
      <c r="P785">
        <v>27.683679580688477</v>
      </c>
      <c r="Q785">
        <v>27.527275085449219</v>
      </c>
      <c r="R785">
        <v>30.811779022216797</v>
      </c>
      <c r="U785">
        <v>43.167774200439453</v>
      </c>
      <c r="V785">
        <v>32.063018798828125</v>
      </c>
      <c r="W785">
        <v>33.157855987548828</v>
      </c>
      <c r="Z785">
        <v>34.565498352050781</v>
      </c>
      <c r="AA785">
        <v>40.665294647216797</v>
      </c>
      <c r="AB785">
        <v>31.437398910522461</v>
      </c>
      <c r="AC785">
        <v>33.157855987548828</v>
      </c>
      <c r="AD785">
        <v>36.598762512207031</v>
      </c>
      <c r="AE785">
        <v>22.991531372070313</v>
      </c>
      <c r="AF785">
        <v>28.622110366821289</v>
      </c>
      <c r="AG785">
        <v>28.465705871582031</v>
      </c>
      <c r="AH785" s="2">
        <f t="shared" si="729"/>
        <v>4.1338620953362728</v>
      </c>
      <c r="AI785" s="2">
        <f t="shared" si="730"/>
        <v>22.991531372070313</v>
      </c>
      <c r="AJ785" s="2">
        <f t="shared" si="731"/>
        <v>26.465502726005425</v>
      </c>
      <c r="AK785" s="2">
        <f t="shared" si="732"/>
        <v>32.666295869009836</v>
      </c>
      <c r="AL785" s="2">
        <f t="shared" si="733"/>
        <v>38.867089012014247</v>
      </c>
      <c r="AM785" s="2">
        <f t="shared" si="734"/>
        <v>43.167774200439453</v>
      </c>
      <c r="AN785" s="89">
        <f ca="1">INDIRECT("'calcBLUE(2)'!R"&amp;ROW('calcBLUE(2)'!$V$17)+(ROW(AN785)-ROW($AN$116))/3&amp;"C"&amp;COLUMN('calcBLUE(2)'!$V$17),FALSE)</f>
        <v>33.571080716124328</v>
      </c>
      <c r="AO785" s="64">
        <f t="shared" ref="AO785" ca="1" si="749">AN785</f>
        <v>33.571080716124328</v>
      </c>
      <c r="AP785" s="88">
        <f>AK785-AK788</f>
        <v>1.3461997849600671</v>
      </c>
      <c r="AQ785" s="88">
        <f>AK786-AK789</f>
        <v>1.2721530369349914</v>
      </c>
      <c r="AR785" s="88">
        <f>AK787-AK790</f>
        <v>1.5881973675319152</v>
      </c>
      <c r="AS785" s="88">
        <f>data3!AM785</f>
        <v>4.1467603175870837E-2</v>
      </c>
      <c r="AT785" s="2"/>
      <c r="AU785" s="123"/>
      <c r="AV785" s="156"/>
    </row>
    <row r="786" spans="1:48">
      <c r="A786" s="14" t="str">
        <f>'data organization'!S787</f>
        <v>784:18:1.32:LO</v>
      </c>
      <c r="B786">
        <v>31.317235946655273</v>
      </c>
      <c r="C786">
        <v>32.164112091064453</v>
      </c>
      <c r="D786">
        <v>32.759212493896484</v>
      </c>
      <c r="E786">
        <v>35.757610321044922</v>
      </c>
      <c r="F786">
        <v>31.734951019287109</v>
      </c>
      <c r="G786">
        <v>31.815061569213867</v>
      </c>
      <c r="H786">
        <v>32.862209320068359</v>
      </c>
      <c r="I786">
        <v>30.178529739379883</v>
      </c>
      <c r="J786">
        <v>29.451820373535156</v>
      </c>
      <c r="K786">
        <v>32.644771575927734</v>
      </c>
      <c r="L786">
        <v>29.343099594116211</v>
      </c>
      <c r="M786">
        <v>28.381780624389648</v>
      </c>
      <c r="N786">
        <v>30.750743865966797</v>
      </c>
      <c r="O786">
        <v>27.689403533935547</v>
      </c>
      <c r="P786">
        <v>26.401922225952148</v>
      </c>
      <c r="Q786">
        <v>26.831083297729492</v>
      </c>
      <c r="R786">
        <v>30.315862655639648</v>
      </c>
      <c r="U786">
        <v>36.707485198974609</v>
      </c>
      <c r="V786">
        <v>31.935224533081055</v>
      </c>
      <c r="W786">
        <v>31.87800407409668</v>
      </c>
      <c r="Z786">
        <v>33.028152465820313</v>
      </c>
      <c r="AA786">
        <v>36.455711364746094</v>
      </c>
      <c r="AB786">
        <v>29.594873428344727</v>
      </c>
      <c r="AC786">
        <v>31.586175918579102</v>
      </c>
      <c r="AD786">
        <v>33.108261108398438</v>
      </c>
      <c r="AE786">
        <v>22.367818832397461</v>
      </c>
      <c r="AF786">
        <v>27.031356811523438</v>
      </c>
      <c r="AG786">
        <v>26.951248168945313</v>
      </c>
      <c r="AH786" s="2">
        <f t="shared" si="729"/>
        <v>3.2032290001863073</v>
      </c>
      <c r="AI786" s="2">
        <f t="shared" si="730"/>
        <v>22.367818832397461</v>
      </c>
      <c r="AJ786" s="2">
        <f t="shared" si="731"/>
        <v>25.946718005174468</v>
      </c>
      <c r="AK786" s="2">
        <f t="shared" si="732"/>
        <v>30.751561505453928</v>
      </c>
      <c r="AL786" s="2">
        <f t="shared" si="733"/>
        <v>35.556405005733389</v>
      </c>
      <c r="AM786" s="2">
        <f t="shared" si="734"/>
        <v>36.707485198974609</v>
      </c>
      <c r="AN786" s="89"/>
      <c r="AO786" s="64">
        <f t="shared" ref="AO786" ca="1" si="750">AN785</f>
        <v>33.571080716124328</v>
      </c>
      <c r="AP786" s="88"/>
      <c r="AQ786" s="88"/>
      <c r="AR786" s="88"/>
      <c r="AS786" s="88"/>
      <c r="AT786" s="2"/>
      <c r="AU786" s="123"/>
      <c r="AV786" s="156"/>
    </row>
    <row r="787" spans="1:48">
      <c r="A787" s="14" t="str">
        <f>'data organization'!S788</f>
        <v>785:18:1.32:HS</v>
      </c>
      <c r="B787">
        <v>31.156099319458008</v>
      </c>
      <c r="C787">
        <v>35.415733337402344</v>
      </c>
      <c r="D787">
        <v>35.756313323974609</v>
      </c>
      <c r="E787">
        <v>39.450675964355469</v>
      </c>
      <c r="F787">
        <v>32.272449493408203</v>
      </c>
      <c r="G787">
        <v>35.209964752197266</v>
      </c>
      <c r="H787">
        <v>37.523078918457031</v>
      </c>
      <c r="I787">
        <v>29.793773651123047</v>
      </c>
      <c r="J787">
        <v>29.308917999267578</v>
      </c>
      <c r="K787">
        <v>31.075685501098633</v>
      </c>
      <c r="L787">
        <v>29.06767463684082</v>
      </c>
      <c r="M787">
        <v>34.595024108886719</v>
      </c>
      <c r="N787">
        <v>35.165027618408203</v>
      </c>
      <c r="O787">
        <v>29.618753433227539</v>
      </c>
      <c r="P787">
        <v>27.397878646850586</v>
      </c>
      <c r="Q787">
        <v>30.115434646606445</v>
      </c>
      <c r="R787">
        <v>38.0836181640625</v>
      </c>
      <c r="U787">
        <v>31.931867599487305</v>
      </c>
      <c r="V787">
        <v>37.520713806152344</v>
      </c>
      <c r="W787">
        <v>35.640422821044922</v>
      </c>
      <c r="Z787">
        <v>36.834819793701172</v>
      </c>
      <c r="AA787">
        <v>34.0250244140625</v>
      </c>
      <c r="AB787">
        <v>30.955062866210938</v>
      </c>
      <c r="AC787">
        <v>33.152286529541016</v>
      </c>
      <c r="AD787">
        <v>30.349584579467773</v>
      </c>
      <c r="AE787">
        <v>25.323644638061523</v>
      </c>
      <c r="AF787">
        <v>27.944229125976563</v>
      </c>
      <c r="AG787">
        <v>28.956512451171875</v>
      </c>
      <c r="AH787" s="2">
        <f t="shared" si="729"/>
        <v>3.6724077542395297</v>
      </c>
      <c r="AI787" s="2">
        <f t="shared" si="730"/>
        <v>25.323644638061523</v>
      </c>
      <c r="AJ787" s="2">
        <f t="shared" si="731"/>
        <v>27.121398087944385</v>
      </c>
      <c r="AK787" s="2">
        <f t="shared" si="732"/>
        <v>32.630009719303679</v>
      </c>
      <c r="AL787" s="2">
        <f t="shared" si="733"/>
        <v>38.138621350662973</v>
      </c>
      <c r="AM787" s="2">
        <f t="shared" si="734"/>
        <v>39.450675964355469</v>
      </c>
      <c r="AN787" s="89"/>
      <c r="AO787" s="64">
        <f t="shared" ref="AO787" ca="1" si="751">AN785</f>
        <v>33.571080716124328</v>
      </c>
      <c r="AP787" s="88"/>
      <c r="AQ787" s="88"/>
      <c r="AR787" s="88"/>
      <c r="AS787" s="88"/>
      <c r="AT787" s="2"/>
      <c r="AU787" s="123"/>
      <c r="AV787" s="156"/>
    </row>
    <row r="788" spans="1:48">
      <c r="A788" s="14" t="str">
        <f>'data organization'!S789</f>
        <v>786:18:1.3:HI</v>
      </c>
      <c r="B788">
        <v>32.688640594482422</v>
      </c>
      <c r="C788">
        <v>32.532234191894531</v>
      </c>
      <c r="D788">
        <v>33.470664978027344</v>
      </c>
      <c r="E788">
        <v>35.347522735595703</v>
      </c>
      <c r="F788">
        <v>33.157855987548828</v>
      </c>
      <c r="G788">
        <v>31.750209808349609</v>
      </c>
      <c r="H788">
        <v>32.375831604003906</v>
      </c>
      <c r="I788">
        <v>31.437398910522461</v>
      </c>
      <c r="J788">
        <v>31.593805313110352</v>
      </c>
      <c r="K788">
        <v>35.034713745117187</v>
      </c>
      <c r="L788">
        <v>30.186159133911133</v>
      </c>
      <c r="M788">
        <v>26.745250701904297</v>
      </c>
      <c r="N788">
        <v>29.873350143432617</v>
      </c>
      <c r="O788">
        <v>28.465705871582031</v>
      </c>
      <c r="P788">
        <v>26.432439804077148</v>
      </c>
      <c r="Q788">
        <v>26.432439804077148</v>
      </c>
      <c r="R788">
        <v>29.560539245605469</v>
      </c>
      <c r="U788">
        <v>41.447319030761719</v>
      </c>
      <c r="V788">
        <v>30.811779022216797</v>
      </c>
      <c r="W788">
        <v>31.750209808349609</v>
      </c>
      <c r="Z788">
        <v>33.157855987548828</v>
      </c>
      <c r="AA788">
        <v>38.944839477539063</v>
      </c>
      <c r="AB788">
        <v>30.186159133911133</v>
      </c>
      <c r="AC788">
        <v>31.750209808349609</v>
      </c>
      <c r="AD788">
        <v>35.034713745117187</v>
      </c>
      <c r="AE788">
        <v>22.0531005859375</v>
      </c>
      <c r="AF788">
        <v>27.527275085449219</v>
      </c>
      <c r="AG788">
        <v>27.214466094970703</v>
      </c>
      <c r="AH788" s="2">
        <f t="shared" si="729"/>
        <v>3.9580557460577532</v>
      </c>
      <c r="AI788" s="2">
        <f t="shared" si="730"/>
        <v>22.0531005859375</v>
      </c>
      <c r="AJ788" s="2">
        <f t="shared" si="731"/>
        <v>25.383012464963137</v>
      </c>
      <c r="AK788" s="2">
        <f t="shared" si="732"/>
        <v>31.320096084049769</v>
      </c>
      <c r="AL788" s="2">
        <f t="shared" si="733"/>
        <v>37.257179703136401</v>
      </c>
      <c r="AM788" s="2">
        <f t="shared" si="734"/>
        <v>41.447319030761719</v>
      </c>
      <c r="AN788" s="89">
        <f ca="1">INDIRECT("'calcBLUE(2)'!R"&amp;ROW('calcBLUE(2)'!$V$17)+(ROW(AN788)-ROW($AN$116))/3&amp;"C"&amp;COLUMN('calcBLUE(2)'!$V$17),FALSE)</f>
        <v>32.196570874877736</v>
      </c>
      <c r="AO788" s="64">
        <f t="shared" ref="AO788" ca="1" si="752">AN788</f>
        <v>32.196570874877736</v>
      </c>
      <c r="AP788" s="88">
        <f>AK788-AK791</f>
        <v>1.3908870560782276</v>
      </c>
      <c r="AQ788" s="88">
        <f>AK789-AK792</f>
        <v>1.3256955827985486</v>
      </c>
      <c r="AR788" s="88">
        <f>AK790-AK793</f>
        <v>1.6045841489519397</v>
      </c>
      <c r="AS788" s="88">
        <f>data3!AM788</f>
        <v>4.0080658851131323E-2</v>
      </c>
      <c r="AT788" s="2"/>
      <c r="AU788" s="123"/>
      <c r="AV788" s="156"/>
    </row>
    <row r="789" spans="1:48">
      <c r="A789" s="14" t="str">
        <f>'data organization'!S790</f>
        <v>787:18:1.3:LO</v>
      </c>
      <c r="B789">
        <v>30.006866455078125</v>
      </c>
      <c r="C789">
        <v>30.802242279052734</v>
      </c>
      <c r="D789">
        <v>31.391622543334961</v>
      </c>
      <c r="E789">
        <v>34.252689361572266</v>
      </c>
      <c r="F789">
        <v>30.487525939941406</v>
      </c>
      <c r="G789">
        <v>30.510414123535156</v>
      </c>
      <c r="H789">
        <v>31.540397644042969</v>
      </c>
      <c r="I789">
        <v>28.896772384643555</v>
      </c>
      <c r="J789">
        <v>28.204395294189453</v>
      </c>
      <c r="K789">
        <v>31.282901763916016</v>
      </c>
      <c r="L789">
        <v>28.118562698364258</v>
      </c>
      <c r="M789">
        <v>27.214466094970703</v>
      </c>
      <c r="N789">
        <v>29.497596740722656</v>
      </c>
      <c r="O789">
        <v>26.544975280761719</v>
      </c>
      <c r="P789">
        <v>25.308994293212891</v>
      </c>
      <c r="Q789">
        <v>25.726711273193359</v>
      </c>
      <c r="R789">
        <v>29.056991577148437</v>
      </c>
      <c r="U789">
        <v>35.254062652587891</v>
      </c>
      <c r="V789">
        <v>30.590524673461914</v>
      </c>
      <c r="W789">
        <v>30.567636489868164</v>
      </c>
      <c r="Z789">
        <v>31.740673065185547</v>
      </c>
      <c r="AA789">
        <v>34.916458129882812</v>
      </c>
      <c r="AB789">
        <v>28.381780624389648</v>
      </c>
      <c r="AC789">
        <v>30.264362335205078</v>
      </c>
      <c r="AD789">
        <v>31.643396377563477</v>
      </c>
      <c r="AE789">
        <v>21.446556091308594</v>
      </c>
      <c r="AF789">
        <v>25.932706832885742</v>
      </c>
      <c r="AG789">
        <v>25.841154098510742</v>
      </c>
      <c r="AH789" s="2">
        <f t="shared" si="729"/>
        <v>3.0704500893097655</v>
      </c>
      <c r="AI789" s="2">
        <f t="shared" si="730"/>
        <v>21.446556091308594</v>
      </c>
      <c r="AJ789" s="2">
        <f t="shared" si="731"/>
        <v>24.873733334554288</v>
      </c>
      <c r="AK789" s="2">
        <f t="shared" si="732"/>
        <v>29.479408468518937</v>
      </c>
      <c r="AL789" s="2">
        <f t="shared" si="733"/>
        <v>34.085083602483586</v>
      </c>
      <c r="AM789" s="2">
        <f t="shared" si="734"/>
        <v>35.254062652587891</v>
      </c>
      <c r="AN789" s="89"/>
      <c r="AO789" s="64">
        <f t="shared" ref="AO789" ca="1" si="753">AN788</f>
        <v>32.196570874877736</v>
      </c>
      <c r="AP789" s="88"/>
      <c r="AQ789" s="88"/>
      <c r="AR789" s="88"/>
      <c r="AS789" s="88"/>
      <c r="AT789" s="2"/>
      <c r="AU789" s="123"/>
      <c r="AV789" s="156"/>
    </row>
    <row r="790" spans="1:48">
      <c r="A790" s="14" t="str">
        <f>'data organization'!S791</f>
        <v>788:18:1.3:HS</v>
      </c>
      <c r="B790">
        <v>29.763027191162109</v>
      </c>
      <c r="C790">
        <v>33.570915222167969</v>
      </c>
      <c r="D790">
        <v>33.833446502685547</v>
      </c>
      <c r="E790">
        <v>37.825817108154297</v>
      </c>
      <c r="F790">
        <v>31.014190673828125</v>
      </c>
      <c r="G790">
        <v>33.450294494628906</v>
      </c>
      <c r="H790">
        <v>35.992828369140625</v>
      </c>
      <c r="I790">
        <v>28.374685287475586</v>
      </c>
      <c r="J790">
        <v>28.06011962890625</v>
      </c>
      <c r="K790">
        <v>29.713359832763672</v>
      </c>
      <c r="L790">
        <v>27.572900772094727</v>
      </c>
      <c r="M790">
        <v>32.840084075927734</v>
      </c>
      <c r="N790">
        <v>33.277637481689453</v>
      </c>
      <c r="O790">
        <v>28.209125518798828</v>
      </c>
      <c r="P790">
        <v>26.0213623046875</v>
      </c>
      <c r="Q790">
        <v>28.466926574707031</v>
      </c>
      <c r="R790">
        <v>35.680629730224609</v>
      </c>
      <c r="U790">
        <v>30.477302551269531</v>
      </c>
      <c r="V790">
        <v>35.387351989746094</v>
      </c>
      <c r="W790">
        <v>33.455024719238281</v>
      </c>
      <c r="Z790">
        <v>34.871746063232422</v>
      </c>
      <c r="AA790">
        <v>32.362323760986328</v>
      </c>
      <c r="AB790">
        <v>29.557258605957031</v>
      </c>
      <c r="AC790">
        <v>31.730831146240234</v>
      </c>
      <c r="AD790">
        <v>29.209583282470703</v>
      </c>
      <c r="AE790">
        <v>24.280612945556641</v>
      </c>
      <c r="AF790">
        <v>26.711986541748047</v>
      </c>
      <c r="AG790">
        <v>27.459373474121094</v>
      </c>
      <c r="AH790" s="2">
        <f t="shared" si="729"/>
        <v>3.4229248769673877</v>
      </c>
      <c r="AI790" s="2">
        <f t="shared" si="730"/>
        <v>24.280612945556641</v>
      </c>
      <c r="AJ790" s="2">
        <f t="shared" si="731"/>
        <v>25.907425036320681</v>
      </c>
      <c r="AK790" s="2">
        <f t="shared" si="732"/>
        <v>31.041812351771764</v>
      </c>
      <c r="AL790" s="2">
        <f t="shared" si="733"/>
        <v>36.176199667222846</v>
      </c>
      <c r="AM790" s="2">
        <f t="shared" si="734"/>
        <v>37.825817108154297</v>
      </c>
      <c r="AN790" s="89"/>
      <c r="AO790" s="64">
        <f t="shared" ref="AO790" ca="1" si="754">AN788</f>
        <v>32.196570874877736</v>
      </c>
      <c r="AP790" s="88"/>
      <c r="AQ790" s="88"/>
      <c r="AR790" s="88"/>
      <c r="AS790" s="88"/>
      <c r="AT790" s="2"/>
      <c r="AU790" s="123"/>
      <c r="AV790" s="156"/>
    </row>
    <row r="791" spans="1:48">
      <c r="A791" s="14" t="str">
        <f>'data organization'!S792</f>
        <v>789:18:1.28:HI</v>
      </c>
      <c r="B791">
        <v>31.124589920043945</v>
      </c>
      <c r="C791">
        <v>30.968185424804688</v>
      </c>
      <c r="D791">
        <v>32.063018798828125</v>
      </c>
      <c r="E791">
        <v>33.783473968505859</v>
      </c>
      <c r="F791">
        <v>31.593805313110352</v>
      </c>
      <c r="G791">
        <v>30.342565536499023</v>
      </c>
      <c r="H791">
        <v>30.968185424804688</v>
      </c>
      <c r="I791">
        <v>30.029754638671875</v>
      </c>
      <c r="J791">
        <v>30.186159133911133</v>
      </c>
      <c r="K791">
        <v>33.470664978027344</v>
      </c>
      <c r="L791">
        <v>28.934919357299805</v>
      </c>
      <c r="M791">
        <v>25.494010925292969</v>
      </c>
      <c r="N791">
        <v>28.465705871582031</v>
      </c>
      <c r="O791">
        <v>27.214466094970703</v>
      </c>
      <c r="P791">
        <v>25.337606430053711</v>
      </c>
      <c r="Q791">
        <v>25.337606430053711</v>
      </c>
      <c r="R791">
        <v>28.309299468994141</v>
      </c>
      <c r="U791">
        <v>39.570457458496094</v>
      </c>
      <c r="V791">
        <v>29.404134750366211</v>
      </c>
      <c r="W791">
        <v>30.342565536499023</v>
      </c>
      <c r="Z791">
        <v>31.593805313110352</v>
      </c>
      <c r="AA791">
        <v>37.224384307861328</v>
      </c>
      <c r="AB791">
        <v>28.934919357299805</v>
      </c>
      <c r="AC791">
        <v>30.342565536499023</v>
      </c>
      <c r="AD791">
        <v>33.470664978027344</v>
      </c>
      <c r="AE791">
        <v>21.11467170715332</v>
      </c>
      <c r="AF791">
        <v>26.276035308837891</v>
      </c>
      <c r="AG791">
        <v>26.119630813598633</v>
      </c>
      <c r="AH791" s="2">
        <f t="shared" si="729"/>
        <v>3.7622092074378615</v>
      </c>
      <c r="AI791" s="2">
        <f t="shared" si="730"/>
        <v>21.11467170715332</v>
      </c>
      <c r="AJ791" s="2">
        <f t="shared" si="731"/>
        <v>24.285895216814751</v>
      </c>
      <c r="AK791" s="2">
        <f t="shared" si="732"/>
        <v>29.929209027971542</v>
      </c>
      <c r="AL791" s="2">
        <f t="shared" si="733"/>
        <v>35.572522839128332</v>
      </c>
      <c r="AM791" s="2">
        <f t="shared" si="734"/>
        <v>39.570457458496094</v>
      </c>
      <c r="AN791" s="89">
        <f ca="1">INDIRECT("'calcBLUE(2)'!R"&amp;ROW('calcBLUE(2)'!$V$17)+(ROW(AN791)-ROW($AN$116))/3&amp;"C"&amp;COLUMN('calcBLUE(2)'!$V$17),FALSE)</f>
        <v>30.868033515221892</v>
      </c>
      <c r="AO791" s="64">
        <f t="shared" ref="AO791" ca="1" si="755">AN791</f>
        <v>30.868033515221892</v>
      </c>
      <c r="AP791" s="88">
        <f>AK791-AK794</f>
        <v>1.4188167027064758</v>
      </c>
      <c r="AQ791" s="88">
        <f>AK792-AK795</f>
        <v>1.3718816893441321</v>
      </c>
      <c r="AR791" s="88">
        <f>AK793-AK796</f>
        <v>1.5768783433096765</v>
      </c>
      <c r="AS791" s="88">
        <f>data3!AM791</f>
        <v>4.6999929412718688E-2</v>
      </c>
      <c r="AT791" s="2"/>
      <c r="AU791" s="123"/>
      <c r="AV791" s="156"/>
    </row>
    <row r="792" spans="1:48">
      <c r="A792" s="14" t="str">
        <f>'data organization'!S793</f>
        <v>790:18:1.28:LO</v>
      </c>
      <c r="B792">
        <v>28.627832412719727</v>
      </c>
      <c r="C792">
        <v>29.434652328491211</v>
      </c>
      <c r="D792">
        <v>29.978256225585938</v>
      </c>
      <c r="E792">
        <v>32.667659759521484</v>
      </c>
      <c r="F792">
        <v>29.114213943481445</v>
      </c>
      <c r="G792">
        <v>29.119935989379883</v>
      </c>
      <c r="H792">
        <v>30.11558723449707</v>
      </c>
      <c r="I792">
        <v>27.592126846313477</v>
      </c>
      <c r="J792">
        <v>26.916913986206055</v>
      </c>
      <c r="K792">
        <v>29.886701583862305</v>
      </c>
      <c r="L792">
        <v>26.888303756713867</v>
      </c>
      <c r="M792">
        <v>25.978485107421875</v>
      </c>
      <c r="N792">
        <v>28.152894973754883</v>
      </c>
      <c r="O792">
        <v>25.366216659545898</v>
      </c>
      <c r="P792">
        <v>24.158845901489258</v>
      </c>
      <c r="Q792">
        <v>24.599451065063477</v>
      </c>
      <c r="R792">
        <v>27.786678314208984</v>
      </c>
      <c r="U792">
        <v>33.709087371826172</v>
      </c>
      <c r="V792">
        <v>29.211490631103516</v>
      </c>
      <c r="W792">
        <v>29.200046539306641</v>
      </c>
      <c r="Z792">
        <v>30.264362335205078</v>
      </c>
      <c r="AA792">
        <v>33.314258575439453</v>
      </c>
      <c r="AB792">
        <v>27.117189407348633</v>
      </c>
      <c r="AC792">
        <v>28.896772384643555</v>
      </c>
      <c r="AD792">
        <v>30.258640289306641</v>
      </c>
      <c r="AE792">
        <v>20.502403259277344</v>
      </c>
      <c r="AF792">
        <v>24.753948211669922</v>
      </c>
      <c r="AG792">
        <v>24.691005706787109</v>
      </c>
      <c r="AH792" s="2">
        <f t="shared" si="729"/>
        <v>2.9266566708395931</v>
      </c>
      <c r="AI792" s="2">
        <f t="shared" si="730"/>
        <v>20.502403259277344</v>
      </c>
      <c r="AJ792" s="2">
        <f t="shared" si="731"/>
        <v>23.763727879460998</v>
      </c>
      <c r="AK792" s="2">
        <f t="shared" si="732"/>
        <v>28.153712885720388</v>
      </c>
      <c r="AL792" s="2">
        <f t="shared" si="733"/>
        <v>32.543697891979775</v>
      </c>
      <c r="AM792" s="2">
        <f t="shared" si="734"/>
        <v>33.709087371826172</v>
      </c>
      <c r="AN792" s="89"/>
      <c r="AO792" s="64">
        <f t="shared" ref="AO792" ca="1" si="756">AN791</f>
        <v>30.868033515221892</v>
      </c>
      <c r="AP792" s="88"/>
      <c r="AQ792" s="88"/>
      <c r="AR792" s="88"/>
      <c r="AS792" s="88"/>
      <c r="AT792" s="2"/>
      <c r="AU792" s="123"/>
      <c r="AV792" s="156"/>
    </row>
    <row r="793" spans="1:48">
      <c r="A793" s="14" t="str">
        <f>'data organization'!S794</f>
        <v>791:18:1.28:HS</v>
      </c>
      <c r="B793">
        <v>27.904020309448242</v>
      </c>
      <c r="C793">
        <v>31.934232711791992</v>
      </c>
      <c r="D793">
        <v>32.021743774414063</v>
      </c>
      <c r="E793">
        <v>35.952621459960937</v>
      </c>
      <c r="F793">
        <v>29.410619735717773</v>
      </c>
      <c r="G793">
        <v>31.588922500610352</v>
      </c>
      <c r="H793">
        <v>33.92095947265625</v>
      </c>
      <c r="I793">
        <v>27.128252029418945</v>
      </c>
      <c r="J793">
        <v>26.492027282714844</v>
      </c>
      <c r="K793">
        <v>28.000991821289063</v>
      </c>
      <c r="L793">
        <v>26.319372177124023</v>
      </c>
      <c r="M793">
        <v>30.9810791015625</v>
      </c>
      <c r="N793">
        <v>31.451744079589844</v>
      </c>
      <c r="O793">
        <v>26.884641647338867</v>
      </c>
      <c r="P793">
        <v>24.756008148193359</v>
      </c>
      <c r="Q793">
        <v>26.903562545776367</v>
      </c>
      <c r="R793">
        <v>33.689174652099609</v>
      </c>
      <c r="U793">
        <v>28.991989135742187</v>
      </c>
      <c r="V793">
        <v>33.518882751464844</v>
      </c>
      <c r="W793">
        <v>31.929502487182617</v>
      </c>
      <c r="Z793">
        <v>32.974899291992188</v>
      </c>
      <c r="AA793">
        <v>30.756389617919922</v>
      </c>
      <c r="AB793">
        <v>28.351034164428711</v>
      </c>
      <c r="AC793">
        <v>30.044479370117188</v>
      </c>
      <c r="AD793">
        <v>27.771572113037109</v>
      </c>
      <c r="AE793">
        <v>22.925382614135742</v>
      </c>
      <c r="AF793">
        <v>25.527046203613281</v>
      </c>
      <c r="AG793">
        <v>26.111238479614258</v>
      </c>
      <c r="AH793" s="2">
        <f t="shared" si="729"/>
        <v>3.2088595663995965</v>
      </c>
      <c r="AI793" s="2">
        <f t="shared" si="730"/>
        <v>22.925382614135742</v>
      </c>
      <c r="AJ793" s="2">
        <f t="shared" si="731"/>
        <v>24.62393885322043</v>
      </c>
      <c r="AK793" s="2">
        <f t="shared" si="732"/>
        <v>29.437228202819824</v>
      </c>
      <c r="AL793" s="2">
        <f t="shared" si="733"/>
        <v>34.250517552419218</v>
      </c>
      <c r="AM793" s="2">
        <f t="shared" si="734"/>
        <v>35.952621459960937</v>
      </c>
      <c r="AN793" s="89"/>
      <c r="AO793" s="64">
        <f t="shared" ref="AO793" ca="1" si="757">AN791</f>
        <v>30.868033515221892</v>
      </c>
      <c r="AP793" s="88"/>
      <c r="AQ793" s="88"/>
      <c r="AR793" s="88"/>
      <c r="AS793" s="88"/>
      <c r="AT793" s="2"/>
      <c r="AU793" s="123"/>
      <c r="AV793" s="156"/>
    </row>
    <row r="794" spans="1:48">
      <c r="A794" s="14" t="str">
        <f>'data organization'!S795</f>
        <v>792:18:1.26:HI</v>
      </c>
      <c r="B794">
        <v>29.716945648193359</v>
      </c>
      <c r="C794">
        <v>29.560539245605469</v>
      </c>
      <c r="D794">
        <v>30.498970031738281</v>
      </c>
      <c r="E794">
        <v>32.219425201416016</v>
      </c>
      <c r="F794">
        <v>30.186159133911133</v>
      </c>
      <c r="G794">
        <v>28.934919357299805</v>
      </c>
      <c r="H794">
        <v>29.404134750366211</v>
      </c>
      <c r="I794">
        <v>28.622110366821289</v>
      </c>
      <c r="J794">
        <v>28.778514862060547</v>
      </c>
      <c r="K794">
        <v>31.906614303588867</v>
      </c>
      <c r="L794">
        <v>27.527275085449219</v>
      </c>
      <c r="M794">
        <v>24.242771148681641</v>
      </c>
      <c r="N794">
        <v>27.214466094970703</v>
      </c>
      <c r="O794">
        <v>25.963226318359375</v>
      </c>
      <c r="P794">
        <v>24.086366653442383</v>
      </c>
      <c r="Q794">
        <v>24.086366653442383</v>
      </c>
      <c r="R794">
        <v>26.901655197143555</v>
      </c>
      <c r="U794">
        <v>37.693599700927734</v>
      </c>
      <c r="V794">
        <v>27.996490478515625</v>
      </c>
      <c r="W794">
        <v>28.934919357299805</v>
      </c>
      <c r="Z794">
        <v>30.029754638671875</v>
      </c>
      <c r="AA794">
        <v>35.503929138183594</v>
      </c>
      <c r="AB794">
        <v>27.527275085449219</v>
      </c>
      <c r="AC794">
        <v>28.934919357299805</v>
      </c>
      <c r="AD794">
        <v>31.906614303588867</v>
      </c>
      <c r="AE794">
        <v>20.01983642578125</v>
      </c>
      <c r="AF794">
        <v>25.024795532226563</v>
      </c>
      <c r="AG794">
        <v>24.868391036987305</v>
      </c>
      <c r="AH794" s="2">
        <f t="shared" si="729"/>
        <v>3.6052033554971756</v>
      </c>
      <c r="AI794" s="2">
        <f t="shared" si="730"/>
        <v>20.01983642578125</v>
      </c>
      <c r="AJ794" s="2">
        <f t="shared" si="731"/>
        <v>23.102587292019301</v>
      </c>
      <c r="AK794" s="2">
        <f t="shared" si="732"/>
        <v>28.510392325265066</v>
      </c>
      <c r="AL794" s="2">
        <f t="shared" si="733"/>
        <v>33.918197358510831</v>
      </c>
      <c r="AM794" s="2">
        <f t="shared" si="734"/>
        <v>37.693599700927734</v>
      </c>
      <c r="AN794" s="89">
        <f ca="1">INDIRECT("'calcBLUE(2)'!R"&amp;ROW('calcBLUE(2)'!$V$17)+(ROW(AN794)-ROW($AN$116))/3&amp;"C"&amp;COLUMN('calcBLUE(2)'!$V$17),FALSE)</f>
        <v>29.310145897707802</v>
      </c>
      <c r="AO794" s="64">
        <f t="shared" ref="AO794" ca="1" si="758">AN794</f>
        <v>29.310145897707802</v>
      </c>
      <c r="AP794" s="88">
        <f>AK794-AK797</f>
        <v>1.5361200741359156</v>
      </c>
      <c r="AQ794" s="88">
        <f>AK795-AK798</f>
        <v>1.425628525870188</v>
      </c>
      <c r="AR794" s="88">
        <f>AK796-AK799</f>
        <v>1.683140754699707</v>
      </c>
      <c r="AS794" s="88">
        <f>data3!AM794</f>
        <v>4.3225872901178186E-2</v>
      </c>
      <c r="AT794" s="2"/>
      <c r="AU794" s="123"/>
      <c r="AV794" s="156"/>
    </row>
    <row r="795" spans="1:48">
      <c r="A795" s="14" t="str">
        <f>'data organization'!S796</f>
        <v>793:18:1.26:LO</v>
      </c>
      <c r="B795">
        <v>27.243076324462891</v>
      </c>
      <c r="C795">
        <v>28.004119873046875</v>
      </c>
      <c r="D795">
        <v>28.513389587402344</v>
      </c>
      <c r="E795">
        <v>31.12840461730957</v>
      </c>
      <c r="F795">
        <v>27.683679580688477</v>
      </c>
      <c r="G795">
        <v>27.718013763427734</v>
      </c>
      <c r="H795">
        <v>28.650720596313477</v>
      </c>
      <c r="I795">
        <v>26.281757354736328</v>
      </c>
      <c r="J795">
        <v>25.629434585571289</v>
      </c>
      <c r="K795">
        <v>28.387502670288086</v>
      </c>
      <c r="L795">
        <v>25.589380264282227</v>
      </c>
      <c r="M795">
        <v>24.731060028076172</v>
      </c>
      <c r="N795">
        <v>26.796749114990234</v>
      </c>
      <c r="O795">
        <v>24.15312385559082</v>
      </c>
      <c r="P795">
        <v>23.014419555664063</v>
      </c>
      <c r="Q795">
        <v>23.420690536499023</v>
      </c>
      <c r="R795">
        <v>26.424810409545898</v>
      </c>
      <c r="U795">
        <v>32.015335083007812</v>
      </c>
      <c r="V795">
        <v>27.775234222412109</v>
      </c>
      <c r="W795">
        <v>27.775234222412109</v>
      </c>
      <c r="Z795">
        <v>28.765163421630859</v>
      </c>
      <c r="AA795">
        <v>31.654840469360352</v>
      </c>
      <c r="AB795">
        <v>25.789653778076172</v>
      </c>
      <c r="AC795">
        <v>27.466239929199219</v>
      </c>
      <c r="AD795">
        <v>28.742275238037109</v>
      </c>
      <c r="AE795">
        <v>19.512474060058594</v>
      </c>
      <c r="AF795">
        <v>23.558021545410156</v>
      </c>
      <c r="AG795">
        <v>23.466468811035156</v>
      </c>
      <c r="AH795" s="2">
        <f t="shared" si="729"/>
        <v>2.7732849717962975</v>
      </c>
      <c r="AI795" s="2">
        <f t="shared" si="730"/>
        <v>19.512474060058594</v>
      </c>
      <c r="AJ795" s="2">
        <f t="shared" si="731"/>
        <v>22.621903738681809</v>
      </c>
      <c r="AK795" s="2">
        <f t="shared" si="732"/>
        <v>26.781831196376256</v>
      </c>
      <c r="AL795" s="2">
        <f t="shared" si="733"/>
        <v>30.941758654070703</v>
      </c>
      <c r="AM795" s="2">
        <f t="shared" si="734"/>
        <v>32.015335083007812</v>
      </c>
      <c r="AN795" s="89"/>
      <c r="AO795" s="64">
        <f t="shared" ref="AO795" ca="1" si="759">AN794</f>
        <v>29.310145897707802</v>
      </c>
      <c r="AP795" s="88"/>
      <c r="AQ795" s="88"/>
      <c r="AR795" s="88"/>
      <c r="AS795" s="88"/>
      <c r="AT795" s="2"/>
      <c r="AU795" s="123"/>
      <c r="AV795" s="156"/>
    </row>
    <row r="796" spans="1:48">
      <c r="A796" s="14" t="str">
        <f>'data organization'!S797</f>
        <v>794:18:1.26:HS</v>
      </c>
      <c r="B796">
        <v>26.525138854980469</v>
      </c>
      <c r="C796">
        <v>30.039749145507812</v>
      </c>
      <c r="D796">
        <v>30.17692756652832</v>
      </c>
      <c r="E796">
        <v>33.774318695068359</v>
      </c>
      <c r="F796">
        <v>27.977340698242188</v>
      </c>
      <c r="G796">
        <v>29.777217864990234</v>
      </c>
      <c r="H796">
        <v>31.960250854492187</v>
      </c>
      <c r="I796">
        <v>25.694972991943359</v>
      </c>
      <c r="J796">
        <v>25.387502670288086</v>
      </c>
      <c r="K796">
        <v>26.745098114013672</v>
      </c>
      <c r="L796">
        <v>25.009078979492188</v>
      </c>
      <c r="M796">
        <v>29.006179809570313</v>
      </c>
      <c r="N796">
        <v>29.677881240844727</v>
      </c>
      <c r="O796">
        <v>25.368581771850586</v>
      </c>
      <c r="P796">
        <v>23.448081970214844</v>
      </c>
      <c r="Q796">
        <v>25.865262985229492</v>
      </c>
      <c r="R796">
        <v>31.754482269287109</v>
      </c>
      <c r="U796">
        <v>27.542152404785156</v>
      </c>
      <c r="V796">
        <v>31.614938735961914</v>
      </c>
      <c r="W796">
        <v>29.912031173706055</v>
      </c>
      <c r="Z796">
        <v>31.030746459960938</v>
      </c>
      <c r="AA796">
        <v>29.282901763916016</v>
      </c>
      <c r="AB796">
        <v>26.638666152954102</v>
      </c>
      <c r="AC796">
        <v>28.710536956787109</v>
      </c>
      <c r="AD796">
        <v>26.298084259033203</v>
      </c>
      <c r="AE796">
        <v>21.811397552490234</v>
      </c>
      <c r="AF796">
        <v>24.11741828918457</v>
      </c>
      <c r="AG796">
        <v>24.942855834960937</v>
      </c>
      <c r="AH796" s="2">
        <f t="shared" si="729"/>
        <v>2.9264853037789007</v>
      </c>
      <c r="AI796" s="2">
        <f t="shared" si="730"/>
        <v>21.811397552490234</v>
      </c>
      <c r="AJ796" s="2">
        <f t="shared" si="731"/>
        <v>23.470621903841796</v>
      </c>
      <c r="AK796" s="2">
        <f t="shared" si="732"/>
        <v>27.860349859510148</v>
      </c>
      <c r="AL796" s="2">
        <f t="shared" si="733"/>
        <v>32.2500778151785</v>
      </c>
      <c r="AM796" s="2">
        <f t="shared" si="734"/>
        <v>33.774318695068359</v>
      </c>
      <c r="AN796" s="89"/>
      <c r="AO796" s="64">
        <f t="shared" ref="AO796" ca="1" si="760">AN794</f>
        <v>29.310145897707802</v>
      </c>
      <c r="AP796" s="88"/>
      <c r="AQ796" s="88"/>
      <c r="AR796" s="88"/>
      <c r="AS796" s="88"/>
      <c r="AT796" s="2"/>
      <c r="AU796" s="123"/>
      <c r="AV796" s="156"/>
    </row>
    <row r="797" spans="1:48">
      <c r="A797" s="14" t="str">
        <f>'data organization'!S798</f>
        <v>795:18:1.24:HI</v>
      </c>
      <c r="B797">
        <v>28.152894973754883</v>
      </c>
      <c r="C797">
        <v>27.996490478515625</v>
      </c>
      <c r="D797">
        <v>28.934919357299805</v>
      </c>
      <c r="E797">
        <v>30.498970031738281</v>
      </c>
      <c r="F797">
        <v>28.622110366821289</v>
      </c>
      <c r="G797">
        <v>27.370870590209961</v>
      </c>
      <c r="H797">
        <v>27.840085983276367</v>
      </c>
      <c r="I797">
        <v>27.058059692382813</v>
      </c>
      <c r="J797">
        <v>27.214466094970703</v>
      </c>
      <c r="K797">
        <v>30.186159133911133</v>
      </c>
      <c r="L797">
        <v>25.963226318359375</v>
      </c>
      <c r="M797">
        <v>22.991531372070313</v>
      </c>
      <c r="N797">
        <v>25.650415420532227</v>
      </c>
      <c r="O797">
        <v>24.555580139160156</v>
      </c>
      <c r="P797">
        <v>22.835126876831055</v>
      </c>
      <c r="Q797">
        <v>22.835126876831055</v>
      </c>
      <c r="R797">
        <v>25.494010925292969</v>
      </c>
      <c r="U797">
        <v>35.660335540771484</v>
      </c>
      <c r="V797">
        <v>26.432439804077148</v>
      </c>
      <c r="W797">
        <v>27.370870590209961</v>
      </c>
      <c r="Z797">
        <v>28.465705871582031</v>
      </c>
      <c r="AA797">
        <v>33.627071380615234</v>
      </c>
      <c r="AB797">
        <v>25.963226318359375</v>
      </c>
      <c r="AC797">
        <v>27.370870590209961</v>
      </c>
      <c r="AD797">
        <v>30.186159133911133</v>
      </c>
      <c r="AE797">
        <v>18.92500114440918</v>
      </c>
      <c r="AF797">
        <v>23.617151260375977</v>
      </c>
      <c r="AG797">
        <v>23.460746765136719</v>
      </c>
      <c r="AH797" s="2">
        <f t="shared" si="729"/>
        <v>3.4207025260185269</v>
      </c>
      <c r="AI797" s="2">
        <f t="shared" si="730"/>
        <v>18.92500114440918</v>
      </c>
      <c r="AJ797" s="2">
        <f t="shared" si="731"/>
        <v>21.843218462101362</v>
      </c>
      <c r="AK797" s="2">
        <f t="shared" si="732"/>
        <v>26.97427225112915</v>
      </c>
      <c r="AL797" s="2">
        <f t="shared" si="733"/>
        <v>32.105326040156939</v>
      </c>
      <c r="AM797" s="2">
        <f t="shared" si="734"/>
        <v>35.660335540771484</v>
      </c>
      <c r="AN797" s="89">
        <f ca="1">INDIRECT("'calcBLUE(2)'!R"&amp;ROW('calcBLUE(2)'!$V$17)+(ROW(AN797)-ROW($AN$116))/3&amp;"C"&amp;COLUMN('calcBLUE(2)'!$V$17),FALSE)</f>
        <v>27.877355402265902</v>
      </c>
      <c r="AO797" s="64">
        <f t="shared" ref="AO797" ca="1" si="761">AN797</f>
        <v>27.877355402265902</v>
      </c>
      <c r="AP797" s="15"/>
      <c r="AQ797" s="15"/>
      <c r="AR797" s="15"/>
      <c r="AS797" s="2"/>
      <c r="AT797" s="2"/>
      <c r="AU797" s="123"/>
      <c r="AV797" s="156"/>
    </row>
    <row r="798" spans="1:48">
      <c r="A798" s="14" t="str">
        <f>'data organization'!S799</f>
        <v>796:18:1.24:LO</v>
      </c>
      <c r="B798">
        <v>25.789653778076172</v>
      </c>
      <c r="C798">
        <v>26.510643005371094</v>
      </c>
      <c r="D798">
        <v>27.00274658203125</v>
      </c>
      <c r="E798">
        <v>29.428930282592773</v>
      </c>
      <c r="F798">
        <v>26.190204620361328</v>
      </c>
      <c r="G798">
        <v>26.253147125244141</v>
      </c>
      <c r="H798">
        <v>27.12291145324707</v>
      </c>
      <c r="I798">
        <v>24.897001266479492</v>
      </c>
      <c r="J798">
        <v>24.284732818603516</v>
      </c>
      <c r="K798">
        <v>26.894025802612305</v>
      </c>
      <c r="L798">
        <v>24.204624176025391</v>
      </c>
      <c r="M798">
        <v>23.420690536499023</v>
      </c>
      <c r="N798">
        <v>25.360494613647461</v>
      </c>
      <c r="O798">
        <v>22.871366500854492</v>
      </c>
      <c r="P798">
        <v>21.789882659912109</v>
      </c>
      <c r="Q798">
        <v>22.156099319458008</v>
      </c>
      <c r="R798">
        <v>25.017166137695313</v>
      </c>
      <c r="U798">
        <v>30.355916976928711</v>
      </c>
      <c r="V798">
        <v>26.293201446533203</v>
      </c>
      <c r="W798">
        <v>26.298923492431641</v>
      </c>
      <c r="Z798">
        <v>27.214466094970703</v>
      </c>
      <c r="AA798">
        <v>29.955368041992188</v>
      </c>
      <c r="AB798">
        <v>24.410619735717773</v>
      </c>
      <c r="AC798">
        <v>26.007095336914062</v>
      </c>
      <c r="AD798">
        <v>27.180131912231445</v>
      </c>
      <c r="AE798">
        <v>18.488212585449219</v>
      </c>
      <c r="AF798">
        <v>22.327764511108398</v>
      </c>
      <c r="AG798">
        <v>22.247653961181641</v>
      </c>
      <c r="AH798" s="2">
        <f t="shared" si="729"/>
        <v>2.6211574406162765</v>
      </c>
      <c r="AI798" s="2">
        <f t="shared" si="730"/>
        <v>18.488212585449219</v>
      </c>
      <c r="AJ798" s="2">
        <f t="shared" si="731"/>
        <v>21.424466509581652</v>
      </c>
      <c r="AK798" s="2">
        <f t="shared" si="732"/>
        <v>25.356202670506068</v>
      </c>
      <c r="AL798" s="2">
        <f t="shared" si="733"/>
        <v>29.287938831430484</v>
      </c>
      <c r="AM798" s="2">
        <f t="shared" si="734"/>
        <v>30.355916976928711</v>
      </c>
      <c r="AN798" s="89"/>
      <c r="AO798" s="64">
        <f t="shared" ref="AO798" ca="1" si="762">AN797</f>
        <v>27.877355402265902</v>
      </c>
      <c r="AP798" s="15"/>
      <c r="AQ798" s="15"/>
      <c r="AR798" s="15"/>
      <c r="AS798" s="2"/>
      <c r="AT798" s="2"/>
      <c r="AU798" s="123"/>
      <c r="AV798" s="156"/>
    </row>
    <row r="799" spans="1:48">
      <c r="A799" s="14" t="str">
        <f>'data organization'!S800</f>
        <v>797:18:1.24:HS</v>
      </c>
      <c r="B799">
        <v>25.124971389770508</v>
      </c>
      <c r="C799">
        <v>27.970245361328125</v>
      </c>
      <c r="D799">
        <v>28.213855743408203</v>
      </c>
      <c r="E799">
        <v>31.669336318969727</v>
      </c>
      <c r="F799">
        <v>26.335927963256836</v>
      </c>
      <c r="G799">
        <v>27.837797164916992</v>
      </c>
      <c r="H799">
        <v>29.86945915222168</v>
      </c>
      <c r="I799">
        <v>24.372854232788086</v>
      </c>
      <c r="J799">
        <v>23.887998580932617</v>
      </c>
      <c r="K799">
        <v>25.266880035400391</v>
      </c>
      <c r="L799">
        <v>23.419698715209961</v>
      </c>
      <c r="M799">
        <v>26.934309005737305</v>
      </c>
      <c r="N799">
        <v>27.563440322875977</v>
      </c>
      <c r="O799">
        <v>23.970779418945313</v>
      </c>
      <c r="P799">
        <v>22.177995681762695</v>
      </c>
      <c r="Q799">
        <v>24.287708282470703</v>
      </c>
      <c r="R799">
        <v>29.90730094909668</v>
      </c>
      <c r="U799">
        <v>26.12779426574707</v>
      </c>
      <c r="V799">
        <v>29.699169158935547</v>
      </c>
      <c r="W799">
        <v>27.88746452331543</v>
      </c>
      <c r="Z799">
        <v>29.318380355834961</v>
      </c>
      <c r="AA799">
        <v>27.527961730957031</v>
      </c>
      <c r="AB799">
        <v>25.080034255981445</v>
      </c>
      <c r="AC799">
        <v>26.9603271484375</v>
      </c>
      <c r="AD799">
        <v>24.670862197875977</v>
      </c>
      <c r="AE799">
        <v>20.605173110961914</v>
      </c>
      <c r="AF799">
        <v>22.705425262451172</v>
      </c>
      <c r="AG799">
        <v>23.568704605102539</v>
      </c>
      <c r="AH799" s="2">
        <f t="shared" si="729"/>
        <v>2.679364680482506</v>
      </c>
      <c r="AI799" s="2">
        <f t="shared" si="730"/>
        <v>20.605173110961914</v>
      </c>
      <c r="AJ799" s="2">
        <f t="shared" si="731"/>
        <v>22.158162084086683</v>
      </c>
      <c r="AK799" s="2">
        <f t="shared" si="732"/>
        <v>26.177209104810441</v>
      </c>
      <c r="AL799" s="2">
        <f t="shared" si="733"/>
        <v>30.196256125534198</v>
      </c>
      <c r="AM799" s="2">
        <f t="shared" si="734"/>
        <v>31.669336318969727</v>
      </c>
      <c r="AN799" s="89"/>
      <c r="AO799" s="64">
        <f t="shared" ref="AO799" ca="1" si="763">AN797</f>
        <v>27.877355402265902</v>
      </c>
      <c r="AP799" s="15"/>
      <c r="AQ799" s="15"/>
      <c r="AR799" s="15"/>
      <c r="AS799" s="2"/>
      <c r="AT799" s="2"/>
      <c r="AU799" s="123"/>
      <c r="AV799" s="156"/>
    </row>
  </sheetData>
  <mergeCells count="1137">
    <mergeCell ref="AN794:AN796"/>
    <mergeCell ref="AP794:AP796"/>
    <mergeCell ref="AN797:AN799"/>
    <mergeCell ref="AN785:AN787"/>
    <mergeCell ref="AP785:AP787"/>
    <mergeCell ref="AN788:AN790"/>
    <mergeCell ref="AP788:AP790"/>
    <mergeCell ref="AN791:AN793"/>
    <mergeCell ref="AP791:AP793"/>
    <mergeCell ref="AN776:AN778"/>
    <mergeCell ref="AP776:AP778"/>
    <mergeCell ref="AN779:AN781"/>
    <mergeCell ref="AP779:AP781"/>
    <mergeCell ref="AN782:AN784"/>
    <mergeCell ref="AP782:AP784"/>
    <mergeCell ref="AN767:AN769"/>
    <mergeCell ref="AP767:AP769"/>
    <mergeCell ref="AN770:AN772"/>
    <mergeCell ref="AP770:AP772"/>
    <mergeCell ref="AN773:AN775"/>
    <mergeCell ref="AP773:AP775"/>
    <mergeCell ref="AN758:AN760"/>
    <mergeCell ref="AP758:AP760"/>
    <mergeCell ref="AN761:AN763"/>
    <mergeCell ref="AP761:AP763"/>
    <mergeCell ref="AN764:AN766"/>
    <mergeCell ref="AP764:AP766"/>
    <mergeCell ref="AN749:AN751"/>
    <mergeCell ref="AP749:AP751"/>
    <mergeCell ref="AN752:AN754"/>
    <mergeCell ref="AP752:AP754"/>
    <mergeCell ref="AN755:AN757"/>
    <mergeCell ref="AP755:AP757"/>
    <mergeCell ref="AN740:AN742"/>
    <mergeCell ref="AP740:AP742"/>
    <mergeCell ref="AN743:AN745"/>
    <mergeCell ref="AP743:AP745"/>
    <mergeCell ref="AN746:AN748"/>
    <mergeCell ref="AP746:AP748"/>
    <mergeCell ref="AN731:AN733"/>
    <mergeCell ref="AP731:AP733"/>
    <mergeCell ref="AN734:AN736"/>
    <mergeCell ref="AP734:AP736"/>
    <mergeCell ref="AN737:AN739"/>
    <mergeCell ref="AP737:AP739"/>
    <mergeCell ref="AN722:AN724"/>
    <mergeCell ref="AP722:AP724"/>
    <mergeCell ref="AN725:AN727"/>
    <mergeCell ref="AP725:AP727"/>
    <mergeCell ref="AN728:AN730"/>
    <mergeCell ref="AP728:AP730"/>
    <mergeCell ref="AN713:AN715"/>
    <mergeCell ref="AP713:AP715"/>
    <mergeCell ref="AN716:AN718"/>
    <mergeCell ref="AP716:AP718"/>
    <mergeCell ref="AN719:AN721"/>
    <mergeCell ref="AP719:AP721"/>
    <mergeCell ref="AN704:AN706"/>
    <mergeCell ref="AP704:AP706"/>
    <mergeCell ref="AN707:AN709"/>
    <mergeCell ref="AP707:AP709"/>
    <mergeCell ref="AN710:AN712"/>
    <mergeCell ref="AP710:AP712"/>
    <mergeCell ref="AN695:AN697"/>
    <mergeCell ref="AP695:AP697"/>
    <mergeCell ref="AN698:AN700"/>
    <mergeCell ref="AP698:AP700"/>
    <mergeCell ref="AN701:AN703"/>
    <mergeCell ref="AP701:AP703"/>
    <mergeCell ref="AN686:AN688"/>
    <mergeCell ref="AP686:AP688"/>
    <mergeCell ref="AN689:AN691"/>
    <mergeCell ref="AP689:AP691"/>
    <mergeCell ref="AN692:AN694"/>
    <mergeCell ref="AP692:AP694"/>
    <mergeCell ref="AN677:AN679"/>
    <mergeCell ref="AP677:AP679"/>
    <mergeCell ref="AN680:AN682"/>
    <mergeCell ref="AP680:AP682"/>
    <mergeCell ref="AN683:AN685"/>
    <mergeCell ref="AP683:AP685"/>
    <mergeCell ref="AN668:AN670"/>
    <mergeCell ref="AP668:AP670"/>
    <mergeCell ref="AN671:AN673"/>
    <mergeCell ref="AP671:AP673"/>
    <mergeCell ref="AN674:AN676"/>
    <mergeCell ref="AP674:AP676"/>
    <mergeCell ref="AN659:AN661"/>
    <mergeCell ref="AP659:AP661"/>
    <mergeCell ref="AN662:AN664"/>
    <mergeCell ref="AP662:AP664"/>
    <mergeCell ref="AN665:AN667"/>
    <mergeCell ref="AP665:AP667"/>
    <mergeCell ref="AN650:AN652"/>
    <mergeCell ref="AP650:AP652"/>
    <mergeCell ref="AN653:AN655"/>
    <mergeCell ref="AP653:AP655"/>
    <mergeCell ref="AN656:AN658"/>
    <mergeCell ref="AP656:AP658"/>
    <mergeCell ref="AN641:AN643"/>
    <mergeCell ref="AP641:AP643"/>
    <mergeCell ref="AN644:AN646"/>
    <mergeCell ref="AP644:AP646"/>
    <mergeCell ref="AN647:AN649"/>
    <mergeCell ref="AP647:AP649"/>
    <mergeCell ref="AN632:AN634"/>
    <mergeCell ref="AP632:AP634"/>
    <mergeCell ref="AN635:AN637"/>
    <mergeCell ref="AP635:AP637"/>
    <mergeCell ref="AN638:AN640"/>
    <mergeCell ref="AP638:AP640"/>
    <mergeCell ref="AN623:AN625"/>
    <mergeCell ref="AP623:AP625"/>
    <mergeCell ref="AN626:AN628"/>
    <mergeCell ref="AP626:AP628"/>
    <mergeCell ref="AN629:AN631"/>
    <mergeCell ref="AP629:AP631"/>
    <mergeCell ref="AN614:AN616"/>
    <mergeCell ref="AP614:AP616"/>
    <mergeCell ref="AN617:AN619"/>
    <mergeCell ref="AP617:AP619"/>
    <mergeCell ref="AN620:AN622"/>
    <mergeCell ref="AP620:AP622"/>
    <mergeCell ref="AN605:AN607"/>
    <mergeCell ref="AP605:AP607"/>
    <mergeCell ref="AN608:AN610"/>
    <mergeCell ref="AP608:AP610"/>
    <mergeCell ref="AN611:AN613"/>
    <mergeCell ref="AP611:AP613"/>
    <mergeCell ref="AN596:AN598"/>
    <mergeCell ref="AP596:AP598"/>
    <mergeCell ref="AN599:AN601"/>
    <mergeCell ref="AP599:AP601"/>
    <mergeCell ref="AN602:AN604"/>
    <mergeCell ref="AP602:AP604"/>
    <mergeCell ref="AN587:AN589"/>
    <mergeCell ref="AP587:AP589"/>
    <mergeCell ref="AN590:AN592"/>
    <mergeCell ref="AP590:AP592"/>
    <mergeCell ref="AN593:AN595"/>
    <mergeCell ref="AP593:AP595"/>
    <mergeCell ref="AN578:AN580"/>
    <mergeCell ref="AP578:AP580"/>
    <mergeCell ref="AN581:AN583"/>
    <mergeCell ref="AP581:AP583"/>
    <mergeCell ref="AN584:AN586"/>
    <mergeCell ref="AP584:AP586"/>
    <mergeCell ref="AN569:AN571"/>
    <mergeCell ref="AP569:AP571"/>
    <mergeCell ref="AN572:AN574"/>
    <mergeCell ref="AP572:AP574"/>
    <mergeCell ref="AN575:AN577"/>
    <mergeCell ref="AP575:AP577"/>
    <mergeCell ref="AN560:AN562"/>
    <mergeCell ref="AP560:AP562"/>
    <mergeCell ref="AN563:AN565"/>
    <mergeCell ref="AP563:AP565"/>
    <mergeCell ref="AN566:AN568"/>
    <mergeCell ref="AP566:AP568"/>
    <mergeCell ref="AN551:AN553"/>
    <mergeCell ref="AP551:AP553"/>
    <mergeCell ref="AN554:AN556"/>
    <mergeCell ref="AP554:AP556"/>
    <mergeCell ref="AN557:AN559"/>
    <mergeCell ref="AP557:AP559"/>
    <mergeCell ref="AN542:AN544"/>
    <mergeCell ref="AP542:AP544"/>
    <mergeCell ref="AN545:AN547"/>
    <mergeCell ref="AP545:AP547"/>
    <mergeCell ref="AN548:AN550"/>
    <mergeCell ref="AP548:AP550"/>
    <mergeCell ref="AN533:AN535"/>
    <mergeCell ref="AP533:AP535"/>
    <mergeCell ref="AN536:AN538"/>
    <mergeCell ref="AP536:AP538"/>
    <mergeCell ref="AN539:AN541"/>
    <mergeCell ref="AP539:AP541"/>
    <mergeCell ref="AN524:AN526"/>
    <mergeCell ref="AP524:AP526"/>
    <mergeCell ref="AN527:AN529"/>
    <mergeCell ref="AP527:AP529"/>
    <mergeCell ref="AN530:AN532"/>
    <mergeCell ref="AP530:AP532"/>
    <mergeCell ref="AN515:AN517"/>
    <mergeCell ref="AP515:AP517"/>
    <mergeCell ref="AN518:AN520"/>
    <mergeCell ref="AP518:AP520"/>
    <mergeCell ref="AN521:AN523"/>
    <mergeCell ref="AP521:AP523"/>
    <mergeCell ref="AN506:AN508"/>
    <mergeCell ref="AP506:AP508"/>
    <mergeCell ref="AN509:AN511"/>
    <mergeCell ref="AP509:AP511"/>
    <mergeCell ref="AN512:AN514"/>
    <mergeCell ref="AP512:AP514"/>
    <mergeCell ref="AN497:AN499"/>
    <mergeCell ref="AP497:AP499"/>
    <mergeCell ref="AN500:AN502"/>
    <mergeCell ref="AP500:AP502"/>
    <mergeCell ref="AN503:AN505"/>
    <mergeCell ref="AP503:AP505"/>
    <mergeCell ref="AN488:AN490"/>
    <mergeCell ref="AP488:AP490"/>
    <mergeCell ref="AN491:AN493"/>
    <mergeCell ref="AP491:AP493"/>
    <mergeCell ref="AN494:AN496"/>
    <mergeCell ref="AP494:AP496"/>
    <mergeCell ref="AN479:AN481"/>
    <mergeCell ref="AP479:AP481"/>
    <mergeCell ref="AN482:AN484"/>
    <mergeCell ref="AP482:AP484"/>
    <mergeCell ref="AN485:AN487"/>
    <mergeCell ref="AP485:AP487"/>
    <mergeCell ref="AN470:AN472"/>
    <mergeCell ref="AP470:AP472"/>
    <mergeCell ref="AN473:AN475"/>
    <mergeCell ref="AP473:AP475"/>
    <mergeCell ref="AN476:AN478"/>
    <mergeCell ref="AP476:AP478"/>
    <mergeCell ref="AN461:AN463"/>
    <mergeCell ref="AP461:AP463"/>
    <mergeCell ref="AN464:AN466"/>
    <mergeCell ref="AP464:AP466"/>
    <mergeCell ref="AN467:AN469"/>
    <mergeCell ref="AP467:AP469"/>
    <mergeCell ref="AN452:AN454"/>
    <mergeCell ref="AP452:AP454"/>
    <mergeCell ref="AN455:AN457"/>
    <mergeCell ref="AP455:AP457"/>
    <mergeCell ref="AN458:AN460"/>
    <mergeCell ref="AP458:AP460"/>
    <mergeCell ref="AN443:AN445"/>
    <mergeCell ref="AP443:AP445"/>
    <mergeCell ref="AN446:AN448"/>
    <mergeCell ref="AP446:AP448"/>
    <mergeCell ref="AN449:AN451"/>
    <mergeCell ref="AP449:AP451"/>
    <mergeCell ref="AN434:AN436"/>
    <mergeCell ref="AP434:AP436"/>
    <mergeCell ref="AN437:AN439"/>
    <mergeCell ref="AP437:AP439"/>
    <mergeCell ref="AN440:AN442"/>
    <mergeCell ref="AP440:AP442"/>
    <mergeCell ref="AN425:AN427"/>
    <mergeCell ref="AP425:AP427"/>
    <mergeCell ref="AN428:AN430"/>
    <mergeCell ref="AP428:AP430"/>
    <mergeCell ref="AN431:AN433"/>
    <mergeCell ref="AP431:AP433"/>
    <mergeCell ref="AN416:AN418"/>
    <mergeCell ref="AP416:AP418"/>
    <mergeCell ref="AN419:AN421"/>
    <mergeCell ref="AP419:AP421"/>
    <mergeCell ref="AN422:AN424"/>
    <mergeCell ref="AP422:AP424"/>
    <mergeCell ref="AN407:AN409"/>
    <mergeCell ref="AP407:AP409"/>
    <mergeCell ref="AN410:AN412"/>
    <mergeCell ref="AP410:AP412"/>
    <mergeCell ref="AN413:AN415"/>
    <mergeCell ref="AP413:AP415"/>
    <mergeCell ref="AN398:AN400"/>
    <mergeCell ref="AP398:AP400"/>
    <mergeCell ref="AN401:AN403"/>
    <mergeCell ref="AP401:AP403"/>
    <mergeCell ref="AN404:AN406"/>
    <mergeCell ref="AP404:AP406"/>
    <mergeCell ref="AN389:AN391"/>
    <mergeCell ref="AP389:AP391"/>
    <mergeCell ref="AN392:AN394"/>
    <mergeCell ref="AP392:AP394"/>
    <mergeCell ref="AN395:AN397"/>
    <mergeCell ref="AP395:AP397"/>
    <mergeCell ref="AN380:AN382"/>
    <mergeCell ref="AP380:AP382"/>
    <mergeCell ref="AN383:AN385"/>
    <mergeCell ref="AP383:AP385"/>
    <mergeCell ref="AN386:AN388"/>
    <mergeCell ref="AP386:AP388"/>
    <mergeCell ref="AN371:AN373"/>
    <mergeCell ref="AP371:AP373"/>
    <mergeCell ref="AN374:AN376"/>
    <mergeCell ref="AP374:AP376"/>
    <mergeCell ref="AN377:AN379"/>
    <mergeCell ref="AP377:AP379"/>
    <mergeCell ref="AN362:AN364"/>
    <mergeCell ref="AP362:AP364"/>
    <mergeCell ref="AN365:AN367"/>
    <mergeCell ref="AP365:AP367"/>
    <mergeCell ref="AN368:AN370"/>
    <mergeCell ref="AP368:AP370"/>
    <mergeCell ref="AN353:AN355"/>
    <mergeCell ref="AP353:AP355"/>
    <mergeCell ref="AN356:AN358"/>
    <mergeCell ref="AP356:AP358"/>
    <mergeCell ref="AN359:AN361"/>
    <mergeCell ref="AP359:AP361"/>
    <mergeCell ref="AN344:AN346"/>
    <mergeCell ref="AP344:AP346"/>
    <mergeCell ref="AN347:AN349"/>
    <mergeCell ref="AP347:AP349"/>
    <mergeCell ref="AN350:AN352"/>
    <mergeCell ref="AP350:AP352"/>
    <mergeCell ref="AN335:AN337"/>
    <mergeCell ref="AP335:AP337"/>
    <mergeCell ref="AN338:AN340"/>
    <mergeCell ref="AP338:AP340"/>
    <mergeCell ref="AN341:AN343"/>
    <mergeCell ref="AP341:AP343"/>
    <mergeCell ref="AN326:AN328"/>
    <mergeCell ref="AP326:AP328"/>
    <mergeCell ref="AN329:AN331"/>
    <mergeCell ref="AP329:AP331"/>
    <mergeCell ref="AN332:AN334"/>
    <mergeCell ref="AP332:AP334"/>
    <mergeCell ref="AN317:AN319"/>
    <mergeCell ref="AP317:AP319"/>
    <mergeCell ref="AN320:AN322"/>
    <mergeCell ref="AP320:AP322"/>
    <mergeCell ref="AN323:AN325"/>
    <mergeCell ref="AP323:AP325"/>
    <mergeCell ref="AN308:AN310"/>
    <mergeCell ref="AP308:AP310"/>
    <mergeCell ref="AN311:AN313"/>
    <mergeCell ref="AP311:AP313"/>
    <mergeCell ref="AN314:AN316"/>
    <mergeCell ref="AP314:AP316"/>
    <mergeCell ref="AN299:AN301"/>
    <mergeCell ref="AP299:AP301"/>
    <mergeCell ref="AN302:AN304"/>
    <mergeCell ref="AP302:AP304"/>
    <mergeCell ref="AN305:AN307"/>
    <mergeCell ref="AP305:AP307"/>
    <mergeCell ref="AN290:AN292"/>
    <mergeCell ref="AP290:AP292"/>
    <mergeCell ref="AN293:AN295"/>
    <mergeCell ref="AP293:AP295"/>
    <mergeCell ref="AN296:AN298"/>
    <mergeCell ref="AP296:AP298"/>
    <mergeCell ref="AN281:AN283"/>
    <mergeCell ref="AP281:AP283"/>
    <mergeCell ref="AN284:AN286"/>
    <mergeCell ref="AP284:AP286"/>
    <mergeCell ref="AN287:AN289"/>
    <mergeCell ref="AP287:AP289"/>
    <mergeCell ref="AN272:AN274"/>
    <mergeCell ref="AP272:AP274"/>
    <mergeCell ref="AN275:AN277"/>
    <mergeCell ref="AP275:AP277"/>
    <mergeCell ref="AN278:AN280"/>
    <mergeCell ref="AP278:AP280"/>
    <mergeCell ref="AN263:AN265"/>
    <mergeCell ref="AP263:AP265"/>
    <mergeCell ref="AN266:AN268"/>
    <mergeCell ref="AP266:AP268"/>
    <mergeCell ref="AN269:AN271"/>
    <mergeCell ref="AP269:AP271"/>
    <mergeCell ref="AN254:AN256"/>
    <mergeCell ref="AP254:AP256"/>
    <mergeCell ref="AN257:AN259"/>
    <mergeCell ref="AP257:AP259"/>
    <mergeCell ref="AN260:AN262"/>
    <mergeCell ref="AP260:AP262"/>
    <mergeCell ref="AN245:AN247"/>
    <mergeCell ref="AP245:AP247"/>
    <mergeCell ref="AN248:AN250"/>
    <mergeCell ref="AP248:AP250"/>
    <mergeCell ref="AN251:AN253"/>
    <mergeCell ref="AP251:AP253"/>
    <mergeCell ref="AN236:AN238"/>
    <mergeCell ref="AP236:AP238"/>
    <mergeCell ref="AN239:AN241"/>
    <mergeCell ref="AP239:AP241"/>
    <mergeCell ref="AN242:AN244"/>
    <mergeCell ref="AP242:AP244"/>
    <mergeCell ref="AN227:AN229"/>
    <mergeCell ref="AP227:AP229"/>
    <mergeCell ref="AN230:AN232"/>
    <mergeCell ref="AP230:AP232"/>
    <mergeCell ref="AN233:AN235"/>
    <mergeCell ref="AP233:AP235"/>
    <mergeCell ref="AN218:AN220"/>
    <mergeCell ref="AP218:AP220"/>
    <mergeCell ref="AN221:AN223"/>
    <mergeCell ref="AP221:AP223"/>
    <mergeCell ref="AN224:AN226"/>
    <mergeCell ref="AP224:AP226"/>
    <mergeCell ref="AN209:AN211"/>
    <mergeCell ref="AP209:AP211"/>
    <mergeCell ref="AN212:AN214"/>
    <mergeCell ref="AP212:AP214"/>
    <mergeCell ref="AN215:AN217"/>
    <mergeCell ref="AP215:AP217"/>
    <mergeCell ref="AN200:AN202"/>
    <mergeCell ref="AP200:AP202"/>
    <mergeCell ref="AN203:AN205"/>
    <mergeCell ref="AP203:AP205"/>
    <mergeCell ref="AN206:AN208"/>
    <mergeCell ref="AP206:AP208"/>
    <mergeCell ref="AN191:AN193"/>
    <mergeCell ref="AP191:AP193"/>
    <mergeCell ref="AN194:AN196"/>
    <mergeCell ref="AP194:AP196"/>
    <mergeCell ref="AN197:AN199"/>
    <mergeCell ref="AP197:AP199"/>
    <mergeCell ref="AN182:AN184"/>
    <mergeCell ref="AP182:AP184"/>
    <mergeCell ref="AN185:AN187"/>
    <mergeCell ref="AP185:AP187"/>
    <mergeCell ref="AN188:AN190"/>
    <mergeCell ref="AP188:AP190"/>
    <mergeCell ref="AN173:AN175"/>
    <mergeCell ref="AP173:AP175"/>
    <mergeCell ref="AN176:AN178"/>
    <mergeCell ref="AP176:AP178"/>
    <mergeCell ref="AN179:AN181"/>
    <mergeCell ref="AP179:AP181"/>
    <mergeCell ref="AN164:AN166"/>
    <mergeCell ref="AP164:AP166"/>
    <mergeCell ref="AN167:AN169"/>
    <mergeCell ref="AP167:AP169"/>
    <mergeCell ref="AN170:AN172"/>
    <mergeCell ref="AP170:AP172"/>
    <mergeCell ref="AN155:AN157"/>
    <mergeCell ref="AP155:AP157"/>
    <mergeCell ref="AN158:AN160"/>
    <mergeCell ref="AP158:AP160"/>
    <mergeCell ref="AN161:AN163"/>
    <mergeCell ref="AP161:AP163"/>
    <mergeCell ref="AN146:AN148"/>
    <mergeCell ref="AP146:AP148"/>
    <mergeCell ref="AN149:AN151"/>
    <mergeCell ref="AP149:AP151"/>
    <mergeCell ref="AN152:AN154"/>
    <mergeCell ref="AP152:AP154"/>
    <mergeCell ref="AN137:AN139"/>
    <mergeCell ref="AP137:AP139"/>
    <mergeCell ref="AN140:AN142"/>
    <mergeCell ref="AP140:AP142"/>
    <mergeCell ref="AN143:AN145"/>
    <mergeCell ref="AP143:AP145"/>
    <mergeCell ref="AN128:AN130"/>
    <mergeCell ref="AP128:AP130"/>
    <mergeCell ref="AN131:AN133"/>
    <mergeCell ref="AP131:AP133"/>
    <mergeCell ref="AN134:AN136"/>
    <mergeCell ref="AP134:AP136"/>
    <mergeCell ref="AP1:AS1"/>
    <mergeCell ref="AN116:AN118"/>
    <mergeCell ref="AP116:AP118"/>
    <mergeCell ref="AN119:AN121"/>
    <mergeCell ref="AP119:AP121"/>
    <mergeCell ref="AN122:AN124"/>
    <mergeCell ref="AP122:AP124"/>
    <mergeCell ref="AN125:AN127"/>
    <mergeCell ref="AP125:AP127"/>
    <mergeCell ref="AQ791:AQ793"/>
    <mergeCell ref="AR791:AR793"/>
    <mergeCell ref="AS791:AS793"/>
    <mergeCell ref="AQ794:AQ796"/>
    <mergeCell ref="AR794:AR796"/>
    <mergeCell ref="AS794:AS796"/>
    <mergeCell ref="AQ785:AQ787"/>
    <mergeCell ref="AR785:AR787"/>
    <mergeCell ref="AS785:AS787"/>
    <mergeCell ref="AQ788:AQ790"/>
    <mergeCell ref="AR788:AR790"/>
    <mergeCell ref="AS788:AS790"/>
    <mergeCell ref="AQ779:AQ781"/>
    <mergeCell ref="AR779:AR781"/>
    <mergeCell ref="AS779:AS781"/>
    <mergeCell ref="AQ782:AQ784"/>
    <mergeCell ref="AR782:AR784"/>
    <mergeCell ref="AS782:AS784"/>
    <mergeCell ref="AQ773:AQ775"/>
    <mergeCell ref="AR773:AR775"/>
    <mergeCell ref="AS773:AS775"/>
    <mergeCell ref="AQ776:AQ778"/>
    <mergeCell ref="AR776:AR778"/>
    <mergeCell ref="AS776:AS778"/>
    <mergeCell ref="AQ767:AQ769"/>
    <mergeCell ref="AR767:AR769"/>
    <mergeCell ref="AS767:AS769"/>
    <mergeCell ref="AQ770:AQ772"/>
    <mergeCell ref="AR770:AR772"/>
    <mergeCell ref="AS770:AS772"/>
    <mergeCell ref="AQ761:AQ763"/>
    <mergeCell ref="AR761:AR763"/>
    <mergeCell ref="AS761:AS763"/>
    <mergeCell ref="AQ764:AQ766"/>
    <mergeCell ref="AR764:AR766"/>
    <mergeCell ref="AS764:AS766"/>
    <mergeCell ref="AQ755:AQ757"/>
    <mergeCell ref="AR755:AR757"/>
    <mergeCell ref="AS755:AS757"/>
    <mergeCell ref="AQ758:AQ760"/>
    <mergeCell ref="AR758:AR760"/>
    <mergeCell ref="AS758:AS760"/>
    <mergeCell ref="AQ749:AQ751"/>
    <mergeCell ref="AR749:AR751"/>
    <mergeCell ref="AS749:AS751"/>
    <mergeCell ref="AQ752:AQ754"/>
    <mergeCell ref="AR752:AR754"/>
    <mergeCell ref="AS752:AS754"/>
    <mergeCell ref="AQ743:AQ745"/>
    <mergeCell ref="AR743:AR745"/>
    <mergeCell ref="AS743:AS745"/>
    <mergeCell ref="AQ746:AQ748"/>
    <mergeCell ref="AR746:AR748"/>
    <mergeCell ref="AS746:AS748"/>
    <mergeCell ref="AQ737:AQ739"/>
    <mergeCell ref="AR737:AR739"/>
    <mergeCell ref="AS737:AS739"/>
    <mergeCell ref="AQ740:AQ742"/>
    <mergeCell ref="AR740:AR742"/>
    <mergeCell ref="AS740:AS742"/>
    <mergeCell ref="AQ731:AQ733"/>
    <mergeCell ref="AR731:AR733"/>
    <mergeCell ref="AS731:AS733"/>
    <mergeCell ref="AQ734:AQ736"/>
    <mergeCell ref="AR734:AR736"/>
    <mergeCell ref="AS734:AS736"/>
    <mergeCell ref="AQ725:AQ727"/>
    <mergeCell ref="AR725:AR727"/>
    <mergeCell ref="AS725:AS727"/>
    <mergeCell ref="AQ728:AQ730"/>
    <mergeCell ref="AR728:AR730"/>
    <mergeCell ref="AS728:AS730"/>
    <mergeCell ref="AQ719:AQ721"/>
    <mergeCell ref="AR719:AR721"/>
    <mergeCell ref="AS719:AS721"/>
    <mergeCell ref="AQ722:AQ724"/>
    <mergeCell ref="AR722:AR724"/>
    <mergeCell ref="AS722:AS724"/>
    <mergeCell ref="AQ713:AQ715"/>
    <mergeCell ref="AR713:AR715"/>
    <mergeCell ref="AS713:AS715"/>
    <mergeCell ref="AQ716:AQ718"/>
    <mergeCell ref="AR716:AR718"/>
    <mergeCell ref="AS716:AS718"/>
    <mergeCell ref="AQ707:AQ709"/>
    <mergeCell ref="AR707:AR709"/>
    <mergeCell ref="AS707:AS709"/>
    <mergeCell ref="AQ710:AQ712"/>
    <mergeCell ref="AR710:AR712"/>
    <mergeCell ref="AS710:AS712"/>
    <mergeCell ref="AQ701:AQ703"/>
    <mergeCell ref="AR701:AR703"/>
    <mergeCell ref="AS701:AS703"/>
    <mergeCell ref="AQ704:AQ706"/>
    <mergeCell ref="AR704:AR706"/>
    <mergeCell ref="AS704:AS706"/>
    <mergeCell ref="AQ695:AQ697"/>
    <mergeCell ref="AR695:AR697"/>
    <mergeCell ref="AS695:AS697"/>
    <mergeCell ref="AQ698:AQ700"/>
    <mergeCell ref="AR698:AR700"/>
    <mergeCell ref="AS698:AS700"/>
    <mergeCell ref="AQ689:AQ691"/>
    <mergeCell ref="AR689:AR691"/>
    <mergeCell ref="AS689:AS691"/>
    <mergeCell ref="AQ692:AQ694"/>
    <mergeCell ref="AR692:AR694"/>
    <mergeCell ref="AS692:AS694"/>
    <mergeCell ref="AQ683:AQ685"/>
    <mergeCell ref="AR683:AR685"/>
    <mergeCell ref="AS683:AS685"/>
    <mergeCell ref="AQ686:AQ688"/>
    <mergeCell ref="AR686:AR688"/>
    <mergeCell ref="AS686:AS688"/>
    <mergeCell ref="AQ677:AQ679"/>
    <mergeCell ref="AR677:AR679"/>
    <mergeCell ref="AS677:AS679"/>
    <mergeCell ref="AQ680:AQ682"/>
    <mergeCell ref="AR680:AR682"/>
    <mergeCell ref="AS680:AS682"/>
    <mergeCell ref="AQ671:AQ673"/>
    <mergeCell ref="AR671:AR673"/>
    <mergeCell ref="AS671:AS673"/>
    <mergeCell ref="AQ674:AQ676"/>
    <mergeCell ref="AR674:AR676"/>
    <mergeCell ref="AS674:AS676"/>
    <mergeCell ref="AQ665:AQ667"/>
    <mergeCell ref="AR665:AR667"/>
    <mergeCell ref="AS665:AS667"/>
    <mergeCell ref="AQ668:AQ670"/>
    <mergeCell ref="AR668:AR670"/>
    <mergeCell ref="AS668:AS670"/>
    <mergeCell ref="AQ659:AQ661"/>
    <mergeCell ref="AR659:AR661"/>
    <mergeCell ref="AS659:AS661"/>
    <mergeCell ref="AQ662:AQ664"/>
    <mergeCell ref="AR662:AR664"/>
    <mergeCell ref="AS662:AS664"/>
    <mergeCell ref="AQ653:AQ655"/>
    <mergeCell ref="AR653:AR655"/>
    <mergeCell ref="AS653:AS655"/>
    <mergeCell ref="AQ656:AQ658"/>
    <mergeCell ref="AR656:AR658"/>
    <mergeCell ref="AS656:AS658"/>
    <mergeCell ref="AQ647:AQ649"/>
    <mergeCell ref="AR647:AR649"/>
    <mergeCell ref="AS647:AS649"/>
    <mergeCell ref="AQ650:AQ652"/>
    <mergeCell ref="AR650:AR652"/>
    <mergeCell ref="AS650:AS652"/>
    <mergeCell ref="AQ641:AQ643"/>
    <mergeCell ref="AR641:AR643"/>
    <mergeCell ref="AS641:AS643"/>
    <mergeCell ref="AQ644:AQ646"/>
    <mergeCell ref="AR644:AR646"/>
    <mergeCell ref="AS644:AS646"/>
    <mergeCell ref="AQ635:AQ637"/>
    <mergeCell ref="AR635:AR637"/>
    <mergeCell ref="AS635:AS637"/>
    <mergeCell ref="AQ638:AQ640"/>
    <mergeCell ref="AR638:AR640"/>
    <mergeCell ref="AS638:AS640"/>
    <mergeCell ref="AQ629:AQ631"/>
    <mergeCell ref="AR629:AR631"/>
    <mergeCell ref="AS629:AS631"/>
    <mergeCell ref="AQ632:AQ634"/>
    <mergeCell ref="AR632:AR634"/>
    <mergeCell ref="AS632:AS634"/>
    <mergeCell ref="AQ623:AQ625"/>
    <mergeCell ref="AR623:AR625"/>
    <mergeCell ref="AS623:AS625"/>
    <mergeCell ref="AQ626:AQ628"/>
    <mergeCell ref="AR626:AR628"/>
    <mergeCell ref="AS626:AS628"/>
    <mergeCell ref="AQ617:AQ619"/>
    <mergeCell ref="AR617:AR619"/>
    <mergeCell ref="AS617:AS619"/>
    <mergeCell ref="AQ620:AQ622"/>
    <mergeCell ref="AR620:AR622"/>
    <mergeCell ref="AS620:AS622"/>
    <mergeCell ref="AQ611:AQ613"/>
    <mergeCell ref="AR611:AR613"/>
    <mergeCell ref="AS611:AS613"/>
    <mergeCell ref="AQ614:AQ616"/>
    <mergeCell ref="AR614:AR616"/>
    <mergeCell ref="AS614:AS616"/>
    <mergeCell ref="AQ605:AQ607"/>
    <mergeCell ref="AR605:AR607"/>
    <mergeCell ref="AS605:AS607"/>
    <mergeCell ref="AQ608:AQ610"/>
    <mergeCell ref="AR608:AR610"/>
    <mergeCell ref="AS608:AS610"/>
    <mergeCell ref="AQ599:AQ601"/>
    <mergeCell ref="AR599:AR601"/>
    <mergeCell ref="AS599:AS601"/>
    <mergeCell ref="AQ602:AQ604"/>
    <mergeCell ref="AR602:AR604"/>
    <mergeCell ref="AS602:AS604"/>
    <mergeCell ref="AQ593:AQ595"/>
    <mergeCell ref="AR593:AR595"/>
    <mergeCell ref="AS593:AS595"/>
    <mergeCell ref="AQ596:AQ598"/>
    <mergeCell ref="AR596:AR598"/>
    <mergeCell ref="AS596:AS598"/>
    <mergeCell ref="AQ587:AQ589"/>
    <mergeCell ref="AR587:AR589"/>
    <mergeCell ref="AS587:AS589"/>
    <mergeCell ref="AQ590:AQ592"/>
    <mergeCell ref="AR590:AR592"/>
    <mergeCell ref="AS590:AS592"/>
    <mergeCell ref="AQ581:AQ583"/>
    <mergeCell ref="AR581:AR583"/>
    <mergeCell ref="AS581:AS583"/>
    <mergeCell ref="AQ584:AQ586"/>
    <mergeCell ref="AR584:AR586"/>
    <mergeCell ref="AS584:AS586"/>
    <mergeCell ref="AQ575:AQ577"/>
    <mergeCell ref="AR575:AR577"/>
    <mergeCell ref="AS575:AS577"/>
    <mergeCell ref="AQ578:AQ580"/>
    <mergeCell ref="AR578:AR580"/>
    <mergeCell ref="AS578:AS580"/>
    <mergeCell ref="AQ569:AQ571"/>
    <mergeCell ref="AR569:AR571"/>
    <mergeCell ref="AS569:AS571"/>
    <mergeCell ref="AQ572:AQ574"/>
    <mergeCell ref="AR572:AR574"/>
    <mergeCell ref="AS572:AS574"/>
    <mergeCell ref="AQ563:AQ565"/>
    <mergeCell ref="AR563:AR565"/>
    <mergeCell ref="AS563:AS565"/>
    <mergeCell ref="AQ566:AQ568"/>
    <mergeCell ref="AR566:AR568"/>
    <mergeCell ref="AS566:AS568"/>
    <mergeCell ref="AQ557:AQ559"/>
    <mergeCell ref="AR557:AR559"/>
    <mergeCell ref="AS557:AS559"/>
    <mergeCell ref="AQ560:AQ562"/>
    <mergeCell ref="AR560:AR562"/>
    <mergeCell ref="AS560:AS562"/>
    <mergeCell ref="AQ551:AQ553"/>
    <mergeCell ref="AR551:AR553"/>
    <mergeCell ref="AS551:AS553"/>
    <mergeCell ref="AQ554:AQ556"/>
    <mergeCell ref="AR554:AR556"/>
    <mergeCell ref="AS554:AS556"/>
    <mergeCell ref="AQ545:AQ547"/>
    <mergeCell ref="AR545:AR547"/>
    <mergeCell ref="AS545:AS547"/>
    <mergeCell ref="AQ548:AQ550"/>
    <mergeCell ref="AR548:AR550"/>
    <mergeCell ref="AS548:AS550"/>
    <mergeCell ref="AQ539:AQ541"/>
    <mergeCell ref="AR539:AR541"/>
    <mergeCell ref="AS539:AS541"/>
    <mergeCell ref="AQ542:AQ544"/>
    <mergeCell ref="AR542:AR544"/>
    <mergeCell ref="AS542:AS544"/>
    <mergeCell ref="AQ533:AQ535"/>
    <mergeCell ref="AR533:AR535"/>
    <mergeCell ref="AS533:AS535"/>
    <mergeCell ref="AQ536:AQ538"/>
    <mergeCell ref="AR536:AR538"/>
    <mergeCell ref="AS536:AS538"/>
    <mergeCell ref="AQ527:AQ529"/>
    <mergeCell ref="AR527:AR529"/>
    <mergeCell ref="AS527:AS529"/>
    <mergeCell ref="AQ530:AQ532"/>
    <mergeCell ref="AR530:AR532"/>
    <mergeCell ref="AS530:AS532"/>
    <mergeCell ref="AQ521:AQ523"/>
    <mergeCell ref="AR521:AR523"/>
    <mergeCell ref="AS521:AS523"/>
    <mergeCell ref="AQ524:AQ526"/>
    <mergeCell ref="AR524:AR526"/>
    <mergeCell ref="AS524:AS526"/>
    <mergeCell ref="AQ515:AQ517"/>
    <mergeCell ref="AR515:AR517"/>
    <mergeCell ref="AS515:AS517"/>
    <mergeCell ref="AQ518:AQ520"/>
    <mergeCell ref="AR518:AR520"/>
    <mergeCell ref="AS518:AS520"/>
    <mergeCell ref="AQ509:AQ511"/>
    <mergeCell ref="AR509:AR511"/>
    <mergeCell ref="AS509:AS511"/>
    <mergeCell ref="AQ512:AQ514"/>
    <mergeCell ref="AR512:AR514"/>
    <mergeCell ref="AS512:AS514"/>
    <mergeCell ref="AQ503:AQ505"/>
    <mergeCell ref="AR503:AR505"/>
    <mergeCell ref="AS503:AS505"/>
    <mergeCell ref="AQ506:AQ508"/>
    <mergeCell ref="AR506:AR508"/>
    <mergeCell ref="AS506:AS508"/>
    <mergeCell ref="AQ497:AQ499"/>
    <mergeCell ref="AR497:AR499"/>
    <mergeCell ref="AS497:AS499"/>
    <mergeCell ref="AQ500:AQ502"/>
    <mergeCell ref="AR500:AR502"/>
    <mergeCell ref="AS500:AS502"/>
    <mergeCell ref="AQ491:AQ493"/>
    <mergeCell ref="AR491:AR493"/>
    <mergeCell ref="AS491:AS493"/>
    <mergeCell ref="AQ494:AQ496"/>
    <mergeCell ref="AR494:AR496"/>
    <mergeCell ref="AS494:AS496"/>
    <mergeCell ref="AQ485:AQ487"/>
    <mergeCell ref="AR485:AR487"/>
    <mergeCell ref="AS485:AS487"/>
    <mergeCell ref="AQ488:AQ490"/>
    <mergeCell ref="AR488:AR490"/>
    <mergeCell ref="AS488:AS490"/>
    <mergeCell ref="AQ479:AQ481"/>
    <mergeCell ref="AR479:AR481"/>
    <mergeCell ref="AS479:AS481"/>
    <mergeCell ref="AQ482:AQ484"/>
    <mergeCell ref="AR482:AR484"/>
    <mergeCell ref="AS482:AS484"/>
    <mergeCell ref="AQ473:AQ475"/>
    <mergeCell ref="AR473:AR475"/>
    <mergeCell ref="AS473:AS475"/>
    <mergeCell ref="AQ476:AQ478"/>
    <mergeCell ref="AR476:AR478"/>
    <mergeCell ref="AS476:AS478"/>
    <mergeCell ref="AQ467:AQ469"/>
    <mergeCell ref="AR467:AR469"/>
    <mergeCell ref="AS467:AS469"/>
    <mergeCell ref="AQ470:AQ472"/>
    <mergeCell ref="AR470:AR472"/>
    <mergeCell ref="AS470:AS472"/>
    <mergeCell ref="AQ461:AQ463"/>
    <mergeCell ref="AR461:AR463"/>
    <mergeCell ref="AS461:AS463"/>
    <mergeCell ref="AQ464:AQ466"/>
    <mergeCell ref="AR464:AR466"/>
    <mergeCell ref="AS464:AS466"/>
    <mergeCell ref="AQ455:AQ457"/>
    <mergeCell ref="AR455:AR457"/>
    <mergeCell ref="AS455:AS457"/>
    <mergeCell ref="AQ458:AQ460"/>
    <mergeCell ref="AR458:AR460"/>
    <mergeCell ref="AS458:AS460"/>
    <mergeCell ref="AQ449:AQ451"/>
    <mergeCell ref="AR449:AR451"/>
    <mergeCell ref="AS449:AS451"/>
    <mergeCell ref="AQ452:AQ454"/>
    <mergeCell ref="AR452:AR454"/>
    <mergeCell ref="AS452:AS454"/>
    <mergeCell ref="AQ443:AQ445"/>
    <mergeCell ref="AR443:AR445"/>
    <mergeCell ref="AS443:AS445"/>
    <mergeCell ref="AQ446:AQ448"/>
    <mergeCell ref="AR446:AR448"/>
    <mergeCell ref="AS446:AS448"/>
    <mergeCell ref="AQ437:AQ439"/>
    <mergeCell ref="AR437:AR439"/>
    <mergeCell ref="AS437:AS439"/>
    <mergeCell ref="AQ440:AQ442"/>
    <mergeCell ref="AR440:AR442"/>
    <mergeCell ref="AS440:AS442"/>
    <mergeCell ref="AQ431:AQ433"/>
    <mergeCell ref="AR431:AR433"/>
    <mergeCell ref="AS431:AS433"/>
    <mergeCell ref="AQ434:AQ436"/>
    <mergeCell ref="AR434:AR436"/>
    <mergeCell ref="AS434:AS436"/>
    <mergeCell ref="AQ425:AQ427"/>
    <mergeCell ref="AR425:AR427"/>
    <mergeCell ref="AS425:AS427"/>
    <mergeCell ref="AQ428:AQ430"/>
    <mergeCell ref="AR428:AR430"/>
    <mergeCell ref="AS428:AS430"/>
    <mergeCell ref="AQ419:AQ421"/>
    <mergeCell ref="AR419:AR421"/>
    <mergeCell ref="AS419:AS421"/>
    <mergeCell ref="AQ422:AQ424"/>
    <mergeCell ref="AR422:AR424"/>
    <mergeCell ref="AS422:AS424"/>
    <mergeCell ref="AQ413:AQ415"/>
    <mergeCell ref="AR413:AR415"/>
    <mergeCell ref="AS413:AS415"/>
    <mergeCell ref="AQ416:AQ418"/>
    <mergeCell ref="AR416:AR418"/>
    <mergeCell ref="AS416:AS418"/>
    <mergeCell ref="AQ407:AQ409"/>
    <mergeCell ref="AR407:AR409"/>
    <mergeCell ref="AS407:AS409"/>
    <mergeCell ref="AQ410:AQ412"/>
    <mergeCell ref="AR410:AR412"/>
    <mergeCell ref="AS410:AS412"/>
    <mergeCell ref="AQ401:AQ403"/>
    <mergeCell ref="AR401:AR403"/>
    <mergeCell ref="AS401:AS403"/>
    <mergeCell ref="AQ404:AQ406"/>
    <mergeCell ref="AR404:AR406"/>
    <mergeCell ref="AS404:AS406"/>
    <mergeCell ref="AQ395:AQ397"/>
    <mergeCell ref="AR395:AR397"/>
    <mergeCell ref="AS395:AS397"/>
    <mergeCell ref="AQ398:AQ400"/>
    <mergeCell ref="AR398:AR400"/>
    <mergeCell ref="AS398:AS400"/>
    <mergeCell ref="AQ389:AQ391"/>
    <mergeCell ref="AR389:AR391"/>
    <mergeCell ref="AS389:AS391"/>
    <mergeCell ref="AQ392:AQ394"/>
    <mergeCell ref="AR392:AR394"/>
    <mergeCell ref="AS392:AS394"/>
    <mergeCell ref="AQ383:AQ385"/>
    <mergeCell ref="AR383:AR385"/>
    <mergeCell ref="AS383:AS385"/>
    <mergeCell ref="AQ386:AQ388"/>
    <mergeCell ref="AR386:AR388"/>
    <mergeCell ref="AS386:AS388"/>
    <mergeCell ref="AQ377:AQ379"/>
    <mergeCell ref="AR377:AR379"/>
    <mergeCell ref="AS377:AS379"/>
    <mergeCell ref="AQ380:AQ382"/>
    <mergeCell ref="AR380:AR382"/>
    <mergeCell ref="AS380:AS382"/>
    <mergeCell ref="AQ371:AQ373"/>
    <mergeCell ref="AR371:AR373"/>
    <mergeCell ref="AS371:AS373"/>
    <mergeCell ref="AQ374:AQ376"/>
    <mergeCell ref="AR374:AR376"/>
    <mergeCell ref="AS374:AS376"/>
    <mergeCell ref="AQ365:AQ367"/>
    <mergeCell ref="AR365:AR367"/>
    <mergeCell ref="AS365:AS367"/>
    <mergeCell ref="AQ368:AQ370"/>
    <mergeCell ref="AR368:AR370"/>
    <mergeCell ref="AS368:AS370"/>
    <mergeCell ref="AQ359:AQ361"/>
    <mergeCell ref="AR359:AR361"/>
    <mergeCell ref="AS359:AS361"/>
    <mergeCell ref="AQ362:AQ364"/>
    <mergeCell ref="AR362:AR364"/>
    <mergeCell ref="AS362:AS364"/>
    <mergeCell ref="AQ353:AQ355"/>
    <mergeCell ref="AR353:AR355"/>
    <mergeCell ref="AS353:AS355"/>
    <mergeCell ref="AQ356:AQ358"/>
    <mergeCell ref="AR356:AR358"/>
    <mergeCell ref="AS356:AS358"/>
    <mergeCell ref="AQ347:AQ349"/>
    <mergeCell ref="AR347:AR349"/>
    <mergeCell ref="AS347:AS349"/>
    <mergeCell ref="AQ350:AQ352"/>
    <mergeCell ref="AR350:AR352"/>
    <mergeCell ref="AS350:AS352"/>
    <mergeCell ref="AQ341:AQ343"/>
    <mergeCell ref="AR341:AR343"/>
    <mergeCell ref="AS341:AS343"/>
    <mergeCell ref="AQ344:AQ346"/>
    <mergeCell ref="AR344:AR346"/>
    <mergeCell ref="AS344:AS346"/>
    <mergeCell ref="AQ335:AQ337"/>
    <mergeCell ref="AR335:AR337"/>
    <mergeCell ref="AS335:AS337"/>
    <mergeCell ref="AQ338:AQ340"/>
    <mergeCell ref="AR338:AR340"/>
    <mergeCell ref="AS338:AS340"/>
    <mergeCell ref="AQ329:AQ331"/>
    <mergeCell ref="AR329:AR331"/>
    <mergeCell ref="AS329:AS331"/>
    <mergeCell ref="AQ332:AQ334"/>
    <mergeCell ref="AR332:AR334"/>
    <mergeCell ref="AS332:AS334"/>
    <mergeCell ref="AQ323:AQ325"/>
    <mergeCell ref="AR323:AR325"/>
    <mergeCell ref="AS323:AS325"/>
    <mergeCell ref="AQ326:AQ328"/>
    <mergeCell ref="AR326:AR328"/>
    <mergeCell ref="AS326:AS328"/>
    <mergeCell ref="AQ317:AQ319"/>
    <mergeCell ref="AR317:AR319"/>
    <mergeCell ref="AS317:AS319"/>
    <mergeCell ref="AQ320:AQ322"/>
    <mergeCell ref="AR320:AR322"/>
    <mergeCell ref="AS320:AS322"/>
    <mergeCell ref="AQ311:AQ313"/>
    <mergeCell ref="AR311:AR313"/>
    <mergeCell ref="AS311:AS313"/>
    <mergeCell ref="AQ314:AQ316"/>
    <mergeCell ref="AR314:AR316"/>
    <mergeCell ref="AS314:AS316"/>
    <mergeCell ref="AQ305:AQ307"/>
    <mergeCell ref="AR305:AR307"/>
    <mergeCell ref="AS305:AS307"/>
    <mergeCell ref="AQ308:AQ310"/>
    <mergeCell ref="AR308:AR310"/>
    <mergeCell ref="AS308:AS310"/>
    <mergeCell ref="AQ299:AQ301"/>
    <mergeCell ref="AR299:AR301"/>
    <mergeCell ref="AS299:AS301"/>
    <mergeCell ref="AQ302:AQ304"/>
    <mergeCell ref="AR302:AR304"/>
    <mergeCell ref="AS302:AS304"/>
    <mergeCell ref="AQ293:AQ295"/>
    <mergeCell ref="AR293:AR295"/>
    <mergeCell ref="AS293:AS295"/>
    <mergeCell ref="AQ296:AQ298"/>
    <mergeCell ref="AR296:AR298"/>
    <mergeCell ref="AS296:AS298"/>
    <mergeCell ref="AQ287:AQ289"/>
    <mergeCell ref="AR287:AR289"/>
    <mergeCell ref="AS287:AS289"/>
    <mergeCell ref="AQ290:AQ292"/>
    <mergeCell ref="AR290:AR292"/>
    <mergeCell ref="AS290:AS292"/>
    <mergeCell ref="AQ281:AQ283"/>
    <mergeCell ref="AR281:AR283"/>
    <mergeCell ref="AS281:AS283"/>
    <mergeCell ref="AQ284:AQ286"/>
    <mergeCell ref="AR284:AR286"/>
    <mergeCell ref="AS284:AS286"/>
    <mergeCell ref="AQ275:AQ277"/>
    <mergeCell ref="AR275:AR277"/>
    <mergeCell ref="AS275:AS277"/>
    <mergeCell ref="AQ278:AQ280"/>
    <mergeCell ref="AR278:AR280"/>
    <mergeCell ref="AS278:AS280"/>
    <mergeCell ref="AQ269:AQ271"/>
    <mergeCell ref="AR269:AR271"/>
    <mergeCell ref="AS269:AS271"/>
    <mergeCell ref="AQ272:AQ274"/>
    <mergeCell ref="AR272:AR274"/>
    <mergeCell ref="AS272:AS274"/>
    <mergeCell ref="AQ263:AQ265"/>
    <mergeCell ref="AR263:AR265"/>
    <mergeCell ref="AS263:AS265"/>
    <mergeCell ref="AQ266:AQ268"/>
    <mergeCell ref="AR266:AR268"/>
    <mergeCell ref="AS266:AS268"/>
    <mergeCell ref="AQ257:AQ259"/>
    <mergeCell ref="AR257:AR259"/>
    <mergeCell ref="AS257:AS259"/>
    <mergeCell ref="AQ260:AQ262"/>
    <mergeCell ref="AR260:AR262"/>
    <mergeCell ref="AS260:AS262"/>
    <mergeCell ref="AQ251:AQ253"/>
    <mergeCell ref="AR251:AR253"/>
    <mergeCell ref="AS251:AS253"/>
    <mergeCell ref="AQ254:AQ256"/>
    <mergeCell ref="AR254:AR256"/>
    <mergeCell ref="AS254:AS256"/>
    <mergeCell ref="AQ245:AQ247"/>
    <mergeCell ref="AR245:AR247"/>
    <mergeCell ref="AS245:AS247"/>
    <mergeCell ref="AQ248:AQ250"/>
    <mergeCell ref="AR248:AR250"/>
    <mergeCell ref="AS248:AS250"/>
    <mergeCell ref="AQ239:AQ241"/>
    <mergeCell ref="AR239:AR241"/>
    <mergeCell ref="AS239:AS241"/>
    <mergeCell ref="AQ242:AQ244"/>
    <mergeCell ref="AR242:AR244"/>
    <mergeCell ref="AS242:AS244"/>
    <mergeCell ref="AQ233:AQ235"/>
    <mergeCell ref="AR233:AR235"/>
    <mergeCell ref="AS233:AS235"/>
    <mergeCell ref="AQ236:AQ238"/>
    <mergeCell ref="AR236:AR238"/>
    <mergeCell ref="AS236:AS238"/>
    <mergeCell ref="AQ227:AQ229"/>
    <mergeCell ref="AR227:AR229"/>
    <mergeCell ref="AS227:AS229"/>
    <mergeCell ref="AQ230:AQ232"/>
    <mergeCell ref="AR230:AR232"/>
    <mergeCell ref="AS230:AS232"/>
    <mergeCell ref="AQ221:AQ223"/>
    <mergeCell ref="AR221:AR223"/>
    <mergeCell ref="AS221:AS223"/>
    <mergeCell ref="AQ224:AQ226"/>
    <mergeCell ref="AR224:AR226"/>
    <mergeCell ref="AS224:AS226"/>
    <mergeCell ref="AQ215:AQ217"/>
    <mergeCell ref="AR215:AR217"/>
    <mergeCell ref="AS215:AS217"/>
    <mergeCell ref="AQ218:AQ220"/>
    <mergeCell ref="AR218:AR220"/>
    <mergeCell ref="AS218:AS220"/>
    <mergeCell ref="AQ209:AQ211"/>
    <mergeCell ref="AR209:AR211"/>
    <mergeCell ref="AS209:AS211"/>
    <mergeCell ref="AQ212:AQ214"/>
    <mergeCell ref="AR212:AR214"/>
    <mergeCell ref="AS212:AS214"/>
    <mergeCell ref="AQ203:AQ205"/>
    <mergeCell ref="AR203:AR205"/>
    <mergeCell ref="AS203:AS205"/>
    <mergeCell ref="AQ206:AQ208"/>
    <mergeCell ref="AR206:AR208"/>
    <mergeCell ref="AS206:AS208"/>
    <mergeCell ref="AQ197:AQ199"/>
    <mergeCell ref="AR197:AR199"/>
    <mergeCell ref="AS197:AS199"/>
    <mergeCell ref="AQ200:AQ202"/>
    <mergeCell ref="AR200:AR202"/>
    <mergeCell ref="AS200:AS202"/>
    <mergeCell ref="AQ191:AQ193"/>
    <mergeCell ref="AR191:AR193"/>
    <mergeCell ref="AS191:AS193"/>
    <mergeCell ref="AQ194:AQ196"/>
    <mergeCell ref="AR194:AR196"/>
    <mergeCell ref="AS194:AS196"/>
    <mergeCell ref="AQ185:AQ187"/>
    <mergeCell ref="AR185:AR187"/>
    <mergeCell ref="AS185:AS187"/>
    <mergeCell ref="AQ188:AQ190"/>
    <mergeCell ref="AR188:AR190"/>
    <mergeCell ref="AS188:AS190"/>
    <mergeCell ref="AQ179:AQ181"/>
    <mergeCell ref="AR179:AR181"/>
    <mergeCell ref="AS179:AS181"/>
    <mergeCell ref="AQ182:AQ184"/>
    <mergeCell ref="AR182:AR184"/>
    <mergeCell ref="AS182:AS184"/>
    <mergeCell ref="AQ173:AQ175"/>
    <mergeCell ref="AR173:AR175"/>
    <mergeCell ref="AS173:AS175"/>
    <mergeCell ref="AQ176:AQ178"/>
    <mergeCell ref="AR176:AR178"/>
    <mergeCell ref="AS176:AS178"/>
    <mergeCell ref="AQ167:AQ169"/>
    <mergeCell ref="AR167:AR169"/>
    <mergeCell ref="AS167:AS169"/>
    <mergeCell ref="AQ170:AQ172"/>
    <mergeCell ref="AR170:AR172"/>
    <mergeCell ref="AS170:AS172"/>
    <mergeCell ref="AQ161:AQ163"/>
    <mergeCell ref="AR161:AR163"/>
    <mergeCell ref="AS161:AS163"/>
    <mergeCell ref="AQ164:AQ166"/>
    <mergeCell ref="AR164:AR166"/>
    <mergeCell ref="AS164:AS166"/>
    <mergeCell ref="AQ155:AQ157"/>
    <mergeCell ref="AR155:AR157"/>
    <mergeCell ref="AS155:AS157"/>
    <mergeCell ref="AQ158:AQ160"/>
    <mergeCell ref="AR158:AR160"/>
    <mergeCell ref="AS158:AS160"/>
    <mergeCell ref="AQ149:AQ151"/>
    <mergeCell ref="AR149:AR151"/>
    <mergeCell ref="AS149:AS151"/>
    <mergeCell ref="AQ152:AQ154"/>
    <mergeCell ref="AR152:AR154"/>
    <mergeCell ref="AS152:AS154"/>
    <mergeCell ref="AQ143:AQ145"/>
    <mergeCell ref="AR143:AR145"/>
    <mergeCell ref="AS143:AS145"/>
    <mergeCell ref="AQ146:AQ148"/>
    <mergeCell ref="AR146:AR148"/>
    <mergeCell ref="AS146:AS148"/>
    <mergeCell ref="AQ137:AQ139"/>
    <mergeCell ref="AR137:AR139"/>
    <mergeCell ref="AS137:AS139"/>
    <mergeCell ref="AQ140:AQ142"/>
    <mergeCell ref="AR140:AR142"/>
    <mergeCell ref="AS140:AS142"/>
    <mergeCell ref="AQ131:AQ133"/>
    <mergeCell ref="AR131:AR133"/>
    <mergeCell ref="AS131:AS133"/>
    <mergeCell ref="AQ134:AQ136"/>
    <mergeCell ref="AR134:AR136"/>
    <mergeCell ref="AS134:AS136"/>
    <mergeCell ref="AQ125:AQ127"/>
    <mergeCell ref="AR125:AR127"/>
    <mergeCell ref="AS125:AS127"/>
    <mergeCell ref="AQ128:AQ130"/>
    <mergeCell ref="AR128:AR130"/>
    <mergeCell ref="AS128:AS130"/>
    <mergeCell ref="AQ119:AQ121"/>
    <mergeCell ref="AR119:AR121"/>
    <mergeCell ref="AS119:AS121"/>
    <mergeCell ref="AQ122:AQ124"/>
    <mergeCell ref="AR122:AR124"/>
    <mergeCell ref="AS122:AS124"/>
    <mergeCell ref="AQ116:AQ118"/>
    <mergeCell ref="AR116:AR118"/>
    <mergeCell ref="AS116:AS11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AV799"/>
  <sheetViews>
    <sheetView zoomScale="70" zoomScaleNormal="70" workbookViewId="0">
      <pane xSplit="8790" ySplit="9420" topLeftCell="AH438" activePane="bottomLeft"/>
      <selection activeCell="K13" sqref="K13"/>
      <selection pane="topRight" activeCell="AT13" sqref="AT13"/>
      <selection pane="bottomLeft" activeCell="A457" sqref="A457:XFD457"/>
      <selection pane="bottomRight" activeCell="AP122" sqref="AP122:AQ799"/>
    </sheetView>
  </sheetViews>
  <sheetFormatPr defaultRowHeight="15"/>
  <cols>
    <col min="1" max="1" width="13.7109375" style="33" bestFit="1" customWidth="1"/>
    <col min="2" max="33" width="9.140625" style="33"/>
    <col min="34" max="34" width="9.140625" style="13"/>
    <col min="35" max="16384" width="9.140625" style="33"/>
  </cols>
  <sheetData>
    <row r="1" spans="1:48" ht="18">
      <c r="B1" s="33">
        <v>0</v>
      </c>
      <c r="C1" s="33">
        <f>B1+1</f>
        <v>1</v>
      </c>
      <c r="D1" s="33">
        <f t="shared" ref="D1:AG1" si="0">C1+1</f>
        <v>2</v>
      </c>
      <c r="E1" s="33">
        <f t="shared" si="0"/>
        <v>3</v>
      </c>
      <c r="F1" s="33">
        <f t="shared" si="0"/>
        <v>4</v>
      </c>
      <c r="G1" s="33">
        <f t="shared" si="0"/>
        <v>5</v>
      </c>
      <c r="H1" s="33">
        <f t="shared" si="0"/>
        <v>6</v>
      </c>
      <c r="I1" s="33">
        <f t="shared" si="0"/>
        <v>7</v>
      </c>
      <c r="J1" s="33">
        <f t="shared" si="0"/>
        <v>8</v>
      </c>
      <c r="K1" s="33">
        <f t="shared" si="0"/>
        <v>9</v>
      </c>
      <c r="L1" s="33">
        <f t="shared" si="0"/>
        <v>10</v>
      </c>
      <c r="M1" s="33">
        <f t="shared" si="0"/>
        <v>11</v>
      </c>
      <c r="N1" s="33">
        <f t="shared" si="0"/>
        <v>12</v>
      </c>
      <c r="O1" s="33">
        <f t="shared" si="0"/>
        <v>13</v>
      </c>
      <c r="P1" s="33">
        <f t="shared" si="0"/>
        <v>14</v>
      </c>
      <c r="Q1" s="33">
        <f t="shared" si="0"/>
        <v>15</v>
      </c>
      <c r="R1" s="33">
        <f t="shared" si="0"/>
        <v>16</v>
      </c>
      <c r="S1" s="33">
        <f t="shared" si="0"/>
        <v>17</v>
      </c>
      <c r="T1" s="33">
        <f t="shared" si="0"/>
        <v>18</v>
      </c>
      <c r="U1" s="33">
        <f t="shared" si="0"/>
        <v>19</v>
      </c>
      <c r="V1" s="33">
        <f t="shared" si="0"/>
        <v>20</v>
      </c>
      <c r="W1" s="33">
        <f t="shared" si="0"/>
        <v>21</v>
      </c>
      <c r="X1" s="33">
        <f t="shared" si="0"/>
        <v>22</v>
      </c>
      <c r="Y1" s="33">
        <f t="shared" si="0"/>
        <v>23</v>
      </c>
      <c r="Z1" s="33">
        <f t="shared" si="0"/>
        <v>24</v>
      </c>
      <c r="AA1" s="33">
        <f t="shared" si="0"/>
        <v>25</v>
      </c>
      <c r="AB1" s="33">
        <f t="shared" si="0"/>
        <v>26</v>
      </c>
      <c r="AC1" s="33">
        <f t="shared" si="0"/>
        <v>27</v>
      </c>
      <c r="AD1" s="33">
        <f t="shared" si="0"/>
        <v>28</v>
      </c>
      <c r="AE1" s="33">
        <f t="shared" si="0"/>
        <v>29</v>
      </c>
      <c r="AF1" s="33">
        <f t="shared" si="0"/>
        <v>30</v>
      </c>
      <c r="AG1" s="33">
        <f t="shared" si="0"/>
        <v>31</v>
      </c>
      <c r="AH1" s="13" t="s">
        <v>50</v>
      </c>
      <c r="AI1" s="33" t="s">
        <v>42</v>
      </c>
      <c r="AJ1" s="31" t="s">
        <v>43</v>
      </c>
      <c r="AK1" s="33" t="s">
        <v>0</v>
      </c>
      <c r="AL1" s="31" t="s">
        <v>44</v>
      </c>
      <c r="AM1" s="40" t="s">
        <v>45</v>
      </c>
      <c r="AN1" s="33">
        <f ca="1">AVERAGE(AN2:AN115)</f>
        <v>23.164443078812912</v>
      </c>
      <c r="AO1" s="33">
        <f>AVERAGE(AN116:AN457)</f>
        <v>4.1111975585803586</v>
      </c>
      <c r="AP1" s="40" t="s">
        <v>68</v>
      </c>
      <c r="AQ1" s="46" t="s">
        <v>70</v>
      </c>
    </row>
    <row r="2" spans="1:48">
      <c r="A2" s="14" t="str">
        <f>'data organization'!S3</f>
        <v>0:2:3.5:HI</v>
      </c>
      <c r="B2">
        <v>397.39993286132812</v>
      </c>
      <c r="C2">
        <v>398.39993286132812</v>
      </c>
      <c r="D2">
        <v>399.39993286132812</v>
      </c>
      <c r="E2">
        <v>398.39993286132812</v>
      </c>
      <c r="F2">
        <v>399.14993286132812</v>
      </c>
      <c r="G2">
        <v>398.39993286132812</v>
      </c>
      <c r="H2">
        <v>398.39993286132812</v>
      </c>
      <c r="I2">
        <v>398.39993286132812</v>
      </c>
      <c r="J2">
        <v>398.39993286132812</v>
      </c>
      <c r="K2">
        <v>399.39993286132812</v>
      </c>
      <c r="L2">
        <v>398.39993286132812</v>
      </c>
      <c r="M2">
        <v>398.39993286132812</v>
      </c>
      <c r="N2">
        <v>398.39993286132812</v>
      </c>
      <c r="O2">
        <v>398.39993286132812</v>
      </c>
      <c r="P2">
        <v>398.39993286132812</v>
      </c>
      <c r="Q2">
        <v>398.39993286132812</v>
      </c>
      <c r="R2">
        <v>398.39993286132812</v>
      </c>
      <c r="S2">
        <v>398.39993286132812</v>
      </c>
      <c r="T2">
        <v>398.39993286132812</v>
      </c>
      <c r="U2">
        <v>398.39993286132812</v>
      </c>
      <c r="V2">
        <v>398.39993286132812</v>
      </c>
      <c r="W2">
        <v>398.39993286132812</v>
      </c>
      <c r="X2">
        <v>398.39993286132812</v>
      </c>
      <c r="Y2"/>
      <c r="Z2">
        <v>398.69992065429687</v>
      </c>
      <c r="AA2">
        <v>399.39993286132812</v>
      </c>
      <c r="AB2">
        <v>398.39993286132812</v>
      </c>
      <c r="AC2">
        <v>398.39993286132812</v>
      </c>
      <c r="AD2">
        <v>398.39993286132812</v>
      </c>
      <c r="AE2">
        <v>398.39993286132812</v>
      </c>
      <c r="AF2">
        <v>398.39993286132812</v>
      </c>
      <c r="AG2">
        <v>398.39993286132812</v>
      </c>
      <c r="AH2" s="13">
        <v>3.5</v>
      </c>
      <c r="AI2" s="33">
        <f>STDEV(B2:AG2)</f>
        <v>0.38089431748596164</v>
      </c>
      <c r="AJ2" s="33">
        <f>AK2-1.5*AI2</f>
        <v>397.92697808809817</v>
      </c>
      <c r="AK2" s="33">
        <f>AVERAGE(B2:AG2)</f>
        <v>398.49831956432712</v>
      </c>
      <c r="AL2" s="33">
        <f>AK2+1.5*AI2</f>
        <v>399.06966104055607</v>
      </c>
      <c r="AM2" s="33">
        <f>AK2-AK3</f>
        <v>1.1725798576109128</v>
      </c>
      <c r="AN2" s="33">
        <f ca="1">AK2/INDIRECT("R"&amp;ROW(AK$116)+(ROW(AN2)-ROW(AN$2))*3&amp;"C"&amp;COLUMN(AK2),FALSE)</f>
        <v>23.690183262076957</v>
      </c>
      <c r="AO2" s="11">
        <f t="shared" ref="AO2:AO33" ca="1" si="1">AN2/AN$1-1</f>
        <v>2.2695999272475786E-2</v>
      </c>
      <c r="AP2" s="61">
        <f>AI2/AK2</f>
        <v>9.5582414977907139E-4</v>
      </c>
      <c r="AQ2" s="46">
        <f>MAX(B2:AG2)-MIN(B2:AG2)</f>
        <v>2</v>
      </c>
      <c r="AU2" s="43" t="s">
        <v>47</v>
      </c>
      <c r="AV2" s="44">
        <v>0</v>
      </c>
    </row>
    <row r="3" spans="1:48">
      <c r="A3" s="14" t="str">
        <f>'data organization'!S4</f>
        <v>1:2:3.48:HI</v>
      </c>
      <c r="B3">
        <v>396.39993286132812</v>
      </c>
      <c r="C3">
        <v>397.39993286132812</v>
      </c>
      <c r="D3">
        <v>397.39993286132812</v>
      </c>
      <c r="E3">
        <v>397.39993286132812</v>
      </c>
      <c r="F3">
        <v>397.39993286132812</v>
      </c>
      <c r="G3">
        <v>397.39993286132812</v>
      </c>
      <c r="H3">
        <v>397.39993286132812</v>
      </c>
      <c r="I3">
        <v>397.39993286132812</v>
      </c>
      <c r="J3">
        <v>397.39993286132812</v>
      </c>
      <c r="K3">
        <v>397.39993286132812</v>
      </c>
      <c r="L3">
        <v>397.39993286132812</v>
      </c>
      <c r="M3">
        <v>397.39993286132812</v>
      </c>
      <c r="N3">
        <v>397.39993286132812</v>
      </c>
      <c r="O3">
        <v>397.39993286132812</v>
      </c>
      <c r="P3">
        <v>397.39993286132812</v>
      </c>
      <c r="Q3">
        <v>397.39993286132812</v>
      </c>
      <c r="R3">
        <v>396.39993286132812</v>
      </c>
      <c r="S3">
        <v>397.39993286132812</v>
      </c>
      <c r="T3">
        <v>397.39993286132812</v>
      </c>
      <c r="U3">
        <v>396.99993896484375</v>
      </c>
      <c r="V3">
        <v>397.39993286132812</v>
      </c>
      <c r="W3">
        <v>397.39993286132812</v>
      </c>
      <c r="X3">
        <v>397.49993896484375</v>
      </c>
      <c r="Y3"/>
      <c r="Z3">
        <v>397.39993286132812</v>
      </c>
      <c r="AA3">
        <v>397.39993286132812</v>
      </c>
      <c r="AB3">
        <v>397.39993286132812</v>
      </c>
      <c r="AC3">
        <v>397.39993286132812</v>
      </c>
      <c r="AD3">
        <v>397.39993286132812</v>
      </c>
      <c r="AE3">
        <v>397.39993286132812</v>
      </c>
      <c r="AF3">
        <v>397.39993286132812</v>
      </c>
      <c r="AG3">
        <v>397.39993286132812</v>
      </c>
      <c r="AH3" s="13">
        <f>AH2-0.02</f>
        <v>3.48</v>
      </c>
      <c r="AI3" s="33">
        <f t="shared" ref="AI3:AI66" si="2">STDEV(B3:AG3)</f>
        <v>0.25815712192615881</v>
      </c>
      <c r="AJ3" s="33">
        <f t="shared" ref="AJ3:AJ66" si="3">AK3-1.5*AI3</f>
        <v>396.93850402382697</v>
      </c>
      <c r="AK3" s="33">
        <f t="shared" ref="AK3:AK66" si="4">AVERAGE(B3:AG3)</f>
        <v>397.32573970671621</v>
      </c>
      <c r="AL3" s="33">
        <f t="shared" ref="AL3:AL66" si="5">AK3+1.5*AI3</f>
        <v>397.71297538960545</v>
      </c>
      <c r="AM3" s="33">
        <f t="shared" ref="AM3:AM66" si="6">AK3-AK4</f>
        <v>1.1387102680821499</v>
      </c>
      <c r="AN3" s="33">
        <f t="shared" ref="AN3:AN66" ca="1" si="7">AK3/INDIRECT("R"&amp;ROW(AK$116)+(ROW(AN3)-ROW(AN$2))*3&amp;"C"&amp;COLUMN(AK3),FALSE)</f>
        <v>23.134567572845519</v>
      </c>
      <c r="AO3" s="11">
        <f t="shared" ca="1" si="1"/>
        <v>-1.2897139752398035E-3</v>
      </c>
      <c r="AP3" s="61">
        <f t="shared" ref="AP3:AP66" si="8">AI3/AK3</f>
        <v>6.4973671757766324E-4</v>
      </c>
      <c r="AQ3" s="46">
        <f t="shared" ref="AQ3:AQ66" si="9">MAX(B3:AG3)-MIN(B3:AG3)</f>
        <v>1.100006103515625</v>
      </c>
      <c r="AU3" s="43" t="s">
        <v>48</v>
      </c>
      <c r="AV3" s="44">
        <f ca="1">LOG10(AN1)</f>
        <v>1.3648218633258831</v>
      </c>
    </row>
    <row r="4" spans="1:48">
      <c r="A4" s="14" t="str">
        <f>'data organization'!S5</f>
        <v>2:2:3.46:HI</v>
      </c>
      <c r="B4">
        <v>394.39993286132812</v>
      </c>
      <c r="C4">
        <v>396.39993286132812</v>
      </c>
      <c r="D4">
        <v>396.39993286132812</v>
      </c>
      <c r="E4">
        <v>396.39993286132812</v>
      </c>
      <c r="F4">
        <v>396.39993286132812</v>
      </c>
      <c r="G4">
        <v>396.39993286132812</v>
      </c>
      <c r="H4">
        <v>396.39993286132812</v>
      </c>
      <c r="I4">
        <v>395.99993896484375</v>
      </c>
      <c r="J4">
        <v>396.39993286132812</v>
      </c>
      <c r="K4">
        <v>396.39993286132812</v>
      </c>
      <c r="L4">
        <v>396.39993286132812</v>
      </c>
      <c r="M4">
        <v>396.39993286132812</v>
      </c>
      <c r="N4">
        <v>396.39993286132812</v>
      </c>
      <c r="O4">
        <v>396.19992065429687</v>
      </c>
      <c r="P4">
        <v>395.39993286132812</v>
      </c>
      <c r="Q4">
        <v>395.39993286132812</v>
      </c>
      <c r="R4">
        <v>395.39993286132812</v>
      </c>
      <c r="S4">
        <v>396.39993286132812</v>
      </c>
      <c r="T4">
        <v>396.39993286132812</v>
      </c>
      <c r="U4">
        <v>395.39993286132812</v>
      </c>
      <c r="V4">
        <v>396.39993286132812</v>
      </c>
      <c r="W4">
        <v>396.39993286132812</v>
      </c>
      <c r="X4">
        <v>396.39993286132812</v>
      </c>
      <c r="Y4"/>
      <c r="Z4">
        <v>396.39993286132812</v>
      </c>
      <c r="AA4">
        <v>396.39993286132812</v>
      </c>
      <c r="AB4">
        <v>396.39993286132812</v>
      </c>
      <c r="AC4">
        <v>396.39993286132812</v>
      </c>
      <c r="AD4">
        <v>396.39993286132812</v>
      </c>
      <c r="AE4">
        <v>396.39993286132812</v>
      </c>
      <c r="AF4">
        <v>396.39993286132812</v>
      </c>
      <c r="AG4">
        <v>396.39993286132812</v>
      </c>
      <c r="AH4" s="13">
        <f t="shared" ref="AH4:AH67" si="10">AH3-0.02</f>
        <v>3.46</v>
      </c>
      <c r="AI4" s="33">
        <f t="shared" si="2"/>
        <v>0.47591442196211958</v>
      </c>
      <c r="AJ4" s="33">
        <f t="shared" si="3"/>
        <v>395.4731578056909</v>
      </c>
      <c r="AK4" s="33">
        <f t="shared" si="4"/>
        <v>396.18702943863406</v>
      </c>
      <c r="AL4" s="33">
        <f t="shared" si="5"/>
        <v>396.90090107157721</v>
      </c>
      <c r="AM4" s="33">
        <f t="shared" si="6"/>
        <v>1.8193546418220876</v>
      </c>
      <c r="AN4" s="33">
        <f t="shared" ca="1" si="7"/>
        <v>23.156295431900201</v>
      </c>
      <c r="AO4" s="11">
        <f t="shared" ca="1" si="1"/>
        <v>-3.5173074893235512E-4</v>
      </c>
      <c r="AP4" s="61">
        <f t="shared" si="8"/>
        <v>1.2012367558737421E-3</v>
      </c>
      <c r="AQ4" s="46">
        <f t="shared" si="9"/>
        <v>2</v>
      </c>
      <c r="AU4" s="43" t="s">
        <v>49</v>
      </c>
      <c r="AV4" s="44">
        <f ca="1">AV3+LOG10(AO1)</f>
        <v>1.9787902100988857</v>
      </c>
    </row>
    <row r="5" spans="1:48">
      <c r="A5" s="14" t="str">
        <f>'data organization'!S6</f>
        <v>3:2:3.44:HI</v>
      </c>
      <c r="B5">
        <v>393.39993286132812</v>
      </c>
      <c r="C5">
        <v>394.39993286132812</v>
      </c>
      <c r="D5">
        <v>394.39993286132812</v>
      </c>
      <c r="E5">
        <v>394.39993286132812</v>
      </c>
      <c r="F5">
        <v>394.39993286132812</v>
      </c>
      <c r="G5">
        <v>394.39993286132812</v>
      </c>
      <c r="H5">
        <v>394.39993286132812</v>
      </c>
      <c r="I5">
        <v>394.39993286132812</v>
      </c>
      <c r="J5">
        <v>394.39993286132812</v>
      </c>
      <c r="K5">
        <v>394.39993286132812</v>
      </c>
      <c r="L5">
        <v>394.39993286132812</v>
      </c>
      <c r="M5">
        <v>394.39993286132812</v>
      </c>
      <c r="N5">
        <v>394.39993286132812</v>
      </c>
      <c r="O5">
        <v>394.39993286132812</v>
      </c>
      <c r="P5">
        <v>394.39993286132812</v>
      </c>
      <c r="Q5">
        <v>394.39993286132812</v>
      </c>
      <c r="R5">
        <v>394.39993286132812</v>
      </c>
      <c r="S5">
        <v>394.39993286132812</v>
      </c>
      <c r="T5">
        <v>394.39993286132812</v>
      </c>
      <c r="U5">
        <v>394.39993286132812</v>
      </c>
      <c r="V5">
        <v>394.39993286132812</v>
      </c>
      <c r="W5">
        <v>394.39993286132812</v>
      </c>
      <c r="X5">
        <v>394.39993286132812</v>
      </c>
      <c r="Y5"/>
      <c r="Z5">
        <v>394.39993286132812</v>
      </c>
      <c r="AA5">
        <v>394.39993286132812</v>
      </c>
      <c r="AB5">
        <v>394.39993286132812</v>
      </c>
      <c r="AC5">
        <v>394.39993286132812</v>
      </c>
      <c r="AD5">
        <v>394.39993286132812</v>
      </c>
      <c r="AE5">
        <v>394.39993286132812</v>
      </c>
      <c r="AF5">
        <v>394.39993286132812</v>
      </c>
      <c r="AG5">
        <v>394.39993286132812</v>
      </c>
      <c r="AH5" s="13">
        <f t="shared" si="10"/>
        <v>3.44</v>
      </c>
      <c r="AI5" s="33">
        <f t="shared" si="2"/>
        <v>0.17960530202677502</v>
      </c>
      <c r="AJ5" s="33">
        <f t="shared" si="3"/>
        <v>394.0982668437718</v>
      </c>
      <c r="AK5" s="33">
        <f t="shared" si="4"/>
        <v>394.36767479681197</v>
      </c>
      <c r="AL5" s="33">
        <f t="shared" si="5"/>
        <v>394.63708274985214</v>
      </c>
      <c r="AM5" s="33">
        <f t="shared" si="6"/>
        <v>1.2080649099041807</v>
      </c>
      <c r="AN5" s="33">
        <f t="shared" ca="1" si="7"/>
        <v>23.143577130772886</v>
      </c>
      <c r="AO5" s="11">
        <f t="shared" ca="1" si="1"/>
        <v>-9.0077486296702425E-4</v>
      </c>
      <c r="AP5" s="61">
        <f t="shared" si="8"/>
        <v>4.5542602374627213E-4</v>
      </c>
      <c r="AQ5" s="46">
        <f t="shared" si="9"/>
        <v>1</v>
      </c>
    </row>
    <row r="6" spans="1:48">
      <c r="A6" s="14" t="str">
        <f>'data organization'!S7</f>
        <v>4:2:3.42:HI</v>
      </c>
      <c r="B6">
        <v>391.39993286132812</v>
      </c>
      <c r="C6">
        <v>393.39993286132812</v>
      </c>
      <c r="D6">
        <v>393.39993286132812</v>
      </c>
      <c r="E6">
        <v>393.39993286132812</v>
      </c>
      <c r="F6">
        <v>393.39993286132812</v>
      </c>
      <c r="G6">
        <v>393.39993286132812</v>
      </c>
      <c r="H6">
        <v>393.39993286132812</v>
      </c>
      <c r="I6">
        <v>392.39993286132812</v>
      </c>
      <c r="J6">
        <v>393.39993286132812</v>
      </c>
      <c r="K6">
        <v>393.39993286132812</v>
      </c>
      <c r="L6">
        <v>393.39993286132812</v>
      </c>
      <c r="M6">
        <v>393.39993286132812</v>
      </c>
      <c r="N6">
        <v>393.39993286132812</v>
      </c>
      <c r="O6">
        <v>392.89993286132813</v>
      </c>
      <c r="P6">
        <v>392.39993286132812</v>
      </c>
      <c r="Q6">
        <v>392.39993286132812</v>
      </c>
      <c r="R6">
        <v>392.39993286132812</v>
      </c>
      <c r="S6">
        <v>393.39993286132812</v>
      </c>
      <c r="T6">
        <v>393.44992065429687</v>
      </c>
      <c r="U6">
        <v>392.39993286132812</v>
      </c>
      <c r="V6">
        <v>393.39993286132812</v>
      </c>
      <c r="W6">
        <v>393.39993286132812</v>
      </c>
      <c r="X6">
        <v>393.39993286132812</v>
      </c>
      <c r="Y6"/>
      <c r="Z6">
        <v>393.39993286132812</v>
      </c>
      <c r="AA6">
        <v>393.39993286132812</v>
      </c>
      <c r="AB6">
        <v>393.39993286132812</v>
      </c>
      <c r="AC6">
        <v>393.39993286132812</v>
      </c>
      <c r="AD6">
        <v>393.39993286132812</v>
      </c>
      <c r="AE6">
        <v>393.39993286132812</v>
      </c>
      <c r="AF6">
        <v>393.39993286132812</v>
      </c>
      <c r="AG6">
        <v>393.39993286132812</v>
      </c>
      <c r="AH6" s="13">
        <f t="shared" si="10"/>
        <v>3.42</v>
      </c>
      <c r="AI6" s="33">
        <f t="shared" si="2"/>
        <v>0.49873472195092927</v>
      </c>
      <c r="AJ6" s="33">
        <f t="shared" si="3"/>
        <v>392.41150780398141</v>
      </c>
      <c r="AK6" s="33">
        <f t="shared" si="4"/>
        <v>393.15960988690779</v>
      </c>
      <c r="AL6" s="33">
        <f t="shared" si="5"/>
        <v>393.90771196983417</v>
      </c>
      <c r="AM6" s="33">
        <f t="shared" si="6"/>
        <v>1.8177411479334751</v>
      </c>
      <c r="AN6" s="33">
        <f t="shared" ca="1" si="7"/>
        <v>23.168757869928527</v>
      </c>
      <c r="AO6" s="11">
        <f t="shared" ca="1" si="1"/>
        <v>1.8626785461384188E-4</v>
      </c>
      <c r="AP6" s="61">
        <f t="shared" si="8"/>
        <v>1.2685299034007845E-3</v>
      </c>
      <c r="AQ6" s="46">
        <f t="shared" si="9"/>
        <v>2.04998779296875</v>
      </c>
    </row>
    <row r="7" spans="1:48">
      <c r="A7" s="14" t="str">
        <f>'data organization'!S8</f>
        <v>5:2:3.4:HI</v>
      </c>
      <c r="B7">
        <v>390.39993286132813</v>
      </c>
      <c r="C7">
        <v>391.39993286132812</v>
      </c>
      <c r="D7">
        <v>391.39993286132812</v>
      </c>
      <c r="E7">
        <v>391.39993286132812</v>
      </c>
      <c r="F7">
        <v>391.39993286132812</v>
      </c>
      <c r="G7">
        <v>391.39993286132812</v>
      </c>
      <c r="H7">
        <v>391.39993286132812</v>
      </c>
      <c r="I7">
        <v>391.39993286132812</v>
      </c>
      <c r="J7">
        <v>391.39993286132812</v>
      </c>
      <c r="K7">
        <v>391.39993286132812</v>
      </c>
      <c r="L7">
        <v>391.39993286132812</v>
      </c>
      <c r="M7">
        <v>391.39993286132812</v>
      </c>
      <c r="N7">
        <v>391.39993286132812</v>
      </c>
      <c r="O7">
        <v>391.39993286132812</v>
      </c>
      <c r="P7">
        <v>391.39993286132812</v>
      </c>
      <c r="Q7">
        <v>391.39993286132812</v>
      </c>
      <c r="R7">
        <v>390.39993286132813</v>
      </c>
      <c r="S7">
        <v>391.49993896484375</v>
      </c>
      <c r="T7">
        <v>391.49993896484375</v>
      </c>
      <c r="U7">
        <v>391.39993286132812</v>
      </c>
      <c r="V7">
        <v>391.39993286132812</v>
      </c>
      <c r="W7">
        <v>391.39993286132812</v>
      </c>
      <c r="X7">
        <v>391.39993286132812</v>
      </c>
      <c r="Y7"/>
      <c r="Z7">
        <v>391.39993286132812</v>
      </c>
      <c r="AA7">
        <v>391.39993286132812</v>
      </c>
      <c r="AB7">
        <v>391.39993286132812</v>
      </c>
      <c r="AC7">
        <v>391.39993286132812</v>
      </c>
      <c r="AD7">
        <v>391.39993286132812</v>
      </c>
      <c r="AE7">
        <v>391.39993286132812</v>
      </c>
      <c r="AF7">
        <v>391.39993286132812</v>
      </c>
      <c r="AG7">
        <v>391.39993286132812</v>
      </c>
      <c r="AH7" s="13">
        <f t="shared" si="10"/>
        <v>3.4</v>
      </c>
      <c r="AI7" s="33">
        <f t="shared" si="2"/>
        <v>0.25268476606465062</v>
      </c>
      <c r="AJ7" s="33">
        <f t="shared" si="3"/>
        <v>390.96284158987731</v>
      </c>
      <c r="AK7" s="33">
        <f t="shared" si="4"/>
        <v>391.34186873897431</v>
      </c>
      <c r="AL7" s="33">
        <f t="shared" si="5"/>
        <v>391.72089588807131</v>
      </c>
      <c r="AM7" s="33">
        <f t="shared" si="6"/>
        <v>1.7451614872102255</v>
      </c>
      <c r="AN7" s="33">
        <f t="shared" ca="1" si="7"/>
        <v>23.164082401892205</v>
      </c>
      <c r="AO7" s="11">
        <f t="shared" ca="1" si="1"/>
        <v>-1.5570282414278935E-5</v>
      </c>
      <c r="AP7" s="61">
        <f t="shared" si="8"/>
        <v>6.4568804477496829E-4</v>
      </c>
      <c r="AQ7" s="46">
        <f t="shared" si="9"/>
        <v>1.100006103515625</v>
      </c>
    </row>
    <row r="8" spans="1:48">
      <c r="A8" s="14" t="str">
        <f>'data organization'!S9</f>
        <v>6:2:3.38:HI</v>
      </c>
      <c r="B8">
        <v>391.39993286132812</v>
      </c>
      <c r="C8">
        <v>389.64993286132812</v>
      </c>
      <c r="D8">
        <v>390.39993286132813</v>
      </c>
      <c r="E8">
        <v>389.39993286132812</v>
      </c>
      <c r="F8">
        <v>390.39993286132813</v>
      </c>
      <c r="G8">
        <v>389.39993286132812</v>
      </c>
      <c r="H8">
        <v>389.39993286132812</v>
      </c>
      <c r="I8">
        <v>389.39993286132812</v>
      </c>
      <c r="J8">
        <v>389.39993286132812</v>
      </c>
      <c r="K8">
        <v>389.89993286132813</v>
      </c>
      <c r="L8">
        <v>389.39993286132812</v>
      </c>
      <c r="M8">
        <v>389.39993286132812</v>
      </c>
      <c r="N8">
        <v>389.39993286132812</v>
      </c>
      <c r="O8">
        <v>389.39993286132812</v>
      </c>
      <c r="P8">
        <v>389.39993286132812</v>
      </c>
      <c r="Q8">
        <v>389.39993286132812</v>
      </c>
      <c r="R8">
        <v>389.39993286132812</v>
      </c>
      <c r="S8">
        <v>389.49993896484375</v>
      </c>
      <c r="T8">
        <v>389.49993896484375</v>
      </c>
      <c r="U8">
        <v>389.39993286132812</v>
      </c>
      <c r="V8">
        <v>389.39993286132812</v>
      </c>
      <c r="W8">
        <v>389.39993286132812</v>
      </c>
      <c r="X8">
        <v>389.39993286132812</v>
      </c>
      <c r="Y8"/>
      <c r="Z8">
        <v>389.64993286132812</v>
      </c>
      <c r="AA8">
        <v>390.0499267578125</v>
      </c>
      <c r="AB8">
        <v>389.39993286132812</v>
      </c>
      <c r="AC8">
        <v>389.39993286132812</v>
      </c>
      <c r="AD8">
        <v>389.39993286132812</v>
      </c>
      <c r="AE8">
        <v>389.39993286132812</v>
      </c>
      <c r="AF8">
        <v>389.39993286132812</v>
      </c>
      <c r="AG8">
        <v>389.64993286132812</v>
      </c>
      <c r="AH8" s="13">
        <f t="shared" si="10"/>
        <v>3.38</v>
      </c>
      <c r="AI8" s="33">
        <f t="shared" si="2"/>
        <v>0.43511184478907677</v>
      </c>
      <c r="AJ8" s="33">
        <f t="shared" si="3"/>
        <v>388.94403948458046</v>
      </c>
      <c r="AK8" s="33">
        <f t="shared" si="4"/>
        <v>389.59670725176409</v>
      </c>
      <c r="AL8" s="33">
        <f t="shared" si="5"/>
        <v>390.24937501894772</v>
      </c>
      <c r="AM8" s="33">
        <f t="shared" si="6"/>
        <v>1.556452597341206</v>
      </c>
      <c r="AN8" s="33">
        <f t="shared" ca="1" si="7"/>
        <v>23.164060435430265</v>
      </c>
      <c r="AO8" s="11">
        <f t="shared" ca="1" si="1"/>
        <v>-1.6518566034351423E-5</v>
      </c>
      <c r="AP8" s="61">
        <f t="shared" si="8"/>
        <v>1.1168262890576743E-3</v>
      </c>
      <c r="AQ8" s="46">
        <f t="shared" si="9"/>
        <v>2</v>
      </c>
    </row>
    <row r="9" spans="1:48">
      <c r="A9" s="14" t="str">
        <f>'data organization'!S10</f>
        <v>7:2:3.36:HI</v>
      </c>
      <c r="B9">
        <v>389.39993286132812</v>
      </c>
      <c r="C9">
        <v>388.39993286132812</v>
      </c>
      <c r="D9">
        <v>388.39993286132812</v>
      </c>
      <c r="E9">
        <v>388.39993286132812</v>
      </c>
      <c r="F9">
        <v>388.39993286132812</v>
      </c>
      <c r="G9">
        <v>387.39993286132813</v>
      </c>
      <c r="H9">
        <v>387.39993286132813</v>
      </c>
      <c r="I9">
        <v>387.39993286132813</v>
      </c>
      <c r="J9">
        <v>387.39993286132813</v>
      </c>
      <c r="K9">
        <v>388.39993286132812</v>
      </c>
      <c r="L9">
        <v>388.39993286132812</v>
      </c>
      <c r="M9">
        <v>387.64993286132812</v>
      </c>
      <c r="N9">
        <v>388.39993286132812</v>
      </c>
      <c r="O9">
        <v>387.39993286132813</v>
      </c>
      <c r="P9">
        <v>387.39993286132813</v>
      </c>
      <c r="Q9">
        <v>387.39993286132813</v>
      </c>
      <c r="R9">
        <v>387.39993286132813</v>
      </c>
      <c r="S9">
        <v>388.44992065429687</v>
      </c>
      <c r="T9">
        <v>388.44992065429687</v>
      </c>
      <c r="U9">
        <v>387.39993286132813</v>
      </c>
      <c r="V9">
        <v>387.89993286132812</v>
      </c>
      <c r="W9">
        <v>387.39993286132813</v>
      </c>
      <c r="X9">
        <v>388.39993286132812</v>
      </c>
      <c r="Y9"/>
      <c r="Z9">
        <v>388.39993286132812</v>
      </c>
      <c r="AA9">
        <v>388.39993286132812</v>
      </c>
      <c r="AB9">
        <v>388.39993286132812</v>
      </c>
      <c r="AC9">
        <v>388.39993286132812</v>
      </c>
      <c r="AD9">
        <v>388.39993286132812</v>
      </c>
      <c r="AE9">
        <v>387.39993286132813</v>
      </c>
      <c r="AF9">
        <v>388.39993286132812</v>
      </c>
      <c r="AG9">
        <v>388.39993286132812</v>
      </c>
      <c r="AH9" s="13">
        <f t="shared" si="10"/>
        <v>3.36</v>
      </c>
      <c r="AI9" s="33">
        <f t="shared" si="2"/>
        <v>0.54182028910860902</v>
      </c>
      <c r="AJ9" s="33">
        <f t="shared" si="3"/>
        <v>387.22752422075996</v>
      </c>
      <c r="AK9" s="33">
        <f t="shared" si="4"/>
        <v>388.04025465442288</v>
      </c>
      <c r="AL9" s="33">
        <f t="shared" si="5"/>
        <v>388.8529850880858</v>
      </c>
      <c r="AM9" s="33">
        <f t="shared" si="6"/>
        <v>1.7354824927545565</v>
      </c>
      <c r="AN9" s="33">
        <f t="shared" ca="1" si="7"/>
        <v>23.17968513516832</v>
      </c>
      <c r="AO9" s="11">
        <f t="shared" ca="1" si="1"/>
        <v>6.5799364584551157E-4</v>
      </c>
      <c r="AP9" s="61">
        <f t="shared" si="8"/>
        <v>1.3962991792981325E-3</v>
      </c>
      <c r="AQ9" s="46">
        <f t="shared" si="9"/>
        <v>2</v>
      </c>
    </row>
    <row r="10" spans="1:48">
      <c r="A10" s="14" t="str">
        <f>'data organization'!S11</f>
        <v>8:2:3.34:HI</v>
      </c>
      <c r="B10">
        <v>388.39993286132812</v>
      </c>
      <c r="C10">
        <v>386.39993286132812</v>
      </c>
      <c r="D10">
        <v>386.39993286132812</v>
      </c>
      <c r="E10">
        <v>386.39993286132812</v>
      </c>
      <c r="F10">
        <v>386.39993286132812</v>
      </c>
      <c r="G10">
        <v>385.89993286132812</v>
      </c>
      <c r="H10">
        <v>386.14993286132812</v>
      </c>
      <c r="I10">
        <v>385.39993286132812</v>
      </c>
      <c r="J10">
        <v>385.64993286132812</v>
      </c>
      <c r="K10">
        <v>386.39993286132812</v>
      </c>
      <c r="L10">
        <v>386.39993286132812</v>
      </c>
      <c r="M10">
        <v>386.39993286132812</v>
      </c>
      <c r="N10">
        <v>386.39993286132812</v>
      </c>
      <c r="O10">
        <v>385.39993286132812</v>
      </c>
      <c r="P10">
        <v>385.39993286132812</v>
      </c>
      <c r="Q10">
        <v>385.39993286132812</v>
      </c>
      <c r="R10">
        <v>385.39993286132812</v>
      </c>
      <c r="S10">
        <v>386.49993896484375</v>
      </c>
      <c r="T10">
        <v>386.49993896484375</v>
      </c>
      <c r="U10">
        <v>385.39993286132812</v>
      </c>
      <c r="V10">
        <v>386.39993286132812</v>
      </c>
      <c r="W10">
        <v>386.39993286132812</v>
      </c>
      <c r="X10">
        <v>389.39993286132812</v>
      </c>
      <c r="Y10"/>
      <c r="Z10">
        <v>386.39993286132812</v>
      </c>
      <c r="AA10">
        <v>386.39993286132812</v>
      </c>
      <c r="AB10">
        <v>386.39993286132812</v>
      </c>
      <c r="AC10">
        <v>386.39993286132812</v>
      </c>
      <c r="AD10">
        <v>386.39993286132812</v>
      </c>
      <c r="AE10">
        <v>385.74993896484375</v>
      </c>
      <c r="AF10">
        <v>386.39993286132812</v>
      </c>
      <c r="AG10">
        <v>386.39993286132812</v>
      </c>
      <c r="AH10" s="13">
        <f t="shared" si="10"/>
        <v>3.34</v>
      </c>
      <c r="AI10" s="33">
        <f t="shared" si="2"/>
        <v>0.81724684531655445</v>
      </c>
      <c r="AJ10" s="33">
        <f t="shared" si="3"/>
        <v>385.07890189369351</v>
      </c>
      <c r="AK10" s="33">
        <f t="shared" si="4"/>
        <v>386.30477216166832</v>
      </c>
      <c r="AL10" s="33">
        <f t="shared" si="5"/>
        <v>387.53064242964314</v>
      </c>
      <c r="AM10" s="33">
        <f t="shared" si="6"/>
        <v>1.6854848554057185</v>
      </c>
      <c r="AN10" s="33">
        <f t="shared" ca="1" si="7"/>
        <v>23.181814094547924</v>
      </c>
      <c r="AO10" s="11">
        <f t="shared" ca="1" si="1"/>
        <v>7.4989999439711852E-4</v>
      </c>
      <c r="AP10" s="61">
        <f t="shared" si="8"/>
        <v>2.1155494423313443E-3</v>
      </c>
      <c r="AQ10" s="46">
        <f t="shared" si="9"/>
        <v>4</v>
      </c>
    </row>
    <row r="11" spans="1:48">
      <c r="A11" s="14" t="str">
        <f>'data organization'!S12</f>
        <v>9:2:3.32:HI</v>
      </c>
      <c r="B11">
        <v>386.39993286132812</v>
      </c>
      <c r="C11">
        <v>384.39993286132813</v>
      </c>
      <c r="D11">
        <v>384.39993286132813</v>
      </c>
      <c r="E11">
        <v>384.39993286132813</v>
      </c>
      <c r="F11">
        <v>384.39993286132813</v>
      </c>
      <c r="G11">
        <v>384.39993286132813</v>
      </c>
      <c r="H11">
        <v>384.39993286132813</v>
      </c>
      <c r="I11">
        <v>384.39993286132813</v>
      </c>
      <c r="J11">
        <v>384.39993286132813</v>
      </c>
      <c r="K11">
        <v>384.39993286132813</v>
      </c>
      <c r="L11">
        <v>384.39993286132813</v>
      </c>
      <c r="M11">
        <v>384.39993286132813</v>
      </c>
      <c r="N11">
        <v>384.39993286132813</v>
      </c>
      <c r="O11">
        <v>384.39993286132813</v>
      </c>
      <c r="P11">
        <v>383.39993286132812</v>
      </c>
      <c r="Q11">
        <v>383.39993286132812</v>
      </c>
      <c r="R11">
        <v>383.39993286132812</v>
      </c>
      <c r="S11">
        <v>387.2999267578125</v>
      </c>
      <c r="T11">
        <v>387.2999267578125</v>
      </c>
      <c r="U11">
        <v>383.39993286132812</v>
      </c>
      <c r="V11">
        <v>384.39993286132813</v>
      </c>
      <c r="W11">
        <v>384.39993286132813</v>
      </c>
      <c r="X11">
        <v>387.39993286132813</v>
      </c>
      <c r="Y11"/>
      <c r="Z11">
        <v>384.39993286132813</v>
      </c>
      <c r="AA11">
        <v>384.39993286132813</v>
      </c>
      <c r="AB11">
        <v>384.39993286132813</v>
      </c>
      <c r="AC11">
        <v>384.39993286132813</v>
      </c>
      <c r="AD11">
        <v>384.39993286132813</v>
      </c>
      <c r="AE11">
        <v>384.39993286132813</v>
      </c>
      <c r="AF11">
        <v>384.39993286132813</v>
      </c>
      <c r="AG11">
        <v>384.39993286132813</v>
      </c>
      <c r="AH11" s="13">
        <f t="shared" si="10"/>
        <v>3.32</v>
      </c>
      <c r="AI11" s="33">
        <f t="shared" si="2"/>
        <v>1.0380803060040746</v>
      </c>
      <c r="AJ11" s="33">
        <f t="shared" si="3"/>
        <v>383.06216684725649</v>
      </c>
      <c r="AK11" s="33">
        <f t="shared" si="4"/>
        <v>384.61928730626261</v>
      </c>
      <c r="AL11" s="33">
        <f t="shared" si="5"/>
        <v>386.17640776526872</v>
      </c>
      <c r="AM11" s="33">
        <f t="shared" si="6"/>
        <v>1.9580658943422691</v>
      </c>
      <c r="AN11" s="33">
        <f t="shared" ca="1" si="7"/>
        <v>23.176907278898714</v>
      </c>
      <c r="AO11" s="11">
        <f t="shared" ca="1" si="1"/>
        <v>5.3807467088229366E-4</v>
      </c>
      <c r="AP11" s="61">
        <f t="shared" si="8"/>
        <v>2.6989814090562689E-3</v>
      </c>
      <c r="AQ11" s="46">
        <f t="shared" si="9"/>
        <v>4</v>
      </c>
    </row>
    <row r="12" spans="1:48">
      <c r="A12" s="14" t="str">
        <f>'data organization'!S13</f>
        <v>10:2:3.3:HI</v>
      </c>
      <c r="B12">
        <v>384.39993286132813</v>
      </c>
      <c r="C12">
        <v>382.39993286132812</v>
      </c>
      <c r="D12">
        <v>382.39993286132812</v>
      </c>
      <c r="E12">
        <v>382.39993286132812</v>
      </c>
      <c r="F12">
        <v>382.39993286132812</v>
      </c>
      <c r="G12">
        <v>382.39993286132812</v>
      </c>
      <c r="H12">
        <v>382.39993286132812</v>
      </c>
      <c r="I12">
        <v>382.39993286132812</v>
      </c>
      <c r="J12">
        <v>382.39993286132812</v>
      </c>
      <c r="K12">
        <v>382.39993286132812</v>
      </c>
      <c r="L12">
        <v>382.39993286132812</v>
      </c>
      <c r="M12">
        <v>382.39993286132812</v>
      </c>
      <c r="N12">
        <v>382.39993286132812</v>
      </c>
      <c r="O12">
        <v>382.39993286132812</v>
      </c>
      <c r="P12">
        <v>381.64993286132813</v>
      </c>
      <c r="Q12">
        <v>381.39993286132813</v>
      </c>
      <c r="R12">
        <v>381.39993286132813</v>
      </c>
      <c r="S12">
        <v>385.84991455078125</v>
      </c>
      <c r="T12">
        <v>385.59991455078125</v>
      </c>
      <c r="U12">
        <v>381.59991455078125</v>
      </c>
      <c r="V12">
        <v>382.39993286132812</v>
      </c>
      <c r="W12">
        <v>382.39993286132812</v>
      </c>
      <c r="X12">
        <v>385.39993286132812</v>
      </c>
      <c r="Y12"/>
      <c r="Z12">
        <v>382.39993286132812</v>
      </c>
      <c r="AA12">
        <v>382.39993286132812</v>
      </c>
      <c r="AB12">
        <v>382.39993286132812</v>
      </c>
      <c r="AC12">
        <v>382.39993286132812</v>
      </c>
      <c r="AD12">
        <v>382.39993286132812</v>
      </c>
      <c r="AE12">
        <v>382.39993286132812</v>
      </c>
      <c r="AF12">
        <v>382.39993286132812</v>
      </c>
      <c r="AG12">
        <v>382.39993286132812</v>
      </c>
      <c r="AH12" s="13">
        <f t="shared" si="10"/>
        <v>3.3</v>
      </c>
      <c r="AI12" s="33">
        <f t="shared" si="2"/>
        <v>1.0989140527632879</v>
      </c>
      <c r="AJ12" s="33">
        <f t="shared" si="3"/>
        <v>381.01285033277543</v>
      </c>
      <c r="AK12" s="33">
        <f t="shared" si="4"/>
        <v>382.66122141192034</v>
      </c>
      <c r="AL12" s="33">
        <f t="shared" si="5"/>
        <v>384.30959249106525</v>
      </c>
      <c r="AM12" s="33">
        <f t="shared" si="6"/>
        <v>1.6162893643942766</v>
      </c>
      <c r="AN12" s="33">
        <f t="shared" ca="1" si="7"/>
        <v>23.165208271708334</v>
      </c>
      <c r="AO12" s="11">
        <f t="shared" ca="1" si="1"/>
        <v>3.30330797428946E-5</v>
      </c>
      <c r="AP12" s="61">
        <f t="shared" si="8"/>
        <v>2.8717674832808536E-3</v>
      </c>
      <c r="AQ12" s="46">
        <f t="shared" si="9"/>
        <v>4.449981689453125</v>
      </c>
    </row>
    <row r="13" spans="1:48">
      <c r="A13" s="14" t="str">
        <f>'data organization'!S14</f>
        <v>11:2:3.28:HI</v>
      </c>
      <c r="B13" t="s">
        <v>69</v>
      </c>
      <c r="C13">
        <v>384.39993286132813</v>
      </c>
      <c r="D13">
        <v>380.39993286132812</v>
      </c>
      <c r="E13">
        <v>380.39993286132812</v>
      </c>
      <c r="F13">
        <v>380.39993286132812</v>
      </c>
      <c r="G13">
        <v>380.39993286132812</v>
      </c>
      <c r="H13">
        <v>380.39993286132812</v>
      </c>
      <c r="I13">
        <v>380.39993286132812</v>
      </c>
      <c r="J13">
        <v>380.39993286132812</v>
      </c>
      <c r="K13">
        <v>380.39993286132812</v>
      </c>
      <c r="L13">
        <v>380.39993286132812</v>
      </c>
      <c r="M13">
        <v>380.39993286132812</v>
      </c>
      <c r="N13">
        <v>380.39993286132812</v>
      </c>
      <c r="O13">
        <v>380.39993286132812</v>
      </c>
      <c r="P13">
        <v>380.34991455078125</v>
      </c>
      <c r="Q13">
        <v>379.74993896484375</v>
      </c>
      <c r="R13">
        <v>381.19992065429687</v>
      </c>
      <c r="S13">
        <v>384.5499267578125</v>
      </c>
      <c r="T13">
        <v>384.49993896484375</v>
      </c>
      <c r="U13">
        <v>379.39993286132812</v>
      </c>
      <c r="V13">
        <v>380.39993286132812</v>
      </c>
      <c r="W13">
        <v>380.39993286132812</v>
      </c>
      <c r="X13">
        <v>384.39993286132813</v>
      </c>
      <c r="Y13"/>
      <c r="Z13">
        <v>380.39993286132812</v>
      </c>
      <c r="AA13">
        <v>380.39993286132812</v>
      </c>
      <c r="AB13">
        <v>380.39993286132812</v>
      </c>
      <c r="AC13">
        <v>380.39993286132812</v>
      </c>
      <c r="AD13">
        <v>380.39993286132812</v>
      </c>
      <c r="AE13">
        <v>380.39993286132812</v>
      </c>
      <c r="AF13">
        <v>380.39993286132812</v>
      </c>
      <c r="AG13">
        <v>384.39993286132813</v>
      </c>
      <c r="AH13" s="13">
        <f t="shared" si="10"/>
        <v>3.28</v>
      </c>
      <c r="AI13" s="33">
        <f t="shared" si="2"/>
        <v>1.571478057269543</v>
      </c>
      <c r="AJ13" s="33">
        <f t="shared" si="3"/>
        <v>378.68771496162174</v>
      </c>
      <c r="AK13" s="33">
        <f t="shared" si="4"/>
        <v>381.04493204752606</v>
      </c>
      <c r="AL13" s="33">
        <f t="shared" si="5"/>
        <v>383.40214913343038</v>
      </c>
      <c r="AM13" s="33">
        <f t="shared" si="6"/>
        <v>-0.30499923870127077</v>
      </c>
      <c r="AN13" s="33">
        <f t="shared" ca="1" si="7"/>
        <v>23.111614991834628</v>
      </c>
      <c r="AO13" s="11">
        <f t="shared" ca="1" si="1"/>
        <v>-2.2805679721522587E-3</v>
      </c>
      <c r="AP13" s="61">
        <f t="shared" si="8"/>
        <v>4.124127957365247E-3</v>
      </c>
      <c r="AQ13" s="46">
        <f t="shared" si="9"/>
        <v>5.149993896484375</v>
      </c>
    </row>
    <row r="14" spans="1:48">
      <c r="A14" s="14" t="str">
        <f>'data organization'!S15</f>
        <v>12:2:3.26:HI</v>
      </c>
      <c r="B14">
        <v>380.39993286132812</v>
      </c>
      <c r="C14">
        <v>382.39993286132812</v>
      </c>
      <c r="D14">
        <v>382.39993286132812</v>
      </c>
      <c r="E14">
        <v>382.39993286132812</v>
      </c>
      <c r="F14">
        <v>382.39993286132812</v>
      </c>
      <c r="G14">
        <v>382.39993286132812</v>
      </c>
      <c r="H14">
        <v>382.39993286132812</v>
      </c>
      <c r="I14">
        <v>381.84991455078125</v>
      </c>
      <c r="J14">
        <v>382.39993286132812</v>
      </c>
      <c r="K14">
        <v>382.39993286132812</v>
      </c>
      <c r="L14">
        <v>382.39993286132812</v>
      </c>
      <c r="M14">
        <v>381.59991455078125</v>
      </c>
      <c r="N14">
        <v>382.39993286132812</v>
      </c>
      <c r="O14">
        <v>379.2999267578125</v>
      </c>
      <c r="P14">
        <v>378.39993286132812</v>
      </c>
      <c r="Q14">
        <v>378.39993286132812</v>
      </c>
      <c r="R14">
        <v>381.39993286132813</v>
      </c>
      <c r="S14">
        <v>382.39993286132812</v>
      </c>
      <c r="T14">
        <v>382.39993286132812</v>
      </c>
      <c r="U14">
        <v>381.39993286132813</v>
      </c>
      <c r="V14">
        <v>382.39993286132812</v>
      </c>
      <c r="W14">
        <v>382.19992065429687</v>
      </c>
      <c r="X14">
        <v>382.49993896484375</v>
      </c>
      <c r="Y14"/>
      <c r="Z14">
        <v>378.39993286132812</v>
      </c>
      <c r="AA14">
        <v>378.39993286132812</v>
      </c>
      <c r="AB14">
        <v>382.39993286132812</v>
      </c>
      <c r="AC14">
        <v>378.39993286132812</v>
      </c>
      <c r="AD14">
        <v>378.39993286132812</v>
      </c>
      <c r="AE14">
        <v>382.39993286132812</v>
      </c>
      <c r="AF14">
        <v>382.39993286132812</v>
      </c>
      <c r="AG14">
        <v>382.39993286132812</v>
      </c>
      <c r="AH14" s="13">
        <f t="shared" si="10"/>
        <v>3.26</v>
      </c>
      <c r="AI14" s="33">
        <f t="shared" si="2"/>
        <v>1.6168383844769776</v>
      </c>
      <c r="AJ14" s="33">
        <f t="shared" si="3"/>
        <v>378.92467370951186</v>
      </c>
      <c r="AK14" s="33">
        <f t="shared" si="4"/>
        <v>381.34993128622733</v>
      </c>
      <c r="AL14" s="33">
        <f t="shared" si="5"/>
        <v>383.7751888629428</v>
      </c>
      <c r="AM14" s="33">
        <f t="shared" si="6"/>
        <v>1.2241919732862812</v>
      </c>
      <c r="AN14" s="33">
        <f t="shared" ca="1" si="7"/>
        <v>23.135344069942409</v>
      </c>
      <c r="AO14" s="11">
        <f t="shared" ca="1" si="1"/>
        <v>-1.2561928975153291E-3</v>
      </c>
      <c r="AP14" s="61">
        <f t="shared" si="8"/>
        <v>4.2397762575272051E-3</v>
      </c>
      <c r="AQ14" s="46">
        <f t="shared" si="9"/>
        <v>4.100006103515625</v>
      </c>
    </row>
    <row r="15" spans="1:48">
      <c r="A15" s="14" t="str">
        <f>'data organization'!S16</f>
        <v>13:2:3.24:HI</v>
      </c>
      <c r="B15">
        <v>378.39993286132812</v>
      </c>
      <c r="C15">
        <v>380.39993286132812</v>
      </c>
      <c r="D15">
        <v>380.39993286132812</v>
      </c>
      <c r="E15">
        <v>380.39993286132812</v>
      </c>
      <c r="F15">
        <v>380.39993286132812</v>
      </c>
      <c r="G15">
        <v>380.39993286132812</v>
      </c>
      <c r="H15">
        <v>380.39993286132812</v>
      </c>
      <c r="I15">
        <v>379.39993286132812</v>
      </c>
      <c r="J15">
        <v>379.99993896484375</v>
      </c>
      <c r="K15">
        <v>380.39993286132812</v>
      </c>
      <c r="L15">
        <v>380.39993286132812</v>
      </c>
      <c r="M15">
        <v>380.39993286132812</v>
      </c>
      <c r="N15">
        <v>380.39993286132812</v>
      </c>
      <c r="O15">
        <v>379.89993286132812</v>
      </c>
      <c r="P15">
        <v>379.39993286132812</v>
      </c>
      <c r="Q15">
        <v>379.39993286132812</v>
      </c>
      <c r="R15">
        <v>379.39993286132812</v>
      </c>
      <c r="S15">
        <v>380.39993286132812</v>
      </c>
      <c r="T15">
        <v>380.39993286132812</v>
      </c>
      <c r="U15">
        <v>379.39993286132812</v>
      </c>
      <c r="V15">
        <v>380.39993286132812</v>
      </c>
      <c r="W15">
        <v>380.39993286132812</v>
      </c>
      <c r="X15">
        <v>379.7999267578125</v>
      </c>
      <c r="Y15"/>
      <c r="Z15">
        <v>380.39993286132812</v>
      </c>
      <c r="AA15">
        <v>380.39993286132812</v>
      </c>
      <c r="AB15">
        <v>380.39993286132812</v>
      </c>
      <c r="AC15">
        <v>380.39993286132812</v>
      </c>
      <c r="AD15">
        <v>380.39993286132812</v>
      </c>
      <c r="AE15">
        <v>380.39993286132812</v>
      </c>
      <c r="AF15">
        <v>380.39993286132812</v>
      </c>
      <c r="AG15">
        <v>380.39993286132812</v>
      </c>
      <c r="AH15" s="13">
        <f t="shared" si="10"/>
        <v>3.2399999999999998</v>
      </c>
      <c r="AI15" s="33">
        <f t="shared" si="2"/>
        <v>0.49797447324772354</v>
      </c>
      <c r="AJ15" s="33">
        <f t="shared" si="3"/>
        <v>379.37877760306947</v>
      </c>
      <c r="AK15" s="33">
        <f t="shared" si="4"/>
        <v>380.12573931294105</v>
      </c>
      <c r="AL15" s="33">
        <f t="shared" si="5"/>
        <v>380.87270102281263</v>
      </c>
      <c r="AM15" s="33">
        <f t="shared" si="6"/>
        <v>1.9725814327117064</v>
      </c>
      <c r="AN15" s="33">
        <f t="shared" ca="1" si="7"/>
        <v>23.184485478861657</v>
      </c>
      <c r="AO15" s="11">
        <f t="shared" ca="1" si="1"/>
        <v>8.6522261642785203E-4</v>
      </c>
      <c r="AP15" s="61">
        <f t="shared" si="8"/>
        <v>1.3100256618975301E-3</v>
      </c>
      <c r="AQ15" s="46">
        <f t="shared" si="9"/>
        <v>2</v>
      </c>
    </row>
    <row r="16" spans="1:48">
      <c r="A16" s="14" t="str">
        <f>'data organization'!S17</f>
        <v>14:2:3.22:HI</v>
      </c>
      <c r="B16">
        <v>376.39993286132812</v>
      </c>
      <c r="C16">
        <v>378.39993286132812</v>
      </c>
      <c r="D16">
        <v>378.39993286132812</v>
      </c>
      <c r="E16">
        <v>378.39993286132812</v>
      </c>
      <c r="F16">
        <v>378.39993286132812</v>
      </c>
      <c r="G16">
        <v>378.39993286132812</v>
      </c>
      <c r="H16">
        <v>378.39993286132812</v>
      </c>
      <c r="I16">
        <v>377.64993286132812</v>
      </c>
      <c r="J16">
        <v>378.39993286132812</v>
      </c>
      <c r="K16">
        <v>378.39993286132812</v>
      </c>
      <c r="L16">
        <v>378.39993286132812</v>
      </c>
      <c r="M16">
        <v>378.39993286132812</v>
      </c>
      <c r="N16">
        <v>378.39993286132812</v>
      </c>
      <c r="O16">
        <v>377.59991455078125</v>
      </c>
      <c r="P16">
        <v>377.39993286132812</v>
      </c>
      <c r="Q16">
        <v>377.39993286132812</v>
      </c>
      <c r="R16">
        <v>377.39993286132812</v>
      </c>
      <c r="S16">
        <v>378.39993286132812</v>
      </c>
      <c r="T16">
        <v>378.39993286132812</v>
      </c>
      <c r="U16">
        <v>377.39993286132812</v>
      </c>
      <c r="V16">
        <v>378.39993286132812</v>
      </c>
      <c r="W16">
        <v>378.39993286132812</v>
      </c>
      <c r="X16">
        <v>378.2999267578125</v>
      </c>
      <c r="Y16"/>
      <c r="Z16">
        <v>378.39993286132812</v>
      </c>
      <c r="AA16">
        <v>378.39993286132812</v>
      </c>
      <c r="AB16">
        <v>378.39993286132812</v>
      </c>
      <c r="AC16">
        <v>378.39993286132812</v>
      </c>
      <c r="AD16">
        <v>378.39993286132812</v>
      </c>
      <c r="AE16">
        <v>378.39993286132812</v>
      </c>
      <c r="AF16">
        <v>378.39993286132812</v>
      </c>
      <c r="AG16">
        <v>378.39993286132812</v>
      </c>
      <c r="AH16" s="13">
        <f t="shared" si="10"/>
        <v>3.2199999999999998</v>
      </c>
      <c r="AI16" s="33">
        <f t="shared" si="2"/>
        <v>0.49412197845488515</v>
      </c>
      <c r="AJ16" s="33">
        <f t="shared" si="3"/>
        <v>377.41197491254701</v>
      </c>
      <c r="AK16" s="33">
        <f t="shared" si="4"/>
        <v>378.15315788022934</v>
      </c>
      <c r="AL16" s="33">
        <f t="shared" si="5"/>
        <v>378.89434084791168</v>
      </c>
      <c r="AM16" s="33">
        <f t="shared" si="6"/>
        <v>2.2612905194682753</v>
      </c>
      <c r="AN16" s="33">
        <f t="shared" ca="1" si="7"/>
        <v>23.191320004175129</v>
      </c>
      <c r="AO16" s="11">
        <f t="shared" ca="1" si="1"/>
        <v>1.1602664165406562E-3</v>
      </c>
      <c r="AP16" s="61">
        <f t="shared" si="8"/>
        <v>1.3066715645711625E-3</v>
      </c>
      <c r="AQ16" s="46">
        <f t="shared" si="9"/>
        <v>2</v>
      </c>
    </row>
    <row r="17" spans="1:43">
      <c r="A17" s="14" t="str">
        <f>'data organization'!S18</f>
        <v>15:2:3.2:HI</v>
      </c>
      <c r="B17">
        <v>374.39993286132812</v>
      </c>
      <c r="C17">
        <v>376.39993286132812</v>
      </c>
      <c r="D17">
        <v>376.39993286132812</v>
      </c>
      <c r="E17">
        <v>376.39993286132812</v>
      </c>
      <c r="F17">
        <v>376.39993286132812</v>
      </c>
      <c r="G17">
        <v>375.39993286132812</v>
      </c>
      <c r="H17">
        <v>375.64993286132812</v>
      </c>
      <c r="I17">
        <v>375.39993286132812</v>
      </c>
      <c r="J17">
        <v>375.39993286132812</v>
      </c>
      <c r="K17">
        <v>376.39993286132812</v>
      </c>
      <c r="L17">
        <v>376.39993286132812</v>
      </c>
      <c r="M17">
        <v>376.2999267578125</v>
      </c>
      <c r="N17">
        <v>376.39993286132812</v>
      </c>
      <c r="O17">
        <v>375.39993286132812</v>
      </c>
      <c r="P17">
        <v>375.39993286132812</v>
      </c>
      <c r="Q17">
        <v>375.39993286132812</v>
      </c>
      <c r="R17">
        <v>375.39993286132812</v>
      </c>
      <c r="S17">
        <v>375.39993286132812</v>
      </c>
      <c r="T17">
        <v>375.39993286132812</v>
      </c>
      <c r="U17">
        <v>375.39993286132812</v>
      </c>
      <c r="V17">
        <v>376.2999267578125</v>
      </c>
      <c r="W17">
        <v>375.39993286132812</v>
      </c>
      <c r="X17">
        <v>375.59991455078125</v>
      </c>
      <c r="Y17"/>
      <c r="Z17">
        <v>376.39993286132812</v>
      </c>
      <c r="AA17">
        <v>376.39993286132812</v>
      </c>
      <c r="AB17">
        <v>376.39993286132812</v>
      </c>
      <c r="AC17">
        <v>376.39993286132812</v>
      </c>
      <c r="AD17">
        <v>376.39993286132812</v>
      </c>
      <c r="AE17">
        <v>375.39993286132812</v>
      </c>
      <c r="AF17">
        <v>376.39993286132812</v>
      </c>
      <c r="AG17">
        <v>376.39993286132812</v>
      </c>
      <c r="AH17" s="13">
        <f t="shared" si="10"/>
        <v>3.1999999999999997</v>
      </c>
      <c r="AI17" s="33">
        <f t="shared" si="2"/>
        <v>0.55439109540202158</v>
      </c>
      <c r="AJ17" s="33">
        <f t="shared" si="3"/>
        <v>375.06028071765803</v>
      </c>
      <c r="AK17" s="33">
        <f t="shared" si="4"/>
        <v>375.89186736076107</v>
      </c>
      <c r="AL17" s="33">
        <f t="shared" si="5"/>
        <v>376.72345400386411</v>
      </c>
      <c r="AM17" s="33">
        <f t="shared" si="6"/>
        <v>2.3935477964339498</v>
      </c>
      <c r="AN17" s="33">
        <f t="shared" ca="1" si="7"/>
        <v>23.18512870055255</v>
      </c>
      <c r="AO17" s="11">
        <f t="shared" ca="1" si="1"/>
        <v>8.9299024670097538E-4</v>
      </c>
      <c r="AP17" s="61">
        <f t="shared" si="8"/>
        <v>1.4748685554027868E-3</v>
      </c>
      <c r="AQ17" s="46">
        <f t="shared" si="9"/>
        <v>2</v>
      </c>
    </row>
    <row r="18" spans="1:43">
      <c r="A18" s="14" t="str">
        <f>'data organization'!S19</f>
        <v>16:2:3.18:HI</v>
      </c>
      <c r="B18">
        <v>372.39993286132812</v>
      </c>
      <c r="C18">
        <v>373.39993286132812</v>
      </c>
      <c r="D18">
        <v>374.39993286132812</v>
      </c>
      <c r="E18">
        <v>373.39993286132812</v>
      </c>
      <c r="F18">
        <v>374.39993286132812</v>
      </c>
      <c r="G18">
        <v>373.39993286132812</v>
      </c>
      <c r="H18">
        <v>373.39993286132812</v>
      </c>
      <c r="I18">
        <v>373.39993286132812</v>
      </c>
      <c r="J18">
        <v>373.39993286132812</v>
      </c>
      <c r="K18">
        <v>374.39993286132812</v>
      </c>
      <c r="L18">
        <v>373.39993286132812</v>
      </c>
      <c r="M18">
        <v>373.39993286132812</v>
      </c>
      <c r="N18">
        <v>373.39993286132812</v>
      </c>
      <c r="O18">
        <v>373.39993286132812</v>
      </c>
      <c r="P18">
        <v>373.39993286132812</v>
      </c>
      <c r="Q18">
        <v>373.39993286132812</v>
      </c>
      <c r="R18">
        <v>373.39993286132812</v>
      </c>
      <c r="S18">
        <v>373.39993286132812</v>
      </c>
      <c r="T18">
        <v>373.39993286132812</v>
      </c>
      <c r="U18">
        <v>373.39993286132812</v>
      </c>
      <c r="V18">
        <v>373.39993286132812</v>
      </c>
      <c r="W18">
        <v>373.39993286132812</v>
      </c>
      <c r="X18">
        <v>373.59991455078125</v>
      </c>
      <c r="Y18"/>
      <c r="Z18">
        <v>373.39993286132812</v>
      </c>
      <c r="AA18">
        <v>374.24993896484375</v>
      </c>
      <c r="AB18">
        <v>373.39993286132812</v>
      </c>
      <c r="AC18">
        <v>373.39993286132812</v>
      </c>
      <c r="AD18">
        <v>373.39993286132812</v>
      </c>
      <c r="AE18">
        <v>373.39993286132812</v>
      </c>
      <c r="AF18">
        <v>373.39993286132812</v>
      </c>
      <c r="AG18">
        <v>373.39993286132812</v>
      </c>
      <c r="AH18" s="13">
        <f t="shared" si="10"/>
        <v>3.1799999999999997</v>
      </c>
      <c r="AI18" s="33">
        <f t="shared" si="2"/>
        <v>0.38567796622713513</v>
      </c>
      <c r="AJ18" s="33">
        <f t="shared" si="3"/>
        <v>372.91980261498639</v>
      </c>
      <c r="AK18" s="33">
        <f t="shared" si="4"/>
        <v>373.49831956432712</v>
      </c>
      <c r="AL18" s="33">
        <f t="shared" si="5"/>
        <v>374.07683651366784</v>
      </c>
      <c r="AM18" s="33">
        <f t="shared" si="6"/>
        <v>2.1274187641758999</v>
      </c>
      <c r="AN18" s="33">
        <f t="shared" ca="1" si="7"/>
        <v>23.17133210869849</v>
      </c>
      <c r="AO18" s="11">
        <f t="shared" ca="1" si="1"/>
        <v>2.9739674129602989E-4</v>
      </c>
      <c r="AP18" s="61">
        <f t="shared" si="8"/>
        <v>1.0326096424664378E-3</v>
      </c>
      <c r="AQ18" s="46">
        <f t="shared" si="9"/>
        <v>2</v>
      </c>
    </row>
    <row r="19" spans="1:43">
      <c r="A19" s="14" t="str">
        <f>'data organization'!S20</f>
        <v>17:2:3.16:HI</v>
      </c>
      <c r="B19">
        <v>370.39993286132813</v>
      </c>
      <c r="C19">
        <v>371.39993286132812</v>
      </c>
      <c r="D19">
        <v>371.39993286132812</v>
      </c>
      <c r="E19">
        <v>371.39993286132812</v>
      </c>
      <c r="F19">
        <v>371.39993286132812</v>
      </c>
      <c r="G19">
        <v>371.39993286132812</v>
      </c>
      <c r="H19">
        <v>371.39993286132812</v>
      </c>
      <c r="I19">
        <v>371.39993286132812</v>
      </c>
      <c r="J19">
        <v>371.39993286132812</v>
      </c>
      <c r="K19">
        <v>371.39993286132812</v>
      </c>
      <c r="L19">
        <v>371.39993286132812</v>
      </c>
      <c r="M19">
        <v>371.39993286132812</v>
      </c>
      <c r="N19">
        <v>371.39993286132812</v>
      </c>
      <c r="O19">
        <v>371.39993286132812</v>
      </c>
      <c r="P19">
        <v>371.39993286132812</v>
      </c>
      <c r="Q19">
        <v>371.39993286132812</v>
      </c>
      <c r="R19">
        <v>371.39993286132812</v>
      </c>
      <c r="S19">
        <v>371.39993286132812</v>
      </c>
      <c r="T19">
        <v>371.39993286132812</v>
      </c>
      <c r="U19">
        <v>371.39993286132812</v>
      </c>
      <c r="V19">
        <v>371.39993286132812</v>
      </c>
      <c r="W19">
        <v>371.39993286132812</v>
      </c>
      <c r="X19">
        <v>371.49993896484375</v>
      </c>
      <c r="Y19"/>
      <c r="Z19">
        <v>371.39993286132812</v>
      </c>
      <c r="AA19">
        <v>371.39993286132812</v>
      </c>
      <c r="AB19">
        <v>371.39993286132812</v>
      </c>
      <c r="AC19">
        <v>371.39993286132812</v>
      </c>
      <c r="AD19">
        <v>371.39993286132812</v>
      </c>
      <c r="AE19">
        <v>371.39993286132812</v>
      </c>
      <c r="AF19">
        <v>371.39993286132812</v>
      </c>
      <c r="AG19">
        <v>371.39993286132812</v>
      </c>
      <c r="AH19" s="13">
        <f t="shared" si="10"/>
        <v>3.1599999999999997</v>
      </c>
      <c r="AI19" s="33">
        <f t="shared" si="2"/>
        <v>0.18109597297922764</v>
      </c>
      <c r="AJ19" s="33">
        <f t="shared" si="3"/>
        <v>371.09925684068236</v>
      </c>
      <c r="AK19" s="33">
        <f t="shared" si="4"/>
        <v>371.37090080015122</v>
      </c>
      <c r="AL19" s="33">
        <f t="shared" si="5"/>
        <v>371.64254475962008</v>
      </c>
      <c r="AM19" s="33">
        <f t="shared" si="6"/>
        <v>2.1000001968876063</v>
      </c>
      <c r="AN19" s="33">
        <f t="shared" ca="1" si="7"/>
        <v>23.178717367744266</v>
      </c>
      <c r="AO19" s="11">
        <f t="shared" ca="1" si="1"/>
        <v>6.1621550247448198E-4</v>
      </c>
      <c r="AP19" s="61">
        <f t="shared" si="8"/>
        <v>4.8764179581394358E-4</v>
      </c>
      <c r="AQ19" s="46">
        <f t="shared" si="9"/>
        <v>1.100006103515625</v>
      </c>
    </row>
    <row r="20" spans="1:43">
      <c r="A20" s="14" t="str">
        <f>'data organization'!S21</f>
        <v>18:2:3.14:HI</v>
      </c>
      <c r="B20">
        <v>367.39993286132813</v>
      </c>
      <c r="C20">
        <v>369.39993286132812</v>
      </c>
      <c r="D20">
        <v>369.39993286132812</v>
      </c>
      <c r="E20">
        <v>369.39993286132812</v>
      </c>
      <c r="F20">
        <v>369.39993286132812</v>
      </c>
      <c r="G20">
        <v>369.39993286132812</v>
      </c>
      <c r="H20">
        <v>369.39993286132812</v>
      </c>
      <c r="I20">
        <v>369.39993286132812</v>
      </c>
      <c r="J20">
        <v>369.39993286132812</v>
      </c>
      <c r="K20">
        <v>369.39993286132812</v>
      </c>
      <c r="L20">
        <v>369.39993286132812</v>
      </c>
      <c r="M20">
        <v>369.39993286132812</v>
      </c>
      <c r="N20">
        <v>369.39993286132812</v>
      </c>
      <c r="O20">
        <v>369.39993286132812</v>
      </c>
      <c r="P20">
        <v>369.39993286132812</v>
      </c>
      <c r="Q20">
        <v>369.39993286132812</v>
      </c>
      <c r="R20">
        <v>368.39993286132812</v>
      </c>
      <c r="S20">
        <v>369.39993286132812</v>
      </c>
      <c r="T20">
        <v>369.39993286132812</v>
      </c>
      <c r="U20">
        <v>368.39993286132812</v>
      </c>
      <c r="V20">
        <v>369.39993286132812</v>
      </c>
      <c r="W20">
        <v>369.39993286132812</v>
      </c>
      <c r="X20">
        <v>369.39993286132812</v>
      </c>
      <c r="Y20"/>
      <c r="Z20">
        <v>369.39993286132812</v>
      </c>
      <c r="AA20">
        <v>369.39993286132812</v>
      </c>
      <c r="AB20">
        <v>369.39993286132812</v>
      </c>
      <c r="AC20">
        <v>369.39993286132812</v>
      </c>
      <c r="AD20">
        <v>369.39993286132812</v>
      </c>
      <c r="AE20">
        <v>369.39993286132812</v>
      </c>
      <c r="AF20">
        <v>369.39993286132812</v>
      </c>
      <c r="AG20">
        <v>369.39993286132812</v>
      </c>
      <c r="AH20" s="13">
        <f t="shared" si="10"/>
        <v>3.1399999999999997</v>
      </c>
      <c r="AI20" s="33">
        <f t="shared" si="2"/>
        <v>0.42754613660367824</v>
      </c>
      <c r="AJ20" s="33">
        <f t="shared" si="3"/>
        <v>368.62958139835808</v>
      </c>
      <c r="AK20" s="33">
        <f t="shared" si="4"/>
        <v>369.27090060326361</v>
      </c>
      <c r="AL20" s="33">
        <f t="shared" si="5"/>
        <v>369.91221980816914</v>
      </c>
      <c r="AM20" s="33">
        <f t="shared" si="6"/>
        <v>2.2725810389364938</v>
      </c>
      <c r="AN20" s="33">
        <f t="shared" ca="1" si="7"/>
        <v>23.19080203892219</v>
      </c>
      <c r="AO20" s="11">
        <f t="shared" ca="1" si="1"/>
        <v>1.1379060579870259E-3</v>
      </c>
      <c r="AP20" s="61">
        <f t="shared" si="8"/>
        <v>1.1578116117603977E-3</v>
      </c>
      <c r="AQ20" s="46">
        <f t="shared" si="9"/>
        <v>2</v>
      </c>
    </row>
    <row r="21" spans="1:43">
      <c r="A21" s="14" t="str">
        <f>'data organization'!S22</f>
        <v>19:2:3.12:HI</v>
      </c>
      <c r="B21">
        <v>365.39993286132812</v>
      </c>
      <c r="C21">
        <v>367.39993286132813</v>
      </c>
      <c r="D21">
        <v>367.39993286132813</v>
      </c>
      <c r="E21">
        <v>367.39993286132813</v>
      </c>
      <c r="F21">
        <v>367.39993286132813</v>
      </c>
      <c r="G21">
        <v>367.19992065429687</v>
      </c>
      <c r="H21">
        <v>367.39993286132813</v>
      </c>
      <c r="I21">
        <v>366.39993286132812</v>
      </c>
      <c r="J21">
        <v>366.39993286132812</v>
      </c>
      <c r="K21">
        <v>367.39993286132813</v>
      </c>
      <c r="L21">
        <v>367.39993286132813</v>
      </c>
      <c r="M21">
        <v>367.39993286132813</v>
      </c>
      <c r="N21">
        <v>367.39993286132813</v>
      </c>
      <c r="O21">
        <v>366.39993286132812</v>
      </c>
      <c r="P21">
        <v>366.39993286132812</v>
      </c>
      <c r="Q21">
        <v>366.39993286132812</v>
      </c>
      <c r="R21">
        <v>366.39993286132812</v>
      </c>
      <c r="S21">
        <v>366.39993286132812</v>
      </c>
      <c r="T21">
        <v>366.39993286132812</v>
      </c>
      <c r="U21">
        <v>366.39993286132812</v>
      </c>
      <c r="V21">
        <v>367.39993286132813</v>
      </c>
      <c r="W21">
        <v>367.39993286132813</v>
      </c>
      <c r="X21">
        <v>366.39993286132812</v>
      </c>
      <c r="Y21"/>
      <c r="Z21">
        <v>367.39993286132813</v>
      </c>
      <c r="AA21">
        <v>367.39993286132813</v>
      </c>
      <c r="AB21">
        <v>367.39993286132813</v>
      </c>
      <c r="AC21">
        <v>367.39993286132813</v>
      </c>
      <c r="AD21">
        <v>367.39993286132813</v>
      </c>
      <c r="AE21">
        <v>367.14993286132813</v>
      </c>
      <c r="AF21">
        <v>367.39993286132813</v>
      </c>
      <c r="AG21">
        <v>367.39993286132813</v>
      </c>
      <c r="AH21" s="13">
        <f t="shared" si="10"/>
        <v>3.1199999999999997</v>
      </c>
      <c r="AI21" s="33">
        <f t="shared" si="2"/>
        <v>0.55083011394297388</v>
      </c>
      <c r="AJ21" s="33">
        <f t="shared" si="3"/>
        <v>366.17207439341269</v>
      </c>
      <c r="AK21" s="33">
        <f t="shared" si="4"/>
        <v>366.99831956432712</v>
      </c>
      <c r="AL21" s="33">
        <f t="shared" si="5"/>
        <v>367.82456473524155</v>
      </c>
      <c r="AM21" s="33">
        <f t="shared" si="6"/>
        <v>2.6306447675151503</v>
      </c>
      <c r="AN21" s="33">
        <f t="shared" ca="1" si="7"/>
        <v>23.19256042137085</v>
      </c>
      <c r="AO21" s="11">
        <f t="shared" ca="1" si="1"/>
        <v>1.2138147445321934E-3</v>
      </c>
      <c r="AP21" s="61">
        <f t="shared" si="8"/>
        <v>1.5009063654484252E-3</v>
      </c>
      <c r="AQ21" s="46">
        <f t="shared" si="9"/>
        <v>2</v>
      </c>
    </row>
    <row r="22" spans="1:43">
      <c r="A22" s="14" t="str">
        <f>'data organization'!S23</f>
        <v>20:2:3.1:HI</v>
      </c>
      <c r="B22">
        <v>363.39993286132812</v>
      </c>
      <c r="C22">
        <v>364.39993286132813</v>
      </c>
      <c r="D22">
        <v>364.39993286132813</v>
      </c>
      <c r="E22">
        <v>364.39993286132813</v>
      </c>
      <c r="F22">
        <v>364.39993286132813</v>
      </c>
      <c r="G22">
        <v>364.39993286132813</v>
      </c>
      <c r="H22">
        <v>364.39993286132813</v>
      </c>
      <c r="I22">
        <v>364.39993286132813</v>
      </c>
      <c r="J22">
        <v>364.39993286132813</v>
      </c>
      <c r="K22">
        <v>364.39993286132813</v>
      </c>
      <c r="L22">
        <v>364.39993286132813</v>
      </c>
      <c r="M22">
        <v>364.39993286132813</v>
      </c>
      <c r="N22">
        <v>364.39993286132813</v>
      </c>
      <c r="O22">
        <v>364.39993286132813</v>
      </c>
      <c r="P22">
        <v>364.39993286132813</v>
      </c>
      <c r="Q22">
        <v>364.39993286132813</v>
      </c>
      <c r="R22">
        <v>364.39993286132813</v>
      </c>
      <c r="S22">
        <v>364.39993286132813</v>
      </c>
      <c r="T22">
        <v>364.39993286132813</v>
      </c>
      <c r="U22">
        <v>364.39993286132813</v>
      </c>
      <c r="V22">
        <v>364.39993286132813</v>
      </c>
      <c r="W22">
        <v>364.39993286132813</v>
      </c>
      <c r="X22">
        <v>364.39993286132813</v>
      </c>
      <c r="Y22"/>
      <c r="Z22">
        <v>364.39993286132813</v>
      </c>
      <c r="AA22">
        <v>364.39993286132813</v>
      </c>
      <c r="AB22">
        <v>364.39993286132813</v>
      </c>
      <c r="AC22">
        <v>364.39993286132813</v>
      </c>
      <c r="AD22">
        <v>364.39993286132813</v>
      </c>
      <c r="AE22">
        <v>364.39993286132813</v>
      </c>
      <c r="AF22">
        <v>364.39993286132813</v>
      </c>
      <c r="AG22">
        <v>364.39993286132813</v>
      </c>
      <c r="AH22" s="13">
        <f t="shared" si="10"/>
        <v>3.0999999999999996</v>
      </c>
      <c r="AI22" s="33">
        <f t="shared" si="2"/>
        <v>0.17960530202677502</v>
      </c>
      <c r="AJ22" s="33">
        <f t="shared" si="3"/>
        <v>364.0982668437718</v>
      </c>
      <c r="AK22" s="33">
        <f t="shared" si="4"/>
        <v>364.36767479681197</v>
      </c>
      <c r="AL22" s="33">
        <f t="shared" si="5"/>
        <v>364.63708274985214</v>
      </c>
      <c r="AM22" s="33">
        <f t="shared" si="6"/>
        <v>2.0854836740801375</v>
      </c>
      <c r="AN22" s="33">
        <f t="shared" ca="1" si="7"/>
        <v>23.175277196450285</v>
      </c>
      <c r="AO22" s="11">
        <f t="shared" ca="1" si="1"/>
        <v>4.6770464545642376E-4</v>
      </c>
      <c r="AP22" s="61">
        <f t="shared" si="8"/>
        <v>4.9292325980050547E-4</v>
      </c>
      <c r="AQ22" s="46">
        <f t="shared" si="9"/>
        <v>1</v>
      </c>
    </row>
    <row r="23" spans="1:43">
      <c r="A23" s="14" t="str">
        <f>'data organization'!S24</f>
        <v>21:2:3.08:HI</v>
      </c>
      <c r="B23">
        <v>360.64993286132812</v>
      </c>
      <c r="C23">
        <v>362.39993286132812</v>
      </c>
      <c r="D23">
        <v>362.39993286132812</v>
      </c>
      <c r="E23">
        <v>362.39993286132812</v>
      </c>
      <c r="F23">
        <v>362.39993286132812</v>
      </c>
      <c r="G23">
        <v>362.39993286132812</v>
      </c>
      <c r="H23">
        <v>362.39993286132812</v>
      </c>
      <c r="I23">
        <v>362.39993286132812</v>
      </c>
      <c r="J23">
        <v>362.39993286132812</v>
      </c>
      <c r="K23">
        <v>362.39993286132812</v>
      </c>
      <c r="L23">
        <v>362.39993286132812</v>
      </c>
      <c r="M23">
        <v>362.39993286132812</v>
      </c>
      <c r="N23">
        <v>362.39993286132812</v>
      </c>
      <c r="O23">
        <v>362.39993286132812</v>
      </c>
      <c r="P23">
        <v>362.39993286132812</v>
      </c>
      <c r="Q23">
        <v>362.39993286132812</v>
      </c>
      <c r="R23">
        <v>361.39993286132812</v>
      </c>
      <c r="S23">
        <v>362.49993896484375</v>
      </c>
      <c r="T23">
        <v>362.39993286132812</v>
      </c>
      <c r="U23">
        <v>361.39993286132812</v>
      </c>
      <c r="V23">
        <v>362.39993286132812</v>
      </c>
      <c r="W23">
        <v>362.39993286132812</v>
      </c>
      <c r="X23">
        <v>362.39993286132812</v>
      </c>
      <c r="Y23"/>
      <c r="Z23">
        <v>362.39993286132812</v>
      </c>
      <c r="AA23">
        <v>362.39993286132812</v>
      </c>
      <c r="AB23">
        <v>362.39993286132812</v>
      </c>
      <c r="AC23">
        <v>362.39993286132812</v>
      </c>
      <c r="AD23">
        <v>362.39993286132812</v>
      </c>
      <c r="AE23">
        <v>362.39993286132812</v>
      </c>
      <c r="AF23">
        <v>362.39993286132812</v>
      </c>
      <c r="AG23">
        <v>362.39993286132812</v>
      </c>
      <c r="AH23" s="13">
        <f t="shared" si="10"/>
        <v>3.0799999999999996</v>
      </c>
      <c r="AI23" s="33">
        <f t="shared" si="2"/>
        <v>0.39339312794805026</v>
      </c>
      <c r="AJ23" s="33">
        <f t="shared" si="3"/>
        <v>361.69210143080977</v>
      </c>
      <c r="AK23" s="33">
        <f t="shared" si="4"/>
        <v>362.28219112273183</v>
      </c>
      <c r="AL23" s="33">
        <f t="shared" si="5"/>
        <v>362.87228081465389</v>
      </c>
      <c r="AM23" s="33">
        <f t="shared" si="6"/>
        <v>2.2580655005669996</v>
      </c>
      <c r="AN23" s="33">
        <f t="shared" ca="1" si="7"/>
        <v>23.190104702196919</v>
      </c>
      <c r="AO23" s="11">
        <f t="shared" ca="1" si="1"/>
        <v>1.1078023027231154E-3</v>
      </c>
      <c r="AP23" s="61">
        <f t="shared" si="8"/>
        <v>1.0858748720959867E-3</v>
      </c>
      <c r="AQ23" s="46">
        <f t="shared" si="9"/>
        <v>1.850006103515625</v>
      </c>
    </row>
    <row r="24" spans="1:43">
      <c r="A24" s="14" t="str">
        <f>'data organization'!S25</f>
        <v>22:2:3.06:HI</v>
      </c>
      <c r="B24">
        <v>358.39993286132812</v>
      </c>
      <c r="C24">
        <v>360.39993286132812</v>
      </c>
      <c r="D24">
        <v>360.39993286132812</v>
      </c>
      <c r="E24">
        <v>360.39993286132812</v>
      </c>
      <c r="F24">
        <v>360.39993286132812</v>
      </c>
      <c r="G24">
        <v>360.39993286132812</v>
      </c>
      <c r="H24">
        <v>360.39993286132812</v>
      </c>
      <c r="I24">
        <v>359.39993286132812</v>
      </c>
      <c r="J24">
        <v>359.64993286132812</v>
      </c>
      <c r="K24">
        <v>360.39993286132812</v>
      </c>
      <c r="L24">
        <v>360.39993286132812</v>
      </c>
      <c r="M24">
        <v>360.39993286132812</v>
      </c>
      <c r="N24">
        <v>360.39993286132812</v>
      </c>
      <c r="O24">
        <v>359.39993286132812</v>
      </c>
      <c r="P24">
        <v>359.39993286132812</v>
      </c>
      <c r="Q24">
        <v>359.39993286132812</v>
      </c>
      <c r="R24">
        <v>359.39993286132812</v>
      </c>
      <c r="S24">
        <v>359.5499267578125</v>
      </c>
      <c r="T24">
        <v>359.39993286132812</v>
      </c>
      <c r="U24">
        <v>359.39993286132812</v>
      </c>
      <c r="V24">
        <v>360.39993286132812</v>
      </c>
      <c r="W24">
        <v>360.39993286132812</v>
      </c>
      <c r="X24">
        <v>359.39993286132812</v>
      </c>
      <c r="Y24"/>
      <c r="Z24">
        <v>360.39993286132812</v>
      </c>
      <c r="AA24">
        <v>360.39993286132812</v>
      </c>
      <c r="AB24">
        <v>360.39993286132812</v>
      </c>
      <c r="AC24">
        <v>360.39993286132812</v>
      </c>
      <c r="AD24">
        <v>360.39993286132812</v>
      </c>
      <c r="AE24">
        <v>360.34991455078125</v>
      </c>
      <c r="AF24">
        <v>360.39993286132812</v>
      </c>
      <c r="AG24">
        <v>360.39993286132812</v>
      </c>
      <c r="AH24" s="13">
        <f t="shared" si="10"/>
        <v>3.0599999999999996</v>
      </c>
      <c r="AI24" s="33">
        <f t="shared" si="2"/>
        <v>0.54495714498695003</v>
      </c>
      <c r="AJ24" s="33">
        <f t="shared" si="3"/>
        <v>359.20668990468442</v>
      </c>
      <c r="AK24" s="33">
        <f t="shared" si="4"/>
        <v>360.02412562216483</v>
      </c>
      <c r="AL24" s="33">
        <f t="shared" si="5"/>
        <v>360.84156133964524</v>
      </c>
      <c r="AM24" s="33">
        <f t="shared" si="6"/>
        <v>2.6532248220136125</v>
      </c>
      <c r="AN24" s="33">
        <f t="shared" ca="1" si="7"/>
        <v>23.201482259842379</v>
      </c>
      <c r="AO24" s="11">
        <f t="shared" ca="1" si="1"/>
        <v>1.5989670420069046E-3</v>
      </c>
      <c r="AP24" s="61">
        <f t="shared" si="8"/>
        <v>1.5136684077635041E-3</v>
      </c>
      <c r="AQ24" s="46">
        <f t="shared" si="9"/>
        <v>2</v>
      </c>
    </row>
    <row r="25" spans="1:43">
      <c r="A25" s="14" t="str">
        <f>'data organization'!S26</f>
        <v>23:2:3.04:HI</v>
      </c>
      <c r="B25">
        <v>356.39993286132812</v>
      </c>
      <c r="C25">
        <v>357.39993286132812</v>
      </c>
      <c r="D25">
        <v>357.39993286132812</v>
      </c>
      <c r="E25">
        <v>357.39993286132812</v>
      </c>
      <c r="F25">
        <v>357.39993286132812</v>
      </c>
      <c r="G25">
        <v>357.39993286132812</v>
      </c>
      <c r="H25">
        <v>357.39993286132812</v>
      </c>
      <c r="I25">
        <v>357.39993286132812</v>
      </c>
      <c r="J25">
        <v>357.39993286132812</v>
      </c>
      <c r="K25">
        <v>357.39993286132812</v>
      </c>
      <c r="L25">
        <v>357.39993286132812</v>
      </c>
      <c r="M25">
        <v>357.39993286132812</v>
      </c>
      <c r="N25">
        <v>357.39993286132812</v>
      </c>
      <c r="O25">
        <v>357.39993286132812</v>
      </c>
      <c r="P25">
        <v>357.39993286132812</v>
      </c>
      <c r="Q25">
        <v>357.39993286132812</v>
      </c>
      <c r="R25">
        <v>357.39993286132812</v>
      </c>
      <c r="S25">
        <v>357.49993896484375</v>
      </c>
      <c r="T25">
        <v>357.39993286132812</v>
      </c>
      <c r="U25">
        <v>357.39993286132812</v>
      </c>
      <c r="V25">
        <v>357.39993286132812</v>
      </c>
      <c r="W25">
        <v>357.39993286132812</v>
      </c>
      <c r="X25">
        <v>357.39993286132812</v>
      </c>
      <c r="Y25"/>
      <c r="Z25">
        <v>357.39993286132812</v>
      </c>
      <c r="AA25">
        <v>357.39993286132812</v>
      </c>
      <c r="AB25">
        <v>357.39993286132812</v>
      </c>
      <c r="AC25">
        <v>357.39993286132812</v>
      </c>
      <c r="AD25">
        <v>357.39993286132812</v>
      </c>
      <c r="AE25">
        <v>357.39993286132812</v>
      </c>
      <c r="AF25">
        <v>357.39993286132812</v>
      </c>
      <c r="AG25">
        <v>357.39993286132812</v>
      </c>
      <c r="AH25" s="13">
        <f t="shared" si="10"/>
        <v>3.0399999999999996</v>
      </c>
      <c r="AI25" s="33">
        <f t="shared" si="2"/>
        <v>0.18109597297922764</v>
      </c>
      <c r="AJ25" s="33">
        <f t="shared" si="3"/>
        <v>357.09925684068236</v>
      </c>
      <c r="AK25" s="33">
        <f t="shared" si="4"/>
        <v>357.37090080015122</v>
      </c>
      <c r="AL25" s="33">
        <f t="shared" si="5"/>
        <v>357.64254475962008</v>
      </c>
      <c r="AM25" s="33">
        <f t="shared" si="6"/>
        <v>2.1629038164692815</v>
      </c>
      <c r="AN25" s="33">
        <f t="shared" ca="1" si="7"/>
        <v>23.186327252672481</v>
      </c>
      <c r="AO25" s="11">
        <f t="shared" ca="1" si="1"/>
        <v>9.447312756500903E-4</v>
      </c>
      <c r="AP25" s="61">
        <f t="shared" si="8"/>
        <v>5.0674515628931977E-4</v>
      </c>
      <c r="AQ25" s="46">
        <f t="shared" si="9"/>
        <v>1.100006103515625</v>
      </c>
    </row>
    <row r="26" spans="1:43">
      <c r="A26" s="14" t="str">
        <f>'data organization'!S27</f>
        <v>24:2:3.02:HI</v>
      </c>
      <c r="B26">
        <v>353.39993286132813</v>
      </c>
      <c r="C26">
        <v>355.39993286132812</v>
      </c>
      <c r="D26">
        <v>355.39993286132812</v>
      </c>
      <c r="E26">
        <v>355.39993286132812</v>
      </c>
      <c r="F26">
        <v>355.39993286132812</v>
      </c>
      <c r="G26">
        <v>355.39993286132812</v>
      </c>
      <c r="H26">
        <v>355.39993286132812</v>
      </c>
      <c r="I26">
        <v>355.39993286132812</v>
      </c>
      <c r="J26">
        <v>355.39993286132812</v>
      </c>
      <c r="K26">
        <v>355.39993286132812</v>
      </c>
      <c r="L26">
        <v>355.39993286132812</v>
      </c>
      <c r="M26">
        <v>355.39993286132812</v>
      </c>
      <c r="N26">
        <v>355.39993286132812</v>
      </c>
      <c r="O26">
        <v>355.39993286132812</v>
      </c>
      <c r="P26">
        <v>354.39993286132812</v>
      </c>
      <c r="Q26">
        <v>354.39993286132812</v>
      </c>
      <c r="R26">
        <v>354.39993286132812</v>
      </c>
      <c r="S26">
        <v>355.59991455078125</v>
      </c>
      <c r="T26">
        <v>355.49993896484375</v>
      </c>
      <c r="U26">
        <v>354.39993286132812</v>
      </c>
      <c r="V26">
        <v>355.39993286132812</v>
      </c>
      <c r="W26">
        <v>355.39993286132812</v>
      </c>
      <c r="X26">
        <v>355.14993286132812</v>
      </c>
      <c r="Y26"/>
      <c r="Z26">
        <v>355.39993286132812</v>
      </c>
      <c r="AA26">
        <v>355.39993286132812</v>
      </c>
      <c r="AB26">
        <v>355.39993286132812</v>
      </c>
      <c r="AC26">
        <v>355.39993286132812</v>
      </c>
      <c r="AD26">
        <v>355.39993286132812</v>
      </c>
      <c r="AE26">
        <v>355.39993286132812</v>
      </c>
      <c r="AF26">
        <v>355.39993286132812</v>
      </c>
      <c r="AG26">
        <v>355.39993286132812</v>
      </c>
      <c r="AH26" s="13">
        <f t="shared" si="10"/>
        <v>3.0199999999999996</v>
      </c>
      <c r="AI26" s="33">
        <f t="shared" si="2"/>
        <v>0.4820260394727981</v>
      </c>
      <c r="AJ26" s="33">
        <f t="shared" si="3"/>
        <v>354.48495792447272</v>
      </c>
      <c r="AK26" s="33">
        <f t="shared" si="4"/>
        <v>355.20799698368194</v>
      </c>
      <c r="AL26" s="33">
        <f t="shared" si="5"/>
        <v>355.93103604289115</v>
      </c>
      <c r="AM26" s="33">
        <f t="shared" si="6"/>
        <v>2.8258066485004747</v>
      </c>
      <c r="AN26" s="33">
        <f t="shared" ca="1" si="7"/>
        <v>23.204224190755308</v>
      </c>
      <c r="AO26" s="11">
        <f t="shared" ca="1" si="1"/>
        <v>1.7173351332924192E-3</v>
      </c>
      <c r="AP26" s="61">
        <f t="shared" si="8"/>
        <v>1.3570247392120007E-3</v>
      </c>
      <c r="AQ26" s="46">
        <f t="shared" si="9"/>
        <v>2.199981689453125</v>
      </c>
    </row>
    <row r="27" spans="1:43">
      <c r="A27" s="14" t="str">
        <f>'data organization'!S28</f>
        <v>25:2:3:HI</v>
      </c>
      <c r="B27">
        <v>351.39993286132812</v>
      </c>
      <c r="C27">
        <v>352.39993286132812</v>
      </c>
      <c r="D27">
        <v>352.39993286132812</v>
      </c>
      <c r="E27">
        <v>352.39993286132812</v>
      </c>
      <c r="F27">
        <v>352.39993286132812</v>
      </c>
      <c r="G27">
        <v>352.39993286132812</v>
      </c>
      <c r="H27">
        <v>352.39993286132812</v>
      </c>
      <c r="I27">
        <v>352.39993286132812</v>
      </c>
      <c r="J27">
        <v>352.39993286132812</v>
      </c>
      <c r="K27">
        <v>352.39993286132812</v>
      </c>
      <c r="L27">
        <v>352.39993286132812</v>
      </c>
      <c r="M27">
        <v>352.39993286132812</v>
      </c>
      <c r="N27">
        <v>352.39993286132812</v>
      </c>
      <c r="O27">
        <v>352.39993286132812</v>
      </c>
      <c r="P27">
        <v>352.39993286132812</v>
      </c>
      <c r="Q27">
        <v>352.39993286132812</v>
      </c>
      <c r="R27">
        <v>352.39993286132812</v>
      </c>
      <c r="S27">
        <v>352.69992065429687</v>
      </c>
      <c r="T27">
        <v>352.5499267578125</v>
      </c>
      <c r="U27">
        <v>352.39993286132812</v>
      </c>
      <c r="V27">
        <v>352.39993286132812</v>
      </c>
      <c r="W27">
        <v>352.39993286132812</v>
      </c>
      <c r="X27">
        <v>352.39993286132812</v>
      </c>
      <c r="Y27"/>
      <c r="Z27">
        <v>352.39993286132812</v>
      </c>
      <c r="AA27">
        <v>352.39993286132812</v>
      </c>
      <c r="AB27">
        <v>352.39993286132812</v>
      </c>
      <c r="AC27">
        <v>352.39993286132812</v>
      </c>
      <c r="AD27">
        <v>352.39993286132812</v>
      </c>
      <c r="AE27">
        <v>352.39993286132812</v>
      </c>
      <c r="AF27">
        <v>352.39993286132812</v>
      </c>
      <c r="AG27">
        <v>352.39993286132812</v>
      </c>
      <c r="AH27" s="13">
        <f t="shared" si="10"/>
        <v>2.9999999999999996</v>
      </c>
      <c r="AI27" s="33">
        <f t="shared" si="2"/>
        <v>0.19172307552446569</v>
      </c>
      <c r="AJ27" s="33">
        <f t="shared" si="3"/>
        <v>352.09460572189477</v>
      </c>
      <c r="AK27" s="33">
        <f t="shared" si="4"/>
        <v>352.38219033518146</v>
      </c>
      <c r="AL27" s="33">
        <f t="shared" si="5"/>
        <v>352.66977494846816</v>
      </c>
      <c r="AM27" s="33">
        <f t="shared" si="6"/>
        <v>2.1548383159022251</v>
      </c>
      <c r="AN27" s="33">
        <f t="shared" ca="1" si="7"/>
        <v>23.180358198035862</v>
      </c>
      <c r="AO27" s="11">
        <f t="shared" ca="1" si="1"/>
        <v>6.8704950811038223E-4</v>
      </c>
      <c r="AP27" s="61">
        <f t="shared" si="8"/>
        <v>5.4407708670549198E-4</v>
      </c>
      <c r="AQ27" s="46">
        <f t="shared" si="9"/>
        <v>1.29998779296875</v>
      </c>
    </row>
    <row r="28" spans="1:43">
      <c r="A28" s="14" t="str">
        <f>'data organization'!S29</f>
        <v>26:2:2.98:HI</v>
      </c>
      <c r="B28">
        <v>348.39993286132812</v>
      </c>
      <c r="C28">
        <v>350.39993286132813</v>
      </c>
      <c r="D28">
        <v>350.39993286132813</v>
      </c>
      <c r="E28">
        <v>350.39993286132813</v>
      </c>
      <c r="F28">
        <v>350.39993286132813</v>
      </c>
      <c r="G28">
        <v>350.39993286132813</v>
      </c>
      <c r="H28">
        <v>350.39993286132813</v>
      </c>
      <c r="I28">
        <v>350.39993286132813</v>
      </c>
      <c r="J28">
        <v>350.39993286132813</v>
      </c>
      <c r="K28">
        <v>350.39993286132813</v>
      </c>
      <c r="L28">
        <v>350.39993286132813</v>
      </c>
      <c r="M28">
        <v>350.39993286132813</v>
      </c>
      <c r="N28">
        <v>350.39993286132813</v>
      </c>
      <c r="O28">
        <v>350.39993286132813</v>
      </c>
      <c r="P28">
        <v>349.64993286132812</v>
      </c>
      <c r="Q28">
        <v>349.39993286132812</v>
      </c>
      <c r="R28">
        <v>349.39993286132812</v>
      </c>
      <c r="S28">
        <v>350.59991455078125</v>
      </c>
      <c r="T28">
        <v>350.49993896484375</v>
      </c>
      <c r="U28">
        <v>349.39993286132812</v>
      </c>
      <c r="V28">
        <v>350.39993286132813</v>
      </c>
      <c r="W28">
        <v>350.39993286132813</v>
      </c>
      <c r="X28">
        <v>350.49993896484375</v>
      </c>
      <c r="Y28"/>
      <c r="Z28">
        <v>350.39993286132813</v>
      </c>
      <c r="AA28">
        <v>350.39993286132813</v>
      </c>
      <c r="AB28">
        <v>350.39993286132813</v>
      </c>
      <c r="AC28">
        <v>350.39993286132813</v>
      </c>
      <c r="AD28">
        <v>350.39993286132813</v>
      </c>
      <c r="AE28">
        <v>350.39993286132813</v>
      </c>
      <c r="AF28">
        <v>350.39993286132813</v>
      </c>
      <c r="AG28">
        <v>350.39993286132813</v>
      </c>
      <c r="AH28" s="13">
        <f t="shared" si="10"/>
        <v>2.9799999999999995</v>
      </c>
      <c r="AI28" s="33">
        <f t="shared" si="2"/>
        <v>0.47255287391239259</v>
      </c>
      <c r="AJ28" s="33">
        <f t="shared" si="3"/>
        <v>349.51852270841067</v>
      </c>
      <c r="AK28" s="33">
        <f t="shared" si="4"/>
        <v>350.22735201927924</v>
      </c>
      <c r="AL28" s="33">
        <f t="shared" si="5"/>
        <v>350.9361813301478</v>
      </c>
      <c r="AM28" s="33">
        <f t="shared" si="6"/>
        <v>2.6951618809853812</v>
      </c>
      <c r="AN28" s="33">
        <f t="shared" ca="1" si="7"/>
        <v>23.202414823158207</v>
      </c>
      <c r="AO28" s="11">
        <f t="shared" ca="1" si="1"/>
        <v>1.6392254377151083E-3</v>
      </c>
      <c r="AP28" s="61">
        <f t="shared" si="8"/>
        <v>1.3492746103005101E-3</v>
      </c>
      <c r="AQ28" s="46">
        <f t="shared" si="9"/>
        <v>2.199981689453125</v>
      </c>
    </row>
    <row r="29" spans="1:43">
      <c r="A29" s="14" t="str">
        <f>'data organization'!S30</f>
        <v>27:2:2.96:HI</v>
      </c>
      <c r="B29">
        <v>346.39993286132812</v>
      </c>
      <c r="C29">
        <v>347.39993286132813</v>
      </c>
      <c r="D29">
        <v>348.39993286132812</v>
      </c>
      <c r="E29">
        <v>347.39993286132813</v>
      </c>
      <c r="F29">
        <v>348.14993286132812</v>
      </c>
      <c r="G29">
        <v>347.39993286132813</v>
      </c>
      <c r="H29">
        <v>347.39993286132813</v>
      </c>
      <c r="I29">
        <v>347.39993286132813</v>
      </c>
      <c r="J29">
        <v>347.39993286132813</v>
      </c>
      <c r="K29">
        <v>348.39993286132812</v>
      </c>
      <c r="L29">
        <v>347.39993286132813</v>
      </c>
      <c r="M29">
        <v>347.39993286132813</v>
      </c>
      <c r="N29">
        <v>347.39993286132813</v>
      </c>
      <c r="O29">
        <v>347.39993286132813</v>
      </c>
      <c r="P29">
        <v>347.39993286132813</v>
      </c>
      <c r="Q29">
        <v>347.39993286132813</v>
      </c>
      <c r="R29">
        <v>347.39993286132813</v>
      </c>
      <c r="S29">
        <v>347.5499267578125</v>
      </c>
      <c r="T29">
        <v>347.69992065429687</v>
      </c>
      <c r="U29">
        <v>347.39993286132813</v>
      </c>
      <c r="V29">
        <v>347.39993286132813</v>
      </c>
      <c r="W29">
        <v>347.39993286132813</v>
      </c>
      <c r="X29">
        <v>347.5499267578125</v>
      </c>
      <c r="Y29"/>
      <c r="Z29">
        <v>348.14993286132812</v>
      </c>
      <c r="AA29">
        <v>348.39993286132812</v>
      </c>
      <c r="AB29">
        <v>347.39993286132813</v>
      </c>
      <c r="AC29">
        <v>347.39993286132813</v>
      </c>
      <c r="AD29">
        <v>347.39993286132813</v>
      </c>
      <c r="AE29">
        <v>347.39993286132813</v>
      </c>
      <c r="AF29">
        <v>347.39993286132813</v>
      </c>
      <c r="AG29">
        <v>347.39993286132813</v>
      </c>
      <c r="AH29" s="13">
        <f t="shared" si="10"/>
        <v>2.9599999999999995</v>
      </c>
      <c r="AI29" s="33">
        <f t="shared" si="2"/>
        <v>0.39655757914302697</v>
      </c>
      <c r="AJ29" s="33">
        <f t="shared" si="3"/>
        <v>346.93735376957932</v>
      </c>
      <c r="AK29" s="33">
        <f t="shared" si="4"/>
        <v>347.53219013829386</v>
      </c>
      <c r="AL29" s="33">
        <f t="shared" si="5"/>
        <v>348.1270265070084</v>
      </c>
      <c r="AM29" s="33">
        <f t="shared" si="6"/>
        <v>2.2483865061113875</v>
      </c>
      <c r="AN29" s="33">
        <f t="shared" ca="1" si="7"/>
        <v>23.19135641607313</v>
      </c>
      <c r="AO29" s="11">
        <f t="shared" ca="1" si="1"/>
        <v>1.1618383040183922E-3</v>
      </c>
      <c r="AP29" s="61">
        <f t="shared" si="8"/>
        <v>1.1410671885825148E-3</v>
      </c>
      <c r="AQ29" s="46">
        <f t="shared" si="9"/>
        <v>2</v>
      </c>
    </row>
    <row r="30" spans="1:43">
      <c r="A30" s="14" t="str">
        <f>'data organization'!S31</f>
        <v>28:2:2.94:HI</v>
      </c>
      <c r="B30">
        <v>343.39993286132812</v>
      </c>
      <c r="C30">
        <v>345.39993286132812</v>
      </c>
      <c r="D30">
        <v>345.39993286132812</v>
      </c>
      <c r="E30">
        <v>345.39993286132812</v>
      </c>
      <c r="F30">
        <v>345.39993286132812</v>
      </c>
      <c r="G30">
        <v>345.39993286132812</v>
      </c>
      <c r="H30">
        <v>345.39993286132812</v>
      </c>
      <c r="I30">
        <v>345.39993286132812</v>
      </c>
      <c r="J30">
        <v>345.39993286132812</v>
      </c>
      <c r="K30">
        <v>345.39993286132812</v>
      </c>
      <c r="L30">
        <v>345.39993286132812</v>
      </c>
      <c r="M30">
        <v>345.39993286132812</v>
      </c>
      <c r="N30">
        <v>345.39993286132812</v>
      </c>
      <c r="O30">
        <v>345.39993286132812</v>
      </c>
      <c r="P30">
        <v>345.39993286132812</v>
      </c>
      <c r="Q30">
        <v>345.39993286132812</v>
      </c>
      <c r="R30">
        <v>344.39993286132813</v>
      </c>
      <c r="S30">
        <v>345.49993896484375</v>
      </c>
      <c r="T30">
        <v>345.59991455078125</v>
      </c>
      <c r="U30">
        <v>344.39993286132813</v>
      </c>
      <c r="V30">
        <v>345.39993286132812</v>
      </c>
      <c r="W30">
        <v>345.39993286132812</v>
      </c>
      <c r="X30">
        <v>345.49993896484375</v>
      </c>
      <c r="Y30"/>
      <c r="Z30">
        <v>345.39993286132812</v>
      </c>
      <c r="AA30">
        <v>345.39993286132812</v>
      </c>
      <c r="AB30">
        <v>345.39993286132812</v>
      </c>
      <c r="AC30">
        <v>345.39993286132812</v>
      </c>
      <c r="AD30">
        <v>345.39993286132812</v>
      </c>
      <c r="AE30">
        <v>345.39993286132812</v>
      </c>
      <c r="AF30">
        <v>345.39993286132812</v>
      </c>
      <c r="AG30">
        <v>345.39993286132812</v>
      </c>
      <c r="AH30" s="13">
        <f t="shared" si="10"/>
        <v>2.9399999999999995</v>
      </c>
      <c r="AI30" s="33">
        <f t="shared" si="2"/>
        <v>0.43366381694719547</v>
      </c>
      <c r="AJ30" s="33">
        <f t="shared" si="3"/>
        <v>344.63330790676167</v>
      </c>
      <c r="AK30" s="33">
        <f t="shared" si="4"/>
        <v>345.28380363218247</v>
      </c>
      <c r="AL30" s="33">
        <f t="shared" si="5"/>
        <v>345.93429935760327</v>
      </c>
      <c r="AM30" s="33">
        <f t="shared" si="6"/>
        <v>2.8870977586315689</v>
      </c>
      <c r="AN30" s="33">
        <f t="shared" ca="1" si="7"/>
        <v>23.210468937973786</v>
      </c>
      <c r="AO30" s="11">
        <f t="shared" ca="1" si="1"/>
        <v>1.9869184423850772E-3</v>
      </c>
      <c r="AP30" s="61">
        <f t="shared" si="8"/>
        <v>1.2559633912315239E-3</v>
      </c>
      <c r="AQ30" s="46">
        <f t="shared" si="9"/>
        <v>2.199981689453125</v>
      </c>
    </row>
    <row r="31" spans="1:43">
      <c r="A31" s="14" t="str">
        <f>'data organization'!S32</f>
        <v>29:2:2.92:HI</v>
      </c>
      <c r="B31">
        <v>341.39993286132812</v>
      </c>
      <c r="C31">
        <v>342.39993286132812</v>
      </c>
      <c r="D31">
        <v>342.39993286132812</v>
      </c>
      <c r="E31">
        <v>342.39993286132812</v>
      </c>
      <c r="F31">
        <v>342.39993286132812</v>
      </c>
      <c r="G31">
        <v>342.39993286132812</v>
      </c>
      <c r="H31">
        <v>342.39993286132812</v>
      </c>
      <c r="I31">
        <v>342.39993286132812</v>
      </c>
      <c r="J31">
        <v>342.39993286132812</v>
      </c>
      <c r="K31">
        <v>342.39993286132812</v>
      </c>
      <c r="L31">
        <v>342.39993286132812</v>
      </c>
      <c r="M31">
        <v>342.39993286132812</v>
      </c>
      <c r="N31">
        <v>342.39993286132812</v>
      </c>
      <c r="O31">
        <v>342.39993286132812</v>
      </c>
      <c r="P31">
        <v>342.39993286132812</v>
      </c>
      <c r="Q31">
        <v>342.39993286132812</v>
      </c>
      <c r="R31">
        <v>342.39993286132812</v>
      </c>
      <c r="S31">
        <v>342.69992065429687</v>
      </c>
      <c r="T31">
        <v>342.69992065429687</v>
      </c>
      <c r="U31">
        <v>342.39993286132812</v>
      </c>
      <c r="V31">
        <v>342.39993286132812</v>
      </c>
      <c r="W31">
        <v>342.39993286132812</v>
      </c>
      <c r="X31">
        <v>342.69992065429687</v>
      </c>
      <c r="Y31"/>
      <c r="Z31">
        <v>342.39993286132812</v>
      </c>
      <c r="AA31">
        <v>342.39993286132812</v>
      </c>
      <c r="AB31">
        <v>342.39993286132812</v>
      </c>
      <c r="AC31">
        <v>342.39993286132812</v>
      </c>
      <c r="AD31">
        <v>342.39993286132812</v>
      </c>
      <c r="AE31">
        <v>342.39993286132812</v>
      </c>
      <c r="AF31">
        <v>342.39993286132812</v>
      </c>
      <c r="AG31">
        <v>342.39993286132812</v>
      </c>
      <c r="AH31" s="13">
        <f t="shared" si="10"/>
        <v>2.9199999999999995</v>
      </c>
      <c r="AI31" s="33">
        <f t="shared" si="2"/>
        <v>0.20572272689530774</v>
      </c>
      <c r="AJ31" s="33">
        <f t="shared" si="3"/>
        <v>342.08812178320795</v>
      </c>
      <c r="AK31" s="33">
        <f t="shared" si="4"/>
        <v>342.3967058735509</v>
      </c>
      <c r="AL31" s="33">
        <f t="shared" si="5"/>
        <v>342.70528996389385</v>
      </c>
      <c r="AM31" s="33">
        <f t="shared" si="6"/>
        <v>2.2322279407131873</v>
      </c>
      <c r="AN31" s="33">
        <f t="shared" ca="1" si="7"/>
        <v>23.187702013506826</v>
      </c>
      <c r="AO31" s="11">
        <f t="shared" ca="1" si="1"/>
        <v>1.0040791662799808E-3</v>
      </c>
      <c r="AP31" s="61">
        <f t="shared" si="8"/>
        <v>6.0083150149021103E-4</v>
      </c>
      <c r="AQ31" s="46">
        <f t="shared" si="9"/>
        <v>1.29998779296875</v>
      </c>
    </row>
    <row r="32" spans="1:43">
      <c r="A32" s="14" t="str">
        <f>'data organization'!S33</f>
        <v>30:2:2.9:HI</v>
      </c>
      <c r="B32">
        <v>338.39996337890625</v>
      </c>
      <c r="C32">
        <v>340.39996337890625</v>
      </c>
      <c r="D32">
        <v>340.39996337890625</v>
      </c>
      <c r="E32">
        <v>340.39996337890625</v>
      </c>
      <c r="F32">
        <v>340.39996337890625</v>
      </c>
      <c r="G32">
        <v>340.39996337890625</v>
      </c>
      <c r="H32">
        <v>340.39996337890625</v>
      </c>
      <c r="I32">
        <v>339.89996337890625</v>
      </c>
      <c r="J32">
        <v>340.39996337890625</v>
      </c>
      <c r="K32">
        <v>340.39996337890625</v>
      </c>
      <c r="L32">
        <v>340.39996337890625</v>
      </c>
      <c r="M32">
        <v>340.39996337890625</v>
      </c>
      <c r="N32">
        <v>340.39996337890625</v>
      </c>
      <c r="O32">
        <v>339.89996337890625</v>
      </c>
      <c r="P32">
        <v>339.39996337890625</v>
      </c>
      <c r="Q32">
        <v>339.39996337890625</v>
      </c>
      <c r="R32">
        <v>339.39996337890625</v>
      </c>
      <c r="S32">
        <v>340.59994506835937</v>
      </c>
      <c r="T32">
        <v>340.59994506835937</v>
      </c>
      <c r="U32">
        <v>339.39996337890625</v>
      </c>
      <c r="V32">
        <v>340.39996337890625</v>
      </c>
      <c r="W32">
        <v>340.39996337890625</v>
      </c>
      <c r="X32">
        <v>339.699951171875</v>
      </c>
      <c r="Y32"/>
      <c r="Z32">
        <v>340.39996337890625</v>
      </c>
      <c r="AA32">
        <v>340.39996337890625</v>
      </c>
      <c r="AB32">
        <v>340.39996337890625</v>
      </c>
      <c r="AC32">
        <v>340.39996337890625</v>
      </c>
      <c r="AD32">
        <v>340.39996337890625</v>
      </c>
      <c r="AE32">
        <v>340.39996337890625</v>
      </c>
      <c r="AF32">
        <v>340.39996337890625</v>
      </c>
      <c r="AG32">
        <v>340.39996337890625</v>
      </c>
      <c r="AH32" s="13">
        <f t="shared" si="10"/>
        <v>2.8999999999999995</v>
      </c>
      <c r="AI32" s="33">
        <f t="shared" si="2"/>
        <v>0.49500663926903105</v>
      </c>
      <c r="AJ32" s="33">
        <f t="shared" si="3"/>
        <v>339.42196797393416</v>
      </c>
      <c r="AK32" s="33">
        <f t="shared" si="4"/>
        <v>340.16447793283771</v>
      </c>
      <c r="AL32" s="33">
        <f t="shared" si="5"/>
        <v>340.90698789174127</v>
      </c>
      <c r="AM32" s="33">
        <f t="shared" si="6"/>
        <v>2.780644570627544</v>
      </c>
      <c r="AN32" s="33">
        <f t="shared" ca="1" si="7"/>
        <v>23.211723664781108</v>
      </c>
      <c r="AO32" s="11">
        <f t="shared" ca="1" si="1"/>
        <v>2.0410845107448061E-3</v>
      </c>
      <c r="AP32" s="61">
        <f t="shared" si="8"/>
        <v>1.4551979156588052E-3</v>
      </c>
      <c r="AQ32" s="46">
        <f t="shared" si="9"/>
        <v>2.199981689453125</v>
      </c>
    </row>
    <row r="33" spans="1:43">
      <c r="A33" s="14" t="str">
        <f>'data organization'!S34</f>
        <v>31:2:2.88:HI</v>
      </c>
      <c r="B33">
        <v>336.39996337890625</v>
      </c>
      <c r="C33">
        <v>337.39996337890625</v>
      </c>
      <c r="D33">
        <v>337.39996337890625</v>
      </c>
      <c r="E33">
        <v>337.39996337890625</v>
      </c>
      <c r="F33">
        <v>337.39996337890625</v>
      </c>
      <c r="G33">
        <v>337.39996337890625</v>
      </c>
      <c r="H33">
        <v>337.39996337890625</v>
      </c>
      <c r="I33">
        <v>337.39996337890625</v>
      </c>
      <c r="J33">
        <v>337.39996337890625</v>
      </c>
      <c r="K33">
        <v>337.39996337890625</v>
      </c>
      <c r="L33">
        <v>337.39996337890625</v>
      </c>
      <c r="M33">
        <v>337.39996337890625</v>
      </c>
      <c r="N33">
        <v>337.39996337890625</v>
      </c>
      <c r="O33">
        <v>337.39996337890625</v>
      </c>
      <c r="P33">
        <v>337.39996337890625</v>
      </c>
      <c r="Q33">
        <v>337.39996337890625</v>
      </c>
      <c r="R33">
        <v>337.39996337890625</v>
      </c>
      <c r="S33">
        <v>337.54995727539062</v>
      </c>
      <c r="T33">
        <v>337.54995727539062</v>
      </c>
      <c r="U33">
        <v>337.39996337890625</v>
      </c>
      <c r="V33">
        <v>337.39996337890625</v>
      </c>
      <c r="W33">
        <v>337.39996337890625</v>
      </c>
      <c r="X33">
        <v>337.59994506835937</v>
      </c>
      <c r="Y33"/>
      <c r="Z33">
        <v>337.39996337890625</v>
      </c>
      <c r="AA33">
        <v>337.39996337890625</v>
      </c>
      <c r="AB33">
        <v>337.39996337890625</v>
      </c>
      <c r="AC33">
        <v>337.39996337890625</v>
      </c>
      <c r="AD33">
        <v>337.39996337890625</v>
      </c>
      <c r="AE33">
        <v>337.39996337890625</v>
      </c>
      <c r="AF33">
        <v>337.39996337890625</v>
      </c>
      <c r="AG33">
        <v>337.39996337890625</v>
      </c>
      <c r="AH33" s="13">
        <f t="shared" si="10"/>
        <v>2.8799999999999994</v>
      </c>
      <c r="AI33" s="33">
        <f t="shared" si="2"/>
        <v>0.18946622508902727</v>
      </c>
      <c r="AJ33" s="33">
        <f t="shared" si="3"/>
        <v>337.09963402457663</v>
      </c>
      <c r="AK33" s="33">
        <f t="shared" si="4"/>
        <v>337.38383336221017</v>
      </c>
      <c r="AL33" s="33">
        <f t="shared" si="5"/>
        <v>337.66803269984371</v>
      </c>
      <c r="AM33" s="33">
        <f t="shared" si="6"/>
        <v>2.6000021657636125</v>
      </c>
      <c r="AN33" s="33">
        <f t="shared" ca="1" si="7"/>
        <v>23.195916376690661</v>
      </c>
      <c r="AO33" s="11">
        <f t="shared" ca="1" si="1"/>
        <v>1.3586900306934435E-3</v>
      </c>
      <c r="AP33" s="61">
        <f t="shared" si="8"/>
        <v>5.615747002483643E-4</v>
      </c>
      <c r="AQ33" s="46">
        <f t="shared" si="9"/>
        <v>1.199981689453125</v>
      </c>
    </row>
    <row r="34" spans="1:43">
      <c r="A34" s="14" t="str">
        <f>'data organization'!S35</f>
        <v>32:2:2.86:HI</v>
      </c>
      <c r="B34">
        <v>333.39996337890625</v>
      </c>
      <c r="C34">
        <v>335.14996337890625</v>
      </c>
      <c r="D34">
        <v>335.39996337890625</v>
      </c>
      <c r="E34">
        <v>335.14996337890625</v>
      </c>
      <c r="F34">
        <v>335.39996337890625</v>
      </c>
      <c r="G34">
        <v>334.39996337890625</v>
      </c>
      <c r="H34">
        <v>334.39996337890625</v>
      </c>
      <c r="I34">
        <v>334.39996337890625</v>
      </c>
      <c r="J34">
        <v>334.39996337890625</v>
      </c>
      <c r="K34">
        <v>335.39996337890625</v>
      </c>
      <c r="L34">
        <v>335.39996337890625</v>
      </c>
      <c r="M34">
        <v>334.39996337890625</v>
      </c>
      <c r="N34">
        <v>334.59994506835937</v>
      </c>
      <c r="O34">
        <v>334.39996337890625</v>
      </c>
      <c r="P34">
        <v>334.39996337890625</v>
      </c>
      <c r="Q34">
        <v>334.39996337890625</v>
      </c>
      <c r="R34">
        <v>334.39996337890625</v>
      </c>
      <c r="S34">
        <v>334.39996337890625</v>
      </c>
      <c r="T34">
        <v>334.39996337890625</v>
      </c>
      <c r="U34">
        <v>334.39996337890625</v>
      </c>
      <c r="V34">
        <v>335.09994506835937</v>
      </c>
      <c r="W34">
        <v>334.39996337890625</v>
      </c>
      <c r="X34">
        <v>334.59994506835937</v>
      </c>
      <c r="Y34"/>
      <c r="Z34">
        <v>335.39996337890625</v>
      </c>
      <c r="AA34">
        <v>335.39996337890625</v>
      </c>
      <c r="AB34">
        <v>335.39996337890625</v>
      </c>
      <c r="AC34">
        <v>335.24993896484375</v>
      </c>
      <c r="AD34">
        <v>335.39996337890625</v>
      </c>
      <c r="AE34">
        <v>334.39996337890625</v>
      </c>
      <c r="AF34">
        <v>334.84994506835937</v>
      </c>
      <c r="AG34">
        <v>335.39996337890625</v>
      </c>
      <c r="AH34" s="13">
        <f t="shared" si="10"/>
        <v>2.8599999999999994</v>
      </c>
      <c r="AI34" s="33">
        <f t="shared" si="2"/>
        <v>0.51807052910124474</v>
      </c>
      <c r="AJ34" s="33">
        <f t="shared" si="3"/>
        <v>334.0067254027947</v>
      </c>
      <c r="AK34" s="33">
        <f t="shared" si="4"/>
        <v>334.78383119644656</v>
      </c>
      <c r="AL34" s="33">
        <f t="shared" si="5"/>
        <v>335.56093699009841</v>
      </c>
      <c r="AM34" s="33">
        <f t="shared" si="6"/>
        <v>2.4725774949596371</v>
      </c>
      <c r="AN34" s="33">
        <f t="shared" ca="1" si="7"/>
        <v>23.197456599681605</v>
      </c>
      <c r="AO34" s="11">
        <f t="shared" ref="AO34:AO65" ca="1" si="11">AN34/AN$1-1</f>
        <v>1.4251808582821379E-3</v>
      </c>
      <c r="AP34" s="61">
        <f t="shared" si="8"/>
        <v>1.5474777478045171E-3</v>
      </c>
      <c r="AQ34" s="46">
        <f t="shared" si="9"/>
        <v>2</v>
      </c>
    </row>
    <row r="35" spans="1:43">
      <c r="A35" s="14" t="str">
        <f>'data organization'!S36</f>
        <v>33:2:2.84:HI</v>
      </c>
      <c r="B35">
        <v>331.39996337890625</v>
      </c>
      <c r="C35">
        <v>332.39996337890625</v>
      </c>
      <c r="D35">
        <v>332.39996337890625</v>
      </c>
      <c r="E35">
        <v>332.39996337890625</v>
      </c>
      <c r="F35">
        <v>332.39996337890625</v>
      </c>
      <c r="G35">
        <v>332.39996337890625</v>
      </c>
      <c r="H35">
        <v>332.39996337890625</v>
      </c>
      <c r="I35">
        <v>332.39996337890625</v>
      </c>
      <c r="J35">
        <v>332.39996337890625</v>
      </c>
      <c r="K35">
        <v>332.39996337890625</v>
      </c>
      <c r="L35">
        <v>332.39996337890625</v>
      </c>
      <c r="M35">
        <v>332.39996337890625</v>
      </c>
      <c r="N35">
        <v>332.39996337890625</v>
      </c>
      <c r="O35">
        <v>332.39996337890625</v>
      </c>
      <c r="P35">
        <v>332.39996337890625</v>
      </c>
      <c r="Q35">
        <v>332.39996337890625</v>
      </c>
      <c r="R35">
        <v>331.39996337890625</v>
      </c>
      <c r="S35">
        <v>332.39996337890625</v>
      </c>
      <c r="T35">
        <v>332.39996337890625</v>
      </c>
      <c r="U35">
        <v>331.64996337890625</v>
      </c>
      <c r="V35">
        <v>332.39996337890625</v>
      </c>
      <c r="W35">
        <v>332.39996337890625</v>
      </c>
      <c r="X35">
        <v>332.39996337890625</v>
      </c>
      <c r="Y35"/>
      <c r="Z35">
        <v>332.39996337890625</v>
      </c>
      <c r="AA35">
        <v>332.39996337890625</v>
      </c>
      <c r="AB35">
        <v>332.39996337890625</v>
      </c>
      <c r="AC35">
        <v>332.39996337890625</v>
      </c>
      <c r="AD35">
        <v>332.39996337890625</v>
      </c>
      <c r="AE35">
        <v>332.39996337890625</v>
      </c>
      <c r="AF35">
        <v>332.39996337890625</v>
      </c>
      <c r="AG35">
        <v>332.39996337890625</v>
      </c>
      <c r="AH35" s="13">
        <f t="shared" si="10"/>
        <v>2.8399999999999994</v>
      </c>
      <c r="AI35" s="33">
        <f t="shared" si="2"/>
        <v>0.27800170185910561</v>
      </c>
      <c r="AJ35" s="33">
        <f t="shared" si="3"/>
        <v>331.89425114869829</v>
      </c>
      <c r="AK35" s="33">
        <f t="shared" si="4"/>
        <v>332.31125370148692</v>
      </c>
      <c r="AL35" s="33">
        <f t="shared" si="5"/>
        <v>332.72825625427555</v>
      </c>
      <c r="AM35" s="33">
        <f t="shared" si="6"/>
        <v>2.8629032258064626</v>
      </c>
      <c r="AN35" s="33">
        <f t="shared" ca="1" si="7"/>
        <v>23.206693884240568</v>
      </c>
      <c r="AO35" s="11">
        <f t="shared" ca="1" si="11"/>
        <v>1.8239508406874272E-3</v>
      </c>
      <c r="AP35" s="61">
        <f t="shared" si="8"/>
        <v>8.3657022975464068E-4</v>
      </c>
      <c r="AQ35" s="46">
        <f t="shared" si="9"/>
        <v>1</v>
      </c>
    </row>
    <row r="36" spans="1:43">
      <c r="A36" s="14" t="str">
        <f>'data organization'!S37</f>
        <v>34:2:2.82:HI</v>
      </c>
      <c r="B36">
        <v>328.39996337890625</v>
      </c>
      <c r="C36">
        <v>329.39996337890625</v>
      </c>
      <c r="D36">
        <v>330.39996337890625</v>
      </c>
      <c r="E36">
        <v>329.39996337890625</v>
      </c>
      <c r="F36">
        <v>329.64996337890625</v>
      </c>
      <c r="G36">
        <v>329.39996337890625</v>
      </c>
      <c r="H36">
        <v>329.39996337890625</v>
      </c>
      <c r="I36">
        <v>329.39996337890625</v>
      </c>
      <c r="J36">
        <v>329.39996337890625</v>
      </c>
      <c r="K36">
        <v>329.89996337890625</v>
      </c>
      <c r="L36">
        <v>329.39996337890625</v>
      </c>
      <c r="M36">
        <v>329.39996337890625</v>
      </c>
      <c r="N36">
        <v>329.39996337890625</v>
      </c>
      <c r="O36">
        <v>329.39996337890625</v>
      </c>
      <c r="P36">
        <v>329.39996337890625</v>
      </c>
      <c r="Q36">
        <v>329.39996337890625</v>
      </c>
      <c r="R36">
        <v>329.39996337890625</v>
      </c>
      <c r="S36">
        <v>329.39996337890625</v>
      </c>
      <c r="T36">
        <v>329.39996337890625</v>
      </c>
      <c r="U36">
        <v>329.39996337890625</v>
      </c>
      <c r="V36">
        <v>329.39996337890625</v>
      </c>
      <c r="W36">
        <v>329.39996337890625</v>
      </c>
      <c r="X36">
        <v>329.39996337890625</v>
      </c>
      <c r="Y36"/>
      <c r="Z36">
        <v>329.39996337890625</v>
      </c>
      <c r="AA36">
        <v>330.14996337890625</v>
      </c>
      <c r="AB36">
        <v>329.39996337890625</v>
      </c>
      <c r="AC36">
        <v>329.39996337890625</v>
      </c>
      <c r="AD36">
        <v>329.39996337890625</v>
      </c>
      <c r="AE36">
        <v>329.39996337890625</v>
      </c>
      <c r="AF36">
        <v>329.39996337890625</v>
      </c>
      <c r="AG36">
        <v>329.39996337890625</v>
      </c>
      <c r="AH36" s="13">
        <f t="shared" si="10"/>
        <v>2.8199999999999994</v>
      </c>
      <c r="AI36" s="33">
        <f t="shared" si="2"/>
        <v>0.30563700445892306</v>
      </c>
      <c r="AJ36" s="33">
        <f t="shared" si="3"/>
        <v>328.98989496899208</v>
      </c>
      <c r="AK36" s="33">
        <f t="shared" si="4"/>
        <v>329.44835047568046</v>
      </c>
      <c r="AL36" s="33">
        <f t="shared" si="5"/>
        <v>329.90680598236884</v>
      </c>
      <c r="AM36" s="33">
        <f t="shared" si="6"/>
        <v>2.3064516129032313</v>
      </c>
      <c r="AN36" s="33">
        <f t="shared" ca="1" si="7"/>
        <v>23.190816322944208</v>
      </c>
      <c r="AO36" s="11">
        <f t="shared" ca="1" si="11"/>
        <v>1.1385226936631021E-3</v>
      </c>
      <c r="AP36" s="61">
        <f t="shared" si="8"/>
        <v>9.2772358403866062E-4</v>
      </c>
      <c r="AQ36" s="46">
        <f t="shared" si="9"/>
        <v>2</v>
      </c>
    </row>
    <row r="37" spans="1:43">
      <c r="A37" s="14" t="str">
        <f>'data organization'!S38</f>
        <v>35:2:2.8:HI</v>
      </c>
      <c r="B37">
        <v>325.39996337890625</v>
      </c>
      <c r="C37">
        <v>327.39996337890625</v>
      </c>
      <c r="D37">
        <v>327.39996337890625</v>
      </c>
      <c r="E37">
        <v>327.39996337890625</v>
      </c>
      <c r="F37">
        <v>327.39996337890625</v>
      </c>
      <c r="G37">
        <v>327.39996337890625</v>
      </c>
      <c r="H37">
        <v>327.39996337890625</v>
      </c>
      <c r="I37">
        <v>326.39996337890625</v>
      </c>
      <c r="J37">
        <v>327.39996337890625</v>
      </c>
      <c r="K37">
        <v>327.39996337890625</v>
      </c>
      <c r="L37">
        <v>327.39996337890625</v>
      </c>
      <c r="M37">
        <v>327.39996337890625</v>
      </c>
      <c r="N37">
        <v>327.39996337890625</v>
      </c>
      <c r="O37">
        <v>327.39996337890625</v>
      </c>
      <c r="P37">
        <v>326.39996337890625</v>
      </c>
      <c r="Q37">
        <v>326.39996337890625</v>
      </c>
      <c r="R37">
        <v>326.39996337890625</v>
      </c>
      <c r="S37">
        <v>327.39996337890625</v>
      </c>
      <c r="T37">
        <v>327.39996337890625</v>
      </c>
      <c r="U37">
        <v>326.39996337890625</v>
      </c>
      <c r="V37">
        <v>327.39996337890625</v>
      </c>
      <c r="W37">
        <v>327.39996337890625</v>
      </c>
      <c r="X37">
        <v>326.39996337890625</v>
      </c>
      <c r="Y37"/>
      <c r="Z37">
        <v>327.39996337890625</v>
      </c>
      <c r="AA37">
        <v>327.39996337890625</v>
      </c>
      <c r="AB37">
        <v>327.39996337890625</v>
      </c>
      <c r="AC37">
        <v>327.39996337890625</v>
      </c>
      <c r="AD37">
        <v>327.39996337890625</v>
      </c>
      <c r="AE37">
        <v>327.39996337890625</v>
      </c>
      <c r="AF37">
        <v>327.39996337890625</v>
      </c>
      <c r="AG37">
        <v>327.39996337890625</v>
      </c>
      <c r="AH37" s="13">
        <f t="shared" si="10"/>
        <v>2.7999999999999994</v>
      </c>
      <c r="AI37" s="33">
        <f t="shared" si="2"/>
        <v>0.51431131528701346</v>
      </c>
      <c r="AJ37" s="33">
        <f t="shared" si="3"/>
        <v>326.37043188984671</v>
      </c>
      <c r="AK37" s="33">
        <f t="shared" si="4"/>
        <v>327.14189886277723</v>
      </c>
      <c r="AL37" s="33">
        <f t="shared" si="5"/>
        <v>327.91336583570774</v>
      </c>
      <c r="AM37" s="33">
        <f t="shared" si="6"/>
        <v>2.7741935483871316</v>
      </c>
      <c r="AN37" s="33">
        <f t="shared" ca="1" si="7"/>
        <v>23.214645412651976</v>
      </c>
      <c r="AO37" s="11">
        <f t="shared" ca="1" si="11"/>
        <v>2.167215230181041E-3</v>
      </c>
      <c r="AP37" s="61">
        <f t="shared" si="8"/>
        <v>1.572135263244731E-3</v>
      </c>
      <c r="AQ37" s="46">
        <f t="shared" si="9"/>
        <v>2</v>
      </c>
    </row>
    <row r="38" spans="1:43">
      <c r="A38" s="14" t="str">
        <f>'data organization'!S39</f>
        <v>36:2:2.78:HI</v>
      </c>
      <c r="B38">
        <v>323.39996337890625</v>
      </c>
      <c r="C38">
        <v>324.39996337890625</v>
      </c>
      <c r="D38">
        <v>324.39996337890625</v>
      </c>
      <c r="E38">
        <v>324.39996337890625</v>
      </c>
      <c r="F38">
        <v>324.39996337890625</v>
      </c>
      <c r="G38">
        <v>324.39996337890625</v>
      </c>
      <c r="H38">
        <v>324.39996337890625</v>
      </c>
      <c r="I38">
        <v>324.39996337890625</v>
      </c>
      <c r="J38">
        <v>324.39996337890625</v>
      </c>
      <c r="K38">
        <v>324.39996337890625</v>
      </c>
      <c r="L38">
        <v>324.39996337890625</v>
      </c>
      <c r="M38">
        <v>324.39996337890625</v>
      </c>
      <c r="N38">
        <v>324.39996337890625</v>
      </c>
      <c r="O38">
        <v>324.39996337890625</v>
      </c>
      <c r="P38">
        <v>324.39996337890625</v>
      </c>
      <c r="Q38">
        <v>324.39996337890625</v>
      </c>
      <c r="R38">
        <v>324.39996337890625</v>
      </c>
      <c r="S38">
        <v>324.39996337890625</v>
      </c>
      <c r="T38">
        <v>324.39996337890625</v>
      </c>
      <c r="U38">
        <v>324.39996337890625</v>
      </c>
      <c r="V38">
        <v>324.39996337890625</v>
      </c>
      <c r="W38">
        <v>324.39996337890625</v>
      </c>
      <c r="X38">
        <v>324.39996337890625</v>
      </c>
      <c r="Y38"/>
      <c r="Z38">
        <v>324.39996337890625</v>
      </c>
      <c r="AA38">
        <v>324.39996337890625</v>
      </c>
      <c r="AB38">
        <v>324.39996337890625</v>
      </c>
      <c r="AC38">
        <v>324.39996337890625</v>
      </c>
      <c r="AD38">
        <v>324.39996337890625</v>
      </c>
      <c r="AE38">
        <v>324.39996337890625</v>
      </c>
      <c r="AF38">
        <v>324.39996337890625</v>
      </c>
      <c r="AG38">
        <v>324.39996337890625</v>
      </c>
      <c r="AH38" s="13">
        <f t="shared" si="10"/>
        <v>2.7799999999999994</v>
      </c>
      <c r="AI38" s="33">
        <f t="shared" si="2"/>
        <v>0.17960530202677502</v>
      </c>
      <c r="AJ38" s="33">
        <f t="shared" si="3"/>
        <v>324.09829736134992</v>
      </c>
      <c r="AK38" s="33">
        <f t="shared" si="4"/>
        <v>324.36770531439009</v>
      </c>
      <c r="AL38" s="33">
        <f t="shared" si="5"/>
        <v>324.63711326743027</v>
      </c>
      <c r="AM38" s="33">
        <f t="shared" si="6"/>
        <v>2.969355429372456</v>
      </c>
      <c r="AN38" s="33">
        <f t="shared" ca="1" si="7"/>
        <v>23.205239942768248</v>
      </c>
      <c r="AO38" s="11">
        <f t="shared" ca="1" si="11"/>
        <v>1.7611847527061464E-3</v>
      </c>
      <c r="AP38" s="61">
        <f t="shared" si="8"/>
        <v>5.5370895155143268E-4</v>
      </c>
      <c r="AQ38" s="46">
        <f t="shared" si="9"/>
        <v>1</v>
      </c>
    </row>
    <row r="39" spans="1:43">
      <c r="A39" s="14" t="str">
        <f>'data organization'!S40</f>
        <v>37:2:2.76:HI</v>
      </c>
      <c r="B39">
        <v>320.39996337890625</v>
      </c>
      <c r="C39">
        <v>321.39996337890625</v>
      </c>
      <c r="D39">
        <v>321.79995727539062</v>
      </c>
      <c r="E39">
        <v>321.39996337890625</v>
      </c>
      <c r="F39">
        <v>321.89996337890625</v>
      </c>
      <c r="G39">
        <v>321.39996337890625</v>
      </c>
      <c r="H39">
        <v>321.39996337890625</v>
      </c>
      <c r="I39">
        <v>321.39996337890625</v>
      </c>
      <c r="J39">
        <v>321.39996337890625</v>
      </c>
      <c r="K39">
        <v>321.39996337890625</v>
      </c>
      <c r="L39">
        <v>321.39996337890625</v>
      </c>
      <c r="M39">
        <v>321.39996337890625</v>
      </c>
      <c r="N39">
        <v>321.39996337890625</v>
      </c>
      <c r="O39">
        <v>321.39996337890625</v>
      </c>
      <c r="P39">
        <v>321.39996337890625</v>
      </c>
      <c r="Q39">
        <v>321.39996337890625</v>
      </c>
      <c r="R39">
        <v>321.39996337890625</v>
      </c>
      <c r="S39">
        <v>321.39996337890625</v>
      </c>
      <c r="T39">
        <v>321.39996337890625</v>
      </c>
      <c r="U39">
        <v>321.39996337890625</v>
      </c>
      <c r="V39">
        <v>321.39996337890625</v>
      </c>
      <c r="W39">
        <v>321.39996337890625</v>
      </c>
      <c r="X39">
        <v>321.39996337890625</v>
      </c>
      <c r="Y39"/>
      <c r="Z39">
        <v>321.449951171875</v>
      </c>
      <c r="AA39">
        <v>321.39996337890625</v>
      </c>
      <c r="AB39">
        <v>321.39996337890625</v>
      </c>
      <c r="AC39">
        <v>321.39996337890625</v>
      </c>
      <c r="AD39">
        <v>321.39996337890625</v>
      </c>
      <c r="AE39">
        <v>321.39996337890625</v>
      </c>
      <c r="AF39">
        <v>321.39996337890625</v>
      </c>
      <c r="AG39">
        <v>321.39996337890625</v>
      </c>
      <c r="AH39" s="13">
        <f t="shared" si="10"/>
        <v>2.7599999999999993</v>
      </c>
      <c r="AI39" s="33">
        <f t="shared" si="2"/>
        <v>0.21698027501997008</v>
      </c>
      <c r="AJ39" s="33">
        <f t="shared" si="3"/>
        <v>321.07287947248767</v>
      </c>
      <c r="AK39" s="33">
        <f t="shared" si="4"/>
        <v>321.39834988501764</v>
      </c>
      <c r="AL39" s="33">
        <f t="shared" si="5"/>
        <v>321.7238202975476</v>
      </c>
      <c r="AM39" s="33">
        <f t="shared" si="6"/>
        <v>2.3709677419354875</v>
      </c>
      <c r="AN39" s="33">
        <f t="shared" ca="1" si="7"/>
        <v>23.186889584706989</v>
      </c>
      <c r="AO39" s="11">
        <f t="shared" ca="1" si="11"/>
        <v>9.6900693091162005E-4</v>
      </c>
      <c r="AP39" s="61">
        <f t="shared" si="8"/>
        <v>6.7511322039331002E-4</v>
      </c>
      <c r="AQ39" s="46">
        <f t="shared" si="9"/>
        <v>1.5</v>
      </c>
    </row>
    <row r="40" spans="1:43">
      <c r="A40" s="14" t="str">
        <f>'data organization'!S41</f>
        <v>38:2:2.74:HI</v>
      </c>
      <c r="B40">
        <v>317.39996337890625</v>
      </c>
      <c r="C40">
        <v>319.39996337890625</v>
      </c>
      <c r="D40">
        <v>319.39996337890625</v>
      </c>
      <c r="E40">
        <v>319.39996337890625</v>
      </c>
      <c r="F40">
        <v>319.39996337890625</v>
      </c>
      <c r="G40">
        <v>318.59994506835937</v>
      </c>
      <c r="H40">
        <v>319.39996337890625</v>
      </c>
      <c r="I40">
        <v>318.39996337890625</v>
      </c>
      <c r="J40">
        <v>319.39996337890625</v>
      </c>
      <c r="K40">
        <v>319.39996337890625</v>
      </c>
      <c r="L40">
        <v>319.39996337890625</v>
      </c>
      <c r="M40">
        <v>319.39996337890625</v>
      </c>
      <c r="N40">
        <v>319.39996337890625</v>
      </c>
      <c r="O40">
        <v>318.39996337890625</v>
      </c>
      <c r="P40">
        <v>318.39996337890625</v>
      </c>
      <c r="Q40">
        <v>318.39996337890625</v>
      </c>
      <c r="R40">
        <v>318.39996337890625</v>
      </c>
      <c r="S40">
        <v>318.64996337890625</v>
      </c>
      <c r="T40">
        <v>318.39996337890625</v>
      </c>
      <c r="U40">
        <v>318.39996337890625</v>
      </c>
      <c r="V40">
        <v>319.39996337890625</v>
      </c>
      <c r="W40">
        <v>319.39996337890625</v>
      </c>
      <c r="X40">
        <v>318.39996337890625</v>
      </c>
      <c r="Y40"/>
      <c r="Z40">
        <v>319.39996337890625</v>
      </c>
      <c r="AA40">
        <v>319.39996337890625</v>
      </c>
      <c r="AB40">
        <v>319.39996337890625</v>
      </c>
      <c r="AC40">
        <v>319.39996337890625</v>
      </c>
      <c r="AD40">
        <v>319.39996337890625</v>
      </c>
      <c r="AE40">
        <v>319.39996337890625</v>
      </c>
      <c r="AF40">
        <v>319.39996337890625</v>
      </c>
      <c r="AG40">
        <v>319.39996337890625</v>
      </c>
      <c r="AH40" s="13">
        <f t="shared" si="10"/>
        <v>2.7399999999999993</v>
      </c>
      <c r="AI40" s="33">
        <f t="shared" si="2"/>
        <v>0.54464695602674051</v>
      </c>
      <c r="AJ40" s="33">
        <f t="shared" si="3"/>
        <v>318.21041170904203</v>
      </c>
      <c r="AK40" s="33">
        <f t="shared" si="4"/>
        <v>319.02738214308215</v>
      </c>
      <c r="AL40" s="33">
        <f t="shared" si="5"/>
        <v>319.84435257712227</v>
      </c>
      <c r="AM40" s="33">
        <f t="shared" si="6"/>
        <v>2.6854838709677438</v>
      </c>
      <c r="AN40" s="33">
        <f t="shared" ca="1" si="7"/>
        <v>23.210459155913238</v>
      </c>
      <c r="AO40" s="11">
        <f t="shared" ca="1" si="11"/>
        <v>1.9864961546351978E-3</v>
      </c>
      <c r="AP40" s="61">
        <f t="shared" si="8"/>
        <v>1.7072106863305831E-3</v>
      </c>
      <c r="AQ40" s="46">
        <f t="shared" si="9"/>
        <v>2</v>
      </c>
    </row>
    <row r="41" spans="1:43">
      <c r="A41" s="14" t="str">
        <f>'data organization'!S42</f>
        <v>39:2:2.72:HI</v>
      </c>
      <c r="B41">
        <v>315.39996337890625</v>
      </c>
      <c r="C41">
        <v>316.39996337890625</v>
      </c>
      <c r="D41">
        <v>316.39996337890625</v>
      </c>
      <c r="E41">
        <v>316.39996337890625</v>
      </c>
      <c r="F41">
        <v>316.39996337890625</v>
      </c>
      <c r="G41">
        <v>316.39996337890625</v>
      </c>
      <c r="H41">
        <v>316.39996337890625</v>
      </c>
      <c r="I41">
        <v>316.39996337890625</v>
      </c>
      <c r="J41">
        <v>316.39996337890625</v>
      </c>
      <c r="K41">
        <v>316.39996337890625</v>
      </c>
      <c r="L41">
        <v>316.39996337890625</v>
      </c>
      <c r="M41">
        <v>316.39996337890625</v>
      </c>
      <c r="N41">
        <v>316.39996337890625</v>
      </c>
      <c r="O41">
        <v>316.39996337890625</v>
      </c>
      <c r="P41">
        <v>316.39996337890625</v>
      </c>
      <c r="Q41">
        <v>316.39996337890625</v>
      </c>
      <c r="R41">
        <v>315.59994506835937</v>
      </c>
      <c r="S41">
        <v>316.39996337890625</v>
      </c>
      <c r="T41">
        <v>316.39996337890625</v>
      </c>
      <c r="U41">
        <v>316.39996337890625</v>
      </c>
      <c r="V41">
        <v>316.39996337890625</v>
      </c>
      <c r="W41">
        <v>316.39996337890625</v>
      </c>
      <c r="X41">
        <v>316.39996337890625</v>
      </c>
      <c r="Y41"/>
      <c r="Z41">
        <v>316.39996337890625</v>
      </c>
      <c r="AA41">
        <v>316.39996337890625</v>
      </c>
      <c r="AB41">
        <v>316.39996337890625</v>
      </c>
      <c r="AC41">
        <v>316.39996337890625</v>
      </c>
      <c r="AD41">
        <v>316.39996337890625</v>
      </c>
      <c r="AE41">
        <v>316.39996337890625</v>
      </c>
      <c r="AF41">
        <v>316.39996337890625</v>
      </c>
      <c r="AG41">
        <v>316.39996337890625</v>
      </c>
      <c r="AH41" s="13">
        <f t="shared" si="10"/>
        <v>2.7199999999999993</v>
      </c>
      <c r="AI41" s="33">
        <f t="shared" si="2"/>
        <v>0.22623815193884481</v>
      </c>
      <c r="AJ41" s="33">
        <f t="shared" si="3"/>
        <v>316.00254104420611</v>
      </c>
      <c r="AK41" s="33">
        <f t="shared" si="4"/>
        <v>316.34189827211441</v>
      </c>
      <c r="AL41" s="33">
        <f t="shared" si="5"/>
        <v>316.6812555000227</v>
      </c>
      <c r="AM41" s="33">
        <f t="shared" si="6"/>
        <v>2.9693544449344813</v>
      </c>
      <c r="AN41" s="33">
        <f t="shared" ca="1" si="7"/>
        <v>23.212422703441121</v>
      </c>
      <c r="AO41" s="11">
        <f t="shared" ca="1" si="11"/>
        <v>2.0712617378697562E-3</v>
      </c>
      <c r="AP41" s="61">
        <f t="shared" si="8"/>
        <v>7.1516973620812255E-4</v>
      </c>
      <c r="AQ41" s="46">
        <f t="shared" si="9"/>
        <v>1</v>
      </c>
    </row>
    <row r="42" spans="1:43">
      <c r="A42" s="14" t="str">
        <f>'data organization'!S43</f>
        <v>40:2:2.7:HI</v>
      </c>
      <c r="B42">
        <v>312.39996337890625</v>
      </c>
      <c r="C42">
        <v>313.39996337890625</v>
      </c>
      <c r="D42">
        <v>313.39996337890625</v>
      </c>
      <c r="E42">
        <v>313.39996337890625</v>
      </c>
      <c r="F42">
        <v>313.39996337890625</v>
      </c>
      <c r="G42">
        <v>313.39996337890625</v>
      </c>
      <c r="H42">
        <v>313.39996337890625</v>
      </c>
      <c r="I42">
        <v>313.39996337890625</v>
      </c>
      <c r="J42">
        <v>313.39996337890625</v>
      </c>
      <c r="K42">
        <v>313.39996337890625</v>
      </c>
      <c r="L42">
        <v>313.39996337890625</v>
      </c>
      <c r="M42">
        <v>313.39996337890625</v>
      </c>
      <c r="N42">
        <v>313.39996337890625</v>
      </c>
      <c r="O42">
        <v>313.39996337890625</v>
      </c>
      <c r="P42">
        <v>313.39996337890625</v>
      </c>
      <c r="Q42">
        <v>313.39996337890625</v>
      </c>
      <c r="R42">
        <v>313.39996337890625</v>
      </c>
      <c r="S42">
        <v>313.54995727539062</v>
      </c>
      <c r="T42">
        <v>313.39996337890625</v>
      </c>
      <c r="U42">
        <v>313.39996337890625</v>
      </c>
      <c r="V42">
        <v>313.39996337890625</v>
      </c>
      <c r="W42">
        <v>313.39996337890625</v>
      </c>
      <c r="X42">
        <v>313.39996337890625</v>
      </c>
      <c r="Y42"/>
      <c r="Z42">
        <v>313.39996337890625</v>
      </c>
      <c r="AA42">
        <v>313.39996337890625</v>
      </c>
      <c r="AB42">
        <v>313.39996337890625</v>
      </c>
      <c r="AC42">
        <v>313.39996337890625</v>
      </c>
      <c r="AD42">
        <v>313.39996337890625</v>
      </c>
      <c r="AE42">
        <v>313.39996337890625</v>
      </c>
      <c r="AF42">
        <v>313.39996337890625</v>
      </c>
      <c r="AG42">
        <v>313.39996337890625</v>
      </c>
      <c r="AH42" s="13">
        <f t="shared" si="10"/>
        <v>2.6999999999999993</v>
      </c>
      <c r="AI42" s="33">
        <f t="shared" si="2"/>
        <v>0.18250035458043548</v>
      </c>
      <c r="AJ42" s="33">
        <f t="shared" si="3"/>
        <v>313.09879329530929</v>
      </c>
      <c r="AK42" s="33">
        <f t="shared" si="4"/>
        <v>313.37254382717992</v>
      </c>
      <c r="AL42" s="33">
        <f t="shared" si="5"/>
        <v>313.64629435905056</v>
      </c>
      <c r="AM42" s="33">
        <f t="shared" si="6"/>
        <v>2.7983880812121811</v>
      </c>
      <c r="AN42" s="33">
        <f t="shared" ca="1" si="7"/>
        <v>23.194852294583203</v>
      </c>
      <c r="AO42" s="11">
        <f t="shared" ca="1" si="11"/>
        <v>1.3127540198929477E-3</v>
      </c>
      <c r="AP42" s="61">
        <f t="shared" si="8"/>
        <v>5.8237506180848313E-4</v>
      </c>
      <c r="AQ42" s="46">
        <f t="shared" si="9"/>
        <v>1.149993896484375</v>
      </c>
    </row>
    <row r="43" spans="1:43">
      <c r="A43" s="14" t="str">
        <f>'data organization'!S44</f>
        <v>41:2:2.68:HI</v>
      </c>
      <c r="B43">
        <v>309.39996337890625</v>
      </c>
      <c r="C43">
        <v>310.39996337890625</v>
      </c>
      <c r="D43">
        <v>311.39996337890625</v>
      </c>
      <c r="E43">
        <v>310.89996337890625</v>
      </c>
      <c r="F43">
        <v>311.39996337890625</v>
      </c>
      <c r="G43">
        <v>310.39996337890625</v>
      </c>
      <c r="H43">
        <v>310.39996337890625</v>
      </c>
      <c r="I43">
        <v>310.39996337890625</v>
      </c>
      <c r="J43">
        <v>310.39996337890625</v>
      </c>
      <c r="K43">
        <v>311.39996337890625</v>
      </c>
      <c r="L43">
        <v>310.79995727539063</v>
      </c>
      <c r="M43">
        <v>310.39996337890625</v>
      </c>
      <c r="N43">
        <v>310.39996337890625</v>
      </c>
      <c r="O43">
        <v>310.39996337890625</v>
      </c>
      <c r="P43">
        <v>310.39996337890625</v>
      </c>
      <c r="Q43">
        <v>310.39996337890625</v>
      </c>
      <c r="R43">
        <v>310.39996337890625</v>
      </c>
      <c r="S43">
        <v>310.54995727539062</v>
      </c>
      <c r="T43">
        <v>310.54995727539062</v>
      </c>
      <c r="U43">
        <v>310.39996337890625</v>
      </c>
      <c r="V43">
        <v>310.39996337890625</v>
      </c>
      <c r="W43">
        <v>310.39996337890625</v>
      </c>
      <c r="X43">
        <v>310.39996337890625</v>
      </c>
      <c r="Y43"/>
      <c r="Z43">
        <v>311.39996337890625</v>
      </c>
      <c r="AA43">
        <v>311.39996337890625</v>
      </c>
      <c r="AB43">
        <v>310.39996337890625</v>
      </c>
      <c r="AC43">
        <v>310.449951171875</v>
      </c>
      <c r="AD43">
        <v>310.54995727539062</v>
      </c>
      <c r="AE43">
        <v>310.39996337890625</v>
      </c>
      <c r="AF43">
        <v>310.39996337890625</v>
      </c>
      <c r="AG43">
        <v>310.39996337890625</v>
      </c>
      <c r="AH43" s="13">
        <f t="shared" si="10"/>
        <v>2.6799999999999993</v>
      </c>
      <c r="AI43" s="33">
        <f t="shared" si="2"/>
        <v>0.42970361881190017</v>
      </c>
      <c r="AJ43" s="33">
        <f t="shared" si="3"/>
        <v>309.92960031774987</v>
      </c>
      <c r="AK43" s="33">
        <f t="shared" si="4"/>
        <v>310.57415574596774</v>
      </c>
      <c r="AL43" s="33">
        <f t="shared" si="5"/>
        <v>311.21871117418561</v>
      </c>
      <c r="AM43" s="33">
        <f t="shared" si="6"/>
        <v>2.4629044071320436</v>
      </c>
      <c r="AN43" s="33">
        <f t="shared" ca="1" si="7"/>
        <v>23.190851328557518</v>
      </c>
      <c r="AO43" s="11">
        <f t="shared" ca="1" si="11"/>
        <v>1.1400338723774883E-3</v>
      </c>
      <c r="AP43" s="61">
        <f t="shared" si="8"/>
        <v>1.3835781595535389E-3</v>
      </c>
      <c r="AQ43" s="46">
        <f t="shared" si="9"/>
        <v>2</v>
      </c>
    </row>
    <row r="44" spans="1:43">
      <c r="A44" s="14" t="str">
        <f>'data organization'!S45</f>
        <v>42:2:2.66:HI</v>
      </c>
      <c r="B44">
        <v>306.64996337890625</v>
      </c>
      <c r="C44">
        <v>308.39996337890625</v>
      </c>
      <c r="D44">
        <v>308.39996337890625</v>
      </c>
      <c r="E44">
        <v>308.39996337890625</v>
      </c>
      <c r="F44">
        <v>308.39996337890625</v>
      </c>
      <c r="G44">
        <v>308.39996337890625</v>
      </c>
      <c r="H44">
        <v>308.39996337890625</v>
      </c>
      <c r="I44">
        <v>307.39996337890625</v>
      </c>
      <c r="J44">
        <v>308.39996337890625</v>
      </c>
      <c r="K44">
        <v>308.39996337890625</v>
      </c>
      <c r="L44">
        <v>308.39996337890625</v>
      </c>
      <c r="M44">
        <v>308.39996337890625</v>
      </c>
      <c r="N44">
        <v>308.39996337890625</v>
      </c>
      <c r="O44">
        <v>307.99993896484375</v>
      </c>
      <c r="P44">
        <v>307.39996337890625</v>
      </c>
      <c r="Q44">
        <v>307.39996337890625</v>
      </c>
      <c r="R44">
        <v>307.39996337890625</v>
      </c>
      <c r="S44">
        <v>308.24993896484375</v>
      </c>
      <c r="T44">
        <v>307.74993896484375</v>
      </c>
      <c r="U44">
        <v>307.39996337890625</v>
      </c>
      <c r="V44">
        <v>308.39996337890625</v>
      </c>
      <c r="W44">
        <v>308.39996337890625</v>
      </c>
      <c r="X44">
        <v>307.39996337890625</v>
      </c>
      <c r="Y44"/>
      <c r="Z44">
        <v>308.39996337890625</v>
      </c>
      <c r="AA44">
        <v>308.39996337890625</v>
      </c>
      <c r="AB44">
        <v>308.39996337890625</v>
      </c>
      <c r="AC44">
        <v>308.39996337890625</v>
      </c>
      <c r="AD44">
        <v>308.39996337890625</v>
      </c>
      <c r="AE44">
        <v>308.39996337890625</v>
      </c>
      <c r="AF44">
        <v>308.39996337890625</v>
      </c>
      <c r="AG44">
        <v>308.39996337890625</v>
      </c>
      <c r="AH44" s="13">
        <f t="shared" si="10"/>
        <v>2.6599999999999993</v>
      </c>
      <c r="AI44" s="33">
        <f t="shared" si="2"/>
        <v>0.48592059334165616</v>
      </c>
      <c r="AJ44" s="33">
        <f t="shared" si="3"/>
        <v>307.38237044882322</v>
      </c>
      <c r="AK44" s="33">
        <f t="shared" si="4"/>
        <v>308.1112513388357</v>
      </c>
      <c r="AL44" s="33">
        <f t="shared" si="5"/>
        <v>308.84013222884818</v>
      </c>
      <c r="AM44" s="33">
        <f t="shared" si="6"/>
        <v>2.7854830834173754</v>
      </c>
      <c r="AN44" s="33">
        <f t="shared" ca="1" si="7"/>
        <v>23.213668966490459</v>
      </c>
      <c r="AO44" s="11">
        <f t="shared" ca="1" si="11"/>
        <v>2.1250624290887199E-3</v>
      </c>
      <c r="AP44" s="61">
        <f t="shared" si="8"/>
        <v>1.5770946086200539E-3</v>
      </c>
      <c r="AQ44" s="46">
        <f t="shared" si="9"/>
        <v>1.75</v>
      </c>
    </row>
    <row r="45" spans="1:43">
      <c r="A45" s="14" t="str">
        <f>'data organization'!S46</f>
        <v>43:2:2.64:HI</v>
      </c>
      <c r="B45">
        <v>304.39996337890625</v>
      </c>
      <c r="C45">
        <v>305.39996337890625</v>
      </c>
      <c r="D45">
        <v>305.39996337890625</v>
      </c>
      <c r="E45">
        <v>305.39996337890625</v>
      </c>
      <c r="F45">
        <v>305.39996337890625</v>
      </c>
      <c r="G45">
        <v>305.39996337890625</v>
      </c>
      <c r="H45">
        <v>305.39996337890625</v>
      </c>
      <c r="I45">
        <v>305.39996337890625</v>
      </c>
      <c r="J45">
        <v>305.39996337890625</v>
      </c>
      <c r="K45">
        <v>305.39996337890625</v>
      </c>
      <c r="L45">
        <v>305.39996337890625</v>
      </c>
      <c r="M45">
        <v>305.39996337890625</v>
      </c>
      <c r="N45">
        <v>305.39996337890625</v>
      </c>
      <c r="O45">
        <v>305.39996337890625</v>
      </c>
      <c r="P45">
        <v>305.39996337890625</v>
      </c>
      <c r="Q45">
        <v>305.39996337890625</v>
      </c>
      <c r="R45">
        <v>304.39996337890625</v>
      </c>
      <c r="S45">
        <v>305.59994506835937</v>
      </c>
      <c r="T45">
        <v>305.54995727539062</v>
      </c>
      <c r="U45">
        <v>304.64996337890625</v>
      </c>
      <c r="V45">
        <v>305.39996337890625</v>
      </c>
      <c r="W45">
        <v>305.39996337890625</v>
      </c>
      <c r="X45">
        <v>305.49993896484375</v>
      </c>
      <c r="Y45"/>
      <c r="Z45">
        <v>305.39996337890625</v>
      </c>
      <c r="AA45">
        <v>305.39996337890625</v>
      </c>
      <c r="AB45">
        <v>305.39996337890625</v>
      </c>
      <c r="AC45">
        <v>305.39996337890625</v>
      </c>
      <c r="AD45">
        <v>305.39996337890625</v>
      </c>
      <c r="AE45">
        <v>305.39996337890625</v>
      </c>
      <c r="AF45">
        <v>305.39996337890625</v>
      </c>
      <c r="AG45">
        <v>305.39996337890625</v>
      </c>
      <c r="AH45" s="13">
        <f t="shared" si="10"/>
        <v>2.6399999999999992</v>
      </c>
      <c r="AI45" s="33">
        <f t="shared" si="2"/>
        <v>0.28660853418624832</v>
      </c>
      <c r="AJ45" s="33">
        <f t="shared" si="3"/>
        <v>304.89585545413894</v>
      </c>
      <c r="AK45" s="33">
        <f t="shared" si="4"/>
        <v>305.32576825541832</v>
      </c>
      <c r="AL45" s="33">
        <f t="shared" si="5"/>
        <v>305.75568105669771</v>
      </c>
      <c r="AM45" s="33">
        <f t="shared" si="6"/>
        <v>2.9338703770791312</v>
      </c>
      <c r="AN45" s="33">
        <f t="shared" ca="1" si="7"/>
        <v>23.211313732454663</v>
      </c>
      <c r="AO45" s="11">
        <f t="shared" ca="1" si="11"/>
        <v>2.0233878916182668E-3</v>
      </c>
      <c r="AP45" s="61">
        <f t="shared" si="8"/>
        <v>9.3869749619851202E-4</v>
      </c>
      <c r="AQ45" s="46">
        <f t="shared" si="9"/>
        <v>1.199981689453125</v>
      </c>
    </row>
    <row r="46" spans="1:43">
      <c r="A46" s="14" t="str">
        <f>'data organization'!S47</f>
        <v>44:2:2.62:HI</v>
      </c>
      <c r="B46">
        <v>301.39996337890625</v>
      </c>
      <c r="C46">
        <v>302.39996337890625</v>
      </c>
      <c r="D46">
        <v>302.39996337890625</v>
      </c>
      <c r="E46">
        <v>302.39996337890625</v>
      </c>
      <c r="F46">
        <v>302.39996337890625</v>
      </c>
      <c r="G46">
        <v>302.39996337890625</v>
      </c>
      <c r="H46">
        <v>302.39996337890625</v>
      </c>
      <c r="I46">
        <v>302.39996337890625</v>
      </c>
      <c r="J46">
        <v>302.39996337890625</v>
      </c>
      <c r="K46">
        <v>302.39996337890625</v>
      </c>
      <c r="L46">
        <v>302.39996337890625</v>
      </c>
      <c r="M46">
        <v>302.39996337890625</v>
      </c>
      <c r="N46">
        <v>302.39996337890625</v>
      </c>
      <c r="O46">
        <v>302.39996337890625</v>
      </c>
      <c r="P46">
        <v>302.39996337890625</v>
      </c>
      <c r="Q46">
        <v>302.39996337890625</v>
      </c>
      <c r="R46">
        <v>302.39996337890625</v>
      </c>
      <c r="S46">
        <v>302.699951171875</v>
      </c>
      <c r="T46">
        <v>302.699951171875</v>
      </c>
      <c r="U46">
        <v>302.39996337890625</v>
      </c>
      <c r="V46">
        <v>302.39996337890625</v>
      </c>
      <c r="W46">
        <v>302.39996337890625</v>
      </c>
      <c r="X46">
        <v>302.54995727539062</v>
      </c>
      <c r="Y46"/>
      <c r="Z46">
        <v>302.39996337890625</v>
      </c>
      <c r="AA46">
        <v>302.39996337890625</v>
      </c>
      <c r="AB46">
        <v>302.39996337890625</v>
      </c>
      <c r="AC46">
        <v>302.39996337890625</v>
      </c>
      <c r="AD46">
        <v>302.39996337890625</v>
      </c>
      <c r="AE46">
        <v>302.39996337890625</v>
      </c>
      <c r="AF46">
        <v>302.39996337890625</v>
      </c>
      <c r="AG46">
        <v>302.39996337890625</v>
      </c>
      <c r="AH46" s="13">
        <f t="shared" si="10"/>
        <v>2.6199999999999992</v>
      </c>
      <c r="AI46" s="33">
        <f t="shared" si="2"/>
        <v>0.20003890451291279</v>
      </c>
      <c r="AJ46" s="33">
        <f t="shared" si="3"/>
        <v>302.09183952156985</v>
      </c>
      <c r="AK46" s="33">
        <f t="shared" si="4"/>
        <v>302.39189787833919</v>
      </c>
      <c r="AL46" s="33">
        <f t="shared" si="5"/>
        <v>302.69195623510853</v>
      </c>
      <c r="AM46" s="33">
        <f t="shared" si="6"/>
        <v>2.8387116462953372</v>
      </c>
      <c r="AN46" s="33">
        <f t="shared" ca="1" si="7"/>
        <v>23.200984888906394</v>
      </c>
      <c r="AO46" s="11">
        <f t="shared" ca="1" si="11"/>
        <v>1.5774957321077476E-3</v>
      </c>
      <c r="AP46" s="61">
        <f t="shared" si="8"/>
        <v>6.6152203784703941E-4</v>
      </c>
      <c r="AQ46" s="46">
        <f t="shared" si="9"/>
        <v>1.29998779296875</v>
      </c>
    </row>
    <row r="47" spans="1:43">
      <c r="A47" s="14" t="str">
        <f>'data organization'!S48</f>
        <v>45:2:2.6:HI</v>
      </c>
      <c r="B47">
        <v>298.39996337890625</v>
      </c>
      <c r="C47">
        <v>299.39996337890625</v>
      </c>
      <c r="D47">
        <v>300.39996337890625</v>
      </c>
      <c r="E47">
        <v>299.59994506835937</v>
      </c>
      <c r="F47">
        <v>300.14996337890625</v>
      </c>
      <c r="G47">
        <v>299.39996337890625</v>
      </c>
      <c r="H47">
        <v>299.39996337890625</v>
      </c>
      <c r="I47">
        <v>299.39996337890625</v>
      </c>
      <c r="J47">
        <v>299.39996337890625</v>
      </c>
      <c r="K47">
        <v>300.34994506835937</v>
      </c>
      <c r="L47">
        <v>299.39996337890625</v>
      </c>
      <c r="M47">
        <v>299.39996337890625</v>
      </c>
      <c r="N47">
        <v>299.39996337890625</v>
      </c>
      <c r="O47">
        <v>299.39996337890625</v>
      </c>
      <c r="P47">
        <v>299.39996337890625</v>
      </c>
      <c r="Q47">
        <v>299.39996337890625</v>
      </c>
      <c r="R47">
        <v>299.39996337890625</v>
      </c>
      <c r="S47">
        <v>299.699951171875</v>
      </c>
      <c r="T47">
        <v>299.699951171875</v>
      </c>
      <c r="U47">
        <v>299.39996337890625</v>
      </c>
      <c r="V47">
        <v>299.39996337890625</v>
      </c>
      <c r="W47">
        <v>299.39996337890625</v>
      </c>
      <c r="X47">
        <v>299.54995727539063</v>
      </c>
      <c r="Y47"/>
      <c r="Z47">
        <v>300.24993896484375</v>
      </c>
      <c r="AA47">
        <v>300.39996337890625</v>
      </c>
      <c r="AB47">
        <v>299.64996337890625</v>
      </c>
      <c r="AC47">
        <v>299.39996337890625</v>
      </c>
      <c r="AD47">
        <v>299.39996337890625</v>
      </c>
      <c r="AE47">
        <v>299.39996337890625</v>
      </c>
      <c r="AF47">
        <v>299.39996337890625</v>
      </c>
      <c r="AG47">
        <v>299.39996337890625</v>
      </c>
      <c r="AH47" s="13">
        <f t="shared" si="10"/>
        <v>2.5999999999999992</v>
      </c>
      <c r="AI47" s="33">
        <f t="shared" si="2"/>
        <v>0.39852249537147399</v>
      </c>
      <c r="AJ47" s="33">
        <f t="shared" si="3"/>
        <v>298.95540248898664</v>
      </c>
      <c r="AK47" s="33">
        <f t="shared" si="4"/>
        <v>299.55318623204386</v>
      </c>
      <c r="AL47" s="33">
        <f t="shared" si="5"/>
        <v>300.15096997510108</v>
      </c>
      <c r="AM47" s="33">
        <f t="shared" si="6"/>
        <v>2.6048367408014315</v>
      </c>
      <c r="AN47" s="33">
        <f t="shared" ca="1" si="7"/>
        <v>23.19921712268772</v>
      </c>
      <c r="AO47" s="11">
        <f t="shared" ca="1" si="11"/>
        <v>1.5011819518602199E-3</v>
      </c>
      <c r="AP47" s="61">
        <f t="shared" si="8"/>
        <v>1.3303897727956905E-3</v>
      </c>
      <c r="AQ47" s="46">
        <f t="shared" si="9"/>
        <v>2</v>
      </c>
    </row>
    <row r="48" spans="1:43">
      <c r="A48" s="14" t="str">
        <f>'data organization'!S49</f>
        <v>46:2:2.58:HI</v>
      </c>
      <c r="B48">
        <v>295.39996337890625</v>
      </c>
      <c r="C48">
        <v>297.39996337890625</v>
      </c>
      <c r="D48">
        <v>297.39996337890625</v>
      </c>
      <c r="E48">
        <v>297.39996337890625</v>
      </c>
      <c r="F48">
        <v>297.39996337890625</v>
      </c>
      <c r="G48">
        <v>296.64996337890625</v>
      </c>
      <c r="H48">
        <v>296.89996337890625</v>
      </c>
      <c r="I48">
        <v>296.39996337890625</v>
      </c>
      <c r="J48">
        <v>296.39996337890625</v>
      </c>
      <c r="K48">
        <v>297.39996337890625</v>
      </c>
      <c r="L48">
        <v>297.39996337890625</v>
      </c>
      <c r="M48">
        <v>297.39996337890625</v>
      </c>
      <c r="N48">
        <v>297.39996337890625</v>
      </c>
      <c r="O48">
        <v>296.39996337890625</v>
      </c>
      <c r="P48">
        <v>296.39996337890625</v>
      </c>
      <c r="Q48">
        <v>296.39996337890625</v>
      </c>
      <c r="R48">
        <v>296.39996337890625</v>
      </c>
      <c r="S48">
        <v>296.699951171875</v>
      </c>
      <c r="T48">
        <v>296.54995727539062</v>
      </c>
      <c r="U48">
        <v>296.39996337890625</v>
      </c>
      <c r="V48">
        <v>297.39996337890625</v>
      </c>
      <c r="W48">
        <v>296.64996337890625</v>
      </c>
      <c r="X48">
        <v>296.699951171875</v>
      </c>
      <c r="Y48"/>
      <c r="Z48">
        <v>297.39996337890625</v>
      </c>
      <c r="AA48">
        <v>297.39996337890625</v>
      </c>
      <c r="AB48">
        <v>297.39996337890625</v>
      </c>
      <c r="AC48">
        <v>297.39996337890625</v>
      </c>
      <c r="AD48">
        <v>297.39996337890625</v>
      </c>
      <c r="AE48">
        <v>296.64996337890625</v>
      </c>
      <c r="AF48">
        <v>297.39996337890625</v>
      </c>
      <c r="AG48">
        <v>297.39996337890625</v>
      </c>
      <c r="AH48" s="13">
        <f t="shared" si="10"/>
        <v>2.5799999999999992</v>
      </c>
      <c r="AI48" s="33">
        <f t="shared" si="2"/>
        <v>0.52654332985817032</v>
      </c>
      <c r="AJ48" s="33">
        <f t="shared" si="3"/>
        <v>296.15853449645516</v>
      </c>
      <c r="AK48" s="33">
        <f t="shared" si="4"/>
        <v>296.94834949124242</v>
      </c>
      <c r="AL48" s="33">
        <f t="shared" si="5"/>
        <v>297.73816448602969</v>
      </c>
      <c r="AM48" s="33">
        <f t="shared" si="6"/>
        <v>2.7387094805317247</v>
      </c>
      <c r="AN48" s="33">
        <f t="shared" ca="1" si="7"/>
        <v>23.216849435988138</v>
      </c>
      <c r="AO48" s="11">
        <f t="shared" ca="1" si="11"/>
        <v>2.2623620605477512E-3</v>
      </c>
      <c r="AP48" s="61">
        <f t="shared" si="8"/>
        <v>1.7731815339613432E-3</v>
      </c>
      <c r="AQ48" s="46">
        <f t="shared" si="9"/>
        <v>2</v>
      </c>
    </row>
    <row r="49" spans="1:43">
      <c r="A49" s="14" t="str">
        <f>'data organization'!S50</f>
        <v>47:2:2.56:HI</v>
      </c>
      <c r="B49">
        <v>292.89996337890625</v>
      </c>
      <c r="C49">
        <v>294.39996337890625</v>
      </c>
      <c r="D49">
        <v>294.39996337890625</v>
      </c>
      <c r="E49">
        <v>294.39996337890625</v>
      </c>
      <c r="F49">
        <v>294.39996337890625</v>
      </c>
      <c r="G49">
        <v>294.39996337890625</v>
      </c>
      <c r="H49">
        <v>294.39996337890625</v>
      </c>
      <c r="I49">
        <v>294.14996337890625</v>
      </c>
      <c r="J49">
        <v>294.39996337890625</v>
      </c>
      <c r="K49">
        <v>294.39996337890625</v>
      </c>
      <c r="L49">
        <v>294.39996337890625</v>
      </c>
      <c r="M49">
        <v>294.39996337890625</v>
      </c>
      <c r="N49">
        <v>294.39996337890625</v>
      </c>
      <c r="O49">
        <v>294.39996337890625</v>
      </c>
      <c r="P49">
        <v>293.89996337890625</v>
      </c>
      <c r="Q49">
        <v>293.89996337890625</v>
      </c>
      <c r="R49">
        <v>293.39996337890625</v>
      </c>
      <c r="S49">
        <v>294.199951171875</v>
      </c>
      <c r="T49">
        <v>294.14996337890625</v>
      </c>
      <c r="U49">
        <v>293.39996337890625</v>
      </c>
      <c r="V49">
        <v>294.39996337890625</v>
      </c>
      <c r="W49">
        <v>294.39996337890625</v>
      </c>
      <c r="X49">
        <v>293.699951171875</v>
      </c>
      <c r="Y49"/>
      <c r="Z49">
        <v>294.39996337890625</v>
      </c>
      <c r="AA49">
        <v>294.39996337890625</v>
      </c>
      <c r="AB49">
        <v>294.39996337890625</v>
      </c>
      <c r="AC49">
        <v>294.39996337890625</v>
      </c>
      <c r="AD49">
        <v>294.39996337890625</v>
      </c>
      <c r="AE49">
        <v>294.39996337890625</v>
      </c>
      <c r="AF49">
        <v>294.39996337890625</v>
      </c>
      <c r="AG49">
        <v>294.39996337890625</v>
      </c>
      <c r="AH49" s="13">
        <f t="shared" si="10"/>
        <v>2.5599999999999992</v>
      </c>
      <c r="AI49" s="33">
        <f t="shared" si="2"/>
        <v>0.3778054814334062</v>
      </c>
      <c r="AJ49" s="33">
        <f t="shared" si="3"/>
        <v>293.64293178856059</v>
      </c>
      <c r="AK49" s="33">
        <f t="shared" si="4"/>
        <v>294.2096400107107</v>
      </c>
      <c r="AL49" s="33">
        <f t="shared" si="5"/>
        <v>294.77634823286081</v>
      </c>
      <c r="AM49" s="33">
        <f t="shared" si="6"/>
        <v>2.8999998031123937</v>
      </c>
      <c r="AN49" s="33">
        <f t="shared" ca="1" si="7"/>
        <v>23.224719441545371</v>
      </c>
      <c r="AO49" s="11">
        <f t="shared" ca="1" si="11"/>
        <v>2.6021071401276519E-3</v>
      </c>
      <c r="AP49" s="61">
        <f t="shared" si="8"/>
        <v>1.2841369895957597E-3</v>
      </c>
      <c r="AQ49" s="46">
        <f t="shared" si="9"/>
        <v>1.5</v>
      </c>
    </row>
    <row r="50" spans="1:43">
      <c r="A50" s="14" t="str">
        <f>'data organization'!S51</f>
        <v>48:2:2.54:HI</v>
      </c>
      <c r="B50">
        <v>290.39996337890625</v>
      </c>
      <c r="C50">
        <v>291.39996337890625</v>
      </c>
      <c r="D50">
        <v>291.39996337890625</v>
      </c>
      <c r="E50">
        <v>291.39996337890625</v>
      </c>
      <c r="F50">
        <v>291.39996337890625</v>
      </c>
      <c r="G50">
        <v>291.39996337890625</v>
      </c>
      <c r="H50">
        <v>291.39996337890625</v>
      </c>
      <c r="I50">
        <v>291.39996337890625</v>
      </c>
      <c r="J50">
        <v>291.39996337890625</v>
      </c>
      <c r="K50">
        <v>291.39996337890625</v>
      </c>
      <c r="L50">
        <v>291.39996337890625</v>
      </c>
      <c r="M50">
        <v>291.39996337890625</v>
      </c>
      <c r="N50">
        <v>291.39996337890625</v>
      </c>
      <c r="O50">
        <v>291.39996337890625</v>
      </c>
      <c r="P50">
        <v>291.39996337890625</v>
      </c>
      <c r="Q50">
        <v>291.39996337890625</v>
      </c>
      <c r="R50">
        <v>290.39996337890625</v>
      </c>
      <c r="S50">
        <v>291.39996337890625</v>
      </c>
      <c r="T50">
        <v>291.39996337890625</v>
      </c>
      <c r="U50">
        <v>290.39996337890625</v>
      </c>
      <c r="V50">
        <v>291.39996337890625</v>
      </c>
      <c r="W50">
        <v>291.39996337890625</v>
      </c>
      <c r="X50">
        <v>291.59994506835937</v>
      </c>
      <c r="Y50"/>
      <c r="Z50">
        <v>291.39996337890625</v>
      </c>
      <c r="AA50">
        <v>291.39996337890625</v>
      </c>
      <c r="AB50">
        <v>291.39996337890625</v>
      </c>
      <c r="AC50">
        <v>291.39996337890625</v>
      </c>
      <c r="AD50">
        <v>291.39996337890625</v>
      </c>
      <c r="AE50">
        <v>291.39996337890625</v>
      </c>
      <c r="AF50">
        <v>291.39996337890625</v>
      </c>
      <c r="AG50">
        <v>291.39996337890625</v>
      </c>
      <c r="AH50" s="13">
        <f t="shared" si="10"/>
        <v>2.5399999999999991</v>
      </c>
      <c r="AI50" s="33">
        <f t="shared" si="2"/>
        <v>0.3047997234571998</v>
      </c>
      <c r="AJ50" s="33">
        <f t="shared" si="3"/>
        <v>290.85244062241253</v>
      </c>
      <c r="AK50" s="33">
        <f t="shared" si="4"/>
        <v>291.30964020759831</v>
      </c>
      <c r="AL50" s="33">
        <f t="shared" si="5"/>
        <v>291.76683979278408</v>
      </c>
      <c r="AM50" s="33">
        <f t="shared" si="6"/>
        <v>2.941934893208213</v>
      </c>
      <c r="AN50" s="33">
        <f t="shared" ca="1" si="7"/>
        <v>23.217386944715425</v>
      </c>
      <c r="AO50" s="11">
        <f t="shared" ca="1" si="11"/>
        <v>2.2855661032894492E-3</v>
      </c>
      <c r="AP50" s="61">
        <f t="shared" si="8"/>
        <v>1.0463083996807932E-3</v>
      </c>
      <c r="AQ50" s="46">
        <f t="shared" si="9"/>
        <v>1.199981689453125</v>
      </c>
    </row>
    <row r="51" spans="1:43">
      <c r="A51" s="14" t="str">
        <f>'data organization'!S52</f>
        <v>49:2:2.52:HI</v>
      </c>
      <c r="B51">
        <v>287.39996337890625</v>
      </c>
      <c r="C51">
        <v>288.39996337890625</v>
      </c>
      <c r="D51">
        <v>288.39996337890625</v>
      </c>
      <c r="E51">
        <v>288.39996337890625</v>
      </c>
      <c r="F51">
        <v>288.39996337890625</v>
      </c>
      <c r="G51">
        <v>288.39996337890625</v>
      </c>
      <c r="H51">
        <v>288.39996337890625</v>
      </c>
      <c r="I51">
        <v>288.39996337890625</v>
      </c>
      <c r="J51">
        <v>288.39996337890625</v>
      </c>
      <c r="K51">
        <v>288.39996337890625</v>
      </c>
      <c r="L51">
        <v>288.39996337890625</v>
      </c>
      <c r="M51">
        <v>288.39996337890625</v>
      </c>
      <c r="N51">
        <v>288.39996337890625</v>
      </c>
      <c r="O51">
        <v>288.39996337890625</v>
      </c>
      <c r="P51">
        <v>288.39996337890625</v>
      </c>
      <c r="Q51">
        <v>288.39996337890625</v>
      </c>
      <c r="R51">
        <v>288.39996337890625</v>
      </c>
      <c r="S51">
        <v>288.39996337890625</v>
      </c>
      <c r="T51">
        <v>288.39996337890625</v>
      </c>
      <c r="U51">
        <v>288.39996337890625</v>
      </c>
      <c r="V51">
        <v>288.39996337890625</v>
      </c>
      <c r="W51">
        <v>288.39996337890625</v>
      </c>
      <c r="X51">
        <v>288.39996337890625</v>
      </c>
      <c r="Y51"/>
      <c r="Z51">
        <v>288.39996337890625</v>
      </c>
      <c r="AA51">
        <v>288.39996337890625</v>
      </c>
      <c r="AB51">
        <v>288.39996337890625</v>
      </c>
      <c r="AC51">
        <v>288.39996337890625</v>
      </c>
      <c r="AD51">
        <v>288.39996337890625</v>
      </c>
      <c r="AE51">
        <v>288.39996337890625</v>
      </c>
      <c r="AF51">
        <v>288.39996337890625</v>
      </c>
      <c r="AG51">
        <v>288.39996337890625</v>
      </c>
      <c r="AH51" s="13">
        <f t="shared" si="10"/>
        <v>2.5199999999999991</v>
      </c>
      <c r="AI51" s="33">
        <f t="shared" si="2"/>
        <v>0.17960530202677502</v>
      </c>
      <c r="AJ51" s="33">
        <f t="shared" si="3"/>
        <v>288.09829736134992</v>
      </c>
      <c r="AK51" s="33">
        <f t="shared" si="4"/>
        <v>288.36770531439009</v>
      </c>
      <c r="AL51" s="33">
        <f t="shared" si="5"/>
        <v>288.63711326743027</v>
      </c>
      <c r="AM51" s="33">
        <f t="shared" si="6"/>
        <v>3</v>
      </c>
      <c r="AN51" s="33">
        <f t="shared" ca="1" si="7"/>
        <v>23.215538382115788</v>
      </c>
      <c r="AO51" s="11">
        <f t="shared" ca="1" si="11"/>
        <v>2.205764374694219E-3</v>
      </c>
      <c r="AP51" s="61">
        <f t="shared" si="8"/>
        <v>6.2283431437290136E-4</v>
      </c>
      <c r="AQ51" s="46">
        <f t="shared" si="9"/>
        <v>1</v>
      </c>
    </row>
    <row r="52" spans="1:43">
      <c r="A52" s="14" t="str">
        <f>'data organization'!S53</f>
        <v>50:2:2.5:HI</v>
      </c>
      <c r="B52">
        <v>284.39996337890625</v>
      </c>
      <c r="C52">
        <v>285.39996337890625</v>
      </c>
      <c r="D52">
        <v>285.39996337890625</v>
      </c>
      <c r="E52">
        <v>285.39996337890625</v>
      </c>
      <c r="F52">
        <v>285.39996337890625</v>
      </c>
      <c r="G52">
        <v>285.39996337890625</v>
      </c>
      <c r="H52">
        <v>285.39996337890625</v>
      </c>
      <c r="I52">
        <v>285.39996337890625</v>
      </c>
      <c r="J52">
        <v>285.39996337890625</v>
      </c>
      <c r="K52">
        <v>285.39996337890625</v>
      </c>
      <c r="L52">
        <v>285.39996337890625</v>
      </c>
      <c r="M52">
        <v>285.39996337890625</v>
      </c>
      <c r="N52">
        <v>285.39996337890625</v>
      </c>
      <c r="O52">
        <v>285.39996337890625</v>
      </c>
      <c r="P52">
        <v>285.39996337890625</v>
      </c>
      <c r="Q52">
        <v>285.39996337890625</v>
      </c>
      <c r="R52">
        <v>285.39996337890625</v>
      </c>
      <c r="S52">
        <v>285.39996337890625</v>
      </c>
      <c r="T52">
        <v>285.39996337890625</v>
      </c>
      <c r="U52">
        <v>285.39996337890625</v>
      </c>
      <c r="V52">
        <v>285.39996337890625</v>
      </c>
      <c r="W52">
        <v>285.39996337890625</v>
      </c>
      <c r="X52">
        <v>285.39996337890625</v>
      </c>
      <c r="Y52"/>
      <c r="Z52">
        <v>285.39996337890625</v>
      </c>
      <c r="AA52">
        <v>285.39996337890625</v>
      </c>
      <c r="AB52">
        <v>285.39996337890625</v>
      </c>
      <c r="AC52">
        <v>285.39996337890625</v>
      </c>
      <c r="AD52">
        <v>285.39996337890625</v>
      </c>
      <c r="AE52">
        <v>285.39996337890625</v>
      </c>
      <c r="AF52">
        <v>285.39996337890625</v>
      </c>
      <c r="AG52">
        <v>285.39996337890625</v>
      </c>
      <c r="AH52" s="13">
        <f t="shared" si="10"/>
        <v>2.4999999999999991</v>
      </c>
      <c r="AI52" s="33">
        <f t="shared" si="2"/>
        <v>0.17960530202677502</v>
      </c>
      <c r="AJ52" s="33">
        <f t="shared" si="3"/>
        <v>285.09829736134992</v>
      </c>
      <c r="AK52" s="33">
        <f t="shared" si="4"/>
        <v>285.36770531439009</v>
      </c>
      <c r="AL52" s="33">
        <f t="shared" si="5"/>
        <v>285.63711326743027</v>
      </c>
      <c r="AM52" s="33">
        <f t="shared" si="6"/>
        <v>3</v>
      </c>
      <c r="AN52" s="33">
        <f t="shared" ca="1" si="7"/>
        <v>23.204280242075406</v>
      </c>
      <c r="AO52" s="11">
        <f t="shared" ca="1" si="11"/>
        <v>1.7197548469849444E-3</v>
      </c>
      <c r="AP52" s="61">
        <f t="shared" si="8"/>
        <v>6.2938201724299376E-4</v>
      </c>
      <c r="AQ52" s="46">
        <f t="shared" si="9"/>
        <v>1</v>
      </c>
    </row>
    <row r="53" spans="1:43">
      <c r="A53" s="14" t="str">
        <f>'data organization'!S54</f>
        <v>51:2:2.48:HI</v>
      </c>
      <c r="B53">
        <v>281.39996337890625</v>
      </c>
      <c r="C53">
        <v>282.39996337890625</v>
      </c>
      <c r="D53">
        <v>282.39996337890625</v>
      </c>
      <c r="E53">
        <v>282.39996337890625</v>
      </c>
      <c r="F53">
        <v>282.39996337890625</v>
      </c>
      <c r="G53">
        <v>282.39996337890625</v>
      </c>
      <c r="H53">
        <v>282.39996337890625</v>
      </c>
      <c r="I53">
        <v>282.39996337890625</v>
      </c>
      <c r="J53">
        <v>282.39996337890625</v>
      </c>
      <c r="K53">
        <v>282.39996337890625</v>
      </c>
      <c r="L53">
        <v>282.39996337890625</v>
      </c>
      <c r="M53">
        <v>282.39996337890625</v>
      </c>
      <c r="N53">
        <v>282.39996337890625</v>
      </c>
      <c r="O53">
        <v>282.39996337890625</v>
      </c>
      <c r="P53">
        <v>282.39996337890625</v>
      </c>
      <c r="Q53">
        <v>282.39996337890625</v>
      </c>
      <c r="R53">
        <v>282.39996337890625</v>
      </c>
      <c r="S53">
        <v>282.39996337890625</v>
      </c>
      <c r="T53">
        <v>282.39996337890625</v>
      </c>
      <c r="U53">
        <v>282.39996337890625</v>
      </c>
      <c r="V53">
        <v>282.39996337890625</v>
      </c>
      <c r="W53">
        <v>282.39996337890625</v>
      </c>
      <c r="X53">
        <v>282.39996337890625</v>
      </c>
      <c r="Y53"/>
      <c r="Z53">
        <v>282.39996337890625</v>
      </c>
      <c r="AA53">
        <v>282.39996337890625</v>
      </c>
      <c r="AB53">
        <v>282.39996337890625</v>
      </c>
      <c r="AC53">
        <v>282.39996337890625</v>
      </c>
      <c r="AD53">
        <v>282.39996337890625</v>
      </c>
      <c r="AE53">
        <v>282.39996337890625</v>
      </c>
      <c r="AF53">
        <v>282.39996337890625</v>
      </c>
      <c r="AG53">
        <v>282.39996337890625</v>
      </c>
      <c r="AH53" s="13">
        <f t="shared" si="10"/>
        <v>2.4799999999999991</v>
      </c>
      <c r="AI53" s="33">
        <f t="shared" si="2"/>
        <v>0.17960530202677502</v>
      </c>
      <c r="AJ53" s="33">
        <f t="shared" si="3"/>
        <v>282.09829736134992</v>
      </c>
      <c r="AK53" s="33">
        <f t="shared" si="4"/>
        <v>282.36770531439009</v>
      </c>
      <c r="AL53" s="33">
        <f t="shared" si="5"/>
        <v>282.63711326743027</v>
      </c>
      <c r="AM53" s="33">
        <f t="shared" si="6"/>
        <v>3</v>
      </c>
      <c r="AN53" s="33">
        <f t="shared" ca="1" si="7"/>
        <v>23.196874423567611</v>
      </c>
      <c r="AO53" s="11">
        <f t="shared" ca="1" si="11"/>
        <v>1.400048541825738E-3</v>
      </c>
      <c r="AP53" s="61">
        <f t="shared" si="8"/>
        <v>6.3606885152394212E-4</v>
      </c>
      <c r="AQ53" s="46">
        <f t="shared" si="9"/>
        <v>1</v>
      </c>
    </row>
    <row r="54" spans="1:43">
      <c r="A54" s="14" t="str">
        <f>'data organization'!S55</f>
        <v>52:2:2.46:HI</v>
      </c>
      <c r="B54">
        <v>278.39996337890625</v>
      </c>
      <c r="C54">
        <v>279.39996337890625</v>
      </c>
      <c r="D54">
        <v>279.39996337890625</v>
      </c>
      <c r="E54">
        <v>279.39996337890625</v>
      </c>
      <c r="F54">
        <v>279.39996337890625</v>
      </c>
      <c r="G54">
        <v>279.39996337890625</v>
      </c>
      <c r="H54">
        <v>279.39996337890625</v>
      </c>
      <c r="I54">
        <v>279.39996337890625</v>
      </c>
      <c r="J54">
        <v>279.39996337890625</v>
      </c>
      <c r="K54">
        <v>279.39996337890625</v>
      </c>
      <c r="L54">
        <v>279.39996337890625</v>
      </c>
      <c r="M54">
        <v>279.39996337890625</v>
      </c>
      <c r="N54">
        <v>279.39996337890625</v>
      </c>
      <c r="O54">
        <v>279.39996337890625</v>
      </c>
      <c r="P54">
        <v>279.39996337890625</v>
      </c>
      <c r="Q54">
        <v>279.39996337890625</v>
      </c>
      <c r="R54">
        <v>279.39996337890625</v>
      </c>
      <c r="S54">
        <v>279.39996337890625</v>
      </c>
      <c r="T54">
        <v>279.39996337890625</v>
      </c>
      <c r="U54">
        <v>279.39996337890625</v>
      </c>
      <c r="V54">
        <v>279.39996337890625</v>
      </c>
      <c r="W54">
        <v>279.39996337890625</v>
      </c>
      <c r="X54">
        <v>279.39996337890625</v>
      </c>
      <c r="Y54"/>
      <c r="Z54">
        <v>279.39996337890625</v>
      </c>
      <c r="AA54">
        <v>279.39996337890625</v>
      </c>
      <c r="AB54">
        <v>279.39996337890625</v>
      </c>
      <c r="AC54">
        <v>279.39996337890625</v>
      </c>
      <c r="AD54">
        <v>279.39996337890625</v>
      </c>
      <c r="AE54">
        <v>279.39996337890625</v>
      </c>
      <c r="AF54">
        <v>279.39996337890625</v>
      </c>
      <c r="AG54">
        <v>279.39996337890625</v>
      </c>
      <c r="AH54" s="13">
        <f t="shared" si="10"/>
        <v>2.4599999999999991</v>
      </c>
      <c r="AI54" s="33">
        <f t="shared" si="2"/>
        <v>0.17960530202677502</v>
      </c>
      <c r="AJ54" s="33">
        <f t="shared" si="3"/>
        <v>279.09829736134992</v>
      </c>
      <c r="AK54" s="33">
        <f t="shared" si="4"/>
        <v>279.36770531439009</v>
      </c>
      <c r="AL54" s="33">
        <f t="shared" si="5"/>
        <v>279.63711326743027</v>
      </c>
      <c r="AM54" s="33">
        <f t="shared" si="6"/>
        <v>2.9596784037927932</v>
      </c>
      <c r="AN54" s="33">
        <f t="shared" ca="1" si="7"/>
        <v>23.189973164698859</v>
      </c>
      <c r="AO54" s="11">
        <f t="shared" ca="1" si="11"/>
        <v>1.1021238800814626E-3</v>
      </c>
      <c r="AP54" s="61">
        <f t="shared" si="8"/>
        <v>6.4289929941849884E-4</v>
      </c>
      <c r="AQ54" s="46">
        <f t="shared" si="9"/>
        <v>1</v>
      </c>
    </row>
    <row r="55" spans="1:43">
      <c r="A55" s="14" t="str">
        <f>'data organization'!S56</f>
        <v>53:2:2.44:HI</v>
      </c>
      <c r="B55">
        <v>275.39996337890625</v>
      </c>
      <c r="C55">
        <v>276.39996337890625</v>
      </c>
      <c r="D55">
        <v>276.449951171875</v>
      </c>
      <c r="E55">
        <v>276.39996337890625</v>
      </c>
      <c r="F55">
        <v>276.89996337890625</v>
      </c>
      <c r="G55">
        <v>276.39996337890625</v>
      </c>
      <c r="H55">
        <v>276.39996337890625</v>
      </c>
      <c r="I55">
        <v>276.39996337890625</v>
      </c>
      <c r="J55">
        <v>276.39996337890625</v>
      </c>
      <c r="K55">
        <v>276.64996337890625</v>
      </c>
      <c r="L55">
        <v>276.39996337890625</v>
      </c>
      <c r="M55">
        <v>276.39996337890625</v>
      </c>
      <c r="N55">
        <v>276.39996337890625</v>
      </c>
      <c r="O55">
        <v>276.39996337890625</v>
      </c>
      <c r="P55">
        <v>276.39996337890625</v>
      </c>
      <c r="Q55">
        <v>276.39996337890625</v>
      </c>
      <c r="R55">
        <v>276.39996337890625</v>
      </c>
      <c r="S55">
        <v>276.39996337890625</v>
      </c>
      <c r="T55">
        <v>276.39996337890625</v>
      </c>
      <c r="U55">
        <v>276.39996337890625</v>
      </c>
      <c r="V55">
        <v>276.39996337890625</v>
      </c>
      <c r="W55">
        <v>276.39996337890625</v>
      </c>
      <c r="X55">
        <v>276.39996337890625</v>
      </c>
      <c r="Y55"/>
      <c r="Z55">
        <v>276.84994506835937</v>
      </c>
      <c r="AA55">
        <v>276.39996337890625</v>
      </c>
      <c r="AB55">
        <v>276.39996337890625</v>
      </c>
      <c r="AC55">
        <v>276.39996337890625</v>
      </c>
      <c r="AD55">
        <v>276.39996337890625</v>
      </c>
      <c r="AE55">
        <v>276.39996337890625</v>
      </c>
      <c r="AF55">
        <v>276.39996337890625</v>
      </c>
      <c r="AG55">
        <v>276.39996337890625</v>
      </c>
      <c r="AH55" s="13">
        <f t="shared" si="10"/>
        <v>2.4399999999999991</v>
      </c>
      <c r="AI55" s="33">
        <f t="shared" si="2"/>
        <v>0.22475665829556468</v>
      </c>
      <c r="AJ55" s="33">
        <f t="shared" si="3"/>
        <v>276.07089192315397</v>
      </c>
      <c r="AK55" s="33">
        <f t="shared" si="4"/>
        <v>276.4080269105973</v>
      </c>
      <c r="AL55" s="33">
        <f t="shared" si="5"/>
        <v>276.74516189804064</v>
      </c>
      <c r="AM55" s="33">
        <f t="shared" si="6"/>
        <v>2.8725802513861254</v>
      </c>
      <c r="AN55" s="33">
        <f t="shared" ca="1" si="7"/>
        <v>23.186709147455158</v>
      </c>
      <c r="AO55" s="11">
        <f t="shared" ca="1" si="11"/>
        <v>9.61217524914737E-4</v>
      </c>
      <c r="AP55" s="61">
        <f t="shared" si="8"/>
        <v>8.1313361557427207E-4</v>
      </c>
      <c r="AQ55" s="46">
        <f t="shared" si="9"/>
        <v>1.5</v>
      </c>
    </row>
    <row r="56" spans="1:43">
      <c r="A56" s="14" t="str">
        <f>'data organization'!S57</f>
        <v>54:2:2.42:HI</v>
      </c>
      <c r="B56">
        <v>272.39996337890625</v>
      </c>
      <c r="C56">
        <v>273.39996337890625</v>
      </c>
      <c r="D56">
        <v>274.39996337890625</v>
      </c>
      <c r="E56">
        <v>273.39996337890625</v>
      </c>
      <c r="F56">
        <v>274.39996337890625</v>
      </c>
      <c r="G56">
        <v>273.39996337890625</v>
      </c>
      <c r="H56">
        <v>273.39996337890625</v>
      </c>
      <c r="I56">
        <v>273.39996337890625</v>
      </c>
      <c r="J56">
        <v>273.39996337890625</v>
      </c>
      <c r="K56">
        <v>274.39996337890625</v>
      </c>
      <c r="L56">
        <v>273.39996337890625</v>
      </c>
      <c r="M56">
        <v>273.39996337890625</v>
      </c>
      <c r="N56">
        <v>273.39996337890625</v>
      </c>
      <c r="O56">
        <v>273.39996337890625</v>
      </c>
      <c r="P56">
        <v>273.39996337890625</v>
      </c>
      <c r="Q56">
        <v>273.39996337890625</v>
      </c>
      <c r="R56">
        <v>273.39996337890625</v>
      </c>
      <c r="S56">
        <v>273.39996337890625</v>
      </c>
      <c r="T56">
        <v>273.39996337890625</v>
      </c>
      <c r="U56">
        <v>273.39996337890625</v>
      </c>
      <c r="V56">
        <v>273.39996337890625</v>
      </c>
      <c r="W56">
        <v>273.39996337890625</v>
      </c>
      <c r="X56">
        <v>273.39996337890625</v>
      </c>
      <c r="Y56"/>
      <c r="Z56">
        <v>274.34994506835937</v>
      </c>
      <c r="AA56">
        <v>274.39996337890625</v>
      </c>
      <c r="AB56">
        <v>273.39996337890625</v>
      </c>
      <c r="AC56">
        <v>273.64996337890625</v>
      </c>
      <c r="AD56">
        <v>273.39996337890625</v>
      </c>
      <c r="AE56">
        <v>273.39996337890625</v>
      </c>
      <c r="AF56">
        <v>273.39996337890625</v>
      </c>
      <c r="AG56">
        <v>273.39996337890625</v>
      </c>
      <c r="AH56" s="13">
        <f t="shared" si="10"/>
        <v>2.419999999999999</v>
      </c>
      <c r="AI56" s="33">
        <f t="shared" si="2"/>
        <v>0.42410446487425796</v>
      </c>
      <c r="AJ56" s="33">
        <f t="shared" si="3"/>
        <v>272.8992899618998</v>
      </c>
      <c r="AK56" s="33">
        <f t="shared" si="4"/>
        <v>273.53544665921117</v>
      </c>
      <c r="AL56" s="33">
        <f t="shared" si="5"/>
        <v>274.17160335652255</v>
      </c>
      <c r="AM56" s="33">
        <f t="shared" si="6"/>
        <v>2.9951614872101686</v>
      </c>
      <c r="AN56" s="33">
        <f t="shared" ca="1" si="7"/>
        <v>23.195557814289177</v>
      </c>
      <c r="AO56" s="11">
        <f t="shared" ca="1" si="11"/>
        <v>1.3432110312516787E-3</v>
      </c>
      <c r="AP56" s="61">
        <f t="shared" si="8"/>
        <v>1.5504552336964056E-3</v>
      </c>
      <c r="AQ56" s="46">
        <f t="shared" si="9"/>
        <v>2</v>
      </c>
    </row>
    <row r="57" spans="1:43">
      <c r="A57" s="14" t="str">
        <f>'data organization'!S58</f>
        <v>55:2:2.4:HI</v>
      </c>
      <c r="B57">
        <v>269.39996337890625</v>
      </c>
      <c r="C57">
        <v>270.39996337890625</v>
      </c>
      <c r="D57">
        <v>271.14996337890625</v>
      </c>
      <c r="E57">
        <v>270.39996337890625</v>
      </c>
      <c r="F57">
        <v>271.39996337890625</v>
      </c>
      <c r="G57">
        <v>270.39996337890625</v>
      </c>
      <c r="H57">
        <v>270.39996337890625</v>
      </c>
      <c r="I57">
        <v>270.39996337890625</v>
      </c>
      <c r="J57">
        <v>270.39996337890625</v>
      </c>
      <c r="K57">
        <v>271.39996337890625</v>
      </c>
      <c r="L57">
        <v>270.84994506835937</v>
      </c>
      <c r="M57">
        <v>270.39996337890625</v>
      </c>
      <c r="N57">
        <v>270.39996337890625</v>
      </c>
      <c r="O57">
        <v>270.39996337890625</v>
      </c>
      <c r="P57">
        <v>270.39996337890625</v>
      </c>
      <c r="Q57">
        <v>270.39996337890625</v>
      </c>
      <c r="R57">
        <v>270.39996337890625</v>
      </c>
      <c r="S57">
        <v>270.39996337890625</v>
      </c>
      <c r="T57">
        <v>270.54995727539062</v>
      </c>
      <c r="U57">
        <v>270.39996337890625</v>
      </c>
      <c r="V57">
        <v>270.39996337890625</v>
      </c>
      <c r="W57">
        <v>270.39996337890625</v>
      </c>
      <c r="X57">
        <v>270.39996337890625</v>
      </c>
      <c r="Y57"/>
      <c r="Z57">
        <v>271.39996337890625</v>
      </c>
      <c r="AA57">
        <v>271.39996337890625</v>
      </c>
      <c r="AB57">
        <v>270.39996337890625</v>
      </c>
      <c r="AC57">
        <v>270.39996337890625</v>
      </c>
      <c r="AD57">
        <v>270.39996337890625</v>
      </c>
      <c r="AE57">
        <v>270.39996337890625</v>
      </c>
      <c r="AF57">
        <v>270.39996337890625</v>
      </c>
      <c r="AG57">
        <v>270.39996337890625</v>
      </c>
      <c r="AH57" s="13">
        <f t="shared" si="10"/>
        <v>2.399999999999999</v>
      </c>
      <c r="AI57" s="33">
        <f t="shared" si="2"/>
        <v>0.4154148655536406</v>
      </c>
      <c r="AJ57" s="33">
        <f t="shared" si="3"/>
        <v>269.91716287367052</v>
      </c>
      <c r="AK57" s="33">
        <f t="shared" si="4"/>
        <v>270.54028517200101</v>
      </c>
      <c r="AL57" s="33">
        <f t="shared" si="5"/>
        <v>271.16340747033149</v>
      </c>
      <c r="AM57" s="33">
        <f t="shared" si="6"/>
        <v>3.0048385127898314</v>
      </c>
      <c r="AN57" s="33">
        <f t="shared" ca="1" si="7"/>
        <v>23.189624548044062</v>
      </c>
      <c r="AO57" s="11">
        <f t="shared" ca="1" si="11"/>
        <v>1.0870742346567042E-3</v>
      </c>
      <c r="AP57" s="61">
        <f t="shared" si="8"/>
        <v>1.5355009524349872E-3</v>
      </c>
      <c r="AQ57" s="46">
        <f t="shared" si="9"/>
        <v>2</v>
      </c>
    </row>
    <row r="58" spans="1:43">
      <c r="A58" s="14" t="str">
        <f>'data organization'!S59</f>
        <v>56:2:2.38:HI</v>
      </c>
      <c r="B58">
        <v>266.39996337890625</v>
      </c>
      <c r="C58">
        <v>267.39996337890625</v>
      </c>
      <c r="D58">
        <v>268.14996337890625</v>
      </c>
      <c r="E58">
        <v>267.449951171875</v>
      </c>
      <c r="F58">
        <v>268.39996337890625</v>
      </c>
      <c r="G58">
        <v>267.39996337890625</v>
      </c>
      <c r="H58">
        <v>267.39996337890625</v>
      </c>
      <c r="I58">
        <v>267.39996337890625</v>
      </c>
      <c r="J58">
        <v>267.39996337890625</v>
      </c>
      <c r="K58">
        <v>268.39996337890625</v>
      </c>
      <c r="L58">
        <v>267.39996337890625</v>
      </c>
      <c r="M58">
        <v>267.39996337890625</v>
      </c>
      <c r="N58">
        <v>267.39996337890625</v>
      </c>
      <c r="O58">
        <v>267.39996337890625</v>
      </c>
      <c r="P58">
        <v>267.39996337890625</v>
      </c>
      <c r="Q58">
        <v>267.39996337890625</v>
      </c>
      <c r="R58">
        <v>267.39996337890625</v>
      </c>
      <c r="S58">
        <v>267.39996337890625</v>
      </c>
      <c r="T58">
        <v>267.54995727539062</v>
      </c>
      <c r="U58">
        <v>267.39996337890625</v>
      </c>
      <c r="V58">
        <v>267.39996337890625</v>
      </c>
      <c r="W58">
        <v>267.39996337890625</v>
      </c>
      <c r="X58">
        <v>267.39996337890625</v>
      </c>
      <c r="Y58"/>
      <c r="Z58">
        <v>268.39996337890625</v>
      </c>
      <c r="AA58">
        <v>268.39996337890625</v>
      </c>
      <c r="AB58">
        <v>267.39996337890625</v>
      </c>
      <c r="AC58">
        <v>267.39996337890625</v>
      </c>
      <c r="AD58">
        <v>267.64996337890625</v>
      </c>
      <c r="AE58">
        <v>267.39996337890625</v>
      </c>
      <c r="AF58">
        <v>267.39996337890625</v>
      </c>
      <c r="AG58">
        <v>267.39996337890625</v>
      </c>
      <c r="AH58" s="13">
        <f t="shared" si="10"/>
        <v>2.379999999999999</v>
      </c>
      <c r="AI58" s="33">
        <f t="shared" si="2"/>
        <v>0.41154058738357996</v>
      </c>
      <c r="AJ58" s="33">
        <f t="shared" si="3"/>
        <v>266.91813577813582</v>
      </c>
      <c r="AK58" s="33">
        <f t="shared" si="4"/>
        <v>267.53544665921117</v>
      </c>
      <c r="AL58" s="33">
        <f t="shared" si="5"/>
        <v>268.15275754028653</v>
      </c>
      <c r="AM58" s="33">
        <f t="shared" si="6"/>
        <v>2.9661294260332625</v>
      </c>
      <c r="AN58" s="33">
        <f t="shared" ca="1" si="7"/>
        <v>23.191971327457182</v>
      </c>
      <c r="AO58" s="11">
        <f t="shared" ca="1" si="11"/>
        <v>1.1883837893538196E-3</v>
      </c>
      <c r="AP58" s="61">
        <f t="shared" si="8"/>
        <v>1.5382656486181575E-3</v>
      </c>
      <c r="AQ58" s="46">
        <f t="shared" si="9"/>
        <v>2</v>
      </c>
    </row>
    <row r="59" spans="1:43">
      <c r="A59" s="14" t="str">
        <f>'data organization'!S60</f>
        <v>57:2:2.36:HI</v>
      </c>
      <c r="B59">
        <v>263.39996337890625</v>
      </c>
      <c r="C59">
        <v>264.39996337890625</v>
      </c>
      <c r="D59">
        <v>265.39996337890625</v>
      </c>
      <c r="E59">
        <v>264.39996337890625</v>
      </c>
      <c r="F59">
        <v>265.39996337890625</v>
      </c>
      <c r="G59">
        <v>264.39996337890625</v>
      </c>
      <c r="H59">
        <v>264.39996337890625</v>
      </c>
      <c r="I59">
        <v>264.39996337890625</v>
      </c>
      <c r="J59">
        <v>264.39996337890625</v>
      </c>
      <c r="K59">
        <v>265.39996337890625</v>
      </c>
      <c r="L59">
        <v>264.64996337890625</v>
      </c>
      <c r="M59">
        <v>264.39996337890625</v>
      </c>
      <c r="N59">
        <v>264.39996337890625</v>
      </c>
      <c r="O59">
        <v>264.39996337890625</v>
      </c>
      <c r="P59">
        <v>264.39996337890625</v>
      </c>
      <c r="Q59">
        <v>264.39996337890625</v>
      </c>
      <c r="R59">
        <v>264.39996337890625</v>
      </c>
      <c r="S59">
        <v>264.54995727539062</v>
      </c>
      <c r="T59">
        <v>264.54995727539062</v>
      </c>
      <c r="U59">
        <v>264.39996337890625</v>
      </c>
      <c r="V59">
        <v>264.39996337890625</v>
      </c>
      <c r="W59">
        <v>264.39996337890625</v>
      </c>
      <c r="X59">
        <v>264.39996337890625</v>
      </c>
      <c r="Y59"/>
      <c r="Z59">
        <v>265.39996337890625</v>
      </c>
      <c r="AA59">
        <v>265.39996337890625</v>
      </c>
      <c r="AB59">
        <v>264.39996337890625</v>
      </c>
      <c r="AC59">
        <v>264.84994506835937</v>
      </c>
      <c r="AD59">
        <v>264.64996337890625</v>
      </c>
      <c r="AE59">
        <v>264.39996337890625</v>
      </c>
      <c r="AF59">
        <v>264.39996337890625</v>
      </c>
      <c r="AG59">
        <v>264.39996337890625</v>
      </c>
      <c r="AH59" s="13">
        <f t="shared" si="10"/>
        <v>2.359999999999999</v>
      </c>
      <c r="AI59" s="33">
        <f t="shared" si="2"/>
        <v>0.42752689163573537</v>
      </c>
      <c r="AJ59" s="33">
        <f t="shared" si="3"/>
        <v>263.92802689572432</v>
      </c>
      <c r="AK59" s="33">
        <f t="shared" si="4"/>
        <v>264.56931723317791</v>
      </c>
      <c r="AL59" s="33">
        <f t="shared" si="5"/>
        <v>265.21060757063151</v>
      </c>
      <c r="AM59" s="33">
        <f t="shared" si="6"/>
        <v>3.0967751779863875</v>
      </c>
      <c r="AN59" s="33">
        <f t="shared" ca="1" si="7"/>
        <v>23.196738497917035</v>
      </c>
      <c r="AO59" s="11">
        <f t="shared" ca="1" si="11"/>
        <v>1.394180684346491E-3</v>
      </c>
      <c r="AP59" s="61">
        <f t="shared" si="8"/>
        <v>1.6159352721122041E-3</v>
      </c>
      <c r="AQ59" s="46">
        <f t="shared" si="9"/>
        <v>2</v>
      </c>
    </row>
    <row r="60" spans="1:43">
      <c r="A60" s="14" t="str">
        <f>'data organization'!S61</f>
        <v>58:2:2.34:HI</v>
      </c>
      <c r="B60">
        <v>260.39996337890625</v>
      </c>
      <c r="C60">
        <v>261.39996337890625</v>
      </c>
      <c r="D60">
        <v>261.59994506835937</v>
      </c>
      <c r="E60">
        <v>261.39996337890625</v>
      </c>
      <c r="F60">
        <v>261.699951171875</v>
      </c>
      <c r="G60">
        <v>261.39996337890625</v>
      </c>
      <c r="H60">
        <v>261.39996337890625</v>
      </c>
      <c r="I60">
        <v>261.39996337890625</v>
      </c>
      <c r="J60">
        <v>261.39996337890625</v>
      </c>
      <c r="K60">
        <v>262.04995727539062</v>
      </c>
      <c r="L60">
        <v>261.39996337890625</v>
      </c>
      <c r="M60">
        <v>261.39996337890625</v>
      </c>
      <c r="N60">
        <v>261.39996337890625</v>
      </c>
      <c r="O60">
        <v>261.39996337890625</v>
      </c>
      <c r="P60">
        <v>261.39996337890625</v>
      </c>
      <c r="Q60">
        <v>261.39996337890625</v>
      </c>
      <c r="R60">
        <v>261.39996337890625</v>
      </c>
      <c r="S60">
        <v>261.54995727539062</v>
      </c>
      <c r="T60">
        <v>261.699951171875</v>
      </c>
      <c r="U60">
        <v>261.39996337890625</v>
      </c>
      <c r="V60">
        <v>261.39996337890625</v>
      </c>
      <c r="W60">
        <v>261.39996337890625</v>
      </c>
      <c r="X60">
        <v>261.54995727539062</v>
      </c>
      <c r="Y60"/>
      <c r="Z60">
        <v>262.14996337890625</v>
      </c>
      <c r="AA60">
        <v>262.14996337890625</v>
      </c>
      <c r="AB60">
        <v>261.39996337890625</v>
      </c>
      <c r="AC60">
        <v>261.39996337890625</v>
      </c>
      <c r="AD60">
        <v>261.39996337890625</v>
      </c>
      <c r="AE60">
        <v>261.39996337890625</v>
      </c>
      <c r="AF60">
        <v>261.39996337890625</v>
      </c>
      <c r="AG60">
        <v>261.39996337890625</v>
      </c>
      <c r="AH60" s="13">
        <f t="shared" si="10"/>
        <v>2.339999999999999</v>
      </c>
      <c r="AI60" s="33">
        <f t="shared" si="2"/>
        <v>0.29716262885374645</v>
      </c>
      <c r="AJ60" s="33">
        <f t="shared" si="3"/>
        <v>261.02679811191092</v>
      </c>
      <c r="AK60" s="33">
        <f t="shared" si="4"/>
        <v>261.47254205519152</v>
      </c>
      <c r="AL60" s="33">
        <f t="shared" si="5"/>
        <v>261.91828599847213</v>
      </c>
      <c r="AM60" s="33">
        <f t="shared" si="6"/>
        <v>3.0725796607233065</v>
      </c>
      <c r="AN60" s="33">
        <f t="shared" ca="1" si="7"/>
        <v>23.192691687628361</v>
      </c>
      <c r="AO60" s="11">
        <f t="shared" ca="1" si="11"/>
        <v>1.2194814578248003E-3</v>
      </c>
      <c r="AP60" s="61">
        <f t="shared" si="8"/>
        <v>1.1364964998543574E-3</v>
      </c>
      <c r="AQ60" s="46">
        <f t="shared" si="9"/>
        <v>1.75</v>
      </c>
    </row>
    <row r="61" spans="1:43">
      <c r="A61" s="14" t="str">
        <f>'data organization'!S62</f>
        <v>59:2:2.32:HI</v>
      </c>
      <c r="B61">
        <v>257.39996337890625</v>
      </c>
      <c r="C61">
        <v>258.39996337890625</v>
      </c>
      <c r="D61">
        <v>258.39996337890625</v>
      </c>
      <c r="E61">
        <v>258.39996337890625</v>
      </c>
      <c r="F61">
        <v>258.39996337890625</v>
      </c>
      <c r="G61">
        <v>258.39996337890625</v>
      </c>
      <c r="H61">
        <v>258.39996337890625</v>
      </c>
      <c r="I61">
        <v>258.39996337890625</v>
      </c>
      <c r="J61">
        <v>258.39996337890625</v>
      </c>
      <c r="K61">
        <v>258.39996337890625</v>
      </c>
      <c r="L61">
        <v>258.39996337890625</v>
      </c>
      <c r="M61">
        <v>258.39996337890625</v>
      </c>
      <c r="N61">
        <v>258.39996337890625</v>
      </c>
      <c r="O61">
        <v>258.39996337890625</v>
      </c>
      <c r="P61">
        <v>258.39996337890625</v>
      </c>
      <c r="Q61">
        <v>258.39996337890625</v>
      </c>
      <c r="R61">
        <v>258.39996337890625</v>
      </c>
      <c r="S61">
        <v>258.699951171875</v>
      </c>
      <c r="T61">
        <v>258.699951171875</v>
      </c>
      <c r="U61">
        <v>258.39996337890625</v>
      </c>
      <c r="V61">
        <v>258.39996337890625</v>
      </c>
      <c r="W61">
        <v>258.39996337890625</v>
      </c>
      <c r="X61">
        <v>258.54995727539062</v>
      </c>
      <c r="Y61"/>
      <c r="Z61">
        <v>258.39996337890625</v>
      </c>
      <c r="AA61">
        <v>258.64996337890625</v>
      </c>
      <c r="AB61">
        <v>258.39996337890625</v>
      </c>
      <c r="AC61">
        <v>258.39996337890625</v>
      </c>
      <c r="AD61">
        <v>258.39996337890625</v>
      </c>
      <c r="AE61">
        <v>258.39996337890625</v>
      </c>
      <c r="AF61">
        <v>258.39996337890625</v>
      </c>
      <c r="AG61">
        <v>258.39996337890625</v>
      </c>
      <c r="AH61" s="13">
        <f t="shared" si="10"/>
        <v>2.319999999999999</v>
      </c>
      <c r="AI61" s="33">
        <f t="shared" si="2"/>
        <v>0.205343900226997</v>
      </c>
      <c r="AJ61" s="33">
        <f t="shared" si="3"/>
        <v>258.09194654412772</v>
      </c>
      <c r="AK61" s="33">
        <f t="shared" si="4"/>
        <v>258.39996239446822</v>
      </c>
      <c r="AL61" s="33">
        <f t="shared" si="5"/>
        <v>258.70797824480871</v>
      </c>
      <c r="AM61" s="33">
        <f t="shared" si="6"/>
        <v>3.0080782982610685</v>
      </c>
      <c r="AN61" s="33">
        <f t="shared" ca="1" si="7"/>
        <v>23.196492069054852</v>
      </c>
      <c r="AO61" s="11">
        <f t="shared" ca="1" si="11"/>
        <v>1.3835424461920987E-3</v>
      </c>
      <c r="AP61" s="61">
        <f t="shared" si="8"/>
        <v>7.9467465213297174E-4</v>
      </c>
      <c r="AQ61" s="46">
        <f t="shared" si="9"/>
        <v>1.29998779296875</v>
      </c>
    </row>
    <row r="62" spans="1:43">
      <c r="A62" s="14" t="str">
        <f>'data organization'!S63</f>
        <v>60:2:2.3:HI</v>
      </c>
      <c r="B62">
        <v>254.39994812011719</v>
      </c>
      <c r="C62">
        <v>255.39994812011719</v>
      </c>
      <c r="D62">
        <v>255.39994812011719</v>
      </c>
      <c r="E62">
        <v>255.39994812011719</v>
      </c>
      <c r="F62">
        <v>255.39994812011719</v>
      </c>
      <c r="G62">
        <v>255.39994812011719</v>
      </c>
      <c r="H62">
        <v>255.39994812011719</v>
      </c>
      <c r="I62">
        <v>255.39994812011719</v>
      </c>
      <c r="J62">
        <v>255.39994812011719</v>
      </c>
      <c r="K62">
        <v>255.39994812011719</v>
      </c>
      <c r="L62">
        <v>255.39994812011719</v>
      </c>
      <c r="M62">
        <v>255.39994812011719</v>
      </c>
      <c r="N62">
        <v>255.39994812011719</v>
      </c>
      <c r="O62">
        <v>255.39994812011719</v>
      </c>
      <c r="P62">
        <v>255.39994812011719</v>
      </c>
      <c r="Q62">
        <v>255.39994812011719</v>
      </c>
      <c r="R62">
        <v>255.39994812011719</v>
      </c>
      <c r="S62">
        <v>255.699951171875</v>
      </c>
      <c r="T62">
        <v>255.699951171875</v>
      </c>
      <c r="U62">
        <v>255.39994812011719</v>
      </c>
      <c r="V62">
        <v>255.39994812011719</v>
      </c>
      <c r="W62">
        <v>255.39994812011719</v>
      </c>
      <c r="X62">
        <v>255.54995727539062</v>
      </c>
      <c r="Y62"/>
      <c r="Z62">
        <v>255.39994812011719</v>
      </c>
      <c r="AA62">
        <v>255.39994812011719</v>
      </c>
      <c r="AB62">
        <v>255.39994812011719</v>
      </c>
      <c r="AC62">
        <v>255.39994812011719</v>
      </c>
      <c r="AD62">
        <v>255.39994812011719</v>
      </c>
      <c r="AE62">
        <v>255.39994812011719</v>
      </c>
      <c r="AF62">
        <v>255.39994812011719</v>
      </c>
      <c r="AG62">
        <v>255.39994812011719</v>
      </c>
      <c r="AH62" s="13">
        <f t="shared" si="10"/>
        <v>2.2999999999999989</v>
      </c>
      <c r="AI62" s="33">
        <f t="shared" si="2"/>
        <v>0.2000408729787978</v>
      </c>
      <c r="AJ62" s="33">
        <f t="shared" si="3"/>
        <v>255.09182278673896</v>
      </c>
      <c r="AK62" s="33">
        <f t="shared" si="4"/>
        <v>255.39188409620715</v>
      </c>
      <c r="AL62" s="33">
        <f t="shared" si="5"/>
        <v>255.69194540567534</v>
      </c>
      <c r="AM62" s="33">
        <f t="shared" si="6"/>
        <v>3.0290320611769062</v>
      </c>
      <c r="AN62" s="33">
        <f t="shared" ca="1" si="7"/>
        <v>23.204924692443615</v>
      </c>
      <c r="AO62" s="11">
        <f t="shared" ca="1" si="11"/>
        <v>1.7475755187799091E-3</v>
      </c>
      <c r="AP62" s="61">
        <f t="shared" si="8"/>
        <v>7.8327028161725607E-4</v>
      </c>
      <c r="AQ62" s="46">
        <f t="shared" si="9"/>
        <v>1.3000030517578125</v>
      </c>
    </row>
    <row r="63" spans="1:43">
      <c r="A63" s="14" t="str">
        <f>'data organization'!S64</f>
        <v>61:2:2.28:HI</v>
      </c>
      <c r="B63">
        <v>251.39994812011719</v>
      </c>
      <c r="C63">
        <v>252.39994812011719</v>
      </c>
      <c r="D63">
        <v>252.39994812011719</v>
      </c>
      <c r="E63">
        <v>252.39994812011719</v>
      </c>
      <c r="F63">
        <v>252.39994812011719</v>
      </c>
      <c r="G63">
        <v>252.39994812011719</v>
      </c>
      <c r="H63">
        <v>252.39994812011719</v>
      </c>
      <c r="I63">
        <v>252.39994812011719</v>
      </c>
      <c r="J63">
        <v>252.39994812011719</v>
      </c>
      <c r="K63">
        <v>252.39994812011719</v>
      </c>
      <c r="L63">
        <v>252.39994812011719</v>
      </c>
      <c r="M63">
        <v>252.39994812011719</v>
      </c>
      <c r="N63">
        <v>252.39994812011719</v>
      </c>
      <c r="O63">
        <v>252.39994812011719</v>
      </c>
      <c r="P63">
        <v>252.39994812011719</v>
      </c>
      <c r="Q63">
        <v>252.39994812011719</v>
      </c>
      <c r="R63">
        <v>252.39994812011719</v>
      </c>
      <c r="S63">
        <v>252.699951171875</v>
      </c>
      <c r="T63">
        <v>252.54995727539062</v>
      </c>
      <c r="U63">
        <v>252.39994812011719</v>
      </c>
      <c r="V63">
        <v>252.39994812011719</v>
      </c>
      <c r="W63">
        <v>252.39994812011719</v>
      </c>
      <c r="X63">
        <v>251.79995727539062</v>
      </c>
      <c r="Y63"/>
      <c r="Z63">
        <v>252.39994812011719</v>
      </c>
      <c r="AA63">
        <v>252.39994812011719</v>
      </c>
      <c r="AB63">
        <v>252.39994812011719</v>
      </c>
      <c r="AC63">
        <v>252.39994812011719</v>
      </c>
      <c r="AD63">
        <v>252.39994812011719</v>
      </c>
      <c r="AE63">
        <v>252.39994812011719</v>
      </c>
      <c r="AF63">
        <v>252.39994812011719</v>
      </c>
      <c r="AG63">
        <v>252.39994812011719</v>
      </c>
      <c r="AH63" s="13">
        <f t="shared" si="10"/>
        <v>2.2799999999999989</v>
      </c>
      <c r="AI63" s="33">
        <f t="shared" si="2"/>
        <v>0.21831429072886571</v>
      </c>
      <c r="AJ63" s="33">
        <f t="shared" si="3"/>
        <v>252.03538059893694</v>
      </c>
      <c r="AK63" s="33">
        <f t="shared" si="4"/>
        <v>252.36285203503024</v>
      </c>
      <c r="AL63" s="33">
        <f t="shared" si="5"/>
        <v>252.69032347112355</v>
      </c>
      <c r="AM63" s="33">
        <f t="shared" si="6"/>
        <v>3.6261601601877658</v>
      </c>
      <c r="AN63" s="33">
        <f t="shared" ca="1" si="7"/>
        <v>23.219899973849248</v>
      </c>
      <c r="AO63" s="11">
        <f t="shared" ca="1" si="11"/>
        <v>2.3940525937815593E-3</v>
      </c>
      <c r="AP63" s="61">
        <f t="shared" si="8"/>
        <v>8.6508092997206144E-4</v>
      </c>
      <c r="AQ63" s="46">
        <f t="shared" si="9"/>
        <v>1.3000030517578125</v>
      </c>
    </row>
    <row r="64" spans="1:43">
      <c r="A64" s="14" t="str">
        <f>'data organization'!S65</f>
        <v>62:2:2.26:HI</v>
      </c>
      <c r="B64">
        <v>247.18498229980469</v>
      </c>
      <c r="C64">
        <v>248.73001098632812</v>
      </c>
      <c r="D64">
        <v>248.7850341796875</v>
      </c>
      <c r="E64">
        <v>248.73001098632812</v>
      </c>
      <c r="F64">
        <v>248.83003234863281</v>
      </c>
      <c r="G64">
        <v>248.73001098632812</v>
      </c>
      <c r="H64">
        <v>248.60993957519531</v>
      </c>
      <c r="I64">
        <v>248.62992858886719</v>
      </c>
      <c r="J64">
        <v>248.70500183105469</v>
      </c>
      <c r="K64">
        <v>249.18704223632812</v>
      </c>
      <c r="L64">
        <v>248.780029296875</v>
      </c>
      <c r="M64">
        <v>249.00851440429687</v>
      </c>
      <c r="N64">
        <v>248.83003234863281</v>
      </c>
      <c r="O64">
        <v>248.81843566894531</v>
      </c>
      <c r="P64">
        <v>248.72348022460937</v>
      </c>
      <c r="Q64">
        <v>248.51496887207031</v>
      </c>
      <c r="R64">
        <v>248.33003234863281</v>
      </c>
      <c r="S64">
        <v>248.85549926757812</v>
      </c>
      <c r="T64">
        <v>248.80546569824219</v>
      </c>
      <c r="U64">
        <v>248.82699584960937</v>
      </c>
      <c r="V64">
        <v>249.07199096679687</v>
      </c>
      <c r="W64">
        <v>248.73001098632812</v>
      </c>
      <c r="X64">
        <v>249.14450073242187</v>
      </c>
      <c r="Y64"/>
      <c r="Z64">
        <v>248.83003234863281</v>
      </c>
      <c r="AA64">
        <v>248.885009765625</v>
      </c>
      <c r="AB64">
        <v>248.9620361328125</v>
      </c>
      <c r="AC64">
        <v>248.83003234863281</v>
      </c>
      <c r="AD64">
        <v>248.81002807617187</v>
      </c>
      <c r="AE64">
        <v>248.74349975585937</v>
      </c>
      <c r="AF64">
        <v>248.62992858886719</v>
      </c>
      <c r="AG64">
        <v>248.58493041992187</v>
      </c>
      <c r="AH64" s="13">
        <f t="shared" si="10"/>
        <v>2.2599999999999989</v>
      </c>
      <c r="AI64" s="33">
        <f t="shared" si="2"/>
        <v>0.33625256024426803</v>
      </c>
      <c r="AJ64" s="33">
        <f t="shared" si="3"/>
        <v>248.23231303447608</v>
      </c>
      <c r="AK64" s="33">
        <f t="shared" si="4"/>
        <v>248.73669187484248</v>
      </c>
      <c r="AL64" s="33">
        <f t="shared" si="5"/>
        <v>249.24107071520888</v>
      </c>
      <c r="AM64" s="33">
        <f t="shared" si="6"/>
        <v>3.370264853200581</v>
      </c>
      <c r="AN64" s="33">
        <f t="shared" ca="1" si="7"/>
        <v>23.176932263359692</v>
      </c>
      <c r="AO64" s="11">
        <f t="shared" ca="1" si="11"/>
        <v>5.3915324034714551E-4</v>
      </c>
      <c r="AP64" s="61">
        <f t="shared" si="8"/>
        <v>1.3518414099254047E-3</v>
      </c>
      <c r="AQ64" s="46">
        <f t="shared" si="9"/>
        <v>2.0020599365234375</v>
      </c>
    </row>
    <row r="65" spans="1:43">
      <c r="A65" s="14" t="str">
        <f>'data organization'!S66</f>
        <v>63:2:2.24:HI</v>
      </c>
      <c r="B65">
        <v>243.83503723144531</v>
      </c>
      <c r="C65">
        <v>245.46994018554687</v>
      </c>
      <c r="D65">
        <v>245.52998352050781</v>
      </c>
      <c r="E65">
        <v>245.49496459960937</v>
      </c>
      <c r="F65">
        <v>245.58493041992187</v>
      </c>
      <c r="G65">
        <v>245.46493530273437</v>
      </c>
      <c r="H65">
        <v>245.385009765625</v>
      </c>
      <c r="I65">
        <v>245.40998840332031</v>
      </c>
      <c r="J65">
        <v>245.42997741699219</v>
      </c>
      <c r="K65">
        <v>245.62495422363281</v>
      </c>
      <c r="L65">
        <v>245.52998352050781</v>
      </c>
      <c r="M65">
        <v>245.62495422363281</v>
      </c>
      <c r="N65">
        <v>245.62992858886719</v>
      </c>
      <c r="O65">
        <v>245.42997741699219</v>
      </c>
      <c r="P65">
        <v>245.33003234863281</v>
      </c>
      <c r="Q65">
        <v>245.31503295898437</v>
      </c>
      <c r="R65">
        <v>245.12992858886719</v>
      </c>
      <c r="S65">
        <v>244.90998840332031</v>
      </c>
      <c r="T65">
        <v>244.86001586914062</v>
      </c>
      <c r="U65">
        <v>245.23001098632812</v>
      </c>
      <c r="V65">
        <v>245.44992065429688</v>
      </c>
      <c r="W65">
        <v>245.52998352050781</v>
      </c>
      <c r="X65">
        <v>245.01998901367187</v>
      </c>
      <c r="Y65"/>
      <c r="Z65">
        <v>245.62992858886719</v>
      </c>
      <c r="AA65">
        <v>245.65995788574219</v>
      </c>
      <c r="AB65">
        <v>245.56997680664062</v>
      </c>
      <c r="AC65">
        <v>245.60493469238281</v>
      </c>
      <c r="AD65">
        <v>245.58493041992187</v>
      </c>
      <c r="AE65">
        <v>245.33003234863281</v>
      </c>
      <c r="AF65">
        <v>245.42997741699219</v>
      </c>
      <c r="AG65">
        <v>245.33003234863281</v>
      </c>
      <c r="AH65" s="13">
        <f t="shared" si="10"/>
        <v>2.2399999999999989</v>
      </c>
      <c r="AI65" s="33">
        <f t="shared" si="2"/>
        <v>0.35129030779501452</v>
      </c>
      <c r="AJ65" s="33">
        <f t="shared" si="3"/>
        <v>244.83949155994938</v>
      </c>
      <c r="AK65" s="33">
        <f t="shared" si="4"/>
        <v>245.3664270216419</v>
      </c>
      <c r="AL65" s="33">
        <f t="shared" si="5"/>
        <v>245.89336248333441</v>
      </c>
      <c r="AM65" s="33">
        <f t="shared" si="6"/>
        <v>3.3040116833102502</v>
      </c>
      <c r="AN65" s="33">
        <f t="shared" ca="1" si="7"/>
        <v>23.166460037946209</v>
      </c>
      <c r="AO65" s="11">
        <f t="shared" ca="1" si="11"/>
        <v>8.7071341470901231E-5</v>
      </c>
      <c r="AP65" s="61">
        <f t="shared" si="8"/>
        <v>1.4316967160467715E-3</v>
      </c>
      <c r="AQ65" s="46">
        <f t="shared" si="9"/>
        <v>1.824920654296875</v>
      </c>
    </row>
    <row r="66" spans="1:43">
      <c r="A66" s="14" t="str">
        <f>'data organization'!S67</f>
        <v>64:2:2.22:HI</v>
      </c>
      <c r="B66">
        <v>240.34004211425781</v>
      </c>
      <c r="C66">
        <v>242.19499206542969</v>
      </c>
      <c r="D66">
        <v>242.2650146484375</v>
      </c>
      <c r="E66">
        <v>242.23001098632812</v>
      </c>
      <c r="F66">
        <v>242.33003234863281</v>
      </c>
      <c r="G66">
        <v>242.21499633789062</v>
      </c>
      <c r="H66">
        <v>242.12992858886719</v>
      </c>
      <c r="I66">
        <v>242.12992858886719</v>
      </c>
      <c r="J66">
        <v>242.18498229980469</v>
      </c>
      <c r="K66">
        <v>242.33003234863281</v>
      </c>
      <c r="L66">
        <v>242.33003234863281</v>
      </c>
      <c r="M66">
        <v>242.33003234863281</v>
      </c>
      <c r="N66">
        <v>242.33003234863281</v>
      </c>
      <c r="O66">
        <v>242.12992858886719</v>
      </c>
      <c r="P66">
        <v>242.02998352050781</v>
      </c>
      <c r="Q66">
        <v>242.02998352050781</v>
      </c>
      <c r="R66">
        <v>241.83003234863281</v>
      </c>
      <c r="S66">
        <v>241.52998352050781</v>
      </c>
      <c r="T66">
        <v>241.48495483398437</v>
      </c>
      <c r="U66">
        <v>241.92997741699219</v>
      </c>
      <c r="V66">
        <v>242.19999694824219</v>
      </c>
      <c r="W66">
        <v>242.24002075195312</v>
      </c>
      <c r="X66">
        <v>241.26994323730469</v>
      </c>
      <c r="Y66"/>
      <c r="Z66">
        <v>242.33003234863281</v>
      </c>
      <c r="AA66">
        <v>242.42997741699219</v>
      </c>
      <c r="AB66">
        <v>242.32002258300781</v>
      </c>
      <c r="AC66">
        <v>242.33003234863281</v>
      </c>
      <c r="AD66">
        <v>242.33003234863281</v>
      </c>
      <c r="AE66">
        <v>242.02998352050781</v>
      </c>
      <c r="AF66">
        <v>242.11994934082031</v>
      </c>
      <c r="AG66">
        <v>242.02998352050781</v>
      </c>
      <c r="AH66" s="13">
        <f t="shared" si="10"/>
        <v>2.2199999999999989</v>
      </c>
      <c r="AI66" s="33">
        <f t="shared" si="2"/>
        <v>0.41849574737204526</v>
      </c>
      <c r="AJ66" s="33">
        <f t="shared" si="3"/>
        <v>241.43467171727357</v>
      </c>
      <c r="AK66" s="33">
        <f t="shared" si="4"/>
        <v>242.06241533833165</v>
      </c>
      <c r="AL66" s="33">
        <f t="shared" si="5"/>
        <v>242.69015895938972</v>
      </c>
      <c r="AM66" s="33">
        <f t="shared" si="6"/>
        <v>3.3927494172126842</v>
      </c>
      <c r="AN66" s="33">
        <f t="shared" ca="1" si="7"/>
        <v>23.16923300502426</v>
      </c>
      <c r="AO66" s="11">
        <f t="shared" ref="AO66:AO97" ca="1" si="12">AN66/AN$1-1</f>
        <v>2.0677925193579583E-4</v>
      </c>
      <c r="AP66" s="61">
        <f t="shared" si="8"/>
        <v>1.7288753678967963E-3</v>
      </c>
      <c r="AQ66" s="46">
        <f t="shared" si="9"/>
        <v>2.089935302734375</v>
      </c>
    </row>
    <row r="67" spans="1:43">
      <c r="A67" s="14" t="str">
        <f>'data organization'!S68</f>
        <v>65:2:2.2:HI</v>
      </c>
      <c r="B67">
        <v>236.73001098632812</v>
      </c>
      <c r="C67">
        <v>238.82002258300781</v>
      </c>
      <c r="D67">
        <v>238.92997741699219</v>
      </c>
      <c r="E67">
        <v>238.83003234863281</v>
      </c>
      <c r="F67">
        <v>238.92997741699219</v>
      </c>
      <c r="G67">
        <v>238.84504699707031</v>
      </c>
      <c r="H67">
        <v>238.73001098632812</v>
      </c>
      <c r="I67">
        <v>238.74002075195312</v>
      </c>
      <c r="J67">
        <v>238.83003234863281</v>
      </c>
      <c r="K67">
        <v>239.02499389648437</v>
      </c>
      <c r="L67">
        <v>238.92997741699219</v>
      </c>
      <c r="M67">
        <v>238.92997741699219</v>
      </c>
      <c r="N67">
        <v>239.00497436523437</v>
      </c>
      <c r="O67">
        <v>238.80502319335937</v>
      </c>
      <c r="P67">
        <v>238.73001098632812</v>
      </c>
      <c r="Q67">
        <v>238.68997192382812</v>
      </c>
      <c r="R67">
        <v>238.43496704101562</v>
      </c>
      <c r="S67">
        <v>238.00997924804687</v>
      </c>
      <c r="T67">
        <v>237.92997741699219</v>
      </c>
      <c r="U67">
        <v>238.574951171875</v>
      </c>
      <c r="V67">
        <v>238.83003234863281</v>
      </c>
      <c r="W67">
        <v>238.92997741699219</v>
      </c>
      <c r="X67">
        <v>237.46493530273438</v>
      </c>
      <c r="Y67"/>
      <c r="Z67">
        <v>239.02998352050781</v>
      </c>
      <c r="AA67">
        <v>239.05998229980469</v>
      </c>
      <c r="AB67">
        <v>238.94992065429687</v>
      </c>
      <c r="AC67">
        <v>239.00997924804687</v>
      </c>
      <c r="AD67">
        <v>238.95993041992187</v>
      </c>
      <c r="AE67">
        <v>238.73001098632812</v>
      </c>
      <c r="AF67">
        <v>238.73001098632812</v>
      </c>
      <c r="AG67">
        <v>238.61494445800781</v>
      </c>
      <c r="AH67" s="13">
        <f t="shared" si="10"/>
        <v>2.1999999999999988</v>
      </c>
      <c r="AI67" s="33">
        <f t="shared" ref="AI67:AI98" si="13">STDEV(B67:AG67)</f>
        <v>0.50233004957139471</v>
      </c>
      <c r="AJ67" s="33">
        <f t="shared" ref="AJ67:AJ128" si="14">AK67-1.5*AI67</f>
        <v>237.91617084676187</v>
      </c>
      <c r="AK67" s="33">
        <f t="shared" ref="AK67:AK98" si="15">AVERAGE(B67:AG67)</f>
        <v>238.66966592111896</v>
      </c>
      <c r="AL67" s="33">
        <f t="shared" ref="AL67:AL119" si="16">AK67+1.5*AI67</f>
        <v>239.42316099547605</v>
      </c>
      <c r="AM67" s="33">
        <f t="shared" ref="AM67:AM114" si="17">AK67-AK68</f>
        <v>3.4716127457157313</v>
      </c>
      <c r="AN67" s="33">
        <f t="shared" ref="AN67:AN115" ca="1" si="18">AK67/INDIRECT("R"&amp;ROW(AK$116)+(ROW(AN67)-ROW(AN$2))*3&amp;"C"&amp;COLUMN(AK67),FALSE)</f>
        <v>23.166625067844503</v>
      </c>
      <c r="AO67" s="11">
        <f t="shared" ca="1" si="12"/>
        <v>9.4195618006720494E-5</v>
      </c>
      <c r="AP67" s="61">
        <f t="shared" ref="AP67:AP115" si="19">AI67/AK67</f>
        <v>2.104708395315793E-3</v>
      </c>
      <c r="AQ67" s="46">
        <f t="shared" ref="AQ67:AQ115" si="20">MAX(B67:AG67)-MIN(B67:AG67)</f>
        <v>2.3299713134765625</v>
      </c>
    </row>
    <row r="68" spans="1:43">
      <c r="A68" s="14" t="str">
        <f>'data organization'!S69</f>
        <v>66:2:2.18:HI</v>
      </c>
      <c r="B68">
        <v>233.11494445800781</v>
      </c>
      <c r="C68">
        <v>235.32002258300781</v>
      </c>
      <c r="D68">
        <v>235.42997741699219</v>
      </c>
      <c r="E68">
        <v>235.39498901367187</v>
      </c>
      <c r="F68">
        <v>235.52998352050781</v>
      </c>
      <c r="G68">
        <v>235.42997741699219</v>
      </c>
      <c r="H68">
        <v>235.33003234863281</v>
      </c>
      <c r="I68">
        <v>235.33003234863281</v>
      </c>
      <c r="J68">
        <v>235.39498901367187</v>
      </c>
      <c r="K68">
        <v>235.52998352050781</v>
      </c>
      <c r="L68">
        <v>235.52998352050781</v>
      </c>
      <c r="M68">
        <v>235.52998352050781</v>
      </c>
      <c r="N68">
        <v>235.58493041992187</v>
      </c>
      <c r="O68">
        <v>235.35502624511719</v>
      </c>
      <c r="P68">
        <v>235.33003234863281</v>
      </c>
      <c r="Q68">
        <v>235.24002075195312</v>
      </c>
      <c r="R68">
        <v>235.02998352050781</v>
      </c>
      <c r="S68">
        <v>234.33503723144531</v>
      </c>
      <c r="T68">
        <v>234.23001098632812</v>
      </c>
      <c r="U68">
        <v>235.12495422363281</v>
      </c>
      <c r="V68">
        <v>235.42497253417969</v>
      </c>
      <c r="W68">
        <v>235.46994018554687</v>
      </c>
      <c r="X68">
        <v>233.81002807617187</v>
      </c>
      <c r="Y68"/>
      <c r="Z68">
        <v>235.62992858886719</v>
      </c>
      <c r="AA68">
        <v>235.62992858886719</v>
      </c>
      <c r="AB68">
        <v>235.52998352050781</v>
      </c>
      <c r="AC68">
        <v>235.52998352050781</v>
      </c>
      <c r="AD68">
        <v>235.52998352050781</v>
      </c>
      <c r="AE68">
        <v>235.23001098632812</v>
      </c>
      <c r="AF68">
        <v>235.23001098632812</v>
      </c>
      <c r="AG68">
        <v>235.02998352050781</v>
      </c>
      <c r="AH68" s="13">
        <f t="shared" ref="AH68:AH115" si="21">AH67-0.02</f>
        <v>2.1799999999999988</v>
      </c>
      <c r="AI68" s="33">
        <f t="shared" si="13"/>
        <v>0.56891076250462802</v>
      </c>
      <c r="AJ68" s="33">
        <f t="shared" si="14"/>
        <v>234.34468703164629</v>
      </c>
      <c r="AK68" s="33">
        <f t="shared" si="15"/>
        <v>235.19805317540323</v>
      </c>
      <c r="AL68" s="33">
        <f t="shared" si="16"/>
        <v>236.05141931916017</v>
      </c>
      <c r="AM68" s="33">
        <f t="shared" si="17"/>
        <v>3.5782283659904408</v>
      </c>
      <c r="AN68" s="33">
        <f t="shared" ca="1" si="18"/>
        <v>23.175423037237568</v>
      </c>
      <c r="AO68" s="11">
        <f t="shared" ca="1" si="12"/>
        <v>4.7400053553192656E-4</v>
      </c>
      <c r="AP68" s="61">
        <f t="shared" si="19"/>
        <v>2.4188582976082396E-3</v>
      </c>
      <c r="AQ68" s="46">
        <f t="shared" si="20"/>
        <v>2.514984130859375</v>
      </c>
    </row>
    <row r="69" spans="1:43">
      <c r="A69" s="14" t="str">
        <f>'data organization'!S70</f>
        <v>67:2:2.16:HI</v>
      </c>
      <c r="B69">
        <v>229.7449951171875</v>
      </c>
      <c r="C69">
        <v>231.64494323730469</v>
      </c>
      <c r="D69">
        <v>231.83003234863281</v>
      </c>
      <c r="E69">
        <v>231.7750244140625</v>
      </c>
      <c r="F69">
        <v>231.92997741699219</v>
      </c>
      <c r="G69">
        <v>231.83003234863281</v>
      </c>
      <c r="H69">
        <v>231.73001098632812</v>
      </c>
      <c r="I69">
        <v>231.73001098632812</v>
      </c>
      <c r="J69">
        <v>231.82002258300781</v>
      </c>
      <c r="K69">
        <v>231.97494506835937</v>
      </c>
      <c r="L69">
        <v>231.93994140625</v>
      </c>
      <c r="M69">
        <v>231.92997741699219</v>
      </c>
      <c r="N69">
        <v>232.02998352050781</v>
      </c>
      <c r="O69">
        <v>231.83003234863281</v>
      </c>
      <c r="P69">
        <v>231.73501586914062</v>
      </c>
      <c r="Q69">
        <v>231.71499633789063</v>
      </c>
      <c r="R69">
        <v>231.42997741699219</v>
      </c>
      <c r="S69">
        <v>230.70999145507812</v>
      </c>
      <c r="T69">
        <v>230.62992858886719</v>
      </c>
      <c r="U69">
        <v>231.47994995117187</v>
      </c>
      <c r="V69">
        <v>231.82502746582031</v>
      </c>
      <c r="W69">
        <v>231.91996765136719</v>
      </c>
      <c r="X69">
        <v>230.33003234863281</v>
      </c>
      <c r="Y69"/>
      <c r="Z69">
        <v>232.05998229980469</v>
      </c>
      <c r="AA69">
        <v>232.11494445800781</v>
      </c>
      <c r="AB69">
        <v>231.99996948242187</v>
      </c>
      <c r="AC69">
        <v>232.02998352050781</v>
      </c>
      <c r="AD69">
        <v>231.96493530273437</v>
      </c>
      <c r="AE69">
        <v>231.62992858886719</v>
      </c>
      <c r="AF69">
        <v>231.52998352050781</v>
      </c>
      <c r="AG69">
        <v>231.37002563476562</v>
      </c>
      <c r="AH69" s="13">
        <f t="shared" si="21"/>
        <v>2.1599999999999988</v>
      </c>
      <c r="AI69" s="33">
        <f t="shared" si="13"/>
        <v>0.54615356319012209</v>
      </c>
      <c r="AJ69" s="33">
        <f t="shared" si="14"/>
        <v>230.80059446462761</v>
      </c>
      <c r="AK69" s="33">
        <f t="shared" si="15"/>
        <v>231.61982480941279</v>
      </c>
      <c r="AL69" s="33">
        <f t="shared" si="16"/>
        <v>232.43905515419797</v>
      </c>
      <c r="AM69" s="33">
        <f t="shared" si="17"/>
        <v>3.6291907525831562</v>
      </c>
      <c r="AN69" s="33">
        <f t="shared" ca="1" si="18"/>
        <v>23.177907897633286</v>
      </c>
      <c r="AO69" s="11">
        <f t="shared" ca="1" si="12"/>
        <v>5.8127099255367298E-4</v>
      </c>
      <c r="AP69" s="61">
        <f t="shared" si="19"/>
        <v>2.3579741658103824E-3</v>
      </c>
      <c r="AQ69" s="46">
        <f t="shared" si="20"/>
        <v>2.3699493408203125</v>
      </c>
    </row>
    <row r="70" spans="1:43">
      <c r="A70" s="14" t="str">
        <f>'data organization'!S71</f>
        <v>68:2:2.14:HI</v>
      </c>
      <c r="B70">
        <v>226.52999877929687</v>
      </c>
      <c r="C70">
        <v>227.99496459960937</v>
      </c>
      <c r="D70">
        <v>228.12992858886719</v>
      </c>
      <c r="E70">
        <v>228.0799560546875</v>
      </c>
      <c r="F70">
        <v>228.23001098632812</v>
      </c>
      <c r="G70">
        <v>228.12992858886719</v>
      </c>
      <c r="H70">
        <v>228.02998352050781</v>
      </c>
      <c r="I70">
        <v>228.06497192382812</v>
      </c>
      <c r="J70">
        <v>228.11994934082031</v>
      </c>
      <c r="K70">
        <v>228.30001831054687</v>
      </c>
      <c r="L70">
        <v>228.23001098632812</v>
      </c>
      <c r="M70">
        <v>228.2550048828125</v>
      </c>
      <c r="N70">
        <v>228.33003234863281</v>
      </c>
      <c r="O70">
        <v>228.12992858886719</v>
      </c>
      <c r="P70">
        <v>228.05497741699219</v>
      </c>
      <c r="Q70">
        <v>228.02998352050781</v>
      </c>
      <c r="R70">
        <v>227.73001098632812</v>
      </c>
      <c r="S70">
        <v>227.30502319335937</v>
      </c>
      <c r="T70">
        <v>227.47001647949219</v>
      </c>
      <c r="U70">
        <v>227.83003234863281</v>
      </c>
      <c r="V70">
        <v>228.12495422363281</v>
      </c>
      <c r="W70">
        <v>228.22000122070312</v>
      </c>
      <c r="X70">
        <v>227.10494995117187</v>
      </c>
      <c r="Y70"/>
      <c r="Z70">
        <v>228.38497924804687</v>
      </c>
      <c r="AA70">
        <v>228.41499328613281</v>
      </c>
      <c r="AB70">
        <v>228.30001831054687</v>
      </c>
      <c r="AC70">
        <v>228.31002807617187</v>
      </c>
      <c r="AD70">
        <v>228.2900390625</v>
      </c>
      <c r="AE70">
        <v>227.92997741699219</v>
      </c>
      <c r="AF70">
        <v>227.92497253417969</v>
      </c>
      <c r="AG70">
        <v>227.73001098632812</v>
      </c>
      <c r="AH70" s="13">
        <f t="shared" si="21"/>
        <v>2.1399999999999988</v>
      </c>
      <c r="AI70" s="33">
        <f t="shared" si="13"/>
        <v>0.40879250860066657</v>
      </c>
      <c r="AJ70" s="33">
        <f t="shared" si="14"/>
        <v>227.37744529392864</v>
      </c>
      <c r="AK70" s="33">
        <f t="shared" si="15"/>
        <v>227.99063405682963</v>
      </c>
      <c r="AL70" s="33">
        <f t="shared" si="16"/>
        <v>228.60382281973062</v>
      </c>
      <c r="AM70" s="33">
        <f t="shared" si="17"/>
        <v>3.5254885765814095</v>
      </c>
      <c r="AN70" s="33">
        <f t="shared" ca="1" si="18"/>
        <v>23.173845446657491</v>
      </c>
      <c r="AO70" s="11">
        <f t="shared" ca="1" si="12"/>
        <v>4.0589656365108695E-4</v>
      </c>
      <c r="AP70" s="61">
        <f t="shared" si="19"/>
        <v>1.7930232541867037E-3</v>
      </c>
      <c r="AQ70" s="46">
        <f t="shared" si="20"/>
        <v>1.8849945068359375</v>
      </c>
    </row>
    <row r="71" spans="1:43">
      <c r="A71" s="14" t="str">
        <f>'data organization'!S72</f>
        <v>69:2:2.12:HI</v>
      </c>
      <c r="B71">
        <v>223.42996215820312</v>
      </c>
      <c r="C71">
        <v>224.51998901367188</v>
      </c>
      <c r="D71">
        <v>224.61494445800781</v>
      </c>
      <c r="E71">
        <v>224.52999877929687</v>
      </c>
      <c r="F71">
        <v>224.62995910644531</v>
      </c>
      <c r="G71">
        <v>224.52999877929687</v>
      </c>
      <c r="H71">
        <v>224.4649658203125</v>
      </c>
      <c r="I71">
        <v>224.489990234375</v>
      </c>
      <c r="J71">
        <v>224.52999877929687</v>
      </c>
      <c r="K71">
        <v>224.70500183105469</v>
      </c>
      <c r="L71">
        <v>224.62995910644531</v>
      </c>
      <c r="M71">
        <v>224.63496398925781</v>
      </c>
      <c r="N71">
        <v>224.68501281738281</v>
      </c>
      <c r="O71">
        <v>224.52999877929687</v>
      </c>
      <c r="P71">
        <v>224.42996215820312</v>
      </c>
      <c r="Q71">
        <v>224.42996215820312</v>
      </c>
      <c r="R71">
        <v>224.21499633789062</v>
      </c>
      <c r="S71">
        <v>224.10494995117187</v>
      </c>
      <c r="T71">
        <v>224.219970703125</v>
      </c>
      <c r="U71">
        <v>224.280029296875</v>
      </c>
      <c r="V71">
        <v>224.52999877929687</v>
      </c>
      <c r="W71">
        <v>224.61994934082031</v>
      </c>
      <c r="X71">
        <v>223.92996215820313</v>
      </c>
      <c r="Y71"/>
      <c r="Z71">
        <v>224.73001098632812</v>
      </c>
      <c r="AA71">
        <v>224.7900390625</v>
      </c>
      <c r="AB71">
        <v>224.64997863769531</v>
      </c>
      <c r="AC71">
        <v>224.73001098632812</v>
      </c>
      <c r="AD71">
        <v>224.66499328613281</v>
      </c>
      <c r="AE71">
        <v>224.40995788574219</v>
      </c>
      <c r="AF71">
        <v>224.42996215820312</v>
      </c>
      <c r="AG71">
        <v>224.33003234863281</v>
      </c>
      <c r="AH71" s="13">
        <f t="shared" si="21"/>
        <v>2.1199999999999988</v>
      </c>
      <c r="AI71" s="33">
        <f t="shared" si="13"/>
        <v>0.2738489423654813</v>
      </c>
      <c r="AJ71" s="33">
        <f t="shared" si="14"/>
        <v>224.05437206670001</v>
      </c>
      <c r="AK71" s="33">
        <f t="shared" si="15"/>
        <v>224.46514548024822</v>
      </c>
      <c r="AL71" s="33">
        <f t="shared" si="16"/>
        <v>224.87591889379644</v>
      </c>
      <c r="AM71" s="33">
        <f t="shared" si="17"/>
        <v>3.3069157754221123</v>
      </c>
      <c r="AN71" s="33">
        <f t="shared" ca="1" si="18"/>
        <v>23.161840882444146</v>
      </c>
      <c r="AO71" s="11">
        <f t="shared" ca="1" si="12"/>
        <v>-1.1233580535097154E-4</v>
      </c>
      <c r="AP71" s="61">
        <f t="shared" si="19"/>
        <v>1.2200065260892746E-3</v>
      </c>
      <c r="AQ71" s="46">
        <f t="shared" si="20"/>
        <v>1.360076904296875</v>
      </c>
    </row>
    <row r="72" spans="1:43">
      <c r="A72" s="14" t="str">
        <f>'data organization'!S73</f>
        <v>70:2:2.1:HI</v>
      </c>
      <c r="B72">
        <v>220.33003234863281</v>
      </c>
      <c r="C72">
        <v>221.23001098632812</v>
      </c>
      <c r="D72">
        <v>221.2900390625</v>
      </c>
      <c r="E72">
        <v>221.23001098632812</v>
      </c>
      <c r="F72">
        <v>221.31501770019531</v>
      </c>
      <c r="G72">
        <v>221.23001098632812</v>
      </c>
      <c r="H72">
        <v>221.12995910644531</v>
      </c>
      <c r="I72">
        <v>221.12995910644531</v>
      </c>
      <c r="J72">
        <v>221.23001098632812</v>
      </c>
      <c r="K72">
        <v>221.33003234863281</v>
      </c>
      <c r="L72">
        <v>221.2900390625</v>
      </c>
      <c r="M72">
        <v>221.31002807617187</v>
      </c>
      <c r="N72">
        <v>221.33003234863281</v>
      </c>
      <c r="O72">
        <v>221.12995910644531</v>
      </c>
      <c r="P72">
        <v>221.04000854492187</v>
      </c>
      <c r="Q72">
        <v>221.02999877929687</v>
      </c>
      <c r="R72">
        <v>220.91496276855469</v>
      </c>
      <c r="S72">
        <v>220.92996215820313</v>
      </c>
      <c r="T72">
        <v>221.0899658203125</v>
      </c>
      <c r="U72">
        <v>221.02999877929687</v>
      </c>
      <c r="V72">
        <v>221.23001098632812</v>
      </c>
      <c r="W72">
        <v>221.23001098632812</v>
      </c>
      <c r="X72">
        <v>220.83003234863281</v>
      </c>
      <c r="Y72"/>
      <c r="Z72">
        <v>221.33003234863281</v>
      </c>
      <c r="AA72">
        <v>221.364990234375</v>
      </c>
      <c r="AB72">
        <v>221.30001831054687</v>
      </c>
      <c r="AC72">
        <v>221.33003234863281</v>
      </c>
      <c r="AD72">
        <v>221.2900390625</v>
      </c>
      <c r="AE72">
        <v>221.12995910644531</v>
      </c>
      <c r="AF72">
        <v>221.19999694824219</v>
      </c>
      <c r="AG72">
        <v>221.12995910644531</v>
      </c>
      <c r="AH72" s="13">
        <f t="shared" si="21"/>
        <v>2.0999999999999988</v>
      </c>
      <c r="AI72" s="33">
        <f t="shared" si="13"/>
        <v>0.20605440968257258</v>
      </c>
      <c r="AJ72" s="33">
        <f t="shared" si="14"/>
        <v>220.84914809030226</v>
      </c>
      <c r="AK72" s="33">
        <f t="shared" si="15"/>
        <v>221.15822970482611</v>
      </c>
      <c r="AL72" s="33">
        <f t="shared" si="16"/>
        <v>221.46731131934996</v>
      </c>
      <c r="AM72" s="33">
        <f t="shared" si="17"/>
        <v>3.1875959827054032</v>
      </c>
      <c r="AN72" s="33">
        <f t="shared" ca="1" si="18"/>
        <v>23.150658052623477</v>
      </c>
      <c r="AO72" s="11">
        <f t="shared" ca="1" si="12"/>
        <v>-5.9509422016035263E-4</v>
      </c>
      <c r="AP72" s="61">
        <f t="shared" si="19"/>
        <v>9.3170581966399262E-4</v>
      </c>
      <c r="AQ72" s="46">
        <f t="shared" si="20"/>
        <v>1.0349578857421875</v>
      </c>
    </row>
    <row r="73" spans="1:43">
      <c r="A73" s="14" t="str">
        <f>'data organization'!S74</f>
        <v>71:2:2.08:HI</v>
      </c>
      <c r="B73">
        <v>217.23001098632812</v>
      </c>
      <c r="C73">
        <v>218.02999877929687</v>
      </c>
      <c r="D73">
        <v>218.09494018554687</v>
      </c>
      <c r="E73">
        <v>218.02999877929687</v>
      </c>
      <c r="F73">
        <v>218.094970703125</v>
      </c>
      <c r="G73">
        <v>218.02999877929687</v>
      </c>
      <c r="H73">
        <v>217.92996215820312</v>
      </c>
      <c r="I73">
        <v>217.92996215820312</v>
      </c>
      <c r="J73">
        <v>218.02999877929687</v>
      </c>
      <c r="K73">
        <v>218.10494995117187</v>
      </c>
      <c r="L73">
        <v>218.02999877929687</v>
      </c>
      <c r="M73">
        <v>218.0849609375</v>
      </c>
      <c r="N73">
        <v>218.06497192382812</v>
      </c>
      <c r="O73">
        <v>217.92996215820312</v>
      </c>
      <c r="P73">
        <v>217.83003234863281</v>
      </c>
      <c r="Q73">
        <v>217.82002258300781</v>
      </c>
      <c r="R73">
        <v>217.73001098632812</v>
      </c>
      <c r="S73">
        <v>217.98503112792969</v>
      </c>
      <c r="T73">
        <v>218.1400146484375</v>
      </c>
      <c r="U73">
        <v>217.83003234863281</v>
      </c>
      <c r="V73">
        <v>218.02999877929687</v>
      </c>
      <c r="W73">
        <v>218.02999877929687</v>
      </c>
      <c r="X73">
        <v>217.68501281738281</v>
      </c>
      <c r="Y73"/>
      <c r="Z73">
        <v>218.12995910644531</v>
      </c>
      <c r="AA73">
        <v>218.12995910644531</v>
      </c>
      <c r="AB73">
        <v>218.02999877929687</v>
      </c>
      <c r="AC73">
        <v>218.08993530273437</v>
      </c>
      <c r="AD73">
        <v>218.02999877929687</v>
      </c>
      <c r="AE73">
        <v>217.92996215820312</v>
      </c>
      <c r="AF73">
        <v>218.02999877929687</v>
      </c>
      <c r="AG73">
        <v>218.02499389648437</v>
      </c>
      <c r="AH73" s="13">
        <f t="shared" si="21"/>
        <v>2.0799999999999987</v>
      </c>
      <c r="AI73" s="33">
        <f t="shared" si="13"/>
        <v>0.1788722007619985</v>
      </c>
      <c r="AJ73" s="33">
        <f t="shared" si="14"/>
        <v>217.7023254209777</v>
      </c>
      <c r="AK73" s="33">
        <f t="shared" si="15"/>
        <v>217.97063372212071</v>
      </c>
      <c r="AL73" s="33">
        <f t="shared" si="16"/>
        <v>218.23894202326372</v>
      </c>
      <c r="AM73" s="33">
        <f t="shared" si="17"/>
        <v>3.1791938043409687</v>
      </c>
      <c r="AN73" s="33">
        <f t="shared" ca="1" si="18"/>
        <v>23.153443486996764</v>
      </c>
      <c r="AO73" s="11">
        <f t="shared" ca="1" si="12"/>
        <v>-4.748481014079653E-4</v>
      </c>
      <c r="AP73" s="61">
        <f t="shared" si="19"/>
        <v>8.2062522692865703E-4</v>
      </c>
      <c r="AQ73" s="46">
        <f t="shared" si="20"/>
        <v>0.910003662109375</v>
      </c>
    </row>
    <row r="74" spans="1:43">
      <c r="A74" s="14" t="str">
        <f>'data organization'!S75</f>
        <v>72:2:2.06:HI</v>
      </c>
      <c r="B74">
        <v>214.12995910644531</v>
      </c>
      <c r="C74">
        <v>214.92495727539062</v>
      </c>
      <c r="D74">
        <v>214.92996215820312</v>
      </c>
      <c r="E74">
        <v>214.83003234863281</v>
      </c>
      <c r="F74">
        <v>214.92996215820312</v>
      </c>
      <c r="G74">
        <v>214.83003234863281</v>
      </c>
      <c r="H74">
        <v>214.73001098632812</v>
      </c>
      <c r="I74">
        <v>214.73001098632812</v>
      </c>
      <c r="J74">
        <v>214.83003234863281</v>
      </c>
      <c r="K74">
        <v>214.92996215820312</v>
      </c>
      <c r="L74">
        <v>214.83003234863281</v>
      </c>
      <c r="M74">
        <v>214.92996215820312</v>
      </c>
      <c r="N74">
        <v>214.92996215820312</v>
      </c>
      <c r="O74">
        <v>214.73001098632812</v>
      </c>
      <c r="P74">
        <v>214.62995910644531</v>
      </c>
      <c r="Q74">
        <v>214.62995910644531</v>
      </c>
      <c r="R74">
        <v>214.52999877929687</v>
      </c>
      <c r="S74">
        <v>214.78994750976563</v>
      </c>
      <c r="T74">
        <v>214.949951171875</v>
      </c>
      <c r="U74">
        <v>214.62995910644531</v>
      </c>
      <c r="V74">
        <v>214.83003234863281</v>
      </c>
      <c r="W74">
        <v>214.85000610351562</v>
      </c>
      <c r="X74">
        <v>214.52999877929687</v>
      </c>
      <c r="Y74"/>
      <c r="Z74">
        <v>214.92996215820312</v>
      </c>
      <c r="AA74">
        <v>214.92996215820312</v>
      </c>
      <c r="AB74">
        <v>214.85501098632812</v>
      </c>
      <c r="AC74">
        <v>214.92996215820312</v>
      </c>
      <c r="AD74">
        <v>214.91496276855469</v>
      </c>
      <c r="AE74">
        <v>214.73001098632812</v>
      </c>
      <c r="AF74">
        <v>214.83003234863281</v>
      </c>
      <c r="AG74">
        <v>214.83003234863281</v>
      </c>
      <c r="AH74" s="13">
        <f t="shared" si="21"/>
        <v>2.0599999999999987</v>
      </c>
      <c r="AI74" s="33">
        <f t="shared" si="13"/>
        <v>0.17293534777981778</v>
      </c>
      <c r="AJ74" s="33">
        <f t="shared" si="14"/>
        <v>214.53203689611001</v>
      </c>
      <c r="AK74" s="33">
        <f t="shared" si="15"/>
        <v>214.79143991777974</v>
      </c>
      <c r="AL74" s="33">
        <f t="shared" si="16"/>
        <v>215.05084293944947</v>
      </c>
      <c r="AM74" s="33">
        <f t="shared" si="17"/>
        <v>3.1446695635395656</v>
      </c>
      <c r="AN74" s="33">
        <f t="shared" ca="1" si="18"/>
        <v>23.149974717481371</v>
      </c>
      <c r="AO74" s="11">
        <f t="shared" ca="1" si="12"/>
        <v>-6.2459353252375394E-4</v>
      </c>
      <c r="AP74" s="61">
        <f t="shared" si="19"/>
        <v>8.0513147007169332E-4</v>
      </c>
      <c r="AQ74" s="46">
        <f t="shared" si="20"/>
        <v>0.8199920654296875</v>
      </c>
    </row>
    <row r="75" spans="1:43">
      <c r="A75" s="14" t="str">
        <f>'data organization'!S76</f>
        <v>73:2:2.04:HI</v>
      </c>
      <c r="B75">
        <v>211</v>
      </c>
      <c r="C75">
        <v>211.73001098632812</v>
      </c>
      <c r="D75">
        <v>211.73001098632812</v>
      </c>
      <c r="E75">
        <v>211.73001098632812</v>
      </c>
      <c r="F75">
        <v>211.80502319335937</v>
      </c>
      <c r="G75">
        <v>211.69999694824219</v>
      </c>
      <c r="H75">
        <v>211.61994934082031</v>
      </c>
      <c r="I75">
        <v>211.61494445800781</v>
      </c>
      <c r="J75">
        <v>211.62995910644531</v>
      </c>
      <c r="K75">
        <v>211.73001098632812</v>
      </c>
      <c r="L75">
        <v>211.73001098632812</v>
      </c>
      <c r="M75">
        <v>211.73001098632812</v>
      </c>
      <c r="N75">
        <v>211.73001098632812</v>
      </c>
      <c r="O75">
        <v>211.55497741699219</v>
      </c>
      <c r="P75">
        <v>211.52999877929687</v>
      </c>
      <c r="Q75">
        <v>211.42996215820312</v>
      </c>
      <c r="R75">
        <v>211.34501647949219</v>
      </c>
      <c r="S75">
        <v>211.85002136230469</v>
      </c>
      <c r="T75">
        <v>211.85002136230469</v>
      </c>
      <c r="U75">
        <v>211.510009765625</v>
      </c>
      <c r="V75">
        <v>211.62995910644531</v>
      </c>
      <c r="W75">
        <v>211.73001098632812</v>
      </c>
      <c r="X75">
        <v>211.42996215820312</v>
      </c>
      <c r="Y75"/>
      <c r="Z75">
        <v>211.73001098632812</v>
      </c>
      <c r="AA75">
        <v>211.82002258300781</v>
      </c>
      <c r="AB75">
        <v>211.73001098632812</v>
      </c>
      <c r="AC75">
        <v>211.73001098632812</v>
      </c>
      <c r="AD75">
        <v>211.73001098632812</v>
      </c>
      <c r="AE75">
        <v>211.61494445800781</v>
      </c>
      <c r="AF75">
        <v>211.65498352050781</v>
      </c>
      <c r="AG75">
        <v>211.69999694824219</v>
      </c>
      <c r="AH75" s="13">
        <f t="shared" si="21"/>
        <v>2.0399999999999987</v>
      </c>
      <c r="AI75" s="33">
        <f t="shared" si="13"/>
        <v>0.17068666533937471</v>
      </c>
      <c r="AJ75" s="33">
        <f t="shared" si="14"/>
        <v>211.39074035623111</v>
      </c>
      <c r="AK75" s="33">
        <f t="shared" si="15"/>
        <v>211.64677035424018</v>
      </c>
      <c r="AL75" s="33">
        <f t="shared" si="16"/>
        <v>211.90280035224924</v>
      </c>
      <c r="AM75" s="33">
        <f t="shared" si="17"/>
        <v>3.1425923993510594</v>
      </c>
      <c r="AN75" s="33">
        <f t="shared" ca="1" si="18"/>
        <v>23.150747713695395</v>
      </c>
      <c r="AO75" s="11">
        <f t="shared" ca="1" si="12"/>
        <v>-5.9122358655117058E-4</v>
      </c>
      <c r="AP75" s="61">
        <f t="shared" si="19"/>
        <v>8.0646950130016542E-4</v>
      </c>
      <c r="AQ75" s="46">
        <f t="shared" si="20"/>
        <v>0.8500213623046875</v>
      </c>
    </row>
    <row r="76" spans="1:43">
      <c r="A76" s="14" t="str">
        <f>'data organization'!S77</f>
        <v>74:2:2.02:HI</v>
      </c>
      <c r="B76">
        <v>207.87995910644531</v>
      </c>
      <c r="C76">
        <v>208.62495422363281</v>
      </c>
      <c r="D76">
        <v>208.62995910644531</v>
      </c>
      <c r="E76">
        <v>208.52999877929687</v>
      </c>
      <c r="F76">
        <v>208.62995910644531</v>
      </c>
      <c r="G76">
        <v>208.52999877929687</v>
      </c>
      <c r="H76">
        <v>208.42996215820312</v>
      </c>
      <c r="I76">
        <v>208.42996215820312</v>
      </c>
      <c r="J76">
        <v>208.52999877929687</v>
      </c>
      <c r="K76">
        <v>208.62995910644531</v>
      </c>
      <c r="L76">
        <v>208.52999877929687</v>
      </c>
      <c r="M76">
        <v>208.62995910644531</v>
      </c>
      <c r="N76">
        <v>208.52999877929687</v>
      </c>
      <c r="O76">
        <v>208.42996215820312</v>
      </c>
      <c r="P76">
        <v>208.33003234863281</v>
      </c>
      <c r="Q76">
        <v>208.33003234863281</v>
      </c>
      <c r="R76">
        <v>208.23001098632812</v>
      </c>
      <c r="S76">
        <v>208.73995971679687</v>
      </c>
      <c r="T76">
        <v>208.74494934082031</v>
      </c>
      <c r="U76">
        <v>208.33003234863281</v>
      </c>
      <c r="V76">
        <v>208.52999877929687</v>
      </c>
      <c r="W76">
        <v>208.52999877929687</v>
      </c>
      <c r="X76">
        <v>208.46003723144531</v>
      </c>
      <c r="Y76"/>
      <c r="Z76">
        <v>208.62995910644531</v>
      </c>
      <c r="AA76">
        <v>208.62995910644531</v>
      </c>
      <c r="AB76">
        <v>208.52999877929687</v>
      </c>
      <c r="AC76">
        <v>208.61994934082031</v>
      </c>
      <c r="AD76">
        <v>208.54000854492187</v>
      </c>
      <c r="AE76">
        <v>208.42996215820312</v>
      </c>
      <c r="AF76">
        <v>208.52999877929687</v>
      </c>
      <c r="AG76">
        <v>208.52999877929687</v>
      </c>
      <c r="AH76" s="13">
        <f t="shared" si="21"/>
        <v>2.0199999999999987</v>
      </c>
      <c r="AI76" s="33">
        <f t="shared" si="13"/>
        <v>0.16575155154348309</v>
      </c>
      <c r="AJ76" s="33">
        <f t="shared" si="14"/>
        <v>208.25555062757388</v>
      </c>
      <c r="AK76" s="33">
        <f t="shared" si="15"/>
        <v>208.50417795488912</v>
      </c>
      <c r="AL76" s="33">
        <f t="shared" si="16"/>
        <v>208.75280528220435</v>
      </c>
      <c r="AM76" s="33">
        <f t="shared" si="17"/>
        <v>3.1487141270791312</v>
      </c>
      <c r="AN76" s="33">
        <f t="shared" ca="1" si="18"/>
        <v>23.147510078904048</v>
      </c>
      <c r="AO76" s="11">
        <f t="shared" ca="1" si="12"/>
        <v>-7.3099102150875339E-4</v>
      </c>
      <c r="AP76" s="61">
        <f t="shared" si="19"/>
        <v>7.9495554079182166E-4</v>
      </c>
      <c r="AQ76" s="46">
        <f t="shared" si="20"/>
        <v>0.864990234375</v>
      </c>
    </row>
    <row r="77" spans="1:43">
      <c r="A77" s="14" t="str">
        <f>'data organization'!S78</f>
        <v>75:2:2:HI</v>
      </c>
      <c r="B77">
        <v>204.72999572753906</v>
      </c>
      <c r="C77">
        <v>205.42996215820313</v>
      </c>
      <c r="D77">
        <v>205.42996215820313</v>
      </c>
      <c r="E77">
        <v>205.42996215820313</v>
      </c>
      <c r="F77">
        <v>205.42996215820313</v>
      </c>
      <c r="G77">
        <v>205.42996215820313</v>
      </c>
      <c r="H77">
        <v>205.33003234863281</v>
      </c>
      <c r="I77">
        <v>205.33003234863281</v>
      </c>
      <c r="J77">
        <v>205.39994812011719</v>
      </c>
      <c r="K77">
        <v>205.42996215820313</v>
      </c>
      <c r="L77">
        <v>205.42996215820313</v>
      </c>
      <c r="M77">
        <v>205.42996215820313</v>
      </c>
      <c r="N77">
        <v>205.42996215820313</v>
      </c>
      <c r="O77">
        <v>205.31002807617187</v>
      </c>
      <c r="P77">
        <v>205.23001098632812</v>
      </c>
      <c r="Q77">
        <v>205.17500305175781</v>
      </c>
      <c r="R77">
        <v>205.12995910644531</v>
      </c>
      <c r="S77">
        <v>205.59001159667969</v>
      </c>
      <c r="T77">
        <v>205.23001098632812</v>
      </c>
      <c r="U77">
        <v>205.23001098632812</v>
      </c>
      <c r="V77">
        <v>205.35501098632812</v>
      </c>
      <c r="W77">
        <v>205.42996215820313</v>
      </c>
      <c r="X77">
        <v>205.28994750976562</v>
      </c>
      <c r="Y77"/>
      <c r="Z77">
        <v>205.4649658203125</v>
      </c>
      <c r="AA77">
        <v>205.4449462890625</v>
      </c>
      <c r="AB77">
        <v>205.42996215820313</v>
      </c>
      <c r="AC77">
        <v>205.42996215820313</v>
      </c>
      <c r="AD77">
        <v>205.42996215820313</v>
      </c>
      <c r="AE77">
        <v>205.33003234863281</v>
      </c>
      <c r="AF77">
        <v>205.42996215820313</v>
      </c>
      <c r="AG77">
        <v>205.42996215820313</v>
      </c>
      <c r="AH77" s="13">
        <f t="shared" si="21"/>
        <v>1.9999999999999987</v>
      </c>
      <c r="AI77" s="33">
        <f t="shared" si="13"/>
        <v>0.1516993371316234</v>
      </c>
      <c r="AJ77" s="33">
        <f t="shared" si="14"/>
        <v>205.12791482211256</v>
      </c>
      <c r="AK77" s="33">
        <f t="shared" si="15"/>
        <v>205.35546382780998</v>
      </c>
      <c r="AL77" s="33">
        <f t="shared" si="16"/>
        <v>205.58301283350741</v>
      </c>
      <c r="AM77" s="33">
        <f t="shared" si="17"/>
        <v>3.1553005095451283</v>
      </c>
      <c r="AN77" s="33">
        <f t="shared" ca="1" si="18"/>
        <v>23.146845475495724</v>
      </c>
      <c r="AO77" s="11">
        <f t="shared" ca="1" si="12"/>
        <v>-7.5968169220885784E-4</v>
      </c>
      <c r="AP77" s="61">
        <f t="shared" si="19"/>
        <v>7.387158554438215E-4</v>
      </c>
      <c r="AQ77" s="46">
        <f t="shared" si="20"/>
        <v>0.860015869140625</v>
      </c>
    </row>
    <row r="78" spans="1:43">
      <c r="A78" s="14" t="str">
        <f>'data organization'!S79</f>
        <v>76:2:1.98:HI</v>
      </c>
      <c r="B78">
        <v>201.62995910644531</v>
      </c>
      <c r="C78">
        <v>202.33003234863281</v>
      </c>
      <c r="D78">
        <v>202.33003234863281</v>
      </c>
      <c r="E78">
        <v>202.22999572753906</v>
      </c>
      <c r="F78">
        <v>202.32003784179687</v>
      </c>
      <c r="G78">
        <v>202.22999572753906</v>
      </c>
      <c r="H78">
        <v>202.12995910644531</v>
      </c>
      <c r="I78">
        <v>202.14497375488281</v>
      </c>
      <c r="J78">
        <v>202.22999572753906</v>
      </c>
      <c r="K78">
        <v>202.33003234863281</v>
      </c>
      <c r="L78">
        <v>202.22999572753906</v>
      </c>
      <c r="M78">
        <v>202.33003234863281</v>
      </c>
      <c r="N78">
        <v>202.27000427246094</v>
      </c>
      <c r="O78">
        <v>202.12995910644531</v>
      </c>
      <c r="P78">
        <v>202.03001403808594</v>
      </c>
      <c r="Q78">
        <v>202.03001403808594</v>
      </c>
      <c r="R78">
        <v>201.92996215820312</v>
      </c>
      <c r="S78">
        <v>202.449951171875</v>
      </c>
      <c r="T78">
        <v>202.12995910644531</v>
      </c>
      <c r="U78">
        <v>202.03001403808594</v>
      </c>
      <c r="V78">
        <v>202.22999572753906</v>
      </c>
      <c r="W78">
        <v>202.22999572753906</v>
      </c>
      <c r="X78">
        <v>202.19003295898437</v>
      </c>
      <c r="Y78"/>
      <c r="Z78">
        <v>202.33003234863281</v>
      </c>
      <c r="AA78">
        <v>202.33003234863281</v>
      </c>
      <c r="AB78">
        <v>202.22999572753906</v>
      </c>
      <c r="AC78">
        <v>202.30003356933594</v>
      </c>
      <c r="AD78">
        <v>202.27003479003906</v>
      </c>
      <c r="AE78">
        <v>202.16999816894531</v>
      </c>
      <c r="AF78">
        <v>202.22999572753906</v>
      </c>
      <c r="AG78">
        <v>202.22999572753906</v>
      </c>
      <c r="AH78" s="13">
        <f t="shared" si="21"/>
        <v>1.9799999999999986</v>
      </c>
      <c r="AI78" s="33">
        <f t="shared" si="13"/>
        <v>0.15379005720846792</v>
      </c>
      <c r="AJ78" s="33">
        <f t="shared" si="14"/>
        <v>201.96947823245216</v>
      </c>
      <c r="AK78" s="33">
        <f t="shared" si="15"/>
        <v>202.20016331826486</v>
      </c>
      <c r="AL78" s="33">
        <f t="shared" si="16"/>
        <v>202.43084840407755</v>
      </c>
      <c r="AM78" s="33">
        <f t="shared" si="17"/>
        <v>3.1358362013293686</v>
      </c>
      <c r="AN78" s="33">
        <f t="shared" ca="1" si="18"/>
        <v>23.14493935015679</v>
      </c>
      <c r="AO78" s="11">
        <f t="shared" ca="1" si="12"/>
        <v>-8.4196838187577949E-4</v>
      </c>
      <c r="AP78" s="61">
        <f t="shared" si="19"/>
        <v>7.6058324921528871E-4</v>
      </c>
      <c r="AQ78" s="46">
        <f t="shared" si="20"/>
        <v>0.8199920654296875</v>
      </c>
    </row>
    <row r="79" spans="1:43">
      <c r="A79" s="14" t="str">
        <f>'data organization'!S80</f>
        <v>77:2:1.96:HI</v>
      </c>
      <c r="B79">
        <v>198.50502014160156</v>
      </c>
      <c r="C79">
        <v>199.12995910644531</v>
      </c>
      <c r="D79">
        <v>199.12995910644531</v>
      </c>
      <c r="E79">
        <v>199.12995910644531</v>
      </c>
      <c r="F79">
        <v>199.19497680664062</v>
      </c>
      <c r="G79">
        <v>199.12995910644531</v>
      </c>
      <c r="H79">
        <v>199.03001403808594</v>
      </c>
      <c r="I79">
        <v>199.03001403808594</v>
      </c>
      <c r="J79">
        <v>199.12995910644531</v>
      </c>
      <c r="K79">
        <v>199.12995910644531</v>
      </c>
      <c r="L79">
        <v>199.12995910644531</v>
      </c>
      <c r="M79">
        <v>199.12995910644531</v>
      </c>
      <c r="N79">
        <v>199.12995910644531</v>
      </c>
      <c r="O79">
        <v>198.96499633789062</v>
      </c>
      <c r="P79">
        <v>198.92996215820312</v>
      </c>
      <c r="Q79">
        <v>198.89996337890625</v>
      </c>
      <c r="R79">
        <v>198.83003234863281</v>
      </c>
      <c r="S79">
        <v>199.33494567871094</v>
      </c>
      <c r="T79">
        <v>198.92996215820312</v>
      </c>
      <c r="U79">
        <v>198.92996215820312</v>
      </c>
      <c r="V79">
        <v>199.0849609375</v>
      </c>
      <c r="W79">
        <v>199.12995910644531</v>
      </c>
      <c r="X79">
        <v>199.03495788574219</v>
      </c>
      <c r="Y79"/>
      <c r="Z79">
        <v>199.16499328613281</v>
      </c>
      <c r="AA79">
        <v>199.14997863769531</v>
      </c>
      <c r="AB79">
        <v>199.12995910644531</v>
      </c>
      <c r="AC79">
        <v>199.12995910644531</v>
      </c>
      <c r="AD79">
        <v>199.12995910644531</v>
      </c>
      <c r="AE79">
        <v>199.03001403808594</v>
      </c>
      <c r="AF79">
        <v>199.12995910644531</v>
      </c>
      <c r="AG79">
        <v>199.12995910644531</v>
      </c>
      <c r="AH79" s="13">
        <f t="shared" si="21"/>
        <v>1.9599999999999986</v>
      </c>
      <c r="AI79" s="33">
        <f t="shared" si="13"/>
        <v>0.14559872329175635</v>
      </c>
      <c r="AJ79" s="33">
        <f t="shared" si="14"/>
        <v>198.84592903199785</v>
      </c>
      <c r="AK79" s="33">
        <f t="shared" si="15"/>
        <v>199.06432711693549</v>
      </c>
      <c r="AL79" s="33">
        <f t="shared" si="16"/>
        <v>199.28272520187312</v>
      </c>
      <c r="AM79" s="33">
        <f t="shared" si="17"/>
        <v>3.1598097278225907</v>
      </c>
      <c r="AN79" s="33">
        <f t="shared" ca="1" si="18"/>
        <v>23.146884088874504</v>
      </c>
      <c r="AO79" s="11">
        <f t="shared" ca="1" si="12"/>
        <v>-7.5801476766212961E-4</v>
      </c>
      <c r="AP79" s="61">
        <f t="shared" si="19"/>
        <v>7.3141544444689944E-4</v>
      </c>
      <c r="AQ79" s="46">
        <f t="shared" si="20"/>
        <v>0.829925537109375</v>
      </c>
    </row>
    <row r="80" spans="1:43">
      <c r="A80" s="14" t="str">
        <f>'data organization'!S81</f>
        <v>78:2:1.94:HI</v>
      </c>
      <c r="B80">
        <v>195.33003234863281</v>
      </c>
      <c r="C80">
        <v>196.03001403808594</v>
      </c>
      <c r="D80">
        <v>196.03001403808594</v>
      </c>
      <c r="E80">
        <v>195.99002075195312</v>
      </c>
      <c r="F80">
        <v>196.03001403808594</v>
      </c>
      <c r="G80">
        <v>195.92996215820312</v>
      </c>
      <c r="H80">
        <v>195.83003234863281</v>
      </c>
      <c r="I80">
        <v>195.83003234863281</v>
      </c>
      <c r="J80">
        <v>195.92996215820312</v>
      </c>
      <c r="K80">
        <v>196.03001403808594</v>
      </c>
      <c r="L80">
        <v>195.98001098632812</v>
      </c>
      <c r="M80">
        <v>196.03001403808594</v>
      </c>
      <c r="N80">
        <v>195.94497680664062</v>
      </c>
      <c r="O80">
        <v>195.83003234863281</v>
      </c>
      <c r="P80">
        <v>195.72999572753906</v>
      </c>
      <c r="Q80">
        <v>195.72999572753906</v>
      </c>
      <c r="R80">
        <v>195.62995910644531</v>
      </c>
      <c r="S80">
        <v>195.99502563476562</v>
      </c>
      <c r="T80">
        <v>195.83003234863281</v>
      </c>
      <c r="U80">
        <v>195.72999572753906</v>
      </c>
      <c r="V80">
        <v>195.92996215820312</v>
      </c>
      <c r="W80">
        <v>195.95498657226562</v>
      </c>
      <c r="X80">
        <v>196.04998779296875</v>
      </c>
      <c r="Y80"/>
      <c r="Z80">
        <v>196.03001403808594</v>
      </c>
      <c r="AA80">
        <v>196.03001403808594</v>
      </c>
      <c r="AB80">
        <v>195.92996215820312</v>
      </c>
      <c r="AC80">
        <v>196.0250244140625</v>
      </c>
      <c r="AD80">
        <v>195.98001098632812</v>
      </c>
      <c r="AE80">
        <v>195.85501098632812</v>
      </c>
      <c r="AF80">
        <v>195.92996215820312</v>
      </c>
      <c r="AG80">
        <v>195.93496704101562</v>
      </c>
      <c r="AH80" s="13">
        <f t="shared" si="21"/>
        <v>1.9399999999999986</v>
      </c>
      <c r="AI80" s="33">
        <f t="shared" si="13"/>
        <v>0.15303711485887114</v>
      </c>
      <c r="AJ80" s="33">
        <f t="shared" si="14"/>
        <v>195.67496171682458</v>
      </c>
      <c r="AK80" s="33">
        <f t="shared" si="15"/>
        <v>195.9045173891129</v>
      </c>
      <c r="AL80" s="33">
        <f t="shared" si="16"/>
        <v>196.13407306140121</v>
      </c>
      <c r="AM80" s="33">
        <f t="shared" si="17"/>
        <v>3.1572516656690937</v>
      </c>
      <c r="AN80" s="33">
        <f t="shared" ca="1" si="18"/>
        <v>23.144340403616333</v>
      </c>
      <c r="AO80" s="11">
        <f t="shared" ca="1" si="12"/>
        <v>-8.6782467112134221E-4</v>
      </c>
      <c r="AP80" s="61">
        <f t="shared" si="19"/>
        <v>7.8118216414021265E-4</v>
      </c>
      <c r="AQ80" s="46">
        <f t="shared" si="20"/>
        <v>0.7199554443359375</v>
      </c>
    </row>
    <row r="81" spans="1:43">
      <c r="A81" s="14" t="str">
        <f>'data organization'!S82</f>
        <v>79:2:1.92:HI</v>
      </c>
      <c r="B81">
        <v>192.22999572753906</v>
      </c>
      <c r="C81">
        <v>192.83003234863281</v>
      </c>
      <c r="D81">
        <v>192.83003234863281</v>
      </c>
      <c r="E81">
        <v>192.83003234863281</v>
      </c>
      <c r="F81">
        <v>192.85000610351562</v>
      </c>
      <c r="G81">
        <v>192.75502014160156</v>
      </c>
      <c r="H81">
        <v>192.72499084472656</v>
      </c>
      <c r="I81">
        <v>192.72999572753906</v>
      </c>
      <c r="J81">
        <v>192.780029296875</v>
      </c>
      <c r="K81">
        <v>192.83003234863281</v>
      </c>
      <c r="L81">
        <v>192.83003234863281</v>
      </c>
      <c r="M81">
        <v>192.83003234863281</v>
      </c>
      <c r="N81">
        <v>192.83003234863281</v>
      </c>
      <c r="O81">
        <v>192.66499328613281</v>
      </c>
      <c r="P81">
        <v>192.62995910644531</v>
      </c>
      <c r="Q81">
        <v>192.59994506835937</v>
      </c>
      <c r="R81">
        <v>192.53001403808594</v>
      </c>
      <c r="S81">
        <v>192.62995910644531</v>
      </c>
      <c r="T81">
        <v>192.62995910644531</v>
      </c>
      <c r="U81">
        <v>192.62995910644531</v>
      </c>
      <c r="V81">
        <v>192.72999572753906</v>
      </c>
      <c r="W81">
        <v>192.83003234863281</v>
      </c>
      <c r="X81">
        <v>192.91496276855469</v>
      </c>
      <c r="Y81"/>
      <c r="Z81">
        <v>192.83003234863281</v>
      </c>
      <c r="AA81">
        <v>192.85000610351562</v>
      </c>
      <c r="AB81">
        <v>192.76502990722656</v>
      </c>
      <c r="AC81">
        <v>192.83003234863281</v>
      </c>
      <c r="AD81">
        <v>192.83003234863281</v>
      </c>
      <c r="AE81">
        <v>192.72999572753906</v>
      </c>
      <c r="AF81">
        <v>192.83003234863281</v>
      </c>
      <c r="AG81">
        <v>192.83003234863281</v>
      </c>
      <c r="AH81" s="13">
        <f t="shared" si="21"/>
        <v>1.9199999999999986</v>
      </c>
      <c r="AI81" s="33">
        <f t="shared" si="13"/>
        <v>0.13409072492968002</v>
      </c>
      <c r="AJ81" s="33">
        <f t="shared" si="14"/>
        <v>192.54612963604927</v>
      </c>
      <c r="AK81" s="33">
        <f t="shared" si="15"/>
        <v>192.7472657234438</v>
      </c>
      <c r="AL81" s="33">
        <f t="shared" si="16"/>
        <v>192.94840181083833</v>
      </c>
      <c r="AM81" s="33">
        <f t="shared" si="17"/>
        <v>3.1766421410345345</v>
      </c>
      <c r="AN81" s="33">
        <f t="shared" ca="1" si="18"/>
        <v>23.143094513914644</v>
      </c>
      <c r="AO81" s="11">
        <f t="shared" ca="1" si="12"/>
        <v>-9.2160924506723418E-4</v>
      </c>
      <c r="AP81" s="61">
        <f t="shared" si="19"/>
        <v>6.956815933361933E-4</v>
      </c>
      <c r="AQ81" s="46">
        <f t="shared" si="20"/>
        <v>0.684967041015625</v>
      </c>
    </row>
    <row r="82" spans="1:43">
      <c r="A82" s="14" t="str">
        <f>'data organization'!S83</f>
        <v>80:2:1.9:HI</v>
      </c>
      <c r="B82">
        <v>189.03001403808594</v>
      </c>
      <c r="C82">
        <v>189.63496398925781</v>
      </c>
      <c r="D82">
        <v>189.65498352050781</v>
      </c>
      <c r="E82">
        <v>189.62995910644531</v>
      </c>
      <c r="F82">
        <v>189.64997863769531</v>
      </c>
      <c r="G82">
        <v>189.62995910644531</v>
      </c>
      <c r="H82">
        <v>189.53001403808594</v>
      </c>
      <c r="I82">
        <v>189.53001403808594</v>
      </c>
      <c r="J82">
        <v>189.62995910644531</v>
      </c>
      <c r="K82">
        <v>189.62995910644531</v>
      </c>
      <c r="L82">
        <v>189.62995910644531</v>
      </c>
      <c r="M82">
        <v>189.62995910644531</v>
      </c>
      <c r="N82">
        <v>189.62995910644531</v>
      </c>
      <c r="O82">
        <v>189.53001403808594</v>
      </c>
      <c r="P82">
        <v>189.42996215820312</v>
      </c>
      <c r="Q82">
        <v>189.42996215820312</v>
      </c>
      <c r="R82">
        <v>189.33003234863281</v>
      </c>
      <c r="S82">
        <v>189.51002502441406</v>
      </c>
      <c r="T82">
        <v>189.50502014160156</v>
      </c>
      <c r="U82">
        <v>189.42996215820312</v>
      </c>
      <c r="V82">
        <v>189.62995910644531</v>
      </c>
      <c r="W82">
        <v>189.62995910644531</v>
      </c>
      <c r="X82">
        <v>189.74995422363281</v>
      </c>
      <c r="Y82"/>
      <c r="Z82">
        <v>189.66999816894531</v>
      </c>
      <c r="AA82">
        <v>189.72499084472656</v>
      </c>
      <c r="AB82">
        <v>189.62995910644531</v>
      </c>
      <c r="AC82">
        <v>189.62995910644531</v>
      </c>
      <c r="AD82">
        <v>189.62995910644531</v>
      </c>
      <c r="AE82">
        <v>189.53001403808594</v>
      </c>
      <c r="AF82">
        <v>189.62995910644531</v>
      </c>
      <c r="AG82">
        <v>189.62995910644531</v>
      </c>
      <c r="AH82" s="13">
        <f t="shared" si="21"/>
        <v>1.8999999999999986</v>
      </c>
      <c r="AI82" s="33">
        <f t="shared" si="13"/>
        <v>0.13623260496813039</v>
      </c>
      <c r="AJ82" s="33">
        <f t="shared" si="14"/>
        <v>189.36627467495708</v>
      </c>
      <c r="AK82" s="33">
        <f t="shared" si="15"/>
        <v>189.57062358240927</v>
      </c>
      <c r="AL82" s="33">
        <f t="shared" si="16"/>
        <v>189.77497248986145</v>
      </c>
      <c r="AM82" s="33">
        <f t="shared" si="17"/>
        <v>3.1548171504851155</v>
      </c>
      <c r="AN82" s="33">
        <f t="shared" ca="1" si="18"/>
        <v>23.141218254373641</v>
      </c>
      <c r="AO82" s="11">
        <f t="shared" ca="1" si="12"/>
        <v>-1.002606639851078E-3</v>
      </c>
      <c r="AP82" s="61">
        <f t="shared" si="19"/>
        <v>7.1863774246070343E-4</v>
      </c>
      <c r="AQ82" s="46">
        <f t="shared" si="20"/>
        <v>0.719940185546875</v>
      </c>
    </row>
    <row r="83" spans="1:43">
      <c r="A83" s="14" t="str">
        <f>'data organization'!S84</f>
        <v>81:2:1.88:HI</v>
      </c>
      <c r="B83">
        <v>185.92996215820312</v>
      </c>
      <c r="C83">
        <v>186.53001403808594</v>
      </c>
      <c r="D83">
        <v>186.53001403808594</v>
      </c>
      <c r="E83">
        <v>186.53001403808594</v>
      </c>
      <c r="F83">
        <v>186.53001403808594</v>
      </c>
      <c r="G83">
        <v>186.42996215820312</v>
      </c>
      <c r="H83">
        <v>186.33003234863281</v>
      </c>
      <c r="I83">
        <v>186.37496948242187</v>
      </c>
      <c r="J83">
        <v>186.42996215820312</v>
      </c>
      <c r="K83">
        <v>186.53001403808594</v>
      </c>
      <c r="L83">
        <v>186.43496704101562</v>
      </c>
      <c r="M83">
        <v>186.53001403808594</v>
      </c>
      <c r="N83">
        <v>186.47500610351562</v>
      </c>
      <c r="O83">
        <v>186.33003234863281</v>
      </c>
      <c r="P83">
        <v>186.22999572753906</v>
      </c>
      <c r="Q83">
        <v>186.22999572753906</v>
      </c>
      <c r="R83">
        <v>186.20498657226562</v>
      </c>
      <c r="S83">
        <v>186.33003234863281</v>
      </c>
      <c r="T83">
        <v>186.33003234863281</v>
      </c>
      <c r="U83">
        <v>186.27503967285156</v>
      </c>
      <c r="V83">
        <v>186.42996215820312</v>
      </c>
      <c r="W83">
        <v>186.49000549316406</v>
      </c>
      <c r="X83">
        <v>186.57498168945312</v>
      </c>
      <c r="Y83"/>
      <c r="Z83">
        <v>186.53001403808594</v>
      </c>
      <c r="AA83">
        <v>186.53001403808594</v>
      </c>
      <c r="AB83">
        <v>186.42996215820312</v>
      </c>
      <c r="AC83">
        <v>186.50502014160156</v>
      </c>
      <c r="AD83">
        <v>186.5250244140625</v>
      </c>
      <c r="AE83">
        <v>186.42996215820312</v>
      </c>
      <c r="AF83">
        <v>186.43997192382812</v>
      </c>
      <c r="AG83">
        <v>186.49002075195312</v>
      </c>
      <c r="AH83" s="13">
        <f t="shared" si="21"/>
        <v>1.8799999999999986</v>
      </c>
      <c r="AI83" s="33">
        <f t="shared" si="13"/>
        <v>0.13741602796704797</v>
      </c>
      <c r="AJ83" s="33">
        <f t="shared" si="14"/>
        <v>186.20968238997358</v>
      </c>
      <c r="AK83" s="33">
        <f t="shared" si="15"/>
        <v>186.41580643192415</v>
      </c>
      <c r="AL83" s="33">
        <f t="shared" si="16"/>
        <v>186.62193047387473</v>
      </c>
      <c r="AM83" s="33">
        <f t="shared" si="17"/>
        <v>3.1745123094128189</v>
      </c>
      <c r="AN83" s="33">
        <f t="shared" ca="1" si="18"/>
        <v>23.140181307948904</v>
      </c>
      <c r="AO83" s="11">
        <f t="shared" ca="1" si="12"/>
        <v>-1.0473712137806235E-3</v>
      </c>
      <c r="AP83" s="61">
        <f t="shared" si="19"/>
        <v>7.3714794146080066E-4</v>
      </c>
      <c r="AQ83" s="46">
        <f t="shared" si="20"/>
        <v>0.64501953125</v>
      </c>
    </row>
    <row r="84" spans="1:43">
      <c r="A84" s="14" t="str">
        <f>'data organization'!S85</f>
        <v>82:2:1.86:HI</v>
      </c>
      <c r="B84">
        <v>182.72999572753906</v>
      </c>
      <c r="C84">
        <v>183.33001708984375</v>
      </c>
      <c r="D84">
        <v>183.33001708984375</v>
      </c>
      <c r="E84">
        <v>183.33001708984375</v>
      </c>
      <c r="F84">
        <v>183.33001708984375</v>
      </c>
      <c r="G84">
        <v>183.33001708984375</v>
      </c>
      <c r="H84">
        <v>183.22999572753906</v>
      </c>
      <c r="I84">
        <v>183.22999572753906</v>
      </c>
      <c r="J84">
        <v>183.280029296875</v>
      </c>
      <c r="K84">
        <v>183.33001708984375</v>
      </c>
      <c r="L84">
        <v>183.33001708984375</v>
      </c>
      <c r="M84">
        <v>183.33001708984375</v>
      </c>
      <c r="N84">
        <v>183.33001708984375</v>
      </c>
      <c r="O84">
        <v>183.19499206542969</v>
      </c>
      <c r="P84">
        <v>183.12995910644531</v>
      </c>
      <c r="Q84">
        <v>183.12995910644531</v>
      </c>
      <c r="R84">
        <v>183.03001403808594</v>
      </c>
      <c r="S84">
        <v>183.12995910644531</v>
      </c>
      <c r="T84">
        <v>183.12995910644531</v>
      </c>
      <c r="U84">
        <v>183.12995910644531</v>
      </c>
      <c r="V84">
        <v>183.24000549316406</v>
      </c>
      <c r="W84">
        <v>183.33001708984375</v>
      </c>
      <c r="X84">
        <v>183.05500793457031</v>
      </c>
      <c r="Y84"/>
      <c r="Z84">
        <v>183.33001708984375</v>
      </c>
      <c r="AA84">
        <v>183.33001708984375</v>
      </c>
      <c r="AB84">
        <v>183.33001708984375</v>
      </c>
      <c r="AC84">
        <v>183.33001708984375</v>
      </c>
      <c r="AD84">
        <v>183.33001708984375</v>
      </c>
      <c r="AE84">
        <v>183.22999572753906</v>
      </c>
      <c r="AF84">
        <v>183.33001708984375</v>
      </c>
      <c r="AG84">
        <v>183.33001708984375</v>
      </c>
      <c r="AH84" s="13">
        <f t="shared" si="21"/>
        <v>1.8599999999999985</v>
      </c>
      <c r="AI84" s="33">
        <f t="shared" si="13"/>
        <v>0.13423787535934339</v>
      </c>
      <c r="AJ84" s="33">
        <f t="shared" si="14"/>
        <v>183.03993730947232</v>
      </c>
      <c r="AK84" s="33">
        <f t="shared" si="15"/>
        <v>183.24129412251133</v>
      </c>
      <c r="AL84" s="33">
        <f t="shared" si="16"/>
        <v>183.44265093555035</v>
      </c>
      <c r="AM84" s="33">
        <f t="shared" si="17"/>
        <v>3.1709949124243906</v>
      </c>
      <c r="AN84" s="33">
        <f t="shared" ca="1" si="18"/>
        <v>23.139873445484788</v>
      </c>
      <c r="AO84" s="11">
        <f t="shared" ca="1" si="12"/>
        <v>-1.0606615166413036E-3</v>
      </c>
      <c r="AP84" s="61">
        <f t="shared" si="19"/>
        <v>7.3257436868785005E-4</v>
      </c>
      <c r="AQ84" s="46">
        <f t="shared" si="20"/>
        <v>0.6000213623046875</v>
      </c>
    </row>
    <row r="85" spans="1:43">
      <c r="A85" s="14" t="str">
        <f>'data organization'!S86</f>
        <v>83:2:1.84:HI</v>
      </c>
      <c r="B85">
        <v>179.594970703125</v>
      </c>
      <c r="C85">
        <v>180.12995910644531</v>
      </c>
      <c r="D85">
        <v>180.17999267578125</v>
      </c>
      <c r="E85">
        <v>180.17500305175781</v>
      </c>
      <c r="F85">
        <v>180.12995910644531</v>
      </c>
      <c r="G85">
        <v>180.12995910644531</v>
      </c>
      <c r="H85">
        <v>180.03001403808594</v>
      </c>
      <c r="I85">
        <v>180.03001403808594</v>
      </c>
      <c r="J85">
        <v>180.12995910644531</v>
      </c>
      <c r="K85">
        <v>180.12995910644531</v>
      </c>
      <c r="L85">
        <v>180.12995910644531</v>
      </c>
      <c r="M85">
        <v>180.19499206542969</v>
      </c>
      <c r="N85">
        <v>180.12995910644531</v>
      </c>
      <c r="O85">
        <v>180.03001403808594</v>
      </c>
      <c r="P85">
        <v>179.92996215820313</v>
      </c>
      <c r="Q85">
        <v>179.92996215820313</v>
      </c>
      <c r="R85">
        <v>179.83001708984375</v>
      </c>
      <c r="S85">
        <v>179.98001098632812</v>
      </c>
      <c r="T85">
        <v>180.13499450683594</v>
      </c>
      <c r="U85">
        <v>179.92996215820313</v>
      </c>
      <c r="V85">
        <v>180.12995910644531</v>
      </c>
      <c r="W85">
        <v>180.12995910644531</v>
      </c>
      <c r="X85">
        <v>179.90994262695312</v>
      </c>
      <c r="Y85"/>
      <c r="Z85">
        <v>180.21998596191406</v>
      </c>
      <c r="AA85">
        <v>180.22999572753906</v>
      </c>
      <c r="AB85">
        <v>180.12995910644531</v>
      </c>
      <c r="AC85">
        <v>180.12995910644531</v>
      </c>
      <c r="AD85">
        <v>180.12995910644531</v>
      </c>
      <c r="AE85">
        <v>180.03001403808594</v>
      </c>
      <c r="AF85">
        <v>180.12995910644531</v>
      </c>
      <c r="AG85">
        <v>180.12995910644531</v>
      </c>
      <c r="AH85" s="13">
        <f t="shared" si="21"/>
        <v>1.8399999999999985</v>
      </c>
      <c r="AI85" s="33">
        <f t="shared" si="13"/>
        <v>0.1321088712349828</v>
      </c>
      <c r="AJ85" s="33">
        <f t="shared" si="14"/>
        <v>179.87213590323447</v>
      </c>
      <c r="AK85" s="33">
        <f t="shared" si="15"/>
        <v>180.07029921008694</v>
      </c>
      <c r="AL85" s="33">
        <f t="shared" si="16"/>
        <v>180.26846251693942</v>
      </c>
      <c r="AM85" s="33">
        <f t="shared" si="17"/>
        <v>3.180788593907522</v>
      </c>
      <c r="AN85" s="33">
        <f t="shared" ca="1" si="18"/>
        <v>23.134349575279852</v>
      </c>
      <c r="AO85" s="11">
        <f t="shared" ca="1" si="12"/>
        <v>-1.2991248453793069E-3</v>
      </c>
      <c r="AP85" s="61">
        <f t="shared" si="19"/>
        <v>7.3365164502143783E-4</v>
      </c>
      <c r="AQ85" s="46">
        <f t="shared" si="20"/>
        <v>0.6350250244140625</v>
      </c>
    </row>
    <row r="86" spans="1:43">
      <c r="A86" s="14" t="str">
        <f>'data organization'!S87</f>
        <v>84:2:1.82:HI</v>
      </c>
      <c r="B86">
        <v>176.42996215820312</v>
      </c>
      <c r="C86">
        <v>176.95999145507812</v>
      </c>
      <c r="D86">
        <v>176.98001098632812</v>
      </c>
      <c r="E86">
        <v>177.00001525878906</v>
      </c>
      <c r="F86">
        <v>176.98001098632812</v>
      </c>
      <c r="G86">
        <v>176.92996215820313</v>
      </c>
      <c r="H86">
        <v>176.83001708984375</v>
      </c>
      <c r="I86">
        <v>176.83001708984375</v>
      </c>
      <c r="J86">
        <v>176.92996215820313</v>
      </c>
      <c r="K86">
        <v>176.96499633789062</v>
      </c>
      <c r="L86">
        <v>176.92996215820313</v>
      </c>
      <c r="M86">
        <v>177.02001953125</v>
      </c>
      <c r="N86">
        <v>176.92996215820313</v>
      </c>
      <c r="O86">
        <v>176.83001708984375</v>
      </c>
      <c r="P86">
        <v>176.76002502441406</v>
      </c>
      <c r="Q86">
        <v>176.72999572753906</v>
      </c>
      <c r="R86">
        <v>176.70498657226562</v>
      </c>
      <c r="S86">
        <v>176.83001708984375</v>
      </c>
      <c r="T86">
        <v>176.99002075195312</v>
      </c>
      <c r="U86">
        <v>176.780029296875</v>
      </c>
      <c r="V86">
        <v>176.92996215820313</v>
      </c>
      <c r="W86">
        <v>176.96499633789062</v>
      </c>
      <c r="X86">
        <v>176.72999572753906</v>
      </c>
      <c r="Y86"/>
      <c r="Z86">
        <v>177.03001403808594</v>
      </c>
      <c r="AA86">
        <v>177.03001403808594</v>
      </c>
      <c r="AB86">
        <v>176.92996215820313</v>
      </c>
      <c r="AC86">
        <v>176.98501586914063</v>
      </c>
      <c r="AD86">
        <v>176.92996215820313</v>
      </c>
      <c r="AE86">
        <v>176.84500122070312</v>
      </c>
      <c r="AF86">
        <v>176.92996215820313</v>
      </c>
      <c r="AG86">
        <v>176.92996215820313</v>
      </c>
      <c r="AH86" s="13">
        <f t="shared" si="21"/>
        <v>1.8199999999999985</v>
      </c>
      <c r="AI86" s="33">
        <f t="shared" si="13"/>
        <v>0.12602072888338292</v>
      </c>
      <c r="AJ86" s="33">
        <f t="shared" si="14"/>
        <v>176.70047952285435</v>
      </c>
      <c r="AK86" s="33">
        <f t="shared" si="15"/>
        <v>176.88951061617942</v>
      </c>
      <c r="AL86" s="33">
        <f t="shared" si="16"/>
        <v>177.07854170950449</v>
      </c>
      <c r="AM86" s="33">
        <f t="shared" si="17"/>
        <v>3.1546685003465029</v>
      </c>
      <c r="AN86" s="33">
        <f t="shared" ca="1" si="18"/>
        <v>23.134569243474637</v>
      </c>
      <c r="AO86" s="11">
        <f t="shared" ca="1" si="12"/>
        <v>-1.2896418548304922E-3</v>
      </c>
      <c r="AP86" s="61">
        <f t="shared" si="19"/>
        <v>7.1242623965887255E-4</v>
      </c>
      <c r="AQ86" s="46">
        <f t="shared" si="20"/>
        <v>0.6000518798828125</v>
      </c>
    </row>
    <row r="87" spans="1:43">
      <c r="A87" s="14" t="str">
        <f>'data organization'!S88</f>
        <v>85:2:1.8:HI</v>
      </c>
      <c r="B87">
        <v>173.22999572753906</v>
      </c>
      <c r="C87">
        <v>173.83001708984375</v>
      </c>
      <c r="D87">
        <v>173.83001708984375</v>
      </c>
      <c r="E87">
        <v>173.83001708984375</v>
      </c>
      <c r="F87">
        <v>173.83001708984375</v>
      </c>
      <c r="G87">
        <v>173.72999572753906</v>
      </c>
      <c r="H87">
        <v>173.72999572753906</v>
      </c>
      <c r="I87">
        <v>173.72999572753906</v>
      </c>
      <c r="J87">
        <v>173.83001708984375</v>
      </c>
      <c r="K87">
        <v>173.83001708984375</v>
      </c>
      <c r="L87">
        <v>173.83001708984375</v>
      </c>
      <c r="M87">
        <v>173.83001708984375</v>
      </c>
      <c r="N87">
        <v>173.83001708984375</v>
      </c>
      <c r="O87">
        <v>173.62995910644531</v>
      </c>
      <c r="P87">
        <v>173.62995910644531</v>
      </c>
      <c r="Q87">
        <v>173.55497741699219</v>
      </c>
      <c r="R87">
        <v>173.53001403808594</v>
      </c>
      <c r="S87">
        <v>173.62995910644531</v>
      </c>
      <c r="T87">
        <v>173.78996276855469</v>
      </c>
      <c r="U87">
        <v>173.62995910644531</v>
      </c>
      <c r="V87">
        <v>173.72999572753906</v>
      </c>
      <c r="W87">
        <v>173.83001708984375</v>
      </c>
      <c r="X87">
        <v>173.53001403808594</v>
      </c>
      <c r="Y87"/>
      <c r="Z87">
        <v>173.83001708984375</v>
      </c>
      <c r="AA87">
        <v>173.83001708984375</v>
      </c>
      <c r="AB87">
        <v>173.76502990722656</v>
      </c>
      <c r="AC87">
        <v>173.83001708984375</v>
      </c>
      <c r="AD87">
        <v>173.83001708984375</v>
      </c>
      <c r="AE87">
        <v>173.72999572753906</v>
      </c>
      <c r="AF87">
        <v>173.77003479003906</v>
      </c>
      <c r="AG87">
        <v>173.82002258300781</v>
      </c>
      <c r="AH87" s="13">
        <f t="shared" si="21"/>
        <v>1.7999999999999985</v>
      </c>
      <c r="AI87" s="33">
        <f t="shared" si="13"/>
        <v>0.13595454797625423</v>
      </c>
      <c r="AJ87" s="33">
        <f t="shared" si="14"/>
        <v>173.53091029386854</v>
      </c>
      <c r="AK87" s="33">
        <f t="shared" si="15"/>
        <v>173.73484211583292</v>
      </c>
      <c r="AL87" s="33">
        <f t="shared" si="16"/>
        <v>173.93877393779729</v>
      </c>
      <c r="AM87" s="33">
        <f t="shared" si="17"/>
        <v>3.1748726137222718</v>
      </c>
      <c r="AN87" s="33">
        <f t="shared" ca="1" si="18"/>
        <v>23.139366745438814</v>
      </c>
      <c r="AO87" s="11">
        <f t="shared" ca="1" si="12"/>
        <v>-1.0825355605909026E-3</v>
      </c>
      <c r="AP87" s="61">
        <f t="shared" si="19"/>
        <v>7.8254048710396434E-4</v>
      </c>
      <c r="AQ87" s="46">
        <f t="shared" si="20"/>
        <v>0.6000213623046875</v>
      </c>
    </row>
    <row r="88" spans="1:43">
      <c r="A88" s="14" t="str">
        <f>'data organization'!S89</f>
        <v>86:2:1.78:HI</v>
      </c>
      <c r="B88">
        <v>170.10494995117187</v>
      </c>
      <c r="C88">
        <v>170.62995910644531</v>
      </c>
      <c r="D88">
        <v>170.62995910644531</v>
      </c>
      <c r="E88">
        <v>170.62995910644531</v>
      </c>
      <c r="F88">
        <v>170.62995910644531</v>
      </c>
      <c r="G88">
        <v>170.5899658203125</v>
      </c>
      <c r="H88">
        <v>170.53001403808594</v>
      </c>
      <c r="I88">
        <v>170.53001403808594</v>
      </c>
      <c r="J88">
        <v>170.62995910644531</v>
      </c>
      <c r="K88">
        <v>170.62995910644531</v>
      </c>
      <c r="L88">
        <v>170.62995910644531</v>
      </c>
      <c r="M88">
        <v>170.62995910644531</v>
      </c>
      <c r="N88">
        <v>170.62995910644531</v>
      </c>
      <c r="O88">
        <v>170.48001098632812</v>
      </c>
      <c r="P88">
        <v>170.42996215820312</v>
      </c>
      <c r="Q88">
        <v>170.42996215820312</v>
      </c>
      <c r="R88">
        <v>170.33001708984375</v>
      </c>
      <c r="S88">
        <v>170.58995056152344</v>
      </c>
      <c r="T88">
        <v>170.74995422363281</v>
      </c>
      <c r="U88">
        <v>170.42996215820312</v>
      </c>
      <c r="V88">
        <v>170.5899658203125</v>
      </c>
      <c r="W88">
        <v>170.62995910644531</v>
      </c>
      <c r="X88">
        <v>170.33500671386719</v>
      </c>
      <c r="Y88"/>
      <c r="Z88">
        <v>170.62995910644531</v>
      </c>
      <c r="AA88">
        <v>170.62995910644531</v>
      </c>
      <c r="AB88">
        <v>170.62995910644531</v>
      </c>
      <c r="AC88">
        <v>170.62995910644531</v>
      </c>
      <c r="AD88">
        <v>170.62995910644531</v>
      </c>
      <c r="AE88">
        <v>170.53001403808594</v>
      </c>
      <c r="AF88">
        <v>170.62995910644531</v>
      </c>
      <c r="AG88">
        <v>170.62995910644531</v>
      </c>
      <c r="AH88" s="13">
        <f t="shared" si="21"/>
        <v>1.7799999999999985</v>
      </c>
      <c r="AI88" s="33">
        <f t="shared" si="13"/>
        <v>0.12811298640512186</v>
      </c>
      <c r="AJ88" s="33">
        <f t="shared" si="14"/>
        <v>170.36780002250296</v>
      </c>
      <c r="AK88" s="33">
        <f t="shared" si="15"/>
        <v>170.55996950211065</v>
      </c>
      <c r="AL88" s="33">
        <f t="shared" si="16"/>
        <v>170.75213898171833</v>
      </c>
      <c r="AM88" s="33">
        <f t="shared" si="17"/>
        <v>3.1803072037235438</v>
      </c>
      <c r="AN88" s="33">
        <f t="shared" ca="1" si="18"/>
        <v>23.13780463008387</v>
      </c>
      <c r="AO88" s="11">
        <f t="shared" ca="1" si="12"/>
        <v>-1.149971473020539E-3</v>
      </c>
      <c r="AP88" s="61">
        <f t="shared" si="19"/>
        <v>7.5113162120691212E-4</v>
      </c>
      <c r="AQ88" s="46">
        <f t="shared" si="20"/>
        <v>0.6450042724609375</v>
      </c>
    </row>
    <row r="89" spans="1:43">
      <c r="A89" s="14" t="str">
        <f>'data organization'!S90</f>
        <v>87:2:1.76:HI</v>
      </c>
      <c r="B89">
        <v>166.92996215820313</v>
      </c>
      <c r="C89">
        <v>167.51002502441406</v>
      </c>
      <c r="D89">
        <v>167.45999145507812</v>
      </c>
      <c r="E89">
        <v>167.47499084472656</v>
      </c>
      <c r="F89">
        <v>167.42996215820312</v>
      </c>
      <c r="G89">
        <v>167.42996215820312</v>
      </c>
      <c r="H89">
        <v>167.33001708984375</v>
      </c>
      <c r="I89">
        <v>167.33001708984375</v>
      </c>
      <c r="J89">
        <v>167.42996215820312</v>
      </c>
      <c r="K89">
        <v>167.42996215820312</v>
      </c>
      <c r="L89">
        <v>167.42996215820312</v>
      </c>
      <c r="M89">
        <v>167.47500610351562</v>
      </c>
      <c r="N89">
        <v>167.42996215820312</v>
      </c>
      <c r="O89">
        <v>167.33001708984375</v>
      </c>
      <c r="P89">
        <v>167.22999572753906</v>
      </c>
      <c r="Q89">
        <v>167.22999572753906</v>
      </c>
      <c r="R89">
        <v>167.12995910644531</v>
      </c>
      <c r="S89">
        <v>167.41000366210937</v>
      </c>
      <c r="T89">
        <v>167.56500244140625</v>
      </c>
      <c r="U89">
        <v>167.22999572753906</v>
      </c>
      <c r="V89">
        <v>167.42996215820312</v>
      </c>
      <c r="W89">
        <v>167.42996215820312</v>
      </c>
      <c r="X89">
        <v>167.17999267578125</v>
      </c>
      <c r="Y89"/>
      <c r="Z89">
        <v>167.50502014160156</v>
      </c>
      <c r="AA89">
        <v>167.53001403808594</v>
      </c>
      <c r="AB89">
        <v>167.42996215820312</v>
      </c>
      <c r="AC89">
        <v>167.42996215820312</v>
      </c>
      <c r="AD89">
        <v>167.42996215820312</v>
      </c>
      <c r="AE89">
        <v>167.33001708984375</v>
      </c>
      <c r="AF89">
        <v>167.42996215820312</v>
      </c>
      <c r="AG89">
        <v>167.42996215820312</v>
      </c>
      <c r="AH89" s="13">
        <f t="shared" si="21"/>
        <v>1.7599999999999985</v>
      </c>
      <c r="AI89" s="33">
        <f t="shared" si="13"/>
        <v>0.13286793786165901</v>
      </c>
      <c r="AJ89" s="33">
        <f t="shared" si="14"/>
        <v>167.1803603915946</v>
      </c>
      <c r="AK89" s="33">
        <f t="shared" si="15"/>
        <v>167.3796622983871</v>
      </c>
      <c r="AL89" s="33">
        <f t="shared" si="16"/>
        <v>167.5789642051796</v>
      </c>
      <c r="AM89" s="33">
        <f t="shared" si="17"/>
        <v>3.1890199722782313</v>
      </c>
      <c r="AN89" s="33">
        <f t="shared" ca="1" si="18"/>
        <v>23.131931419855988</v>
      </c>
      <c r="AO89" s="11">
        <f t="shared" ca="1" si="12"/>
        <v>-1.4035156747049804E-3</v>
      </c>
      <c r="AP89" s="61">
        <f t="shared" si="19"/>
        <v>7.9381172143122049E-4</v>
      </c>
      <c r="AQ89" s="46">
        <f t="shared" si="20"/>
        <v>0.635040283203125</v>
      </c>
    </row>
    <row r="90" spans="1:43">
      <c r="A90" s="14" t="str">
        <f>'data organization'!S91</f>
        <v>88:2:1.74:HI</v>
      </c>
      <c r="B90">
        <v>163.72999572753906</v>
      </c>
      <c r="C90">
        <v>164.30502319335938</v>
      </c>
      <c r="D90">
        <v>164.22999572753906</v>
      </c>
      <c r="E90">
        <v>164.22999572753906</v>
      </c>
      <c r="F90">
        <v>164.22999572753906</v>
      </c>
      <c r="G90">
        <v>164.22999572753906</v>
      </c>
      <c r="H90">
        <v>164.12995910644531</v>
      </c>
      <c r="I90">
        <v>164.12995910644531</v>
      </c>
      <c r="J90">
        <v>164.22999572753906</v>
      </c>
      <c r="K90">
        <v>164.24501037597656</v>
      </c>
      <c r="L90">
        <v>164.22999572753906</v>
      </c>
      <c r="M90">
        <v>164.32002258300781</v>
      </c>
      <c r="N90">
        <v>164.22999572753906</v>
      </c>
      <c r="O90">
        <v>164.12995910644531</v>
      </c>
      <c r="P90">
        <v>164.03001403808594</v>
      </c>
      <c r="Q90">
        <v>164.03001403808594</v>
      </c>
      <c r="R90">
        <v>164.03001403808594</v>
      </c>
      <c r="S90">
        <v>164.23995971679687</v>
      </c>
      <c r="T90">
        <v>164.36001586914062</v>
      </c>
      <c r="U90">
        <v>164.10995483398437</v>
      </c>
      <c r="V90">
        <v>164.22999572753906</v>
      </c>
      <c r="W90">
        <v>164.22999572753906</v>
      </c>
      <c r="X90">
        <v>164.00502014160156</v>
      </c>
      <c r="Y90"/>
      <c r="Z90">
        <v>164.33001708984375</v>
      </c>
      <c r="AA90">
        <v>164.33001708984375</v>
      </c>
      <c r="AB90">
        <v>164.22999572753906</v>
      </c>
      <c r="AC90">
        <v>164.26502990722656</v>
      </c>
      <c r="AD90">
        <v>164.22999572753906</v>
      </c>
      <c r="AE90">
        <v>164.19998168945312</v>
      </c>
      <c r="AF90">
        <v>164.22999572753906</v>
      </c>
      <c r="AG90">
        <v>164.22999572753906</v>
      </c>
      <c r="AH90" s="13">
        <f t="shared" si="21"/>
        <v>1.7399999999999984</v>
      </c>
      <c r="AI90" s="33">
        <f t="shared" si="13"/>
        <v>0.12518188559884558</v>
      </c>
      <c r="AJ90" s="33">
        <f t="shared" si="14"/>
        <v>164.00286949771061</v>
      </c>
      <c r="AK90" s="33">
        <f t="shared" si="15"/>
        <v>164.19064232610887</v>
      </c>
      <c r="AL90" s="33">
        <f t="shared" si="16"/>
        <v>164.37841515450714</v>
      </c>
      <c r="AM90" s="33">
        <f t="shared" si="17"/>
        <v>3.1540487966229875</v>
      </c>
      <c r="AN90" s="33">
        <f t="shared" ca="1" si="18"/>
        <v>23.134691793559025</v>
      </c>
      <c r="AO90" s="11">
        <f t="shared" ca="1" si="12"/>
        <v>-1.284351415342222E-3</v>
      </c>
      <c r="AP90" s="61">
        <f t="shared" si="19"/>
        <v>7.6241790534088011E-4</v>
      </c>
      <c r="AQ90" s="46">
        <f t="shared" si="20"/>
        <v>0.6300201416015625</v>
      </c>
    </row>
    <row r="91" spans="1:43">
      <c r="A91" s="14" t="str">
        <f>'data organization'!S92</f>
        <v>89:2:1.72:HI</v>
      </c>
      <c r="B91">
        <v>160.55497741699219</v>
      </c>
      <c r="C91">
        <v>161.12995910644531</v>
      </c>
      <c r="D91">
        <v>161.12995910644531</v>
      </c>
      <c r="E91">
        <v>161.12995910644531</v>
      </c>
      <c r="F91">
        <v>161.12995910644531</v>
      </c>
      <c r="G91">
        <v>161.094970703125</v>
      </c>
      <c r="H91">
        <v>160.92996215820312</v>
      </c>
      <c r="I91">
        <v>160.98501586914062</v>
      </c>
      <c r="J91">
        <v>161.03001403808594</v>
      </c>
      <c r="K91">
        <v>161.12995910644531</v>
      </c>
      <c r="L91">
        <v>161.06997680664062</v>
      </c>
      <c r="M91">
        <v>161.12995910644531</v>
      </c>
      <c r="N91">
        <v>161.05998229980469</v>
      </c>
      <c r="O91">
        <v>160.92996215820312</v>
      </c>
      <c r="P91">
        <v>160.92996215820312</v>
      </c>
      <c r="Q91">
        <v>160.83500671386719</v>
      </c>
      <c r="R91">
        <v>160.83001708984375</v>
      </c>
      <c r="S91">
        <v>161.22496032714844</v>
      </c>
      <c r="T91">
        <v>161.26496887207031</v>
      </c>
      <c r="U91">
        <v>160.92996215820312</v>
      </c>
      <c r="V91">
        <v>161.03001403808594</v>
      </c>
      <c r="W91">
        <v>161.0999755859375</v>
      </c>
      <c r="X91">
        <v>160.99002075195312</v>
      </c>
      <c r="Y91"/>
      <c r="Z91">
        <v>161.12995910644531</v>
      </c>
      <c r="AA91">
        <v>161.12995910644531</v>
      </c>
      <c r="AB91">
        <v>161.03001403808594</v>
      </c>
      <c r="AC91">
        <v>161.12995910644531</v>
      </c>
      <c r="AD91">
        <v>161.0849609375</v>
      </c>
      <c r="AE91">
        <v>161.00001525878906</v>
      </c>
      <c r="AF91">
        <v>161.03001403808594</v>
      </c>
      <c r="AG91">
        <v>161.03001403808594</v>
      </c>
      <c r="AH91" s="13">
        <f t="shared" si="21"/>
        <v>1.7199999999999984</v>
      </c>
      <c r="AI91" s="33">
        <f t="shared" si="13"/>
        <v>0.13474017385628423</v>
      </c>
      <c r="AJ91" s="33">
        <f t="shared" si="14"/>
        <v>160.83448326870146</v>
      </c>
      <c r="AK91" s="33">
        <f t="shared" si="15"/>
        <v>161.03659352948588</v>
      </c>
      <c r="AL91" s="33">
        <f t="shared" si="16"/>
        <v>161.23870379027031</v>
      </c>
      <c r="AM91" s="33">
        <f t="shared" si="17"/>
        <v>3.1883845175466092</v>
      </c>
      <c r="AN91" s="33">
        <f t="shared" ca="1" si="18"/>
        <v>23.138889642373815</v>
      </c>
      <c r="AO91" s="11">
        <f t="shared" ca="1" si="12"/>
        <v>-1.1031319143808282E-3</v>
      </c>
      <c r="AP91" s="61">
        <f t="shared" si="19"/>
        <v>8.3670531587352057E-4</v>
      </c>
      <c r="AQ91" s="46">
        <f t="shared" si="20"/>
        <v>0.709991455078125</v>
      </c>
    </row>
    <row r="92" spans="1:43">
      <c r="A92" s="14" t="str">
        <f>'data organization'!S93</f>
        <v>90:2:1.7:HI</v>
      </c>
      <c r="B92">
        <v>157.42996215820312</v>
      </c>
      <c r="C92">
        <v>157.92996215820312</v>
      </c>
      <c r="D92">
        <v>157.92996215820312</v>
      </c>
      <c r="E92">
        <v>157.90498352050781</v>
      </c>
      <c r="F92">
        <v>157.92996215820312</v>
      </c>
      <c r="G92">
        <v>157.83001708984375</v>
      </c>
      <c r="H92">
        <v>157.83001708984375</v>
      </c>
      <c r="I92">
        <v>157.83001708984375</v>
      </c>
      <c r="J92">
        <v>157.83001708984375</v>
      </c>
      <c r="K92">
        <v>157.92996215820312</v>
      </c>
      <c r="L92">
        <v>157.91995239257812</v>
      </c>
      <c r="M92">
        <v>157.92996215820312</v>
      </c>
      <c r="N92">
        <v>157.92996215820312</v>
      </c>
      <c r="O92">
        <v>157.80502319335937</v>
      </c>
      <c r="P92">
        <v>157.72999572753906</v>
      </c>
      <c r="Q92">
        <v>157.72999572753906</v>
      </c>
      <c r="R92">
        <v>157.62995910644531</v>
      </c>
      <c r="S92">
        <v>158.04998779296875</v>
      </c>
      <c r="T92">
        <v>157.80499267578125</v>
      </c>
      <c r="U92">
        <v>157.72999572753906</v>
      </c>
      <c r="V92">
        <v>157.83001708984375</v>
      </c>
      <c r="W92">
        <v>157.92495727539062</v>
      </c>
      <c r="X92">
        <v>157.78996276855469</v>
      </c>
      <c r="Y92"/>
      <c r="Z92">
        <v>157.92996215820312</v>
      </c>
      <c r="AA92">
        <v>157.92996215820312</v>
      </c>
      <c r="AB92">
        <v>157.83001708984375</v>
      </c>
      <c r="AC92">
        <v>157.92996215820312</v>
      </c>
      <c r="AD92">
        <v>157.92996215820312</v>
      </c>
      <c r="AE92">
        <v>157.83001708984375</v>
      </c>
      <c r="AF92">
        <v>157.90495300292969</v>
      </c>
      <c r="AG92">
        <v>157.83001708984375</v>
      </c>
      <c r="AH92" s="13">
        <f t="shared" si="21"/>
        <v>1.6999999999999984</v>
      </c>
      <c r="AI92" s="33">
        <f t="shared" si="13"/>
        <v>0.11536760566922513</v>
      </c>
      <c r="AJ92" s="33">
        <f t="shared" si="14"/>
        <v>157.67515760343545</v>
      </c>
      <c r="AK92" s="33">
        <f t="shared" si="15"/>
        <v>157.84820901193928</v>
      </c>
      <c r="AL92" s="33">
        <f t="shared" si="16"/>
        <v>158.0212604204431</v>
      </c>
      <c r="AM92" s="33">
        <f t="shared" si="17"/>
        <v>3.1817641719695189</v>
      </c>
      <c r="AN92" s="33">
        <f t="shared" ca="1" si="18"/>
        <v>23.131388422013249</v>
      </c>
      <c r="AO92" s="11">
        <f t="shared" ca="1" si="12"/>
        <v>-1.4269566804261391E-3</v>
      </c>
      <c r="AP92" s="61">
        <f t="shared" si="19"/>
        <v>7.3087687463402893E-4</v>
      </c>
      <c r="AQ92" s="46">
        <f t="shared" si="20"/>
        <v>0.620025634765625</v>
      </c>
    </row>
    <row r="93" spans="1:43">
      <c r="A93" s="14" t="str">
        <f>'data organization'!S94</f>
        <v>91:2:1.68:HI</v>
      </c>
      <c r="B93">
        <v>154.22999572753906</v>
      </c>
      <c r="C93">
        <v>154.72999572753906</v>
      </c>
      <c r="D93">
        <v>154.72999572753906</v>
      </c>
      <c r="E93">
        <v>154.72999572753906</v>
      </c>
      <c r="F93">
        <v>154.72999572753906</v>
      </c>
      <c r="G93">
        <v>154.72999572753906</v>
      </c>
      <c r="H93">
        <v>154.62997436523437</v>
      </c>
      <c r="I93">
        <v>154.62997436523437</v>
      </c>
      <c r="J93">
        <v>154.72999572753906</v>
      </c>
      <c r="K93">
        <v>154.72999572753906</v>
      </c>
      <c r="L93">
        <v>154.72999572753906</v>
      </c>
      <c r="M93">
        <v>154.72999572753906</v>
      </c>
      <c r="N93">
        <v>154.72999572753906</v>
      </c>
      <c r="O93">
        <v>154.62997436523437</v>
      </c>
      <c r="P93">
        <v>154.53001403808594</v>
      </c>
      <c r="Q93">
        <v>154.53001403808594</v>
      </c>
      <c r="R93">
        <v>154.43997192382812</v>
      </c>
      <c r="S93">
        <v>154.85002136230469</v>
      </c>
      <c r="T93">
        <v>154.53001403808594</v>
      </c>
      <c r="U93">
        <v>154.56498718261719</v>
      </c>
      <c r="V93">
        <v>154.72499084472656</v>
      </c>
      <c r="W93">
        <v>154.72999572753906</v>
      </c>
      <c r="X93">
        <v>154.58995056152344</v>
      </c>
      <c r="Y93"/>
      <c r="Z93">
        <v>154.72999572753906</v>
      </c>
      <c r="AA93">
        <v>154.74000549316406</v>
      </c>
      <c r="AB93">
        <v>154.72999572753906</v>
      </c>
      <c r="AC93">
        <v>154.72999572753906</v>
      </c>
      <c r="AD93">
        <v>154.72999572753906</v>
      </c>
      <c r="AE93">
        <v>154.62997436523437</v>
      </c>
      <c r="AF93">
        <v>154.72999572753906</v>
      </c>
      <c r="AG93">
        <v>154.72999572753906</v>
      </c>
      <c r="AH93" s="13">
        <f t="shared" si="21"/>
        <v>1.6799999999999984</v>
      </c>
      <c r="AI93" s="33">
        <f t="shared" si="13"/>
        <v>0.11976095882823518</v>
      </c>
      <c r="AJ93" s="33">
        <f t="shared" si="14"/>
        <v>154.4868034017274</v>
      </c>
      <c r="AK93" s="33">
        <f t="shared" si="15"/>
        <v>154.66644483996976</v>
      </c>
      <c r="AL93" s="33">
        <f t="shared" si="16"/>
        <v>154.84608627821211</v>
      </c>
      <c r="AM93" s="33">
        <f t="shared" si="17"/>
        <v>3.1251673544606717</v>
      </c>
      <c r="AN93" s="33">
        <f t="shared" ca="1" si="18"/>
        <v>23.129309471307806</v>
      </c>
      <c r="AO93" s="11">
        <f t="shared" ca="1" si="12"/>
        <v>-1.516704173960548E-3</v>
      </c>
      <c r="AP93" s="61">
        <f t="shared" si="19"/>
        <v>7.7431765469329443E-4</v>
      </c>
      <c r="AQ93" s="46">
        <f t="shared" si="20"/>
        <v>0.620025634765625</v>
      </c>
    </row>
    <row r="94" spans="1:43">
      <c r="A94" s="14" t="str">
        <f>'data organization'!S95</f>
        <v>92:2:1.66:HI</v>
      </c>
      <c r="B94">
        <v>151.12997436523437</v>
      </c>
      <c r="C94">
        <v>151.5899658203125</v>
      </c>
      <c r="D94">
        <v>151.62997436523437</v>
      </c>
      <c r="E94">
        <v>151.55998229980469</v>
      </c>
      <c r="F94">
        <v>151.62997436523437</v>
      </c>
      <c r="G94">
        <v>151.53001403808594</v>
      </c>
      <c r="H94">
        <v>151.53001403808594</v>
      </c>
      <c r="I94">
        <v>151.53001403808594</v>
      </c>
      <c r="J94">
        <v>151.53001403808594</v>
      </c>
      <c r="K94">
        <v>151.62997436523437</v>
      </c>
      <c r="L94">
        <v>151.5999755859375</v>
      </c>
      <c r="M94">
        <v>151.62997436523437</v>
      </c>
      <c r="N94">
        <v>151.5899658203125</v>
      </c>
      <c r="O94">
        <v>151.4949951171875</v>
      </c>
      <c r="P94">
        <v>151.42996215820313</v>
      </c>
      <c r="Q94">
        <v>151.42996215820313</v>
      </c>
      <c r="R94">
        <v>151.33001708984375</v>
      </c>
      <c r="S94">
        <v>151.79495239257812</v>
      </c>
      <c r="T94">
        <v>151.35997009277344</v>
      </c>
      <c r="U94">
        <v>151.42996215820313</v>
      </c>
      <c r="V94">
        <v>151.53001403808594</v>
      </c>
      <c r="W94">
        <v>151.57998657226562</v>
      </c>
      <c r="X94">
        <v>151.65000915527344</v>
      </c>
      <c r="Y94"/>
      <c r="Z94">
        <v>151.62997436523437</v>
      </c>
      <c r="AA94">
        <v>151.62997436523437</v>
      </c>
      <c r="AB94">
        <v>151.53001403808594</v>
      </c>
      <c r="AC94">
        <v>151.62997436523437</v>
      </c>
      <c r="AD94">
        <v>151.62997436523437</v>
      </c>
      <c r="AE94">
        <v>151.53001403808594</v>
      </c>
      <c r="AF94">
        <v>151.53001403808594</v>
      </c>
      <c r="AG94">
        <v>151.53001403808594</v>
      </c>
      <c r="AH94" s="13">
        <f t="shared" si="21"/>
        <v>1.6599999999999984</v>
      </c>
      <c r="AI94" s="33">
        <f t="shared" si="13"/>
        <v>0.12059245387449924</v>
      </c>
      <c r="AJ94" s="33">
        <f t="shared" si="14"/>
        <v>151.36038880469732</v>
      </c>
      <c r="AK94" s="33">
        <f t="shared" si="15"/>
        <v>151.54127748550908</v>
      </c>
      <c r="AL94" s="33">
        <f t="shared" si="16"/>
        <v>151.72216616632085</v>
      </c>
      <c r="AM94" s="33">
        <f t="shared" si="17"/>
        <v>3.1206399240801659</v>
      </c>
      <c r="AN94" s="33">
        <f t="shared" ca="1" si="18"/>
        <v>23.131399790643972</v>
      </c>
      <c r="AO94" s="11">
        <f t="shared" ca="1" si="12"/>
        <v>-1.42646590105866E-3</v>
      </c>
      <c r="AP94" s="61">
        <f t="shared" si="19"/>
        <v>7.9577297931931925E-4</v>
      </c>
      <c r="AQ94" s="46">
        <f t="shared" si="20"/>
        <v>0.66497802734375</v>
      </c>
    </row>
    <row r="95" spans="1:43">
      <c r="A95" s="14" t="str">
        <f>'data organization'!S96</f>
        <v>93:2:1.64:HI</v>
      </c>
      <c r="B95">
        <v>148.03001403808594</v>
      </c>
      <c r="C95">
        <v>148.42996215820313</v>
      </c>
      <c r="D95">
        <v>148.53001403808594</v>
      </c>
      <c r="E95">
        <v>148.42996215820313</v>
      </c>
      <c r="F95">
        <v>148.5150146484375</v>
      </c>
      <c r="G95">
        <v>148.42996215820313</v>
      </c>
      <c r="H95">
        <v>148.39495849609375</v>
      </c>
      <c r="I95">
        <v>148.42996215820313</v>
      </c>
      <c r="J95">
        <v>148.42996215820313</v>
      </c>
      <c r="K95">
        <v>148.53001403808594</v>
      </c>
      <c r="L95">
        <v>148.48001098632812</v>
      </c>
      <c r="M95">
        <v>148.53001403808594</v>
      </c>
      <c r="N95">
        <v>148.5150146484375</v>
      </c>
      <c r="O95">
        <v>148.36996459960937</v>
      </c>
      <c r="P95">
        <v>148.33001708984375</v>
      </c>
      <c r="Q95">
        <v>148.2650146484375</v>
      </c>
      <c r="R95">
        <v>148.22999572753906</v>
      </c>
      <c r="S95">
        <v>148.35501098632812</v>
      </c>
      <c r="T95">
        <v>148.23500061035156</v>
      </c>
      <c r="U95">
        <v>148.33001708984375</v>
      </c>
      <c r="V95">
        <v>148.42996215820313</v>
      </c>
      <c r="W95">
        <v>148.48001098632812</v>
      </c>
      <c r="X95">
        <v>148.53999328613281</v>
      </c>
      <c r="Y95"/>
      <c r="Z95">
        <v>148.53001403808594</v>
      </c>
      <c r="AA95">
        <v>148.53001403808594</v>
      </c>
      <c r="AB95">
        <v>148.42996215820313</v>
      </c>
      <c r="AC95">
        <v>148.50502014160156</v>
      </c>
      <c r="AD95">
        <v>148.5150146484375</v>
      </c>
      <c r="AE95">
        <v>148.42996215820313</v>
      </c>
      <c r="AF95">
        <v>148.42996215820313</v>
      </c>
      <c r="AG95">
        <v>148.42996215820313</v>
      </c>
      <c r="AH95" s="13">
        <f t="shared" si="21"/>
        <v>1.6399999999999983</v>
      </c>
      <c r="AI95" s="33">
        <f t="shared" si="13"/>
        <v>0.1136356801343764</v>
      </c>
      <c r="AJ95" s="33">
        <f t="shared" si="14"/>
        <v>148.25018404122736</v>
      </c>
      <c r="AK95" s="33">
        <f t="shared" si="15"/>
        <v>148.42063756142892</v>
      </c>
      <c r="AL95" s="33">
        <f t="shared" si="16"/>
        <v>148.59109108163048</v>
      </c>
      <c r="AM95" s="33">
        <f t="shared" si="17"/>
        <v>3.0477580408895903</v>
      </c>
      <c r="AN95" s="33">
        <f t="shared" ca="1" si="18"/>
        <v>23.132078008259629</v>
      </c>
      <c r="AO95" s="11">
        <f t="shared" ca="1" si="12"/>
        <v>-1.3971875103220288E-3</v>
      </c>
      <c r="AP95" s="61">
        <f t="shared" si="19"/>
        <v>7.6563261013714765E-4</v>
      </c>
      <c r="AQ95" s="46">
        <f t="shared" si="20"/>
        <v>0.509979248046875</v>
      </c>
    </row>
    <row r="96" spans="1:43">
      <c r="A96" s="14" t="str">
        <f>'data organization'!S97</f>
        <v>94:2:1.62:HI</v>
      </c>
      <c r="B96">
        <v>145.03001403808594</v>
      </c>
      <c r="C96">
        <v>145.42996215820312</v>
      </c>
      <c r="D96">
        <v>145.42996215820312</v>
      </c>
      <c r="E96">
        <v>145.42996215820312</v>
      </c>
      <c r="F96">
        <v>145.42996215820312</v>
      </c>
      <c r="G96">
        <v>145.42996215820312</v>
      </c>
      <c r="H96">
        <v>145.33000183105469</v>
      </c>
      <c r="I96">
        <v>145.33000183105469</v>
      </c>
      <c r="J96">
        <v>145.42996215820312</v>
      </c>
      <c r="K96">
        <v>145.42996215820312</v>
      </c>
      <c r="L96">
        <v>145.42996215820312</v>
      </c>
      <c r="M96">
        <v>145.42996215820312</v>
      </c>
      <c r="N96">
        <v>145.42996215820312</v>
      </c>
      <c r="O96">
        <v>145.33000183105469</v>
      </c>
      <c r="P96">
        <v>145.24501037597656</v>
      </c>
      <c r="Q96">
        <v>145.22999572753906</v>
      </c>
      <c r="R96">
        <v>145.21998596191406</v>
      </c>
      <c r="S96">
        <v>145.22999572753906</v>
      </c>
      <c r="T96">
        <v>145.22999572753906</v>
      </c>
      <c r="U96">
        <v>145.29000854492188</v>
      </c>
      <c r="V96">
        <v>145.42996215820312</v>
      </c>
      <c r="W96">
        <v>145.42996215820312</v>
      </c>
      <c r="X96">
        <v>145.594970703125</v>
      </c>
      <c r="Y96"/>
      <c r="Z96">
        <v>145.42996215820312</v>
      </c>
      <c r="AA96">
        <v>145.42996215820312</v>
      </c>
      <c r="AB96">
        <v>145.42996215820312</v>
      </c>
      <c r="AC96">
        <v>145.42996215820312</v>
      </c>
      <c r="AD96">
        <v>145.42996215820312</v>
      </c>
      <c r="AE96">
        <v>145.33000183105469</v>
      </c>
      <c r="AF96">
        <v>145.42996215820312</v>
      </c>
      <c r="AG96">
        <v>145.42996215820312</v>
      </c>
      <c r="AH96" s="13">
        <f t="shared" si="21"/>
        <v>1.6199999999999983</v>
      </c>
      <c r="AI96" s="33">
        <f t="shared" si="13"/>
        <v>0.10708053547049866</v>
      </c>
      <c r="AJ96" s="33">
        <f t="shared" si="14"/>
        <v>145.21225871733358</v>
      </c>
      <c r="AK96" s="33">
        <f t="shared" si="15"/>
        <v>145.37287952053933</v>
      </c>
      <c r="AL96" s="33">
        <f t="shared" si="16"/>
        <v>145.53350032374507</v>
      </c>
      <c r="AM96" s="33">
        <f t="shared" si="17"/>
        <v>2.9786997149067815</v>
      </c>
      <c r="AN96" s="33">
        <f t="shared" ca="1" si="18"/>
        <v>23.127226067200059</v>
      </c>
      <c r="AO96" s="11">
        <f t="shared" ca="1" si="12"/>
        <v>-1.6066439191405602E-3</v>
      </c>
      <c r="AP96" s="61">
        <f t="shared" si="19"/>
        <v>7.3659224350281611E-4</v>
      </c>
      <c r="AQ96" s="46">
        <f t="shared" si="20"/>
        <v>0.5649566650390625</v>
      </c>
    </row>
    <row r="97" spans="1:43">
      <c r="A97" s="14" t="str">
        <f>'data organization'!S98</f>
        <v>95:2:1.6:HI</v>
      </c>
      <c r="B97">
        <v>142.03001403808594</v>
      </c>
      <c r="C97">
        <v>142.44497680664062</v>
      </c>
      <c r="D97">
        <v>142.49002075195312</v>
      </c>
      <c r="E97">
        <v>142.42996215820312</v>
      </c>
      <c r="F97">
        <v>142.42996215820312</v>
      </c>
      <c r="G97">
        <v>142.42996215820312</v>
      </c>
      <c r="H97">
        <v>142.37496948242187</v>
      </c>
      <c r="I97">
        <v>142.41494750976563</v>
      </c>
      <c r="J97">
        <v>142.42996215820312</v>
      </c>
      <c r="K97">
        <v>142.47500610351562</v>
      </c>
      <c r="L97">
        <v>142.42996215820312</v>
      </c>
      <c r="M97">
        <v>142.53001403808594</v>
      </c>
      <c r="N97">
        <v>142.42996215820312</v>
      </c>
      <c r="O97">
        <v>142.33000183105469</v>
      </c>
      <c r="P97">
        <v>142.33000183105469</v>
      </c>
      <c r="Q97">
        <v>142.29000854492187</v>
      </c>
      <c r="R97">
        <v>142.22999572753906</v>
      </c>
      <c r="S97">
        <v>142.24000549316406</v>
      </c>
      <c r="T97">
        <v>142.22999572753906</v>
      </c>
      <c r="U97">
        <v>142.33000183105469</v>
      </c>
      <c r="V97">
        <v>142.42996215820312</v>
      </c>
      <c r="W97">
        <v>142.45999145507812</v>
      </c>
      <c r="X97">
        <v>142.30999755859375</v>
      </c>
      <c r="Y97"/>
      <c r="Z97">
        <v>142.53001403808594</v>
      </c>
      <c r="AA97">
        <v>142.53001403808594</v>
      </c>
      <c r="AB97">
        <v>142.42996215820312</v>
      </c>
      <c r="AC97">
        <v>142.50001525878906</v>
      </c>
      <c r="AD97">
        <v>142.46499633789063</v>
      </c>
      <c r="AE97">
        <v>142.38496398925781</v>
      </c>
      <c r="AF97">
        <v>142.42996215820312</v>
      </c>
      <c r="AG97">
        <v>142.42996215820312</v>
      </c>
      <c r="AH97" s="13">
        <f t="shared" si="21"/>
        <v>1.5999999999999983</v>
      </c>
      <c r="AI97" s="33">
        <f t="shared" si="13"/>
        <v>0.10777783425995016</v>
      </c>
      <c r="AJ97" s="33">
        <f t="shared" si="14"/>
        <v>142.23251305424262</v>
      </c>
      <c r="AK97" s="33">
        <f t="shared" si="15"/>
        <v>142.39417980563255</v>
      </c>
      <c r="AL97" s="33">
        <f t="shared" si="16"/>
        <v>142.55584655702248</v>
      </c>
      <c r="AM97" s="33">
        <f t="shared" si="17"/>
        <v>2.8666125882056406</v>
      </c>
      <c r="AN97" s="33">
        <f t="shared" ca="1" si="18"/>
        <v>23.126230134834618</v>
      </c>
      <c r="AO97" s="11">
        <f t="shared" ca="1" si="12"/>
        <v>-1.6496379320789512E-3</v>
      </c>
      <c r="AP97" s="61">
        <f t="shared" si="19"/>
        <v>7.568977496627071E-4</v>
      </c>
      <c r="AQ97" s="46">
        <f t="shared" si="20"/>
        <v>0.5</v>
      </c>
    </row>
    <row r="98" spans="1:43">
      <c r="A98" s="14" t="str">
        <f>'data organization'!S99</f>
        <v>96:2:1.58:HI</v>
      </c>
      <c r="B98">
        <v>139.12997436523437</v>
      </c>
      <c r="C98">
        <v>139.61996459960937</v>
      </c>
      <c r="D98">
        <v>139.62997436523437</v>
      </c>
      <c r="E98">
        <v>139.58999633789063</v>
      </c>
      <c r="F98">
        <v>139.62997436523437</v>
      </c>
      <c r="G98">
        <v>139.53001403808594</v>
      </c>
      <c r="H98">
        <v>139.5250244140625</v>
      </c>
      <c r="I98">
        <v>139.53001403808594</v>
      </c>
      <c r="J98">
        <v>139.54499816894531</v>
      </c>
      <c r="K98">
        <v>139.62997436523437</v>
      </c>
      <c r="L98">
        <v>139.62997436523437</v>
      </c>
      <c r="M98">
        <v>139.62997436523437</v>
      </c>
      <c r="N98">
        <v>139.62997436523437</v>
      </c>
      <c r="O98">
        <v>139.53001403808594</v>
      </c>
      <c r="P98">
        <v>139.42996215820312</v>
      </c>
      <c r="Q98">
        <v>139.42996215820312</v>
      </c>
      <c r="R98">
        <v>139.37496948242187</v>
      </c>
      <c r="S98">
        <v>139.40995788574219</v>
      </c>
      <c r="T98">
        <v>139.37997436523437</v>
      </c>
      <c r="U98">
        <v>139.42996215820312</v>
      </c>
      <c r="V98">
        <v>139.53001403808594</v>
      </c>
      <c r="W98">
        <v>139.62997436523437</v>
      </c>
      <c r="X98">
        <v>139.31501770019531</v>
      </c>
      <c r="Y98"/>
      <c r="Z98">
        <v>139.62997436523437</v>
      </c>
      <c r="AA98">
        <v>139.62997436523437</v>
      </c>
      <c r="AB98">
        <v>139.53001403808594</v>
      </c>
      <c r="AC98">
        <v>139.62997436523437</v>
      </c>
      <c r="AD98">
        <v>139.62997436523437</v>
      </c>
      <c r="AE98">
        <v>139.53001403808594</v>
      </c>
      <c r="AF98">
        <v>139.53500366210937</v>
      </c>
      <c r="AG98">
        <v>139.53001403808594</v>
      </c>
      <c r="AH98" s="13">
        <f t="shared" si="21"/>
        <v>1.5799999999999983</v>
      </c>
      <c r="AI98" s="33">
        <f t="shared" si="13"/>
        <v>0.11817232295845292</v>
      </c>
      <c r="AJ98" s="33">
        <f t="shared" si="14"/>
        <v>139.35030873298922</v>
      </c>
      <c r="AK98" s="33">
        <f t="shared" si="15"/>
        <v>139.52756721742691</v>
      </c>
      <c r="AL98" s="33">
        <f t="shared" si="16"/>
        <v>139.70482570186459</v>
      </c>
      <c r="AM98" s="33">
        <f t="shared" si="17"/>
        <v>2.7604744203628968</v>
      </c>
      <c r="AN98" s="33">
        <f t="shared" ca="1" si="18"/>
        <v>23.122265642015918</v>
      </c>
      <c r="AO98" s="11">
        <f t="shared" ref="AO98:AO115" ca="1" si="22">AN98/AN$1-1</f>
        <v>-1.8207835454318033E-3</v>
      </c>
      <c r="AP98" s="61">
        <f t="shared" si="19"/>
        <v>8.4694605743611988E-4</v>
      </c>
      <c r="AQ98" s="46">
        <f t="shared" si="20"/>
        <v>0.5</v>
      </c>
    </row>
    <row r="99" spans="1:43">
      <c r="A99" s="14" t="str">
        <f>'data organization'!S100</f>
        <v>97:2:1.56:HI</v>
      </c>
      <c r="B99">
        <v>136.42996215820312</v>
      </c>
      <c r="C99">
        <v>136.83000183105469</v>
      </c>
      <c r="D99">
        <v>136.83000183105469</v>
      </c>
      <c r="E99">
        <v>136.83000183105469</v>
      </c>
      <c r="F99">
        <v>136.83000183105469</v>
      </c>
      <c r="G99">
        <v>136.83000183105469</v>
      </c>
      <c r="H99">
        <v>136.72999572753906</v>
      </c>
      <c r="I99">
        <v>136.83000183105469</v>
      </c>
      <c r="J99">
        <v>136.83000183105469</v>
      </c>
      <c r="K99">
        <v>136.83000183105469</v>
      </c>
      <c r="L99">
        <v>136.83000183105469</v>
      </c>
      <c r="M99">
        <v>136.83000183105469</v>
      </c>
      <c r="N99">
        <v>136.83000183105469</v>
      </c>
      <c r="O99">
        <v>136.72999572753906</v>
      </c>
      <c r="P99">
        <v>136.64999389648437</v>
      </c>
      <c r="Q99">
        <v>136.62997436523437</v>
      </c>
      <c r="R99">
        <v>136.62997436523437</v>
      </c>
      <c r="S99">
        <v>136.62997436523437</v>
      </c>
      <c r="T99">
        <v>136.76997375488281</v>
      </c>
      <c r="U99">
        <v>136.71998596191406</v>
      </c>
      <c r="V99">
        <v>136.83000183105469</v>
      </c>
      <c r="W99">
        <v>136.83000183105469</v>
      </c>
      <c r="X99">
        <v>136.53001403808594</v>
      </c>
      <c r="Y99"/>
      <c r="Z99">
        <v>136.83000183105469</v>
      </c>
      <c r="AA99">
        <v>136.83000183105469</v>
      </c>
      <c r="AB99">
        <v>136.83000183105469</v>
      </c>
      <c r="AC99">
        <v>136.83000183105469</v>
      </c>
      <c r="AD99">
        <v>136.83000183105469</v>
      </c>
      <c r="AE99">
        <v>136.72999572753906</v>
      </c>
      <c r="AF99">
        <v>136.83000183105469</v>
      </c>
      <c r="AG99">
        <v>136.83000183105469</v>
      </c>
      <c r="AH99" s="13">
        <f t="shared" si="21"/>
        <v>1.5599999999999983</v>
      </c>
      <c r="AI99" s="33">
        <f t="shared" ref="AI99:AI116" si="23">STDEV(B99:AG99)</f>
        <v>0.1041612234098602</v>
      </c>
      <c r="AJ99" s="33">
        <f t="shared" si="14"/>
        <v>136.61085096194921</v>
      </c>
      <c r="AK99" s="33">
        <f t="shared" ref="AK99:AK116" si="24">AVERAGE(B99:AG99)</f>
        <v>136.76709279706401</v>
      </c>
      <c r="AL99" s="33">
        <f t="shared" si="16"/>
        <v>136.92333463217881</v>
      </c>
      <c r="AM99" s="33">
        <f t="shared" si="17"/>
        <v>2.6879154328377126</v>
      </c>
      <c r="AN99" s="33">
        <f t="shared" ca="1" si="18"/>
        <v>23.12024852367502</v>
      </c>
      <c r="AO99" s="11">
        <f t="shared" ca="1" si="22"/>
        <v>-1.9078617598328185E-3</v>
      </c>
      <c r="AP99" s="61">
        <f t="shared" si="19"/>
        <v>7.6159565345455848E-4</v>
      </c>
      <c r="AQ99" s="46">
        <f t="shared" si="20"/>
        <v>0.4000396728515625</v>
      </c>
    </row>
    <row r="100" spans="1:43">
      <c r="A100" s="14" t="str">
        <f>'data organization'!S101</f>
        <v>98:2:1.54:HI</v>
      </c>
      <c r="B100">
        <v>133.72999572753906</v>
      </c>
      <c r="C100">
        <v>134.12997436523437</v>
      </c>
      <c r="D100">
        <v>134.12997436523437</v>
      </c>
      <c r="E100">
        <v>134.12997436523437</v>
      </c>
      <c r="F100">
        <v>134.12997436523437</v>
      </c>
      <c r="G100">
        <v>134.12997436523437</v>
      </c>
      <c r="H100">
        <v>134.03001403808594</v>
      </c>
      <c r="I100">
        <v>134.12997436523437</v>
      </c>
      <c r="J100">
        <v>134.12997436523437</v>
      </c>
      <c r="K100">
        <v>134.12997436523437</v>
      </c>
      <c r="L100">
        <v>134.12997436523437</v>
      </c>
      <c r="M100">
        <v>134.15499877929687</v>
      </c>
      <c r="N100">
        <v>134.12997436523437</v>
      </c>
      <c r="O100">
        <v>134.03001403808594</v>
      </c>
      <c r="P100">
        <v>134.03001403808594</v>
      </c>
      <c r="Q100">
        <v>134.03001403808594</v>
      </c>
      <c r="R100">
        <v>133.92996215820312</v>
      </c>
      <c r="S100">
        <v>133.92996215820312</v>
      </c>
      <c r="T100">
        <v>134.06495666503906</v>
      </c>
      <c r="U100">
        <v>134.03001403808594</v>
      </c>
      <c r="V100">
        <v>134.12997436523437</v>
      </c>
      <c r="W100">
        <v>134.12997436523437</v>
      </c>
      <c r="X100">
        <v>133.83000183105469</v>
      </c>
      <c r="Y100"/>
      <c r="Z100">
        <v>134.16500854492187</v>
      </c>
      <c r="AA100">
        <v>134.22999572753906</v>
      </c>
      <c r="AB100">
        <v>134.12997436523437</v>
      </c>
      <c r="AC100">
        <v>134.12997436523437</v>
      </c>
      <c r="AD100">
        <v>134.12997436523437</v>
      </c>
      <c r="AE100">
        <v>134.05998229980469</v>
      </c>
      <c r="AF100">
        <v>134.12997436523437</v>
      </c>
      <c r="AG100">
        <v>134.12997436523437</v>
      </c>
      <c r="AH100" s="13">
        <f t="shared" si="21"/>
        <v>1.5399999999999983</v>
      </c>
      <c r="AI100" s="33">
        <f t="shared" si="23"/>
        <v>0.10342956003753474</v>
      </c>
      <c r="AJ100" s="33">
        <f t="shared" si="14"/>
        <v>133.92403302417</v>
      </c>
      <c r="AK100" s="33">
        <f t="shared" si="24"/>
        <v>134.0791773642263</v>
      </c>
      <c r="AL100" s="33">
        <f t="shared" si="16"/>
        <v>134.23432170428259</v>
      </c>
      <c r="AM100" s="33">
        <f t="shared" si="17"/>
        <v>2.8224039385395656</v>
      </c>
      <c r="AN100" s="33">
        <f t="shared" ca="1" si="18"/>
        <v>23.116903829087182</v>
      </c>
      <c r="AO100" s="11">
        <f t="shared" ca="1" si="22"/>
        <v>-2.0522509245737286E-3</v>
      </c>
      <c r="AP100" s="61">
        <f t="shared" si="19"/>
        <v>7.7140658281761511E-4</v>
      </c>
      <c r="AQ100" s="46">
        <f t="shared" si="20"/>
        <v>0.5</v>
      </c>
    </row>
    <row r="101" spans="1:43">
      <c r="A101" s="14" t="str">
        <f>'data organization'!S102</f>
        <v>99:2:1.52:HI</v>
      </c>
      <c r="B101">
        <v>130.81500244140625</v>
      </c>
      <c r="C101">
        <v>131.33000183105469</v>
      </c>
      <c r="D101">
        <v>131.33000183105469</v>
      </c>
      <c r="E101">
        <v>131.33000183105469</v>
      </c>
      <c r="F101">
        <v>131.33000183105469</v>
      </c>
      <c r="G101">
        <v>131.33000183105469</v>
      </c>
      <c r="H101">
        <v>131.30500793457031</v>
      </c>
      <c r="I101">
        <v>131.33000183105469</v>
      </c>
      <c r="J101">
        <v>131.33000183105469</v>
      </c>
      <c r="K101">
        <v>131.33000183105469</v>
      </c>
      <c r="L101">
        <v>131.33000183105469</v>
      </c>
      <c r="M101">
        <v>131.33000183105469</v>
      </c>
      <c r="N101">
        <v>131.33000183105469</v>
      </c>
      <c r="O101">
        <v>131.22999572753906</v>
      </c>
      <c r="P101">
        <v>131.22999572753906</v>
      </c>
      <c r="Q101">
        <v>131.19499206542969</v>
      </c>
      <c r="R101">
        <v>131.12997436523437</v>
      </c>
      <c r="S101">
        <v>131.03001403808594</v>
      </c>
      <c r="T101">
        <v>131.15000915527344</v>
      </c>
      <c r="U101">
        <v>131.22999572753906</v>
      </c>
      <c r="V101">
        <v>131.33000183105469</v>
      </c>
      <c r="W101">
        <v>131.33000183105469</v>
      </c>
      <c r="X101">
        <v>130.83000183105469</v>
      </c>
      <c r="Y101"/>
      <c r="Z101">
        <v>131.33000183105469</v>
      </c>
      <c r="AA101">
        <v>131.42996215820313</v>
      </c>
      <c r="AB101">
        <v>131.33000183105469</v>
      </c>
      <c r="AC101">
        <v>131.33000183105469</v>
      </c>
      <c r="AD101">
        <v>131.33000183105469</v>
      </c>
      <c r="AE101">
        <v>131.22999572753906</v>
      </c>
      <c r="AF101">
        <v>131.31500244140625</v>
      </c>
      <c r="AG101">
        <v>131.22999572753906</v>
      </c>
      <c r="AH101" s="13">
        <f t="shared" si="21"/>
        <v>1.5199999999999982</v>
      </c>
      <c r="AI101" s="33">
        <f t="shared" si="23"/>
        <v>0.14029332388750776</v>
      </c>
      <c r="AJ101" s="33">
        <f t="shared" si="14"/>
        <v>131.04633343985546</v>
      </c>
      <c r="AK101" s="33">
        <f t="shared" si="24"/>
        <v>131.25677342568673</v>
      </c>
      <c r="AL101" s="33">
        <f t="shared" si="16"/>
        <v>131.467213411518</v>
      </c>
      <c r="AM101" s="33">
        <f t="shared" si="17"/>
        <v>3.4012810491746279</v>
      </c>
      <c r="AN101" s="33">
        <f t="shared" ca="1" si="18"/>
        <v>23.119750293414263</v>
      </c>
      <c r="AO101" s="11">
        <f t="shared" ca="1" si="22"/>
        <v>-1.9293701664482299E-3</v>
      </c>
      <c r="AP101" s="61">
        <f t="shared" si="19"/>
        <v>1.0688463553230434E-3</v>
      </c>
      <c r="AQ101" s="46">
        <f t="shared" si="20"/>
        <v>0.614959716796875</v>
      </c>
    </row>
    <row r="102" spans="1:43">
      <c r="A102" s="14" t="str">
        <f>'data organization'!S103</f>
        <v>100:2:1.5:HI</v>
      </c>
      <c r="B102">
        <v>127.26499938964844</v>
      </c>
      <c r="C102">
        <v>127.92501068115234</v>
      </c>
      <c r="D102">
        <v>127.93000793457031</v>
      </c>
      <c r="E102">
        <v>127.93000793457031</v>
      </c>
      <c r="F102">
        <v>127.93000793457031</v>
      </c>
      <c r="G102">
        <v>127.93000793457031</v>
      </c>
      <c r="H102">
        <v>127.93000793457031</v>
      </c>
      <c r="I102">
        <v>127.93000793457031</v>
      </c>
      <c r="J102">
        <v>127.93000793457031</v>
      </c>
      <c r="K102">
        <v>127.98001861572266</v>
      </c>
      <c r="L102">
        <v>127.93000793457031</v>
      </c>
      <c r="M102">
        <v>128.00502014160156</v>
      </c>
      <c r="N102">
        <v>127.95002746582031</v>
      </c>
      <c r="O102">
        <v>127.93000793457031</v>
      </c>
      <c r="P102">
        <v>127.83000183105469</v>
      </c>
      <c r="Q102">
        <v>127.83000183105469</v>
      </c>
      <c r="R102">
        <v>127.72999572753906</v>
      </c>
      <c r="S102">
        <v>127.43000793457031</v>
      </c>
      <c r="T102">
        <v>127.79001617431641</v>
      </c>
      <c r="U102">
        <v>127.83000183105469</v>
      </c>
      <c r="V102">
        <v>127.93000793457031</v>
      </c>
      <c r="W102">
        <v>127.93000793457031</v>
      </c>
      <c r="X102">
        <v>127.22999572753906</v>
      </c>
      <c r="Y102"/>
      <c r="Z102">
        <v>128.02001953125</v>
      </c>
      <c r="AA102">
        <v>128.03001403808594</v>
      </c>
      <c r="AB102">
        <v>127.93000793457031</v>
      </c>
      <c r="AC102">
        <v>128.03001403808594</v>
      </c>
      <c r="AD102">
        <v>127.99501800537109</v>
      </c>
      <c r="AE102">
        <v>127.83000183105469</v>
      </c>
      <c r="AF102">
        <v>127.83000183105469</v>
      </c>
      <c r="AG102">
        <v>127.83000183105469</v>
      </c>
      <c r="AH102" s="13">
        <f t="shared" si="21"/>
        <v>1.4999999999999982</v>
      </c>
      <c r="AI102" s="33">
        <f t="shared" si="23"/>
        <v>0.19753634491821245</v>
      </c>
      <c r="AJ102" s="33">
        <f t="shared" si="14"/>
        <v>127.55918785913478</v>
      </c>
      <c r="AK102" s="33">
        <f t="shared" si="24"/>
        <v>127.8554923765121</v>
      </c>
      <c r="AL102" s="33">
        <f t="shared" si="16"/>
        <v>128.15179689388941</v>
      </c>
      <c r="AM102" s="33">
        <f t="shared" si="17"/>
        <v>3.5869448261876329</v>
      </c>
      <c r="AN102" s="33">
        <f t="shared" ca="1" si="18"/>
        <v>23.104102603874694</v>
      </c>
      <c r="AO102" s="11">
        <f t="shared" ca="1" si="22"/>
        <v>-2.6048748391196419E-3</v>
      </c>
      <c r="AP102" s="61">
        <f t="shared" si="19"/>
        <v>1.5449969433968657E-3</v>
      </c>
      <c r="AQ102" s="46">
        <f t="shared" si="20"/>
        <v>0.800018310546875</v>
      </c>
    </row>
    <row r="103" spans="1:43">
      <c r="A103" s="14" t="str">
        <f>'data organization'!S104</f>
        <v>101:2:1.48:HI</v>
      </c>
      <c r="B103">
        <v>123.64499664306641</v>
      </c>
      <c r="C103">
        <v>124.32499694824219</v>
      </c>
      <c r="D103">
        <v>124.33000183105469</v>
      </c>
      <c r="E103">
        <v>124.3699951171875</v>
      </c>
      <c r="F103">
        <v>124.375</v>
      </c>
      <c r="G103">
        <v>124.33000183105469</v>
      </c>
      <c r="H103">
        <v>124.33000183105469</v>
      </c>
      <c r="I103">
        <v>124.33000183105469</v>
      </c>
      <c r="J103">
        <v>124.33000183105469</v>
      </c>
      <c r="K103">
        <v>124.43000793457031</v>
      </c>
      <c r="L103">
        <v>124.364990234375</v>
      </c>
      <c r="M103">
        <v>124.43000793457031</v>
      </c>
      <c r="N103">
        <v>124.42501068115234</v>
      </c>
      <c r="O103">
        <v>124.33000183105469</v>
      </c>
      <c r="P103">
        <v>124.22999572753906</v>
      </c>
      <c r="Q103">
        <v>124.22999572753906</v>
      </c>
      <c r="R103">
        <v>124.12998199462891</v>
      </c>
      <c r="S103">
        <v>123.83000183105469</v>
      </c>
      <c r="T103">
        <v>124.19000244140625</v>
      </c>
      <c r="U103">
        <v>124.22999572753906</v>
      </c>
      <c r="V103">
        <v>124.33000183105469</v>
      </c>
      <c r="W103">
        <v>124.41500091552734</v>
      </c>
      <c r="X103">
        <v>123.62998199462891</v>
      </c>
      <c r="Y103"/>
      <c r="Z103">
        <v>124.43000793457031</v>
      </c>
      <c r="AA103">
        <v>124.43000793457031</v>
      </c>
      <c r="AB103">
        <v>124.35498046875</v>
      </c>
      <c r="AC103">
        <v>124.43000793457031</v>
      </c>
      <c r="AD103">
        <v>124.43000793457031</v>
      </c>
      <c r="AE103">
        <v>124.22999572753906</v>
      </c>
      <c r="AF103">
        <v>124.22999572753906</v>
      </c>
      <c r="AG103">
        <v>124.22999572753906</v>
      </c>
      <c r="AH103" s="13">
        <f t="shared" si="21"/>
        <v>1.4799999999999982</v>
      </c>
      <c r="AI103" s="33">
        <f t="shared" si="23"/>
        <v>0.20765000990053537</v>
      </c>
      <c r="AJ103" s="33">
        <f t="shared" si="14"/>
        <v>123.95707253547367</v>
      </c>
      <c r="AK103" s="33">
        <f t="shared" si="24"/>
        <v>124.26854755032447</v>
      </c>
      <c r="AL103" s="33">
        <f t="shared" si="16"/>
        <v>124.58002256517527</v>
      </c>
      <c r="AM103" s="33">
        <f t="shared" si="17"/>
        <v>3.4535443705897109</v>
      </c>
      <c r="AN103" s="33">
        <f t="shared" ca="1" si="18"/>
        <v>23.1026013295143</v>
      </c>
      <c r="AO103" s="11">
        <f t="shared" ca="1" si="22"/>
        <v>-2.669684269473116E-3</v>
      </c>
      <c r="AP103" s="61">
        <f t="shared" si="19"/>
        <v>1.6709780068560331E-3</v>
      </c>
      <c r="AQ103" s="46">
        <f t="shared" si="20"/>
        <v>0.80002593994140625</v>
      </c>
    </row>
    <row r="104" spans="1:43">
      <c r="A104" s="14" t="str">
        <f>'data organization'!S105</f>
        <v>102:2:1.46:HI</v>
      </c>
      <c r="B104">
        <v>120.22999572753906</v>
      </c>
      <c r="C104">
        <v>120.83000183105469</v>
      </c>
      <c r="D104">
        <v>120.89500427246094</v>
      </c>
      <c r="E104">
        <v>120.93000793457031</v>
      </c>
      <c r="F104">
        <v>120.93000793457031</v>
      </c>
      <c r="G104">
        <v>120.8599853515625</v>
      </c>
      <c r="H104">
        <v>120.83000183105469</v>
      </c>
      <c r="I104">
        <v>120.83000183105469</v>
      </c>
      <c r="J104">
        <v>120.875</v>
      </c>
      <c r="K104">
        <v>120.93000793457031</v>
      </c>
      <c r="L104">
        <v>120.93000793457031</v>
      </c>
      <c r="M104">
        <v>120.93000793457031</v>
      </c>
      <c r="N104">
        <v>120.93000793457031</v>
      </c>
      <c r="O104">
        <v>120.83000183105469</v>
      </c>
      <c r="P104">
        <v>120.83000183105469</v>
      </c>
      <c r="Q104">
        <v>120.77500152587891</v>
      </c>
      <c r="R104">
        <v>120.72999572753906</v>
      </c>
      <c r="S104">
        <v>120.57501220703125</v>
      </c>
      <c r="T104">
        <v>120.68000793457031</v>
      </c>
      <c r="U104">
        <v>120.7550048828125</v>
      </c>
      <c r="V104">
        <v>120.8599853515625</v>
      </c>
      <c r="W104">
        <v>120.93000793457031</v>
      </c>
      <c r="X104">
        <v>120.22999572753906</v>
      </c>
      <c r="Y104"/>
      <c r="Z104">
        <v>120.97001647949219</v>
      </c>
      <c r="AA104">
        <v>121.00001525878906</v>
      </c>
      <c r="AB104">
        <v>120.93000793457031</v>
      </c>
      <c r="AC104">
        <v>120.93000793457031</v>
      </c>
      <c r="AD104">
        <v>120.93000793457031</v>
      </c>
      <c r="AE104">
        <v>120.83000183105469</v>
      </c>
      <c r="AF104">
        <v>120.81999206542969</v>
      </c>
      <c r="AG104">
        <v>120.72999572753906</v>
      </c>
      <c r="AH104" s="13">
        <f t="shared" si="21"/>
        <v>1.4599999999999982</v>
      </c>
      <c r="AI104" s="33">
        <f t="shared" si="23"/>
        <v>0.18128063356447174</v>
      </c>
      <c r="AJ104" s="33">
        <f t="shared" si="14"/>
        <v>120.54308222938805</v>
      </c>
      <c r="AK104" s="33">
        <f t="shared" si="24"/>
        <v>120.81500317973476</v>
      </c>
      <c r="AL104" s="33">
        <f t="shared" si="16"/>
        <v>121.08692413008147</v>
      </c>
      <c r="AM104" s="33">
        <f t="shared" si="17"/>
        <v>3.3688642440303767</v>
      </c>
      <c r="AN104" s="33">
        <f t="shared" ca="1" si="18"/>
        <v>23.099456743295804</v>
      </c>
      <c r="AO104" s="11">
        <f t="shared" ca="1" si="22"/>
        <v>-2.8054348337235302E-3</v>
      </c>
      <c r="AP104" s="61">
        <f t="shared" si="19"/>
        <v>1.500481138876296E-3</v>
      </c>
      <c r="AQ104" s="46">
        <f t="shared" si="20"/>
        <v>0.77001953125</v>
      </c>
    </row>
    <row r="105" spans="1:43">
      <c r="A105" s="14" t="str">
        <f>'data organization'!S106</f>
        <v>103:2:1.44:HI</v>
      </c>
      <c r="B105">
        <v>116.82999420166016</v>
      </c>
      <c r="C105">
        <v>117.43001556396484</v>
      </c>
      <c r="D105">
        <v>117.53001403808594</v>
      </c>
      <c r="E105">
        <v>117.53001403808594</v>
      </c>
      <c r="F105">
        <v>117.53001403808594</v>
      </c>
      <c r="G105">
        <v>117.53001403808594</v>
      </c>
      <c r="H105">
        <v>117.48500823974609</v>
      </c>
      <c r="I105">
        <v>117.52500915527344</v>
      </c>
      <c r="J105">
        <v>117.53001403808594</v>
      </c>
      <c r="K105">
        <v>117.53001403808594</v>
      </c>
      <c r="L105">
        <v>117.53001403808594</v>
      </c>
      <c r="M105">
        <v>117.55999755859375</v>
      </c>
      <c r="N105">
        <v>117.53001403808594</v>
      </c>
      <c r="O105">
        <v>117.49002838134766</v>
      </c>
      <c r="P105">
        <v>117.43001556396484</v>
      </c>
      <c r="Q105">
        <v>117.43001556396484</v>
      </c>
      <c r="R105">
        <v>117.32999420166016</v>
      </c>
      <c r="S105">
        <v>117.20001220703125</v>
      </c>
      <c r="T105">
        <v>117.2650146484375</v>
      </c>
      <c r="U105">
        <v>117.43001556396484</v>
      </c>
      <c r="V105">
        <v>117.53001403808594</v>
      </c>
      <c r="W105">
        <v>117.53001403808594</v>
      </c>
      <c r="X105">
        <v>117</v>
      </c>
      <c r="Y105"/>
      <c r="Z105">
        <v>117.57499694824219</v>
      </c>
      <c r="AA105">
        <v>117.62998199462891</v>
      </c>
      <c r="AB105">
        <v>117.53001403808594</v>
      </c>
      <c r="AC105">
        <v>117.58499908447266</v>
      </c>
      <c r="AD105">
        <v>117.55000305175781</v>
      </c>
      <c r="AE105">
        <v>117.43001556396484</v>
      </c>
      <c r="AF105">
        <v>117.43001556396484</v>
      </c>
      <c r="AG105">
        <v>117.39501953125</v>
      </c>
      <c r="AH105" s="13">
        <f t="shared" si="21"/>
        <v>1.4399999999999982</v>
      </c>
      <c r="AI105" s="33">
        <f t="shared" si="23"/>
        <v>0.17031349002192275</v>
      </c>
      <c r="AJ105" s="33">
        <f t="shared" si="14"/>
        <v>117.19066870067149</v>
      </c>
      <c r="AK105" s="33">
        <f t="shared" si="24"/>
        <v>117.44613893570438</v>
      </c>
      <c r="AL105" s="33">
        <f t="shared" si="16"/>
        <v>117.70160917073727</v>
      </c>
      <c r="AM105" s="33">
        <f t="shared" si="17"/>
        <v>3.4014646468623937</v>
      </c>
      <c r="AN105" s="33">
        <f t="shared" ca="1" si="18"/>
        <v>23.101054373284178</v>
      </c>
      <c r="AO105" s="11">
        <f t="shared" ca="1" si="22"/>
        <v>-2.7364657683789373E-3</v>
      </c>
      <c r="AP105" s="61">
        <f t="shared" si="19"/>
        <v>1.4501412440230195E-3</v>
      </c>
      <c r="AQ105" s="46">
        <f t="shared" si="20"/>
        <v>0.79998779296875</v>
      </c>
    </row>
    <row r="106" spans="1:43">
      <c r="A106" s="14" t="str">
        <f>'data organization'!S107</f>
        <v>104:2:1.42:HI</v>
      </c>
      <c r="B106">
        <v>113.44502258300781</v>
      </c>
      <c r="C106">
        <v>114.03001403808594</v>
      </c>
      <c r="D106">
        <v>114.12998199462891</v>
      </c>
      <c r="E106">
        <v>114.12998199462891</v>
      </c>
      <c r="F106">
        <v>114.12998199462891</v>
      </c>
      <c r="G106">
        <v>114.12998199462891</v>
      </c>
      <c r="H106">
        <v>114.12998199462891</v>
      </c>
      <c r="I106">
        <v>114.08000183105469</v>
      </c>
      <c r="J106">
        <v>114.12998199462891</v>
      </c>
      <c r="K106">
        <v>114.12998199462891</v>
      </c>
      <c r="L106">
        <v>114.12998199462891</v>
      </c>
      <c r="M106">
        <v>114.18498229980469</v>
      </c>
      <c r="N106">
        <v>114.12998199462891</v>
      </c>
      <c r="O106">
        <v>114.114990234375</v>
      </c>
      <c r="P106">
        <v>114.03001403808594</v>
      </c>
      <c r="Q106">
        <v>114.03001403808594</v>
      </c>
      <c r="R106">
        <v>113.93001556396484</v>
      </c>
      <c r="S106">
        <v>113.96998596191406</v>
      </c>
      <c r="T106">
        <v>113.54001617431641</v>
      </c>
      <c r="U106">
        <v>114.03001403808594</v>
      </c>
      <c r="V106">
        <v>114.12998199462891</v>
      </c>
      <c r="W106">
        <v>114.12998199462891</v>
      </c>
      <c r="X106">
        <v>113.60002136230469</v>
      </c>
      <c r="Y106"/>
      <c r="Z106">
        <v>114.19998931884766</v>
      </c>
      <c r="AA106">
        <v>114.22999572753906</v>
      </c>
      <c r="AB106">
        <v>114.12998199462891</v>
      </c>
      <c r="AC106">
        <v>114.22999572753906</v>
      </c>
      <c r="AD106">
        <v>114.15000152587891</v>
      </c>
      <c r="AE106">
        <v>114.03001403808594</v>
      </c>
      <c r="AF106">
        <v>114.03001403808594</v>
      </c>
      <c r="AG106">
        <v>113.97001647949219</v>
      </c>
      <c r="AH106" s="13">
        <f t="shared" si="21"/>
        <v>1.4199999999999982</v>
      </c>
      <c r="AI106" s="33">
        <f t="shared" si="23"/>
        <v>0.18749921951734497</v>
      </c>
      <c r="AJ106" s="33">
        <f t="shared" si="14"/>
        <v>113.76342545956597</v>
      </c>
      <c r="AK106" s="33">
        <f t="shared" si="24"/>
        <v>114.04467428884199</v>
      </c>
      <c r="AL106" s="33">
        <f t="shared" si="16"/>
        <v>114.32592311811801</v>
      </c>
      <c r="AM106" s="33">
        <f t="shared" si="17"/>
        <v>3.4311292094569126</v>
      </c>
      <c r="AN106" s="33">
        <f t="shared" ca="1" si="18"/>
        <v>23.08837762950111</v>
      </c>
      <c r="AO106" s="11">
        <f t="shared" ca="1" si="22"/>
        <v>-3.2837158680224521E-3</v>
      </c>
      <c r="AP106" s="61">
        <f t="shared" si="19"/>
        <v>1.6440857119067566E-3</v>
      </c>
      <c r="AQ106" s="46">
        <f t="shared" si="20"/>
        <v>0.78497314453125</v>
      </c>
    </row>
    <row r="107" spans="1:43">
      <c r="A107" s="14" t="str">
        <f>'data organization'!S108</f>
        <v>105:2:1.4:HI</v>
      </c>
      <c r="B107">
        <v>110.03001403808594</v>
      </c>
      <c r="C107">
        <v>110.62998962402344</v>
      </c>
      <c r="D107">
        <v>110.69998931884766</v>
      </c>
      <c r="E107">
        <v>110.65000152587891</v>
      </c>
      <c r="F107">
        <v>110.72999572753906</v>
      </c>
      <c r="G107">
        <v>110.68998718261719</v>
      </c>
      <c r="H107">
        <v>110.63999938964844</v>
      </c>
      <c r="I107">
        <v>110.62998962402344</v>
      </c>
      <c r="J107">
        <v>110.69998931884766</v>
      </c>
      <c r="K107">
        <v>110.72999572753906</v>
      </c>
      <c r="L107">
        <v>110.72999572753906</v>
      </c>
      <c r="M107">
        <v>110.72999572753906</v>
      </c>
      <c r="N107">
        <v>110.72999572753906</v>
      </c>
      <c r="O107">
        <v>110.66499328613281</v>
      </c>
      <c r="P107">
        <v>110.62998962402344</v>
      </c>
      <c r="Q107">
        <v>110.62998962402344</v>
      </c>
      <c r="R107">
        <v>110.53001403808594</v>
      </c>
      <c r="S107">
        <v>110.47999572753906</v>
      </c>
      <c r="T107">
        <v>110.12998962402344</v>
      </c>
      <c r="U107">
        <v>110.55500793457031</v>
      </c>
      <c r="V107">
        <v>110.71498870849609</v>
      </c>
      <c r="W107">
        <v>110.72999572753906</v>
      </c>
      <c r="X107">
        <v>110.10501861572266</v>
      </c>
      <c r="Y107"/>
      <c r="Z107">
        <v>110.72999572753906</v>
      </c>
      <c r="AA107">
        <v>110.82999420166016</v>
      </c>
      <c r="AB107">
        <v>110.72999572753906</v>
      </c>
      <c r="AC107">
        <v>110.72999572753906</v>
      </c>
      <c r="AD107">
        <v>110.72999572753906</v>
      </c>
      <c r="AE107">
        <v>110.62998962402344</v>
      </c>
      <c r="AF107">
        <v>110.6199951171875</v>
      </c>
      <c r="AG107">
        <v>110.53001403808594</v>
      </c>
      <c r="AH107" s="13">
        <f t="shared" si="21"/>
        <v>1.3999999999999981</v>
      </c>
      <c r="AI107" s="33">
        <f t="shared" si="23"/>
        <v>0.19041683483536223</v>
      </c>
      <c r="AJ107" s="33">
        <f t="shared" si="14"/>
        <v>110.32791982713204</v>
      </c>
      <c r="AK107" s="33">
        <f t="shared" si="24"/>
        <v>110.61354507938508</v>
      </c>
      <c r="AL107" s="33">
        <f t="shared" si="16"/>
        <v>110.89917033163812</v>
      </c>
      <c r="AM107" s="33">
        <f t="shared" si="17"/>
        <v>3.4877425163022906</v>
      </c>
      <c r="AN107" s="33">
        <f t="shared" ca="1" si="18"/>
        <v>23.088010762865782</v>
      </c>
      <c r="AO107" s="11">
        <f t="shared" ca="1" si="22"/>
        <v>-3.2995533580100211E-3</v>
      </c>
      <c r="AP107" s="61">
        <f t="shared" si="19"/>
        <v>1.7214603753880591E-3</v>
      </c>
      <c r="AQ107" s="46">
        <f t="shared" si="20"/>
        <v>0.79998016357421875</v>
      </c>
    </row>
    <row r="108" spans="1:43">
      <c r="A108" s="14" t="str">
        <f>'data organization'!S109</f>
        <v>106:2:1.38:HI</v>
      </c>
      <c r="B108">
        <v>106.53001403808594</v>
      </c>
      <c r="C108">
        <v>107.12998962402344</v>
      </c>
      <c r="D108">
        <v>107.17498779296875</v>
      </c>
      <c r="E108">
        <v>107.17999267578125</v>
      </c>
      <c r="F108">
        <v>107.22999572753906</v>
      </c>
      <c r="G108">
        <v>107.22999572753906</v>
      </c>
      <c r="H108">
        <v>107.18998718261719</v>
      </c>
      <c r="I108">
        <v>107.12998962402344</v>
      </c>
      <c r="J108">
        <v>107.22999572753906</v>
      </c>
      <c r="K108">
        <v>107.22999572753906</v>
      </c>
      <c r="L108">
        <v>107.22999572753906</v>
      </c>
      <c r="M108">
        <v>107.22999572753906</v>
      </c>
      <c r="N108">
        <v>107.22999572753906</v>
      </c>
      <c r="O108">
        <v>107.19499206542969</v>
      </c>
      <c r="P108">
        <v>107.12998962402344</v>
      </c>
      <c r="Q108">
        <v>107.12998962402344</v>
      </c>
      <c r="R108">
        <v>107.03001403808594</v>
      </c>
      <c r="S108">
        <v>106.97999572753906</v>
      </c>
      <c r="T108">
        <v>106.61000061035156</v>
      </c>
      <c r="U108">
        <v>107.11000061035156</v>
      </c>
      <c r="V108">
        <v>107.21498870849609</v>
      </c>
      <c r="W108">
        <v>107.22999572753906</v>
      </c>
      <c r="X108">
        <v>106.79002380371094</v>
      </c>
      <c r="Y108"/>
      <c r="Z108">
        <v>107.24998474121094</v>
      </c>
      <c r="AA108">
        <v>107.32997894287109</v>
      </c>
      <c r="AB108">
        <v>107.22999572753906</v>
      </c>
      <c r="AC108">
        <v>107.25998687744141</v>
      </c>
      <c r="AD108">
        <v>107.22999572753906</v>
      </c>
      <c r="AE108">
        <v>107.12998962402344</v>
      </c>
      <c r="AF108">
        <v>107.07501220703125</v>
      </c>
      <c r="AG108">
        <v>107.03001403808594</v>
      </c>
      <c r="AH108" s="13">
        <f t="shared" si="21"/>
        <v>1.3799999999999981</v>
      </c>
      <c r="AI108" s="33">
        <f t="shared" si="23"/>
        <v>0.18094051518490403</v>
      </c>
      <c r="AJ108" s="33">
        <f t="shared" si="14"/>
        <v>106.85439179030543</v>
      </c>
      <c r="AK108" s="33">
        <f t="shared" si="24"/>
        <v>107.12580256308279</v>
      </c>
      <c r="AL108" s="33">
        <f t="shared" si="16"/>
        <v>107.39721333586014</v>
      </c>
      <c r="AM108" s="33">
        <f t="shared" si="17"/>
        <v>3.5690268239667375</v>
      </c>
      <c r="AN108" s="33">
        <f t="shared" ca="1" si="18"/>
        <v>23.07999832736725</v>
      </c>
      <c r="AO108" s="11">
        <f t="shared" ca="1" si="22"/>
        <v>-3.645447082770481E-3</v>
      </c>
      <c r="AP108" s="61">
        <f t="shared" si="19"/>
        <v>1.6890469976022279E-3</v>
      </c>
      <c r="AQ108" s="46">
        <f t="shared" si="20"/>
        <v>0.79996490478515625</v>
      </c>
    </row>
    <row r="109" spans="1:43">
      <c r="A109" s="14" t="str">
        <f>'data organization'!S110</f>
        <v>107:2:1.36:HI</v>
      </c>
      <c r="B109">
        <v>102.93003082275391</v>
      </c>
      <c r="C109">
        <v>103.53001403808594</v>
      </c>
      <c r="D109">
        <v>103.62998962402344</v>
      </c>
      <c r="E109">
        <v>103.62998962402344</v>
      </c>
      <c r="F109">
        <v>103.65999603271484</v>
      </c>
      <c r="G109">
        <v>103.62998962402344</v>
      </c>
      <c r="H109">
        <v>103.62998962402344</v>
      </c>
      <c r="I109">
        <v>103.58000183105469</v>
      </c>
      <c r="J109">
        <v>103.62998962402344</v>
      </c>
      <c r="K109">
        <v>103.63499450683594</v>
      </c>
      <c r="L109">
        <v>103.65000152587891</v>
      </c>
      <c r="M109">
        <v>103.68998718261719</v>
      </c>
      <c r="N109">
        <v>103.67999267578125</v>
      </c>
      <c r="O109">
        <v>103.62998962402344</v>
      </c>
      <c r="P109">
        <v>103.61500549316406</v>
      </c>
      <c r="Q109">
        <v>103.53001403808594</v>
      </c>
      <c r="R109">
        <v>103.43003082275391</v>
      </c>
      <c r="S109">
        <v>103.52500915527344</v>
      </c>
      <c r="T109">
        <v>103.01002502441406</v>
      </c>
      <c r="U109">
        <v>103.53001403808594</v>
      </c>
      <c r="V109">
        <v>103.62998962402344</v>
      </c>
      <c r="W109">
        <v>103.62998962402344</v>
      </c>
      <c r="X109">
        <v>103.18998718261719</v>
      </c>
      <c r="Y109"/>
      <c r="Z109">
        <v>103.72999572753906</v>
      </c>
      <c r="AA109">
        <v>103.72999572753906</v>
      </c>
      <c r="AB109">
        <v>103.65999603271484</v>
      </c>
      <c r="AC109">
        <v>103.72999572753906</v>
      </c>
      <c r="AD109">
        <v>103.69998931884766</v>
      </c>
      <c r="AE109">
        <v>103.53001403808594</v>
      </c>
      <c r="AF109">
        <v>103.52500915527344</v>
      </c>
      <c r="AG109">
        <v>103.43003082275391</v>
      </c>
      <c r="AH109" s="13">
        <f t="shared" si="21"/>
        <v>1.3599999999999981</v>
      </c>
      <c r="AI109" s="33">
        <f t="shared" si="23"/>
        <v>0.1905845969785738</v>
      </c>
      <c r="AJ109" s="33">
        <f t="shared" si="14"/>
        <v>103.27089884364818</v>
      </c>
      <c r="AK109" s="33">
        <f t="shared" si="24"/>
        <v>103.55677573911605</v>
      </c>
      <c r="AL109" s="33">
        <f t="shared" si="16"/>
        <v>103.84265263458391</v>
      </c>
      <c r="AM109" s="33">
        <f t="shared" si="17"/>
        <v>3.6985399799962124</v>
      </c>
      <c r="AN109" s="33">
        <f t="shared" ca="1" si="18"/>
        <v>23.077550644493865</v>
      </c>
      <c r="AO109" s="11">
        <f t="shared" ca="1" si="22"/>
        <v>-3.7511126006100071E-3</v>
      </c>
      <c r="AP109" s="61">
        <f t="shared" si="19"/>
        <v>1.8403875132101579E-3</v>
      </c>
      <c r="AQ109" s="46">
        <f t="shared" si="20"/>
        <v>0.79996490478515625</v>
      </c>
    </row>
    <row r="110" spans="1:43">
      <c r="A110" s="14" t="str">
        <f>'data organization'!S111</f>
        <v>108:2:1.34:HI</v>
      </c>
      <c r="B110">
        <v>99.229988098144531</v>
      </c>
      <c r="C110">
        <v>99.834991455078125</v>
      </c>
      <c r="D110">
        <v>99.930023193359375</v>
      </c>
      <c r="E110">
        <v>99.930023193359375</v>
      </c>
      <c r="F110">
        <v>99.950027465820313</v>
      </c>
      <c r="G110">
        <v>99.930023193359375</v>
      </c>
      <c r="H110">
        <v>99.930023193359375</v>
      </c>
      <c r="I110">
        <v>99.930023193359375</v>
      </c>
      <c r="J110">
        <v>99.930023193359375</v>
      </c>
      <c r="K110">
        <v>100.03001403808594</v>
      </c>
      <c r="L110">
        <v>100.02501678466797</v>
      </c>
      <c r="M110">
        <v>100.03001403808594</v>
      </c>
      <c r="N110">
        <v>100.03001403808594</v>
      </c>
      <c r="O110">
        <v>99.930023193359375</v>
      </c>
      <c r="P110">
        <v>99.930023193359375</v>
      </c>
      <c r="Q110">
        <v>99.860015869140625</v>
      </c>
      <c r="R110">
        <v>99.759979248046875</v>
      </c>
      <c r="S110">
        <v>99.3599853515625</v>
      </c>
      <c r="T110">
        <v>99.279975891113281</v>
      </c>
      <c r="U110">
        <v>99.829986572265625</v>
      </c>
      <c r="V110">
        <v>99.930023193359375</v>
      </c>
      <c r="W110">
        <v>100.02501678466797</v>
      </c>
      <c r="X110">
        <v>99.45001220703125</v>
      </c>
      <c r="Y110"/>
      <c r="Z110">
        <v>100.03001403808594</v>
      </c>
      <c r="AA110">
        <v>100.03001403808594</v>
      </c>
      <c r="AB110">
        <v>100.01002502441406</v>
      </c>
      <c r="AC110">
        <v>100.03001403808594</v>
      </c>
      <c r="AD110">
        <v>100.03001403808594</v>
      </c>
      <c r="AE110">
        <v>99.850006103515625</v>
      </c>
      <c r="AF110">
        <v>99.829986572265625</v>
      </c>
      <c r="AG110">
        <v>99.729988098144531</v>
      </c>
      <c r="AH110" s="13">
        <f t="shared" si="21"/>
        <v>1.3399999999999981</v>
      </c>
      <c r="AI110" s="33">
        <f t="shared" si="23"/>
        <v>0.22452330596543124</v>
      </c>
      <c r="AJ110" s="33">
        <f t="shared" si="14"/>
        <v>99.521450800171692</v>
      </c>
      <c r="AK110" s="33">
        <f t="shared" si="24"/>
        <v>99.858235759119836</v>
      </c>
      <c r="AL110" s="33">
        <f t="shared" si="16"/>
        <v>100.19502071806798</v>
      </c>
      <c r="AM110" s="33">
        <f t="shared" si="17"/>
        <v>3.8066229051159297</v>
      </c>
      <c r="AN110" s="33">
        <f t="shared" ca="1" si="18"/>
        <v>23.069337098167299</v>
      </c>
      <c r="AO110" s="11">
        <f t="shared" ca="1" si="22"/>
        <v>-4.1056882016127227E-3</v>
      </c>
      <c r="AP110" s="61">
        <f t="shared" si="19"/>
        <v>2.248420515930515E-3</v>
      </c>
      <c r="AQ110" s="46">
        <f t="shared" si="20"/>
        <v>0.80002593994140625</v>
      </c>
    </row>
    <row r="111" spans="1:43">
      <c r="A111" s="14" t="str">
        <f>'data organization'!S112</f>
        <v>109:2:1.32:HI</v>
      </c>
      <c r="B111">
        <v>95.430023193359375</v>
      </c>
      <c r="C111">
        <v>96.060012817382812</v>
      </c>
      <c r="D111">
        <v>96.129997253417969</v>
      </c>
      <c r="E111">
        <v>96.129997253417969</v>
      </c>
      <c r="F111">
        <v>96.184989929199219</v>
      </c>
      <c r="G111">
        <v>96.129997253417969</v>
      </c>
      <c r="H111">
        <v>96.129997253417969</v>
      </c>
      <c r="I111">
        <v>96.129997253417969</v>
      </c>
      <c r="J111">
        <v>96.129997253417969</v>
      </c>
      <c r="K111">
        <v>96.229988098144531</v>
      </c>
      <c r="L111">
        <v>96.229988098144531</v>
      </c>
      <c r="M111">
        <v>96.229988098144531</v>
      </c>
      <c r="N111">
        <v>96.229988098144531</v>
      </c>
      <c r="O111">
        <v>96.129997253417969</v>
      </c>
      <c r="P111">
        <v>96.129997253417969</v>
      </c>
      <c r="Q111">
        <v>96.035018920898437</v>
      </c>
      <c r="R111">
        <v>95.990013122558594</v>
      </c>
      <c r="S111">
        <v>95.465011596679688</v>
      </c>
      <c r="T111">
        <v>95.430023193359375</v>
      </c>
      <c r="U111">
        <v>96.030014038085938</v>
      </c>
      <c r="V111">
        <v>96.129997253417969</v>
      </c>
      <c r="W111">
        <v>96.229988098144531</v>
      </c>
      <c r="X111">
        <v>95.484992980957031</v>
      </c>
      <c r="Y111"/>
      <c r="Z111">
        <v>96.229988098144531</v>
      </c>
      <c r="AA111">
        <v>96.259979248046875</v>
      </c>
      <c r="AB111">
        <v>96.229988098144531</v>
      </c>
      <c r="AC111">
        <v>96.229988098144531</v>
      </c>
      <c r="AD111">
        <v>96.229988098144531</v>
      </c>
      <c r="AE111">
        <v>96.030014038085938</v>
      </c>
      <c r="AF111">
        <v>96.030014038085938</v>
      </c>
      <c r="AG111">
        <v>95.930023193359375</v>
      </c>
      <c r="AH111" s="13">
        <f t="shared" si="21"/>
        <v>1.3199999999999981</v>
      </c>
      <c r="AI111" s="33">
        <f t="shared" si="23"/>
        <v>0.24907114911217096</v>
      </c>
      <c r="AJ111" s="33">
        <f t="shared" si="14"/>
        <v>95.678006130335646</v>
      </c>
      <c r="AK111" s="33">
        <f t="shared" si="24"/>
        <v>96.051612854003906</v>
      </c>
      <c r="AL111" s="33">
        <f t="shared" si="16"/>
        <v>96.425219577672166</v>
      </c>
      <c r="AM111" s="33">
        <f t="shared" si="17"/>
        <v>3.9522631245274766</v>
      </c>
      <c r="AN111" s="33">
        <f t="shared" ca="1" si="18"/>
        <v>23.050097268255456</v>
      </c>
      <c r="AO111" s="11">
        <f t="shared" ca="1" si="22"/>
        <v>-4.9362641773175175E-3</v>
      </c>
      <c r="AP111" s="61">
        <f t="shared" si="19"/>
        <v>2.593096999742763E-3</v>
      </c>
      <c r="AQ111" s="46">
        <f t="shared" si="20"/>
        <v>0.8299560546875</v>
      </c>
    </row>
    <row r="112" spans="1:43">
      <c r="A112" s="14" t="str">
        <f>'data organization'!S113</f>
        <v>110:2:1.3:HI</v>
      </c>
      <c r="B112">
        <v>91.430023193359375</v>
      </c>
      <c r="C112">
        <v>92.129997253417969</v>
      </c>
      <c r="D112">
        <v>92.17999267578125</v>
      </c>
      <c r="E112">
        <v>92.209983825683594</v>
      </c>
      <c r="F112">
        <v>92.229988098144531</v>
      </c>
      <c r="G112">
        <v>92.229988098144531</v>
      </c>
      <c r="H112">
        <v>92.219985961914063</v>
      </c>
      <c r="I112">
        <v>92.129997253417969</v>
      </c>
      <c r="J112">
        <v>92.229988098144531</v>
      </c>
      <c r="K112">
        <v>92.284980773925781</v>
      </c>
      <c r="L112">
        <v>92.229988098144531</v>
      </c>
      <c r="M112">
        <v>92.289985656738281</v>
      </c>
      <c r="N112">
        <v>92.284980773925781</v>
      </c>
      <c r="O112">
        <v>92.229988098144531</v>
      </c>
      <c r="P112">
        <v>92.169990539550781</v>
      </c>
      <c r="Q112">
        <v>92.129997253417969</v>
      </c>
      <c r="R112">
        <v>92.030014038085938</v>
      </c>
      <c r="S112">
        <v>91.510025024414063</v>
      </c>
      <c r="T112">
        <v>91.430023193359375</v>
      </c>
      <c r="U112">
        <v>92.129997253417969</v>
      </c>
      <c r="V112">
        <v>92.219985961914063</v>
      </c>
      <c r="W112">
        <v>92.229988098144531</v>
      </c>
      <c r="X112">
        <v>91.229988098144531</v>
      </c>
      <c r="Y112"/>
      <c r="Z112">
        <v>92.329986572265625</v>
      </c>
      <c r="AA112">
        <v>92.329986572265625</v>
      </c>
      <c r="AB112">
        <v>92.229988098144531</v>
      </c>
      <c r="AC112">
        <v>92.329986572265625</v>
      </c>
      <c r="AD112">
        <v>92.304985046386719</v>
      </c>
      <c r="AE112">
        <v>92.129997253417969</v>
      </c>
      <c r="AF112">
        <v>92.030014038085938</v>
      </c>
      <c r="AG112">
        <v>92.005020141601563</v>
      </c>
      <c r="AH112" s="13">
        <f t="shared" si="21"/>
        <v>1.299999999999998</v>
      </c>
      <c r="AI112" s="33">
        <f t="shared" si="23"/>
        <v>0.28877491494909896</v>
      </c>
      <c r="AJ112" s="33">
        <f t="shared" si="14"/>
        <v>91.666187357052777</v>
      </c>
      <c r="AK112" s="33">
        <f t="shared" si="24"/>
        <v>92.09934972947643</v>
      </c>
      <c r="AL112" s="33">
        <f t="shared" si="16"/>
        <v>92.532512101900082</v>
      </c>
      <c r="AM112" s="33">
        <f t="shared" si="17"/>
        <v>4.1211220525926109</v>
      </c>
      <c r="AN112" s="33">
        <f t="shared" ca="1" si="18"/>
        <v>23.049935042983169</v>
      </c>
      <c r="AO112" s="11">
        <f t="shared" ca="1" si="22"/>
        <v>-4.9432673792393356E-3</v>
      </c>
      <c r="AP112" s="61">
        <f t="shared" si="19"/>
        <v>3.1354718116611896E-3</v>
      </c>
      <c r="AQ112" s="46">
        <f t="shared" si="20"/>
        <v>1.0999984741210937</v>
      </c>
    </row>
    <row r="113" spans="1:43">
      <c r="A113" s="14" t="str">
        <f>'data organization'!S114</f>
        <v>111:2:1.28:HI</v>
      </c>
      <c r="B113">
        <v>87.324989318847656</v>
      </c>
      <c r="C113">
        <v>87.985015869140625</v>
      </c>
      <c r="D113">
        <v>88.030014038085938</v>
      </c>
      <c r="E113">
        <v>88.110000610351563</v>
      </c>
      <c r="F113">
        <v>88.129997253417969</v>
      </c>
      <c r="G113">
        <v>88.125</v>
      </c>
      <c r="H113">
        <v>88.095001220703125</v>
      </c>
      <c r="I113">
        <v>88.030014038085938</v>
      </c>
      <c r="J113">
        <v>88.129997253417969</v>
      </c>
      <c r="K113">
        <v>88.129997253417969</v>
      </c>
      <c r="L113">
        <v>88.129997253417969</v>
      </c>
      <c r="M113">
        <v>88.139999389648438</v>
      </c>
      <c r="N113">
        <v>88.164993286132813</v>
      </c>
      <c r="O113">
        <v>88.129997253417969</v>
      </c>
      <c r="P113">
        <v>88.045013427734375</v>
      </c>
      <c r="Q113">
        <v>88.030014038085938</v>
      </c>
      <c r="R113">
        <v>87.930023193359375</v>
      </c>
      <c r="S113">
        <v>87.329986572265625</v>
      </c>
      <c r="T113">
        <v>87.304985046386719</v>
      </c>
      <c r="U113">
        <v>88.015022277832031</v>
      </c>
      <c r="V113">
        <v>88.120002746582031</v>
      </c>
      <c r="W113">
        <v>88.129997253417969</v>
      </c>
      <c r="X113">
        <v>87.065010070800781</v>
      </c>
      <c r="Y113"/>
      <c r="Z113">
        <v>88.229988098144531</v>
      </c>
      <c r="AA113">
        <v>88.229988098144531</v>
      </c>
      <c r="AB113">
        <v>88.129997253417969</v>
      </c>
      <c r="AC113">
        <v>88.214988708496094</v>
      </c>
      <c r="AD113">
        <v>88.129997253417969</v>
      </c>
      <c r="AE113">
        <v>88.005020141601563</v>
      </c>
      <c r="AF113">
        <v>87.930023193359375</v>
      </c>
      <c r="AG113">
        <v>87.829986572265625</v>
      </c>
      <c r="AH113" s="13">
        <f t="shared" si="21"/>
        <v>1.279999999999998</v>
      </c>
      <c r="AI113" s="33">
        <f t="shared" si="23"/>
        <v>0.29867449594224249</v>
      </c>
      <c r="AJ113" s="33">
        <f t="shared" si="14"/>
        <v>87.530215932970449</v>
      </c>
      <c r="AK113" s="33">
        <f t="shared" si="24"/>
        <v>87.978227676883819</v>
      </c>
      <c r="AL113" s="33">
        <f t="shared" si="16"/>
        <v>88.426239420797188</v>
      </c>
      <c r="AM113" s="33">
        <f t="shared" si="17"/>
        <v>4.2574165098128702</v>
      </c>
      <c r="AN113" s="33">
        <f t="shared" ca="1" si="18"/>
        <v>23.029979502966036</v>
      </c>
      <c r="AO113" s="11">
        <f t="shared" ca="1" si="22"/>
        <v>-5.8047402818789395E-3</v>
      </c>
      <c r="AP113" s="61">
        <f t="shared" si="19"/>
        <v>3.394868296724269E-3</v>
      </c>
      <c r="AQ113" s="46">
        <f t="shared" si="20"/>
        <v>1.16497802734375</v>
      </c>
    </row>
    <row r="114" spans="1:43">
      <c r="A114" s="14" t="str">
        <f>'data organization'!S115</f>
        <v>112:2:1.26:HI</v>
      </c>
      <c r="B114">
        <v>83.030014038085938</v>
      </c>
      <c r="C114">
        <v>83.729995727539063</v>
      </c>
      <c r="D114">
        <v>83.829994201660156</v>
      </c>
      <c r="E114">
        <v>83.829994201660156</v>
      </c>
      <c r="F114">
        <v>83.829994201660156</v>
      </c>
      <c r="G114">
        <v>83.829994201660156</v>
      </c>
      <c r="H114">
        <v>83.829994201660156</v>
      </c>
      <c r="I114">
        <v>83.829994201660156</v>
      </c>
      <c r="J114">
        <v>83.880020141601563</v>
      </c>
      <c r="K114">
        <v>83.910018920898437</v>
      </c>
      <c r="L114">
        <v>83.930015563964844</v>
      </c>
      <c r="M114">
        <v>83.930015563964844</v>
      </c>
      <c r="N114">
        <v>83.930015563964844</v>
      </c>
      <c r="O114">
        <v>83.829994201660156</v>
      </c>
      <c r="P114">
        <v>83.829994201660156</v>
      </c>
      <c r="Q114">
        <v>83.814987182617188</v>
      </c>
      <c r="R114">
        <v>83.669998168945313</v>
      </c>
      <c r="S114">
        <v>83.035018920898437</v>
      </c>
      <c r="T114">
        <v>83.030014038085938</v>
      </c>
      <c r="U114">
        <v>83.729995727539063</v>
      </c>
      <c r="V114">
        <v>83.829994201660156</v>
      </c>
      <c r="W114">
        <v>83.880020141601563</v>
      </c>
      <c r="X114">
        <v>82.784988403320313</v>
      </c>
      <c r="Y114"/>
      <c r="Z114">
        <v>83.930015563964844</v>
      </c>
      <c r="AA114">
        <v>83.940017700195313</v>
      </c>
      <c r="AB114">
        <v>83.915023803710938</v>
      </c>
      <c r="AC114">
        <v>83.930015563964844</v>
      </c>
      <c r="AD114">
        <v>83.930015563964844</v>
      </c>
      <c r="AE114">
        <v>83.729995727539063</v>
      </c>
      <c r="AF114">
        <v>83.634994506835938</v>
      </c>
      <c r="AG114">
        <v>83.580001831054688</v>
      </c>
      <c r="AH114" s="13">
        <f t="shared" si="21"/>
        <v>1.259999999999998</v>
      </c>
      <c r="AI114" s="33">
        <f t="shared" si="23"/>
        <v>0.30992065820217385</v>
      </c>
      <c r="AJ114" s="33">
        <f t="shared" si="14"/>
        <v>83.255930179767688</v>
      </c>
      <c r="AK114" s="33">
        <f t="shared" si="24"/>
        <v>83.720811167070948</v>
      </c>
      <c r="AL114" s="33">
        <f t="shared" si="16"/>
        <v>84.185692154374209</v>
      </c>
      <c r="AM114" s="33">
        <f t="shared" si="17"/>
        <v>4.4011247696415126</v>
      </c>
      <c r="AN114" s="33">
        <f t="shared" ca="1" si="18"/>
        <v>23.029922074265851</v>
      </c>
      <c r="AO114" s="11">
        <f t="shared" ca="1" si="22"/>
        <v>-5.8072194565341739E-3</v>
      </c>
      <c r="AP114" s="61">
        <f t="shared" si="19"/>
        <v>3.7018353487247597E-3</v>
      </c>
      <c r="AQ114" s="46">
        <f t="shared" si="20"/>
        <v>1.155029296875</v>
      </c>
    </row>
    <row r="115" spans="1:43" s="41" customFormat="1">
      <c r="A115" s="37" t="str">
        <f>'data organization'!S116</f>
        <v>113:2:1.24:HI</v>
      </c>
      <c r="B115">
        <v>78.629997253417969</v>
      </c>
      <c r="C115">
        <v>79.329994201660156</v>
      </c>
      <c r="D115">
        <v>79.405014038085938</v>
      </c>
      <c r="E115">
        <v>79.415023803710938</v>
      </c>
      <c r="F115">
        <v>79.515022277832031</v>
      </c>
      <c r="G115">
        <v>79.430015563964844</v>
      </c>
      <c r="H115">
        <v>79.430015563964844</v>
      </c>
      <c r="I115">
        <v>79.430015563964844</v>
      </c>
      <c r="J115">
        <v>79.455009460449219</v>
      </c>
      <c r="K115">
        <v>79.485015869140625</v>
      </c>
      <c r="L115">
        <v>79.530014038085938</v>
      </c>
      <c r="M115">
        <v>79.52001953125</v>
      </c>
      <c r="N115">
        <v>79.530014038085938</v>
      </c>
      <c r="O115">
        <v>79.430015563964844</v>
      </c>
      <c r="P115">
        <v>79.430015563964844</v>
      </c>
      <c r="Q115">
        <v>79.390022277832031</v>
      </c>
      <c r="R115">
        <v>79.319992065429687</v>
      </c>
      <c r="S115">
        <v>78.629997253417969</v>
      </c>
      <c r="T115">
        <v>78.604995727539062</v>
      </c>
      <c r="U115">
        <v>79.329994201660156</v>
      </c>
      <c r="V115">
        <v>79.430015563964844</v>
      </c>
      <c r="W115">
        <v>79.455009460449219</v>
      </c>
      <c r="X115">
        <v>78.334999084472656</v>
      </c>
      <c r="Y115"/>
      <c r="Z115">
        <v>79.530014038085938</v>
      </c>
      <c r="AA115">
        <v>79.540016174316406</v>
      </c>
      <c r="AB115">
        <v>79.495018005371094</v>
      </c>
      <c r="AC115">
        <v>79.530014038085938</v>
      </c>
      <c r="AD115">
        <v>79.530014038085938</v>
      </c>
      <c r="AE115">
        <v>79.329994201660156</v>
      </c>
      <c r="AF115">
        <v>79.284988403320312</v>
      </c>
      <c r="AG115">
        <v>79.209991455078125</v>
      </c>
      <c r="AH115" s="39">
        <f t="shared" si="21"/>
        <v>1.239999999999998</v>
      </c>
      <c r="AI115" s="41">
        <f t="shared" si="23"/>
        <v>0.3152969559088773</v>
      </c>
      <c r="AJ115" s="41">
        <f t="shared" si="14"/>
        <v>78.84674096356612</v>
      </c>
      <c r="AK115" s="41">
        <f t="shared" si="24"/>
        <v>79.319686397429436</v>
      </c>
      <c r="AL115" s="41">
        <f t="shared" si="16"/>
        <v>79.792631831292752</v>
      </c>
      <c r="AN115" s="41">
        <f t="shared" ca="1" si="18"/>
        <v>23.020161991324304</v>
      </c>
      <c r="AO115" s="42">
        <f t="shared" ca="1" si="22"/>
        <v>-6.2285584418203532E-3</v>
      </c>
      <c r="AP115" s="61">
        <f t="shared" si="19"/>
        <v>3.9750151599073306E-3</v>
      </c>
      <c r="AQ115" s="46">
        <f t="shared" si="20"/>
        <v>1.20501708984375</v>
      </c>
    </row>
    <row r="116" spans="1:43">
      <c r="A116" s="14" t="str">
        <f>'data organization'!S117</f>
        <v>114:17:3.5:HI</v>
      </c>
      <c r="B116">
        <v>17.252498626708984</v>
      </c>
      <c r="C116">
        <v>17.287498474121094</v>
      </c>
      <c r="D116">
        <v>17.259502410888672</v>
      </c>
      <c r="E116">
        <v>17.256502151489258</v>
      </c>
      <c r="F116">
        <v>17.261001586914063</v>
      </c>
      <c r="G116">
        <v>17.264001846313477</v>
      </c>
      <c r="H116">
        <v>17.249500274658203</v>
      </c>
      <c r="I116">
        <v>17.257499694824219</v>
      </c>
      <c r="J116">
        <v>17.273502349853516</v>
      </c>
      <c r="K116">
        <v>17.264001846313477</v>
      </c>
      <c r="L116">
        <v>17.252498626708984</v>
      </c>
      <c r="M116">
        <v>17.267499923706055</v>
      </c>
      <c r="N116">
        <v>17.252498626708984</v>
      </c>
      <c r="O116">
        <v>17.253999710083008</v>
      </c>
      <c r="P116">
        <v>17.251998901367188</v>
      </c>
      <c r="Q116">
        <v>17.251499176025391</v>
      </c>
      <c r="R116">
        <v>17.244998931884766</v>
      </c>
      <c r="S116">
        <v>17.316999435424805</v>
      </c>
      <c r="T116">
        <v>3.4119999408721924</v>
      </c>
      <c r="U116">
        <v>17.268499374389648</v>
      </c>
      <c r="V116">
        <v>17.259502410888672</v>
      </c>
      <c r="W116">
        <v>17.264501571655273</v>
      </c>
      <c r="X116">
        <v>17.339504241943359</v>
      </c>
      <c r="Y116"/>
      <c r="Z116">
        <v>17.262001037597656</v>
      </c>
      <c r="AA116">
        <v>17.263500213623047</v>
      </c>
      <c r="AB116">
        <v>17.274002075195312</v>
      </c>
      <c r="AC116">
        <v>17.276004791259766</v>
      </c>
      <c r="AD116">
        <v>17.269504547119141</v>
      </c>
      <c r="AE116">
        <v>17.279497146606445</v>
      </c>
      <c r="AF116">
        <v>17.281000137329102</v>
      </c>
      <c r="AG116">
        <v>17.291500091552734</v>
      </c>
      <c r="AH116" s="101">
        <v>3.5</v>
      </c>
      <c r="AI116" s="98">
        <f t="shared" si="23"/>
        <v>2.4887286795299204</v>
      </c>
      <c r="AJ116" s="98">
        <f t="shared" si="14"/>
        <v>13.088149566964038</v>
      </c>
      <c r="AK116" s="98">
        <f t="shared" si="24"/>
        <v>16.821242586258919</v>
      </c>
      <c r="AL116" s="98">
        <f t="shared" si="16"/>
        <v>20.554335605553799</v>
      </c>
      <c r="AM116" s="72">
        <f>AK116-AK119</f>
        <v>-0.3533053475041541</v>
      </c>
      <c r="AN116" s="98">
        <f>AK116/AK458</f>
        <v>4.0061802905977233</v>
      </c>
      <c r="AO116" s="94">
        <f>AN116/AO$1-1</f>
        <v>-2.5544203723184444E-2</v>
      </c>
      <c r="AP116" s="102">
        <f>AI116/AK116</f>
        <v>0.14795153608705069</v>
      </c>
      <c r="AQ116" s="72">
        <f>MAX(B116:AG118)-MIN(B116:AG118)</f>
        <v>13.927504301071167</v>
      </c>
    </row>
    <row r="117" spans="1:43">
      <c r="A117" s="14" t="str">
        <f>'data organization'!S118</f>
        <v>115:17:3.5:LO</v>
      </c>
      <c r="B117">
        <v>17.252498626708984</v>
      </c>
      <c r="C117">
        <v>17.287498474121094</v>
      </c>
      <c r="D117">
        <v>17.259502410888672</v>
      </c>
      <c r="E117">
        <v>17.256502151489258</v>
      </c>
      <c r="F117">
        <v>17.261001586914063</v>
      </c>
      <c r="G117">
        <v>17.264001846313477</v>
      </c>
      <c r="H117">
        <v>17.249500274658203</v>
      </c>
      <c r="I117">
        <v>17.257499694824219</v>
      </c>
      <c r="J117">
        <v>17.273502349853516</v>
      </c>
      <c r="K117">
        <v>17.264001846313477</v>
      </c>
      <c r="L117">
        <v>17.252498626708984</v>
      </c>
      <c r="M117">
        <v>17.267499923706055</v>
      </c>
      <c r="N117">
        <v>17.252498626708984</v>
      </c>
      <c r="O117">
        <v>17.253999710083008</v>
      </c>
      <c r="P117">
        <v>17.251998901367188</v>
      </c>
      <c r="Q117">
        <v>17.251499176025391</v>
      </c>
      <c r="R117">
        <v>17.244998931884766</v>
      </c>
      <c r="S117">
        <v>17.316999435424805</v>
      </c>
      <c r="T117">
        <v>3.4119999408721924</v>
      </c>
      <c r="U117">
        <v>17.268499374389648</v>
      </c>
      <c r="V117">
        <v>17.259502410888672</v>
      </c>
      <c r="W117">
        <v>17.264501571655273</v>
      </c>
      <c r="X117">
        <v>17.339504241943359</v>
      </c>
      <c r="Y117"/>
      <c r="Z117">
        <v>17.262001037597656</v>
      </c>
      <c r="AA117">
        <v>17.263500213623047</v>
      </c>
      <c r="AB117">
        <v>17.274002075195312</v>
      </c>
      <c r="AC117">
        <v>17.276004791259766</v>
      </c>
      <c r="AD117">
        <v>17.269504547119141</v>
      </c>
      <c r="AE117">
        <v>17.279497146606445</v>
      </c>
      <c r="AF117">
        <v>17.281000137329102</v>
      </c>
      <c r="AG117">
        <v>17.291500091552734</v>
      </c>
      <c r="AH117" s="97"/>
      <c r="AI117" s="72"/>
      <c r="AJ117" s="72"/>
      <c r="AK117" s="72"/>
      <c r="AL117" s="72"/>
      <c r="AM117" s="72"/>
      <c r="AN117" s="72"/>
      <c r="AO117" s="95"/>
      <c r="AP117" s="102"/>
      <c r="AQ117" s="72"/>
    </row>
    <row r="118" spans="1:43">
      <c r="A118" s="14" t="str">
        <f>'data organization'!S119</f>
        <v>116:17:3.5:HS</v>
      </c>
      <c r="B118">
        <v>17.252498626708984</v>
      </c>
      <c r="C118">
        <v>17.287498474121094</v>
      </c>
      <c r="D118">
        <v>17.259502410888672</v>
      </c>
      <c r="E118">
        <v>17.256502151489258</v>
      </c>
      <c r="F118">
        <v>17.261001586914063</v>
      </c>
      <c r="G118">
        <v>17.264001846313477</v>
      </c>
      <c r="H118">
        <v>17.249500274658203</v>
      </c>
      <c r="I118">
        <v>17.257499694824219</v>
      </c>
      <c r="J118">
        <v>17.273502349853516</v>
      </c>
      <c r="K118">
        <v>17.264001846313477</v>
      </c>
      <c r="L118">
        <v>17.252498626708984</v>
      </c>
      <c r="M118">
        <v>17.267499923706055</v>
      </c>
      <c r="N118">
        <v>17.252498626708984</v>
      </c>
      <c r="O118">
        <v>17.253999710083008</v>
      </c>
      <c r="P118">
        <v>17.251998901367188</v>
      </c>
      <c r="Q118">
        <v>17.251499176025391</v>
      </c>
      <c r="R118">
        <v>17.244998931884766</v>
      </c>
      <c r="S118">
        <v>17.316999435424805</v>
      </c>
      <c r="T118">
        <v>3.4119999408721924</v>
      </c>
      <c r="U118">
        <v>17.268499374389648</v>
      </c>
      <c r="V118">
        <v>17.259502410888672</v>
      </c>
      <c r="W118">
        <v>17.264501571655273</v>
      </c>
      <c r="X118">
        <v>17.339504241943359</v>
      </c>
      <c r="Y118"/>
      <c r="Z118">
        <v>17.262001037597656</v>
      </c>
      <c r="AA118">
        <v>17.263500213623047</v>
      </c>
      <c r="AB118">
        <v>17.274002075195312</v>
      </c>
      <c r="AC118">
        <v>17.276004791259766</v>
      </c>
      <c r="AD118">
        <v>17.269504547119141</v>
      </c>
      <c r="AE118">
        <v>17.279497146606445</v>
      </c>
      <c r="AF118">
        <v>17.281000137329102</v>
      </c>
      <c r="AG118">
        <v>17.291500091552734</v>
      </c>
      <c r="AH118" s="97"/>
      <c r="AI118" s="72"/>
      <c r="AJ118" s="72"/>
      <c r="AK118" s="72"/>
      <c r="AL118" s="72"/>
      <c r="AM118" s="72"/>
      <c r="AN118" s="72"/>
      <c r="AO118" s="95"/>
      <c r="AP118" s="102"/>
      <c r="AQ118" s="72"/>
    </row>
    <row r="119" spans="1:43">
      <c r="A119" s="14" t="str">
        <f>'data organization'!S120</f>
        <v>117:17:3.48:HI</v>
      </c>
      <c r="B119">
        <v>17.161998748779297</v>
      </c>
      <c r="C119">
        <v>17.193996429443359</v>
      </c>
      <c r="D119">
        <v>17.164497375488281</v>
      </c>
      <c r="E119">
        <v>17.164497375488281</v>
      </c>
      <c r="F119">
        <v>17.170497894287109</v>
      </c>
      <c r="G119">
        <v>17.168994903564453</v>
      </c>
      <c r="H119">
        <v>17.157505035400391</v>
      </c>
      <c r="I119">
        <v>17.166496276855469</v>
      </c>
      <c r="J119">
        <v>17.182003021240234</v>
      </c>
      <c r="K119">
        <v>17.171998977661133</v>
      </c>
      <c r="L119">
        <v>17.161998748779297</v>
      </c>
      <c r="M119">
        <v>17.175498962402344</v>
      </c>
      <c r="N119">
        <v>17.161998748779297</v>
      </c>
      <c r="O119">
        <v>17.161998748779297</v>
      </c>
      <c r="P119">
        <v>17.161998748779297</v>
      </c>
      <c r="Q119">
        <v>17.153505325317383</v>
      </c>
      <c r="R119">
        <v>17.152004241943359</v>
      </c>
      <c r="S119">
        <v>17.198493957519531</v>
      </c>
      <c r="T119">
        <v>17.212001800537109</v>
      </c>
      <c r="U119">
        <v>17.171998977661133</v>
      </c>
      <c r="V119">
        <v>17.161998748779297</v>
      </c>
      <c r="W119">
        <v>17.171998977661133</v>
      </c>
      <c r="X119">
        <v>17.215999603271484</v>
      </c>
      <c r="Y119"/>
      <c r="Z119">
        <v>17.171998977661133</v>
      </c>
      <c r="AA119">
        <v>17.166496276855469</v>
      </c>
      <c r="AB119">
        <v>17.182003021240234</v>
      </c>
      <c r="AC119">
        <v>17.182003021240234</v>
      </c>
      <c r="AD119">
        <v>17.177499771118164</v>
      </c>
      <c r="AE119">
        <v>17.182003021240234</v>
      </c>
      <c r="AF119">
        <v>17.184003829956055</v>
      </c>
      <c r="AG119">
        <v>17.200996398925781</v>
      </c>
      <c r="AH119" s="97">
        <f>AH116-0.02</f>
        <v>3.48</v>
      </c>
      <c r="AI119" s="72">
        <f>STDEV(B119:AG119)</f>
        <v>1.6005031511363111E-2</v>
      </c>
      <c r="AJ119" s="72">
        <f t="shared" si="14"/>
        <v>17.150540386496029</v>
      </c>
      <c r="AK119" s="72">
        <f>AVERAGE(B119:AG119)</f>
        <v>17.174547933763073</v>
      </c>
      <c r="AL119" s="72">
        <f t="shared" si="16"/>
        <v>17.198555481030116</v>
      </c>
      <c r="AM119" s="72">
        <f>AK119-AK122</f>
        <v>6.5290081885553519E-2</v>
      </c>
      <c r="AN119" s="72">
        <f>AK119/AK461</f>
        <v>4.1139027671666577</v>
      </c>
      <c r="AO119" s="92">
        <f>AN119/AO$1-1</f>
        <v>6.5800987370523423E-4</v>
      </c>
      <c r="AP119" s="102">
        <f>AI119/AK119</f>
        <v>9.3190409279414954E-4</v>
      </c>
      <c r="AQ119" s="72">
        <f>MAX(B119:AG121)-MIN(B119:AG121)</f>
        <v>6.3995361328125E-2</v>
      </c>
    </row>
    <row r="120" spans="1:43">
      <c r="A120" s="14" t="str">
        <f>'data organization'!S121</f>
        <v>118:17:3.48:LO</v>
      </c>
      <c r="B120">
        <v>17.161998748779297</v>
      </c>
      <c r="C120">
        <v>17.193996429443359</v>
      </c>
      <c r="D120">
        <v>17.164497375488281</v>
      </c>
      <c r="E120">
        <v>17.164497375488281</v>
      </c>
      <c r="F120">
        <v>17.170497894287109</v>
      </c>
      <c r="G120">
        <v>17.168994903564453</v>
      </c>
      <c r="H120">
        <v>17.157505035400391</v>
      </c>
      <c r="I120">
        <v>17.166496276855469</v>
      </c>
      <c r="J120">
        <v>17.182003021240234</v>
      </c>
      <c r="K120">
        <v>17.171998977661133</v>
      </c>
      <c r="L120">
        <v>17.161998748779297</v>
      </c>
      <c r="M120">
        <v>17.175498962402344</v>
      </c>
      <c r="N120">
        <v>17.161998748779297</v>
      </c>
      <c r="O120">
        <v>17.161998748779297</v>
      </c>
      <c r="P120">
        <v>17.161998748779297</v>
      </c>
      <c r="Q120">
        <v>17.153505325317383</v>
      </c>
      <c r="R120">
        <v>17.152004241943359</v>
      </c>
      <c r="S120">
        <v>17.198493957519531</v>
      </c>
      <c r="T120">
        <v>17.212001800537109</v>
      </c>
      <c r="U120">
        <v>17.171998977661133</v>
      </c>
      <c r="V120">
        <v>17.161998748779297</v>
      </c>
      <c r="W120">
        <v>17.171998977661133</v>
      </c>
      <c r="X120">
        <v>17.215999603271484</v>
      </c>
      <c r="Y120"/>
      <c r="Z120">
        <v>17.171998977661133</v>
      </c>
      <c r="AA120">
        <v>17.166496276855469</v>
      </c>
      <c r="AB120">
        <v>17.182003021240234</v>
      </c>
      <c r="AC120">
        <v>17.182003021240234</v>
      </c>
      <c r="AD120">
        <v>17.177499771118164</v>
      </c>
      <c r="AE120">
        <v>17.182003021240234</v>
      </c>
      <c r="AF120">
        <v>17.184003829956055</v>
      </c>
      <c r="AG120">
        <v>17.200996398925781</v>
      </c>
      <c r="AH120" s="97"/>
      <c r="AI120" s="72"/>
      <c r="AJ120" s="72"/>
      <c r="AK120" s="72"/>
      <c r="AL120" s="72"/>
      <c r="AM120" s="72"/>
      <c r="AN120" s="72"/>
      <c r="AO120" s="92"/>
      <c r="AP120" s="102"/>
      <c r="AQ120" s="72"/>
    </row>
    <row r="121" spans="1:43">
      <c r="A121" s="14" t="str">
        <f>'data organization'!S122</f>
        <v>119:17:3.48:HS</v>
      </c>
      <c r="B121">
        <v>17.161998748779297</v>
      </c>
      <c r="C121">
        <v>17.193996429443359</v>
      </c>
      <c r="D121">
        <v>17.164497375488281</v>
      </c>
      <c r="E121">
        <v>17.164497375488281</v>
      </c>
      <c r="F121">
        <v>17.170497894287109</v>
      </c>
      <c r="G121">
        <v>17.168994903564453</v>
      </c>
      <c r="H121">
        <v>17.157505035400391</v>
      </c>
      <c r="I121">
        <v>17.166496276855469</v>
      </c>
      <c r="J121">
        <v>17.182003021240234</v>
      </c>
      <c r="K121">
        <v>17.171998977661133</v>
      </c>
      <c r="L121">
        <v>17.161998748779297</v>
      </c>
      <c r="M121">
        <v>17.175498962402344</v>
      </c>
      <c r="N121">
        <v>17.161998748779297</v>
      </c>
      <c r="O121">
        <v>17.161998748779297</v>
      </c>
      <c r="P121">
        <v>17.161998748779297</v>
      </c>
      <c r="Q121">
        <v>17.153505325317383</v>
      </c>
      <c r="R121">
        <v>17.152004241943359</v>
      </c>
      <c r="S121">
        <v>17.198493957519531</v>
      </c>
      <c r="T121">
        <v>17.212001800537109</v>
      </c>
      <c r="U121">
        <v>17.171998977661133</v>
      </c>
      <c r="V121">
        <v>17.161998748779297</v>
      </c>
      <c r="W121">
        <v>17.171998977661133</v>
      </c>
      <c r="X121">
        <v>17.215999603271484</v>
      </c>
      <c r="Y121"/>
      <c r="Z121">
        <v>17.171998977661133</v>
      </c>
      <c r="AA121">
        <v>17.166496276855469</v>
      </c>
      <c r="AB121">
        <v>17.182003021240234</v>
      </c>
      <c r="AC121">
        <v>17.182003021240234</v>
      </c>
      <c r="AD121">
        <v>17.177499771118164</v>
      </c>
      <c r="AE121">
        <v>17.182003021240234</v>
      </c>
      <c r="AF121">
        <v>17.184003829956055</v>
      </c>
      <c r="AG121">
        <v>17.200996398925781</v>
      </c>
      <c r="AH121" s="97"/>
      <c r="AI121" s="72"/>
      <c r="AJ121" s="72"/>
      <c r="AK121" s="72"/>
      <c r="AL121" s="72"/>
      <c r="AM121" s="72"/>
      <c r="AN121" s="72"/>
      <c r="AO121" s="92"/>
      <c r="AP121" s="102"/>
      <c r="AQ121" s="72"/>
    </row>
    <row r="122" spans="1:43">
      <c r="A122" s="14" t="str">
        <f>'data organization'!S123</f>
        <v>120:17:3.46:HI</v>
      </c>
      <c r="B122">
        <v>17.091999053955078</v>
      </c>
      <c r="C122">
        <v>17.131999969482422</v>
      </c>
      <c r="D122">
        <v>17.101999282836914</v>
      </c>
      <c r="E122">
        <v>17.101999282836914</v>
      </c>
      <c r="F122">
        <v>17.101999282836914</v>
      </c>
      <c r="G122">
        <v>17.101999282836914</v>
      </c>
      <c r="H122">
        <v>17.091999053955078</v>
      </c>
      <c r="I122">
        <v>17.101999282836914</v>
      </c>
      <c r="J122">
        <v>17.119998931884766</v>
      </c>
      <c r="K122">
        <v>17.107000350952148</v>
      </c>
      <c r="L122">
        <v>17.096500396728516</v>
      </c>
      <c r="M122">
        <v>17.107997894287109</v>
      </c>
      <c r="N122">
        <v>17.091999053955078</v>
      </c>
      <c r="O122">
        <v>17.099504470825195</v>
      </c>
      <c r="P122">
        <v>17.100002288818359</v>
      </c>
      <c r="Q122">
        <v>17.090999603271484</v>
      </c>
      <c r="R122">
        <v>17.082000732421875</v>
      </c>
      <c r="S122">
        <v>17.134998321533203</v>
      </c>
      <c r="T122">
        <v>17.15550422668457</v>
      </c>
      <c r="U122">
        <v>17.101999282836914</v>
      </c>
      <c r="V122">
        <v>17.101999282836914</v>
      </c>
      <c r="W122">
        <v>17.103998184204102</v>
      </c>
      <c r="X122">
        <v>17.145000457763672</v>
      </c>
      <c r="Y122"/>
      <c r="Z122">
        <v>17.107498168945313</v>
      </c>
      <c r="AA122">
        <v>17.101999282836914</v>
      </c>
      <c r="AB122">
        <v>17.11199951171875</v>
      </c>
      <c r="AC122">
        <v>17.11199951171875</v>
      </c>
      <c r="AD122">
        <v>17.11199951171875</v>
      </c>
      <c r="AE122">
        <v>17.121999740600586</v>
      </c>
      <c r="AF122">
        <v>17.121999740600586</v>
      </c>
      <c r="AG122">
        <v>17.131999969482422</v>
      </c>
      <c r="AH122" s="97">
        <f t="shared" ref="AH122" si="25">AH119-0.02</f>
        <v>3.46</v>
      </c>
      <c r="AI122" s="72">
        <f t="shared" ref="AI122" si="26">STDEV(B122:AG122)</f>
        <v>1.6681597719701843E-2</v>
      </c>
      <c r="AJ122" s="72">
        <f t="shared" si="14"/>
        <v>17.084235455297968</v>
      </c>
      <c r="AK122" s="72">
        <f t="shared" ref="AK122" si="27">AVERAGE(B122:AG122)</f>
        <v>17.109257851877519</v>
      </c>
      <c r="AL122" s="72">
        <f t="shared" ref="AL122" si="28">AK122+1.5*AI122</f>
        <v>17.13428024845707</v>
      </c>
      <c r="AM122" s="72">
        <f>AK122-AK125</f>
        <v>6.9209437216482428E-2</v>
      </c>
      <c r="AN122" s="72">
        <f t="shared" ref="AN122" si="29">AK122/AK464</f>
        <v>4.1138071020372982</v>
      </c>
      <c r="AO122" s="92">
        <f t="shared" ref="AO122" si="30">AN122/AO$1-1</f>
        <v>6.347404666782186E-4</v>
      </c>
      <c r="AP122" s="102">
        <f t="shared" ref="AP122" si="31">AI122/AK122</f>
        <v>9.7500416815982777E-4</v>
      </c>
      <c r="AQ122" s="72">
        <f t="shared" ref="AQ122" si="32">MAX(B122:AG124)-MIN(B122:AG124)</f>
        <v>7.3503494262695313E-2</v>
      </c>
    </row>
    <row r="123" spans="1:43">
      <c r="A123" s="14" t="str">
        <f>'data organization'!S124</f>
        <v>121:17:3.46:LO</v>
      </c>
      <c r="B123">
        <v>17.091999053955078</v>
      </c>
      <c r="C123">
        <v>17.131999969482422</v>
      </c>
      <c r="D123">
        <v>17.101999282836914</v>
      </c>
      <c r="E123">
        <v>17.101999282836914</v>
      </c>
      <c r="F123">
        <v>17.101999282836914</v>
      </c>
      <c r="G123">
        <v>17.101999282836914</v>
      </c>
      <c r="H123">
        <v>17.091999053955078</v>
      </c>
      <c r="I123">
        <v>17.101999282836914</v>
      </c>
      <c r="J123">
        <v>17.119998931884766</v>
      </c>
      <c r="K123">
        <v>17.107000350952148</v>
      </c>
      <c r="L123">
        <v>17.096500396728516</v>
      </c>
      <c r="M123">
        <v>17.107997894287109</v>
      </c>
      <c r="N123">
        <v>17.091999053955078</v>
      </c>
      <c r="O123">
        <v>17.099504470825195</v>
      </c>
      <c r="P123">
        <v>17.100002288818359</v>
      </c>
      <c r="Q123">
        <v>17.090999603271484</v>
      </c>
      <c r="R123">
        <v>17.082000732421875</v>
      </c>
      <c r="S123">
        <v>17.134998321533203</v>
      </c>
      <c r="T123">
        <v>17.15550422668457</v>
      </c>
      <c r="U123">
        <v>17.101999282836914</v>
      </c>
      <c r="V123">
        <v>17.101999282836914</v>
      </c>
      <c r="W123">
        <v>17.103998184204102</v>
      </c>
      <c r="X123">
        <v>17.145000457763672</v>
      </c>
      <c r="Y123"/>
      <c r="Z123">
        <v>17.107498168945313</v>
      </c>
      <c r="AA123">
        <v>17.101999282836914</v>
      </c>
      <c r="AB123">
        <v>17.11199951171875</v>
      </c>
      <c r="AC123">
        <v>17.11199951171875</v>
      </c>
      <c r="AD123">
        <v>17.11199951171875</v>
      </c>
      <c r="AE123">
        <v>17.121999740600586</v>
      </c>
      <c r="AF123">
        <v>17.121999740600586</v>
      </c>
      <c r="AG123">
        <v>17.131999969482422</v>
      </c>
      <c r="AH123" s="97"/>
      <c r="AI123" s="72"/>
      <c r="AJ123" s="72"/>
      <c r="AK123" s="72"/>
      <c r="AL123" s="72"/>
      <c r="AM123" s="72"/>
      <c r="AN123" s="72"/>
      <c r="AO123" s="92"/>
      <c r="AP123" s="102"/>
      <c r="AQ123" s="72"/>
    </row>
    <row r="124" spans="1:43">
      <c r="A124" s="14" t="str">
        <f>'data organization'!S125</f>
        <v>122:17:3.46:HS</v>
      </c>
      <c r="B124">
        <v>17.091999053955078</v>
      </c>
      <c r="C124">
        <v>17.131999969482422</v>
      </c>
      <c r="D124">
        <v>17.101999282836914</v>
      </c>
      <c r="E124">
        <v>17.101999282836914</v>
      </c>
      <c r="F124">
        <v>17.101999282836914</v>
      </c>
      <c r="G124">
        <v>17.101999282836914</v>
      </c>
      <c r="H124">
        <v>17.091999053955078</v>
      </c>
      <c r="I124">
        <v>17.101999282836914</v>
      </c>
      <c r="J124">
        <v>17.119998931884766</v>
      </c>
      <c r="K124">
        <v>17.107000350952148</v>
      </c>
      <c r="L124">
        <v>17.096500396728516</v>
      </c>
      <c r="M124">
        <v>17.107997894287109</v>
      </c>
      <c r="N124">
        <v>17.091999053955078</v>
      </c>
      <c r="O124">
        <v>17.099504470825195</v>
      </c>
      <c r="P124">
        <v>17.100002288818359</v>
      </c>
      <c r="Q124">
        <v>17.090999603271484</v>
      </c>
      <c r="R124">
        <v>17.082000732421875</v>
      </c>
      <c r="S124">
        <v>17.134998321533203</v>
      </c>
      <c r="T124">
        <v>17.15550422668457</v>
      </c>
      <c r="U124">
        <v>17.101999282836914</v>
      </c>
      <c r="V124">
        <v>17.101999282836914</v>
      </c>
      <c r="W124">
        <v>17.103998184204102</v>
      </c>
      <c r="X124">
        <v>17.145000457763672</v>
      </c>
      <c r="Y124"/>
      <c r="Z124">
        <v>17.107498168945313</v>
      </c>
      <c r="AA124">
        <v>17.101999282836914</v>
      </c>
      <c r="AB124">
        <v>17.11199951171875</v>
      </c>
      <c r="AC124">
        <v>17.11199951171875</v>
      </c>
      <c r="AD124">
        <v>17.11199951171875</v>
      </c>
      <c r="AE124">
        <v>17.121999740600586</v>
      </c>
      <c r="AF124">
        <v>17.121999740600586</v>
      </c>
      <c r="AG124">
        <v>17.131999969482422</v>
      </c>
      <c r="AH124" s="97"/>
      <c r="AI124" s="72"/>
      <c r="AJ124" s="72"/>
      <c r="AK124" s="72"/>
      <c r="AL124" s="72"/>
      <c r="AM124" s="72"/>
      <c r="AN124" s="72"/>
      <c r="AO124" s="92"/>
      <c r="AP124" s="102"/>
      <c r="AQ124" s="72"/>
    </row>
    <row r="125" spans="1:43">
      <c r="A125" s="14" t="str">
        <f>'data organization'!S126</f>
        <v>123:17:3.44:HI</v>
      </c>
      <c r="B125">
        <v>17.023502349853516</v>
      </c>
      <c r="C125">
        <v>17.062000274658203</v>
      </c>
      <c r="D125">
        <v>17.032001495361328</v>
      </c>
      <c r="E125">
        <v>17.032001495361328</v>
      </c>
      <c r="F125">
        <v>17.032001495361328</v>
      </c>
      <c r="G125">
        <v>17.032001495361328</v>
      </c>
      <c r="H125">
        <v>17.022001266479492</v>
      </c>
      <c r="I125">
        <v>17.032001495361328</v>
      </c>
      <c r="J125">
        <v>17.049999237060547</v>
      </c>
      <c r="K125">
        <v>17.041996002197266</v>
      </c>
      <c r="L125">
        <v>17.029502868652344</v>
      </c>
      <c r="M125">
        <v>17.041996002197266</v>
      </c>
      <c r="N125">
        <v>17.022001266479492</v>
      </c>
      <c r="O125">
        <v>17.029499053955078</v>
      </c>
      <c r="P125">
        <v>17.030500411987305</v>
      </c>
      <c r="Q125">
        <v>17.022001266479492</v>
      </c>
      <c r="R125">
        <v>17.012996673583984</v>
      </c>
      <c r="S125">
        <v>17.064502716064453</v>
      </c>
      <c r="T125">
        <v>17.082000732421875</v>
      </c>
      <c r="U125">
        <v>17.036502838134766</v>
      </c>
      <c r="V125">
        <v>17.032001495361328</v>
      </c>
      <c r="W125">
        <v>17.039501190185547</v>
      </c>
      <c r="X125">
        <v>17.074499130249023</v>
      </c>
      <c r="Y125"/>
      <c r="Z125">
        <v>17.040498733520508</v>
      </c>
      <c r="AA125">
        <v>17.032001495361328</v>
      </c>
      <c r="AB125">
        <v>17.041996002197266</v>
      </c>
      <c r="AC125">
        <v>17.041996002197266</v>
      </c>
      <c r="AD125">
        <v>17.041996002197266</v>
      </c>
      <c r="AE125">
        <v>17.052000045776367</v>
      </c>
      <c r="AF125">
        <v>17.052000045776367</v>
      </c>
      <c r="AG125">
        <v>17.062000274658203</v>
      </c>
      <c r="AH125" s="97">
        <f t="shared" ref="AH125" si="33">AH122-0.02</f>
        <v>3.44</v>
      </c>
      <c r="AI125" s="72">
        <f t="shared" ref="AI125" si="34">STDEV(B125:AG125)</f>
        <v>1.5994760109092555E-2</v>
      </c>
      <c r="AJ125" s="72">
        <f t="shared" si="14"/>
        <v>17.016056274497398</v>
      </c>
      <c r="AK125" s="72">
        <f t="shared" ref="AK125" si="35">AVERAGE(B125:AG125)</f>
        <v>17.040048414661037</v>
      </c>
      <c r="AL125" s="72">
        <f t="shared" ref="AL125" si="36">AK125+1.5*AI125</f>
        <v>17.064040554824675</v>
      </c>
      <c r="AM125" s="72">
        <f>AK125-AK128</f>
        <v>7.0661790909305466E-2</v>
      </c>
      <c r="AN125" s="72">
        <f t="shared" ref="AN125" si="37">AK125/AK467</f>
        <v>4.1131980207627841</v>
      </c>
      <c r="AO125" s="92">
        <f t="shared" ref="AO125" si="38">AN125/AO$1-1</f>
        <v>4.865886773672834E-4</v>
      </c>
      <c r="AP125" s="102">
        <f t="shared" ref="AP125" si="39">AI125/AK125</f>
        <v>9.3865696386935559E-4</v>
      </c>
      <c r="AQ125" s="72">
        <f t="shared" ref="AQ125" si="40">MAX(B125:AG127)-MIN(B125:AG127)</f>
        <v>6.9004058837890625E-2</v>
      </c>
    </row>
    <row r="126" spans="1:43">
      <c r="A126" s="14" t="str">
        <f>'data organization'!S127</f>
        <v>124:17:3.44:LO</v>
      </c>
      <c r="B126">
        <v>17.023502349853516</v>
      </c>
      <c r="C126">
        <v>17.062000274658203</v>
      </c>
      <c r="D126">
        <v>17.032001495361328</v>
      </c>
      <c r="E126">
        <v>17.032001495361328</v>
      </c>
      <c r="F126">
        <v>17.032001495361328</v>
      </c>
      <c r="G126">
        <v>17.032001495361328</v>
      </c>
      <c r="H126">
        <v>17.022001266479492</v>
      </c>
      <c r="I126">
        <v>17.032001495361328</v>
      </c>
      <c r="J126">
        <v>17.049999237060547</v>
      </c>
      <c r="K126">
        <v>17.041996002197266</v>
      </c>
      <c r="L126">
        <v>17.029502868652344</v>
      </c>
      <c r="M126">
        <v>17.041996002197266</v>
      </c>
      <c r="N126">
        <v>17.022001266479492</v>
      </c>
      <c r="O126">
        <v>17.029499053955078</v>
      </c>
      <c r="P126">
        <v>17.030500411987305</v>
      </c>
      <c r="Q126">
        <v>17.022001266479492</v>
      </c>
      <c r="R126">
        <v>17.012996673583984</v>
      </c>
      <c r="S126">
        <v>17.064502716064453</v>
      </c>
      <c r="T126">
        <v>17.082000732421875</v>
      </c>
      <c r="U126">
        <v>17.036502838134766</v>
      </c>
      <c r="V126">
        <v>17.032001495361328</v>
      </c>
      <c r="W126">
        <v>17.039501190185547</v>
      </c>
      <c r="X126">
        <v>17.074499130249023</v>
      </c>
      <c r="Y126"/>
      <c r="Z126">
        <v>17.040498733520508</v>
      </c>
      <c r="AA126">
        <v>17.032001495361328</v>
      </c>
      <c r="AB126">
        <v>17.041996002197266</v>
      </c>
      <c r="AC126">
        <v>17.041996002197266</v>
      </c>
      <c r="AD126">
        <v>17.041996002197266</v>
      </c>
      <c r="AE126">
        <v>17.052000045776367</v>
      </c>
      <c r="AF126">
        <v>17.052000045776367</v>
      </c>
      <c r="AG126">
        <v>17.062000274658203</v>
      </c>
      <c r="AH126" s="97"/>
      <c r="AI126" s="72"/>
      <c r="AJ126" s="72"/>
      <c r="AK126" s="72"/>
      <c r="AL126" s="72"/>
      <c r="AM126" s="72"/>
      <c r="AN126" s="72"/>
      <c r="AO126" s="92"/>
      <c r="AP126" s="102"/>
      <c r="AQ126" s="72"/>
    </row>
    <row r="127" spans="1:43">
      <c r="A127" s="14" t="str">
        <f>'data organization'!S128</f>
        <v>125:17:3.44:HS</v>
      </c>
      <c r="B127">
        <v>17.023502349853516</v>
      </c>
      <c r="C127">
        <v>17.062000274658203</v>
      </c>
      <c r="D127">
        <v>17.032001495361328</v>
      </c>
      <c r="E127">
        <v>17.032001495361328</v>
      </c>
      <c r="F127">
        <v>17.032001495361328</v>
      </c>
      <c r="G127">
        <v>17.032001495361328</v>
      </c>
      <c r="H127">
        <v>17.022001266479492</v>
      </c>
      <c r="I127">
        <v>17.032001495361328</v>
      </c>
      <c r="J127">
        <v>17.049999237060547</v>
      </c>
      <c r="K127">
        <v>17.041996002197266</v>
      </c>
      <c r="L127">
        <v>17.029502868652344</v>
      </c>
      <c r="M127">
        <v>17.041996002197266</v>
      </c>
      <c r="N127">
        <v>17.022001266479492</v>
      </c>
      <c r="O127">
        <v>17.029499053955078</v>
      </c>
      <c r="P127">
        <v>17.030500411987305</v>
      </c>
      <c r="Q127">
        <v>17.022001266479492</v>
      </c>
      <c r="R127">
        <v>17.012996673583984</v>
      </c>
      <c r="S127">
        <v>17.064502716064453</v>
      </c>
      <c r="T127">
        <v>17.082000732421875</v>
      </c>
      <c r="U127">
        <v>17.036502838134766</v>
      </c>
      <c r="V127">
        <v>17.032001495361328</v>
      </c>
      <c r="W127">
        <v>17.039501190185547</v>
      </c>
      <c r="X127">
        <v>17.074499130249023</v>
      </c>
      <c r="Y127"/>
      <c r="Z127">
        <v>17.040498733520508</v>
      </c>
      <c r="AA127">
        <v>17.032001495361328</v>
      </c>
      <c r="AB127">
        <v>17.041996002197266</v>
      </c>
      <c r="AC127">
        <v>17.041996002197266</v>
      </c>
      <c r="AD127">
        <v>17.041996002197266</v>
      </c>
      <c r="AE127">
        <v>17.052000045776367</v>
      </c>
      <c r="AF127">
        <v>17.052000045776367</v>
      </c>
      <c r="AG127">
        <v>17.062000274658203</v>
      </c>
      <c r="AH127" s="97"/>
      <c r="AI127" s="72"/>
      <c r="AJ127" s="72"/>
      <c r="AK127" s="72"/>
      <c r="AL127" s="72"/>
      <c r="AM127" s="72"/>
      <c r="AN127" s="72"/>
      <c r="AO127" s="92"/>
      <c r="AP127" s="102"/>
      <c r="AQ127" s="72"/>
    </row>
    <row r="128" spans="1:43">
      <c r="A128" s="14" t="str">
        <f>'data organization'!S129</f>
        <v>126:17:3.42:HI</v>
      </c>
      <c r="B128">
        <v>16.951997756958008</v>
      </c>
      <c r="C128">
        <v>16.992002487182617</v>
      </c>
      <c r="D128">
        <v>16.962001800537109</v>
      </c>
      <c r="E128">
        <v>16.962001800537109</v>
      </c>
      <c r="F128">
        <v>16.962001800537109</v>
      </c>
      <c r="G128">
        <v>16.962001800537109</v>
      </c>
      <c r="H128">
        <v>16.951997756958008</v>
      </c>
      <c r="I128">
        <v>16.962001800537109</v>
      </c>
      <c r="J128">
        <v>16.976995468139648</v>
      </c>
      <c r="K128">
        <v>16.964498519897461</v>
      </c>
      <c r="L128">
        <v>16.954496383666992</v>
      </c>
      <c r="M128">
        <v>16.971996307373047</v>
      </c>
      <c r="N128">
        <v>16.951997756958008</v>
      </c>
      <c r="O128">
        <v>16.954998016357422</v>
      </c>
      <c r="P128">
        <v>16.958499908447266</v>
      </c>
      <c r="Q128">
        <v>16.951997756958008</v>
      </c>
      <c r="R128">
        <v>16.941997528076172</v>
      </c>
      <c r="S128">
        <v>16.999004364013672</v>
      </c>
      <c r="T128">
        <v>17.017995834350586</v>
      </c>
      <c r="U128">
        <v>16.96400260925293</v>
      </c>
      <c r="V128">
        <v>16.962001800537109</v>
      </c>
      <c r="W128">
        <v>16.969501495361328</v>
      </c>
      <c r="X128">
        <v>17.009002685546875</v>
      </c>
      <c r="Y128"/>
      <c r="Z128">
        <v>16.962001800537109</v>
      </c>
      <c r="AA128">
        <v>16.962001800537109</v>
      </c>
      <c r="AB128">
        <v>16.971996307373047</v>
      </c>
      <c r="AC128">
        <v>16.971996307373047</v>
      </c>
      <c r="AD128">
        <v>16.971996307373047</v>
      </c>
      <c r="AE128">
        <v>16.981998443603516</v>
      </c>
      <c r="AF128">
        <v>16.981998443603516</v>
      </c>
      <c r="AG128">
        <v>16.992002487182617</v>
      </c>
      <c r="AH128" s="97">
        <f t="shared" ref="AH128" si="41">AH125-0.02</f>
        <v>3.42</v>
      </c>
      <c r="AI128" s="72">
        <f t="shared" ref="AI128" si="42">STDEV(B128:AG128)</f>
        <v>1.7542148810220294E-2</v>
      </c>
      <c r="AJ128" s="72">
        <f t="shared" si="14"/>
        <v>16.943073400536402</v>
      </c>
      <c r="AK128" s="72">
        <f t="shared" ref="AK128" si="43">AVERAGE(B128:AG128)</f>
        <v>16.969386623751731</v>
      </c>
      <c r="AL128" s="72">
        <f t="shared" ref="AL128" si="44">AK128+1.5*AI128</f>
        <v>16.99569984696706</v>
      </c>
      <c r="AM128" s="72">
        <f>AK128-AK131</f>
        <v>7.5047277635142962E-2</v>
      </c>
      <c r="AN128" s="72">
        <f t="shared" ref="AN128" si="45">AK128/AK470</f>
        <v>4.1150610911936676</v>
      </c>
      <c r="AO128" s="92">
        <f t="shared" ref="AO128" si="46">AN128/AO$1-1</f>
        <v>9.3975844221971805E-4</v>
      </c>
      <c r="AP128" s="102">
        <f t="shared" ref="AP128" si="47">AI128/AK128</f>
        <v>1.0337526746940209E-3</v>
      </c>
      <c r="AQ128" s="72">
        <f t="shared" ref="AQ128" si="48">MAX(B128:AG130)-MIN(B128:AG130)</f>
        <v>7.5998306274414063E-2</v>
      </c>
    </row>
    <row r="129" spans="1:43">
      <c r="A129" s="14" t="str">
        <f>'data organization'!S130</f>
        <v>127:17:3.42:LO</v>
      </c>
      <c r="B129">
        <v>16.951997756958008</v>
      </c>
      <c r="C129">
        <v>16.992002487182617</v>
      </c>
      <c r="D129">
        <v>16.962001800537109</v>
      </c>
      <c r="E129">
        <v>16.962001800537109</v>
      </c>
      <c r="F129">
        <v>16.962001800537109</v>
      </c>
      <c r="G129">
        <v>16.962001800537109</v>
      </c>
      <c r="H129">
        <v>16.951997756958008</v>
      </c>
      <c r="I129">
        <v>16.962001800537109</v>
      </c>
      <c r="J129">
        <v>16.976995468139648</v>
      </c>
      <c r="K129">
        <v>16.964498519897461</v>
      </c>
      <c r="L129">
        <v>16.954496383666992</v>
      </c>
      <c r="M129">
        <v>16.971996307373047</v>
      </c>
      <c r="N129">
        <v>16.951997756958008</v>
      </c>
      <c r="O129">
        <v>16.954998016357422</v>
      </c>
      <c r="P129">
        <v>16.958499908447266</v>
      </c>
      <c r="Q129">
        <v>16.951997756958008</v>
      </c>
      <c r="R129">
        <v>16.941997528076172</v>
      </c>
      <c r="S129">
        <v>16.999004364013672</v>
      </c>
      <c r="T129">
        <v>17.017995834350586</v>
      </c>
      <c r="U129">
        <v>16.96400260925293</v>
      </c>
      <c r="V129">
        <v>16.962001800537109</v>
      </c>
      <c r="W129">
        <v>16.969501495361328</v>
      </c>
      <c r="X129">
        <v>17.009002685546875</v>
      </c>
      <c r="Y129"/>
      <c r="Z129">
        <v>16.962001800537109</v>
      </c>
      <c r="AA129">
        <v>16.962001800537109</v>
      </c>
      <c r="AB129">
        <v>16.971996307373047</v>
      </c>
      <c r="AC129">
        <v>16.971996307373047</v>
      </c>
      <c r="AD129">
        <v>16.971996307373047</v>
      </c>
      <c r="AE129">
        <v>16.981998443603516</v>
      </c>
      <c r="AF129">
        <v>16.981998443603516</v>
      </c>
      <c r="AG129">
        <v>16.992002487182617</v>
      </c>
      <c r="AH129" s="97"/>
      <c r="AI129" s="72"/>
      <c r="AJ129" s="72"/>
      <c r="AK129" s="72"/>
      <c r="AL129" s="72"/>
      <c r="AM129" s="72"/>
      <c r="AN129" s="72"/>
      <c r="AO129" s="92"/>
      <c r="AP129" s="102"/>
      <c r="AQ129" s="72"/>
    </row>
    <row r="130" spans="1:43">
      <c r="A130" s="14" t="str">
        <f>'data organization'!S131</f>
        <v>128:17:3.42:HS</v>
      </c>
      <c r="B130">
        <v>16.951997756958008</v>
      </c>
      <c r="C130">
        <v>16.992002487182617</v>
      </c>
      <c r="D130">
        <v>16.962001800537109</v>
      </c>
      <c r="E130">
        <v>16.962001800537109</v>
      </c>
      <c r="F130">
        <v>16.962001800537109</v>
      </c>
      <c r="G130">
        <v>16.962001800537109</v>
      </c>
      <c r="H130">
        <v>16.951997756958008</v>
      </c>
      <c r="I130">
        <v>16.962001800537109</v>
      </c>
      <c r="J130">
        <v>16.976995468139648</v>
      </c>
      <c r="K130">
        <v>16.964498519897461</v>
      </c>
      <c r="L130">
        <v>16.954496383666992</v>
      </c>
      <c r="M130">
        <v>16.971996307373047</v>
      </c>
      <c r="N130">
        <v>16.951997756958008</v>
      </c>
      <c r="O130">
        <v>16.954998016357422</v>
      </c>
      <c r="P130">
        <v>16.958499908447266</v>
      </c>
      <c r="Q130">
        <v>16.951997756958008</v>
      </c>
      <c r="R130">
        <v>16.941997528076172</v>
      </c>
      <c r="S130">
        <v>16.999004364013672</v>
      </c>
      <c r="T130">
        <v>17.017995834350586</v>
      </c>
      <c r="U130">
        <v>16.96400260925293</v>
      </c>
      <c r="V130">
        <v>16.962001800537109</v>
      </c>
      <c r="W130">
        <v>16.969501495361328</v>
      </c>
      <c r="X130">
        <v>17.009002685546875</v>
      </c>
      <c r="Y130"/>
      <c r="Z130">
        <v>16.962001800537109</v>
      </c>
      <c r="AA130">
        <v>16.962001800537109</v>
      </c>
      <c r="AB130">
        <v>16.971996307373047</v>
      </c>
      <c r="AC130">
        <v>16.971996307373047</v>
      </c>
      <c r="AD130">
        <v>16.971996307373047</v>
      </c>
      <c r="AE130">
        <v>16.981998443603516</v>
      </c>
      <c r="AF130">
        <v>16.981998443603516</v>
      </c>
      <c r="AG130">
        <v>16.992002487182617</v>
      </c>
      <c r="AH130" s="97"/>
      <c r="AI130" s="72"/>
      <c r="AJ130" s="72"/>
      <c r="AK130" s="72"/>
      <c r="AL130" s="72"/>
      <c r="AM130" s="72"/>
      <c r="AN130" s="72"/>
      <c r="AO130" s="92"/>
      <c r="AP130" s="102"/>
      <c r="AQ130" s="72"/>
    </row>
    <row r="131" spans="1:43">
      <c r="A131" s="14" t="str">
        <f>'data organization'!S132</f>
        <v>129:17:3.4:HI</v>
      </c>
      <c r="B131">
        <v>16.881999969482422</v>
      </c>
      <c r="C131">
        <v>16.914997100830078</v>
      </c>
      <c r="D131">
        <v>16.892000198364258</v>
      </c>
      <c r="E131">
        <v>16.884998321533203</v>
      </c>
      <c r="F131">
        <v>16.886499404907227</v>
      </c>
      <c r="G131">
        <v>16.889499664306641</v>
      </c>
      <c r="H131">
        <v>16.874500274658203</v>
      </c>
      <c r="I131">
        <v>16.881999969482422</v>
      </c>
      <c r="J131">
        <v>16.902004241943359</v>
      </c>
      <c r="K131">
        <v>16.892000198364258</v>
      </c>
      <c r="L131">
        <v>16.881999969482422</v>
      </c>
      <c r="M131">
        <v>16.892000198364258</v>
      </c>
      <c r="N131">
        <v>16.881999969482422</v>
      </c>
      <c r="O131">
        <v>16.881999969482422</v>
      </c>
      <c r="P131">
        <v>16.881999969482422</v>
      </c>
      <c r="Q131">
        <v>16.871999740600586</v>
      </c>
      <c r="R131">
        <v>16.871999740600586</v>
      </c>
      <c r="S131">
        <v>16.921998977661133</v>
      </c>
      <c r="T131">
        <v>16.938503265380859</v>
      </c>
      <c r="U131">
        <v>16.892000198364258</v>
      </c>
      <c r="V131">
        <v>16.884498596191406</v>
      </c>
      <c r="W131">
        <v>16.892000198364258</v>
      </c>
      <c r="X131">
        <v>16.932003021240234</v>
      </c>
      <c r="Y131"/>
      <c r="Z131">
        <v>16.892000198364258</v>
      </c>
      <c r="AA131">
        <v>16.884498596191406</v>
      </c>
      <c r="AB131">
        <v>16.902004241943359</v>
      </c>
      <c r="AC131">
        <v>16.902004241943359</v>
      </c>
      <c r="AD131">
        <v>16.892000198364258</v>
      </c>
      <c r="AE131">
        <v>16.902004241943359</v>
      </c>
      <c r="AF131">
        <v>16.902505874633789</v>
      </c>
      <c r="AG131">
        <v>16.921998977661133</v>
      </c>
      <c r="AH131" s="97">
        <f t="shared" ref="AH131" si="49">AH128-0.02</f>
        <v>3.4</v>
      </c>
      <c r="AI131" s="72">
        <f t="shared" ref="AI131" si="50">STDEV(B131:AG131)</f>
        <v>1.6670275037606375E-2</v>
      </c>
      <c r="AJ131" s="72">
        <f t="shared" ref="AJ131:AJ194" si="51">AK131-1.5*AI131</f>
        <v>16.869333933560178</v>
      </c>
      <c r="AK131" s="72">
        <f t="shared" ref="AK131" si="52">AVERAGE(B131:AG131)</f>
        <v>16.894339346116588</v>
      </c>
      <c r="AL131" s="72">
        <f t="shared" ref="AL131" si="53">AK131+1.5*AI131</f>
        <v>16.919344758672999</v>
      </c>
      <c r="AM131" s="72">
        <f>AK131-AK134</f>
        <v>7.5323166385771856E-2</v>
      </c>
      <c r="AN131" s="72">
        <f t="shared" ref="AN131" si="54">AK131/AK473</f>
        <v>4.1141451450415039</v>
      </c>
      <c r="AO131" s="92">
        <f t="shared" ref="AO131" si="55">AN131/AO$1-1</f>
        <v>7.1696541437016315E-4</v>
      </c>
      <c r="AP131" s="102">
        <f t="shared" ref="AP131" si="56">AI131/AK131</f>
        <v>9.8673731455727401E-4</v>
      </c>
      <c r="AQ131" s="72">
        <f t="shared" ref="AQ131" si="57">MAX(B131:AG133)-MIN(B131:AG133)</f>
        <v>6.6503524780273438E-2</v>
      </c>
    </row>
    <row r="132" spans="1:43">
      <c r="A132" s="14" t="str">
        <f>'data organization'!S133</f>
        <v>130:17:3.4:LO</v>
      </c>
      <c r="B132">
        <v>16.881999969482422</v>
      </c>
      <c r="C132">
        <v>16.914997100830078</v>
      </c>
      <c r="D132">
        <v>16.892000198364258</v>
      </c>
      <c r="E132">
        <v>16.884998321533203</v>
      </c>
      <c r="F132">
        <v>16.886499404907227</v>
      </c>
      <c r="G132">
        <v>16.889499664306641</v>
      </c>
      <c r="H132">
        <v>16.874500274658203</v>
      </c>
      <c r="I132">
        <v>16.881999969482422</v>
      </c>
      <c r="J132">
        <v>16.902004241943359</v>
      </c>
      <c r="K132">
        <v>16.892000198364258</v>
      </c>
      <c r="L132">
        <v>16.881999969482422</v>
      </c>
      <c r="M132">
        <v>16.892000198364258</v>
      </c>
      <c r="N132">
        <v>16.881999969482422</v>
      </c>
      <c r="O132">
        <v>16.881999969482422</v>
      </c>
      <c r="P132">
        <v>16.881999969482422</v>
      </c>
      <c r="Q132">
        <v>16.871999740600586</v>
      </c>
      <c r="R132">
        <v>16.871999740600586</v>
      </c>
      <c r="S132">
        <v>16.921998977661133</v>
      </c>
      <c r="T132">
        <v>16.938503265380859</v>
      </c>
      <c r="U132">
        <v>16.892000198364258</v>
      </c>
      <c r="V132">
        <v>16.884498596191406</v>
      </c>
      <c r="W132">
        <v>16.892000198364258</v>
      </c>
      <c r="X132">
        <v>16.932003021240234</v>
      </c>
      <c r="Y132"/>
      <c r="Z132">
        <v>16.892000198364258</v>
      </c>
      <c r="AA132">
        <v>16.884498596191406</v>
      </c>
      <c r="AB132">
        <v>16.902004241943359</v>
      </c>
      <c r="AC132">
        <v>16.902004241943359</v>
      </c>
      <c r="AD132">
        <v>16.892000198364258</v>
      </c>
      <c r="AE132">
        <v>16.902004241943359</v>
      </c>
      <c r="AF132">
        <v>16.902505874633789</v>
      </c>
      <c r="AG132">
        <v>16.921998977661133</v>
      </c>
      <c r="AH132" s="97"/>
      <c r="AI132" s="72"/>
      <c r="AJ132" s="72"/>
      <c r="AK132" s="72"/>
      <c r="AL132" s="72"/>
      <c r="AM132" s="72"/>
      <c r="AN132" s="72"/>
      <c r="AO132" s="92"/>
      <c r="AP132" s="102"/>
      <c r="AQ132" s="72"/>
    </row>
    <row r="133" spans="1:43">
      <c r="A133" s="14" t="str">
        <f>'data organization'!S134</f>
        <v>131:17:3.4:HS</v>
      </c>
      <c r="B133">
        <v>16.881999969482422</v>
      </c>
      <c r="C133">
        <v>16.914997100830078</v>
      </c>
      <c r="D133">
        <v>16.892000198364258</v>
      </c>
      <c r="E133">
        <v>16.884998321533203</v>
      </c>
      <c r="F133">
        <v>16.886499404907227</v>
      </c>
      <c r="G133">
        <v>16.889499664306641</v>
      </c>
      <c r="H133">
        <v>16.874500274658203</v>
      </c>
      <c r="I133">
        <v>16.881999969482422</v>
      </c>
      <c r="J133">
        <v>16.902004241943359</v>
      </c>
      <c r="K133">
        <v>16.892000198364258</v>
      </c>
      <c r="L133">
        <v>16.881999969482422</v>
      </c>
      <c r="M133">
        <v>16.892000198364258</v>
      </c>
      <c r="N133">
        <v>16.881999969482422</v>
      </c>
      <c r="O133">
        <v>16.881999969482422</v>
      </c>
      <c r="P133">
        <v>16.881999969482422</v>
      </c>
      <c r="Q133">
        <v>16.871999740600586</v>
      </c>
      <c r="R133">
        <v>16.871999740600586</v>
      </c>
      <c r="S133">
        <v>16.921998977661133</v>
      </c>
      <c r="T133">
        <v>16.938503265380859</v>
      </c>
      <c r="U133">
        <v>16.892000198364258</v>
      </c>
      <c r="V133">
        <v>16.884498596191406</v>
      </c>
      <c r="W133">
        <v>16.892000198364258</v>
      </c>
      <c r="X133">
        <v>16.932003021240234</v>
      </c>
      <c r="Y133"/>
      <c r="Z133">
        <v>16.892000198364258</v>
      </c>
      <c r="AA133">
        <v>16.884498596191406</v>
      </c>
      <c r="AB133">
        <v>16.902004241943359</v>
      </c>
      <c r="AC133">
        <v>16.902004241943359</v>
      </c>
      <c r="AD133">
        <v>16.892000198364258</v>
      </c>
      <c r="AE133">
        <v>16.902004241943359</v>
      </c>
      <c r="AF133">
        <v>16.902505874633789</v>
      </c>
      <c r="AG133">
        <v>16.921998977661133</v>
      </c>
      <c r="AH133" s="97"/>
      <c r="AI133" s="72"/>
      <c r="AJ133" s="72"/>
      <c r="AK133" s="72"/>
      <c r="AL133" s="72"/>
      <c r="AM133" s="72"/>
      <c r="AN133" s="72"/>
      <c r="AO133" s="92"/>
      <c r="AP133" s="102"/>
      <c r="AQ133" s="72"/>
    </row>
    <row r="134" spans="1:43">
      <c r="A134" s="14" t="str">
        <f>'data organization'!S135</f>
        <v>132:17:3.38:HI</v>
      </c>
      <c r="B134">
        <v>16.812000274658203</v>
      </c>
      <c r="C134">
        <v>16.841999053955078</v>
      </c>
      <c r="D134">
        <v>16.812000274658203</v>
      </c>
      <c r="E134">
        <v>16.809501647949219</v>
      </c>
      <c r="F134">
        <v>16.812000274658203</v>
      </c>
      <c r="G134">
        <v>16.812000274658203</v>
      </c>
      <c r="H134">
        <v>16.802000045776367</v>
      </c>
      <c r="I134">
        <v>16.812000274658203</v>
      </c>
      <c r="J134">
        <v>16.822000503540039</v>
      </c>
      <c r="K134">
        <v>16.815998077392578</v>
      </c>
      <c r="L134">
        <v>16.804500579833984</v>
      </c>
      <c r="M134">
        <v>16.81950569152832</v>
      </c>
      <c r="N134">
        <v>16.802000045776367</v>
      </c>
      <c r="O134">
        <v>16.802000045776367</v>
      </c>
      <c r="P134">
        <v>16.806499481201172</v>
      </c>
      <c r="Q134">
        <v>16.794496536254883</v>
      </c>
      <c r="R134">
        <v>16.791996002197266</v>
      </c>
      <c r="S134">
        <v>16.851999282836914</v>
      </c>
      <c r="T134">
        <v>16.86199951171875</v>
      </c>
      <c r="U134">
        <v>16.812000274658203</v>
      </c>
      <c r="V134">
        <v>16.812000274658203</v>
      </c>
      <c r="W134">
        <v>16.812000274658203</v>
      </c>
      <c r="X134">
        <v>16.872499465942383</v>
      </c>
      <c r="Y134"/>
      <c r="Z134">
        <v>16.812000274658203</v>
      </c>
      <c r="AA134">
        <v>16.812000274658203</v>
      </c>
      <c r="AB134">
        <v>16.822000503540039</v>
      </c>
      <c r="AC134">
        <v>16.822000503540039</v>
      </c>
      <c r="AD134">
        <v>16.822000503540039</v>
      </c>
      <c r="AE134">
        <v>16.830501556396484</v>
      </c>
      <c r="AF134">
        <v>16.832000732421875</v>
      </c>
      <c r="AG134">
        <v>16.841999053955078</v>
      </c>
      <c r="AH134" s="97">
        <f t="shared" ref="AH134" si="58">AH131-0.02</f>
        <v>3.38</v>
      </c>
      <c r="AI134" s="72">
        <f t="shared" ref="AI134" si="59">STDEV(B134:AG134)</f>
        <v>1.8572291129441015E-2</v>
      </c>
      <c r="AJ134" s="72">
        <f t="shared" si="51"/>
        <v>16.791157743036656</v>
      </c>
      <c r="AK134" s="72">
        <f t="shared" ref="AK134" si="60">AVERAGE(B134:AG134)</f>
        <v>16.819016179730816</v>
      </c>
      <c r="AL134" s="72">
        <f t="shared" ref="AL134" si="61">AK134+1.5*AI134</f>
        <v>16.846874616424977</v>
      </c>
      <c r="AM134" s="72">
        <f>AK134-AK137</f>
        <v>7.8484442926225029E-2</v>
      </c>
      <c r="AN134" s="72">
        <f t="shared" ref="AN134" si="62">AK134/AK476</f>
        <v>4.1141919334534549</v>
      </c>
      <c r="AO134" s="92">
        <f t="shared" ref="AO134" si="63">AN134/AO$1-1</f>
        <v>7.2834614012817767E-4</v>
      </c>
      <c r="AP134" s="102">
        <f t="shared" ref="AP134" si="64">AI134/AK134</f>
        <v>1.1042436091965432E-3</v>
      </c>
      <c r="AQ134" s="72">
        <f t="shared" ref="AQ134" si="65">MAX(B134:AG136)-MIN(B134:AG136)</f>
        <v>8.0503463745117188E-2</v>
      </c>
    </row>
    <row r="135" spans="1:43">
      <c r="A135" s="14" t="str">
        <f>'data organization'!S136</f>
        <v>133:17:3.38:LO</v>
      </c>
      <c r="B135">
        <v>16.812000274658203</v>
      </c>
      <c r="C135">
        <v>16.841999053955078</v>
      </c>
      <c r="D135">
        <v>16.812000274658203</v>
      </c>
      <c r="E135">
        <v>16.809501647949219</v>
      </c>
      <c r="F135">
        <v>16.812000274658203</v>
      </c>
      <c r="G135">
        <v>16.812000274658203</v>
      </c>
      <c r="H135">
        <v>16.802000045776367</v>
      </c>
      <c r="I135">
        <v>16.812000274658203</v>
      </c>
      <c r="J135">
        <v>16.822000503540039</v>
      </c>
      <c r="K135">
        <v>16.815998077392578</v>
      </c>
      <c r="L135">
        <v>16.804500579833984</v>
      </c>
      <c r="M135">
        <v>16.81950569152832</v>
      </c>
      <c r="N135">
        <v>16.802000045776367</v>
      </c>
      <c r="O135">
        <v>16.802000045776367</v>
      </c>
      <c r="P135">
        <v>16.806499481201172</v>
      </c>
      <c r="Q135">
        <v>16.794496536254883</v>
      </c>
      <c r="R135">
        <v>16.791996002197266</v>
      </c>
      <c r="S135">
        <v>16.851999282836914</v>
      </c>
      <c r="T135">
        <v>16.86199951171875</v>
      </c>
      <c r="U135">
        <v>16.812000274658203</v>
      </c>
      <c r="V135">
        <v>16.812000274658203</v>
      </c>
      <c r="W135">
        <v>16.812000274658203</v>
      </c>
      <c r="X135">
        <v>16.872499465942383</v>
      </c>
      <c r="Y135"/>
      <c r="Z135">
        <v>16.812000274658203</v>
      </c>
      <c r="AA135">
        <v>16.812000274658203</v>
      </c>
      <c r="AB135">
        <v>16.822000503540039</v>
      </c>
      <c r="AC135">
        <v>16.822000503540039</v>
      </c>
      <c r="AD135">
        <v>16.822000503540039</v>
      </c>
      <c r="AE135">
        <v>16.830501556396484</v>
      </c>
      <c r="AF135">
        <v>16.832000732421875</v>
      </c>
      <c r="AG135">
        <v>16.841999053955078</v>
      </c>
      <c r="AH135" s="97"/>
      <c r="AI135" s="72"/>
      <c r="AJ135" s="72"/>
      <c r="AK135" s="72"/>
      <c r="AL135" s="72"/>
      <c r="AM135" s="72"/>
      <c r="AN135" s="72"/>
      <c r="AO135" s="92"/>
      <c r="AP135" s="102"/>
      <c r="AQ135" s="72"/>
    </row>
    <row r="136" spans="1:43">
      <c r="A136" s="14" t="str">
        <f>'data organization'!S137</f>
        <v>134:17:3.38:HS</v>
      </c>
      <c r="B136">
        <v>16.812000274658203</v>
      </c>
      <c r="C136">
        <v>16.841999053955078</v>
      </c>
      <c r="D136">
        <v>16.812000274658203</v>
      </c>
      <c r="E136">
        <v>16.809501647949219</v>
      </c>
      <c r="F136">
        <v>16.812000274658203</v>
      </c>
      <c r="G136">
        <v>16.812000274658203</v>
      </c>
      <c r="H136">
        <v>16.802000045776367</v>
      </c>
      <c r="I136">
        <v>16.812000274658203</v>
      </c>
      <c r="J136">
        <v>16.822000503540039</v>
      </c>
      <c r="K136">
        <v>16.815998077392578</v>
      </c>
      <c r="L136">
        <v>16.804500579833984</v>
      </c>
      <c r="M136">
        <v>16.81950569152832</v>
      </c>
      <c r="N136">
        <v>16.802000045776367</v>
      </c>
      <c r="O136">
        <v>16.802000045776367</v>
      </c>
      <c r="P136">
        <v>16.806499481201172</v>
      </c>
      <c r="Q136">
        <v>16.794496536254883</v>
      </c>
      <c r="R136">
        <v>16.791996002197266</v>
      </c>
      <c r="S136">
        <v>16.851999282836914</v>
      </c>
      <c r="T136">
        <v>16.86199951171875</v>
      </c>
      <c r="U136">
        <v>16.812000274658203</v>
      </c>
      <c r="V136">
        <v>16.812000274658203</v>
      </c>
      <c r="W136">
        <v>16.812000274658203</v>
      </c>
      <c r="X136">
        <v>16.872499465942383</v>
      </c>
      <c r="Y136"/>
      <c r="Z136">
        <v>16.812000274658203</v>
      </c>
      <c r="AA136">
        <v>16.812000274658203</v>
      </c>
      <c r="AB136">
        <v>16.822000503540039</v>
      </c>
      <c r="AC136">
        <v>16.822000503540039</v>
      </c>
      <c r="AD136">
        <v>16.822000503540039</v>
      </c>
      <c r="AE136">
        <v>16.830501556396484</v>
      </c>
      <c r="AF136">
        <v>16.832000732421875</v>
      </c>
      <c r="AG136">
        <v>16.841999053955078</v>
      </c>
      <c r="AH136" s="97"/>
      <c r="AI136" s="72"/>
      <c r="AJ136" s="72"/>
      <c r="AK136" s="72"/>
      <c r="AL136" s="72"/>
      <c r="AM136" s="72"/>
      <c r="AN136" s="72"/>
      <c r="AO136" s="92"/>
      <c r="AP136" s="102"/>
      <c r="AQ136" s="72"/>
    </row>
    <row r="137" spans="1:43">
      <c r="A137" s="14" t="str">
        <f>'data organization'!S138</f>
        <v>135:17:3.36:HI</v>
      </c>
      <c r="B137">
        <v>16.731998443603516</v>
      </c>
      <c r="C137">
        <v>16.761997222900391</v>
      </c>
      <c r="D137">
        <v>16.731998443603516</v>
      </c>
      <c r="E137">
        <v>16.731998443603516</v>
      </c>
      <c r="F137">
        <v>16.731998443603516</v>
      </c>
      <c r="G137">
        <v>16.731998443603516</v>
      </c>
      <c r="H137">
        <v>16.721996307373047</v>
      </c>
      <c r="I137">
        <v>16.731998443603516</v>
      </c>
      <c r="J137">
        <v>16.750001907348633</v>
      </c>
      <c r="K137">
        <v>16.732997894287109</v>
      </c>
      <c r="L137">
        <v>16.727497100830078</v>
      </c>
      <c r="M137">
        <v>16.739501953125</v>
      </c>
      <c r="N137">
        <v>16.721996307373047</v>
      </c>
      <c r="O137">
        <v>16.731998443603516</v>
      </c>
      <c r="P137">
        <v>16.731998443603516</v>
      </c>
      <c r="Q137">
        <v>16.721996307373047</v>
      </c>
      <c r="R137">
        <v>16.712001800537109</v>
      </c>
      <c r="S137">
        <v>16.775501251220703</v>
      </c>
      <c r="T137">
        <v>16.790000915527344</v>
      </c>
      <c r="U137">
        <v>16.731998443603516</v>
      </c>
      <c r="V137">
        <v>16.731998443603516</v>
      </c>
      <c r="W137">
        <v>16.739002227783203</v>
      </c>
      <c r="X137">
        <v>16.786001205444336</v>
      </c>
      <c r="Y137"/>
      <c r="Z137">
        <v>16.731998443603516</v>
      </c>
      <c r="AA137">
        <v>16.731998443603516</v>
      </c>
      <c r="AB137">
        <v>16.742002487182617</v>
      </c>
      <c r="AC137">
        <v>16.742002487182617</v>
      </c>
      <c r="AD137">
        <v>16.742002487182617</v>
      </c>
      <c r="AE137">
        <v>16.752002716064453</v>
      </c>
      <c r="AF137">
        <v>16.752002716064453</v>
      </c>
      <c r="AG137">
        <v>16.761997222900391</v>
      </c>
      <c r="AH137" s="97">
        <f t="shared" ref="AH137" si="66">AH134-0.02</f>
        <v>3.36</v>
      </c>
      <c r="AI137" s="72">
        <f t="shared" ref="AI137" si="67">STDEV(B137:AG137)</f>
        <v>1.8227198274580039E-2</v>
      </c>
      <c r="AJ137" s="72">
        <f t="shared" si="51"/>
        <v>16.713190939392721</v>
      </c>
      <c r="AK137" s="72">
        <f t="shared" ref="AK137" si="68">AVERAGE(B137:AG137)</f>
        <v>16.740531736804591</v>
      </c>
      <c r="AL137" s="72">
        <f t="shared" ref="AL137" si="69">AK137+1.5*AI137</f>
        <v>16.767872534216462</v>
      </c>
      <c r="AM137" s="72">
        <f>AK137-AK140</f>
        <v>7.6401372109689447E-2</v>
      </c>
      <c r="AN137" s="72">
        <f t="shared" ref="AN137" si="70">AK137/AK479</f>
        <v>4.1142782706548378</v>
      </c>
      <c r="AO137" s="92">
        <f t="shared" ref="AO137" si="71">AN137/AO$1-1</f>
        <v>7.4934663941150781E-4</v>
      </c>
      <c r="AP137" s="102">
        <f t="shared" ref="AP137" si="72">AI137/AK137</f>
        <v>1.0888064107609536E-3</v>
      </c>
      <c r="AQ137" s="72">
        <f t="shared" ref="AQ137" si="73">MAX(B137:AG139)-MIN(B137:AG139)</f>
        <v>7.7999114990234375E-2</v>
      </c>
    </row>
    <row r="138" spans="1:43">
      <c r="A138" s="14" t="str">
        <f>'data organization'!S139</f>
        <v>136:17:3.36:LO</v>
      </c>
      <c r="B138">
        <v>16.731998443603516</v>
      </c>
      <c r="C138">
        <v>16.761997222900391</v>
      </c>
      <c r="D138">
        <v>16.731998443603516</v>
      </c>
      <c r="E138">
        <v>16.731998443603516</v>
      </c>
      <c r="F138">
        <v>16.731998443603516</v>
      </c>
      <c r="G138">
        <v>16.731998443603516</v>
      </c>
      <c r="H138">
        <v>16.721996307373047</v>
      </c>
      <c r="I138">
        <v>16.731998443603516</v>
      </c>
      <c r="J138">
        <v>16.750001907348633</v>
      </c>
      <c r="K138">
        <v>16.732997894287109</v>
      </c>
      <c r="L138">
        <v>16.727497100830078</v>
      </c>
      <c r="M138">
        <v>16.739501953125</v>
      </c>
      <c r="N138">
        <v>16.721996307373047</v>
      </c>
      <c r="O138">
        <v>16.731998443603516</v>
      </c>
      <c r="P138">
        <v>16.731998443603516</v>
      </c>
      <c r="Q138">
        <v>16.721996307373047</v>
      </c>
      <c r="R138">
        <v>16.712001800537109</v>
      </c>
      <c r="S138">
        <v>16.775501251220703</v>
      </c>
      <c r="T138">
        <v>16.790000915527344</v>
      </c>
      <c r="U138">
        <v>16.731998443603516</v>
      </c>
      <c r="V138">
        <v>16.731998443603516</v>
      </c>
      <c r="W138">
        <v>16.739002227783203</v>
      </c>
      <c r="X138">
        <v>16.786001205444336</v>
      </c>
      <c r="Y138"/>
      <c r="Z138">
        <v>16.731998443603516</v>
      </c>
      <c r="AA138">
        <v>16.731998443603516</v>
      </c>
      <c r="AB138">
        <v>16.742002487182617</v>
      </c>
      <c r="AC138">
        <v>16.742002487182617</v>
      </c>
      <c r="AD138">
        <v>16.742002487182617</v>
      </c>
      <c r="AE138">
        <v>16.752002716064453</v>
      </c>
      <c r="AF138">
        <v>16.752002716064453</v>
      </c>
      <c r="AG138">
        <v>16.761997222900391</v>
      </c>
      <c r="AH138" s="97"/>
      <c r="AI138" s="72"/>
      <c r="AJ138" s="72"/>
      <c r="AK138" s="72"/>
      <c r="AL138" s="72"/>
      <c r="AM138" s="72"/>
      <c r="AN138" s="72"/>
      <c r="AO138" s="92"/>
      <c r="AP138" s="102"/>
      <c r="AQ138" s="72"/>
    </row>
    <row r="139" spans="1:43">
      <c r="A139" s="14" t="str">
        <f>'data organization'!S140</f>
        <v>137:17:3.36:HS</v>
      </c>
      <c r="B139">
        <v>16.731998443603516</v>
      </c>
      <c r="C139">
        <v>16.761997222900391</v>
      </c>
      <c r="D139">
        <v>16.731998443603516</v>
      </c>
      <c r="E139">
        <v>16.731998443603516</v>
      </c>
      <c r="F139">
        <v>16.731998443603516</v>
      </c>
      <c r="G139">
        <v>16.731998443603516</v>
      </c>
      <c r="H139">
        <v>16.721996307373047</v>
      </c>
      <c r="I139">
        <v>16.731998443603516</v>
      </c>
      <c r="J139">
        <v>16.750001907348633</v>
      </c>
      <c r="K139">
        <v>16.732997894287109</v>
      </c>
      <c r="L139">
        <v>16.727497100830078</v>
      </c>
      <c r="M139">
        <v>16.739501953125</v>
      </c>
      <c r="N139">
        <v>16.721996307373047</v>
      </c>
      <c r="O139">
        <v>16.731998443603516</v>
      </c>
      <c r="P139">
        <v>16.731998443603516</v>
      </c>
      <c r="Q139">
        <v>16.721996307373047</v>
      </c>
      <c r="R139">
        <v>16.712001800537109</v>
      </c>
      <c r="S139">
        <v>16.775501251220703</v>
      </c>
      <c r="T139">
        <v>16.790000915527344</v>
      </c>
      <c r="U139">
        <v>16.731998443603516</v>
      </c>
      <c r="V139">
        <v>16.731998443603516</v>
      </c>
      <c r="W139">
        <v>16.739002227783203</v>
      </c>
      <c r="X139">
        <v>16.786001205444336</v>
      </c>
      <c r="Y139"/>
      <c r="Z139">
        <v>16.731998443603516</v>
      </c>
      <c r="AA139">
        <v>16.731998443603516</v>
      </c>
      <c r="AB139">
        <v>16.742002487182617</v>
      </c>
      <c r="AC139">
        <v>16.742002487182617</v>
      </c>
      <c r="AD139">
        <v>16.742002487182617</v>
      </c>
      <c r="AE139">
        <v>16.752002716064453</v>
      </c>
      <c r="AF139">
        <v>16.752002716064453</v>
      </c>
      <c r="AG139">
        <v>16.761997222900391</v>
      </c>
      <c r="AH139" s="97"/>
      <c r="AI139" s="72"/>
      <c r="AJ139" s="72"/>
      <c r="AK139" s="72"/>
      <c r="AL139" s="72"/>
      <c r="AM139" s="72"/>
      <c r="AN139" s="72"/>
      <c r="AO139" s="92"/>
      <c r="AP139" s="102"/>
      <c r="AQ139" s="72"/>
    </row>
    <row r="140" spans="1:43">
      <c r="A140" s="14" t="str">
        <f>'data organization'!S141</f>
        <v>138:17:3.34:HI</v>
      </c>
      <c r="B140">
        <v>16.652004241943359</v>
      </c>
      <c r="C140">
        <v>16.682003021240234</v>
      </c>
      <c r="D140">
        <v>16.652004241943359</v>
      </c>
      <c r="E140">
        <v>16.652004241943359</v>
      </c>
      <c r="F140">
        <v>16.652004241943359</v>
      </c>
      <c r="G140">
        <v>16.652004241943359</v>
      </c>
      <c r="H140">
        <v>16.642000198364258</v>
      </c>
      <c r="I140">
        <v>16.652004241943359</v>
      </c>
      <c r="J140">
        <v>16.661998748779297</v>
      </c>
      <c r="K140">
        <v>16.658000946044922</v>
      </c>
      <c r="L140">
        <v>16.642999649047852</v>
      </c>
      <c r="M140">
        <v>16.661998748779297</v>
      </c>
      <c r="N140">
        <v>16.642000198364258</v>
      </c>
      <c r="O140">
        <v>16.642000198364258</v>
      </c>
      <c r="P140">
        <v>16.649002075195313</v>
      </c>
      <c r="Q140">
        <v>16.642000198364258</v>
      </c>
      <c r="R140">
        <v>16.631999969482422</v>
      </c>
      <c r="S140">
        <v>16.691997528076172</v>
      </c>
      <c r="T140">
        <v>16.707000732421875</v>
      </c>
      <c r="U140">
        <v>16.654003143310547</v>
      </c>
      <c r="V140">
        <v>16.652004241943359</v>
      </c>
      <c r="W140">
        <v>16.654502868652344</v>
      </c>
      <c r="X140">
        <v>16.841999053955078</v>
      </c>
      <c r="Y140"/>
      <c r="Z140">
        <v>16.654502868652344</v>
      </c>
      <c r="AA140">
        <v>16.652004241943359</v>
      </c>
      <c r="AB140">
        <v>16.661998748779297</v>
      </c>
      <c r="AC140">
        <v>16.661998748779297</v>
      </c>
      <c r="AD140">
        <v>16.661998748779297</v>
      </c>
      <c r="AE140">
        <v>16.671998977661133</v>
      </c>
      <c r="AF140">
        <v>16.671998977661133</v>
      </c>
      <c r="AG140">
        <v>16.682003021240234</v>
      </c>
      <c r="AH140" s="97">
        <f t="shared" ref="AH140" si="74">AH137-0.02</f>
        <v>3.34</v>
      </c>
      <c r="AI140" s="72">
        <f t="shared" ref="AI140" si="75">STDEV(B140:AG140)</f>
        <v>3.660860227680119E-2</v>
      </c>
      <c r="AJ140" s="72">
        <f t="shared" si="51"/>
        <v>16.609217461279702</v>
      </c>
      <c r="AK140" s="72">
        <f t="shared" ref="AK140" si="76">AVERAGE(B140:AG140)</f>
        <v>16.664130364694902</v>
      </c>
      <c r="AL140" s="72">
        <f t="shared" ref="AL140" si="77">AK140+1.5*AI140</f>
        <v>16.719043268110102</v>
      </c>
      <c r="AM140" s="72">
        <f>AK140-AK143</f>
        <v>6.9194609119044515E-2</v>
      </c>
      <c r="AN140" s="72">
        <f t="shared" ref="AN140" si="78">AK140/AK482</f>
        <v>4.1146979748694186</v>
      </c>
      <c r="AO140" s="92">
        <f t="shared" ref="AO140" si="79">AN140/AO$1-1</f>
        <v>8.514347070853745E-4</v>
      </c>
      <c r="AP140" s="102">
        <f t="shared" ref="AP140" si="80">AI140/AK140</f>
        <v>2.1968504491756266E-3</v>
      </c>
      <c r="AQ140" s="72">
        <f t="shared" ref="AQ140" si="81">MAX(B140:AG142)-MIN(B140:AG142)</f>
        <v>0.20999908447265625</v>
      </c>
    </row>
    <row r="141" spans="1:43">
      <c r="A141" s="14" t="str">
        <f>'data organization'!S142</f>
        <v>139:17:3.34:LO</v>
      </c>
      <c r="B141">
        <v>16.652004241943359</v>
      </c>
      <c r="C141">
        <v>16.682003021240234</v>
      </c>
      <c r="D141">
        <v>16.652004241943359</v>
      </c>
      <c r="E141">
        <v>16.652004241943359</v>
      </c>
      <c r="F141">
        <v>16.652004241943359</v>
      </c>
      <c r="G141">
        <v>16.652004241943359</v>
      </c>
      <c r="H141">
        <v>16.642000198364258</v>
      </c>
      <c r="I141">
        <v>16.652004241943359</v>
      </c>
      <c r="J141">
        <v>16.661998748779297</v>
      </c>
      <c r="K141">
        <v>16.658000946044922</v>
      </c>
      <c r="L141">
        <v>16.642999649047852</v>
      </c>
      <c r="M141">
        <v>16.661998748779297</v>
      </c>
      <c r="N141">
        <v>16.642000198364258</v>
      </c>
      <c r="O141">
        <v>16.642000198364258</v>
      </c>
      <c r="P141">
        <v>16.649002075195313</v>
      </c>
      <c r="Q141">
        <v>16.642000198364258</v>
      </c>
      <c r="R141">
        <v>16.631999969482422</v>
      </c>
      <c r="S141">
        <v>16.691997528076172</v>
      </c>
      <c r="T141">
        <v>16.707000732421875</v>
      </c>
      <c r="U141">
        <v>16.654003143310547</v>
      </c>
      <c r="V141">
        <v>16.652004241943359</v>
      </c>
      <c r="W141">
        <v>16.654502868652344</v>
      </c>
      <c r="X141">
        <v>16.841999053955078</v>
      </c>
      <c r="Y141"/>
      <c r="Z141">
        <v>16.654502868652344</v>
      </c>
      <c r="AA141">
        <v>16.652004241943359</v>
      </c>
      <c r="AB141">
        <v>16.661998748779297</v>
      </c>
      <c r="AC141">
        <v>16.661998748779297</v>
      </c>
      <c r="AD141">
        <v>16.661998748779297</v>
      </c>
      <c r="AE141">
        <v>16.671998977661133</v>
      </c>
      <c r="AF141">
        <v>16.671998977661133</v>
      </c>
      <c r="AG141">
        <v>16.682003021240234</v>
      </c>
      <c r="AH141" s="97"/>
      <c r="AI141" s="72"/>
      <c r="AJ141" s="72"/>
      <c r="AK141" s="72"/>
      <c r="AL141" s="72"/>
      <c r="AM141" s="72"/>
      <c r="AN141" s="72"/>
      <c r="AO141" s="92"/>
      <c r="AP141" s="102"/>
      <c r="AQ141" s="72"/>
    </row>
    <row r="142" spans="1:43">
      <c r="A142" s="14" t="str">
        <f>'data organization'!S143</f>
        <v>140:17:3.34:HS</v>
      </c>
      <c r="B142">
        <v>16.652004241943359</v>
      </c>
      <c r="C142">
        <v>16.682003021240234</v>
      </c>
      <c r="D142">
        <v>16.652004241943359</v>
      </c>
      <c r="E142">
        <v>16.652004241943359</v>
      </c>
      <c r="F142">
        <v>16.652004241943359</v>
      </c>
      <c r="G142">
        <v>16.652004241943359</v>
      </c>
      <c r="H142">
        <v>16.642000198364258</v>
      </c>
      <c r="I142">
        <v>16.652004241943359</v>
      </c>
      <c r="J142">
        <v>16.661998748779297</v>
      </c>
      <c r="K142">
        <v>16.658000946044922</v>
      </c>
      <c r="L142">
        <v>16.642999649047852</v>
      </c>
      <c r="M142">
        <v>16.661998748779297</v>
      </c>
      <c r="N142">
        <v>16.642000198364258</v>
      </c>
      <c r="O142">
        <v>16.642000198364258</v>
      </c>
      <c r="P142">
        <v>16.649002075195313</v>
      </c>
      <c r="Q142">
        <v>16.642000198364258</v>
      </c>
      <c r="R142">
        <v>16.631999969482422</v>
      </c>
      <c r="S142">
        <v>16.691997528076172</v>
      </c>
      <c r="T142">
        <v>16.707000732421875</v>
      </c>
      <c r="U142">
        <v>16.654003143310547</v>
      </c>
      <c r="V142">
        <v>16.652004241943359</v>
      </c>
      <c r="W142">
        <v>16.654502868652344</v>
      </c>
      <c r="X142">
        <v>16.841999053955078</v>
      </c>
      <c r="Y142"/>
      <c r="Z142">
        <v>16.654502868652344</v>
      </c>
      <c r="AA142">
        <v>16.652004241943359</v>
      </c>
      <c r="AB142">
        <v>16.661998748779297</v>
      </c>
      <c r="AC142">
        <v>16.661998748779297</v>
      </c>
      <c r="AD142">
        <v>16.661998748779297</v>
      </c>
      <c r="AE142">
        <v>16.671998977661133</v>
      </c>
      <c r="AF142">
        <v>16.671998977661133</v>
      </c>
      <c r="AG142">
        <v>16.682003021240234</v>
      </c>
      <c r="AH142" s="97"/>
      <c r="AI142" s="72"/>
      <c r="AJ142" s="72"/>
      <c r="AK142" s="72"/>
      <c r="AL142" s="72"/>
      <c r="AM142" s="72"/>
      <c r="AN142" s="72"/>
      <c r="AO142" s="92"/>
      <c r="AP142" s="102"/>
      <c r="AQ142" s="72"/>
    </row>
    <row r="143" spans="1:43">
      <c r="A143" s="14" t="str">
        <f>'data organization'!S144</f>
        <v>141:17:3.32:HI</v>
      </c>
      <c r="B143">
        <v>16.717502593994141</v>
      </c>
      <c r="C143">
        <v>16.601999282836914</v>
      </c>
      <c r="D143">
        <v>16.572000503540039</v>
      </c>
      <c r="E143">
        <v>16.572000503540039</v>
      </c>
      <c r="F143">
        <v>16.572000503540039</v>
      </c>
      <c r="G143">
        <v>16.572000503540039</v>
      </c>
      <c r="H143">
        <v>16.562000274658203</v>
      </c>
      <c r="I143">
        <v>16.571001052856445</v>
      </c>
      <c r="J143">
        <v>16.582000732421875</v>
      </c>
      <c r="K143">
        <v>16.572000503540039</v>
      </c>
      <c r="L143">
        <v>16.562000274658203</v>
      </c>
      <c r="M143">
        <v>16.572000503540039</v>
      </c>
      <c r="N143">
        <v>16.562000274658203</v>
      </c>
      <c r="O143">
        <v>16.562000274658203</v>
      </c>
      <c r="P143">
        <v>16.562000274658203</v>
      </c>
      <c r="Q143">
        <v>16.552000045776367</v>
      </c>
      <c r="R143">
        <v>16.552000045776367</v>
      </c>
      <c r="S143">
        <v>16.715999603271484</v>
      </c>
      <c r="T143">
        <v>16.760002136230469</v>
      </c>
      <c r="U143">
        <v>16.572000503540039</v>
      </c>
      <c r="V143">
        <v>16.566997528076172</v>
      </c>
      <c r="W143">
        <v>16.572000503540039</v>
      </c>
      <c r="X143">
        <v>16.774497985839844</v>
      </c>
      <c r="Y143"/>
      <c r="Z143">
        <v>16.572000503540039</v>
      </c>
      <c r="AA143">
        <v>16.569501876831055</v>
      </c>
      <c r="AB143">
        <v>16.582000732421875</v>
      </c>
      <c r="AC143">
        <v>16.582000732421875</v>
      </c>
      <c r="AD143">
        <v>16.578998565673828</v>
      </c>
      <c r="AE143">
        <v>16.584501266479492</v>
      </c>
      <c r="AF143">
        <v>16.591999053955078</v>
      </c>
      <c r="AG143">
        <v>16.601999282836914</v>
      </c>
      <c r="AH143" s="97">
        <f t="shared" ref="AH143" si="82">AH140-0.02</f>
        <v>3.32</v>
      </c>
      <c r="AI143" s="72">
        <f t="shared" ref="AI143" si="83">STDEV(B143:AG143)</f>
        <v>5.943821061861599E-2</v>
      </c>
      <c r="AJ143" s="72">
        <f t="shared" si="51"/>
        <v>16.505778439647933</v>
      </c>
      <c r="AK143" s="72">
        <f t="shared" ref="AK143" si="84">AVERAGE(B143:AG143)</f>
        <v>16.594935755575857</v>
      </c>
      <c r="AL143" s="72">
        <f t="shared" ref="AL143" si="85">AK143+1.5*AI143</f>
        <v>16.684093071503781</v>
      </c>
      <c r="AM143" s="72">
        <f>AK143-AK146</f>
        <v>7.6145295173891014E-2</v>
      </c>
      <c r="AN143" s="72">
        <f t="shared" ref="AN143" si="86">AK143/AK485</f>
        <v>4.1173720559286391</v>
      </c>
      <c r="AO143" s="92">
        <f t="shared" ref="AO143" si="87">AN143/AO$1-1</f>
        <v>1.5018731793596807E-3</v>
      </c>
      <c r="AP143" s="102">
        <f t="shared" ref="AP143" si="88">AI143/AK143</f>
        <v>3.5817077868858212E-3</v>
      </c>
      <c r="AQ143" s="72">
        <f t="shared" ref="AQ143" si="89">MAX(B143:AG145)-MIN(B143:AG145)</f>
        <v>0.22249794006347656</v>
      </c>
    </row>
    <row r="144" spans="1:43">
      <c r="A144" s="14" t="str">
        <f>'data organization'!S145</f>
        <v>142:17:3.32:LO</v>
      </c>
      <c r="B144">
        <v>16.717502593994141</v>
      </c>
      <c r="C144">
        <v>16.601999282836914</v>
      </c>
      <c r="D144">
        <v>16.572000503540039</v>
      </c>
      <c r="E144">
        <v>16.572000503540039</v>
      </c>
      <c r="F144">
        <v>16.572000503540039</v>
      </c>
      <c r="G144">
        <v>16.572000503540039</v>
      </c>
      <c r="H144">
        <v>16.562000274658203</v>
      </c>
      <c r="I144">
        <v>16.571001052856445</v>
      </c>
      <c r="J144">
        <v>16.582000732421875</v>
      </c>
      <c r="K144">
        <v>16.572000503540039</v>
      </c>
      <c r="L144">
        <v>16.562000274658203</v>
      </c>
      <c r="M144">
        <v>16.572000503540039</v>
      </c>
      <c r="N144">
        <v>16.562000274658203</v>
      </c>
      <c r="O144">
        <v>16.562000274658203</v>
      </c>
      <c r="P144">
        <v>16.562000274658203</v>
      </c>
      <c r="Q144">
        <v>16.552000045776367</v>
      </c>
      <c r="R144">
        <v>16.552000045776367</v>
      </c>
      <c r="S144">
        <v>16.715999603271484</v>
      </c>
      <c r="T144">
        <v>16.760002136230469</v>
      </c>
      <c r="U144">
        <v>16.572000503540039</v>
      </c>
      <c r="V144">
        <v>16.566997528076172</v>
      </c>
      <c r="W144">
        <v>16.572000503540039</v>
      </c>
      <c r="X144">
        <v>16.774497985839844</v>
      </c>
      <c r="Y144"/>
      <c r="Z144">
        <v>16.572000503540039</v>
      </c>
      <c r="AA144">
        <v>16.569501876831055</v>
      </c>
      <c r="AB144">
        <v>16.582000732421875</v>
      </c>
      <c r="AC144">
        <v>16.582000732421875</v>
      </c>
      <c r="AD144">
        <v>16.578998565673828</v>
      </c>
      <c r="AE144">
        <v>16.584501266479492</v>
      </c>
      <c r="AF144">
        <v>16.591999053955078</v>
      </c>
      <c r="AG144">
        <v>16.601999282836914</v>
      </c>
      <c r="AH144" s="97"/>
      <c r="AI144" s="72"/>
      <c r="AJ144" s="72"/>
      <c r="AK144" s="72"/>
      <c r="AL144" s="72"/>
      <c r="AM144" s="72"/>
      <c r="AN144" s="72"/>
      <c r="AO144" s="92"/>
      <c r="AP144" s="102"/>
      <c r="AQ144" s="72"/>
    </row>
    <row r="145" spans="1:43">
      <c r="A145" s="14" t="str">
        <f>'data organization'!S146</f>
        <v>143:17:3.32:HS</v>
      </c>
      <c r="B145">
        <v>16.717502593994141</v>
      </c>
      <c r="C145">
        <v>16.601999282836914</v>
      </c>
      <c r="D145">
        <v>16.572000503540039</v>
      </c>
      <c r="E145">
        <v>16.572000503540039</v>
      </c>
      <c r="F145">
        <v>16.572000503540039</v>
      </c>
      <c r="G145">
        <v>16.572000503540039</v>
      </c>
      <c r="H145">
        <v>16.562000274658203</v>
      </c>
      <c r="I145">
        <v>16.571001052856445</v>
      </c>
      <c r="J145">
        <v>16.582000732421875</v>
      </c>
      <c r="K145">
        <v>16.572000503540039</v>
      </c>
      <c r="L145">
        <v>16.562000274658203</v>
      </c>
      <c r="M145">
        <v>16.572000503540039</v>
      </c>
      <c r="N145">
        <v>16.562000274658203</v>
      </c>
      <c r="O145">
        <v>16.562000274658203</v>
      </c>
      <c r="P145">
        <v>16.562000274658203</v>
      </c>
      <c r="Q145">
        <v>16.552000045776367</v>
      </c>
      <c r="R145">
        <v>16.552000045776367</v>
      </c>
      <c r="S145">
        <v>16.715999603271484</v>
      </c>
      <c r="T145">
        <v>16.760002136230469</v>
      </c>
      <c r="U145">
        <v>16.572000503540039</v>
      </c>
      <c r="V145">
        <v>16.566997528076172</v>
      </c>
      <c r="W145">
        <v>16.572000503540039</v>
      </c>
      <c r="X145">
        <v>16.774497985839844</v>
      </c>
      <c r="Y145"/>
      <c r="Z145">
        <v>16.572000503540039</v>
      </c>
      <c r="AA145">
        <v>16.569501876831055</v>
      </c>
      <c r="AB145">
        <v>16.582000732421875</v>
      </c>
      <c r="AC145">
        <v>16.582000732421875</v>
      </c>
      <c r="AD145">
        <v>16.578998565673828</v>
      </c>
      <c r="AE145">
        <v>16.584501266479492</v>
      </c>
      <c r="AF145">
        <v>16.591999053955078</v>
      </c>
      <c r="AG145">
        <v>16.601999282836914</v>
      </c>
      <c r="AH145" s="97"/>
      <c r="AI145" s="72"/>
      <c r="AJ145" s="72"/>
      <c r="AK145" s="72"/>
      <c r="AL145" s="72"/>
      <c r="AM145" s="72"/>
      <c r="AN145" s="72"/>
      <c r="AO145" s="92"/>
      <c r="AP145" s="102"/>
      <c r="AQ145" s="72"/>
    </row>
    <row r="146" spans="1:43">
      <c r="A146" s="14" t="str">
        <f>'data organization'!S147</f>
        <v>144:17:3.3:HI</v>
      </c>
      <c r="B146">
        <v>16.642000198364258</v>
      </c>
      <c r="C146">
        <v>16.522001266479492</v>
      </c>
      <c r="D146">
        <v>16.492002487182617</v>
      </c>
      <c r="E146">
        <v>16.487001419067383</v>
      </c>
      <c r="F146">
        <v>16.489501953125</v>
      </c>
      <c r="G146">
        <v>16.492002487182617</v>
      </c>
      <c r="H146">
        <v>16.471996307373047</v>
      </c>
      <c r="I146">
        <v>16.481998443603516</v>
      </c>
      <c r="J146">
        <v>16.502002716064453</v>
      </c>
      <c r="K146">
        <v>16.492002487182617</v>
      </c>
      <c r="L146">
        <v>16.481998443603516</v>
      </c>
      <c r="M146">
        <v>16.492002487182617</v>
      </c>
      <c r="N146">
        <v>16.480997085571289</v>
      </c>
      <c r="O146">
        <v>16.481998443603516</v>
      </c>
      <c r="P146">
        <v>16.481998443603516</v>
      </c>
      <c r="Q146">
        <v>16.471996307373047</v>
      </c>
      <c r="R146">
        <v>16.471996307373047</v>
      </c>
      <c r="S146">
        <v>16.682003021240234</v>
      </c>
      <c r="T146">
        <v>16.69599723815918</v>
      </c>
      <c r="U146">
        <v>16.492002487182617</v>
      </c>
      <c r="V146">
        <v>16.481998443603516</v>
      </c>
      <c r="W146">
        <v>16.492002487182617</v>
      </c>
      <c r="X146">
        <v>16.691997528076172</v>
      </c>
      <c r="Y146"/>
      <c r="Z146">
        <v>16.492002487182617</v>
      </c>
      <c r="AA146">
        <v>16.481998443603516</v>
      </c>
      <c r="AB146">
        <v>16.497001647949219</v>
      </c>
      <c r="AC146">
        <v>16.502002716064453</v>
      </c>
      <c r="AD146">
        <v>16.492002487182617</v>
      </c>
      <c r="AE146">
        <v>16.502002716064453</v>
      </c>
      <c r="AF146">
        <v>16.511997222900391</v>
      </c>
      <c r="AG146">
        <v>16.631998062133789</v>
      </c>
      <c r="AH146" s="97">
        <f t="shared" ref="AH146" si="90">AH143-0.02</f>
        <v>3.3</v>
      </c>
      <c r="AI146" s="72">
        <f t="shared" ref="AI146" si="91">STDEV(B146:AG146)</f>
        <v>6.8591307059660392E-2</v>
      </c>
      <c r="AJ146" s="72">
        <f t="shared" si="51"/>
        <v>16.415903499812476</v>
      </c>
      <c r="AK146" s="72">
        <f t="shared" ref="AK146" si="92">AVERAGE(B146:AG146)</f>
        <v>16.518790460401966</v>
      </c>
      <c r="AL146" s="72">
        <f t="shared" ref="AL146" si="93">AK146+1.5*AI146</f>
        <v>16.621677420991457</v>
      </c>
      <c r="AM146" s="72">
        <f>AK146-AK149</f>
        <v>3.1628824049427351E-2</v>
      </c>
      <c r="AN146" s="72">
        <f t="shared" ref="AN146" si="94">AK146/AK488</f>
        <v>4.1175441652842117</v>
      </c>
      <c r="AO146" s="92">
        <f t="shared" ref="AO146" si="95">AN146/AO$1-1</f>
        <v>1.5437367369046662E-3</v>
      </c>
      <c r="AP146" s="102">
        <f t="shared" ref="AP146" si="96">AI146/AK146</f>
        <v>4.1523201849484144E-3</v>
      </c>
      <c r="AQ146" s="72">
        <f t="shared" ref="AQ146" si="97">MAX(B146:AG148)-MIN(B146:AG148)</f>
        <v>0.22400093078613281</v>
      </c>
    </row>
    <row r="147" spans="1:43">
      <c r="A147" s="14" t="str">
        <f>'data organization'!S148</f>
        <v>145:17:3.3:LO</v>
      </c>
      <c r="B147">
        <v>16.642000198364258</v>
      </c>
      <c r="C147">
        <v>16.522001266479492</v>
      </c>
      <c r="D147">
        <v>16.492002487182617</v>
      </c>
      <c r="E147">
        <v>16.487001419067383</v>
      </c>
      <c r="F147">
        <v>16.489501953125</v>
      </c>
      <c r="G147">
        <v>16.492002487182617</v>
      </c>
      <c r="H147">
        <v>16.471996307373047</v>
      </c>
      <c r="I147">
        <v>16.481998443603516</v>
      </c>
      <c r="J147">
        <v>16.502002716064453</v>
      </c>
      <c r="K147">
        <v>16.492002487182617</v>
      </c>
      <c r="L147">
        <v>16.481998443603516</v>
      </c>
      <c r="M147">
        <v>16.492002487182617</v>
      </c>
      <c r="N147">
        <v>16.480997085571289</v>
      </c>
      <c r="O147">
        <v>16.481998443603516</v>
      </c>
      <c r="P147">
        <v>16.481998443603516</v>
      </c>
      <c r="Q147">
        <v>16.471996307373047</v>
      </c>
      <c r="R147">
        <v>16.471996307373047</v>
      </c>
      <c r="S147">
        <v>16.682003021240234</v>
      </c>
      <c r="T147">
        <v>16.69599723815918</v>
      </c>
      <c r="U147">
        <v>16.492002487182617</v>
      </c>
      <c r="V147">
        <v>16.481998443603516</v>
      </c>
      <c r="W147">
        <v>16.492002487182617</v>
      </c>
      <c r="X147">
        <v>16.691997528076172</v>
      </c>
      <c r="Y147"/>
      <c r="Z147">
        <v>16.492002487182617</v>
      </c>
      <c r="AA147">
        <v>16.481998443603516</v>
      </c>
      <c r="AB147">
        <v>16.497001647949219</v>
      </c>
      <c r="AC147">
        <v>16.502002716064453</v>
      </c>
      <c r="AD147">
        <v>16.492002487182617</v>
      </c>
      <c r="AE147">
        <v>16.502002716064453</v>
      </c>
      <c r="AF147">
        <v>16.511997222900391</v>
      </c>
      <c r="AG147">
        <v>16.631998062133789</v>
      </c>
      <c r="AH147" s="97"/>
      <c r="AI147" s="72"/>
      <c r="AJ147" s="72"/>
      <c r="AK147" s="72"/>
      <c r="AL147" s="72"/>
      <c r="AM147" s="72"/>
      <c r="AN147" s="72"/>
      <c r="AO147" s="92"/>
      <c r="AP147" s="102"/>
      <c r="AQ147" s="72"/>
    </row>
    <row r="148" spans="1:43">
      <c r="A148" s="14" t="str">
        <f>'data organization'!S149</f>
        <v>146:17:3.3:HS</v>
      </c>
      <c r="B148">
        <v>16.642000198364258</v>
      </c>
      <c r="C148">
        <v>16.522001266479492</v>
      </c>
      <c r="D148">
        <v>16.492002487182617</v>
      </c>
      <c r="E148">
        <v>16.487001419067383</v>
      </c>
      <c r="F148">
        <v>16.489501953125</v>
      </c>
      <c r="G148">
        <v>16.492002487182617</v>
      </c>
      <c r="H148">
        <v>16.471996307373047</v>
      </c>
      <c r="I148">
        <v>16.481998443603516</v>
      </c>
      <c r="J148">
        <v>16.502002716064453</v>
      </c>
      <c r="K148">
        <v>16.492002487182617</v>
      </c>
      <c r="L148">
        <v>16.481998443603516</v>
      </c>
      <c r="M148">
        <v>16.492002487182617</v>
      </c>
      <c r="N148">
        <v>16.480997085571289</v>
      </c>
      <c r="O148">
        <v>16.481998443603516</v>
      </c>
      <c r="P148">
        <v>16.481998443603516</v>
      </c>
      <c r="Q148">
        <v>16.471996307373047</v>
      </c>
      <c r="R148">
        <v>16.471996307373047</v>
      </c>
      <c r="S148">
        <v>16.682003021240234</v>
      </c>
      <c r="T148">
        <v>16.69599723815918</v>
      </c>
      <c r="U148">
        <v>16.492002487182617</v>
      </c>
      <c r="V148">
        <v>16.481998443603516</v>
      </c>
      <c r="W148">
        <v>16.492002487182617</v>
      </c>
      <c r="X148">
        <v>16.691997528076172</v>
      </c>
      <c r="Y148"/>
      <c r="Z148">
        <v>16.492002487182617</v>
      </c>
      <c r="AA148">
        <v>16.481998443603516</v>
      </c>
      <c r="AB148">
        <v>16.497001647949219</v>
      </c>
      <c r="AC148">
        <v>16.502002716064453</v>
      </c>
      <c r="AD148">
        <v>16.492002487182617</v>
      </c>
      <c r="AE148">
        <v>16.502002716064453</v>
      </c>
      <c r="AF148">
        <v>16.511997222900391</v>
      </c>
      <c r="AG148">
        <v>16.631998062133789</v>
      </c>
      <c r="AH148" s="97"/>
      <c r="AI148" s="72"/>
      <c r="AJ148" s="72"/>
      <c r="AK148" s="72"/>
      <c r="AL148" s="72"/>
      <c r="AM148" s="72"/>
      <c r="AN148" s="72"/>
      <c r="AO148" s="92"/>
      <c r="AP148" s="102"/>
      <c r="AQ148" s="72"/>
    </row>
    <row r="149" spans="1:43">
      <c r="A149" s="14" t="str">
        <f>'data organization'!S150</f>
        <v>147:17:3.28:HI</v>
      </c>
      <c r="B149">
        <v>16.554500579833984</v>
      </c>
      <c r="C149">
        <v>16.591999053955078</v>
      </c>
      <c r="D149">
        <v>16.562000274658203</v>
      </c>
      <c r="E149">
        <v>16.562000274658203</v>
      </c>
      <c r="F149">
        <v>16.403003692626953</v>
      </c>
      <c r="G149">
        <v>16.402503967285156</v>
      </c>
      <c r="H149">
        <v>16.552000045776367</v>
      </c>
      <c r="I149">
        <v>16.538000106811523</v>
      </c>
      <c r="J149">
        <v>16.577999114990234</v>
      </c>
      <c r="K149">
        <v>16.411998748779297</v>
      </c>
      <c r="L149">
        <v>16.402004241943359</v>
      </c>
      <c r="M149">
        <v>16.411998748779297</v>
      </c>
      <c r="N149">
        <v>16.392000198364258</v>
      </c>
      <c r="O149">
        <v>16.402004241943359</v>
      </c>
      <c r="P149">
        <v>16.402004241943359</v>
      </c>
      <c r="Q149">
        <v>16.392000198364258</v>
      </c>
      <c r="R149">
        <v>16.542995452880859</v>
      </c>
      <c r="S149">
        <v>16.599496841430664</v>
      </c>
      <c r="T149">
        <v>16.61199951171875</v>
      </c>
      <c r="U149">
        <v>16.509502410888672</v>
      </c>
      <c r="V149">
        <v>16.482002258300781</v>
      </c>
      <c r="W149">
        <v>16.411998748779297</v>
      </c>
      <c r="X149">
        <v>16.60999870300293</v>
      </c>
      <c r="Y149"/>
      <c r="Z149">
        <v>16.411998748779297</v>
      </c>
      <c r="AA149">
        <v>16.402004241943359</v>
      </c>
      <c r="AB149">
        <v>16.411998748779297</v>
      </c>
      <c r="AC149">
        <v>16.411998748779297</v>
      </c>
      <c r="AD149">
        <v>16.411998748779297</v>
      </c>
      <c r="AE149">
        <v>16.552000045776367</v>
      </c>
      <c r="AF149">
        <v>16.582000732421875</v>
      </c>
      <c r="AG149">
        <v>16.591999053955078</v>
      </c>
      <c r="AH149" s="97">
        <f t="shared" ref="AH149" si="98">AH146-0.02</f>
        <v>3.28</v>
      </c>
      <c r="AI149" s="72">
        <f t="shared" ref="AI149" si="99">STDEV(B149:AG149)</f>
        <v>8.4420858862865697E-2</v>
      </c>
      <c r="AJ149" s="72">
        <f t="shared" si="51"/>
        <v>16.360530348058241</v>
      </c>
      <c r="AK149" s="72">
        <f t="shared" ref="AK149" si="100">AVERAGE(B149:AG149)</f>
        <v>16.487161636352539</v>
      </c>
      <c r="AL149" s="72">
        <f t="shared" ref="AL149" si="101">AK149+1.5*AI149</f>
        <v>16.613792924646837</v>
      </c>
      <c r="AM149" s="72">
        <f>AK149-AK152</f>
        <v>3.7270207558925961E-3</v>
      </c>
      <c r="AN149" s="72">
        <f t="shared" ref="AN149" si="102">AK149/AK491</f>
        <v>4.1267492968315889</v>
      </c>
      <c r="AO149" s="92">
        <f t="shared" ref="AO149" si="103">AN149/AO$1-1</f>
        <v>3.7827757069890389E-3</v>
      </c>
      <c r="AP149" s="102">
        <f t="shared" ref="AP149" si="104">AI149/AK149</f>
        <v>5.1203997828665766E-3</v>
      </c>
      <c r="AQ149" s="72">
        <f t="shared" ref="AQ149" si="105">MAX(B149:AG151)-MIN(B149:AG151)</f>
        <v>0.21999931335449219</v>
      </c>
    </row>
    <row r="150" spans="1:43">
      <c r="A150" s="14" t="str">
        <f>'data organization'!S151</f>
        <v>148:17:3.28:LO</v>
      </c>
      <c r="B150">
        <v>16.554500579833984</v>
      </c>
      <c r="C150">
        <v>16.591999053955078</v>
      </c>
      <c r="D150">
        <v>16.562000274658203</v>
      </c>
      <c r="E150">
        <v>16.562000274658203</v>
      </c>
      <c r="F150">
        <v>16.403003692626953</v>
      </c>
      <c r="G150">
        <v>16.402503967285156</v>
      </c>
      <c r="H150">
        <v>16.552000045776367</v>
      </c>
      <c r="I150">
        <v>16.538000106811523</v>
      </c>
      <c r="J150">
        <v>16.577999114990234</v>
      </c>
      <c r="K150">
        <v>16.411998748779297</v>
      </c>
      <c r="L150">
        <v>16.402004241943359</v>
      </c>
      <c r="M150">
        <v>16.411998748779297</v>
      </c>
      <c r="N150">
        <v>16.392000198364258</v>
      </c>
      <c r="O150">
        <v>16.402004241943359</v>
      </c>
      <c r="P150">
        <v>16.402004241943359</v>
      </c>
      <c r="Q150">
        <v>16.392000198364258</v>
      </c>
      <c r="R150">
        <v>16.542995452880859</v>
      </c>
      <c r="S150">
        <v>16.599496841430664</v>
      </c>
      <c r="T150">
        <v>16.61199951171875</v>
      </c>
      <c r="U150">
        <v>16.509502410888672</v>
      </c>
      <c r="V150">
        <v>16.482002258300781</v>
      </c>
      <c r="W150">
        <v>16.411998748779297</v>
      </c>
      <c r="X150">
        <v>16.60999870300293</v>
      </c>
      <c r="Y150"/>
      <c r="Z150">
        <v>16.411998748779297</v>
      </c>
      <c r="AA150">
        <v>16.402004241943359</v>
      </c>
      <c r="AB150">
        <v>16.411998748779297</v>
      </c>
      <c r="AC150">
        <v>16.411998748779297</v>
      </c>
      <c r="AD150">
        <v>16.411998748779297</v>
      </c>
      <c r="AE150">
        <v>16.552000045776367</v>
      </c>
      <c r="AF150">
        <v>16.582000732421875</v>
      </c>
      <c r="AG150">
        <v>16.591999053955078</v>
      </c>
      <c r="AH150" s="97"/>
      <c r="AI150" s="72"/>
      <c r="AJ150" s="72"/>
      <c r="AK150" s="72"/>
      <c r="AL150" s="72"/>
      <c r="AM150" s="72"/>
      <c r="AN150" s="72"/>
      <c r="AO150" s="92"/>
      <c r="AP150" s="102"/>
      <c r="AQ150" s="72"/>
    </row>
    <row r="151" spans="1:43">
      <c r="A151" s="14" t="str">
        <f>'data organization'!S152</f>
        <v>149:17:3.28:HS</v>
      </c>
      <c r="B151">
        <v>16.554500579833984</v>
      </c>
      <c r="C151">
        <v>16.591999053955078</v>
      </c>
      <c r="D151">
        <v>16.562000274658203</v>
      </c>
      <c r="E151">
        <v>16.562000274658203</v>
      </c>
      <c r="F151">
        <v>16.403003692626953</v>
      </c>
      <c r="G151">
        <v>16.402503967285156</v>
      </c>
      <c r="H151">
        <v>16.552000045776367</v>
      </c>
      <c r="I151">
        <v>16.538000106811523</v>
      </c>
      <c r="J151">
        <v>16.577999114990234</v>
      </c>
      <c r="K151">
        <v>16.411998748779297</v>
      </c>
      <c r="L151">
        <v>16.402004241943359</v>
      </c>
      <c r="M151">
        <v>16.411998748779297</v>
      </c>
      <c r="N151">
        <v>16.392000198364258</v>
      </c>
      <c r="O151">
        <v>16.402004241943359</v>
      </c>
      <c r="P151">
        <v>16.402004241943359</v>
      </c>
      <c r="Q151">
        <v>16.392000198364258</v>
      </c>
      <c r="R151">
        <v>16.542995452880859</v>
      </c>
      <c r="S151">
        <v>16.599496841430664</v>
      </c>
      <c r="T151">
        <v>16.61199951171875</v>
      </c>
      <c r="U151">
        <v>16.509502410888672</v>
      </c>
      <c r="V151">
        <v>16.482002258300781</v>
      </c>
      <c r="W151">
        <v>16.411998748779297</v>
      </c>
      <c r="X151">
        <v>16.60999870300293</v>
      </c>
      <c r="Y151"/>
      <c r="Z151">
        <v>16.411998748779297</v>
      </c>
      <c r="AA151">
        <v>16.402004241943359</v>
      </c>
      <c r="AB151">
        <v>16.411998748779297</v>
      </c>
      <c r="AC151">
        <v>16.411998748779297</v>
      </c>
      <c r="AD151">
        <v>16.411998748779297</v>
      </c>
      <c r="AE151">
        <v>16.552000045776367</v>
      </c>
      <c r="AF151">
        <v>16.582000732421875</v>
      </c>
      <c r="AG151">
        <v>16.591999053955078</v>
      </c>
      <c r="AH151" s="97"/>
      <c r="AI151" s="72"/>
      <c r="AJ151" s="72"/>
      <c r="AK151" s="72"/>
      <c r="AL151" s="72"/>
      <c r="AM151" s="72"/>
      <c r="AN151" s="72"/>
      <c r="AO151" s="92"/>
      <c r="AP151" s="102"/>
      <c r="AQ151" s="72"/>
    </row>
    <row r="152" spans="1:43">
      <c r="A152" s="14" t="str">
        <f>'data organization'!S153</f>
        <v>150:17:3.26:HI</v>
      </c>
      <c r="B152">
        <v>16.471996307373047</v>
      </c>
      <c r="C152">
        <v>16.502002716064453</v>
      </c>
      <c r="D152">
        <v>16.471996307373047</v>
      </c>
      <c r="E152">
        <v>16.471996307373047</v>
      </c>
      <c r="F152">
        <v>16.474496841430664</v>
      </c>
      <c r="G152">
        <v>16.476497650146484</v>
      </c>
      <c r="H152">
        <v>16.464502334594727</v>
      </c>
      <c r="I152">
        <v>16.471996307373047</v>
      </c>
      <c r="J152">
        <v>16.492002487182617</v>
      </c>
      <c r="K152">
        <v>16.481998443603516</v>
      </c>
      <c r="L152">
        <v>16.471996307373047</v>
      </c>
      <c r="M152">
        <v>16.481998443603516</v>
      </c>
      <c r="N152">
        <v>16.471996307373047</v>
      </c>
      <c r="O152">
        <v>16.471996307373047</v>
      </c>
      <c r="P152">
        <v>16.471996307373047</v>
      </c>
      <c r="Q152">
        <v>16.462001800537109</v>
      </c>
      <c r="R152">
        <v>16.462001800537109</v>
      </c>
      <c r="S152">
        <v>16.515995025634766</v>
      </c>
      <c r="T152">
        <v>16.531002044677734</v>
      </c>
      <c r="U152">
        <v>16.481998443603516</v>
      </c>
      <c r="V152">
        <v>16.471996307373047</v>
      </c>
      <c r="W152">
        <v>16.481998443603516</v>
      </c>
      <c r="X152">
        <v>16.522001266479492</v>
      </c>
      <c r="Y152"/>
      <c r="Z152">
        <v>16.481998443603516</v>
      </c>
      <c r="AA152">
        <v>16.4739990234375</v>
      </c>
      <c r="AB152">
        <v>16.492002487182617</v>
      </c>
      <c r="AC152">
        <v>16.492002487182617</v>
      </c>
      <c r="AD152">
        <v>16.481998443603516</v>
      </c>
      <c r="AE152">
        <v>16.492002487182617</v>
      </c>
      <c r="AF152">
        <v>16.492002487182617</v>
      </c>
      <c r="AG152">
        <v>16.502002716064453</v>
      </c>
      <c r="AH152" s="97">
        <f t="shared" ref="AH152" si="106">AH149-0.02</f>
        <v>3.26</v>
      </c>
      <c r="AI152" s="72">
        <f t="shared" ref="AI152" si="107">STDEV(B152:AG152)</f>
        <v>1.688283712037586E-2</v>
      </c>
      <c r="AJ152" s="72">
        <f t="shared" si="51"/>
        <v>16.458110359916084</v>
      </c>
      <c r="AK152" s="72">
        <f t="shared" ref="AK152" si="108">AVERAGE(B152:AG152)</f>
        <v>16.483434615596646</v>
      </c>
      <c r="AL152" s="72">
        <f t="shared" ref="AL152" si="109">AK152+1.5*AI152</f>
        <v>16.508758871277209</v>
      </c>
      <c r="AM152" s="72">
        <f>AK152-AK155</f>
        <v>8.7740190567508591E-2</v>
      </c>
      <c r="AN152" s="72">
        <f t="shared" ref="AN152" si="110">AK152/AK494</f>
        <v>4.1305691671004938</v>
      </c>
      <c r="AO152" s="92">
        <f t="shared" ref="AO152" si="111">AN152/AO$1-1</f>
        <v>4.7119138022704288E-3</v>
      </c>
      <c r="AP152" s="102">
        <f t="shared" ref="AP152" si="112">AI152/AK152</f>
        <v>1.0242305389679708E-3</v>
      </c>
      <c r="AQ152" s="72">
        <f t="shared" ref="AQ152" si="113">MAX(B152:AG154)-MIN(B152:AG154)</f>
        <v>6.9000244140625E-2</v>
      </c>
    </row>
    <row r="153" spans="1:43">
      <c r="A153" s="14" t="str">
        <f>'data organization'!S154</f>
        <v>151:17:3.26:LO</v>
      </c>
      <c r="B153">
        <v>16.471996307373047</v>
      </c>
      <c r="C153">
        <v>16.502002716064453</v>
      </c>
      <c r="D153">
        <v>16.471996307373047</v>
      </c>
      <c r="E153">
        <v>16.471996307373047</v>
      </c>
      <c r="F153">
        <v>16.474496841430664</v>
      </c>
      <c r="G153">
        <v>16.476497650146484</v>
      </c>
      <c r="H153">
        <v>16.464502334594727</v>
      </c>
      <c r="I153">
        <v>16.471996307373047</v>
      </c>
      <c r="J153">
        <v>16.492002487182617</v>
      </c>
      <c r="K153">
        <v>16.481998443603516</v>
      </c>
      <c r="L153">
        <v>16.471996307373047</v>
      </c>
      <c r="M153">
        <v>16.481998443603516</v>
      </c>
      <c r="N153">
        <v>16.471996307373047</v>
      </c>
      <c r="O153">
        <v>16.471996307373047</v>
      </c>
      <c r="P153">
        <v>16.471996307373047</v>
      </c>
      <c r="Q153">
        <v>16.462001800537109</v>
      </c>
      <c r="R153">
        <v>16.462001800537109</v>
      </c>
      <c r="S153">
        <v>16.515995025634766</v>
      </c>
      <c r="T153">
        <v>16.531002044677734</v>
      </c>
      <c r="U153">
        <v>16.481998443603516</v>
      </c>
      <c r="V153">
        <v>16.471996307373047</v>
      </c>
      <c r="W153">
        <v>16.481998443603516</v>
      </c>
      <c r="X153">
        <v>16.522001266479492</v>
      </c>
      <c r="Y153"/>
      <c r="Z153">
        <v>16.481998443603516</v>
      </c>
      <c r="AA153">
        <v>16.4739990234375</v>
      </c>
      <c r="AB153">
        <v>16.492002487182617</v>
      </c>
      <c r="AC153">
        <v>16.492002487182617</v>
      </c>
      <c r="AD153">
        <v>16.481998443603516</v>
      </c>
      <c r="AE153">
        <v>16.492002487182617</v>
      </c>
      <c r="AF153">
        <v>16.492002487182617</v>
      </c>
      <c r="AG153">
        <v>16.502002716064453</v>
      </c>
      <c r="AH153" s="97"/>
      <c r="AI153" s="72"/>
      <c r="AJ153" s="72"/>
      <c r="AK153" s="72"/>
      <c r="AL153" s="72"/>
      <c r="AM153" s="72"/>
      <c r="AN153" s="72"/>
      <c r="AO153" s="92"/>
      <c r="AP153" s="102"/>
      <c r="AQ153" s="72"/>
    </row>
    <row r="154" spans="1:43">
      <c r="A154" s="14" t="str">
        <f>'data organization'!S155</f>
        <v>152:17:3.26:HS</v>
      </c>
      <c r="B154">
        <v>16.471996307373047</v>
      </c>
      <c r="C154">
        <v>16.502002716064453</v>
      </c>
      <c r="D154">
        <v>16.471996307373047</v>
      </c>
      <c r="E154">
        <v>16.471996307373047</v>
      </c>
      <c r="F154">
        <v>16.474496841430664</v>
      </c>
      <c r="G154">
        <v>16.476497650146484</v>
      </c>
      <c r="H154">
        <v>16.464502334594727</v>
      </c>
      <c r="I154">
        <v>16.471996307373047</v>
      </c>
      <c r="J154">
        <v>16.492002487182617</v>
      </c>
      <c r="K154">
        <v>16.481998443603516</v>
      </c>
      <c r="L154">
        <v>16.471996307373047</v>
      </c>
      <c r="M154">
        <v>16.481998443603516</v>
      </c>
      <c r="N154">
        <v>16.471996307373047</v>
      </c>
      <c r="O154">
        <v>16.471996307373047</v>
      </c>
      <c r="P154">
        <v>16.471996307373047</v>
      </c>
      <c r="Q154">
        <v>16.462001800537109</v>
      </c>
      <c r="R154">
        <v>16.462001800537109</v>
      </c>
      <c r="S154">
        <v>16.515995025634766</v>
      </c>
      <c r="T154">
        <v>16.531002044677734</v>
      </c>
      <c r="U154">
        <v>16.481998443603516</v>
      </c>
      <c r="V154">
        <v>16.471996307373047</v>
      </c>
      <c r="W154">
        <v>16.481998443603516</v>
      </c>
      <c r="X154">
        <v>16.522001266479492</v>
      </c>
      <c r="Y154"/>
      <c r="Z154">
        <v>16.481998443603516</v>
      </c>
      <c r="AA154">
        <v>16.4739990234375</v>
      </c>
      <c r="AB154">
        <v>16.492002487182617</v>
      </c>
      <c r="AC154">
        <v>16.492002487182617</v>
      </c>
      <c r="AD154">
        <v>16.481998443603516</v>
      </c>
      <c r="AE154">
        <v>16.492002487182617</v>
      </c>
      <c r="AF154">
        <v>16.492002487182617</v>
      </c>
      <c r="AG154">
        <v>16.502002716064453</v>
      </c>
      <c r="AH154" s="97"/>
      <c r="AI154" s="72"/>
      <c r="AJ154" s="72"/>
      <c r="AK154" s="72"/>
      <c r="AL154" s="72"/>
      <c r="AM154" s="72"/>
      <c r="AN154" s="72"/>
      <c r="AO154" s="92"/>
      <c r="AP154" s="102"/>
      <c r="AQ154" s="72"/>
    </row>
    <row r="155" spans="1:43">
      <c r="A155" s="14" t="str">
        <f>'data organization'!S156</f>
        <v>153:17:3.24:HI</v>
      </c>
      <c r="B155">
        <v>16.381999969482422</v>
      </c>
      <c r="C155">
        <v>16.411998748779297</v>
      </c>
      <c r="D155">
        <v>16.392000198364258</v>
      </c>
      <c r="E155">
        <v>16.381999969482422</v>
      </c>
      <c r="F155">
        <v>16.392000198364258</v>
      </c>
      <c r="G155">
        <v>16.392000198364258</v>
      </c>
      <c r="H155">
        <v>16.381999969482422</v>
      </c>
      <c r="I155">
        <v>16.392000198364258</v>
      </c>
      <c r="J155">
        <v>16.402004241943359</v>
      </c>
      <c r="K155">
        <v>16.392000198364258</v>
      </c>
      <c r="L155">
        <v>16.381999969482422</v>
      </c>
      <c r="M155">
        <v>16.396001815795898</v>
      </c>
      <c r="N155">
        <v>16.381999969482422</v>
      </c>
      <c r="O155">
        <v>16.381999969482422</v>
      </c>
      <c r="P155">
        <v>16.381999969482422</v>
      </c>
      <c r="Q155">
        <v>16.371999740600586</v>
      </c>
      <c r="R155">
        <v>16.371999740600586</v>
      </c>
      <c r="S155">
        <v>16.421998977661133</v>
      </c>
      <c r="T155">
        <v>16.435001373291016</v>
      </c>
      <c r="U155">
        <v>16.392000198364258</v>
      </c>
      <c r="V155">
        <v>16.384498596191406</v>
      </c>
      <c r="W155">
        <v>16.392000198364258</v>
      </c>
      <c r="X155">
        <v>16.432003021240234</v>
      </c>
      <c r="Y155"/>
      <c r="Z155">
        <v>16.392000198364258</v>
      </c>
      <c r="AA155">
        <v>16.392000198364258</v>
      </c>
      <c r="AB155">
        <v>16.402004241943359</v>
      </c>
      <c r="AC155">
        <v>16.402004241943359</v>
      </c>
      <c r="AD155">
        <v>16.402004241943359</v>
      </c>
      <c r="AE155">
        <v>16.402004241943359</v>
      </c>
      <c r="AF155">
        <v>16.407003402709961</v>
      </c>
      <c r="AG155">
        <v>16.421998977661133</v>
      </c>
      <c r="AH155" s="97">
        <f t="shared" ref="AH155" si="114">AH152-0.02</f>
        <v>3.2399999999999998</v>
      </c>
      <c r="AI155" s="72">
        <f t="shared" ref="AI155" si="115">STDEV(B155:AG155)</f>
        <v>1.5836573717302359E-2</v>
      </c>
      <c r="AJ155" s="72">
        <f t="shared" si="51"/>
        <v>16.371939564453186</v>
      </c>
      <c r="AK155" s="72">
        <f t="shared" ref="AK155" si="116">AVERAGE(B155:AG155)</f>
        <v>16.395694425029138</v>
      </c>
      <c r="AL155" s="72">
        <f t="shared" ref="AL155" si="117">AK155+1.5*AI155</f>
        <v>16.41944928560509</v>
      </c>
      <c r="AM155" s="72">
        <f>AK155-AK158</f>
        <v>8.9888726511308192E-2</v>
      </c>
      <c r="AN155" s="72">
        <f t="shared" ref="AN155" si="118">AK155/AK497</f>
        <v>4.1142193692095574</v>
      </c>
      <c r="AO155" s="92">
        <f t="shared" ref="AO155" si="119">AN155/AO$1-1</f>
        <v>7.3501956209631736E-4</v>
      </c>
      <c r="AP155" s="102">
        <f t="shared" ref="AP155" si="120">AI155/AK155</f>
        <v>9.6589832103279245E-4</v>
      </c>
      <c r="AQ155" s="72">
        <f t="shared" ref="AQ155" si="121">MAX(B155:AG157)-MIN(B155:AG157)</f>
        <v>6.3001632690429688E-2</v>
      </c>
    </row>
    <row r="156" spans="1:43">
      <c r="A156" s="14" t="str">
        <f>'data organization'!S157</f>
        <v>154:17:3.24:LO</v>
      </c>
      <c r="B156">
        <v>16.381999969482422</v>
      </c>
      <c r="C156">
        <v>16.411998748779297</v>
      </c>
      <c r="D156">
        <v>16.392000198364258</v>
      </c>
      <c r="E156">
        <v>16.381999969482422</v>
      </c>
      <c r="F156">
        <v>16.392000198364258</v>
      </c>
      <c r="G156">
        <v>16.392000198364258</v>
      </c>
      <c r="H156">
        <v>16.381999969482422</v>
      </c>
      <c r="I156">
        <v>16.392000198364258</v>
      </c>
      <c r="J156">
        <v>16.402004241943359</v>
      </c>
      <c r="K156">
        <v>16.392000198364258</v>
      </c>
      <c r="L156">
        <v>16.381999969482422</v>
      </c>
      <c r="M156">
        <v>16.396001815795898</v>
      </c>
      <c r="N156">
        <v>16.381999969482422</v>
      </c>
      <c r="O156">
        <v>16.381999969482422</v>
      </c>
      <c r="P156">
        <v>16.381999969482422</v>
      </c>
      <c r="Q156">
        <v>16.371999740600586</v>
      </c>
      <c r="R156">
        <v>16.371999740600586</v>
      </c>
      <c r="S156">
        <v>16.421998977661133</v>
      </c>
      <c r="T156">
        <v>16.435001373291016</v>
      </c>
      <c r="U156">
        <v>16.392000198364258</v>
      </c>
      <c r="V156">
        <v>16.384498596191406</v>
      </c>
      <c r="W156">
        <v>16.392000198364258</v>
      </c>
      <c r="X156">
        <v>16.432003021240234</v>
      </c>
      <c r="Y156"/>
      <c r="Z156">
        <v>16.392000198364258</v>
      </c>
      <c r="AA156">
        <v>16.392000198364258</v>
      </c>
      <c r="AB156">
        <v>16.402004241943359</v>
      </c>
      <c r="AC156">
        <v>16.402004241943359</v>
      </c>
      <c r="AD156">
        <v>16.402004241943359</v>
      </c>
      <c r="AE156">
        <v>16.402004241943359</v>
      </c>
      <c r="AF156">
        <v>16.407003402709961</v>
      </c>
      <c r="AG156">
        <v>16.421998977661133</v>
      </c>
      <c r="AH156" s="97"/>
      <c r="AI156" s="72"/>
      <c r="AJ156" s="72"/>
      <c r="AK156" s="72"/>
      <c r="AL156" s="72"/>
      <c r="AM156" s="72"/>
      <c r="AN156" s="72"/>
      <c r="AO156" s="92"/>
      <c r="AP156" s="102"/>
      <c r="AQ156" s="72"/>
    </row>
    <row r="157" spans="1:43">
      <c r="A157" s="14" t="str">
        <f>'data organization'!S158</f>
        <v>155:17:3.24:HS</v>
      </c>
      <c r="B157">
        <v>16.381999969482422</v>
      </c>
      <c r="C157">
        <v>16.411998748779297</v>
      </c>
      <c r="D157">
        <v>16.392000198364258</v>
      </c>
      <c r="E157">
        <v>16.381999969482422</v>
      </c>
      <c r="F157">
        <v>16.392000198364258</v>
      </c>
      <c r="G157">
        <v>16.392000198364258</v>
      </c>
      <c r="H157">
        <v>16.381999969482422</v>
      </c>
      <c r="I157">
        <v>16.392000198364258</v>
      </c>
      <c r="J157">
        <v>16.402004241943359</v>
      </c>
      <c r="K157">
        <v>16.392000198364258</v>
      </c>
      <c r="L157">
        <v>16.381999969482422</v>
      </c>
      <c r="M157">
        <v>16.396001815795898</v>
      </c>
      <c r="N157">
        <v>16.381999969482422</v>
      </c>
      <c r="O157">
        <v>16.381999969482422</v>
      </c>
      <c r="P157">
        <v>16.381999969482422</v>
      </c>
      <c r="Q157">
        <v>16.371999740600586</v>
      </c>
      <c r="R157">
        <v>16.371999740600586</v>
      </c>
      <c r="S157">
        <v>16.421998977661133</v>
      </c>
      <c r="T157">
        <v>16.435001373291016</v>
      </c>
      <c r="U157">
        <v>16.392000198364258</v>
      </c>
      <c r="V157">
        <v>16.384498596191406</v>
      </c>
      <c r="W157">
        <v>16.392000198364258</v>
      </c>
      <c r="X157">
        <v>16.432003021240234</v>
      </c>
      <c r="Y157"/>
      <c r="Z157">
        <v>16.392000198364258</v>
      </c>
      <c r="AA157">
        <v>16.392000198364258</v>
      </c>
      <c r="AB157">
        <v>16.402004241943359</v>
      </c>
      <c r="AC157">
        <v>16.402004241943359</v>
      </c>
      <c r="AD157">
        <v>16.402004241943359</v>
      </c>
      <c r="AE157">
        <v>16.402004241943359</v>
      </c>
      <c r="AF157">
        <v>16.407003402709961</v>
      </c>
      <c r="AG157">
        <v>16.421998977661133</v>
      </c>
      <c r="AH157" s="97"/>
      <c r="AI157" s="72"/>
      <c r="AJ157" s="72"/>
      <c r="AK157" s="72"/>
      <c r="AL157" s="72"/>
      <c r="AM157" s="72"/>
      <c r="AN157" s="72"/>
      <c r="AO157" s="92"/>
      <c r="AP157" s="102"/>
      <c r="AQ157" s="72"/>
    </row>
    <row r="158" spans="1:43">
      <c r="A158" s="14" t="str">
        <f>'data organization'!S159</f>
        <v>156:17:3.22:HI</v>
      </c>
      <c r="B158">
        <v>16.291996002197266</v>
      </c>
      <c r="C158">
        <v>16.324501037597656</v>
      </c>
      <c r="D158">
        <v>16.302000045776367</v>
      </c>
      <c r="E158">
        <v>16.291996002197266</v>
      </c>
      <c r="F158">
        <v>16.302000045776367</v>
      </c>
      <c r="G158">
        <v>16.302000045776367</v>
      </c>
      <c r="H158">
        <v>16.291996002197266</v>
      </c>
      <c r="I158">
        <v>16.294496536254883</v>
      </c>
      <c r="J158">
        <v>16.312000274658203</v>
      </c>
      <c r="K158">
        <v>16.302000045776367</v>
      </c>
      <c r="L158">
        <v>16.291996002197266</v>
      </c>
      <c r="M158">
        <v>16.302000045776367</v>
      </c>
      <c r="N158">
        <v>16.291996002197266</v>
      </c>
      <c r="O158">
        <v>16.291996002197266</v>
      </c>
      <c r="P158">
        <v>16.291996002197266</v>
      </c>
      <c r="Q158">
        <v>16.28700065612793</v>
      </c>
      <c r="R158">
        <v>16.282001495361328</v>
      </c>
      <c r="S158">
        <v>16.340999603271484</v>
      </c>
      <c r="T158">
        <v>16.353500366210937</v>
      </c>
      <c r="U158">
        <v>16.302000045776367</v>
      </c>
      <c r="V158">
        <v>16.294498443603516</v>
      </c>
      <c r="W158">
        <v>16.302000045776367</v>
      </c>
      <c r="X158">
        <v>16.346500396728516</v>
      </c>
      <c r="Y158"/>
      <c r="Z158">
        <v>16.302000045776367</v>
      </c>
      <c r="AA158">
        <v>16.302000045776367</v>
      </c>
      <c r="AB158">
        <v>16.312000274658203</v>
      </c>
      <c r="AC158">
        <v>16.312000274658203</v>
      </c>
      <c r="AD158">
        <v>16.307001113891602</v>
      </c>
      <c r="AE158">
        <v>16.312000274658203</v>
      </c>
      <c r="AF158">
        <v>16.314502716064453</v>
      </c>
      <c r="AG158">
        <v>16.325000762939453</v>
      </c>
      <c r="AH158" s="97">
        <f t="shared" ref="AH158" si="122">AH155-0.02</f>
        <v>3.2199999999999998</v>
      </c>
      <c r="AI158" s="72">
        <f t="shared" ref="AI158" si="123">STDEV(B158:AG158)</f>
        <v>1.7087321755023928E-2</v>
      </c>
      <c r="AJ158" s="72">
        <f t="shared" si="51"/>
        <v>16.280174715885295</v>
      </c>
      <c r="AK158" s="72">
        <f t="shared" ref="AK158" si="124">AVERAGE(B158:AG158)</f>
        <v>16.30580569851783</v>
      </c>
      <c r="AL158" s="72">
        <f t="shared" ref="AL158" si="125">AK158+1.5*AI158</f>
        <v>16.331436681150365</v>
      </c>
      <c r="AM158" s="72">
        <f>AK158-AK161</f>
        <v>9.3177672355405861E-2</v>
      </c>
      <c r="AN158" s="72">
        <f t="shared" ref="AN158" si="126">AK158/AK500</f>
        <v>4.114595444609753</v>
      </c>
      <c r="AO158" s="92">
        <f t="shared" ref="AO158" si="127">AN158/AO$1-1</f>
        <v>8.26495438610797E-4</v>
      </c>
      <c r="AP158" s="102">
        <f t="shared" ref="AP158" si="128">AI158/AK158</f>
        <v>1.0479286991980493E-3</v>
      </c>
      <c r="AQ158" s="72">
        <f t="shared" ref="AQ158" si="129">MAX(B158:AG160)-MIN(B158:AG160)</f>
        <v>7.1498870849609375E-2</v>
      </c>
    </row>
    <row r="159" spans="1:43">
      <c r="A159" s="14" t="str">
        <f>'data organization'!S160</f>
        <v>157:17:3.22:LO</v>
      </c>
      <c r="B159">
        <v>16.291996002197266</v>
      </c>
      <c r="C159">
        <v>16.324501037597656</v>
      </c>
      <c r="D159">
        <v>16.302000045776367</v>
      </c>
      <c r="E159">
        <v>16.291996002197266</v>
      </c>
      <c r="F159">
        <v>16.302000045776367</v>
      </c>
      <c r="G159">
        <v>16.302000045776367</v>
      </c>
      <c r="H159">
        <v>16.291996002197266</v>
      </c>
      <c r="I159">
        <v>16.294496536254883</v>
      </c>
      <c r="J159">
        <v>16.312000274658203</v>
      </c>
      <c r="K159">
        <v>16.302000045776367</v>
      </c>
      <c r="L159">
        <v>16.291996002197266</v>
      </c>
      <c r="M159">
        <v>16.302000045776367</v>
      </c>
      <c r="N159">
        <v>16.291996002197266</v>
      </c>
      <c r="O159">
        <v>16.291996002197266</v>
      </c>
      <c r="P159">
        <v>16.291996002197266</v>
      </c>
      <c r="Q159">
        <v>16.28700065612793</v>
      </c>
      <c r="R159">
        <v>16.282001495361328</v>
      </c>
      <c r="S159">
        <v>16.340999603271484</v>
      </c>
      <c r="T159">
        <v>16.353500366210937</v>
      </c>
      <c r="U159">
        <v>16.302000045776367</v>
      </c>
      <c r="V159">
        <v>16.294498443603516</v>
      </c>
      <c r="W159">
        <v>16.302000045776367</v>
      </c>
      <c r="X159">
        <v>16.346500396728516</v>
      </c>
      <c r="Y159"/>
      <c r="Z159">
        <v>16.302000045776367</v>
      </c>
      <c r="AA159">
        <v>16.302000045776367</v>
      </c>
      <c r="AB159">
        <v>16.312000274658203</v>
      </c>
      <c r="AC159">
        <v>16.312000274658203</v>
      </c>
      <c r="AD159">
        <v>16.307001113891602</v>
      </c>
      <c r="AE159">
        <v>16.312000274658203</v>
      </c>
      <c r="AF159">
        <v>16.314502716064453</v>
      </c>
      <c r="AG159">
        <v>16.325000762939453</v>
      </c>
      <c r="AH159" s="97"/>
      <c r="AI159" s="72"/>
      <c r="AJ159" s="72"/>
      <c r="AK159" s="72"/>
      <c r="AL159" s="72"/>
      <c r="AM159" s="72"/>
      <c r="AN159" s="72"/>
      <c r="AO159" s="92"/>
      <c r="AP159" s="102"/>
      <c r="AQ159" s="72"/>
    </row>
    <row r="160" spans="1:43">
      <c r="A160" s="14" t="str">
        <f>'data organization'!S161</f>
        <v>158:17:3.22:HS</v>
      </c>
      <c r="B160">
        <v>16.291996002197266</v>
      </c>
      <c r="C160">
        <v>16.324501037597656</v>
      </c>
      <c r="D160">
        <v>16.302000045776367</v>
      </c>
      <c r="E160">
        <v>16.291996002197266</v>
      </c>
      <c r="F160">
        <v>16.302000045776367</v>
      </c>
      <c r="G160">
        <v>16.302000045776367</v>
      </c>
      <c r="H160">
        <v>16.291996002197266</v>
      </c>
      <c r="I160">
        <v>16.294496536254883</v>
      </c>
      <c r="J160">
        <v>16.312000274658203</v>
      </c>
      <c r="K160">
        <v>16.302000045776367</v>
      </c>
      <c r="L160">
        <v>16.291996002197266</v>
      </c>
      <c r="M160">
        <v>16.302000045776367</v>
      </c>
      <c r="N160">
        <v>16.291996002197266</v>
      </c>
      <c r="O160">
        <v>16.291996002197266</v>
      </c>
      <c r="P160">
        <v>16.291996002197266</v>
      </c>
      <c r="Q160">
        <v>16.28700065612793</v>
      </c>
      <c r="R160">
        <v>16.282001495361328</v>
      </c>
      <c r="S160">
        <v>16.340999603271484</v>
      </c>
      <c r="T160">
        <v>16.353500366210937</v>
      </c>
      <c r="U160">
        <v>16.302000045776367</v>
      </c>
      <c r="V160">
        <v>16.294498443603516</v>
      </c>
      <c r="W160">
        <v>16.302000045776367</v>
      </c>
      <c r="X160">
        <v>16.346500396728516</v>
      </c>
      <c r="Y160"/>
      <c r="Z160">
        <v>16.302000045776367</v>
      </c>
      <c r="AA160">
        <v>16.302000045776367</v>
      </c>
      <c r="AB160">
        <v>16.312000274658203</v>
      </c>
      <c r="AC160">
        <v>16.312000274658203</v>
      </c>
      <c r="AD160">
        <v>16.307001113891602</v>
      </c>
      <c r="AE160">
        <v>16.312000274658203</v>
      </c>
      <c r="AF160">
        <v>16.314502716064453</v>
      </c>
      <c r="AG160">
        <v>16.325000762939453</v>
      </c>
      <c r="AH160" s="97"/>
      <c r="AI160" s="72"/>
      <c r="AJ160" s="72"/>
      <c r="AK160" s="72"/>
      <c r="AL160" s="72"/>
      <c r="AM160" s="72"/>
      <c r="AN160" s="72"/>
      <c r="AO160" s="92"/>
      <c r="AP160" s="102"/>
      <c r="AQ160" s="72"/>
    </row>
    <row r="161" spans="1:43">
      <c r="A161" s="14" t="str">
        <f>'data organization'!S162</f>
        <v>159:17:3.2:HI</v>
      </c>
      <c r="B161">
        <v>16.201496124267578</v>
      </c>
      <c r="C161">
        <v>16.231998443603516</v>
      </c>
      <c r="D161">
        <v>16.201997756958008</v>
      </c>
      <c r="E161">
        <v>16.201997756958008</v>
      </c>
      <c r="F161">
        <v>16.201997756958008</v>
      </c>
      <c r="G161">
        <v>16.209503173828125</v>
      </c>
      <c r="H161">
        <v>16.194496154785156</v>
      </c>
      <c r="I161">
        <v>16.201997756958008</v>
      </c>
      <c r="J161">
        <v>16.221996307373047</v>
      </c>
      <c r="K161">
        <v>16.212001800537109</v>
      </c>
      <c r="L161">
        <v>16.201997756958008</v>
      </c>
      <c r="M161">
        <v>16.212001800537109</v>
      </c>
      <c r="N161">
        <v>16.201997756958008</v>
      </c>
      <c r="O161">
        <v>16.201997756958008</v>
      </c>
      <c r="P161">
        <v>16.201997756958008</v>
      </c>
      <c r="Q161">
        <v>16.191997528076172</v>
      </c>
      <c r="R161">
        <v>16.191997528076172</v>
      </c>
      <c r="S161">
        <v>16.242002487182617</v>
      </c>
      <c r="T161">
        <v>16.252002716064453</v>
      </c>
      <c r="U161">
        <v>16.212001800537109</v>
      </c>
      <c r="V161">
        <v>16.201997756958008</v>
      </c>
      <c r="W161">
        <v>16.212001800537109</v>
      </c>
      <c r="X161">
        <v>16.249500274658203</v>
      </c>
      <c r="Y161"/>
      <c r="Z161">
        <v>16.212001800537109</v>
      </c>
      <c r="AA161">
        <v>16.201997756958008</v>
      </c>
      <c r="AB161">
        <v>16.214502334594727</v>
      </c>
      <c r="AC161">
        <v>16.221996307373047</v>
      </c>
      <c r="AD161">
        <v>16.212001800537109</v>
      </c>
      <c r="AE161">
        <v>16.221996307373047</v>
      </c>
      <c r="AF161">
        <v>16.221996307373047</v>
      </c>
      <c r="AG161">
        <v>16.231998443603516</v>
      </c>
      <c r="AH161" s="97">
        <f t="shared" ref="AH161" si="130">AH158-0.02</f>
        <v>3.1999999999999997</v>
      </c>
      <c r="AI161" s="72">
        <f t="shared" ref="AI161" si="131">STDEV(B161:AG161)</f>
        <v>1.5624605179332536E-2</v>
      </c>
      <c r="AJ161" s="72">
        <f t="shared" si="51"/>
        <v>16.189191118393424</v>
      </c>
      <c r="AK161" s="72">
        <f t="shared" ref="AK161" si="132">AVERAGE(B161:AG161)</f>
        <v>16.212628026162424</v>
      </c>
      <c r="AL161" s="72">
        <f t="shared" ref="AL161" si="133">AK161+1.5*AI161</f>
        <v>16.236064933931424</v>
      </c>
      <c r="AM161" s="72">
        <f>AK161-AK164</f>
        <v>9.3644542078816784E-2</v>
      </c>
      <c r="AN161" s="72">
        <f t="shared" ref="AN161" si="134">AK161/AK503</f>
        <v>4.1131791565670328</v>
      </c>
      <c r="AO161" s="92">
        <f t="shared" ref="AO161" si="135">AN161/AO$1-1</f>
        <v>4.8200018569732883E-4</v>
      </c>
      <c r="AP161" s="102">
        <f t="shared" ref="AP161" si="136">AI161/AK161</f>
        <v>9.6373056571204924E-4</v>
      </c>
      <c r="AQ161" s="72">
        <f t="shared" ref="AQ161" si="137">MAX(B161:AG163)-MIN(B161:AG163)</f>
        <v>6.000518798828125E-2</v>
      </c>
    </row>
    <row r="162" spans="1:43">
      <c r="A162" s="14" t="str">
        <f>'data organization'!S163</f>
        <v>160:17:3.2:LO</v>
      </c>
      <c r="B162">
        <v>16.201496124267578</v>
      </c>
      <c r="C162">
        <v>16.231998443603516</v>
      </c>
      <c r="D162">
        <v>16.201997756958008</v>
      </c>
      <c r="E162">
        <v>16.201997756958008</v>
      </c>
      <c r="F162">
        <v>16.201997756958008</v>
      </c>
      <c r="G162">
        <v>16.209503173828125</v>
      </c>
      <c r="H162">
        <v>16.194496154785156</v>
      </c>
      <c r="I162">
        <v>16.201997756958008</v>
      </c>
      <c r="J162">
        <v>16.221996307373047</v>
      </c>
      <c r="K162">
        <v>16.212001800537109</v>
      </c>
      <c r="L162">
        <v>16.201997756958008</v>
      </c>
      <c r="M162">
        <v>16.212001800537109</v>
      </c>
      <c r="N162">
        <v>16.201997756958008</v>
      </c>
      <c r="O162">
        <v>16.201997756958008</v>
      </c>
      <c r="P162">
        <v>16.201997756958008</v>
      </c>
      <c r="Q162">
        <v>16.191997528076172</v>
      </c>
      <c r="R162">
        <v>16.191997528076172</v>
      </c>
      <c r="S162">
        <v>16.242002487182617</v>
      </c>
      <c r="T162">
        <v>16.252002716064453</v>
      </c>
      <c r="U162">
        <v>16.212001800537109</v>
      </c>
      <c r="V162">
        <v>16.201997756958008</v>
      </c>
      <c r="W162">
        <v>16.212001800537109</v>
      </c>
      <c r="X162">
        <v>16.249500274658203</v>
      </c>
      <c r="Y162"/>
      <c r="Z162">
        <v>16.212001800537109</v>
      </c>
      <c r="AA162">
        <v>16.201997756958008</v>
      </c>
      <c r="AB162">
        <v>16.214502334594727</v>
      </c>
      <c r="AC162">
        <v>16.221996307373047</v>
      </c>
      <c r="AD162">
        <v>16.212001800537109</v>
      </c>
      <c r="AE162">
        <v>16.221996307373047</v>
      </c>
      <c r="AF162">
        <v>16.221996307373047</v>
      </c>
      <c r="AG162">
        <v>16.231998443603516</v>
      </c>
      <c r="AH162" s="97"/>
      <c r="AI162" s="72"/>
      <c r="AJ162" s="72"/>
      <c r="AK162" s="72"/>
      <c r="AL162" s="72"/>
      <c r="AM162" s="72"/>
      <c r="AN162" s="72"/>
      <c r="AO162" s="92"/>
      <c r="AP162" s="102"/>
      <c r="AQ162" s="72"/>
    </row>
    <row r="163" spans="1:43">
      <c r="A163" s="14" t="str">
        <f>'data organization'!S164</f>
        <v>161:17:3.2:HS</v>
      </c>
      <c r="B163">
        <v>16.201496124267578</v>
      </c>
      <c r="C163">
        <v>16.231998443603516</v>
      </c>
      <c r="D163">
        <v>16.201997756958008</v>
      </c>
      <c r="E163">
        <v>16.201997756958008</v>
      </c>
      <c r="F163">
        <v>16.201997756958008</v>
      </c>
      <c r="G163">
        <v>16.209503173828125</v>
      </c>
      <c r="H163">
        <v>16.194496154785156</v>
      </c>
      <c r="I163">
        <v>16.201997756958008</v>
      </c>
      <c r="J163">
        <v>16.221996307373047</v>
      </c>
      <c r="K163">
        <v>16.212001800537109</v>
      </c>
      <c r="L163">
        <v>16.201997756958008</v>
      </c>
      <c r="M163">
        <v>16.212001800537109</v>
      </c>
      <c r="N163">
        <v>16.201997756958008</v>
      </c>
      <c r="O163">
        <v>16.201997756958008</v>
      </c>
      <c r="P163">
        <v>16.201997756958008</v>
      </c>
      <c r="Q163">
        <v>16.191997528076172</v>
      </c>
      <c r="R163">
        <v>16.191997528076172</v>
      </c>
      <c r="S163">
        <v>16.242002487182617</v>
      </c>
      <c r="T163">
        <v>16.252002716064453</v>
      </c>
      <c r="U163">
        <v>16.212001800537109</v>
      </c>
      <c r="V163">
        <v>16.201997756958008</v>
      </c>
      <c r="W163">
        <v>16.212001800537109</v>
      </c>
      <c r="X163">
        <v>16.249500274658203</v>
      </c>
      <c r="Y163"/>
      <c r="Z163">
        <v>16.212001800537109</v>
      </c>
      <c r="AA163">
        <v>16.201997756958008</v>
      </c>
      <c r="AB163">
        <v>16.214502334594727</v>
      </c>
      <c r="AC163">
        <v>16.221996307373047</v>
      </c>
      <c r="AD163">
        <v>16.212001800537109</v>
      </c>
      <c r="AE163">
        <v>16.221996307373047</v>
      </c>
      <c r="AF163">
        <v>16.221996307373047</v>
      </c>
      <c r="AG163">
        <v>16.231998443603516</v>
      </c>
      <c r="AH163" s="97"/>
      <c r="AI163" s="72"/>
      <c r="AJ163" s="72"/>
      <c r="AK163" s="72"/>
      <c r="AL163" s="72"/>
      <c r="AM163" s="72"/>
      <c r="AN163" s="72"/>
      <c r="AO163" s="92"/>
      <c r="AP163" s="102"/>
      <c r="AQ163" s="72"/>
    </row>
    <row r="164" spans="1:43">
      <c r="A164" s="14" t="str">
        <f>'data organization'!S165</f>
        <v>162:17:3.18:HI</v>
      </c>
      <c r="B164">
        <v>16.101999282836914</v>
      </c>
      <c r="C164">
        <v>16.135499954223633</v>
      </c>
      <c r="D164">
        <v>16.11199951171875</v>
      </c>
      <c r="E164">
        <v>16.11199951171875</v>
      </c>
      <c r="F164">
        <v>16.11199951171875</v>
      </c>
      <c r="G164">
        <v>16.11199951171875</v>
      </c>
      <c r="H164">
        <v>16.101999282836914</v>
      </c>
      <c r="I164">
        <v>16.11199951171875</v>
      </c>
      <c r="J164">
        <v>16.121999740600586</v>
      </c>
      <c r="K164">
        <v>16.118999481201172</v>
      </c>
      <c r="L164">
        <v>16.104497909545898</v>
      </c>
      <c r="M164">
        <v>16.121999740600586</v>
      </c>
      <c r="N164">
        <v>16.101999282836914</v>
      </c>
      <c r="O164">
        <v>16.101999282836914</v>
      </c>
      <c r="P164">
        <v>16.110998153686523</v>
      </c>
      <c r="Q164">
        <v>16.101999282836914</v>
      </c>
      <c r="R164">
        <v>16.093999862670898</v>
      </c>
      <c r="S164">
        <v>16.156497955322266</v>
      </c>
      <c r="T164">
        <v>16.161998748779297</v>
      </c>
      <c r="U164">
        <v>16.11199951171875</v>
      </c>
      <c r="V164">
        <v>16.11199951171875</v>
      </c>
      <c r="W164">
        <v>16.114498138427734</v>
      </c>
      <c r="X164">
        <v>16.161005020141602</v>
      </c>
      <c r="Y164"/>
      <c r="Z164">
        <v>16.118499755859375</v>
      </c>
      <c r="AA164">
        <v>16.11199951171875</v>
      </c>
      <c r="AB164">
        <v>16.121999740600586</v>
      </c>
      <c r="AC164">
        <v>16.121999740600586</v>
      </c>
      <c r="AD164">
        <v>16.121999740600586</v>
      </c>
      <c r="AE164">
        <v>16.124502182006836</v>
      </c>
      <c r="AF164">
        <v>16.131999969482422</v>
      </c>
      <c r="AG164">
        <v>16.139499664306641</v>
      </c>
      <c r="AH164" s="97">
        <f t="shared" ref="AH164" si="138">AH161-0.02</f>
        <v>3.1799999999999997</v>
      </c>
      <c r="AI164" s="72">
        <f t="shared" ref="AI164" si="139">STDEV(B164:AG164)</f>
        <v>1.7042293584901381E-2</v>
      </c>
      <c r="AJ164" s="72">
        <f t="shared" si="51"/>
        <v>16.093420043706256</v>
      </c>
      <c r="AK164" s="72">
        <f t="shared" ref="AK164" si="140">AVERAGE(B164:AG164)</f>
        <v>16.118983484083607</v>
      </c>
      <c r="AL164" s="72">
        <f t="shared" ref="AL164" si="141">AK164+1.5*AI164</f>
        <v>16.144546924460958</v>
      </c>
      <c r="AM164" s="72">
        <f>AK164-AK167</f>
        <v>9.6919152044481649E-2</v>
      </c>
      <c r="AN164" s="72">
        <f t="shared" ref="AN164" si="142">AK164/AK506</f>
        <v>4.1141523323343128</v>
      </c>
      <c r="AO164" s="92">
        <f t="shared" ref="AO164" si="143">AN164/AO$1-1</f>
        <v>7.1871363802200605E-4</v>
      </c>
      <c r="AP164" s="102">
        <f t="shared" ref="AP164" si="144">AI164/AK164</f>
        <v>1.0572809136338826E-3</v>
      </c>
      <c r="AQ164" s="72">
        <f t="shared" ref="AQ164" si="145">MAX(B164:AG166)-MIN(B164:AG166)</f>
        <v>6.7998886108398438E-2</v>
      </c>
    </row>
    <row r="165" spans="1:43">
      <c r="A165" s="14" t="str">
        <f>'data organization'!S166</f>
        <v>163:17:3.18:LO</v>
      </c>
      <c r="B165">
        <v>16.101999282836914</v>
      </c>
      <c r="C165">
        <v>16.135499954223633</v>
      </c>
      <c r="D165">
        <v>16.11199951171875</v>
      </c>
      <c r="E165">
        <v>16.11199951171875</v>
      </c>
      <c r="F165">
        <v>16.11199951171875</v>
      </c>
      <c r="G165">
        <v>16.11199951171875</v>
      </c>
      <c r="H165">
        <v>16.101999282836914</v>
      </c>
      <c r="I165">
        <v>16.11199951171875</v>
      </c>
      <c r="J165">
        <v>16.121999740600586</v>
      </c>
      <c r="K165">
        <v>16.118999481201172</v>
      </c>
      <c r="L165">
        <v>16.104497909545898</v>
      </c>
      <c r="M165">
        <v>16.121999740600586</v>
      </c>
      <c r="N165">
        <v>16.101999282836914</v>
      </c>
      <c r="O165">
        <v>16.101999282836914</v>
      </c>
      <c r="P165">
        <v>16.110998153686523</v>
      </c>
      <c r="Q165">
        <v>16.101999282836914</v>
      </c>
      <c r="R165">
        <v>16.093999862670898</v>
      </c>
      <c r="S165">
        <v>16.156497955322266</v>
      </c>
      <c r="T165">
        <v>16.161998748779297</v>
      </c>
      <c r="U165">
        <v>16.11199951171875</v>
      </c>
      <c r="V165">
        <v>16.11199951171875</v>
      </c>
      <c r="W165">
        <v>16.114498138427734</v>
      </c>
      <c r="X165">
        <v>16.161005020141602</v>
      </c>
      <c r="Y165"/>
      <c r="Z165">
        <v>16.118499755859375</v>
      </c>
      <c r="AA165">
        <v>16.11199951171875</v>
      </c>
      <c r="AB165">
        <v>16.121999740600586</v>
      </c>
      <c r="AC165">
        <v>16.121999740600586</v>
      </c>
      <c r="AD165">
        <v>16.121999740600586</v>
      </c>
      <c r="AE165">
        <v>16.124502182006836</v>
      </c>
      <c r="AF165">
        <v>16.131999969482422</v>
      </c>
      <c r="AG165">
        <v>16.139499664306641</v>
      </c>
      <c r="AH165" s="97"/>
      <c r="AI165" s="72"/>
      <c r="AJ165" s="72"/>
      <c r="AK165" s="72"/>
      <c r="AL165" s="72"/>
      <c r="AM165" s="72"/>
      <c r="AN165" s="72"/>
      <c r="AO165" s="92"/>
      <c r="AP165" s="102"/>
      <c r="AQ165" s="72"/>
    </row>
    <row r="166" spans="1:43">
      <c r="A166" s="14" t="str">
        <f>'data organization'!S167</f>
        <v>164:17:3.18:HS</v>
      </c>
      <c r="B166">
        <v>16.101999282836914</v>
      </c>
      <c r="C166">
        <v>16.135499954223633</v>
      </c>
      <c r="D166">
        <v>16.11199951171875</v>
      </c>
      <c r="E166">
        <v>16.11199951171875</v>
      </c>
      <c r="F166">
        <v>16.11199951171875</v>
      </c>
      <c r="G166">
        <v>16.11199951171875</v>
      </c>
      <c r="H166">
        <v>16.101999282836914</v>
      </c>
      <c r="I166">
        <v>16.11199951171875</v>
      </c>
      <c r="J166">
        <v>16.121999740600586</v>
      </c>
      <c r="K166">
        <v>16.118999481201172</v>
      </c>
      <c r="L166">
        <v>16.104497909545898</v>
      </c>
      <c r="M166">
        <v>16.121999740600586</v>
      </c>
      <c r="N166">
        <v>16.101999282836914</v>
      </c>
      <c r="O166">
        <v>16.101999282836914</v>
      </c>
      <c r="P166">
        <v>16.110998153686523</v>
      </c>
      <c r="Q166">
        <v>16.101999282836914</v>
      </c>
      <c r="R166">
        <v>16.093999862670898</v>
      </c>
      <c r="S166">
        <v>16.156497955322266</v>
      </c>
      <c r="T166">
        <v>16.161998748779297</v>
      </c>
      <c r="U166">
        <v>16.11199951171875</v>
      </c>
      <c r="V166">
        <v>16.11199951171875</v>
      </c>
      <c r="W166">
        <v>16.114498138427734</v>
      </c>
      <c r="X166">
        <v>16.161005020141602</v>
      </c>
      <c r="Y166"/>
      <c r="Z166">
        <v>16.118499755859375</v>
      </c>
      <c r="AA166">
        <v>16.11199951171875</v>
      </c>
      <c r="AB166">
        <v>16.121999740600586</v>
      </c>
      <c r="AC166">
        <v>16.121999740600586</v>
      </c>
      <c r="AD166">
        <v>16.121999740600586</v>
      </c>
      <c r="AE166">
        <v>16.124502182006836</v>
      </c>
      <c r="AF166">
        <v>16.131999969482422</v>
      </c>
      <c r="AG166">
        <v>16.139499664306641</v>
      </c>
      <c r="AH166" s="97"/>
      <c r="AI166" s="72"/>
      <c r="AJ166" s="72"/>
      <c r="AK166" s="72"/>
      <c r="AL166" s="72"/>
      <c r="AM166" s="72"/>
      <c r="AN166" s="72"/>
      <c r="AO166" s="92"/>
      <c r="AP166" s="102"/>
      <c r="AQ166" s="72"/>
    </row>
    <row r="167" spans="1:43">
      <c r="A167" s="14" t="str">
        <f>'data organization'!S168</f>
        <v>165:17:3.16:HI</v>
      </c>
      <c r="B167">
        <v>16.007001876831055</v>
      </c>
      <c r="C167">
        <v>16.041996002197266</v>
      </c>
      <c r="D167">
        <v>16.011997222900391</v>
      </c>
      <c r="E167">
        <v>16.011997222900391</v>
      </c>
      <c r="F167">
        <v>16.011997222900391</v>
      </c>
      <c r="G167">
        <v>16.011997222900391</v>
      </c>
      <c r="H167">
        <v>16.002002716064453</v>
      </c>
      <c r="I167">
        <v>16.011997222900391</v>
      </c>
      <c r="J167">
        <v>16.032001495361328</v>
      </c>
      <c r="K167">
        <v>16.022001266479492</v>
      </c>
      <c r="L167">
        <v>16.011997222900391</v>
      </c>
      <c r="M167">
        <v>16.022001266479492</v>
      </c>
      <c r="N167">
        <v>16.00450325012207</v>
      </c>
      <c r="O167">
        <v>16.011997222900391</v>
      </c>
      <c r="P167">
        <v>16.011997222900391</v>
      </c>
      <c r="Q167">
        <v>16.002002716064453</v>
      </c>
      <c r="R167">
        <v>16.002002716064453</v>
      </c>
      <c r="S167">
        <v>16.056501388549805</v>
      </c>
      <c r="T167">
        <v>16.067001342773438</v>
      </c>
      <c r="U167">
        <v>16.022001266479492</v>
      </c>
      <c r="V167">
        <v>16.011997222900391</v>
      </c>
      <c r="W167">
        <v>16.022001266479492</v>
      </c>
      <c r="X167">
        <v>16.059501647949219</v>
      </c>
      <c r="Y167"/>
      <c r="Z167">
        <v>16.022001266479492</v>
      </c>
      <c r="AA167">
        <v>16.011997222900391</v>
      </c>
      <c r="AB167">
        <v>16.022001266479492</v>
      </c>
      <c r="AC167">
        <v>16.029499053955078</v>
      </c>
      <c r="AD167">
        <v>16.022001266479492</v>
      </c>
      <c r="AE167">
        <v>16.032001495361328</v>
      </c>
      <c r="AF167">
        <v>16.032001495361328</v>
      </c>
      <c r="AG167">
        <v>16.041996002197266</v>
      </c>
      <c r="AH167" s="97">
        <f t="shared" ref="AH167" si="146">AH164-0.02</f>
        <v>3.1599999999999997</v>
      </c>
      <c r="AI167" s="72">
        <f t="shared" ref="AI167" si="147">STDEV(B167:AG167)</f>
        <v>1.6841444187025902E-2</v>
      </c>
      <c r="AJ167" s="72">
        <f t="shared" si="51"/>
        <v>15.996802165758586</v>
      </c>
      <c r="AK167" s="72">
        <f t="shared" ref="AK167" si="148">AVERAGE(B167:AG167)</f>
        <v>16.022064332039125</v>
      </c>
      <c r="AL167" s="72">
        <f t="shared" ref="AL167" si="149">AK167+1.5*AI167</f>
        <v>16.047326498319663</v>
      </c>
      <c r="AM167" s="72">
        <f>AK167-AK170</f>
        <v>9.8902210112541411E-2</v>
      </c>
      <c r="AN167" s="72">
        <f t="shared" ref="AN167" si="150">AK167/AK509</f>
        <v>4.115166177039252</v>
      </c>
      <c r="AO167" s="92">
        <f t="shared" ref="AO167" si="151">AN167/AO$1-1</f>
        <v>9.6531932663035391E-4</v>
      </c>
      <c r="AP167" s="102">
        <f t="shared" ref="AP167" si="152">AI167/AK167</f>
        <v>1.0511407168268744E-3</v>
      </c>
      <c r="AQ167" s="72">
        <f t="shared" ref="AQ167" si="153">MAX(B167:AG169)-MIN(B167:AG169)</f>
        <v>6.4998626708984375E-2</v>
      </c>
    </row>
    <row r="168" spans="1:43">
      <c r="A168" s="14" t="str">
        <f>'data organization'!S169</f>
        <v>166:17:3.16:LO</v>
      </c>
      <c r="B168">
        <v>16.007001876831055</v>
      </c>
      <c r="C168">
        <v>16.041996002197266</v>
      </c>
      <c r="D168">
        <v>16.011997222900391</v>
      </c>
      <c r="E168">
        <v>16.011997222900391</v>
      </c>
      <c r="F168">
        <v>16.011997222900391</v>
      </c>
      <c r="G168">
        <v>16.011997222900391</v>
      </c>
      <c r="H168">
        <v>16.002002716064453</v>
      </c>
      <c r="I168">
        <v>16.011997222900391</v>
      </c>
      <c r="J168">
        <v>16.032001495361328</v>
      </c>
      <c r="K168">
        <v>16.022001266479492</v>
      </c>
      <c r="L168">
        <v>16.011997222900391</v>
      </c>
      <c r="M168">
        <v>16.022001266479492</v>
      </c>
      <c r="N168">
        <v>16.00450325012207</v>
      </c>
      <c r="O168">
        <v>16.011997222900391</v>
      </c>
      <c r="P168">
        <v>16.011997222900391</v>
      </c>
      <c r="Q168">
        <v>16.002002716064453</v>
      </c>
      <c r="R168">
        <v>16.002002716064453</v>
      </c>
      <c r="S168">
        <v>16.056501388549805</v>
      </c>
      <c r="T168">
        <v>16.067001342773438</v>
      </c>
      <c r="U168">
        <v>16.022001266479492</v>
      </c>
      <c r="V168">
        <v>16.011997222900391</v>
      </c>
      <c r="W168">
        <v>16.022001266479492</v>
      </c>
      <c r="X168">
        <v>16.059501647949219</v>
      </c>
      <c r="Y168"/>
      <c r="Z168">
        <v>16.022001266479492</v>
      </c>
      <c r="AA168">
        <v>16.011997222900391</v>
      </c>
      <c r="AB168">
        <v>16.022001266479492</v>
      </c>
      <c r="AC168">
        <v>16.029499053955078</v>
      </c>
      <c r="AD168">
        <v>16.022001266479492</v>
      </c>
      <c r="AE168">
        <v>16.032001495361328</v>
      </c>
      <c r="AF168">
        <v>16.032001495361328</v>
      </c>
      <c r="AG168">
        <v>16.041996002197266</v>
      </c>
      <c r="AH168" s="97"/>
      <c r="AI168" s="72"/>
      <c r="AJ168" s="72"/>
      <c r="AK168" s="72"/>
      <c r="AL168" s="72"/>
      <c r="AM168" s="72"/>
      <c r="AN168" s="72"/>
      <c r="AO168" s="92"/>
      <c r="AP168" s="102"/>
      <c r="AQ168" s="72"/>
    </row>
    <row r="169" spans="1:43">
      <c r="A169" s="14" t="str">
        <f>'data organization'!S170</f>
        <v>167:17:3.16:HS</v>
      </c>
      <c r="B169">
        <v>16.007001876831055</v>
      </c>
      <c r="C169">
        <v>16.041996002197266</v>
      </c>
      <c r="D169">
        <v>16.011997222900391</v>
      </c>
      <c r="E169">
        <v>16.011997222900391</v>
      </c>
      <c r="F169">
        <v>16.011997222900391</v>
      </c>
      <c r="G169">
        <v>16.011997222900391</v>
      </c>
      <c r="H169">
        <v>16.002002716064453</v>
      </c>
      <c r="I169">
        <v>16.011997222900391</v>
      </c>
      <c r="J169">
        <v>16.032001495361328</v>
      </c>
      <c r="K169">
        <v>16.022001266479492</v>
      </c>
      <c r="L169">
        <v>16.011997222900391</v>
      </c>
      <c r="M169">
        <v>16.022001266479492</v>
      </c>
      <c r="N169">
        <v>16.00450325012207</v>
      </c>
      <c r="O169">
        <v>16.011997222900391</v>
      </c>
      <c r="P169">
        <v>16.011997222900391</v>
      </c>
      <c r="Q169">
        <v>16.002002716064453</v>
      </c>
      <c r="R169">
        <v>16.002002716064453</v>
      </c>
      <c r="S169">
        <v>16.056501388549805</v>
      </c>
      <c r="T169">
        <v>16.067001342773438</v>
      </c>
      <c r="U169">
        <v>16.022001266479492</v>
      </c>
      <c r="V169">
        <v>16.011997222900391</v>
      </c>
      <c r="W169">
        <v>16.022001266479492</v>
      </c>
      <c r="X169">
        <v>16.059501647949219</v>
      </c>
      <c r="Y169"/>
      <c r="Z169">
        <v>16.022001266479492</v>
      </c>
      <c r="AA169">
        <v>16.011997222900391</v>
      </c>
      <c r="AB169">
        <v>16.022001266479492</v>
      </c>
      <c r="AC169">
        <v>16.029499053955078</v>
      </c>
      <c r="AD169">
        <v>16.022001266479492</v>
      </c>
      <c r="AE169">
        <v>16.032001495361328</v>
      </c>
      <c r="AF169">
        <v>16.032001495361328</v>
      </c>
      <c r="AG169">
        <v>16.041996002197266</v>
      </c>
      <c r="AH169" s="97"/>
      <c r="AI169" s="72"/>
      <c r="AJ169" s="72"/>
      <c r="AK169" s="72"/>
      <c r="AL169" s="72"/>
      <c r="AM169" s="72"/>
      <c r="AN169" s="72"/>
      <c r="AO169" s="92"/>
      <c r="AP169" s="102"/>
      <c r="AQ169" s="72"/>
    </row>
    <row r="170" spans="1:43">
      <c r="A170" s="14" t="str">
        <f>'data organization'!S171</f>
        <v>168:17:3.14:HI</v>
      </c>
      <c r="B170">
        <v>15.907504081726074</v>
      </c>
      <c r="C170">
        <v>15.941998481750488</v>
      </c>
      <c r="D170">
        <v>15.913998603820801</v>
      </c>
      <c r="E170">
        <v>15.911999702453613</v>
      </c>
      <c r="F170">
        <v>15.915498733520508</v>
      </c>
      <c r="G170">
        <v>15.921998977661133</v>
      </c>
      <c r="H170">
        <v>15.902005195617676</v>
      </c>
      <c r="I170">
        <v>15.911999702453613</v>
      </c>
      <c r="J170">
        <v>15.932003974914551</v>
      </c>
      <c r="K170">
        <v>15.921998977661133</v>
      </c>
      <c r="L170">
        <v>15.911999702453613</v>
      </c>
      <c r="M170">
        <v>15.921998977661133</v>
      </c>
      <c r="N170">
        <v>15.911999702453613</v>
      </c>
      <c r="O170">
        <v>15.911999702453613</v>
      </c>
      <c r="P170">
        <v>15.911999702453613</v>
      </c>
      <c r="Q170">
        <v>15.902005195617676</v>
      </c>
      <c r="R170">
        <v>15.902005195617676</v>
      </c>
      <c r="S170">
        <v>15.951997756958008</v>
      </c>
      <c r="T170">
        <v>15.964503288269043</v>
      </c>
      <c r="U170">
        <v>15.921998977661133</v>
      </c>
      <c r="V170">
        <v>15.911999702453613</v>
      </c>
      <c r="W170">
        <v>15.921998977661133</v>
      </c>
      <c r="X170">
        <v>15.962002754211426</v>
      </c>
      <c r="Y170"/>
      <c r="Z170">
        <v>15.921998977661133</v>
      </c>
      <c r="AA170">
        <v>15.914497375488281</v>
      </c>
      <c r="AB170">
        <v>15.932003974914551</v>
      </c>
      <c r="AC170">
        <v>15.932003974914551</v>
      </c>
      <c r="AD170">
        <v>15.921998977661133</v>
      </c>
      <c r="AE170">
        <v>15.932003974914551</v>
      </c>
      <c r="AF170">
        <v>15.932003974914551</v>
      </c>
      <c r="AG170">
        <v>15.941998481750488</v>
      </c>
      <c r="AH170" s="97">
        <f t="shared" ref="AH170" si="154">AH167-0.02</f>
        <v>3.1399999999999997</v>
      </c>
      <c r="AI170" s="72">
        <f t="shared" ref="AI170" si="155">STDEV(B170:AG170)</f>
        <v>1.6162872214194626E-2</v>
      </c>
      <c r="AJ170" s="72">
        <f t="shared" si="51"/>
        <v>15.898917813605292</v>
      </c>
      <c r="AK170" s="72">
        <f t="shared" ref="AK170" si="156">AVERAGE(B170:AG170)</f>
        <v>15.923162121926584</v>
      </c>
      <c r="AL170" s="72">
        <f t="shared" ref="AL170" si="157">AK170+1.5*AI170</f>
        <v>15.947406430247876</v>
      </c>
      <c r="AM170" s="72">
        <f>AK170-AK173</f>
        <v>9.9194742018175575E-2</v>
      </c>
      <c r="AN170" s="72">
        <f t="shared" ref="AN170" si="158">AK170/AK512</f>
        <v>4.1139628545081379</v>
      </c>
      <c r="AO170" s="92">
        <f t="shared" ref="AO170" si="159">AN170/AO$1-1</f>
        <v>6.7262540619283939E-4</v>
      </c>
      <c r="AP170" s="102">
        <f t="shared" ref="AP170" si="160">AI170/AK170</f>
        <v>1.0150541764526754E-3</v>
      </c>
      <c r="AQ170" s="72">
        <f t="shared" ref="AQ170" si="161">MAX(B170:AG172)-MIN(B170:AG172)</f>
        <v>6.2498092651367188E-2</v>
      </c>
    </row>
    <row r="171" spans="1:43">
      <c r="A171" s="14" t="str">
        <f>'data organization'!S172</f>
        <v>169:17:3.14:LO</v>
      </c>
      <c r="B171">
        <v>15.907504081726074</v>
      </c>
      <c r="C171">
        <v>15.941998481750488</v>
      </c>
      <c r="D171">
        <v>15.913998603820801</v>
      </c>
      <c r="E171">
        <v>15.911999702453613</v>
      </c>
      <c r="F171">
        <v>15.915498733520508</v>
      </c>
      <c r="G171">
        <v>15.921998977661133</v>
      </c>
      <c r="H171">
        <v>15.902005195617676</v>
      </c>
      <c r="I171">
        <v>15.911999702453613</v>
      </c>
      <c r="J171">
        <v>15.932003974914551</v>
      </c>
      <c r="K171">
        <v>15.921998977661133</v>
      </c>
      <c r="L171">
        <v>15.911999702453613</v>
      </c>
      <c r="M171">
        <v>15.921998977661133</v>
      </c>
      <c r="N171">
        <v>15.911999702453613</v>
      </c>
      <c r="O171">
        <v>15.911999702453613</v>
      </c>
      <c r="P171">
        <v>15.911999702453613</v>
      </c>
      <c r="Q171">
        <v>15.902005195617676</v>
      </c>
      <c r="R171">
        <v>15.902005195617676</v>
      </c>
      <c r="S171">
        <v>15.951997756958008</v>
      </c>
      <c r="T171">
        <v>15.964503288269043</v>
      </c>
      <c r="U171">
        <v>15.921998977661133</v>
      </c>
      <c r="V171">
        <v>15.911999702453613</v>
      </c>
      <c r="W171">
        <v>15.921998977661133</v>
      </c>
      <c r="X171">
        <v>15.962002754211426</v>
      </c>
      <c r="Y171"/>
      <c r="Z171">
        <v>15.921998977661133</v>
      </c>
      <c r="AA171">
        <v>15.914497375488281</v>
      </c>
      <c r="AB171">
        <v>15.932003974914551</v>
      </c>
      <c r="AC171">
        <v>15.932003974914551</v>
      </c>
      <c r="AD171">
        <v>15.921998977661133</v>
      </c>
      <c r="AE171">
        <v>15.932003974914551</v>
      </c>
      <c r="AF171">
        <v>15.932003974914551</v>
      </c>
      <c r="AG171">
        <v>15.941998481750488</v>
      </c>
      <c r="AH171" s="97"/>
      <c r="AI171" s="72"/>
      <c r="AJ171" s="72"/>
      <c r="AK171" s="72"/>
      <c r="AL171" s="72"/>
      <c r="AM171" s="72"/>
      <c r="AN171" s="72"/>
      <c r="AO171" s="92"/>
      <c r="AP171" s="102"/>
      <c r="AQ171" s="72"/>
    </row>
    <row r="172" spans="1:43">
      <c r="A172" s="14" t="str">
        <f>'data organization'!S173</f>
        <v>170:17:3.14:HS</v>
      </c>
      <c r="B172">
        <v>15.907504081726074</v>
      </c>
      <c r="C172">
        <v>15.941998481750488</v>
      </c>
      <c r="D172">
        <v>15.913998603820801</v>
      </c>
      <c r="E172">
        <v>15.911999702453613</v>
      </c>
      <c r="F172">
        <v>15.915498733520508</v>
      </c>
      <c r="G172">
        <v>15.921998977661133</v>
      </c>
      <c r="H172">
        <v>15.902005195617676</v>
      </c>
      <c r="I172">
        <v>15.911999702453613</v>
      </c>
      <c r="J172">
        <v>15.932003974914551</v>
      </c>
      <c r="K172">
        <v>15.921998977661133</v>
      </c>
      <c r="L172">
        <v>15.911999702453613</v>
      </c>
      <c r="M172">
        <v>15.921998977661133</v>
      </c>
      <c r="N172">
        <v>15.911999702453613</v>
      </c>
      <c r="O172">
        <v>15.911999702453613</v>
      </c>
      <c r="P172">
        <v>15.911999702453613</v>
      </c>
      <c r="Q172">
        <v>15.902005195617676</v>
      </c>
      <c r="R172">
        <v>15.902005195617676</v>
      </c>
      <c r="S172">
        <v>15.951997756958008</v>
      </c>
      <c r="T172">
        <v>15.964503288269043</v>
      </c>
      <c r="U172">
        <v>15.921998977661133</v>
      </c>
      <c r="V172">
        <v>15.911999702453613</v>
      </c>
      <c r="W172">
        <v>15.921998977661133</v>
      </c>
      <c r="X172">
        <v>15.962002754211426</v>
      </c>
      <c r="Y172"/>
      <c r="Z172">
        <v>15.921998977661133</v>
      </c>
      <c r="AA172">
        <v>15.914497375488281</v>
      </c>
      <c r="AB172">
        <v>15.932003974914551</v>
      </c>
      <c r="AC172">
        <v>15.932003974914551</v>
      </c>
      <c r="AD172">
        <v>15.921998977661133</v>
      </c>
      <c r="AE172">
        <v>15.932003974914551</v>
      </c>
      <c r="AF172">
        <v>15.932003974914551</v>
      </c>
      <c r="AG172">
        <v>15.941998481750488</v>
      </c>
      <c r="AH172" s="97"/>
      <c r="AI172" s="72"/>
      <c r="AJ172" s="72"/>
      <c r="AK172" s="72"/>
      <c r="AL172" s="72"/>
      <c r="AM172" s="72"/>
      <c r="AN172" s="72"/>
      <c r="AO172" s="92"/>
      <c r="AP172" s="102"/>
      <c r="AQ172" s="72"/>
    </row>
    <row r="173" spans="1:43">
      <c r="A173" s="14" t="str">
        <f>'data organization'!S174</f>
        <v>171:17:3.12:HI</v>
      </c>
      <c r="B173">
        <v>15.811999320983887</v>
      </c>
      <c r="C173">
        <v>15.842000007629395</v>
      </c>
      <c r="D173">
        <v>15.811999320983887</v>
      </c>
      <c r="E173">
        <v>15.811999320983887</v>
      </c>
      <c r="F173">
        <v>15.81550121307373</v>
      </c>
      <c r="G173">
        <v>15.822000503540039</v>
      </c>
      <c r="H173">
        <v>15.802000045776367</v>
      </c>
      <c r="I173">
        <v>15.811999320983887</v>
      </c>
      <c r="J173">
        <v>15.831998825073242</v>
      </c>
      <c r="K173">
        <v>15.822000503540039</v>
      </c>
      <c r="L173">
        <v>15.811999320983887</v>
      </c>
      <c r="M173">
        <v>15.822000503540039</v>
      </c>
      <c r="N173">
        <v>15.811999320983887</v>
      </c>
      <c r="O173">
        <v>15.811999320983887</v>
      </c>
      <c r="P173">
        <v>15.811999320983887</v>
      </c>
      <c r="Q173">
        <v>15.802000045776367</v>
      </c>
      <c r="R173">
        <v>15.802000045776367</v>
      </c>
      <c r="S173">
        <v>15.86199951171875</v>
      </c>
      <c r="T173">
        <v>15.871999740600586</v>
      </c>
      <c r="U173">
        <v>15.822000503540039</v>
      </c>
      <c r="V173">
        <v>15.811999320983887</v>
      </c>
      <c r="W173">
        <v>15.822000503540039</v>
      </c>
      <c r="X173">
        <v>15.866999626159668</v>
      </c>
      <c r="Y173"/>
      <c r="Z173">
        <v>15.822000503540039</v>
      </c>
      <c r="AA173">
        <v>15.814496994018555</v>
      </c>
      <c r="AB173">
        <v>15.831998825073242</v>
      </c>
      <c r="AC173">
        <v>15.831998825073242</v>
      </c>
      <c r="AD173">
        <v>15.822000503540039</v>
      </c>
      <c r="AE173">
        <v>15.831998825073242</v>
      </c>
      <c r="AF173">
        <v>15.831998825073242</v>
      </c>
      <c r="AG173">
        <v>15.842000007629395</v>
      </c>
      <c r="AH173" s="97">
        <f t="shared" ref="AH173" si="162">AH170-0.02</f>
        <v>3.1199999999999997</v>
      </c>
      <c r="AI173" s="72">
        <f t="shared" ref="AI173" si="163">STDEV(B173:AG173)</f>
        <v>1.7798354276042698E-2</v>
      </c>
      <c r="AJ173" s="72">
        <f t="shared" si="51"/>
        <v>15.797269848494345</v>
      </c>
      <c r="AK173" s="72">
        <f t="shared" ref="AK173" si="164">AVERAGE(B173:AG173)</f>
        <v>15.823967379908408</v>
      </c>
      <c r="AL173" s="72">
        <f t="shared" ref="AL173" si="165">AK173+1.5*AI173</f>
        <v>15.850664911322472</v>
      </c>
      <c r="AM173" s="72">
        <f>AK173-AK176</f>
        <v>0.10170991959110509</v>
      </c>
      <c r="AN173" s="72">
        <f t="shared" ref="AN173" si="166">AK173/AK515</f>
        <v>4.1137751390509161</v>
      </c>
      <c r="AO173" s="92">
        <f t="shared" ref="AO173" si="167">AN173/AO$1-1</f>
        <v>6.269658496895758E-4</v>
      </c>
      <c r="AP173" s="102">
        <f t="shared" ref="AP173" si="168">AI173/AK173</f>
        <v>1.1247719265802556E-3</v>
      </c>
      <c r="AQ173" s="72">
        <f t="shared" ref="AQ173" si="169">MAX(B173:AG175)-MIN(B173:AG175)</f>
        <v>6.999969482421875E-2</v>
      </c>
    </row>
    <row r="174" spans="1:43">
      <c r="A174" s="14" t="str">
        <f>'data organization'!S175</f>
        <v>172:17:3.12:LO</v>
      </c>
      <c r="B174">
        <v>15.811999320983887</v>
      </c>
      <c r="C174">
        <v>15.842000007629395</v>
      </c>
      <c r="D174">
        <v>15.811999320983887</v>
      </c>
      <c r="E174">
        <v>15.811999320983887</v>
      </c>
      <c r="F174">
        <v>15.81550121307373</v>
      </c>
      <c r="G174">
        <v>15.822000503540039</v>
      </c>
      <c r="H174">
        <v>15.802000045776367</v>
      </c>
      <c r="I174">
        <v>15.811999320983887</v>
      </c>
      <c r="J174">
        <v>15.831998825073242</v>
      </c>
      <c r="K174">
        <v>15.822000503540039</v>
      </c>
      <c r="L174">
        <v>15.811999320983887</v>
      </c>
      <c r="M174">
        <v>15.822000503540039</v>
      </c>
      <c r="N174">
        <v>15.811999320983887</v>
      </c>
      <c r="O174">
        <v>15.811999320983887</v>
      </c>
      <c r="P174">
        <v>15.811999320983887</v>
      </c>
      <c r="Q174">
        <v>15.802000045776367</v>
      </c>
      <c r="R174">
        <v>15.802000045776367</v>
      </c>
      <c r="S174">
        <v>15.86199951171875</v>
      </c>
      <c r="T174">
        <v>15.871999740600586</v>
      </c>
      <c r="U174">
        <v>15.822000503540039</v>
      </c>
      <c r="V174">
        <v>15.811999320983887</v>
      </c>
      <c r="W174">
        <v>15.822000503540039</v>
      </c>
      <c r="X174">
        <v>15.866999626159668</v>
      </c>
      <c r="Y174"/>
      <c r="Z174">
        <v>15.822000503540039</v>
      </c>
      <c r="AA174">
        <v>15.814496994018555</v>
      </c>
      <c r="AB174">
        <v>15.831998825073242</v>
      </c>
      <c r="AC174">
        <v>15.831998825073242</v>
      </c>
      <c r="AD174">
        <v>15.822000503540039</v>
      </c>
      <c r="AE174">
        <v>15.831998825073242</v>
      </c>
      <c r="AF174">
        <v>15.831998825073242</v>
      </c>
      <c r="AG174">
        <v>15.842000007629395</v>
      </c>
      <c r="AH174" s="97"/>
      <c r="AI174" s="72"/>
      <c r="AJ174" s="72"/>
      <c r="AK174" s="72"/>
      <c r="AL174" s="72"/>
      <c r="AM174" s="72"/>
      <c r="AN174" s="72"/>
      <c r="AO174" s="92"/>
      <c r="AP174" s="102"/>
      <c r="AQ174" s="72"/>
    </row>
    <row r="175" spans="1:43">
      <c r="A175" s="14" t="str">
        <f>'data organization'!S176</f>
        <v>173:17:3.12:HS</v>
      </c>
      <c r="B175">
        <v>15.811999320983887</v>
      </c>
      <c r="C175">
        <v>15.842000007629395</v>
      </c>
      <c r="D175">
        <v>15.811999320983887</v>
      </c>
      <c r="E175">
        <v>15.811999320983887</v>
      </c>
      <c r="F175">
        <v>15.81550121307373</v>
      </c>
      <c r="G175">
        <v>15.822000503540039</v>
      </c>
      <c r="H175">
        <v>15.802000045776367</v>
      </c>
      <c r="I175">
        <v>15.811999320983887</v>
      </c>
      <c r="J175">
        <v>15.831998825073242</v>
      </c>
      <c r="K175">
        <v>15.822000503540039</v>
      </c>
      <c r="L175">
        <v>15.811999320983887</v>
      </c>
      <c r="M175">
        <v>15.822000503540039</v>
      </c>
      <c r="N175">
        <v>15.811999320983887</v>
      </c>
      <c r="O175">
        <v>15.811999320983887</v>
      </c>
      <c r="P175">
        <v>15.811999320983887</v>
      </c>
      <c r="Q175">
        <v>15.802000045776367</v>
      </c>
      <c r="R175">
        <v>15.802000045776367</v>
      </c>
      <c r="S175">
        <v>15.86199951171875</v>
      </c>
      <c r="T175">
        <v>15.871999740600586</v>
      </c>
      <c r="U175">
        <v>15.822000503540039</v>
      </c>
      <c r="V175">
        <v>15.811999320983887</v>
      </c>
      <c r="W175">
        <v>15.822000503540039</v>
      </c>
      <c r="X175">
        <v>15.866999626159668</v>
      </c>
      <c r="Y175"/>
      <c r="Z175">
        <v>15.822000503540039</v>
      </c>
      <c r="AA175">
        <v>15.814496994018555</v>
      </c>
      <c r="AB175">
        <v>15.831998825073242</v>
      </c>
      <c r="AC175">
        <v>15.831998825073242</v>
      </c>
      <c r="AD175">
        <v>15.822000503540039</v>
      </c>
      <c r="AE175">
        <v>15.831998825073242</v>
      </c>
      <c r="AF175">
        <v>15.831998825073242</v>
      </c>
      <c r="AG175">
        <v>15.842000007629395</v>
      </c>
      <c r="AH175" s="97"/>
      <c r="AI175" s="72"/>
      <c r="AJ175" s="72"/>
      <c r="AK175" s="72"/>
      <c r="AL175" s="72"/>
      <c r="AM175" s="72"/>
      <c r="AN175" s="72"/>
      <c r="AO175" s="92"/>
      <c r="AP175" s="102"/>
      <c r="AQ175" s="72"/>
    </row>
    <row r="176" spans="1:43">
      <c r="A176" s="14" t="str">
        <f>'data organization'!S177</f>
        <v>174:17:3.1:HI</v>
      </c>
      <c r="B176">
        <v>15.704496383666992</v>
      </c>
      <c r="C176">
        <v>15.742001533508301</v>
      </c>
      <c r="D176">
        <v>15.712002754211426</v>
      </c>
      <c r="E176">
        <v>15.712002754211426</v>
      </c>
      <c r="F176">
        <v>15.712002754211426</v>
      </c>
      <c r="G176">
        <v>15.717999458312988</v>
      </c>
      <c r="H176">
        <v>15.701997756958008</v>
      </c>
      <c r="I176">
        <v>15.712002754211426</v>
      </c>
      <c r="J176">
        <v>15.731997489929199</v>
      </c>
      <c r="K176">
        <v>15.721997261047363</v>
      </c>
      <c r="L176">
        <v>15.712002754211426</v>
      </c>
      <c r="M176">
        <v>15.721997261047363</v>
      </c>
      <c r="N176">
        <v>15.709500312805176</v>
      </c>
      <c r="O176">
        <v>15.712002754211426</v>
      </c>
      <c r="P176">
        <v>15.712002754211426</v>
      </c>
      <c r="Q176">
        <v>15.701997756958008</v>
      </c>
      <c r="R176">
        <v>15.701997756958008</v>
      </c>
      <c r="S176">
        <v>15.752001762390137</v>
      </c>
      <c r="T176">
        <v>15.761996269226074</v>
      </c>
      <c r="U176">
        <v>15.721997261047363</v>
      </c>
      <c r="V176">
        <v>15.712002754211426</v>
      </c>
      <c r="W176">
        <v>15.721997261047363</v>
      </c>
      <c r="X176">
        <v>15.759496688842773</v>
      </c>
      <c r="Y176"/>
      <c r="Z176">
        <v>15.721997261047363</v>
      </c>
      <c r="AA176">
        <v>15.712002754211426</v>
      </c>
      <c r="AB176">
        <v>15.726495742797852</v>
      </c>
      <c r="AC176">
        <v>15.731997489929199</v>
      </c>
      <c r="AD176">
        <v>15.721997261047363</v>
      </c>
      <c r="AE176">
        <v>15.731997489929199</v>
      </c>
      <c r="AF176">
        <v>15.731997489929199</v>
      </c>
      <c r="AG176">
        <v>15.742001533508301</v>
      </c>
      <c r="AH176" s="97">
        <f t="shared" ref="AH176" si="170">AH173-0.02</f>
        <v>3.0999999999999996</v>
      </c>
      <c r="AI176" s="72">
        <f t="shared" ref="AI176" si="171">STDEV(B176:AG176)</f>
        <v>1.6023196054975132E-2</v>
      </c>
      <c r="AJ176" s="72">
        <f t="shared" si="51"/>
        <v>15.698222666234841</v>
      </c>
      <c r="AK176" s="72">
        <f t="shared" ref="AK176" si="172">AVERAGE(B176:AG176)</f>
        <v>15.722257460317303</v>
      </c>
      <c r="AL176" s="72">
        <f t="shared" ref="AL176" si="173">AK176+1.5*AI176</f>
        <v>15.746292254399766</v>
      </c>
      <c r="AM176" s="72">
        <f>AK176-AK179</f>
        <v>9.9982538530902332E-2</v>
      </c>
      <c r="AN176" s="72">
        <f t="shared" ref="AN176" si="174">AK176/AK518</f>
        <v>4.1129267737820019</v>
      </c>
      <c r="AO176" s="92">
        <f t="shared" ref="AO176" si="175">AN176/AO$1-1</f>
        <v>4.2061106940338711E-4</v>
      </c>
      <c r="AP176" s="102">
        <f t="shared" ref="AP176" si="176">AI176/AK176</f>
        <v>1.0191409277845369E-3</v>
      </c>
      <c r="AQ176" s="72">
        <f t="shared" ref="AQ176" si="177">MAX(B176:AG178)-MIN(B176:AG178)</f>
        <v>5.9998512268066406E-2</v>
      </c>
    </row>
    <row r="177" spans="1:43">
      <c r="A177" s="14" t="str">
        <f>'data organization'!S178</f>
        <v>175:17:3.1:LO</v>
      </c>
      <c r="B177">
        <v>15.704496383666992</v>
      </c>
      <c r="C177">
        <v>15.742001533508301</v>
      </c>
      <c r="D177">
        <v>15.712002754211426</v>
      </c>
      <c r="E177">
        <v>15.712002754211426</v>
      </c>
      <c r="F177">
        <v>15.712002754211426</v>
      </c>
      <c r="G177">
        <v>15.717999458312988</v>
      </c>
      <c r="H177">
        <v>15.701997756958008</v>
      </c>
      <c r="I177">
        <v>15.712002754211426</v>
      </c>
      <c r="J177">
        <v>15.731997489929199</v>
      </c>
      <c r="K177">
        <v>15.721997261047363</v>
      </c>
      <c r="L177">
        <v>15.712002754211426</v>
      </c>
      <c r="M177">
        <v>15.721997261047363</v>
      </c>
      <c r="N177">
        <v>15.709500312805176</v>
      </c>
      <c r="O177">
        <v>15.712002754211426</v>
      </c>
      <c r="P177">
        <v>15.712002754211426</v>
      </c>
      <c r="Q177">
        <v>15.701997756958008</v>
      </c>
      <c r="R177">
        <v>15.701997756958008</v>
      </c>
      <c r="S177">
        <v>15.752001762390137</v>
      </c>
      <c r="T177">
        <v>15.761996269226074</v>
      </c>
      <c r="U177">
        <v>15.721997261047363</v>
      </c>
      <c r="V177">
        <v>15.712002754211426</v>
      </c>
      <c r="W177">
        <v>15.721997261047363</v>
      </c>
      <c r="X177">
        <v>15.759496688842773</v>
      </c>
      <c r="Y177"/>
      <c r="Z177">
        <v>15.721997261047363</v>
      </c>
      <c r="AA177">
        <v>15.712002754211426</v>
      </c>
      <c r="AB177">
        <v>15.726495742797852</v>
      </c>
      <c r="AC177">
        <v>15.731997489929199</v>
      </c>
      <c r="AD177">
        <v>15.721997261047363</v>
      </c>
      <c r="AE177">
        <v>15.731997489929199</v>
      </c>
      <c r="AF177">
        <v>15.731997489929199</v>
      </c>
      <c r="AG177">
        <v>15.742001533508301</v>
      </c>
      <c r="AH177" s="97"/>
      <c r="AI177" s="72"/>
      <c r="AJ177" s="72"/>
      <c r="AK177" s="72"/>
      <c r="AL177" s="72"/>
      <c r="AM177" s="72"/>
      <c r="AN177" s="72"/>
      <c r="AO177" s="92"/>
      <c r="AP177" s="102"/>
      <c r="AQ177" s="72"/>
    </row>
    <row r="178" spans="1:43">
      <c r="A178" s="14" t="str">
        <f>'data organization'!S179</f>
        <v>176:17:3.1:HS</v>
      </c>
      <c r="B178">
        <v>15.704496383666992</v>
      </c>
      <c r="C178">
        <v>15.742001533508301</v>
      </c>
      <c r="D178">
        <v>15.712002754211426</v>
      </c>
      <c r="E178">
        <v>15.712002754211426</v>
      </c>
      <c r="F178">
        <v>15.712002754211426</v>
      </c>
      <c r="G178">
        <v>15.717999458312988</v>
      </c>
      <c r="H178">
        <v>15.701997756958008</v>
      </c>
      <c r="I178">
        <v>15.712002754211426</v>
      </c>
      <c r="J178">
        <v>15.731997489929199</v>
      </c>
      <c r="K178">
        <v>15.721997261047363</v>
      </c>
      <c r="L178">
        <v>15.712002754211426</v>
      </c>
      <c r="M178">
        <v>15.721997261047363</v>
      </c>
      <c r="N178">
        <v>15.709500312805176</v>
      </c>
      <c r="O178">
        <v>15.712002754211426</v>
      </c>
      <c r="P178">
        <v>15.712002754211426</v>
      </c>
      <c r="Q178">
        <v>15.701997756958008</v>
      </c>
      <c r="R178">
        <v>15.701997756958008</v>
      </c>
      <c r="S178">
        <v>15.752001762390137</v>
      </c>
      <c r="T178">
        <v>15.761996269226074</v>
      </c>
      <c r="U178">
        <v>15.721997261047363</v>
      </c>
      <c r="V178">
        <v>15.712002754211426</v>
      </c>
      <c r="W178">
        <v>15.721997261047363</v>
      </c>
      <c r="X178">
        <v>15.759496688842773</v>
      </c>
      <c r="Y178"/>
      <c r="Z178">
        <v>15.721997261047363</v>
      </c>
      <c r="AA178">
        <v>15.712002754211426</v>
      </c>
      <c r="AB178">
        <v>15.726495742797852</v>
      </c>
      <c r="AC178">
        <v>15.731997489929199</v>
      </c>
      <c r="AD178">
        <v>15.721997261047363</v>
      </c>
      <c r="AE178">
        <v>15.731997489929199</v>
      </c>
      <c r="AF178">
        <v>15.731997489929199</v>
      </c>
      <c r="AG178">
        <v>15.742001533508301</v>
      </c>
      <c r="AH178" s="97"/>
      <c r="AI178" s="72"/>
      <c r="AJ178" s="72"/>
      <c r="AK178" s="72"/>
      <c r="AL178" s="72"/>
      <c r="AM178" s="72"/>
      <c r="AN178" s="72"/>
      <c r="AO178" s="92"/>
      <c r="AP178" s="102"/>
      <c r="AQ178" s="72"/>
    </row>
    <row r="179" spans="1:43">
      <c r="A179" s="14" t="str">
        <f>'data organization'!S180</f>
        <v>177:17:3.08:HI</v>
      </c>
      <c r="B179">
        <v>15.60200023651123</v>
      </c>
      <c r="C179">
        <v>15.642000198364258</v>
      </c>
      <c r="D179">
        <v>15.612001419067383</v>
      </c>
      <c r="E179">
        <v>15.612001419067383</v>
      </c>
      <c r="F179">
        <v>15.612001419067383</v>
      </c>
      <c r="G179">
        <v>15.612001419067383</v>
      </c>
      <c r="H179">
        <v>15.60200023651123</v>
      </c>
      <c r="I179">
        <v>15.612001419067383</v>
      </c>
      <c r="J179">
        <v>15.632000923156738</v>
      </c>
      <c r="K179">
        <v>15.621999740600586</v>
      </c>
      <c r="L179">
        <v>15.612001419067383</v>
      </c>
      <c r="M179">
        <v>15.621999740600586</v>
      </c>
      <c r="N179">
        <v>15.60200023651123</v>
      </c>
      <c r="O179">
        <v>15.612001419067383</v>
      </c>
      <c r="P179">
        <v>15.612001419067383</v>
      </c>
      <c r="Q179">
        <v>15.60200023651123</v>
      </c>
      <c r="R179">
        <v>15.60200023651123</v>
      </c>
      <c r="S179">
        <v>15.667004585266113</v>
      </c>
      <c r="T179">
        <v>15.667999267578125</v>
      </c>
      <c r="U179">
        <v>15.619497299194336</v>
      </c>
      <c r="V179">
        <v>15.612001419067383</v>
      </c>
      <c r="W179">
        <v>15.621999740600586</v>
      </c>
      <c r="X179">
        <v>15.663004875183105</v>
      </c>
      <c r="Y179"/>
      <c r="Z179">
        <v>15.621999740600586</v>
      </c>
      <c r="AA179">
        <v>15.612001419067383</v>
      </c>
      <c r="AB179">
        <v>15.621999740600586</v>
      </c>
      <c r="AC179">
        <v>15.630999565124512</v>
      </c>
      <c r="AD179">
        <v>15.621999740600586</v>
      </c>
      <c r="AE179">
        <v>15.632000923156738</v>
      </c>
      <c r="AF179">
        <v>15.632000923156738</v>
      </c>
      <c r="AG179">
        <v>15.642000198364258</v>
      </c>
      <c r="AH179" s="97">
        <f t="shared" ref="AH179" si="178">AH176-0.02</f>
        <v>3.0799999999999996</v>
      </c>
      <c r="AI179" s="72">
        <f t="shared" ref="AI179" si="179">STDEV(B179:AG179)</f>
        <v>1.826417067180499E-2</v>
      </c>
      <c r="AJ179" s="72">
        <f t="shared" si="51"/>
        <v>15.594878665778694</v>
      </c>
      <c r="AK179" s="72">
        <f t="shared" ref="AK179" si="180">AVERAGE(B179:AG179)</f>
        <v>15.622274921786401</v>
      </c>
      <c r="AL179" s="72">
        <f t="shared" ref="AL179" si="181">AK179+1.5*AI179</f>
        <v>15.649671177794108</v>
      </c>
      <c r="AM179" s="72">
        <f>AK179-AK182</f>
        <v>0.10498505253945645</v>
      </c>
      <c r="AN179" s="72">
        <f t="shared" ref="AN179" si="182">AK179/AK521</f>
        <v>4.1143374666025325</v>
      </c>
      <c r="AO179" s="92">
        <f t="shared" ref="AO179" si="183">AN179/AO$1-1</f>
        <v>7.6374535094303475E-4</v>
      </c>
      <c r="AP179" s="102">
        <f t="shared" ref="AP179" si="184">AI179/AK179</f>
        <v>1.1691108217750203E-3</v>
      </c>
      <c r="AQ179" s="72">
        <f t="shared" ref="AQ179" si="185">MAX(B179:AG181)-MIN(B179:AG181)</f>
        <v>6.5999031066894531E-2</v>
      </c>
    </row>
    <row r="180" spans="1:43">
      <c r="A180" s="14" t="str">
        <f>'data organization'!S181</f>
        <v>178:17:3.08:LO</v>
      </c>
      <c r="B180">
        <v>15.60200023651123</v>
      </c>
      <c r="C180">
        <v>15.642000198364258</v>
      </c>
      <c r="D180">
        <v>15.612001419067383</v>
      </c>
      <c r="E180">
        <v>15.612001419067383</v>
      </c>
      <c r="F180">
        <v>15.612001419067383</v>
      </c>
      <c r="G180">
        <v>15.612001419067383</v>
      </c>
      <c r="H180">
        <v>15.60200023651123</v>
      </c>
      <c r="I180">
        <v>15.612001419067383</v>
      </c>
      <c r="J180">
        <v>15.632000923156738</v>
      </c>
      <c r="K180">
        <v>15.621999740600586</v>
      </c>
      <c r="L180">
        <v>15.612001419067383</v>
      </c>
      <c r="M180">
        <v>15.621999740600586</v>
      </c>
      <c r="N180">
        <v>15.60200023651123</v>
      </c>
      <c r="O180">
        <v>15.612001419067383</v>
      </c>
      <c r="P180">
        <v>15.612001419067383</v>
      </c>
      <c r="Q180">
        <v>15.60200023651123</v>
      </c>
      <c r="R180">
        <v>15.60200023651123</v>
      </c>
      <c r="S180">
        <v>15.667004585266113</v>
      </c>
      <c r="T180">
        <v>15.667999267578125</v>
      </c>
      <c r="U180">
        <v>15.619497299194336</v>
      </c>
      <c r="V180">
        <v>15.612001419067383</v>
      </c>
      <c r="W180">
        <v>15.621999740600586</v>
      </c>
      <c r="X180">
        <v>15.663004875183105</v>
      </c>
      <c r="Y180"/>
      <c r="Z180">
        <v>15.621999740600586</v>
      </c>
      <c r="AA180">
        <v>15.612001419067383</v>
      </c>
      <c r="AB180">
        <v>15.621999740600586</v>
      </c>
      <c r="AC180">
        <v>15.630999565124512</v>
      </c>
      <c r="AD180">
        <v>15.621999740600586</v>
      </c>
      <c r="AE180">
        <v>15.632000923156738</v>
      </c>
      <c r="AF180">
        <v>15.632000923156738</v>
      </c>
      <c r="AG180">
        <v>15.642000198364258</v>
      </c>
      <c r="AH180" s="97"/>
      <c r="AI180" s="72"/>
      <c r="AJ180" s="72"/>
      <c r="AK180" s="72"/>
      <c r="AL180" s="72"/>
      <c r="AM180" s="72"/>
      <c r="AN180" s="72"/>
      <c r="AO180" s="92"/>
      <c r="AP180" s="102"/>
      <c r="AQ180" s="72"/>
    </row>
    <row r="181" spans="1:43">
      <c r="A181" s="14" t="str">
        <f>'data organization'!S182</f>
        <v>179:17:3.08:HS</v>
      </c>
      <c r="B181">
        <v>15.60200023651123</v>
      </c>
      <c r="C181">
        <v>15.642000198364258</v>
      </c>
      <c r="D181">
        <v>15.612001419067383</v>
      </c>
      <c r="E181">
        <v>15.612001419067383</v>
      </c>
      <c r="F181">
        <v>15.612001419067383</v>
      </c>
      <c r="G181">
        <v>15.612001419067383</v>
      </c>
      <c r="H181">
        <v>15.60200023651123</v>
      </c>
      <c r="I181">
        <v>15.612001419067383</v>
      </c>
      <c r="J181">
        <v>15.632000923156738</v>
      </c>
      <c r="K181">
        <v>15.621999740600586</v>
      </c>
      <c r="L181">
        <v>15.612001419067383</v>
      </c>
      <c r="M181">
        <v>15.621999740600586</v>
      </c>
      <c r="N181">
        <v>15.60200023651123</v>
      </c>
      <c r="O181">
        <v>15.612001419067383</v>
      </c>
      <c r="P181">
        <v>15.612001419067383</v>
      </c>
      <c r="Q181">
        <v>15.60200023651123</v>
      </c>
      <c r="R181">
        <v>15.60200023651123</v>
      </c>
      <c r="S181">
        <v>15.667004585266113</v>
      </c>
      <c r="T181">
        <v>15.667999267578125</v>
      </c>
      <c r="U181">
        <v>15.619497299194336</v>
      </c>
      <c r="V181">
        <v>15.612001419067383</v>
      </c>
      <c r="W181">
        <v>15.621999740600586</v>
      </c>
      <c r="X181">
        <v>15.663004875183105</v>
      </c>
      <c r="Y181"/>
      <c r="Z181">
        <v>15.621999740600586</v>
      </c>
      <c r="AA181">
        <v>15.612001419067383</v>
      </c>
      <c r="AB181">
        <v>15.621999740600586</v>
      </c>
      <c r="AC181">
        <v>15.630999565124512</v>
      </c>
      <c r="AD181">
        <v>15.621999740600586</v>
      </c>
      <c r="AE181">
        <v>15.632000923156738</v>
      </c>
      <c r="AF181">
        <v>15.632000923156738</v>
      </c>
      <c r="AG181">
        <v>15.642000198364258</v>
      </c>
      <c r="AH181" s="97"/>
      <c r="AI181" s="72"/>
      <c r="AJ181" s="72"/>
      <c r="AK181" s="72"/>
      <c r="AL181" s="72"/>
      <c r="AM181" s="72"/>
      <c r="AN181" s="72"/>
      <c r="AO181" s="92"/>
      <c r="AP181" s="102"/>
      <c r="AQ181" s="72"/>
    </row>
    <row r="182" spans="1:43">
      <c r="A182" s="14" t="str">
        <f>'data organization'!S183</f>
        <v>180:17:3.06:HI</v>
      </c>
      <c r="B182">
        <v>15.502001762390137</v>
      </c>
      <c r="C182">
        <v>15.532000541687012</v>
      </c>
      <c r="D182">
        <v>15.511996269226074</v>
      </c>
      <c r="E182">
        <v>15.509500503540039</v>
      </c>
      <c r="F182">
        <v>15.511996269226074</v>
      </c>
      <c r="G182">
        <v>15.511996269226074</v>
      </c>
      <c r="H182">
        <v>15.502001762390137</v>
      </c>
      <c r="I182">
        <v>15.509498596191406</v>
      </c>
      <c r="J182">
        <v>15.522001266479492</v>
      </c>
      <c r="K182">
        <v>15.511996269226074</v>
      </c>
      <c r="L182">
        <v>15.504501342773438</v>
      </c>
      <c r="M182">
        <v>15.522001266479492</v>
      </c>
      <c r="N182">
        <v>15.502001762390137</v>
      </c>
      <c r="O182">
        <v>15.504501342773438</v>
      </c>
      <c r="P182">
        <v>15.51099681854248</v>
      </c>
      <c r="Q182">
        <v>15.502001762390137</v>
      </c>
      <c r="R182">
        <v>15.492001533508301</v>
      </c>
      <c r="S182">
        <v>15.55250072479248</v>
      </c>
      <c r="T182">
        <v>15.566999435424805</v>
      </c>
      <c r="U182">
        <v>15.511996269226074</v>
      </c>
      <c r="V182">
        <v>15.505500793457031</v>
      </c>
      <c r="W182">
        <v>15.511996269226074</v>
      </c>
      <c r="X182">
        <v>15.552000045776367</v>
      </c>
      <c r="Y182"/>
      <c r="Z182">
        <v>15.514497756958008</v>
      </c>
      <c r="AA182">
        <v>15.511996269226074</v>
      </c>
      <c r="AB182">
        <v>15.522001266479492</v>
      </c>
      <c r="AC182">
        <v>15.522001266479492</v>
      </c>
      <c r="AD182">
        <v>15.522001266479492</v>
      </c>
      <c r="AE182">
        <v>15.522001266479492</v>
      </c>
      <c r="AF182">
        <v>15.522001266479492</v>
      </c>
      <c r="AG182">
        <v>15.535496711730957</v>
      </c>
      <c r="AH182" s="97">
        <f t="shared" ref="AH182" si="186">AH179-0.02</f>
        <v>3.0599999999999996</v>
      </c>
      <c r="AI182" s="72">
        <f t="shared" ref="AI182" si="187">STDEV(B182:AG182)</f>
        <v>1.6354741772352622E-2</v>
      </c>
      <c r="AJ182" s="72">
        <f t="shared" si="51"/>
        <v>15.492757756588416</v>
      </c>
      <c r="AK182" s="72">
        <f t="shared" ref="AK182" si="188">AVERAGE(B182:AG182)</f>
        <v>15.517289869246945</v>
      </c>
      <c r="AL182" s="72">
        <f t="shared" ref="AL182" si="189">AK182+1.5*AI182</f>
        <v>15.541821981905473</v>
      </c>
      <c r="AM182" s="72">
        <f>AK182-AK185</f>
        <v>0.10428819348735274</v>
      </c>
      <c r="AN182" s="72">
        <f t="shared" ref="AN182" si="190">AK182/AK524</f>
        <v>4.1134049439547091</v>
      </c>
      <c r="AO182" s="92">
        <f t="shared" ref="AO182" si="191">AN182/AO$1-1</f>
        <v>5.3692028731222585E-4</v>
      </c>
      <c r="AP182" s="102">
        <f t="shared" ref="AP182" si="192">AI182/AK182</f>
        <v>1.0539689539966245E-3</v>
      </c>
      <c r="AQ182" s="72">
        <f t="shared" ref="AQ182" si="193">MAX(B182:AG184)-MIN(B182:AG184)</f>
        <v>7.4997901916503906E-2</v>
      </c>
    </row>
    <row r="183" spans="1:43">
      <c r="A183" s="14" t="str">
        <f>'data organization'!S184</f>
        <v>181:17:3.06:LO</v>
      </c>
      <c r="B183">
        <v>15.502001762390137</v>
      </c>
      <c r="C183">
        <v>15.532000541687012</v>
      </c>
      <c r="D183">
        <v>15.511996269226074</v>
      </c>
      <c r="E183">
        <v>15.509500503540039</v>
      </c>
      <c r="F183">
        <v>15.511996269226074</v>
      </c>
      <c r="G183">
        <v>15.511996269226074</v>
      </c>
      <c r="H183">
        <v>15.502001762390137</v>
      </c>
      <c r="I183">
        <v>15.509498596191406</v>
      </c>
      <c r="J183">
        <v>15.522001266479492</v>
      </c>
      <c r="K183">
        <v>15.511996269226074</v>
      </c>
      <c r="L183">
        <v>15.504501342773438</v>
      </c>
      <c r="M183">
        <v>15.522001266479492</v>
      </c>
      <c r="N183">
        <v>15.502001762390137</v>
      </c>
      <c r="O183">
        <v>15.504501342773438</v>
      </c>
      <c r="P183">
        <v>15.51099681854248</v>
      </c>
      <c r="Q183">
        <v>15.502001762390137</v>
      </c>
      <c r="R183">
        <v>15.492001533508301</v>
      </c>
      <c r="S183">
        <v>15.55250072479248</v>
      </c>
      <c r="T183">
        <v>15.566999435424805</v>
      </c>
      <c r="U183">
        <v>15.511996269226074</v>
      </c>
      <c r="V183">
        <v>15.505500793457031</v>
      </c>
      <c r="W183">
        <v>15.511996269226074</v>
      </c>
      <c r="X183">
        <v>15.552000045776367</v>
      </c>
      <c r="Y183"/>
      <c r="Z183">
        <v>15.514497756958008</v>
      </c>
      <c r="AA183">
        <v>15.511996269226074</v>
      </c>
      <c r="AB183">
        <v>15.522001266479492</v>
      </c>
      <c r="AC183">
        <v>15.522001266479492</v>
      </c>
      <c r="AD183">
        <v>15.522001266479492</v>
      </c>
      <c r="AE183">
        <v>15.522001266479492</v>
      </c>
      <c r="AF183">
        <v>15.522001266479492</v>
      </c>
      <c r="AG183">
        <v>15.535496711730957</v>
      </c>
      <c r="AH183" s="97"/>
      <c r="AI183" s="72"/>
      <c r="AJ183" s="72"/>
      <c r="AK183" s="72"/>
      <c r="AL183" s="72"/>
      <c r="AM183" s="72"/>
      <c r="AN183" s="72"/>
      <c r="AO183" s="92"/>
      <c r="AP183" s="102"/>
      <c r="AQ183" s="72"/>
    </row>
    <row r="184" spans="1:43">
      <c r="A184" s="14" t="str">
        <f>'data organization'!S185</f>
        <v>182:17:3.06:HS</v>
      </c>
      <c r="B184">
        <v>15.502001762390137</v>
      </c>
      <c r="C184">
        <v>15.532000541687012</v>
      </c>
      <c r="D184">
        <v>15.511996269226074</v>
      </c>
      <c r="E184">
        <v>15.509500503540039</v>
      </c>
      <c r="F184">
        <v>15.511996269226074</v>
      </c>
      <c r="G184">
        <v>15.511996269226074</v>
      </c>
      <c r="H184">
        <v>15.502001762390137</v>
      </c>
      <c r="I184">
        <v>15.509498596191406</v>
      </c>
      <c r="J184">
        <v>15.522001266479492</v>
      </c>
      <c r="K184">
        <v>15.511996269226074</v>
      </c>
      <c r="L184">
        <v>15.504501342773438</v>
      </c>
      <c r="M184">
        <v>15.522001266479492</v>
      </c>
      <c r="N184">
        <v>15.502001762390137</v>
      </c>
      <c r="O184">
        <v>15.504501342773438</v>
      </c>
      <c r="P184">
        <v>15.51099681854248</v>
      </c>
      <c r="Q184">
        <v>15.502001762390137</v>
      </c>
      <c r="R184">
        <v>15.492001533508301</v>
      </c>
      <c r="S184">
        <v>15.55250072479248</v>
      </c>
      <c r="T184">
        <v>15.566999435424805</v>
      </c>
      <c r="U184">
        <v>15.511996269226074</v>
      </c>
      <c r="V184">
        <v>15.505500793457031</v>
      </c>
      <c r="W184">
        <v>15.511996269226074</v>
      </c>
      <c r="X184">
        <v>15.552000045776367</v>
      </c>
      <c r="Y184"/>
      <c r="Z184">
        <v>15.514497756958008</v>
      </c>
      <c r="AA184">
        <v>15.511996269226074</v>
      </c>
      <c r="AB184">
        <v>15.522001266479492</v>
      </c>
      <c r="AC184">
        <v>15.522001266479492</v>
      </c>
      <c r="AD184">
        <v>15.522001266479492</v>
      </c>
      <c r="AE184">
        <v>15.522001266479492</v>
      </c>
      <c r="AF184">
        <v>15.522001266479492</v>
      </c>
      <c r="AG184">
        <v>15.535496711730957</v>
      </c>
      <c r="AH184" s="97"/>
      <c r="AI184" s="72"/>
      <c r="AJ184" s="72"/>
      <c r="AK184" s="72"/>
      <c r="AL184" s="72"/>
      <c r="AM184" s="72"/>
      <c r="AN184" s="72"/>
      <c r="AO184" s="92"/>
      <c r="AP184" s="102"/>
      <c r="AQ184" s="72"/>
    </row>
    <row r="185" spans="1:43">
      <c r="A185" s="14" t="str">
        <f>'data organization'!S186</f>
        <v>183:17:3.04:HI</v>
      </c>
      <c r="B185">
        <v>15.402005195617676</v>
      </c>
      <c r="C185">
        <v>15.432003974914551</v>
      </c>
      <c r="D185">
        <v>15.402005195617676</v>
      </c>
      <c r="E185">
        <v>15.402005195617676</v>
      </c>
      <c r="F185">
        <v>15.402005195617676</v>
      </c>
      <c r="G185">
        <v>15.411999702453613</v>
      </c>
      <c r="H185">
        <v>15.396001815795898</v>
      </c>
      <c r="I185">
        <v>15.402005195617676</v>
      </c>
      <c r="J185">
        <v>15.421998977661133</v>
      </c>
      <c r="K185">
        <v>15.411999702453613</v>
      </c>
      <c r="L185">
        <v>15.402005195617676</v>
      </c>
      <c r="M185">
        <v>15.411999702453613</v>
      </c>
      <c r="N185">
        <v>15.402005195617676</v>
      </c>
      <c r="O185">
        <v>15.402005195617676</v>
      </c>
      <c r="P185">
        <v>15.402005195617676</v>
      </c>
      <c r="Q185">
        <v>15.392000198364258</v>
      </c>
      <c r="R185">
        <v>15.392000198364258</v>
      </c>
      <c r="S185">
        <v>15.441998481750488</v>
      </c>
      <c r="T185">
        <v>15.451997756958008</v>
      </c>
      <c r="U185">
        <v>15.411999702453613</v>
      </c>
      <c r="V185">
        <v>15.402005195617676</v>
      </c>
      <c r="W185">
        <v>15.411999702453613</v>
      </c>
      <c r="X185">
        <v>15.456497192382813</v>
      </c>
      <c r="Y185"/>
      <c r="Z185">
        <v>15.411999702453613</v>
      </c>
      <c r="AA185">
        <v>15.402005195617676</v>
      </c>
      <c r="AB185">
        <v>15.414497375488281</v>
      </c>
      <c r="AC185">
        <v>15.421998977661133</v>
      </c>
      <c r="AD185">
        <v>15.411999702453613</v>
      </c>
      <c r="AE185">
        <v>15.421998977661133</v>
      </c>
      <c r="AF185">
        <v>15.421998977661133</v>
      </c>
      <c r="AG185">
        <v>15.432003974914551</v>
      </c>
      <c r="AH185" s="97">
        <f t="shared" ref="AH185" si="194">AH182-0.02</f>
        <v>3.0399999999999996</v>
      </c>
      <c r="AI185" s="72">
        <f t="shared" ref="AI185" si="195">STDEV(B185:AG185)</f>
        <v>1.6134726556315725E-2</v>
      </c>
      <c r="AJ185" s="72">
        <f t="shared" si="51"/>
        <v>15.388799585925119</v>
      </c>
      <c r="AK185" s="72">
        <f t="shared" ref="AK185" si="196">AVERAGE(B185:AG185)</f>
        <v>15.413001675759592</v>
      </c>
      <c r="AL185" s="72">
        <f t="shared" ref="AL185" si="197">AK185+1.5*AI185</f>
        <v>15.437203765594065</v>
      </c>
      <c r="AM185" s="72">
        <f>AK185-AK188</f>
        <v>0.10509937040267481</v>
      </c>
      <c r="AN185" s="72">
        <f t="shared" ref="AN185" si="198">AK185/AK527</f>
        <v>4.1149479927713877</v>
      </c>
      <c r="AO185" s="92">
        <f t="shared" ref="AO185" si="199">AN185/AO$1-1</f>
        <v>9.1224859364924527E-4</v>
      </c>
      <c r="AP185" s="102">
        <f t="shared" ref="AP185" si="200">AI185/AK185</f>
        <v>1.0468257186847132E-3</v>
      </c>
      <c r="AQ185" s="72">
        <f t="shared" ref="AQ185" si="201">MAX(B185:AG187)-MIN(B185:AG187)</f>
        <v>6.4496994018554688E-2</v>
      </c>
    </row>
    <row r="186" spans="1:43">
      <c r="A186" s="14" t="str">
        <f>'data organization'!S187</f>
        <v>184:17:3.04:LO</v>
      </c>
      <c r="B186">
        <v>15.402005195617676</v>
      </c>
      <c r="C186">
        <v>15.432003974914551</v>
      </c>
      <c r="D186">
        <v>15.402005195617676</v>
      </c>
      <c r="E186">
        <v>15.402005195617676</v>
      </c>
      <c r="F186">
        <v>15.402005195617676</v>
      </c>
      <c r="G186">
        <v>15.411999702453613</v>
      </c>
      <c r="H186">
        <v>15.396001815795898</v>
      </c>
      <c r="I186">
        <v>15.402005195617676</v>
      </c>
      <c r="J186">
        <v>15.421998977661133</v>
      </c>
      <c r="K186">
        <v>15.411999702453613</v>
      </c>
      <c r="L186">
        <v>15.402005195617676</v>
      </c>
      <c r="M186">
        <v>15.411999702453613</v>
      </c>
      <c r="N186">
        <v>15.402005195617676</v>
      </c>
      <c r="O186">
        <v>15.402005195617676</v>
      </c>
      <c r="P186">
        <v>15.402005195617676</v>
      </c>
      <c r="Q186">
        <v>15.392000198364258</v>
      </c>
      <c r="R186">
        <v>15.392000198364258</v>
      </c>
      <c r="S186">
        <v>15.441998481750488</v>
      </c>
      <c r="T186">
        <v>15.451997756958008</v>
      </c>
      <c r="U186">
        <v>15.411999702453613</v>
      </c>
      <c r="V186">
        <v>15.402005195617676</v>
      </c>
      <c r="W186">
        <v>15.411999702453613</v>
      </c>
      <c r="X186">
        <v>15.456497192382813</v>
      </c>
      <c r="Y186"/>
      <c r="Z186">
        <v>15.411999702453613</v>
      </c>
      <c r="AA186">
        <v>15.402005195617676</v>
      </c>
      <c r="AB186">
        <v>15.414497375488281</v>
      </c>
      <c r="AC186">
        <v>15.421998977661133</v>
      </c>
      <c r="AD186">
        <v>15.411999702453613</v>
      </c>
      <c r="AE186">
        <v>15.421998977661133</v>
      </c>
      <c r="AF186">
        <v>15.421998977661133</v>
      </c>
      <c r="AG186">
        <v>15.432003974914551</v>
      </c>
      <c r="AH186" s="97"/>
      <c r="AI186" s="72"/>
      <c r="AJ186" s="72"/>
      <c r="AK186" s="72"/>
      <c r="AL186" s="72"/>
      <c r="AM186" s="72"/>
      <c r="AN186" s="72"/>
      <c r="AO186" s="92"/>
      <c r="AP186" s="102"/>
      <c r="AQ186" s="72"/>
    </row>
    <row r="187" spans="1:43">
      <c r="A187" s="14" t="str">
        <f>'data organization'!S188</f>
        <v>185:17:3.04:HS</v>
      </c>
      <c r="B187">
        <v>15.402005195617676</v>
      </c>
      <c r="C187">
        <v>15.432003974914551</v>
      </c>
      <c r="D187">
        <v>15.402005195617676</v>
      </c>
      <c r="E187">
        <v>15.402005195617676</v>
      </c>
      <c r="F187">
        <v>15.402005195617676</v>
      </c>
      <c r="G187">
        <v>15.411999702453613</v>
      </c>
      <c r="H187">
        <v>15.396001815795898</v>
      </c>
      <c r="I187">
        <v>15.402005195617676</v>
      </c>
      <c r="J187">
        <v>15.421998977661133</v>
      </c>
      <c r="K187">
        <v>15.411999702453613</v>
      </c>
      <c r="L187">
        <v>15.402005195617676</v>
      </c>
      <c r="M187">
        <v>15.411999702453613</v>
      </c>
      <c r="N187">
        <v>15.402005195617676</v>
      </c>
      <c r="O187">
        <v>15.402005195617676</v>
      </c>
      <c r="P187">
        <v>15.402005195617676</v>
      </c>
      <c r="Q187">
        <v>15.392000198364258</v>
      </c>
      <c r="R187">
        <v>15.392000198364258</v>
      </c>
      <c r="S187">
        <v>15.441998481750488</v>
      </c>
      <c r="T187">
        <v>15.451997756958008</v>
      </c>
      <c r="U187">
        <v>15.411999702453613</v>
      </c>
      <c r="V187">
        <v>15.402005195617676</v>
      </c>
      <c r="W187">
        <v>15.411999702453613</v>
      </c>
      <c r="X187">
        <v>15.456497192382813</v>
      </c>
      <c r="Y187"/>
      <c r="Z187">
        <v>15.411999702453613</v>
      </c>
      <c r="AA187">
        <v>15.402005195617676</v>
      </c>
      <c r="AB187">
        <v>15.414497375488281</v>
      </c>
      <c r="AC187">
        <v>15.421998977661133</v>
      </c>
      <c r="AD187">
        <v>15.411999702453613</v>
      </c>
      <c r="AE187">
        <v>15.421998977661133</v>
      </c>
      <c r="AF187">
        <v>15.421998977661133</v>
      </c>
      <c r="AG187">
        <v>15.432003974914551</v>
      </c>
      <c r="AH187" s="97"/>
      <c r="AI187" s="72"/>
      <c r="AJ187" s="72"/>
      <c r="AK187" s="72"/>
      <c r="AL187" s="72"/>
      <c r="AM187" s="72"/>
      <c r="AN187" s="72"/>
      <c r="AO187" s="92"/>
      <c r="AP187" s="102"/>
      <c r="AQ187" s="72"/>
    </row>
    <row r="188" spans="1:43">
      <c r="A188" s="14" t="str">
        <f>'data organization'!S189</f>
        <v>186:17:3.02:HI</v>
      </c>
      <c r="B188">
        <v>15.291995048522949</v>
      </c>
      <c r="C188">
        <v>15.322000503540039</v>
      </c>
      <c r="D188">
        <v>15.302000045776367</v>
      </c>
      <c r="E188">
        <v>15.296999931335449</v>
      </c>
      <c r="F188">
        <v>15.302000045776367</v>
      </c>
      <c r="G188">
        <v>15.302000045776367</v>
      </c>
      <c r="H188">
        <v>15.291995048522949</v>
      </c>
      <c r="I188">
        <v>15.302000045776367</v>
      </c>
      <c r="J188">
        <v>15.311999320983887</v>
      </c>
      <c r="K188">
        <v>15.302000045776367</v>
      </c>
      <c r="L188">
        <v>15.292996406555176</v>
      </c>
      <c r="M188">
        <v>15.308502197265625</v>
      </c>
      <c r="N188">
        <v>15.291995048522949</v>
      </c>
      <c r="O188">
        <v>15.294496536254883</v>
      </c>
      <c r="P188">
        <v>15.300500869750977</v>
      </c>
      <c r="Q188">
        <v>15.291995048522949</v>
      </c>
      <c r="R188">
        <v>15.290997505187988</v>
      </c>
      <c r="S188">
        <v>15.347000122070313</v>
      </c>
      <c r="T188">
        <v>15.36199951171875</v>
      </c>
      <c r="U188">
        <v>15.302000045776367</v>
      </c>
      <c r="V188">
        <v>15.302000045776367</v>
      </c>
      <c r="W188">
        <v>15.302000045776367</v>
      </c>
      <c r="X188">
        <v>15.347500801086426</v>
      </c>
      <c r="Y188"/>
      <c r="Z188">
        <v>15.302000045776367</v>
      </c>
      <c r="AA188">
        <v>15.302000045776367</v>
      </c>
      <c r="AB188">
        <v>15.311999320983887</v>
      </c>
      <c r="AC188">
        <v>15.311999320983887</v>
      </c>
      <c r="AD188">
        <v>15.311999320983887</v>
      </c>
      <c r="AE188">
        <v>15.311999320983887</v>
      </c>
      <c r="AF188">
        <v>15.311999320983887</v>
      </c>
      <c r="AG188">
        <v>15.322000503540039</v>
      </c>
      <c r="AH188" s="97">
        <f t="shared" ref="AH188" si="202">AH185-0.02</f>
        <v>3.0199999999999996</v>
      </c>
      <c r="AI188" s="72">
        <f t="shared" ref="AI188" si="203">STDEV(B188:AG188)</f>
        <v>1.7072028830259454E-2</v>
      </c>
      <c r="AJ188" s="72">
        <f t="shared" si="51"/>
        <v>15.282294262111527</v>
      </c>
      <c r="AK188" s="72">
        <f t="shared" ref="AK188" si="204">AVERAGE(B188:AG188)</f>
        <v>15.307902305356917</v>
      </c>
      <c r="AL188" s="72">
        <f t="shared" ref="AL188" si="205">AK188+1.5*AI188</f>
        <v>15.333510348602307</v>
      </c>
      <c r="AM188" s="72">
        <f>AK188-AK191</f>
        <v>0.10614453592607909</v>
      </c>
      <c r="AN188" s="72">
        <f t="shared" ref="AN188" si="206">AK188/AK530</f>
        <v>4.1138330316507918</v>
      </c>
      <c r="AO188" s="92">
        <f t="shared" ref="AO188" si="207">AN188/AO$1-1</f>
        <v>6.4104753733684738E-4</v>
      </c>
      <c r="AP188" s="102">
        <f t="shared" ref="AP188" si="208">AI188/AK188</f>
        <v>1.1152428653980364E-3</v>
      </c>
      <c r="AQ188" s="72">
        <f t="shared" ref="AQ188" si="209">MAX(B188:AG190)-MIN(B188:AG190)</f>
        <v>7.1002006530761719E-2</v>
      </c>
    </row>
    <row r="189" spans="1:43">
      <c r="A189" s="14" t="str">
        <f>'data organization'!S190</f>
        <v>187:17:3.02:LO</v>
      </c>
      <c r="B189">
        <v>15.291995048522949</v>
      </c>
      <c r="C189">
        <v>15.322000503540039</v>
      </c>
      <c r="D189">
        <v>15.302000045776367</v>
      </c>
      <c r="E189">
        <v>15.296999931335449</v>
      </c>
      <c r="F189">
        <v>15.302000045776367</v>
      </c>
      <c r="G189">
        <v>15.302000045776367</v>
      </c>
      <c r="H189">
        <v>15.291995048522949</v>
      </c>
      <c r="I189">
        <v>15.302000045776367</v>
      </c>
      <c r="J189">
        <v>15.311999320983887</v>
      </c>
      <c r="K189">
        <v>15.302000045776367</v>
      </c>
      <c r="L189">
        <v>15.292996406555176</v>
      </c>
      <c r="M189">
        <v>15.308502197265625</v>
      </c>
      <c r="N189">
        <v>15.291995048522949</v>
      </c>
      <c r="O189">
        <v>15.294496536254883</v>
      </c>
      <c r="P189">
        <v>15.300500869750977</v>
      </c>
      <c r="Q189">
        <v>15.291995048522949</v>
      </c>
      <c r="R189">
        <v>15.290997505187988</v>
      </c>
      <c r="S189">
        <v>15.347000122070313</v>
      </c>
      <c r="T189">
        <v>15.36199951171875</v>
      </c>
      <c r="U189">
        <v>15.302000045776367</v>
      </c>
      <c r="V189">
        <v>15.302000045776367</v>
      </c>
      <c r="W189">
        <v>15.302000045776367</v>
      </c>
      <c r="X189">
        <v>15.347500801086426</v>
      </c>
      <c r="Y189"/>
      <c r="Z189">
        <v>15.302000045776367</v>
      </c>
      <c r="AA189">
        <v>15.302000045776367</v>
      </c>
      <c r="AB189">
        <v>15.311999320983887</v>
      </c>
      <c r="AC189">
        <v>15.311999320983887</v>
      </c>
      <c r="AD189">
        <v>15.311999320983887</v>
      </c>
      <c r="AE189">
        <v>15.311999320983887</v>
      </c>
      <c r="AF189">
        <v>15.311999320983887</v>
      </c>
      <c r="AG189">
        <v>15.322000503540039</v>
      </c>
      <c r="AH189" s="97"/>
      <c r="AI189" s="72"/>
      <c r="AJ189" s="72"/>
      <c r="AK189" s="72"/>
      <c r="AL189" s="72"/>
      <c r="AM189" s="72"/>
      <c r="AN189" s="72"/>
      <c r="AO189" s="92"/>
      <c r="AP189" s="102"/>
      <c r="AQ189" s="72"/>
    </row>
    <row r="190" spans="1:43">
      <c r="A190" s="14" t="str">
        <f>'data organization'!S191</f>
        <v>188:17:3.02:HS</v>
      </c>
      <c r="B190">
        <v>15.291995048522949</v>
      </c>
      <c r="C190">
        <v>15.322000503540039</v>
      </c>
      <c r="D190">
        <v>15.302000045776367</v>
      </c>
      <c r="E190">
        <v>15.296999931335449</v>
      </c>
      <c r="F190">
        <v>15.302000045776367</v>
      </c>
      <c r="G190">
        <v>15.302000045776367</v>
      </c>
      <c r="H190">
        <v>15.291995048522949</v>
      </c>
      <c r="I190">
        <v>15.302000045776367</v>
      </c>
      <c r="J190">
        <v>15.311999320983887</v>
      </c>
      <c r="K190">
        <v>15.302000045776367</v>
      </c>
      <c r="L190">
        <v>15.292996406555176</v>
      </c>
      <c r="M190">
        <v>15.308502197265625</v>
      </c>
      <c r="N190">
        <v>15.291995048522949</v>
      </c>
      <c r="O190">
        <v>15.294496536254883</v>
      </c>
      <c r="P190">
        <v>15.300500869750977</v>
      </c>
      <c r="Q190">
        <v>15.291995048522949</v>
      </c>
      <c r="R190">
        <v>15.290997505187988</v>
      </c>
      <c r="S190">
        <v>15.347000122070313</v>
      </c>
      <c r="T190">
        <v>15.36199951171875</v>
      </c>
      <c r="U190">
        <v>15.302000045776367</v>
      </c>
      <c r="V190">
        <v>15.302000045776367</v>
      </c>
      <c r="W190">
        <v>15.302000045776367</v>
      </c>
      <c r="X190">
        <v>15.347500801086426</v>
      </c>
      <c r="Y190"/>
      <c r="Z190">
        <v>15.302000045776367</v>
      </c>
      <c r="AA190">
        <v>15.302000045776367</v>
      </c>
      <c r="AB190">
        <v>15.311999320983887</v>
      </c>
      <c r="AC190">
        <v>15.311999320983887</v>
      </c>
      <c r="AD190">
        <v>15.311999320983887</v>
      </c>
      <c r="AE190">
        <v>15.311999320983887</v>
      </c>
      <c r="AF190">
        <v>15.311999320983887</v>
      </c>
      <c r="AG190">
        <v>15.322000503540039</v>
      </c>
      <c r="AH190" s="97"/>
      <c r="AI190" s="72"/>
      <c r="AJ190" s="72"/>
      <c r="AK190" s="72"/>
      <c r="AL190" s="72"/>
      <c r="AM190" s="72"/>
      <c r="AN190" s="72"/>
      <c r="AO190" s="92"/>
      <c r="AP190" s="102"/>
      <c r="AQ190" s="72"/>
    </row>
    <row r="191" spans="1:43">
      <c r="A191" s="14" t="str">
        <f>'data organization'!S192</f>
        <v>189:17:3:HI</v>
      </c>
      <c r="B191">
        <v>15.182003974914551</v>
      </c>
      <c r="C191">
        <v>15.221997261047363</v>
      </c>
      <c r="D191">
        <v>15.191998481750488</v>
      </c>
      <c r="E191">
        <v>15.191998481750488</v>
      </c>
      <c r="F191">
        <v>15.191998481750488</v>
      </c>
      <c r="G191">
        <v>15.196996688842773</v>
      </c>
      <c r="H191">
        <v>15.182003974914551</v>
      </c>
      <c r="I191">
        <v>15.191998481750488</v>
      </c>
      <c r="J191">
        <v>15.212002754211426</v>
      </c>
      <c r="K191">
        <v>15.201997756958008</v>
      </c>
      <c r="L191">
        <v>15.191998481750488</v>
      </c>
      <c r="M191">
        <v>15.201997756958008</v>
      </c>
      <c r="N191">
        <v>15.184503555297852</v>
      </c>
      <c r="O191">
        <v>15.191998481750488</v>
      </c>
      <c r="P191">
        <v>15.191998481750488</v>
      </c>
      <c r="Q191">
        <v>15.182003974914551</v>
      </c>
      <c r="R191">
        <v>15.182003974914551</v>
      </c>
      <c r="S191">
        <v>15.231997489929199</v>
      </c>
      <c r="T191">
        <v>15.242001533508301</v>
      </c>
      <c r="U191">
        <v>15.201997756958008</v>
      </c>
      <c r="V191">
        <v>15.191998481750488</v>
      </c>
      <c r="W191">
        <v>15.201997756958008</v>
      </c>
      <c r="X191">
        <v>15.242001533508301</v>
      </c>
      <c r="Y191"/>
      <c r="Z191">
        <v>15.201997756958008</v>
      </c>
      <c r="AA191">
        <v>15.191998481750488</v>
      </c>
      <c r="AB191">
        <v>15.201997756958008</v>
      </c>
      <c r="AC191">
        <v>15.207000732421875</v>
      </c>
      <c r="AD191">
        <v>15.201997756958008</v>
      </c>
      <c r="AE191">
        <v>15.212002754211426</v>
      </c>
      <c r="AF191">
        <v>15.212002754211426</v>
      </c>
      <c r="AG191">
        <v>15.221997261047363</v>
      </c>
      <c r="AH191" s="97">
        <f t="shared" ref="AH191" si="210">AH188-0.02</f>
        <v>2.9999999999999996</v>
      </c>
      <c r="AI191" s="72">
        <f t="shared" ref="AI191" si="211">STDEV(B191:AG191)</f>
        <v>1.6384978323112691E-2</v>
      </c>
      <c r="AJ191" s="72">
        <f t="shared" si="51"/>
        <v>15.177180301946169</v>
      </c>
      <c r="AK191" s="72">
        <f t="shared" ref="AK191" si="212">AVERAGE(B191:AG191)</f>
        <v>15.201757769430838</v>
      </c>
      <c r="AL191" s="72">
        <f t="shared" ref="AL191" si="213">AK191+1.5*AI191</f>
        <v>15.226335236915506</v>
      </c>
      <c r="AM191" s="72">
        <f>AK191-AK194</f>
        <v>0.10732235447053107</v>
      </c>
      <c r="AN191" s="72">
        <f t="shared" ref="AN191" si="214">AK191/AK533</f>
        <v>4.1156332892938128</v>
      </c>
      <c r="AO191" s="92">
        <f t="shared" ref="AO191" si="215">AN191/AO$1-1</f>
        <v>1.0789388372243192E-3</v>
      </c>
      <c r="AP191" s="102">
        <f t="shared" ref="AP191" si="216">AI191/AK191</f>
        <v>1.0778344564903663E-3</v>
      </c>
      <c r="AQ191" s="72">
        <f t="shared" ref="AQ191" si="217">MAX(B191:AG193)-MIN(B191:AG193)</f>
        <v>5.999755859375E-2</v>
      </c>
    </row>
    <row r="192" spans="1:43">
      <c r="A192" s="14" t="str">
        <f>'data organization'!S193</f>
        <v>190:17:3:LO</v>
      </c>
      <c r="B192">
        <v>15.182003974914551</v>
      </c>
      <c r="C192">
        <v>15.221997261047363</v>
      </c>
      <c r="D192">
        <v>15.191998481750488</v>
      </c>
      <c r="E192">
        <v>15.191998481750488</v>
      </c>
      <c r="F192">
        <v>15.191998481750488</v>
      </c>
      <c r="G192">
        <v>15.196996688842773</v>
      </c>
      <c r="H192">
        <v>15.182003974914551</v>
      </c>
      <c r="I192">
        <v>15.191998481750488</v>
      </c>
      <c r="J192">
        <v>15.212002754211426</v>
      </c>
      <c r="K192">
        <v>15.201997756958008</v>
      </c>
      <c r="L192">
        <v>15.191998481750488</v>
      </c>
      <c r="M192">
        <v>15.201997756958008</v>
      </c>
      <c r="N192">
        <v>15.184503555297852</v>
      </c>
      <c r="O192">
        <v>15.191998481750488</v>
      </c>
      <c r="P192">
        <v>15.191998481750488</v>
      </c>
      <c r="Q192">
        <v>15.182003974914551</v>
      </c>
      <c r="R192">
        <v>15.182003974914551</v>
      </c>
      <c r="S192">
        <v>15.231997489929199</v>
      </c>
      <c r="T192">
        <v>15.242001533508301</v>
      </c>
      <c r="U192">
        <v>15.201997756958008</v>
      </c>
      <c r="V192">
        <v>15.191998481750488</v>
      </c>
      <c r="W192">
        <v>15.201997756958008</v>
      </c>
      <c r="X192">
        <v>15.242001533508301</v>
      </c>
      <c r="Y192"/>
      <c r="Z192">
        <v>15.201997756958008</v>
      </c>
      <c r="AA192">
        <v>15.191998481750488</v>
      </c>
      <c r="AB192">
        <v>15.201997756958008</v>
      </c>
      <c r="AC192">
        <v>15.207000732421875</v>
      </c>
      <c r="AD192">
        <v>15.201997756958008</v>
      </c>
      <c r="AE192">
        <v>15.212002754211426</v>
      </c>
      <c r="AF192">
        <v>15.212002754211426</v>
      </c>
      <c r="AG192">
        <v>15.221997261047363</v>
      </c>
      <c r="AH192" s="97"/>
      <c r="AI192" s="72"/>
      <c r="AJ192" s="72"/>
      <c r="AK192" s="72"/>
      <c r="AL192" s="72"/>
      <c r="AM192" s="72"/>
      <c r="AN192" s="72"/>
      <c r="AO192" s="92"/>
      <c r="AP192" s="102"/>
      <c r="AQ192" s="72"/>
    </row>
    <row r="193" spans="1:43">
      <c r="A193" s="14" t="str">
        <f>'data organization'!S194</f>
        <v>191:17:3:HS</v>
      </c>
      <c r="B193">
        <v>15.182003974914551</v>
      </c>
      <c r="C193">
        <v>15.221997261047363</v>
      </c>
      <c r="D193">
        <v>15.191998481750488</v>
      </c>
      <c r="E193">
        <v>15.191998481750488</v>
      </c>
      <c r="F193">
        <v>15.191998481750488</v>
      </c>
      <c r="G193">
        <v>15.196996688842773</v>
      </c>
      <c r="H193">
        <v>15.182003974914551</v>
      </c>
      <c r="I193">
        <v>15.191998481750488</v>
      </c>
      <c r="J193">
        <v>15.212002754211426</v>
      </c>
      <c r="K193">
        <v>15.201997756958008</v>
      </c>
      <c r="L193">
        <v>15.191998481750488</v>
      </c>
      <c r="M193">
        <v>15.201997756958008</v>
      </c>
      <c r="N193">
        <v>15.184503555297852</v>
      </c>
      <c r="O193">
        <v>15.191998481750488</v>
      </c>
      <c r="P193">
        <v>15.191998481750488</v>
      </c>
      <c r="Q193">
        <v>15.182003974914551</v>
      </c>
      <c r="R193">
        <v>15.182003974914551</v>
      </c>
      <c r="S193">
        <v>15.231997489929199</v>
      </c>
      <c r="T193">
        <v>15.242001533508301</v>
      </c>
      <c r="U193">
        <v>15.201997756958008</v>
      </c>
      <c r="V193">
        <v>15.191998481750488</v>
      </c>
      <c r="W193">
        <v>15.201997756958008</v>
      </c>
      <c r="X193">
        <v>15.242001533508301</v>
      </c>
      <c r="Y193"/>
      <c r="Z193">
        <v>15.201997756958008</v>
      </c>
      <c r="AA193">
        <v>15.191998481750488</v>
      </c>
      <c r="AB193">
        <v>15.201997756958008</v>
      </c>
      <c r="AC193">
        <v>15.207000732421875</v>
      </c>
      <c r="AD193">
        <v>15.201997756958008</v>
      </c>
      <c r="AE193">
        <v>15.212002754211426</v>
      </c>
      <c r="AF193">
        <v>15.212002754211426</v>
      </c>
      <c r="AG193">
        <v>15.221997261047363</v>
      </c>
      <c r="AH193" s="97"/>
      <c r="AI193" s="72"/>
      <c r="AJ193" s="72"/>
      <c r="AK193" s="72"/>
      <c r="AL193" s="72"/>
      <c r="AM193" s="72"/>
      <c r="AN193" s="72"/>
      <c r="AO193" s="92"/>
      <c r="AP193" s="102"/>
      <c r="AQ193" s="72"/>
    </row>
    <row r="194" spans="1:43">
      <c r="A194" s="14" t="str">
        <f>'data organization'!S195</f>
        <v>192:17:2.98:HI</v>
      </c>
      <c r="B194">
        <v>15.081998825073242</v>
      </c>
      <c r="C194">
        <v>15.112001419067383</v>
      </c>
      <c r="D194">
        <v>15.086001396179199</v>
      </c>
      <c r="E194">
        <v>15.081998825073242</v>
      </c>
      <c r="F194">
        <v>15.087000846862793</v>
      </c>
      <c r="G194">
        <v>15.092000007629395</v>
      </c>
      <c r="H194">
        <v>15.072000503540039</v>
      </c>
      <c r="I194">
        <v>15.081998825073242</v>
      </c>
      <c r="J194">
        <v>15.10200023651123</v>
      </c>
      <c r="K194">
        <v>15.092000007629395</v>
      </c>
      <c r="L194">
        <v>15.081998825073242</v>
      </c>
      <c r="M194">
        <v>15.092000007629395</v>
      </c>
      <c r="N194">
        <v>15.081998825073242</v>
      </c>
      <c r="O194">
        <v>15.081998825073242</v>
      </c>
      <c r="P194">
        <v>15.081998825073242</v>
      </c>
      <c r="Q194">
        <v>15.072000503540039</v>
      </c>
      <c r="R194">
        <v>15.072000503540039</v>
      </c>
      <c r="S194">
        <v>15.133000373840332</v>
      </c>
      <c r="T194">
        <v>15.148500442504883</v>
      </c>
      <c r="U194">
        <v>15.092000007629395</v>
      </c>
      <c r="V194">
        <v>15.081998825073242</v>
      </c>
      <c r="W194">
        <v>15.092000007629395</v>
      </c>
      <c r="X194">
        <v>15.142000198364258</v>
      </c>
      <c r="Y194"/>
      <c r="Z194">
        <v>15.092000007629395</v>
      </c>
      <c r="AA194">
        <v>15.084500312805176</v>
      </c>
      <c r="AB194">
        <v>15.098498344421387</v>
      </c>
      <c r="AC194">
        <v>15.10200023651123</v>
      </c>
      <c r="AD194">
        <v>15.092000007629395</v>
      </c>
      <c r="AE194">
        <v>15.10200023651123</v>
      </c>
      <c r="AF194">
        <v>15.10200023651123</v>
      </c>
      <c r="AG194">
        <v>15.112001419067383</v>
      </c>
      <c r="AH194" s="97">
        <f t="shared" ref="AH194" si="218">AH191-0.02</f>
        <v>2.9799999999999995</v>
      </c>
      <c r="AI194" s="72">
        <f t="shared" ref="AI194" si="219">STDEV(B194:AG194)</f>
        <v>1.8752058075326941E-2</v>
      </c>
      <c r="AJ194" s="72">
        <f t="shared" si="51"/>
        <v>15.066307327847316</v>
      </c>
      <c r="AK194" s="72">
        <f t="shared" ref="AK194" si="220">AVERAGE(B194:AG194)</f>
        <v>15.094435414960307</v>
      </c>
      <c r="AL194" s="72">
        <f t="shared" ref="AL194" si="221">AK194+1.5*AI194</f>
        <v>15.122563502073298</v>
      </c>
      <c r="AM194" s="72">
        <f>AK194-AK197</f>
        <v>0.10901654151178164</v>
      </c>
      <c r="AN194" s="72">
        <f t="shared" ref="AN194" si="222">AK194/AK536</f>
        <v>4.1140461199866518</v>
      </c>
      <c r="AO194" s="92">
        <f t="shared" ref="AO194" si="223">AN194/AO$1-1</f>
        <v>6.928787453543972E-4</v>
      </c>
      <c r="AP194" s="102">
        <f t="shared" ref="AP194" si="224">AI194/AK194</f>
        <v>1.2423159634537581E-3</v>
      </c>
      <c r="AQ194" s="72">
        <f t="shared" ref="AQ194" si="225">MAX(B194:AG196)-MIN(B194:AG196)</f>
        <v>7.649993896484375E-2</v>
      </c>
    </row>
    <row r="195" spans="1:43">
      <c r="A195" s="14" t="str">
        <f>'data organization'!S196</f>
        <v>193:17:2.98:LO</v>
      </c>
      <c r="B195">
        <v>15.081998825073242</v>
      </c>
      <c r="C195">
        <v>15.112001419067383</v>
      </c>
      <c r="D195">
        <v>15.086001396179199</v>
      </c>
      <c r="E195">
        <v>15.081998825073242</v>
      </c>
      <c r="F195">
        <v>15.087000846862793</v>
      </c>
      <c r="G195">
        <v>15.092000007629395</v>
      </c>
      <c r="H195">
        <v>15.072000503540039</v>
      </c>
      <c r="I195">
        <v>15.081998825073242</v>
      </c>
      <c r="J195">
        <v>15.10200023651123</v>
      </c>
      <c r="K195">
        <v>15.092000007629395</v>
      </c>
      <c r="L195">
        <v>15.081998825073242</v>
      </c>
      <c r="M195">
        <v>15.092000007629395</v>
      </c>
      <c r="N195">
        <v>15.081998825073242</v>
      </c>
      <c r="O195">
        <v>15.081998825073242</v>
      </c>
      <c r="P195">
        <v>15.081998825073242</v>
      </c>
      <c r="Q195">
        <v>15.072000503540039</v>
      </c>
      <c r="R195">
        <v>15.072000503540039</v>
      </c>
      <c r="S195">
        <v>15.133000373840332</v>
      </c>
      <c r="T195">
        <v>15.148500442504883</v>
      </c>
      <c r="U195">
        <v>15.092000007629395</v>
      </c>
      <c r="V195">
        <v>15.081998825073242</v>
      </c>
      <c r="W195">
        <v>15.092000007629395</v>
      </c>
      <c r="X195">
        <v>15.142000198364258</v>
      </c>
      <c r="Y195"/>
      <c r="Z195">
        <v>15.092000007629395</v>
      </c>
      <c r="AA195">
        <v>15.084500312805176</v>
      </c>
      <c r="AB195">
        <v>15.098498344421387</v>
      </c>
      <c r="AC195">
        <v>15.10200023651123</v>
      </c>
      <c r="AD195">
        <v>15.092000007629395</v>
      </c>
      <c r="AE195">
        <v>15.10200023651123</v>
      </c>
      <c r="AF195">
        <v>15.10200023651123</v>
      </c>
      <c r="AG195">
        <v>15.112001419067383</v>
      </c>
      <c r="AH195" s="97"/>
      <c r="AI195" s="72"/>
      <c r="AJ195" s="72"/>
      <c r="AK195" s="72"/>
      <c r="AL195" s="72"/>
      <c r="AM195" s="72"/>
      <c r="AN195" s="72"/>
      <c r="AO195" s="92"/>
      <c r="AP195" s="102"/>
      <c r="AQ195" s="72"/>
    </row>
    <row r="196" spans="1:43">
      <c r="A196" s="14" t="str">
        <f>'data organization'!S197</f>
        <v>194:17:2.98:HS</v>
      </c>
      <c r="B196">
        <v>15.081998825073242</v>
      </c>
      <c r="C196">
        <v>15.112001419067383</v>
      </c>
      <c r="D196">
        <v>15.086001396179199</v>
      </c>
      <c r="E196">
        <v>15.081998825073242</v>
      </c>
      <c r="F196">
        <v>15.087000846862793</v>
      </c>
      <c r="G196">
        <v>15.092000007629395</v>
      </c>
      <c r="H196">
        <v>15.072000503540039</v>
      </c>
      <c r="I196">
        <v>15.081998825073242</v>
      </c>
      <c r="J196">
        <v>15.10200023651123</v>
      </c>
      <c r="K196">
        <v>15.092000007629395</v>
      </c>
      <c r="L196">
        <v>15.081998825073242</v>
      </c>
      <c r="M196">
        <v>15.092000007629395</v>
      </c>
      <c r="N196">
        <v>15.081998825073242</v>
      </c>
      <c r="O196">
        <v>15.081998825073242</v>
      </c>
      <c r="P196">
        <v>15.081998825073242</v>
      </c>
      <c r="Q196">
        <v>15.072000503540039</v>
      </c>
      <c r="R196">
        <v>15.072000503540039</v>
      </c>
      <c r="S196">
        <v>15.133000373840332</v>
      </c>
      <c r="T196">
        <v>15.148500442504883</v>
      </c>
      <c r="U196">
        <v>15.092000007629395</v>
      </c>
      <c r="V196">
        <v>15.081998825073242</v>
      </c>
      <c r="W196">
        <v>15.092000007629395</v>
      </c>
      <c r="X196">
        <v>15.142000198364258</v>
      </c>
      <c r="Y196"/>
      <c r="Z196">
        <v>15.092000007629395</v>
      </c>
      <c r="AA196">
        <v>15.084500312805176</v>
      </c>
      <c r="AB196">
        <v>15.098498344421387</v>
      </c>
      <c r="AC196">
        <v>15.10200023651123</v>
      </c>
      <c r="AD196">
        <v>15.092000007629395</v>
      </c>
      <c r="AE196">
        <v>15.10200023651123</v>
      </c>
      <c r="AF196">
        <v>15.10200023651123</v>
      </c>
      <c r="AG196">
        <v>15.112001419067383</v>
      </c>
      <c r="AH196" s="97"/>
      <c r="AI196" s="72"/>
      <c r="AJ196" s="72"/>
      <c r="AK196" s="72"/>
      <c r="AL196" s="72"/>
      <c r="AM196" s="72"/>
      <c r="AN196" s="72"/>
      <c r="AO196" s="92"/>
      <c r="AP196" s="102"/>
      <c r="AQ196" s="72"/>
    </row>
    <row r="197" spans="1:43">
      <c r="A197" s="14" t="str">
        <f>'data organization'!S198</f>
        <v>195:17:2.96:HI</v>
      </c>
      <c r="B197">
        <v>14.972000122070312</v>
      </c>
      <c r="C197">
        <v>15.002001762390137</v>
      </c>
      <c r="D197">
        <v>14.981997489929199</v>
      </c>
      <c r="E197">
        <v>14.972000122070312</v>
      </c>
      <c r="F197">
        <v>14.981997489929199</v>
      </c>
      <c r="G197">
        <v>14.981997489929199</v>
      </c>
      <c r="H197">
        <v>14.972000122070312</v>
      </c>
      <c r="I197">
        <v>14.981997489929199</v>
      </c>
      <c r="J197">
        <v>14.992001533508301</v>
      </c>
      <c r="K197">
        <v>14.981997489929199</v>
      </c>
      <c r="L197">
        <v>14.972000122070312</v>
      </c>
      <c r="M197">
        <v>14.982998847961426</v>
      </c>
      <c r="N197">
        <v>14.972000122070312</v>
      </c>
      <c r="O197">
        <v>14.972000122070312</v>
      </c>
      <c r="P197">
        <v>14.974499702453613</v>
      </c>
      <c r="Q197">
        <v>14.972000122070312</v>
      </c>
      <c r="R197">
        <v>14.962002754211426</v>
      </c>
      <c r="S197">
        <v>15.011996269226074</v>
      </c>
      <c r="T197">
        <v>15.031999588012695</v>
      </c>
      <c r="U197">
        <v>14.981997489929199</v>
      </c>
      <c r="V197">
        <v>14.972000122070312</v>
      </c>
      <c r="W197">
        <v>14.981997489929199</v>
      </c>
      <c r="X197">
        <v>15.022001266479492</v>
      </c>
      <c r="Y197"/>
      <c r="Z197">
        <v>14.981997489929199</v>
      </c>
      <c r="AA197">
        <v>14.981997489929199</v>
      </c>
      <c r="AB197">
        <v>14.992001533508301</v>
      </c>
      <c r="AC197">
        <v>14.992001533508301</v>
      </c>
      <c r="AD197">
        <v>14.9844970703125</v>
      </c>
      <c r="AE197">
        <v>14.992001533508301</v>
      </c>
      <c r="AF197">
        <v>14.992001533508301</v>
      </c>
      <c r="AG197">
        <v>15.002001762390137</v>
      </c>
      <c r="AH197" s="97">
        <f t="shared" ref="AH197" si="226">AH194-0.02</f>
        <v>2.9599999999999995</v>
      </c>
      <c r="AI197" s="72">
        <f t="shared" ref="AI197" si="227">STDEV(B197:AG197)</f>
        <v>1.5493158671825534E-2</v>
      </c>
      <c r="AJ197" s="72">
        <f t="shared" ref="AJ197:AJ260" si="228">AK197-1.5*AI197</f>
        <v>14.962179135440786</v>
      </c>
      <c r="AK197" s="72">
        <f t="shared" ref="AK197" si="229">AVERAGE(B197:AG197)</f>
        <v>14.985418873448525</v>
      </c>
      <c r="AL197" s="72">
        <f t="shared" ref="AL197" si="230">AK197+1.5*AI197</f>
        <v>15.008658611456264</v>
      </c>
      <c r="AM197" s="72">
        <f>AK197-AK200</f>
        <v>0.10920915296000722</v>
      </c>
      <c r="AN197" s="72">
        <f t="shared" ref="AN197" si="231">AK197/AK539</f>
        <v>4.1139210790189384</v>
      </c>
      <c r="AO197" s="92">
        <f t="shared" ref="AO197" si="232">AN197/AO$1-1</f>
        <v>6.624640143833016E-4</v>
      </c>
      <c r="AP197" s="102">
        <f t="shared" ref="AP197" si="233">AI197/AK197</f>
        <v>1.0338822559892958E-3</v>
      </c>
      <c r="AQ197" s="72">
        <f t="shared" ref="AQ197" si="234">MAX(B197:AG199)-MIN(B197:AG199)</f>
        <v>6.9996833801269531E-2</v>
      </c>
    </row>
    <row r="198" spans="1:43">
      <c r="A198" s="14" t="str">
        <f>'data organization'!S199</f>
        <v>196:17:2.96:LO</v>
      </c>
      <c r="B198">
        <v>14.972000122070312</v>
      </c>
      <c r="C198">
        <v>15.002001762390137</v>
      </c>
      <c r="D198">
        <v>14.981997489929199</v>
      </c>
      <c r="E198">
        <v>14.972000122070312</v>
      </c>
      <c r="F198">
        <v>14.981997489929199</v>
      </c>
      <c r="G198">
        <v>14.981997489929199</v>
      </c>
      <c r="H198">
        <v>14.972000122070312</v>
      </c>
      <c r="I198">
        <v>14.981997489929199</v>
      </c>
      <c r="J198">
        <v>14.992001533508301</v>
      </c>
      <c r="K198">
        <v>14.981997489929199</v>
      </c>
      <c r="L198">
        <v>14.972000122070312</v>
      </c>
      <c r="M198">
        <v>14.982998847961426</v>
      </c>
      <c r="N198">
        <v>14.972000122070312</v>
      </c>
      <c r="O198">
        <v>14.972000122070312</v>
      </c>
      <c r="P198">
        <v>14.974499702453613</v>
      </c>
      <c r="Q198">
        <v>14.972000122070312</v>
      </c>
      <c r="R198">
        <v>14.962002754211426</v>
      </c>
      <c r="S198">
        <v>15.011996269226074</v>
      </c>
      <c r="T198">
        <v>15.031999588012695</v>
      </c>
      <c r="U198">
        <v>14.981997489929199</v>
      </c>
      <c r="V198">
        <v>14.972000122070312</v>
      </c>
      <c r="W198">
        <v>14.981997489929199</v>
      </c>
      <c r="X198">
        <v>15.022001266479492</v>
      </c>
      <c r="Y198"/>
      <c r="Z198">
        <v>14.981997489929199</v>
      </c>
      <c r="AA198">
        <v>14.981997489929199</v>
      </c>
      <c r="AB198">
        <v>14.992001533508301</v>
      </c>
      <c r="AC198">
        <v>14.992001533508301</v>
      </c>
      <c r="AD198">
        <v>14.9844970703125</v>
      </c>
      <c r="AE198">
        <v>14.992001533508301</v>
      </c>
      <c r="AF198">
        <v>14.992001533508301</v>
      </c>
      <c r="AG198">
        <v>15.002001762390137</v>
      </c>
      <c r="AH198" s="97"/>
      <c r="AI198" s="72"/>
      <c r="AJ198" s="72"/>
      <c r="AK198" s="72"/>
      <c r="AL198" s="72"/>
      <c r="AM198" s="72"/>
      <c r="AN198" s="72"/>
      <c r="AO198" s="92"/>
      <c r="AP198" s="102"/>
      <c r="AQ198" s="72"/>
    </row>
    <row r="199" spans="1:43">
      <c r="A199" s="14" t="str">
        <f>'data organization'!S200</f>
        <v>197:17:2.96:HS</v>
      </c>
      <c r="B199">
        <v>14.972000122070312</v>
      </c>
      <c r="C199">
        <v>15.002001762390137</v>
      </c>
      <c r="D199">
        <v>14.981997489929199</v>
      </c>
      <c r="E199">
        <v>14.972000122070312</v>
      </c>
      <c r="F199">
        <v>14.981997489929199</v>
      </c>
      <c r="G199">
        <v>14.981997489929199</v>
      </c>
      <c r="H199">
        <v>14.972000122070312</v>
      </c>
      <c r="I199">
        <v>14.981997489929199</v>
      </c>
      <c r="J199">
        <v>14.992001533508301</v>
      </c>
      <c r="K199">
        <v>14.981997489929199</v>
      </c>
      <c r="L199">
        <v>14.972000122070312</v>
      </c>
      <c r="M199">
        <v>14.982998847961426</v>
      </c>
      <c r="N199">
        <v>14.972000122070312</v>
      </c>
      <c r="O199">
        <v>14.972000122070312</v>
      </c>
      <c r="P199">
        <v>14.974499702453613</v>
      </c>
      <c r="Q199">
        <v>14.972000122070312</v>
      </c>
      <c r="R199">
        <v>14.962002754211426</v>
      </c>
      <c r="S199">
        <v>15.011996269226074</v>
      </c>
      <c r="T199">
        <v>15.031999588012695</v>
      </c>
      <c r="U199">
        <v>14.981997489929199</v>
      </c>
      <c r="V199">
        <v>14.972000122070312</v>
      </c>
      <c r="W199">
        <v>14.981997489929199</v>
      </c>
      <c r="X199">
        <v>15.022001266479492</v>
      </c>
      <c r="Y199"/>
      <c r="Z199">
        <v>14.981997489929199</v>
      </c>
      <c r="AA199">
        <v>14.981997489929199</v>
      </c>
      <c r="AB199">
        <v>14.992001533508301</v>
      </c>
      <c r="AC199">
        <v>14.992001533508301</v>
      </c>
      <c r="AD199">
        <v>14.9844970703125</v>
      </c>
      <c r="AE199">
        <v>14.992001533508301</v>
      </c>
      <c r="AF199">
        <v>14.992001533508301</v>
      </c>
      <c r="AG199">
        <v>15.002001762390137</v>
      </c>
      <c r="AH199" s="97"/>
      <c r="AI199" s="72"/>
      <c r="AJ199" s="72"/>
      <c r="AK199" s="72"/>
      <c r="AL199" s="72"/>
      <c r="AM199" s="72"/>
      <c r="AN199" s="72"/>
      <c r="AO199" s="92"/>
      <c r="AP199" s="102"/>
      <c r="AQ199" s="72"/>
    </row>
    <row r="200" spans="1:43">
      <c r="A200" s="14" t="str">
        <f>'data organization'!S201</f>
        <v>198:17:2.94:HI</v>
      </c>
      <c r="B200">
        <v>14.862001419067383</v>
      </c>
      <c r="C200">
        <v>14.892000198364258</v>
      </c>
      <c r="D200">
        <v>14.87199878692627</v>
      </c>
      <c r="E200">
        <v>14.862001419067383</v>
      </c>
      <c r="F200">
        <v>14.87199878692627</v>
      </c>
      <c r="G200">
        <v>14.87199878692627</v>
      </c>
      <c r="H200">
        <v>14.862001419067383</v>
      </c>
      <c r="I200">
        <v>14.87199878692627</v>
      </c>
      <c r="J200">
        <v>14.882000923156738</v>
      </c>
      <c r="K200">
        <v>14.87199878692627</v>
      </c>
      <c r="L200">
        <v>14.862001419067383</v>
      </c>
      <c r="M200">
        <v>14.87199878692627</v>
      </c>
      <c r="N200">
        <v>14.862001419067383</v>
      </c>
      <c r="O200">
        <v>14.862001419067383</v>
      </c>
      <c r="P200">
        <v>14.862001419067383</v>
      </c>
      <c r="Q200">
        <v>14.862001419067383</v>
      </c>
      <c r="R200">
        <v>14.85200023651123</v>
      </c>
      <c r="S200">
        <v>14.907999992370605</v>
      </c>
      <c r="T200">
        <v>14.919998168945312</v>
      </c>
      <c r="U200">
        <v>14.87199878692627</v>
      </c>
      <c r="V200">
        <v>14.866999626159668</v>
      </c>
      <c r="W200">
        <v>14.87199878692627</v>
      </c>
      <c r="X200">
        <v>14.928500175476074</v>
      </c>
      <c r="Y200"/>
      <c r="Z200">
        <v>14.87199878692627</v>
      </c>
      <c r="AA200">
        <v>14.87199878692627</v>
      </c>
      <c r="AB200">
        <v>14.882000923156738</v>
      </c>
      <c r="AC200">
        <v>14.882000923156738</v>
      </c>
      <c r="AD200">
        <v>14.876998901367188</v>
      </c>
      <c r="AE200">
        <v>14.882000923156738</v>
      </c>
      <c r="AF200">
        <v>14.882000923156738</v>
      </c>
      <c r="AG200">
        <v>14.892000198364258</v>
      </c>
      <c r="AH200" s="97">
        <f t="shared" ref="AH200" si="235">AH197-0.02</f>
        <v>2.9399999999999995</v>
      </c>
      <c r="AI200" s="72">
        <f t="shared" ref="AI200" si="236">STDEV(B200:AG200)</f>
        <v>1.7119758389558714E-2</v>
      </c>
      <c r="AJ200" s="72">
        <f t="shared" si="228"/>
        <v>14.85053008290418</v>
      </c>
      <c r="AK200" s="72">
        <f t="shared" ref="AK200" si="237">AVERAGE(B200:AG200)</f>
        <v>14.876209720488518</v>
      </c>
      <c r="AL200" s="72">
        <f t="shared" ref="AL200" si="238">AK200+1.5*AI200</f>
        <v>14.901889358072856</v>
      </c>
      <c r="AM200" s="72">
        <f>AK200-AK203</f>
        <v>0.10990361244447833</v>
      </c>
      <c r="AN200" s="72">
        <f t="shared" ref="AN200" si="239">AK200/AK542</f>
        <v>4.1135552339840391</v>
      </c>
      <c r="AO200" s="92">
        <f t="shared" ref="AO200" si="240">AN200/AO$1-1</f>
        <v>5.7347655277717458E-4</v>
      </c>
      <c r="AP200" s="102">
        <f t="shared" ref="AP200" si="241">AI200/AK200</f>
        <v>1.1508145361771977E-3</v>
      </c>
      <c r="AQ200" s="72">
        <f t="shared" ref="AQ200" si="242">MAX(B200:AG202)-MIN(B200:AG202)</f>
        <v>7.649993896484375E-2</v>
      </c>
    </row>
    <row r="201" spans="1:43">
      <c r="A201" s="14" t="str">
        <f>'data organization'!S202</f>
        <v>199:17:2.94:LO</v>
      </c>
      <c r="B201">
        <v>14.862001419067383</v>
      </c>
      <c r="C201">
        <v>14.892000198364258</v>
      </c>
      <c r="D201">
        <v>14.87199878692627</v>
      </c>
      <c r="E201">
        <v>14.862001419067383</v>
      </c>
      <c r="F201">
        <v>14.87199878692627</v>
      </c>
      <c r="G201">
        <v>14.87199878692627</v>
      </c>
      <c r="H201">
        <v>14.862001419067383</v>
      </c>
      <c r="I201">
        <v>14.87199878692627</v>
      </c>
      <c r="J201">
        <v>14.882000923156738</v>
      </c>
      <c r="K201">
        <v>14.87199878692627</v>
      </c>
      <c r="L201">
        <v>14.862001419067383</v>
      </c>
      <c r="M201">
        <v>14.87199878692627</v>
      </c>
      <c r="N201">
        <v>14.862001419067383</v>
      </c>
      <c r="O201">
        <v>14.862001419067383</v>
      </c>
      <c r="P201">
        <v>14.862001419067383</v>
      </c>
      <c r="Q201">
        <v>14.862001419067383</v>
      </c>
      <c r="R201">
        <v>14.85200023651123</v>
      </c>
      <c r="S201">
        <v>14.907999992370605</v>
      </c>
      <c r="T201">
        <v>14.919998168945312</v>
      </c>
      <c r="U201">
        <v>14.87199878692627</v>
      </c>
      <c r="V201">
        <v>14.866999626159668</v>
      </c>
      <c r="W201">
        <v>14.87199878692627</v>
      </c>
      <c r="X201">
        <v>14.928500175476074</v>
      </c>
      <c r="Y201"/>
      <c r="Z201">
        <v>14.87199878692627</v>
      </c>
      <c r="AA201">
        <v>14.87199878692627</v>
      </c>
      <c r="AB201">
        <v>14.882000923156738</v>
      </c>
      <c r="AC201">
        <v>14.882000923156738</v>
      </c>
      <c r="AD201">
        <v>14.876998901367188</v>
      </c>
      <c r="AE201">
        <v>14.882000923156738</v>
      </c>
      <c r="AF201">
        <v>14.882000923156738</v>
      </c>
      <c r="AG201">
        <v>14.892000198364258</v>
      </c>
      <c r="AH201" s="97"/>
      <c r="AI201" s="72"/>
      <c r="AJ201" s="72"/>
      <c r="AK201" s="72"/>
      <c r="AL201" s="72"/>
      <c r="AM201" s="72"/>
      <c r="AN201" s="72"/>
      <c r="AO201" s="92"/>
      <c r="AP201" s="102"/>
      <c r="AQ201" s="72"/>
    </row>
    <row r="202" spans="1:43">
      <c r="A202" s="14" t="str">
        <f>'data organization'!S203</f>
        <v>200:17:2.94:HS</v>
      </c>
      <c r="B202">
        <v>14.862001419067383</v>
      </c>
      <c r="C202">
        <v>14.892000198364258</v>
      </c>
      <c r="D202">
        <v>14.87199878692627</v>
      </c>
      <c r="E202">
        <v>14.862001419067383</v>
      </c>
      <c r="F202">
        <v>14.87199878692627</v>
      </c>
      <c r="G202">
        <v>14.87199878692627</v>
      </c>
      <c r="H202">
        <v>14.862001419067383</v>
      </c>
      <c r="I202">
        <v>14.87199878692627</v>
      </c>
      <c r="J202">
        <v>14.882000923156738</v>
      </c>
      <c r="K202">
        <v>14.87199878692627</v>
      </c>
      <c r="L202">
        <v>14.862001419067383</v>
      </c>
      <c r="M202">
        <v>14.87199878692627</v>
      </c>
      <c r="N202">
        <v>14.862001419067383</v>
      </c>
      <c r="O202">
        <v>14.862001419067383</v>
      </c>
      <c r="P202">
        <v>14.862001419067383</v>
      </c>
      <c r="Q202">
        <v>14.862001419067383</v>
      </c>
      <c r="R202">
        <v>14.85200023651123</v>
      </c>
      <c r="S202">
        <v>14.907999992370605</v>
      </c>
      <c r="T202">
        <v>14.919998168945312</v>
      </c>
      <c r="U202">
        <v>14.87199878692627</v>
      </c>
      <c r="V202">
        <v>14.866999626159668</v>
      </c>
      <c r="W202">
        <v>14.87199878692627</v>
      </c>
      <c r="X202">
        <v>14.928500175476074</v>
      </c>
      <c r="Y202"/>
      <c r="Z202">
        <v>14.87199878692627</v>
      </c>
      <c r="AA202">
        <v>14.87199878692627</v>
      </c>
      <c r="AB202">
        <v>14.882000923156738</v>
      </c>
      <c r="AC202">
        <v>14.882000923156738</v>
      </c>
      <c r="AD202">
        <v>14.876998901367188</v>
      </c>
      <c r="AE202">
        <v>14.882000923156738</v>
      </c>
      <c r="AF202">
        <v>14.882000923156738</v>
      </c>
      <c r="AG202">
        <v>14.892000198364258</v>
      </c>
      <c r="AH202" s="97"/>
      <c r="AI202" s="72"/>
      <c r="AJ202" s="72"/>
      <c r="AK202" s="72"/>
      <c r="AL202" s="72"/>
      <c r="AM202" s="72"/>
      <c r="AN202" s="72"/>
      <c r="AO202" s="92"/>
      <c r="AP202" s="102"/>
      <c r="AQ202" s="72"/>
    </row>
    <row r="203" spans="1:43">
      <c r="A203" s="14" t="str">
        <f>'data organization'!S204</f>
        <v>201:17:2.92:HI</v>
      </c>
      <c r="B203">
        <v>14.752001762390137</v>
      </c>
      <c r="C203">
        <v>14.782000541687012</v>
      </c>
      <c r="D203">
        <v>14.761996269226074</v>
      </c>
      <c r="E203">
        <v>14.752001762390137</v>
      </c>
      <c r="F203">
        <v>14.761996269226074</v>
      </c>
      <c r="G203">
        <v>14.761996269226074</v>
      </c>
      <c r="H203">
        <v>14.752001762390137</v>
      </c>
      <c r="I203">
        <v>14.760499954223633</v>
      </c>
      <c r="J203">
        <v>14.772001266479492</v>
      </c>
      <c r="K203">
        <v>14.761996269226074</v>
      </c>
      <c r="L203">
        <v>14.752001762390137</v>
      </c>
      <c r="M203">
        <v>14.769498825073242</v>
      </c>
      <c r="N203">
        <v>14.752001762390137</v>
      </c>
      <c r="O203">
        <v>14.752001762390137</v>
      </c>
      <c r="P203">
        <v>14.752001762390137</v>
      </c>
      <c r="Q203">
        <v>14.752001762390137</v>
      </c>
      <c r="R203">
        <v>14.742001533508301</v>
      </c>
      <c r="S203">
        <v>14.802497863769531</v>
      </c>
      <c r="T203">
        <v>14.81200122833252</v>
      </c>
      <c r="U203">
        <v>14.761996269226074</v>
      </c>
      <c r="V203">
        <v>14.758996963500977</v>
      </c>
      <c r="W203">
        <v>14.761996269226074</v>
      </c>
      <c r="X203">
        <v>14.802000045776367</v>
      </c>
      <c r="Y203"/>
      <c r="Z203">
        <v>14.761996269226074</v>
      </c>
      <c r="AA203">
        <v>14.761996269226074</v>
      </c>
      <c r="AB203">
        <v>14.772001266479492</v>
      </c>
      <c r="AC203">
        <v>14.772001266479492</v>
      </c>
      <c r="AD203">
        <v>14.772001266479492</v>
      </c>
      <c r="AE203">
        <v>14.772001266479492</v>
      </c>
      <c r="AF203">
        <v>14.772001266479492</v>
      </c>
      <c r="AG203">
        <v>14.782000541687012</v>
      </c>
      <c r="AH203" s="97">
        <f t="shared" ref="AH203" si="243">AH200-0.02</f>
        <v>2.9199999999999995</v>
      </c>
      <c r="AI203" s="72">
        <f t="shared" ref="AI203" si="244">STDEV(B203:AG203)</f>
        <v>1.615831755598662E-2</v>
      </c>
      <c r="AJ203" s="72">
        <f t="shared" si="228"/>
        <v>14.74206863171006</v>
      </c>
      <c r="AK203" s="72">
        <f t="shared" ref="AK203" si="245">AVERAGE(B203:AG203)</f>
        <v>14.76630610804404</v>
      </c>
      <c r="AL203" s="72">
        <f t="shared" ref="AL203" si="246">AK203+1.5*AI203</f>
        <v>14.790543584378019</v>
      </c>
      <c r="AM203" s="72">
        <f>AK203-AK206</f>
        <v>0.11144967232980996</v>
      </c>
      <c r="AN203" s="72">
        <f t="shared" ref="AN203" si="247">AK203/AK545</f>
        <v>4.1120872914415916</v>
      </c>
      <c r="AO203" s="92">
        <f t="shared" ref="AO203" si="248">AN203/AO$1-1</f>
        <v>2.1641695602192534E-4</v>
      </c>
      <c r="AP203" s="102">
        <f t="shared" ref="AP203" si="249">AI203/AK203</f>
        <v>1.0942694427270659E-3</v>
      </c>
      <c r="AQ203" s="72">
        <f t="shared" ref="AQ203" si="250">MAX(B203:AG205)-MIN(B203:AG205)</f>
        <v>6.999969482421875E-2</v>
      </c>
    </row>
    <row r="204" spans="1:43">
      <c r="A204" s="14" t="str">
        <f>'data organization'!S205</f>
        <v>202:17:2.92:LO</v>
      </c>
      <c r="B204">
        <v>14.752001762390137</v>
      </c>
      <c r="C204">
        <v>14.782000541687012</v>
      </c>
      <c r="D204">
        <v>14.761996269226074</v>
      </c>
      <c r="E204">
        <v>14.752001762390137</v>
      </c>
      <c r="F204">
        <v>14.761996269226074</v>
      </c>
      <c r="G204">
        <v>14.761996269226074</v>
      </c>
      <c r="H204">
        <v>14.752001762390137</v>
      </c>
      <c r="I204">
        <v>14.760499954223633</v>
      </c>
      <c r="J204">
        <v>14.772001266479492</v>
      </c>
      <c r="K204">
        <v>14.761996269226074</v>
      </c>
      <c r="L204">
        <v>14.752001762390137</v>
      </c>
      <c r="M204">
        <v>14.769498825073242</v>
      </c>
      <c r="N204">
        <v>14.752001762390137</v>
      </c>
      <c r="O204">
        <v>14.752001762390137</v>
      </c>
      <c r="P204">
        <v>14.752001762390137</v>
      </c>
      <c r="Q204">
        <v>14.752001762390137</v>
      </c>
      <c r="R204">
        <v>14.742001533508301</v>
      </c>
      <c r="S204">
        <v>14.802497863769531</v>
      </c>
      <c r="T204">
        <v>14.81200122833252</v>
      </c>
      <c r="U204">
        <v>14.761996269226074</v>
      </c>
      <c r="V204">
        <v>14.758996963500977</v>
      </c>
      <c r="W204">
        <v>14.761996269226074</v>
      </c>
      <c r="X204">
        <v>14.802000045776367</v>
      </c>
      <c r="Y204"/>
      <c r="Z204">
        <v>14.761996269226074</v>
      </c>
      <c r="AA204">
        <v>14.761996269226074</v>
      </c>
      <c r="AB204">
        <v>14.772001266479492</v>
      </c>
      <c r="AC204">
        <v>14.772001266479492</v>
      </c>
      <c r="AD204">
        <v>14.772001266479492</v>
      </c>
      <c r="AE204">
        <v>14.772001266479492</v>
      </c>
      <c r="AF204">
        <v>14.772001266479492</v>
      </c>
      <c r="AG204">
        <v>14.782000541687012</v>
      </c>
      <c r="AH204" s="97"/>
      <c r="AI204" s="72"/>
      <c r="AJ204" s="72"/>
      <c r="AK204" s="72"/>
      <c r="AL204" s="72"/>
      <c r="AM204" s="72"/>
      <c r="AN204" s="72"/>
      <c r="AO204" s="92"/>
      <c r="AP204" s="102"/>
      <c r="AQ204" s="72"/>
    </row>
    <row r="205" spans="1:43">
      <c r="A205" s="14" t="str">
        <f>'data organization'!S206</f>
        <v>203:17:2.92:HS</v>
      </c>
      <c r="B205">
        <v>14.752001762390137</v>
      </c>
      <c r="C205">
        <v>14.782000541687012</v>
      </c>
      <c r="D205">
        <v>14.761996269226074</v>
      </c>
      <c r="E205">
        <v>14.752001762390137</v>
      </c>
      <c r="F205">
        <v>14.761996269226074</v>
      </c>
      <c r="G205">
        <v>14.761996269226074</v>
      </c>
      <c r="H205">
        <v>14.752001762390137</v>
      </c>
      <c r="I205">
        <v>14.760499954223633</v>
      </c>
      <c r="J205">
        <v>14.772001266479492</v>
      </c>
      <c r="K205">
        <v>14.761996269226074</v>
      </c>
      <c r="L205">
        <v>14.752001762390137</v>
      </c>
      <c r="M205">
        <v>14.769498825073242</v>
      </c>
      <c r="N205">
        <v>14.752001762390137</v>
      </c>
      <c r="O205">
        <v>14.752001762390137</v>
      </c>
      <c r="P205">
        <v>14.752001762390137</v>
      </c>
      <c r="Q205">
        <v>14.752001762390137</v>
      </c>
      <c r="R205">
        <v>14.742001533508301</v>
      </c>
      <c r="S205">
        <v>14.802497863769531</v>
      </c>
      <c r="T205">
        <v>14.81200122833252</v>
      </c>
      <c r="U205">
        <v>14.761996269226074</v>
      </c>
      <c r="V205">
        <v>14.758996963500977</v>
      </c>
      <c r="W205">
        <v>14.761996269226074</v>
      </c>
      <c r="X205">
        <v>14.802000045776367</v>
      </c>
      <c r="Y205"/>
      <c r="Z205">
        <v>14.761996269226074</v>
      </c>
      <c r="AA205">
        <v>14.761996269226074</v>
      </c>
      <c r="AB205">
        <v>14.772001266479492</v>
      </c>
      <c r="AC205">
        <v>14.772001266479492</v>
      </c>
      <c r="AD205">
        <v>14.772001266479492</v>
      </c>
      <c r="AE205">
        <v>14.772001266479492</v>
      </c>
      <c r="AF205">
        <v>14.772001266479492</v>
      </c>
      <c r="AG205">
        <v>14.782000541687012</v>
      </c>
      <c r="AH205" s="97"/>
      <c r="AI205" s="72"/>
      <c r="AJ205" s="72"/>
      <c r="AK205" s="72"/>
      <c r="AL205" s="72"/>
      <c r="AM205" s="72"/>
      <c r="AN205" s="72"/>
      <c r="AO205" s="92"/>
      <c r="AP205" s="102"/>
      <c r="AQ205" s="72"/>
    </row>
    <row r="206" spans="1:43">
      <c r="A206" s="14" t="str">
        <f>'data organization'!S207</f>
        <v>204:17:2.9:HI</v>
      </c>
      <c r="B206">
        <v>14.642000198364258</v>
      </c>
      <c r="C206">
        <v>14.671998977661133</v>
      </c>
      <c r="D206">
        <v>14.652005195617676</v>
      </c>
      <c r="E206">
        <v>14.642000198364258</v>
      </c>
      <c r="F206">
        <v>14.651504516601563</v>
      </c>
      <c r="G206">
        <v>14.652005195617676</v>
      </c>
      <c r="H206">
        <v>14.642000198364258</v>
      </c>
      <c r="I206">
        <v>14.646000862121582</v>
      </c>
      <c r="J206">
        <v>14.661999702453613</v>
      </c>
      <c r="K206">
        <v>14.652005195617676</v>
      </c>
      <c r="L206">
        <v>14.642000198364258</v>
      </c>
      <c r="M206">
        <v>14.654502868652344</v>
      </c>
      <c r="N206">
        <v>14.642000198364258</v>
      </c>
      <c r="O206">
        <v>14.642000198364258</v>
      </c>
      <c r="P206">
        <v>14.642000198364258</v>
      </c>
      <c r="Q206">
        <v>14.642000198364258</v>
      </c>
      <c r="R206">
        <v>14.632000923156738</v>
      </c>
      <c r="S206">
        <v>14.682003974914551</v>
      </c>
      <c r="T206">
        <v>14.692499160766602</v>
      </c>
      <c r="U206">
        <v>14.652005195617676</v>
      </c>
      <c r="V206">
        <v>14.642000198364258</v>
      </c>
      <c r="W206">
        <v>14.652005195617676</v>
      </c>
      <c r="X206">
        <v>14.691998481750488</v>
      </c>
      <c r="Y206"/>
      <c r="Z206">
        <v>14.652005195617676</v>
      </c>
      <c r="AA206">
        <v>14.651504516601563</v>
      </c>
      <c r="AB206">
        <v>14.661999702453613</v>
      </c>
      <c r="AC206">
        <v>14.661999702453613</v>
      </c>
      <c r="AD206">
        <v>14.654504776000977</v>
      </c>
      <c r="AE206">
        <v>14.661999702453613</v>
      </c>
      <c r="AF206">
        <v>14.661999702453613</v>
      </c>
      <c r="AG206">
        <v>14.671998977661133</v>
      </c>
      <c r="AH206" s="97">
        <f t="shared" ref="AH206" si="251">AH203-0.02</f>
        <v>2.8999999999999995</v>
      </c>
      <c r="AI206" s="72">
        <f t="shared" ref="AI206" si="252">STDEV(B206:AG206)</f>
        <v>1.4760530715898409E-2</v>
      </c>
      <c r="AJ206" s="72">
        <f t="shared" si="228"/>
        <v>14.632715639640383</v>
      </c>
      <c r="AK206" s="72">
        <f t="shared" ref="AK206" si="253">AVERAGE(B206:AG206)</f>
        <v>14.65485643571423</v>
      </c>
      <c r="AL206" s="72">
        <f t="shared" ref="AL206" si="254">AK206+1.5*AI206</f>
        <v>14.676997231788077</v>
      </c>
      <c r="AM206" s="72">
        <f>AK206-AK209</f>
        <v>0.10988964573029492</v>
      </c>
      <c r="AN206" s="72">
        <f t="shared" ref="AN206" si="255">AK206/AK548</f>
        <v>4.1127879134510952</v>
      </c>
      <c r="AO206" s="92">
        <f t="shared" ref="AO206" si="256">AN206/AO$1-1</f>
        <v>3.868349423923334E-4</v>
      </c>
      <c r="AP206" s="102">
        <f t="shared" ref="AP206" si="257">AI206/AK206</f>
        <v>1.0072108710615991E-3</v>
      </c>
      <c r="AQ206" s="72">
        <f t="shared" ref="AQ206" si="258">MAX(B206:AG208)-MIN(B206:AG208)</f>
        <v>6.0498237609863281E-2</v>
      </c>
    </row>
    <row r="207" spans="1:43">
      <c r="A207" s="14" t="str">
        <f>'data organization'!S208</f>
        <v>205:17:2.9:LO</v>
      </c>
      <c r="B207">
        <v>14.642000198364258</v>
      </c>
      <c r="C207">
        <v>14.671998977661133</v>
      </c>
      <c r="D207">
        <v>14.652005195617676</v>
      </c>
      <c r="E207">
        <v>14.642000198364258</v>
      </c>
      <c r="F207">
        <v>14.651504516601563</v>
      </c>
      <c r="G207">
        <v>14.652005195617676</v>
      </c>
      <c r="H207">
        <v>14.642000198364258</v>
      </c>
      <c r="I207">
        <v>14.646000862121582</v>
      </c>
      <c r="J207">
        <v>14.661999702453613</v>
      </c>
      <c r="K207">
        <v>14.652005195617676</v>
      </c>
      <c r="L207">
        <v>14.642000198364258</v>
      </c>
      <c r="M207">
        <v>14.654502868652344</v>
      </c>
      <c r="N207">
        <v>14.642000198364258</v>
      </c>
      <c r="O207">
        <v>14.642000198364258</v>
      </c>
      <c r="P207">
        <v>14.642000198364258</v>
      </c>
      <c r="Q207">
        <v>14.642000198364258</v>
      </c>
      <c r="R207">
        <v>14.632000923156738</v>
      </c>
      <c r="S207">
        <v>14.682003974914551</v>
      </c>
      <c r="T207">
        <v>14.692499160766602</v>
      </c>
      <c r="U207">
        <v>14.652005195617676</v>
      </c>
      <c r="V207">
        <v>14.642000198364258</v>
      </c>
      <c r="W207">
        <v>14.652005195617676</v>
      </c>
      <c r="X207">
        <v>14.691998481750488</v>
      </c>
      <c r="Y207"/>
      <c r="Z207">
        <v>14.652005195617676</v>
      </c>
      <c r="AA207">
        <v>14.651504516601563</v>
      </c>
      <c r="AB207">
        <v>14.661999702453613</v>
      </c>
      <c r="AC207">
        <v>14.661999702453613</v>
      </c>
      <c r="AD207">
        <v>14.654504776000977</v>
      </c>
      <c r="AE207">
        <v>14.661999702453613</v>
      </c>
      <c r="AF207">
        <v>14.661999702453613</v>
      </c>
      <c r="AG207">
        <v>14.671998977661133</v>
      </c>
      <c r="AH207" s="97"/>
      <c r="AI207" s="72"/>
      <c r="AJ207" s="72"/>
      <c r="AK207" s="72"/>
      <c r="AL207" s="72"/>
      <c r="AM207" s="72"/>
      <c r="AN207" s="72"/>
      <c r="AO207" s="92"/>
      <c r="AP207" s="102"/>
      <c r="AQ207" s="72"/>
    </row>
    <row r="208" spans="1:43">
      <c r="A208" s="14" t="str">
        <f>'data organization'!S209</f>
        <v>206:17:2.9:HS</v>
      </c>
      <c r="B208">
        <v>14.642000198364258</v>
      </c>
      <c r="C208">
        <v>14.671998977661133</v>
      </c>
      <c r="D208">
        <v>14.652005195617676</v>
      </c>
      <c r="E208">
        <v>14.642000198364258</v>
      </c>
      <c r="F208">
        <v>14.651504516601563</v>
      </c>
      <c r="G208">
        <v>14.652005195617676</v>
      </c>
      <c r="H208">
        <v>14.642000198364258</v>
      </c>
      <c r="I208">
        <v>14.646000862121582</v>
      </c>
      <c r="J208">
        <v>14.661999702453613</v>
      </c>
      <c r="K208">
        <v>14.652005195617676</v>
      </c>
      <c r="L208">
        <v>14.642000198364258</v>
      </c>
      <c r="M208">
        <v>14.654502868652344</v>
      </c>
      <c r="N208">
        <v>14.642000198364258</v>
      </c>
      <c r="O208">
        <v>14.642000198364258</v>
      </c>
      <c r="P208">
        <v>14.642000198364258</v>
      </c>
      <c r="Q208">
        <v>14.642000198364258</v>
      </c>
      <c r="R208">
        <v>14.632000923156738</v>
      </c>
      <c r="S208">
        <v>14.682003974914551</v>
      </c>
      <c r="T208">
        <v>14.692499160766602</v>
      </c>
      <c r="U208">
        <v>14.652005195617676</v>
      </c>
      <c r="V208">
        <v>14.642000198364258</v>
      </c>
      <c r="W208">
        <v>14.652005195617676</v>
      </c>
      <c r="X208">
        <v>14.691998481750488</v>
      </c>
      <c r="Y208"/>
      <c r="Z208">
        <v>14.652005195617676</v>
      </c>
      <c r="AA208">
        <v>14.651504516601563</v>
      </c>
      <c r="AB208">
        <v>14.661999702453613</v>
      </c>
      <c r="AC208">
        <v>14.661999702453613</v>
      </c>
      <c r="AD208">
        <v>14.654504776000977</v>
      </c>
      <c r="AE208">
        <v>14.661999702453613</v>
      </c>
      <c r="AF208">
        <v>14.661999702453613</v>
      </c>
      <c r="AG208">
        <v>14.671998977661133</v>
      </c>
      <c r="AH208" s="97"/>
      <c r="AI208" s="72"/>
      <c r="AJ208" s="72"/>
      <c r="AK208" s="72"/>
      <c r="AL208" s="72"/>
      <c r="AM208" s="72"/>
      <c r="AN208" s="72"/>
      <c r="AO208" s="92"/>
      <c r="AP208" s="102"/>
      <c r="AQ208" s="72"/>
    </row>
    <row r="209" spans="1:43">
      <c r="A209" s="14" t="str">
        <f>'data organization'!S210</f>
        <v>207:17:2.88:HI</v>
      </c>
      <c r="B209">
        <v>14.532000541687012</v>
      </c>
      <c r="C209">
        <v>14.561999320983887</v>
      </c>
      <c r="D209">
        <v>14.532000541687012</v>
      </c>
      <c r="E209">
        <v>14.532000541687012</v>
      </c>
      <c r="F209">
        <v>14.534500122070312</v>
      </c>
      <c r="G209">
        <v>14.541995048522949</v>
      </c>
      <c r="H209">
        <v>14.532000541687012</v>
      </c>
      <c r="I209">
        <v>14.53600025177002</v>
      </c>
      <c r="J209">
        <v>14.552000045776367</v>
      </c>
      <c r="K209">
        <v>14.541995048522949</v>
      </c>
      <c r="L209">
        <v>14.532000541687012</v>
      </c>
      <c r="M209">
        <v>14.541995048522949</v>
      </c>
      <c r="N209">
        <v>14.532000541687012</v>
      </c>
      <c r="O209">
        <v>14.532000541687012</v>
      </c>
      <c r="P209">
        <v>14.532000541687012</v>
      </c>
      <c r="Q209">
        <v>14.531499862670898</v>
      </c>
      <c r="R209">
        <v>14.522001266479492</v>
      </c>
      <c r="S209">
        <v>14.584001541137695</v>
      </c>
      <c r="T209">
        <v>14.592999458312988</v>
      </c>
      <c r="U209">
        <v>14.541995048522949</v>
      </c>
      <c r="V209">
        <v>14.532000541687012</v>
      </c>
      <c r="W209">
        <v>14.541995048522949</v>
      </c>
      <c r="X209">
        <v>14.587499618530273</v>
      </c>
      <c r="Y209"/>
      <c r="Z209">
        <v>14.541995048522949</v>
      </c>
      <c r="AA209">
        <v>14.539499282836914</v>
      </c>
      <c r="AB209">
        <v>14.552000045776367</v>
      </c>
      <c r="AC209">
        <v>14.552000045776367</v>
      </c>
      <c r="AD209">
        <v>14.541995048522949</v>
      </c>
      <c r="AE209">
        <v>14.552000045776367</v>
      </c>
      <c r="AF209">
        <v>14.552000045776367</v>
      </c>
      <c r="AG209">
        <v>14.561999320983887</v>
      </c>
      <c r="AH209" s="97">
        <f t="shared" ref="AH209" si="259">AH206-0.02</f>
        <v>2.8799999999999994</v>
      </c>
      <c r="AI209" s="72">
        <f t="shared" ref="AI209" si="260">STDEV(B209:AG209)</f>
        <v>1.7292567048527416E-2</v>
      </c>
      <c r="AJ209" s="72">
        <f t="shared" si="228"/>
        <v>14.519027939411144</v>
      </c>
      <c r="AK209" s="72">
        <f t="shared" ref="AK209" si="261">AVERAGE(B209:AG209)</f>
        <v>14.544966789983935</v>
      </c>
      <c r="AL209" s="72">
        <f t="shared" ref="AL209" si="262">AK209+1.5*AI209</f>
        <v>14.570905640556726</v>
      </c>
      <c r="AM209" s="72">
        <f>AK209-AK212</f>
        <v>0.1130470768097922</v>
      </c>
      <c r="AN209" s="72">
        <f t="shared" ref="AN209" si="263">AK209/AK551</f>
        <v>4.1139206695645525</v>
      </c>
      <c r="AO209" s="92">
        <f t="shared" ref="AO209" si="264">AN209/AO$1-1</f>
        <v>6.623644194647671E-4</v>
      </c>
      <c r="AP209" s="102">
        <f t="shared" ref="AP209" si="265">AI209/AK209</f>
        <v>1.1889038523233725E-3</v>
      </c>
      <c r="AQ209" s="72">
        <f t="shared" ref="AQ209" si="266">MAX(B209:AG211)-MIN(B209:AG211)</f>
        <v>7.0998191833496094E-2</v>
      </c>
    </row>
    <row r="210" spans="1:43">
      <c r="A210" s="14" t="str">
        <f>'data organization'!S211</f>
        <v>208:17:2.88:LO</v>
      </c>
      <c r="B210">
        <v>14.532000541687012</v>
      </c>
      <c r="C210">
        <v>14.561999320983887</v>
      </c>
      <c r="D210">
        <v>14.532000541687012</v>
      </c>
      <c r="E210">
        <v>14.532000541687012</v>
      </c>
      <c r="F210">
        <v>14.534500122070312</v>
      </c>
      <c r="G210">
        <v>14.541995048522949</v>
      </c>
      <c r="H210">
        <v>14.532000541687012</v>
      </c>
      <c r="I210">
        <v>14.53600025177002</v>
      </c>
      <c r="J210">
        <v>14.552000045776367</v>
      </c>
      <c r="K210">
        <v>14.541995048522949</v>
      </c>
      <c r="L210">
        <v>14.532000541687012</v>
      </c>
      <c r="M210">
        <v>14.541995048522949</v>
      </c>
      <c r="N210">
        <v>14.532000541687012</v>
      </c>
      <c r="O210">
        <v>14.532000541687012</v>
      </c>
      <c r="P210">
        <v>14.532000541687012</v>
      </c>
      <c r="Q210">
        <v>14.531499862670898</v>
      </c>
      <c r="R210">
        <v>14.522001266479492</v>
      </c>
      <c r="S210">
        <v>14.584001541137695</v>
      </c>
      <c r="T210">
        <v>14.592999458312988</v>
      </c>
      <c r="U210">
        <v>14.541995048522949</v>
      </c>
      <c r="V210">
        <v>14.532000541687012</v>
      </c>
      <c r="W210">
        <v>14.541995048522949</v>
      </c>
      <c r="X210">
        <v>14.587499618530273</v>
      </c>
      <c r="Y210"/>
      <c r="Z210">
        <v>14.541995048522949</v>
      </c>
      <c r="AA210">
        <v>14.539499282836914</v>
      </c>
      <c r="AB210">
        <v>14.552000045776367</v>
      </c>
      <c r="AC210">
        <v>14.552000045776367</v>
      </c>
      <c r="AD210">
        <v>14.541995048522949</v>
      </c>
      <c r="AE210">
        <v>14.552000045776367</v>
      </c>
      <c r="AF210">
        <v>14.552000045776367</v>
      </c>
      <c r="AG210">
        <v>14.561999320983887</v>
      </c>
      <c r="AH210" s="97"/>
      <c r="AI210" s="72"/>
      <c r="AJ210" s="72"/>
      <c r="AK210" s="72"/>
      <c r="AL210" s="72"/>
      <c r="AM210" s="72"/>
      <c r="AN210" s="72"/>
      <c r="AO210" s="92"/>
      <c r="AP210" s="102"/>
      <c r="AQ210" s="72"/>
    </row>
    <row r="211" spans="1:43">
      <c r="A211" s="14" t="str">
        <f>'data organization'!S212</f>
        <v>209:17:2.88:HS</v>
      </c>
      <c r="B211">
        <v>14.532000541687012</v>
      </c>
      <c r="C211">
        <v>14.561999320983887</v>
      </c>
      <c r="D211">
        <v>14.532000541687012</v>
      </c>
      <c r="E211">
        <v>14.532000541687012</v>
      </c>
      <c r="F211">
        <v>14.534500122070312</v>
      </c>
      <c r="G211">
        <v>14.541995048522949</v>
      </c>
      <c r="H211">
        <v>14.532000541687012</v>
      </c>
      <c r="I211">
        <v>14.53600025177002</v>
      </c>
      <c r="J211">
        <v>14.552000045776367</v>
      </c>
      <c r="K211">
        <v>14.541995048522949</v>
      </c>
      <c r="L211">
        <v>14.532000541687012</v>
      </c>
      <c r="M211">
        <v>14.541995048522949</v>
      </c>
      <c r="N211">
        <v>14.532000541687012</v>
      </c>
      <c r="O211">
        <v>14.532000541687012</v>
      </c>
      <c r="P211">
        <v>14.532000541687012</v>
      </c>
      <c r="Q211">
        <v>14.531499862670898</v>
      </c>
      <c r="R211">
        <v>14.522001266479492</v>
      </c>
      <c r="S211">
        <v>14.584001541137695</v>
      </c>
      <c r="T211">
        <v>14.592999458312988</v>
      </c>
      <c r="U211">
        <v>14.541995048522949</v>
      </c>
      <c r="V211">
        <v>14.532000541687012</v>
      </c>
      <c r="W211">
        <v>14.541995048522949</v>
      </c>
      <c r="X211">
        <v>14.587499618530273</v>
      </c>
      <c r="Y211"/>
      <c r="Z211">
        <v>14.541995048522949</v>
      </c>
      <c r="AA211">
        <v>14.539499282836914</v>
      </c>
      <c r="AB211">
        <v>14.552000045776367</v>
      </c>
      <c r="AC211">
        <v>14.552000045776367</v>
      </c>
      <c r="AD211">
        <v>14.541995048522949</v>
      </c>
      <c r="AE211">
        <v>14.552000045776367</v>
      </c>
      <c r="AF211">
        <v>14.552000045776367</v>
      </c>
      <c r="AG211">
        <v>14.561999320983887</v>
      </c>
      <c r="AH211" s="97"/>
      <c r="AI211" s="72"/>
      <c r="AJ211" s="72"/>
      <c r="AK211" s="72"/>
      <c r="AL211" s="72"/>
      <c r="AM211" s="72"/>
      <c r="AN211" s="72"/>
      <c r="AO211" s="92"/>
      <c r="AP211" s="102"/>
      <c r="AQ211" s="72"/>
    </row>
    <row r="212" spans="1:43">
      <c r="A212" s="14" t="str">
        <f>'data organization'!S213</f>
        <v>210:17:2.86:HI</v>
      </c>
      <c r="B212">
        <v>14.421998977661133</v>
      </c>
      <c r="C212">
        <v>14.451997756958008</v>
      </c>
      <c r="D212">
        <v>14.421998977661133</v>
      </c>
      <c r="E212">
        <v>14.421998977661133</v>
      </c>
      <c r="F212">
        <v>14.421998977661133</v>
      </c>
      <c r="G212">
        <v>14.425500869750977</v>
      </c>
      <c r="H212">
        <v>14.411999702453613</v>
      </c>
      <c r="I212">
        <v>14.421998977661133</v>
      </c>
      <c r="J212">
        <v>14.441998481750488</v>
      </c>
      <c r="K212">
        <v>14.432003974914551</v>
      </c>
      <c r="L212">
        <v>14.421998977661133</v>
      </c>
      <c r="M212">
        <v>14.432003974914551</v>
      </c>
      <c r="N212">
        <v>14.419998168945313</v>
      </c>
      <c r="O212">
        <v>14.421998977661133</v>
      </c>
      <c r="P212">
        <v>14.421998977661133</v>
      </c>
      <c r="Q212">
        <v>14.411999702453613</v>
      </c>
      <c r="R212">
        <v>14.411999702453613</v>
      </c>
      <c r="S212">
        <v>14.462002754211426</v>
      </c>
      <c r="T212">
        <v>14.472000122070313</v>
      </c>
      <c r="U212">
        <v>14.432003974914551</v>
      </c>
      <c r="V212">
        <v>14.421998977661133</v>
      </c>
      <c r="W212">
        <v>14.432003974914551</v>
      </c>
      <c r="X212">
        <v>14.462503433227539</v>
      </c>
      <c r="Y212"/>
      <c r="Z212">
        <v>14.432003974914551</v>
      </c>
      <c r="AA212">
        <v>14.421998977661133</v>
      </c>
      <c r="AB212">
        <v>14.432003974914551</v>
      </c>
      <c r="AC212">
        <v>14.439498901367188</v>
      </c>
      <c r="AD212">
        <v>14.432003974914551</v>
      </c>
      <c r="AE212">
        <v>14.441998481750488</v>
      </c>
      <c r="AF212">
        <v>14.441998481750488</v>
      </c>
      <c r="AG212">
        <v>14.449996948242188</v>
      </c>
      <c r="AH212" s="97">
        <f t="shared" ref="AH212" si="267">AH209-0.02</f>
        <v>2.8599999999999994</v>
      </c>
      <c r="AI212" s="72">
        <f t="shared" ref="AI212" si="268">STDEV(B212:AG212)</f>
        <v>1.5162344189614624E-2</v>
      </c>
      <c r="AJ212" s="72">
        <f t="shared" si="228"/>
        <v>14.409176196889721</v>
      </c>
      <c r="AK212" s="72">
        <f t="shared" ref="AK212" si="269">AVERAGE(B212:AG212)</f>
        <v>14.431919713174143</v>
      </c>
      <c r="AL212" s="72">
        <f t="shared" ref="AL212" si="270">AK212+1.5*AI212</f>
        <v>14.454663229458564</v>
      </c>
      <c r="AM212" s="72">
        <f>AK212-AK215</f>
        <v>0.11229041314894062</v>
      </c>
      <c r="AN212" s="72">
        <f t="shared" ref="AN212" si="271">AK212/AK554</f>
        <v>4.1123002381093432</v>
      </c>
      <c r="AO212" s="92">
        <f t="shared" ref="AO212" si="272">AN212/AO$1-1</f>
        <v>2.6821370495389019E-4</v>
      </c>
      <c r="AP212" s="102">
        <f t="shared" ref="AP212" si="273">AI212/AK212</f>
        <v>1.0506117336402387E-3</v>
      </c>
      <c r="AQ212" s="72">
        <f t="shared" ref="AQ212" si="274">MAX(B212:AG214)-MIN(B212:AG214)</f>
        <v>6.0000419616699219E-2</v>
      </c>
    </row>
    <row r="213" spans="1:43">
      <c r="A213" s="14" t="str">
        <f>'data organization'!S214</f>
        <v>211:17:2.86:LO</v>
      </c>
      <c r="B213">
        <v>14.421998977661133</v>
      </c>
      <c r="C213">
        <v>14.451997756958008</v>
      </c>
      <c r="D213">
        <v>14.421998977661133</v>
      </c>
      <c r="E213">
        <v>14.421998977661133</v>
      </c>
      <c r="F213">
        <v>14.421998977661133</v>
      </c>
      <c r="G213">
        <v>14.425500869750977</v>
      </c>
      <c r="H213">
        <v>14.411999702453613</v>
      </c>
      <c r="I213">
        <v>14.421998977661133</v>
      </c>
      <c r="J213">
        <v>14.441998481750488</v>
      </c>
      <c r="K213">
        <v>14.432003974914551</v>
      </c>
      <c r="L213">
        <v>14.421998977661133</v>
      </c>
      <c r="M213">
        <v>14.432003974914551</v>
      </c>
      <c r="N213">
        <v>14.419998168945313</v>
      </c>
      <c r="O213">
        <v>14.421998977661133</v>
      </c>
      <c r="P213">
        <v>14.421998977661133</v>
      </c>
      <c r="Q213">
        <v>14.411999702453613</v>
      </c>
      <c r="R213">
        <v>14.411999702453613</v>
      </c>
      <c r="S213">
        <v>14.462002754211426</v>
      </c>
      <c r="T213">
        <v>14.472000122070313</v>
      </c>
      <c r="U213">
        <v>14.432003974914551</v>
      </c>
      <c r="V213">
        <v>14.421998977661133</v>
      </c>
      <c r="W213">
        <v>14.432003974914551</v>
      </c>
      <c r="X213">
        <v>14.462503433227539</v>
      </c>
      <c r="Y213"/>
      <c r="Z213">
        <v>14.432003974914551</v>
      </c>
      <c r="AA213">
        <v>14.421998977661133</v>
      </c>
      <c r="AB213">
        <v>14.432003974914551</v>
      </c>
      <c r="AC213">
        <v>14.439498901367188</v>
      </c>
      <c r="AD213">
        <v>14.432003974914551</v>
      </c>
      <c r="AE213">
        <v>14.441998481750488</v>
      </c>
      <c r="AF213">
        <v>14.441998481750488</v>
      </c>
      <c r="AG213">
        <v>14.449996948242188</v>
      </c>
      <c r="AH213" s="97"/>
      <c r="AI213" s="72"/>
      <c r="AJ213" s="72"/>
      <c r="AK213" s="72"/>
      <c r="AL213" s="72"/>
      <c r="AM213" s="72"/>
      <c r="AN213" s="72"/>
      <c r="AO213" s="92"/>
      <c r="AP213" s="102"/>
      <c r="AQ213" s="72"/>
    </row>
    <row r="214" spans="1:43">
      <c r="A214" s="14" t="str">
        <f>'data organization'!S215</f>
        <v>212:17:2.86:HS</v>
      </c>
      <c r="B214">
        <v>14.421998977661133</v>
      </c>
      <c r="C214">
        <v>14.451997756958008</v>
      </c>
      <c r="D214">
        <v>14.421998977661133</v>
      </c>
      <c r="E214">
        <v>14.421998977661133</v>
      </c>
      <c r="F214">
        <v>14.421998977661133</v>
      </c>
      <c r="G214">
        <v>14.425500869750977</v>
      </c>
      <c r="H214">
        <v>14.411999702453613</v>
      </c>
      <c r="I214">
        <v>14.421998977661133</v>
      </c>
      <c r="J214">
        <v>14.441998481750488</v>
      </c>
      <c r="K214">
        <v>14.432003974914551</v>
      </c>
      <c r="L214">
        <v>14.421998977661133</v>
      </c>
      <c r="M214">
        <v>14.432003974914551</v>
      </c>
      <c r="N214">
        <v>14.419998168945313</v>
      </c>
      <c r="O214">
        <v>14.421998977661133</v>
      </c>
      <c r="P214">
        <v>14.421998977661133</v>
      </c>
      <c r="Q214">
        <v>14.411999702453613</v>
      </c>
      <c r="R214">
        <v>14.411999702453613</v>
      </c>
      <c r="S214">
        <v>14.462002754211426</v>
      </c>
      <c r="T214">
        <v>14.472000122070313</v>
      </c>
      <c r="U214">
        <v>14.432003974914551</v>
      </c>
      <c r="V214">
        <v>14.421998977661133</v>
      </c>
      <c r="W214">
        <v>14.432003974914551</v>
      </c>
      <c r="X214">
        <v>14.462503433227539</v>
      </c>
      <c r="Y214"/>
      <c r="Z214">
        <v>14.432003974914551</v>
      </c>
      <c r="AA214">
        <v>14.421998977661133</v>
      </c>
      <c r="AB214">
        <v>14.432003974914551</v>
      </c>
      <c r="AC214">
        <v>14.439498901367188</v>
      </c>
      <c r="AD214">
        <v>14.432003974914551</v>
      </c>
      <c r="AE214">
        <v>14.441998481750488</v>
      </c>
      <c r="AF214">
        <v>14.441998481750488</v>
      </c>
      <c r="AG214">
        <v>14.449996948242188</v>
      </c>
      <c r="AH214" s="97"/>
      <c r="AI214" s="72"/>
      <c r="AJ214" s="72"/>
      <c r="AK214" s="72"/>
      <c r="AL214" s="72"/>
      <c r="AM214" s="72"/>
      <c r="AN214" s="72"/>
      <c r="AO214" s="92"/>
      <c r="AP214" s="102"/>
      <c r="AQ214" s="72"/>
    </row>
    <row r="215" spans="1:43">
      <c r="A215" s="14" t="str">
        <f>'data organization'!S216</f>
        <v>213:17:2.84:HI</v>
      </c>
      <c r="B215">
        <v>14.307001113891602</v>
      </c>
      <c r="C215">
        <v>14.334498405456543</v>
      </c>
      <c r="D215">
        <v>14.311999320983887</v>
      </c>
      <c r="E215">
        <v>14.311999320983887</v>
      </c>
      <c r="F215">
        <v>14.311999320983887</v>
      </c>
      <c r="G215">
        <v>14.311999320983887</v>
      </c>
      <c r="H215">
        <v>14.302000045776367</v>
      </c>
      <c r="I215">
        <v>14.311999320983887</v>
      </c>
      <c r="J215">
        <v>14.325502395629883</v>
      </c>
      <c r="K215">
        <v>14.320001602172852</v>
      </c>
      <c r="L215">
        <v>14.311999320983887</v>
      </c>
      <c r="M215">
        <v>14.322001457214355</v>
      </c>
      <c r="N215">
        <v>14.302000045776367</v>
      </c>
      <c r="O215">
        <v>14.311999320983887</v>
      </c>
      <c r="P215">
        <v>14.311999320983887</v>
      </c>
      <c r="Q215">
        <v>14.302000045776367</v>
      </c>
      <c r="R215">
        <v>14.29949951171875</v>
      </c>
      <c r="S215">
        <v>14.353500366210938</v>
      </c>
      <c r="T215">
        <v>14.362001419067383</v>
      </c>
      <c r="U215">
        <v>14.314501762390137</v>
      </c>
      <c r="V215">
        <v>14.311999320983887</v>
      </c>
      <c r="W215">
        <v>14.317998886108398</v>
      </c>
      <c r="X215">
        <v>14.363000869750977</v>
      </c>
      <c r="Y215"/>
      <c r="Z215">
        <v>14.314501762390137</v>
      </c>
      <c r="AA215">
        <v>14.311999320983887</v>
      </c>
      <c r="AB215">
        <v>14.322001457214355</v>
      </c>
      <c r="AC215">
        <v>14.322001457214355</v>
      </c>
      <c r="AD215">
        <v>14.322001457214355</v>
      </c>
      <c r="AE215">
        <v>14.326001167297363</v>
      </c>
      <c r="AF215">
        <v>14.324501037597656</v>
      </c>
      <c r="AG215">
        <v>14.331998825073242</v>
      </c>
      <c r="AH215" s="97">
        <f t="shared" ref="AH215" si="275">AH212-0.02</f>
        <v>2.8399999999999994</v>
      </c>
      <c r="AI215" s="72">
        <f t="shared" ref="AI215" si="276">STDEV(B215:AG215)</f>
        <v>1.5762579755810052E-2</v>
      </c>
      <c r="AJ215" s="72">
        <f t="shared" si="228"/>
        <v>14.295985430391488</v>
      </c>
      <c r="AK215" s="72">
        <f t="shared" ref="AK215" si="277">AVERAGE(B215:AG215)</f>
        <v>14.319629300025202</v>
      </c>
      <c r="AL215" s="72">
        <f t="shared" ref="AL215" si="278">AK215+1.5*AI215</f>
        <v>14.343273169658916</v>
      </c>
      <c r="AM215" s="72">
        <f>AK215-AK218</f>
        <v>0.11364595351680684</v>
      </c>
      <c r="AN215" s="72">
        <f t="shared" ref="AN215" si="279">AK215/AK557</f>
        <v>4.1123014750983309</v>
      </c>
      <c r="AO215" s="92">
        <f t="shared" ref="AO215" si="280">AN215/AO$1-1</f>
        <v>2.6851458784027393E-4</v>
      </c>
      <c r="AP215" s="102">
        <f t="shared" ref="AP215" si="281">AI215/AK215</f>
        <v>1.1007673051831245E-3</v>
      </c>
      <c r="AQ215" s="72">
        <f t="shared" ref="AQ215" si="282">MAX(B215:AG217)-MIN(B215:AG217)</f>
        <v>6.3501358032226563E-2</v>
      </c>
    </row>
    <row r="216" spans="1:43">
      <c r="A216" s="14" t="str">
        <f>'data organization'!S217</f>
        <v>214:17:2.84:LO</v>
      </c>
      <c r="B216">
        <v>14.307001113891602</v>
      </c>
      <c r="C216">
        <v>14.334498405456543</v>
      </c>
      <c r="D216">
        <v>14.311999320983887</v>
      </c>
      <c r="E216">
        <v>14.311999320983887</v>
      </c>
      <c r="F216">
        <v>14.311999320983887</v>
      </c>
      <c r="G216">
        <v>14.311999320983887</v>
      </c>
      <c r="H216">
        <v>14.302000045776367</v>
      </c>
      <c r="I216">
        <v>14.311999320983887</v>
      </c>
      <c r="J216">
        <v>14.325502395629883</v>
      </c>
      <c r="K216">
        <v>14.320001602172852</v>
      </c>
      <c r="L216">
        <v>14.311999320983887</v>
      </c>
      <c r="M216">
        <v>14.322001457214355</v>
      </c>
      <c r="N216">
        <v>14.302000045776367</v>
      </c>
      <c r="O216">
        <v>14.311999320983887</v>
      </c>
      <c r="P216">
        <v>14.311999320983887</v>
      </c>
      <c r="Q216">
        <v>14.302000045776367</v>
      </c>
      <c r="R216">
        <v>14.29949951171875</v>
      </c>
      <c r="S216">
        <v>14.353500366210938</v>
      </c>
      <c r="T216">
        <v>14.362001419067383</v>
      </c>
      <c r="U216">
        <v>14.314501762390137</v>
      </c>
      <c r="V216">
        <v>14.311999320983887</v>
      </c>
      <c r="W216">
        <v>14.317998886108398</v>
      </c>
      <c r="X216">
        <v>14.363000869750977</v>
      </c>
      <c r="Y216"/>
      <c r="Z216">
        <v>14.314501762390137</v>
      </c>
      <c r="AA216">
        <v>14.311999320983887</v>
      </c>
      <c r="AB216">
        <v>14.322001457214355</v>
      </c>
      <c r="AC216">
        <v>14.322001457214355</v>
      </c>
      <c r="AD216">
        <v>14.322001457214355</v>
      </c>
      <c r="AE216">
        <v>14.326001167297363</v>
      </c>
      <c r="AF216">
        <v>14.324501037597656</v>
      </c>
      <c r="AG216">
        <v>14.331998825073242</v>
      </c>
      <c r="AH216" s="97"/>
      <c r="AI216" s="72"/>
      <c r="AJ216" s="72"/>
      <c r="AK216" s="72"/>
      <c r="AL216" s="72"/>
      <c r="AM216" s="72"/>
      <c r="AN216" s="72"/>
      <c r="AO216" s="92"/>
      <c r="AP216" s="102"/>
      <c r="AQ216" s="72"/>
    </row>
    <row r="217" spans="1:43">
      <c r="A217" s="14" t="str">
        <f>'data organization'!S218</f>
        <v>215:17:2.84:HS</v>
      </c>
      <c r="B217">
        <v>14.307001113891602</v>
      </c>
      <c r="C217">
        <v>14.334498405456543</v>
      </c>
      <c r="D217">
        <v>14.311999320983887</v>
      </c>
      <c r="E217">
        <v>14.311999320983887</v>
      </c>
      <c r="F217">
        <v>14.311999320983887</v>
      </c>
      <c r="G217">
        <v>14.311999320983887</v>
      </c>
      <c r="H217">
        <v>14.302000045776367</v>
      </c>
      <c r="I217">
        <v>14.311999320983887</v>
      </c>
      <c r="J217">
        <v>14.325502395629883</v>
      </c>
      <c r="K217">
        <v>14.320001602172852</v>
      </c>
      <c r="L217">
        <v>14.311999320983887</v>
      </c>
      <c r="M217">
        <v>14.322001457214355</v>
      </c>
      <c r="N217">
        <v>14.302000045776367</v>
      </c>
      <c r="O217">
        <v>14.311999320983887</v>
      </c>
      <c r="P217">
        <v>14.311999320983887</v>
      </c>
      <c r="Q217">
        <v>14.302000045776367</v>
      </c>
      <c r="R217">
        <v>14.29949951171875</v>
      </c>
      <c r="S217">
        <v>14.353500366210938</v>
      </c>
      <c r="T217">
        <v>14.362001419067383</v>
      </c>
      <c r="U217">
        <v>14.314501762390137</v>
      </c>
      <c r="V217">
        <v>14.311999320983887</v>
      </c>
      <c r="W217">
        <v>14.317998886108398</v>
      </c>
      <c r="X217">
        <v>14.363000869750977</v>
      </c>
      <c r="Y217"/>
      <c r="Z217">
        <v>14.314501762390137</v>
      </c>
      <c r="AA217">
        <v>14.311999320983887</v>
      </c>
      <c r="AB217">
        <v>14.322001457214355</v>
      </c>
      <c r="AC217">
        <v>14.322001457214355</v>
      </c>
      <c r="AD217">
        <v>14.322001457214355</v>
      </c>
      <c r="AE217">
        <v>14.326001167297363</v>
      </c>
      <c r="AF217">
        <v>14.324501037597656</v>
      </c>
      <c r="AG217">
        <v>14.331998825073242</v>
      </c>
      <c r="AH217" s="97"/>
      <c r="AI217" s="72"/>
      <c r="AJ217" s="72"/>
      <c r="AK217" s="72"/>
      <c r="AL217" s="72"/>
      <c r="AM217" s="72"/>
      <c r="AN217" s="72"/>
      <c r="AO217" s="92"/>
      <c r="AP217" s="102"/>
      <c r="AQ217" s="72"/>
    </row>
    <row r="218" spans="1:43">
      <c r="A218" s="14" t="str">
        <f>'data organization'!S219</f>
        <v>216:17:2.82:HI</v>
      </c>
      <c r="B218">
        <v>14.191999435424805</v>
      </c>
      <c r="C218">
        <v>14.222000122070313</v>
      </c>
      <c r="D218">
        <v>14.201497077941895</v>
      </c>
      <c r="E218">
        <v>14.194499015808105</v>
      </c>
      <c r="F218">
        <v>14.201997756958008</v>
      </c>
      <c r="G218">
        <v>14.201997756958008</v>
      </c>
      <c r="H218">
        <v>14.191999435424805</v>
      </c>
      <c r="I218">
        <v>14.201997756958008</v>
      </c>
      <c r="J218">
        <v>14.212002754211426</v>
      </c>
      <c r="K218">
        <v>14.201997756958008</v>
      </c>
      <c r="L218">
        <v>14.194499015808105</v>
      </c>
      <c r="M218">
        <v>14.201997756958008</v>
      </c>
      <c r="N218">
        <v>14.191999435424805</v>
      </c>
      <c r="O218">
        <v>14.194499015808105</v>
      </c>
      <c r="P218">
        <v>14.196001052856445</v>
      </c>
      <c r="Q218">
        <v>14.191999435424805</v>
      </c>
      <c r="R218">
        <v>14.184501647949219</v>
      </c>
      <c r="S218">
        <v>14.237997055053711</v>
      </c>
      <c r="T218">
        <v>14.248001098632813</v>
      </c>
      <c r="U218">
        <v>14.201997756958008</v>
      </c>
      <c r="V218">
        <v>14.198498725891113</v>
      </c>
      <c r="W218">
        <v>14.201997756958008</v>
      </c>
      <c r="X218">
        <v>14.242001533508301</v>
      </c>
      <c r="Y218"/>
      <c r="Z218">
        <v>14.201997756958008</v>
      </c>
      <c r="AA218">
        <v>14.201997756958008</v>
      </c>
      <c r="AB218">
        <v>14.212002754211426</v>
      </c>
      <c r="AC218">
        <v>14.212002754211426</v>
      </c>
      <c r="AD218">
        <v>14.203496932983398</v>
      </c>
      <c r="AE218">
        <v>14.212002754211426</v>
      </c>
      <c r="AF218">
        <v>14.212002754211426</v>
      </c>
      <c r="AG218">
        <v>14.222000122070313</v>
      </c>
      <c r="AH218" s="97">
        <f t="shared" ref="AH218" si="283">AH215-0.02</f>
        <v>2.8199999999999994</v>
      </c>
      <c r="AI218" s="72">
        <f t="shared" ref="AI218" si="284">STDEV(B218:AG218)</f>
        <v>1.4995766379102757E-2</v>
      </c>
      <c r="AJ218" s="72">
        <f t="shared" si="228"/>
        <v>14.183489696939741</v>
      </c>
      <c r="AK218" s="72">
        <f t="shared" ref="AK218" si="285">AVERAGE(B218:AG218)</f>
        <v>14.205983346508395</v>
      </c>
      <c r="AL218" s="72">
        <f t="shared" ref="AL218" si="286">AK218+1.5*AI218</f>
        <v>14.228476996077049</v>
      </c>
      <c r="AM218" s="72">
        <f>AK218-AK221</f>
        <v>0.1139352859989291</v>
      </c>
      <c r="AN218" s="72">
        <f t="shared" ref="AN218" si="287">AK218/AK560</f>
        <v>4.1133687632848623</v>
      </c>
      <c r="AO218" s="92">
        <f t="shared" ref="AO218" si="288">AN218/AO$1-1</f>
        <v>5.2811976889133305E-4</v>
      </c>
      <c r="AP218" s="102">
        <f t="shared" ref="AP218" si="289">AI218/AK218</f>
        <v>1.0555950977366505E-3</v>
      </c>
      <c r="AQ218" s="72">
        <f t="shared" ref="AQ218" si="290">MAX(B218:AG220)-MIN(B218:AG220)</f>
        <v>6.349945068359375E-2</v>
      </c>
    </row>
    <row r="219" spans="1:43">
      <c r="A219" s="14" t="str">
        <f>'data organization'!S220</f>
        <v>217:17:2.82:LO</v>
      </c>
      <c r="B219">
        <v>14.191999435424805</v>
      </c>
      <c r="C219">
        <v>14.222000122070313</v>
      </c>
      <c r="D219">
        <v>14.201497077941895</v>
      </c>
      <c r="E219">
        <v>14.194499015808105</v>
      </c>
      <c r="F219">
        <v>14.201997756958008</v>
      </c>
      <c r="G219">
        <v>14.201997756958008</v>
      </c>
      <c r="H219">
        <v>14.191999435424805</v>
      </c>
      <c r="I219">
        <v>14.201997756958008</v>
      </c>
      <c r="J219">
        <v>14.212002754211426</v>
      </c>
      <c r="K219">
        <v>14.201997756958008</v>
      </c>
      <c r="L219">
        <v>14.194499015808105</v>
      </c>
      <c r="M219">
        <v>14.201997756958008</v>
      </c>
      <c r="N219">
        <v>14.191999435424805</v>
      </c>
      <c r="O219">
        <v>14.194499015808105</v>
      </c>
      <c r="P219">
        <v>14.196001052856445</v>
      </c>
      <c r="Q219">
        <v>14.191999435424805</v>
      </c>
      <c r="R219">
        <v>14.184501647949219</v>
      </c>
      <c r="S219">
        <v>14.237997055053711</v>
      </c>
      <c r="T219">
        <v>14.248001098632813</v>
      </c>
      <c r="U219">
        <v>14.201997756958008</v>
      </c>
      <c r="V219">
        <v>14.198498725891113</v>
      </c>
      <c r="W219">
        <v>14.201997756958008</v>
      </c>
      <c r="X219">
        <v>14.242001533508301</v>
      </c>
      <c r="Y219"/>
      <c r="Z219">
        <v>14.201997756958008</v>
      </c>
      <c r="AA219">
        <v>14.201997756958008</v>
      </c>
      <c r="AB219">
        <v>14.212002754211426</v>
      </c>
      <c r="AC219">
        <v>14.212002754211426</v>
      </c>
      <c r="AD219">
        <v>14.203496932983398</v>
      </c>
      <c r="AE219">
        <v>14.212002754211426</v>
      </c>
      <c r="AF219">
        <v>14.212002754211426</v>
      </c>
      <c r="AG219">
        <v>14.222000122070313</v>
      </c>
      <c r="AH219" s="97"/>
      <c r="AI219" s="72"/>
      <c r="AJ219" s="72"/>
      <c r="AK219" s="72"/>
      <c r="AL219" s="72"/>
      <c r="AM219" s="72"/>
      <c r="AN219" s="72"/>
      <c r="AO219" s="92"/>
      <c r="AP219" s="102"/>
      <c r="AQ219" s="72"/>
    </row>
    <row r="220" spans="1:43">
      <c r="A220" s="14" t="str">
        <f>'data organization'!S221</f>
        <v>218:17:2.82:HS</v>
      </c>
      <c r="B220">
        <v>14.191999435424805</v>
      </c>
      <c r="C220">
        <v>14.222000122070313</v>
      </c>
      <c r="D220">
        <v>14.201497077941895</v>
      </c>
      <c r="E220">
        <v>14.194499015808105</v>
      </c>
      <c r="F220">
        <v>14.201997756958008</v>
      </c>
      <c r="G220">
        <v>14.201997756958008</v>
      </c>
      <c r="H220">
        <v>14.191999435424805</v>
      </c>
      <c r="I220">
        <v>14.201997756958008</v>
      </c>
      <c r="J220">
        <v>14.212002754211426</v>
      </c>
      <c r="K220">
        <v>14.201997756958008</v>
      </c>
      <c r="L220">
        <v>14.194499015808105</v>
      </c>
      <c r="M220">
        <v>14.201997756958008</v>
      </c>
      <c r="N220">
        <v>14.191999435424805</v>
      </c>
      <c r="O220">
        <v>14.194499015808105</v>
      </c>
      <c r="P220">
        <v>14.196001052856445</v>
      </c>
      <c r="Q220">
        <v>14.191999435424805</v>
      </c>
      <c r="R220">
        <v>14.184501647949219</v>
      </c>
      <c r="S220">
        <v>14.237997055053711</v>
      </c>
      <c r="T220">
        <v>14.248001098632813</v>
      </c>
      <c r="U220">
        <v>14.201997756958008</v>
      </c>
      <c r="V220">
        <v>14.198498725891113</v>
      </c>
      <c r="W220">
        <v>14.201997756958008</v>
      </c>
      <c r="X220">
        <v>14.242001533508301</v>
      </c>
      <c r="Y220"/>
      <c r="Z220">
        <v>14.201997756958008</v>
      </c>
      <c r="AA220">
        <v>14.201997756958008</v>
      </c>
      <c r="AB220">
        <v>14.212002754211426</v>
      </c>
      <c r="AC220">
        <v>14.212002754211426</v>
      </c>
      <c r="AD220">
        <v>14.203496932983398</v>
      </c>
      <c r="AE220">
        <v>14.212002754211426</v>
      </c>
      <c r="AF220">
        <v>14.212002754211426</v>
      </c>
      <c r="AG220">
        <v>14.222000122070313</v>
      </c>
      <c r="AH220" s="97"/>
      <c r="AI220" s="72"/>
      <c r="AJ220" s="72"/>
      <c r="AK220" s="72"/>
      <c r="AL220" s="72"/>
      <c r="AM220" s="72"/>
      <c r="AN220" s="72"/>
      <c r="AO220" s="92"/>
      <c r="AP220" s="102"/>
      <c r="AQ220" s="72"/>
    </row>
    <row r="221" spans="1:43">
      <c r="A221" s="14" t="str">
        <f>'data organization'!S222</f>
        <v>219:17:2.8:HI</v>
      </c>
      <c r="B221">
        <v>14.081998825073242</v>
      </c>
      <c r="C221">
        <v>14.107000350952148</v>
      </c>
      <c r="D221">
        <v>14.081998825073242</v>
      </c>
      <c r="E221">
        <v>14.081998825073242</v>
      </c>
      <c r="F221">
        <v>14.081998825073242</v>
      </c>
      <c r="G221">
        <v>14.084498405456543</v>
      </c>
      <c r="H221">
        <v>14.079500198364258</v>
      </c>
      <c r="I221">
        <v>14.081998825073242</v>
      </c>
      <c r="J221">
        <v>14.10200023651123</v>
      </c>
      <c r="K221">
        <v>14.092000007629395</v>
      </c>
      <c r="L221">
        <v>14.081998825073242</v>
      </c>
      <c r="M221">
        <v>14.092000007629395</v>
      </c>
      <c r="N221">
        <v>14.081998825073242</v>
      </c>
      <c r="O221">
        <v>14.081998825073242</v>
      </c>
      <c r="P221">
        <v>14.081998825073242</v>
      </c>
      <c r="Q221">
        <v>14.072001457214355</v>
      </c>
      <c r="R221">
        <v>14.072001457214355</v>
      </c>
      <c r="S221">
        <v>14.12199878692627</v>
      </c>
      <c r="T221">
        <v>14.132001876831055</v>
      </c>
      <c r="U221">
        <v>14.092000007629395</v>
      </c>
      <c r="V221">
        <v>14.081998825073242</v>
      </c>
      <c r="W221">
        <v>14.092000007629395</v>
      </c>
      <c r="X221">
        <v>14.12199878692627</v>
      </c>
      <c r="Y221"/>
      <c r="Z221">
        <v>14.092000007629395</v>
      </c>
      <c r="AA221">
        <v>14.081998825073242</v>
      </c>
      <c r="AB221">
        <v>14.092000007629395</v>
      </c>
      <c r="AC221">
        <v>14.10150146484375</v>
      </c>
      <c r="AD221">
        <v>14.092000007629395</v>
      </c>
      <c r="AE221">
        <v>14.10200023651123</v>
      </c>
      <c r="AF221">
        <v>14.10200023651123</v>
      </c>
      <c r="AG221">
        <v>14.108999252319336</v>
      </c>
      <c r="AH221" s="97">
        <f t="shared" ref="AH221" si="291">AH218-0.02</f>
        <v>2.7999999999999994</v>
      </c>
      <c r="AI221" s="72">
        <f t="shared" ref="AI221" si="292">STDEV(B221:AG221)</f>
        <v>1.4625173504193952E-2</v>
      </c>
      <c r="AJ221" s="72">
        <f t="shared" si="228"/>
        <v>14.070110300253175</v>
      </c>
      <c r="AK221" s="72">
        <f t="shared" ref="AK221" si="293">AVERAGE(B221:AG221)</f>
        <v>14.092048060509466</v>
      </c>
      <c r="AL221" s="72">
        <f t="shared" ref="AL221" si="294">AK221+1.5*AI221</f>
        <v>14.113985820765757</v>
      </c>
      <c r="AM221" s="72">
        <f>AK221-AK224</f>
        <v>0.11383856496503242</v>
      </c>
      <c r="AN221" s="72">
        <f t="shared" ref="AN221" si="295">AK221/AK563</f>
        <v>4.1142145329490454</v>
      </c>
      <c r="AO221" s="92">
        <f t="shared" ref="AO221" si="296">AN221/AO$1-1</f>
        <v>7.3384319914038265E-4</v>
      </c>
      <c r="AP221" s="102">
        <f t="shared" ref="AP221" si="297">AI221/AK221</f>
        <v>1.0378316509704845E-3</v>
      </c>
      <c r="AQ221" s="72">
        <f t="shared" ref="AQ221" si="298">MAX(B221:AG223)-MIN(B221:AG223)</f>
        <v>6.0000419616699219E-2</v>
      </c>
    </row>
    <row r="222" spans="1:43">
      <c r="A222" s="14" t="str">
        <f>'data organization'!S223</f>
        <v>220:17:2.8:LO</v>
      </c>
      <c r="B222">
        <v>14.081998825073242</v>
      </c>
      <c r="C222">
        <v>14.107000350952148</v>
      </c>
      <c r="D222">
        <v>14.081998825073242</v>
      </c>
      <c r="E222">
        <v>14.081998825073242</v>
      </c>
      <c r="F222">
        <v>14.081998825073242</v>
      </c>
      <c r="G222">
        <v>14.084498405456543</v>
      </c>
      <c r="H222">
        <v>14.079500198364258</v>
      </c>
      <c r="I222">
        <v>14.081998825073242</v>
      </c>
      <c r="J222">
        <v>14.10200023651123</v>
      </c>
      <c r="K222">
        <v>14.092000007629395</v>
      </c>
      <c r="L222">
        <v>14.081998825073242</v>
      </c>
      <c r="M222">
        <v>14.092000007629395</v>
      </c>
      <c r="N222">
        <v>14.081998825073242</v>
      </c>
      <c r="O222">
        <v>14.081998825073242</v>
      </c>
      <c r="P222">
        <v>14.081998825073242</v>
      </c>
      <c r="Q222">
        <v>14.072001457214355</v>
      </c>
      <c r="R222">
        <v>14.072001457214355</v>
      </c>
      <c r="S222">
        <v>14.12199878692627</v>
      </c>
      <c r="T222">
        <v>14.132001876831055</v>
      </c>
      <c r="U222">
        <v>14.092000007629395</v>
      </c>
      <c r="V222">
        <v>14.081998825073242</v>
      </c>
      <c r="W222">
        <v>14.092000007629395</v>
      </c>
      <c r="X222">
        <v>14.12199878692627</v>
      </c>
      <c r="Y222"/>
      <c r="Z222">
        <v>14.092000007629395</v>
      </c>
      <c r="AA222">
        <v>14.081998825073242</v>
      </c>
      <c r="AB222">
        <v>14.092000007629395</v>
      </c>
      <c r="AC222">
        <v>14.10150146484375</v>
      </c>
      <c r="AD222">
        <v>14.092000007629395</v>
      </c>
      <c r="AE222">
        <v>14.10200023651123</v>
      </c>
      <c r="AF222">
        <v>14.10200023651123</v>
      </c>
      <c r="AG222">
        <v>14.108999252319336</v>
      </c>
      <c r="AH222" s="97"/>
      <c r="AI222" s="72"/>
      <c r="AJ222" s="72"/>
      <c r="AK222" s="72"/>
      <c r="AL222" s="72"/>
      <c r="AM222" s="72"/>
      <c r="AN222" s="72"/>
      <c r="AO222" s="92"/>
      <c r="AP222" s="102"/>
      <c r="AQ222" s="72"/>
    </row>
    <row r="223" spans="1:43">
      <c r="A223" s="14" t="str">
        <f>'data organization'!S224</f>
        <v>221:17:2.8:HS</v>
      </c>
      <c r="B223">
        <v>14.081998825073242</v>
      </c>
      <c r="C223">
        <v>14.107000350952148</v>
      </c>
      <c r="D223">
        <v>14.081998825073242</v>
      </c>
      <c r="E223">
        <v>14.081998825073242</v>
      </c>
      <c r="F223">
        <v>14.081998825073242</v>
      </c>
      <c r="G223">
        <v>14.084498405456543</v>
      </c>
      <c r="H223">
        <v>14.079500198364258</v>
      </c>
      <c r="I223">
        <v>14.081998825073242</v>
      </c>
      <c r="J223">
        <v>14.10200023651123</v>
      </c>
      <c r="K223">
        <v>14.092000007629395</v>
      </c>
      <c r="L223">
        <v>14.081998825073242</v>
      </c>
      <c r="M223">
        <v>14.092000007629395</v>
      </c>
      <c r="N223">
        <v>14.081998825073242</v>
      </c>
      <c r="O223">
        <v>14.081998825073242</v>
      </c>
      <c r="P223">
        <v>14.081998825073242</v>
      </c>
      <c r="Q223">
        <v>14.072001457214355</v>
      </c>
      <c r="R223">
        <v>14.072001457214355</v>
      </c>
      <c r="S223">
        <v>14.12199878692627</v>
      </c>
      <c r="T223">
        <v>14.132001876831055</v>
      </c>
      <c r="U223">
        <v>14.092000007629395</v>
      </c>
      <c r="V223">
        <v>14.081998825073242</v>
      </c>
      <c r="W223">
        <v>14.092000007629395</v>
      </c>
      <c r="X223">
        <v>14.12199878692627</v>
      </c>
      <c r="Y223"/>
      <c r="Z223">
        <v>14.092000007629395</v>
      </c>
      <c r="AA223">
        <v>14.081998825073242</v>
      </c>
      <c r="AB223">
        <v>14.092000007629395</v>
      </c>
      <c r="AC223">
        <v>14.10150146484375</v>
      </c>
      <c r="AD223">
        <v>14.092000007629395</v>
      </c>
      <c r="AE223">
        <v>14.10200023651123</v>
      </c>
      <c r="AF223">
        <v>14.10200023651123</v>
      </c>
      <c r="AG223">
        <v>14.108999252319336</v>
      </c>
      <c r="AH223" s="97"/>
      <c r="AI223" s="72"/>
      <c r="AJ223" s="72"/>
      <c r="AK223" s="72"/>
      <c r="AL223" s="72"/>
      <c r="AM223" s="72"/>
      <c r="AN223" s="72"/>
      <c r="AO223" s="92"/>
      <c r="AP223" s="102"/>
      <c r="AQ223" s="72"/>
    </row>
    <row r="224" spans="1:43">
      <c r="A224" s="14" t="str">
        <f>'data organization'!S225</f>
        <v>222:17:2.78:HI</v>
      </c>
      <c r="B224">
        <v>13.962002754211426</v>
      </c>
      <c r="C224">
        <v>13.992001533508301</v>
      </c>
      <c r="D224">
        <v>13.972000122070312</v>
      </c>
      <c r="E224">
        <v>13.972000122070312</v>
      </c>
      <c r="F224">
        <v>13.972000122070312</v>
      </c>
      <c r="G224">
        <v>13.972000122070312</v>
      </c>
      <c r="H224">
        <v>13.962002754211426</v>
      </c>
      <c r="I224">
        <v>13.972000122070312</v>
      </c>
      <c r="J224">
        <v>13.981997489929199</v>
      </c>
      <c r="K224">
        <v>13.972000122070312</v>
      </c>
      <c r="L224">
        <v>13.969500541687012</v>
      </c>
      <c r="M224">
        <v>13.980998039245605</v>
      </c>
      <c r="N224">
        <v>13.962002754211426</v>
      </c>
      <c r="O224">
        <v>13.971000671386719</v>
      </c>
      <c r="P224">
        <v>13.972000122070312</v>
      </c>
      <c r="Q224">
        <v>13.962002754211426</v>
      </c>
      <c r="R224">
        <v>13.959500312805176</v>
      </c>
      <c r="S224">
        <v>14.013999938964844</v>
      </c>
      <c r="T224">
        <v>14.02399730682373</v>
      </c>
      <c r="U224">
        <v>13.972000122070312</v>
      </c>
      <c r="V224">
        <v>13.972000122070312</v>
      </c>
      <c r="W224">
        <v>13.972000122070312</v>
      </c>
      <c r="X224">
        <v>14.017497062683105</v>
      </c>
      <c r="Y224"/>
      <c r="Z224">
        <v>13.972000122070312</v>
      </c>
      <c r="AA224">
        <v>13.972000122070312</v>
      </c>
      <c r="AB224">
        <v>13.981997489929199</v>
      </c>
      <c r="AC224">
        <v>13.981997489929199</v>
      </c>
      <c r="AD224">
        <v>13.981997489929199</v>
      </c>
      <c r="AE224">
        <v>13.981997489929199</v>
      </c>
      <c r="AF224">
        <v>13.981997489929199</v>
      </c>
      <c r="AG224">
        <v>13.992001533508301</v>
      </c>
      <c r="AH224" s="97">
        <f t="shared" ref="AH224" si="299">AH221-0.02</f>
        <v>2.7799999999999994</v>
      </c>
      <c r="AI224" s="72">
        <f t="shared" ref="AI224" si="300">STDEV(B224:AG224)</f>
        <v>1.5691248801382576E-2</v>
      </c>
      <c r="AJ224" s="72">
        <f t="shared" si="228"/>
        <v>13.954672622342359</v>
      </c>
      <c r="AK224" s="72">
        <f t="shared" ref="AK224" si="301">AVERAGE(B224:AG224)</f>
        <v>13.978209495544434</v>
      </c>
      <c r="AL224" s="72">
        <f t="shared" ref="AL224" si="302">AK224+1.5*AI224</f>
        <v>14.001746368746508</v>
      </c>
      <c r="AM224" s="72">
        <f>AK224-AK227</f>
        <v>0.116999318522792</v>
      </c>
      <c r="AN224" s="72">
        <f t="shared" ref="AN224" si="303">AK224/AK566</f>
        <v>4.1140684246084032</v>
      </c>
      <c r="AO224" s="92">
        <f t="shared" ref="AO224" si="304">AN224/AO$1-1</f>
        <v>6.9830407980586706E-4</v>
      </c>
      <c r="AP224" s="102">
        <f t="shared" ref="AP224" si="305">AI224/AK224</f>
        <v>1.1225506962378963E-3</v>
      </c>
      <c r="AQ224" s="72">
        <f t="shared" ref="AQ224" si="306">MAX(B224:AG226)-MIN(B224:AG226)</f>
        <v>6.4496994018554688E-2</v>
      </c>
    </row>
    <row r="225" spans="1:43">
      <c r="A225" s="14" t="str">
        <f>'data organization'!S226</f>
        <v>223:17:2.78:LO</v>
      </c>
      <c r="B225">
        <v>13.962002754211426</v>
      </c>
      <c r="C225">
        <v>13.992001533508301</v>
      </c>
      <c r="D225">
        <v>13.972000122070312</v>
      </c>
      <c r="E225">
        <v>13.972000122070312</v>
      </c>
      <c r="F225">
        <v>13.972000122070312</v>
      </c>
      <c r="G225">
        <v>13.972000122070312</v>
      </c>
      <c r="H225">
        <v>13.962002754211426</v>
      </c>
      <c r="I225">
        <v>13.972000122070312</v>
      </c>
      <c r="J225">
        <v>13.981997489929199</v>
      </c>
      <c r="K225">
        <v>13.972000122070312</v>
      </c>
      <c r="L225">
        <v>13.969500541687012</v>
      </c>
      <c r="M225">
        <v>13.980998039245605</v>
      </c>
      <c r="N225">
        <v>13.962002754211426</v>
      </c>
      <c r="O225">
        <v>13.971000671386719</v>
      </c>
      <c r="P225">
        <v>13.972000122070312</v>
      </c>
      <c r="Q225">
        <v>13.962002754211426</v>
      </c>
      <c r="R225">
        <v>13.959500312805176</v>
      </c>
      <c r="S225">
        <v>14.013999938964844</v>
      </c>
      <c r="T225">
        <v>14.02399730682373</v>
      </c>
      <c r="U225">
        <v>13.972000122070312</v>
      </c>
      <c r="V225">
        <v>13.972000122070312</v>
      </c>
      <c r="W225">
        <v>13.972000122070312</v>
      </c>
      <c r="X225">
        <v>14.017497062683105</v>
      </c>
      <c r="Y225"/>
      <c r="Z225">
        <v>13.972000122070312</v>
      </c>
      <c r="AA225">
        <v>13.972000122070312</v>
      </c>
      <c r="AB225">
        <v>13.981997489929199</v>
      </c>
      <c r="AC225">
        <v>13.981997489929199</v>
      </c>
      <c r="AD225">
        <v>13.981997489929199</v>
      </c>
      <c r="AE225">
        <v>13.981997489929199</v>
      </c>
      <c r="AF225">
        <v>13.981997489929199</v>
      </c>
      <c r="AG225">
        <v>13.992001533508301</v>
      </c>
      <c r="AH225" s="97"/>
      <c r="AI225" s="72"/>
      <c r="AJ225" s="72"/>
      <c r="AK225" s="72"/>
      <c r="AL225" s="72"/>
      <c r="AM225" s="72"/>
      <c r="AN225" s="72"/>
      <c r="AO225" s="92"/>
      <c r="AP225" s="102"/>
      <c r="AQ225" s="72"/>
    </row>
    <row r="226" spans="1:43">
      <c r="A226" s="14" t="str">
        <f>'data organization'!S227</f>
        <v>224:17:2.78:HS</v>
      </c>
      <c r="B226">
        <v>13.962002754211426</v>
      </c>
      <c r="C226">
        <v>13.992001533508301</v>
      </c>
      <c r="D226">
        <v>13.972000122070312</v>
      </c>
      <c r="E226">
        <v>13.972000122070312</v>
      </c>
      <c r="F226">
        <v>13.972000122070312</v>
      </c>
      <c r="G226">
        <v>13.972000122070312</v>
      </c>
      <c r="H226">
        <v>13.962002754211426</v>
      </c>
      <c r="I226">
        <v>13.972000122070312</v>
      </c>
      <c r="J226">
        <v>13.981997489929199</v>
      </c>
      <c r="K226">
        <v>13.972000122070312</v>
      </c>
      <c r="L226">
        <v>13.969500541687012</v>
      </c>
      <c r="M226">
        <v>13.980998039245605</v>
      </c>
      <c r="N226">
        <v>13.962002754211426</v>
      </c>
      <c r="O226">
        <v>13.971000671386719</v>
      </c>
      <c r="P226">
        <v>13.972000122070312</v>
      </c>
      <c r="Q226">
        <v>13.962002754211426</v>
      </c>
      <c r="R226">
        <v>13.959500312805176</v>
      </c>
      <c r="S226">
        <v>14.013999938964844</v>
      </c>
      <c r="T226">
        <v>14.02399730682373</v>
      </c>
      <c r="U226">
        <v>13.972000122070312</v>
      </c>
      <c r="V226">
        <v>13.972000122070312</v>
      </c>
      <c r="W226">
        <v>13.972000122070312</v>
      </c>
      <c r="X226">
        <v>14.017497062683105</v>
      </c>
      <c r="Y226"/>
      <c r="Z226">
        <v>13.972000122070312</v>
      </c>
      <c r="AA226">
        <v>13.972000122070312</v>
      </c>
      <c r="AB226">
        <v>13.981997489929199</v>
      </c>
      <c r="AC226">
        <v>13.981997489929199</v>
      </c>
      <c r="AD226">
        <v>13.981997489929199</v>
      </c>
      <c r="AE226">
        <v>13.981997489929199</v>
      </c>
      <c r="AF226">
        <v>13.981997489929199</v>
      </c>
      <c r="AG226">
        <v>13.992001533508301</v>
      </c>
      <c r="AH226" s="97"/>
      <c r="AI226" s="72"/>
      <c r="AJ226" s="72"/>
      <c r="AK226" s="72"/>
      <c r="AL226" s="72"/>
      <c r="AM226" s="72"/>
      <c r="AN226" s="72"/>
      <c r="AO226" s="92"/>
      <c r="AP226" s="102"/>
      <c r="AQ226" s="72"/>
    </row>
    <row r="227" spans="1:43">
      <c r="A227" s="14" t="str">
        <f>'data organization'!S228</f>
        <v>225:17:2.76:HI</v>
      </c>
      <c r="B227">
        <v>13.85200023651123</v>
      </c>
      <c r="C227">
        <v>13.874998092651367</v>
      </c>
      <c r="D227">
        <v>13.85200023651123</v>
      </c>
      <c r="E227">
        <v>13.85200023651123</v>
      </c>
      <c r="F227">
        <v>13.85200023651123</v>
      </c>
      <c r="G227">
        <v>13.85200023651123</v>
      </c>
      <c r="H227">
        <v>13.847002029418945</v>
      </c>
      <c r="I227">
        <v>13.85200023651123</v>
      </c>
      <c r="J227">
        <v>13.87199878692627</v>
      </c>
      <c r="K227">
        <v>13.862001419067383</v>
      </c>
      <c r="L227">
        <v>13.85200023651123</v>
      </c>
      <c r="M227">
        <v>13.862001419067383</v>
      </c>
      <c r="N227">
        <v>13.85200023651123</v>
      </c>
      <c r="O227">
        <v>13.85200023651123</v>
      </c>
      <c r="P227">
        <v>13.85200023651123</v>
      </c>
      <c r="Q227">
        <v>13.842000007629395</v>
      </c>
      <c r="R227">
        <v>13.842000007629395</v>
      </c>
      <c r="S227">
        <v>13.892000198364258</v>
      </c>
      <c r="T227">
        <v>13.902003288269043</v>
      </c>
      <c r="U227">
        <v>13.862001419067383</v>
      </c>
      <c r="V227">
        <v>13.85200023651123</v>
      </c>
      <c r="W227">
        <v>13.862001419067383</v>
      </c>
      <c r="X227">
        <v>13.892000198364258</v>
      </c>
      <c r="Y227"/>
      <c r="Z227">
        <v>13.862001419067383</v>
      </c>
      <c r="AA227">
        <v>13.85200023651123</v>
      </c>
      <c r="AB227">
        <v>13.862001419067383</v>
      </c>
      <c r="AC227">
        <v>13.862001419067383</v>
      </c>
      <c r="AD227">
        <v>13.862001419067383</v>
      </c>
      <c r="AE227">
        <v>13.87199878692627</v>
      </c>
      <c r="AF227">
        <v>13.864499092102051</v>
      </c>
      <c r="AG227">
        <v>13.87700080871582</v>
      </c>
      <c r="AH227" s="97">
        <f t="shared" ref="AH227" si="307">AH224-0.02</f>
        <v>2.7599999999999993</v>
      </c>
      <c r="AI227" s="72">
        <f t="shared" ref="AI227" si="308">STDEV(B227:AG227)</f>
        <v>1.4382862286983104E-2</v>
      </c>
      <c r="AJ227" s="72">
        <f t="shared" si="228"/>
        <v>13.839635883591168</v>
      </c>
      <c r="AK227" s="72">
        <f t="shared" ref="AK227" si="309">AVERAGE(B227:AG227)</f>
        <v>13.861210177021642</v>
      </c>
      <c r="AL227" s="72">
        <f t="shared" ref="AL227" si="310">AK227+1.5*AI227</f>
        <v>13.882784470452115</v>
      </c>
      <c r="AM227" s="72">
        <f>AK227-AK230</f>
        <v>0.11622650392593847</v>
      </c>
      <c r="AN227" s="72">
        <f t="shared" ref="AN227" si="311">AK227/AK569</f>
        <v>4.1125865146989886</v>
      </c>
      <c r="AO227" s="92">
        <f t="shared" ref="AO227" si="312">AN227/AO$1-1</f>
        <v>3.3784708684980735E-4</v>
      </c>
      <c r="AP227" s="102">
        <f t="shared" ref="AP227" si="313">AI227/AK227</f>
        <v>1.0376339513865989E-3</v>
      </c>
      <c r="AQ227" s="72">
        <f t="shared" ref="AQ227" si="314">MAX(B227:AG229)-MIN(B227:AG229)</f>
        <v>6.0003280639648438E-2</v>
      </c>
    </row>
    <row r="228" spans="1:43">
      <c r="A228" s="14" t="str">
        <f>'data organization'!S229</f>
        <v>226:17:2.76:LO</v>
      </c>
      <c r="B228">
        <v>13.85200023651123</v>
      </c>
      <c r="C228">
        <v>13.874998092651367</v>
      </c>
      <c r="D228">
        <v>13.85200023651123</v>
      </c>
      <c r="E228">
        <v>13.85200023651123</v>
      </c>
      <c r="F228">
        <v>13.85200023651123</v>
      </c>
      <c r="G228">
        <v>13.85200023651123</v>
      </c>
      <c r="H228">
        <v>13.847002029418945</v>
      </c>
      <c r="I228">
        <v>13.85200023651123</v>
      </c>
      <c r="J228">
        <v>13.87199878692627</v>
      </c>
      <c r="K228">
        <v>13.862001419067383</v>
      </c>
      <c r="L228">
        <v>13.85200023651123</v>
      </c>
      <c r="M228">
        <v>13.862001419067383</v>
      </c>
      <c r="N228">
        <v>13.85200023651123</v>
      </c>
      <c r="O228">
        <v>13.85200023651123</v>
      </c>
      <c r="P228">
        <v>13.85200023651123</v>
      </c>
      <c r="Q228">
        <v>13.842000007629395</v>
      </c>
      <c r="R228">
        <v>13.842000007629395</v>
      </c>
      <c r="S228">
        <v>13.892000198364258</v>
      </c>
      <c r="T228">
        <v>13.902003288269043</v>
      </c>
      <c r="U228">
        <v>13.862001419067383</v>
      </c>
      <c r="V228">
        <v>13.85200023651123</v>
      </c>
      <c r="W228">
        <v>13.862001419067383</v>
      </c>
      <c r="X228">
        <v>13.892000198364258</v>
      </c>
      <c r="Y228"/>
      <c r="Z228">
        <v>13.862001419067383</v>
      </c>
      <c r="AA228">
        <v>13.85200023651123</v>
      </c>
      <c r="AB228">
        <v>13.862001419067383</v>
      </c>
      <c r="AC228">
        <v>13.862001419067383</v>
      </c>
      <c r="AD228">
        <v>13.862001419067383</v>
      </c>
      <c r="AE228">
        <v>13.87199878692627</v>
      </c>
      <c r="AF228">
        <v>13.864499092102051</v>
      </c>
      <c r="AG228">
        <v>13.87700080871582</v>
      </c>
      <c r="AH228" s="97"/>
      <c r="AI228" s="72"/>
      <c r="AJ228" s="72"/>
      <c r="AK228" s="72"/>
      <c r="AL228" s="72"/>
      <c r="AM228" s="72"/>
      <c r="AN228" s="72"/>
      <c r="AO228" s="92"/>
      <c r="AP228" s="102"/>
      <c r="AQ228" s="72"/>
    </row>
    <row r="229" spans="1:43">
      <c r="A229" s="14" t="str">
        <f>'data organization'!S230</f>
        <v>227:17:2.76:HS</v>
      </c>
      <c r="B229">
        <v>13.85200023651123</v>
      </c>
      <c r="C229">
        <v>13.874998092651367</v>
      </c>
      <c r="D229">
        <v>13.85200023651123</v>
      </c>
      <c r="E229">
        <v>13.85200023651123</v>
      </c>
      <c r="F229">
        <v>13.85200023651123</v>
      </c>
      <c r="G229">
        <v>13.85200023651123</v>
      </c>
      <c r="H229">
        <v>13.847002029418945</v>
      </c>
      <c r="I229">
        <v>13.85200023651123</v>
      </c>
      <c r="J229">
        <v>13.87199878692627</v>
      </c>
      <c r="K229">
        <v>13.862001419067383</v>
      </c>
      <c r="L229">
        <v>13.85200023651123</v>
      </c>
      <c r="M229">
        <v>13.862001419067383</v>
      </c>
      <c r="N229">
        <v>13.85200023651123</v>
      </c>
      <c r="O229">
        <v>13.85200023651123</v>
      </c>
      <c r="P229">
        <v>13.85200023651123</v>
      </c>
      <c r="Q229">
        <v>13.842000007629395</v>
      </c>
      <c r="R229">
        <v>13.842000007629395</v>
      </c>
      <c r="S229">
        <v>13.892000198364258</v>
      </c>
      <c r="T229">
        <v>13.902003288269043</v>
      </c>
      <c r="U229">
        <v>13.862001419067383</v>
      </c>
      <c r="V229">
        <v>13.85200023651123</v>
      </c>
      <c r="W229">
        <v>13.862001419067383</v>
      </c>
      <c r="X229">
        <v>13.892000198364258</v>
      </c>
      <c r="Y229"/>
      <c r="Z229">
        <v>13.862001419067383</v>
      </c>
      <c r="AA229">
        <v>13.85200023651123</v>
      </c>
      <c r="AB229">
        <v>13.862001419067383</v>
      </c>
      <c r="AC229">
        <v>13.862001419067383</v>
      </c>
      <c r="AD229">
        <v>13.862001419067383</v>
      </c>
      <c r="AE229">
        <v>13.87199878692627</v>
      </c>
      <c r="AF229">
        <v>13.864499092102051</v>
      </c>
      <c r="AG229">
        <v>13.87700080871582</v>
      </c>
      <c r="AH229" s="97"/>
      <c r="AI229" s="72"/>
      <c r="AJ229" s="72"/>
      <c r="AK229" s="72"/>
      <c r="AL229" s="72"/>
      <c r="AM229" s="72"/>
      <c r="AN229" s="72"/>
      <c r="AO229" s="92"/>
      <c r="AP229" s="102"/>
      <c r="AQ229" s="72"/>
    </row>
    <row r="230" spans="1:43">
      <c r="A230" s="14" t="str">
        <f>'data organization'!S231</f>
        <v>228:17:2.74:HI</v>
      </c>
      <c r="B230">
        <v>13.731997489929199</v>
      </c>
      <c r="C230">
        <v>13.761996269226074</v>
      </c>
      <c r="D230">
        <v>13.735501289367676</v>
      </c>
      <c r="E230">
        <v>13.731997489929199</v>
      </c>
      <c r="F230">
        <v>13.737001419067383</v>
      </c>
      <c r="G230">
        <v>13.742001533508301</v>
      </c>
      <c r="H230">
        <v>13.731997489929199</v>
      </c>
      <c r="I230">
        <v>13.736501693725586</v>
      </c>
      <c r="J230">
        <v>13.75200080871582</v>
      </c>
      <c r="K230">
        <v>13.742001533508301</v>
      </c>
      <c r="L230">
        <v>13.731997489929199</v>
      </c>
      <c r="M230">
        <v>13.742001533508301</v>
      </c>
      <c r="N230">
        <v>13.731997489929199</v>
      </c>
      <c r="O230">
        <v>13.731997489929199</v>
      </c>
      <c r="P230">
        <v>13.731997489929199</v>
      </c>
      <c r="Q230">
        <v>13.730497360229492</v>
      </c>
      <c r="R230">
        <v>13.724499702453613</v>
      </c>
      <c r="S230">
        <v>13.784001350402832</v>
      </c>
      <c r="T230">
        <v>13.787999153137207</v>
      </c>
      <c r="U230">
        <v>13.742001533508301</v>
      </c>
      <c r="V230">
        <v>13.736498832702637</v>
      </c>
      <c r="W230">
        <v>13.742001533508301</v>
      </c>
      <c r="X230">
        <v>13.77800178527832</v>
      </c>
      <c r="Y230"/>
      <c r="Z230">
        <v>13.742001533508301</v>
      </c>
      <c r="AA230">
        <v>13.742001533508301</v>
      </c>
      <c r="AB230">
        <v>13.75200080871582</v>
      </c>
      <c r="AC230">
        <v>13.75200080871582</v>
      </c>
      <c r="AD230">
        <v>13.742001533508301</v>
      </c>
      <c r="AE230">
        <v>13.75200080871582</v>
      </c>
      <c r="AF230">
        <v>13.75200080871582</v>
      </c>
      <c r="AG230">
        <v>13.761996269226074</v>
      </c>
      <c r="AH230" s="97">
        <f t="shared" ref="AH230" si="315">AH227-0.02</f>
        <v>2.7399999999999993</v>
      </c>
      <c r="AI230" s="72">
        <f t="shared" ref="AI230" si="316">STDEV(B230:AG230)</f>
        <v>1.5776153864905062E-2</v>
      </c>
      <c r="AJ230" s="72">
        <f t="shared" si="228"/>
        <v>13.721319442298345</v>
      </c>
      <c r="AK230" s="72">
        <f t="shared" ref="AK230" si="317">AVERAGE(B230:AG230)</f>
        <v>13.744983673095703</v>
      </c>
      <c r="AL230" s="72">
        <f t="shared" ref="AL230" si="318">AK230+1.5*AI230</f>
        <v>13.768647903893061</v>
      </c>
      <c r="AM230" s="72">
        <f>AK230-AK233</f>
        <v>0.11685436002669825</v>
      </c>
      <c r="AN230" s="72">
        <f t="shared" ref="AN230" si="319">AK230/AK572</f>
        <v>4.1120282846791785</v>
      </c>
      <c r="AO230" s="92">
        <f t="shared" ref="AO230" si="320">AN230/AO$1-1</f>
        <v>2.0206426156432755E-4</v>
      </c>
      <c r="AP230" s="102">
        <f t="shared" ref="AP230" si="321">AI230/AK230</f>
        <v>1.1477753804673592E-3</v>
      </c>
      <c r="AQ230" s="72">
        <f t="shared" ref="AQ230" si="322">MAX(B230:AG232)-MIN(B230:AG232)</f>
        <v>6.349945068359375E-2</v>
      </c>
    </row>
    <row r="231" spans="1:43">
      <c r="A231" s="14" t="str">
        <f>'data organization'!S232</f>
        <v>229:17:2.74:LO</v>
      </c>
      <c r="B231">
        <v>13.731997489929199</v>
      </c>
      <c r="C231">
        <v>13.761996269226074</v>
      </c>
      <c r="D231">
        <v>13.735501289367676</v>
      </c>
      <c r="E231">
        <v>13.731997489929199</v>
      </c>
      <c r="F231">
        <v>13.737001419067383</v>
      </c>
      <c r="G231">
        <v>13.742001533508301</v>
      </c>
      <c r="H231">
        <v>13.731997489929199</v>
      </c>
      <c r="I231">
        <v>13.736501693725586</v>
      </c>
      <c r="J231">
        <v>13.75200080871582</v>
      </c>
      <c r="K231">
        <v>13.742001533508301</v>
      </c>
      <c r="L231">
        <v>13.731997489929199</v>
      </c>
      <c r="M231">
        <v>13.742001533508301</v>
      </c>
      <c r="N231">
        <v>13.731997489929199</v>
      </c>
      <c r="O231">
        <v>13.731997489929199</v>
      </c>
      <c r="P231">
        <v>13.731997489929199</v>
      </c>
      <c r="Q231">
        <v>13.730497360229492</v>
      </c>
      <c r="R231">
        <v>13.724499702453613</v>
      </c>
      <c r="S231">
        <v>13.784001350402832</v>
      </c>
      <c r="T231">
        <v>13.787999153137207</v>
      </c>
      <c r="U231">
        <v>13.742001533508301</v>
      </c>
      <c r="V231">
        <v>13.736498832702637</v>
      </c>
      <c r="W231">
        <v>13.742001533508301</v>
      </c>
      <c r="X231">
        <v>13.77800178527832</v>
      </c>
      <c r="Y231"/>
      <c r="Z231">
        <v>13.742001533508301</v>
      </c>
      <c r="AA231">
        <v>13.742001533508301</v>
      </c>
      <c r="AB231">
        <v>13.75200080871582</v>
      </c>
      <c r="AC231">
        <v>13.75200080871582</v>
      </c>
      <c r="AD231">
        <v>13.742001533508301</v>
      </c>
      <c r="AE231">
        <v>13.75200080871582</v>
      </c>
      <c r="AF231">
        <v>13.75200080871582</v>
      </c>
      <c r="AG231">
        <v>13.761996269226074</v>
      </c>
      <c r="AH231" s="97"/>
      <c r="AI231" s="72"/>
      <c r="AJ231" s="72"/>
      <c r="AK231" s="72"/>
      <c r="AL231" s="72"/>
      <c r="AM231" s="72"/>
      <c r="AN231" s="72"/>
      <c r="AO231" s="92"/>
      <c r="AP231" s="102"/>
      <c r="AQ231" s="72"/>
    </row>
    <row r="232" spans="1:43">
      <c r="A232" s="14" t="str">
        <f>'data organization'!S233</f>
        <v>230:17:2.74:HS</v>
      </c>
      <c r="B232">
        <v>13.731997489929199</v>
      </c>
      <c r="C232">
        <v>13.761996269226074</v>
      </c>
      <c r="D232">
        <v>13.735501289367676</v>
      </c>
      <c r="E232">
        <v>13.731997489929199</v>
      </c>
      <c r="F232">
        <v>13.737001419067383</v>
      </c>
      <c r="G232">
        <v>13.742001533508301</v>
      </c>
      <c r="H232">
        <v>13.731997489929199</v>
      </c>
      <c r="I232">
        <v>13.736501693725586</v>
      </c>
      <c r="J232">
        <v>13.75200080871582</v>
      </c>
      <c r="K232">
        <v>13.742001533508301</v>
      </c>
      <c r="L232">
        <v>13.731997489929199</v>
      </c>
      <c r="M232">
        <v>13.742001533508301</v>
      </c>
      <c r="N232">
        <v>13.731997489929199</v>
      </c>
      <c r="O232">
        <v>13.731997489929199</v>
      </c>
      <c r="P232">
        <v>13.731997489929199</v>
      </c>
      <c r="Q232">
        <v>13.730497360229492</v>
      </c>
      <c r="R232">
        <v>13.724499702453613</v>
      </c>
      <c r="S232">
        <v>13.784001350402832</v>
      </c>
      <c r="T232">
        <v>13.787999153137207</v>
      </c>
      <c r="U232">
        <v>13.742001533508301</v>
      </c>
      <c r="V232">
        <v>13.736498832702637</v>
      </c>
      <c r="W232">
        <v>13.742001533508301</v>
      </c>
      <c r="X232">
        <v>13.77800178527832</v>
      </c>
      <c r="Y232"/>
      <c r="Z232">
        <v>13.742001533508301</v>
      </c>
      <c r="AA232">
        <v>13.742001533508301</v>
      </c>
      <c r="AB232">
        <v>13.75200080871582</v>
      </c>
      <c r="AC232">
        <v>13.75200080871582</v>
      </c>
      <c r="AD232">
        <v>13.742001533508301</v>
      </c>
      <c r="AE232">
        <v>13.75200080871582</v>
      </c>
      <c r="AF232">
        <v>13.75200080871582</v>
      </c>
      <c r="AG232">
        <v>13.761996269226074</v>
      </c>
      <c r="AH232" s="97"/>
      <c r="AI232" s="72"/>
      <c r="AJ232" s="72"/>
      <c r="AK232" s="72"/>
      <c r="AL232" s="72"/>
      <c r="AM232" s="72"/>
      <c r="AN232" s="72"/>
      <c r="AO232" s="92"/>
      <c r="AP232" s="102"/>
      <c r="AQ232" s="72"/>
    </row>
    <row r="233" spans="1:43">
      <c r="A233" s="14" t="str">
        <f>'data organization'!S234</f>
        <v>231:17:2.72:HI</v>
      </c>
      <c r="B233">
        <v>13.615999221801758</v>
      </c>
      <c r="C233">
        <v>13.642000198364258</v>
      </c>
      <c r="D233">
        <v>13.62199878692627</v>
      </c>
      <c r="E233">
        <v>13.62199878692627</v>
      </c>
      <c r="F233">
        <v>13.62199878692627</v>
      </c>
      <c r="G233">
        <v>13.62199878692627</v>
      </c>
      <c r="H233">
        <v>13.612001419067383</v>
      </c>
      <c r="I233">
        <v>13.62199878692627</v>
      </c>
      <c r="J233">
        <v>13.632001876831055</v>
      </c>
      <c r="K233">
        <v>13.62199878692627</v>
      </c>
      <c r="L233">
        <v>13.62199878692627</v>
      </c>
      <c r="M233">
        <v>13.632001876831055</v>
      </c>
      <c r="N233">
        <v>13.612001419067383</v>
      </c>
      <c r="O233">
        <v>13.62199878692627</v>
      </c>
      <c r="P233">
        <v>13.62199878692627</v>
      </c>
      <c r="Q233">
        <v>13.612001419067383</v>
      </c>
      <c r="R233">
        <v>13.612001419067383</v>
      </c>
      <c r="S233">
        <v>13.654502868652344</v>
      </c>
      <c r="T233">
        <v>13.668001174926758</v>
      </c>
      <c r="U233">
        <v>13.62199878692627</v>
      </c>
      <c r="V233">
        <v>13.62199878692627</v>
      </c>
      <c r="W233">
        <v>13.62199878692627</v>
      </c>
      <c r="X233">
        <v>13.66200065612793</v>
      </c>
      <c r="Y233"/>
      <c r="Z233">
        <v>13.629501342773438</v>
      </c>
      <c r="AA233">
        <v>13.62199878692627</v>
      </c>
      <c r="AB233">
        <v>13.632001876831055</v>
      </c>
      <c r="AC233">
        <v>13.632001876831055</v>
      </c>
      <c r="AD233">
        <v>13.632001876831055</v>
      </c>
      <c r="AE233">
        <v>13.632001876831055</v>
      </c>
      <c r="AF233">
        <v>13.632001876831055</v>
      </c>
      <c r="AG233">
        <v>13.642000198364258</v>
      </c>
      <c r="AH233" s="97">
        <f t="shared" ref="AH233" si="323">AH230-0.02</f>
        <v>2.7199999999999993</v>
      </c>
      <c r="AI233" s="72">
        <f t="shared" ref="AI233" si="324">STDEV(B233:AG233)</f>
        <v>1.36631119572768E-2</v>
      </c>
      <c r="AJ233" s="72">
        <f t="shared" si="228"/>
        <v>13.607634645133089</v>
      </c>
      <c r="AK233" s="72">
        <f t="shared" ref="AK233" si="325">AVERAGE(B233:AG233)</f>
        <v>13.628129313069005</v>
      </c>
      <c r="AL233" s="72">
        <f t="shared" ref="AL233" si="326">AK233+1.5*AI233</f>
        <v>13.648623981004921</v>
      </c>
      <c r="AM233" s="72">
        <f>AK233-AK236</f>
        <v>0.11769433175363808</v>
      </c>
      <c r="AN233" s="72">
        <f t="shared" ref="AN233" si="327">AK233/AK575</f>
        <v>4.1134515303187955</v>
      </c>
      <c r="AO233" s="92">
        <f t="shared" ref="AO233" si="328">AN233/AO$1-1</f>
        <v>5.4825186732587738E-4</v>
      </c>
      <c r="AP233" s="102">
        <f t="shared" ref="AP233" si="329">AI233/AK233</f>
        <v>1.0025669439586435E-3</v>
      </c>
      <c r="AQ233" s="72">
        <f t="shared" ref="AQ233" si="330">MAX(B233:AG235)-MIN(B233:AG235)</f>
        <v>5.5999755859375E-2</v>
      </c>
    </row>
    <row r="234" spans="1:43">
      <c r="A234" s="14" t="str">
        <f>'data organization'!S235</f>
        <v>232:17:2.72:LO</v>
      </c>
      <c r="B234">
        <v>13.615999221801758</v>
      </c>
      <c r="C234">
        <v>13.642000198364258</v>
      </c>
      <c r="D234">
        <v>13.62199878692627</v>
      </c>
      <c r="E234">
        <v>13.62199878692627</v>
      </c>
      <c r="F234">
        <v>13.62199878692627</v>
      </c>
      <c r="G234">
        <v>13.62199878692627</v>
      </c>
      <c r="H234">
        <v>13.612001419067383</v>
      </c>
      <c r="I234">
        <v>13.62199878692627</v>
      </c>
      <c r="J234">
        <v>13.632001876831055</v>
      </c>
      <c r="K234">
        <v>13.62199878692627</v>
      </c>
      <c r="L234">
        <v>13.62199878692627</v>
      </c>
      <c r="M234">
        <v>13.632001876831055</v>
      </c>
      <c r="N234">
        <v>13.612001419067383</v>
      </c>
      <c r="O234">
        <v>13.62199878692627</v>
      </c>
      <c r="P234">
        <v>13.62199878692627</v>
      </c>
      <c r="Q234">
        <v>13.612001419067383</v>
      </c>
      <c r="R234">
        <v>13.612001419067383</v>
      </c>
      <c r="S234">
        <v>13.654502868652344</v>
      </c>
      <c r="T234">
        <v>13.668001174926758</v>
      </c>
      <c r="U234">
        <v>13.62199878692627</v>
      </c>
      <c r="V234">
        <v>13.62199878692627</v>
      </c>
      <c r="W234">
        <v>13.62199878692627</v>
      </c>
      <c r="X234">
        <v>13.66200065612793</v>
      </c>
      <c r="Y234"/>
      <c r="Z234">
        <v>13.629501342773438</v>
      </c>
      <c r="AA234">
        <v>13.62199878692627</v>
      </c>
      <c r="AB234">
        <v>13.632001876831055</v>
      </c>
      <c r="AC234">
        <v>13.632001876831055</v>
      </c>
      <c r="AD234">
        <v>13.632001876831055</v>
      </c>
      <c r="AE234">
        <v>13.632001876831055</v>
      </c>
      <c r="AF234">
        <v>13.632001876831055</v>
      </c>
      <c r="AG234">
        <v>13.642000198364258</v>
      </c>
      <c r="AH234" s="97"/>
      <c r="AI234" s="72"/>
      <c r="AJ234" s="72"/>
      <c r="AK234" s="72"/>
      <c r="AL234" s="72"/>
      <c r="AM234" s="72"/>
      <c r="AN234" s="72"/>
      <c r="AO234" s="92"/>
      <c r="AP234" s="102"/>
      <c r="AQ234" s="72"/>
    </row>
    <row r="235" spans="1:43">
      <c r="A235" s="14" t="str">
        <f>'data organization'!S236</f>
        <v>233:17:2.72:HS</v>
      </c>
      <c r="B235">
        <v>13.615999221801758</v>
      </c>
      <c r="C235">
        <v>13.642000198364258</v>
      </c>
      <c r="D235">
        <v>13.62199878692627</v>
      </c>
      <c r="E235">
        <v>13.62199878692627</v>
      </c>
      <c r="F235">
        <v>13.62199878692627</v>
      </c>
      <c r="G235">
        <v>13.62199878692627</v>
      </c>
      <c r="H235">
        <v>13.612001419067383</v>
      </c>
      <c r="I235">
        <v>13.62199878692627</v>
      </c>
      <c r="J235">
        <v>13.632001876831055</v>
      </c>
      <c r="K235">
        <v>13.62199878692627</v>
      </c>
      <c r="L235">
        <v>13.62199878692627</v>
      </c>
      <c r="M235">
        <v>13.632001876831055</v>
      </c>
      <c r="N235">
        <v>13.612001419067383</v>
      </c>
      <c r="O235">
        <v>13.62199878692627</v>
      </c>
      <c r="P235">
        <v>13.62199878692627</v>
      </c>
      <c r="Q235">
        <v>13.612001419067383</v>
      </c>
      <c r="R235">
        <v>13.612001419067383</v>
      </c>
      <c r="S235">
        <v>13.654502868652344</v>
      </c>
      <c r="T235">
        <v>13.668001174926758</v>
      </c>
      <c r="U235">
        <v>13.62199878692627</v>
      </c>
      <c r="V235">
        <v>13.62199878692627</v>
      </c>
      <c r="W235">
        <v>13.62199878692627</v>
      </c>
      <c r="X235">
        <v>13.66200065612793</v>
      </c>
      <c r="Y235"/>
      <c r="Z235">
        <v>13.629501342773438</v>
      </c>
      <c r="AA235">
        <v>13.62199878692627</v>
      </c>
      <c r="AB235">
        <v>13.632001876831055</v>
      </c>
      <c r="AC235">
        <v>13.632001876831055</v>
      </c>
      <c r="AD235">
        <v>13.632001876831055</v>
      </c>
      <c r="AE235">
        <v>13.632001876831055</v>
      </c>
      <c r="AF235">
        <v>13.632001876831055</v>
      </c>
      <c r="AG235">
        <v>13.642000198364258</v>
      </c>
      <c r="AH235" s="97"/>
      <c r="AI235" s="72"/>
      <c r="AJ235" s="72"/>
      <c r="AK235" s="72"/>
      <c r="AL235" s="72"/>
      <c r="AM235" s="72"/>
      <c r="AN235" s="72"/>
      <c r="AO235" s="92"/>
      <c r="AP235" s="102"/>
      <c r="AQ235" s="72"/>
    </row>
    <row r="236" spans="1:43">
      <c r="A236" s="14" t="str">
        <f>'data organization'!S237</f>
        <v>234:17:2.7:HI</v>
      </c>
      <c r="B236">
        <v>13.498499870300293</v>
      </c>
      <c r="C236">
        <v>13.522001266479492</v>
      </c>
      <c r="D236">
        <v>13.50200080871582</v>
      </c>
      <c r="E236">
        <v>13.50200080871582</v>
      </c>
      <c r="F236">
        <v>13.50200080871582</v>
      </c>
      <c r="G236">
        <v>13.50200080871582</v>
      </c>
      <c r="H236">
        <v>13.492001533508301</v>
      </c>
      <c r="I236">
        <v>13.50200080871582</v>
      </c>
      <c r="J236">
        <v>13.519500732421875</v>
      </c>
      <c r="K236">
        <v>13.510498046875</v>
      </c>
      <c r="L236">
        <v>13.50200080871582</v>
      </c>
      <c r="M236">
        <v>13.511996269226074</v>
      </c>
      <c r="N236">
        <v>13.492001533508301</v>
      </c>
      <c r="O236">
        <v>13.50200080871582</v>
      </c>
      <c r="P236">
        <v>13.50200080871582</v>
      </c>
      <c r="Q236">
        <v>13.492001533508301</v>
      </c>
      <c r="R236">
        <v>13.492001533508301</v>
      </c>
      <c r="S236">
        <v>13.541996955871582</v>
      </c>
      <c r="T236">
        <v>13.55000114440918</v>
      </c>
      <c r="U236">
        <v>13.511996269226074</v>
      </c>
      <c r="V236">
        <v>13.50200080871582</v>
      </c>
      <c r="W236">
        <v>13.511996269226074</v>
      </c>
      <c r="X236">
        <v>13.553996086120605</v>
      </c>
      <c r="Y236"/>
      <c r="Z236">
        <v>13.511996269226074</v>
      </c>
      <c r="AA236">
        <v>13.50200080871582</v>
      </c>
      <c r="AB236">
        <v>13.511996269226074</v>
      </c>
      <c r="AC236">
        <v>13.511996269226074</v>
      </c>
      <c r="AD236">
        <v>13.511996269226074</v>
      </c>
      <c r="AE236">
        <v>13.519502639770508</v>
      </c>
      <c r="AF236">
        <v>13.513498306274414</v>
      </c>
      <c r="AG236">
        <v>13.522001266479492</v>
      </c>
      <c r="AH236" s="97">
        <f t="shared" ref="AH236" si="331">AH233-0.02</f>
        <v>2.6999999999999993</v>
      </c>
      <c r="AI236" s="72">
        <f t="shared" ref="AI236" si="332">STDEV(B236:AG236)</f>
        <v>1.5417086136158132E-2</v>
      </c>
      <c r="AJ236" s="72">
        <f t="shared" si="228"/>
        <v>13.487309352111129</v>
      </c>
      <c r="AK236" s="72">
        <f t="shared" ref="AK236" si="333">AVERAGE(B236:AG236)</f>
        <v>13.510434981315367</v>
      </c>
      <c r="AL236" s="72">
        <f t="shared" ref="AL236" si="334">AK236+1.5*AI236</f>
        <v>13.533560610519604</v>
      </c>
      <c r="AM236" s="72">
        <f>AK236-AK239</f>
        <v>0.1183368928970836</v>
      </c>
      <c r="AN236" s="72">
        <f t="shared" ref="AN236" si="335">AK236/AK578</f>
        <v>4.1140575346025088</v>
      </c>
      <c r="AO236" s="92">
        <f t="shared" ref="AO236" si="336">AN236/AO$1-1</f>
        <v>6.9565521515291273E-4</v>
      </c>
      <c r="AP236" s="102">
        <f t="shared" ref="AP236" si="337">AI236/AK236</f>
        <v>1.1411243351882913E-3</v>
      </c>
      <c r="AQ236" s="72">
        <f t="shared" ref="AQ236" si="338">MAX(B236:AG238)-MIN(B236:AG238)</f>
        <v>6.1994552612304688E-2</v>
      </c>
    </row>
    <row r="237" spans="1:43">
      <c r="A237" s="14" t="str">
        <f>'data organization'!S238</f>
        <v>235:17:2.7:LO</v>
      </c>
      <c r="B237">
        <v>13.498499870300293</v>
      </c>
      <c r="C237">
        <v>13.522001266479492</v>
      </c>
      <c r="D237">
        <v>13.50200080871582</v>
      </c>
      <c r="E237">
        <v>13.50200080871582</v>
      </c>
      <c r="F237">
        <v>13.50200080871582</v>
      </c>
      <c r="G237">
        <v>13.50200080871582</v>
      </c>
      <c r="H237">
        <v>13.492001533508301</v>
      </c>
      <c r="I237">
        <v>13.50200080871582</v>
      </c>
      <c r="J237">
        <v>13.519500732421875</v>
      </c>
      <c r="K237">
        <v>13.510498046875</v>
      </c>
      <c r="L237">
        <v>13.50200080871582</v>
      </c>
      <c r="M237">
        <v>13.511996269226074</v>
      </c>
      <c r="N237">
        <v>13.492001533508301</v>
      </c>
      <c r="O237">
        <v>13.50200080871582</v>
      </c>
      <c r="P237">
        <v>13.50200080871582</v>
      </c>
      <c r="Q237">
        <v>13.492001533508301</v>
      </c>
      <c r="R237">
        <v>13.492001533508301</v>
      </c>
      <c r="S237">
        <v>13.541996955871582</v>
      </c>
      <c r="T237">
        <v>13.55000114440918</v>
      </c>
      <c r="U237">
        <v>13.511996269226074</v>
      </c>
      <c r="V237">
        <v>13.50200080871582</v>
      </c>
      <c r="W237">
        <v>13.511996269226074</v>
      </c>
      <c r="X237">
        <v>13.553996086120605</v>
      </c>
      <c r="Y237"/>
      <c r="Z237">
        <v>13.511996269226074</v>
      </c>
      <c r="AA237">
        <v>13.50200080871582</v>
      </c>
      <c r="AB237">
        <v>13.511996269226074</v>
      </c>
      <c r="AC237">
        <v>13.511996269226074</v>
      </c>
      <c r="AD237">
        <v>13.511996269226074</v>
      </c>
      <c r="AE237">
        <v>13.519502639770508</v>
      </c>
      <c r="AF237">
        <v>13.513498306274414</v>
      </c>
      <c r="AG237">
        <v>13.522001266479492</v>
      </c>
      <c r="AH237" s="97"/>
      <c r="AI237" s="72"/>
      <c r="AJ237" s="72"/>
      <c r="AK237" s="72"/>
      <c r="AL237" s="72"/>
      <c r="AM237" s="72"/>
      <c r="AN237" s="72"/>
      <c r="AO237" s="92"/>
      <c r="AP237" s="102"/>
      <c r="AQ237" s="72"/>
    </row>
    <row r="238" spans="1:43">
      <c r="A238" s="14" t="str">
        <f>'data organization'!S239</f>
        <v>236:17:2.7:HS</v>
      </c>
      <c r="B238">
        <v>13.498499870300293</v>
      </c>
      <c r="C238">
        <v>13.522001266479492</v>
      </c>
      <c r="D238">
        <v>13.50200080871582</v>
      </c>
      <c r="E238">
        <v>13.50200080871582</v>
      </c>
      <c r="F238">
        <v>13.50200080871582</v>
      </c>
      <c r="G238">
        <v>13.50200080871582</v>
      </c>
      <c r="H238">
        <v>13.492001533508301</v>
      </c>
      <c r="I238">
        <v>13.50200080871582</v>
      </c>
      <c r="J238">
        <v>13.519500732421875</v>
      </c>
      <c r="K238">
        <v>13.510498046875</v>
      </c>
      <c r="L238">
        <v>13.50200080871582</v>
      </c>
      <c r="M238">
        <v>13.511996269226074</v>
      </c>
      <c r="N238">
        <v>13.492001533508301</v>
      </c>
      <c r="O238">
        <v>13.50200080871582</v>
      </c>
      <c r="P238">
        <v>13.50200080871582</v>
      </c>
      <c r="Q238">
        <v>13.492001533508301</v>
      </c>
      <c r="R238">
        <v>13.492001533508301</v>
      </c>
      <c r="S238">
        <v>13.541996955871582</v>
      </c>
      <c r="T238">
        <v>13.55000114440918</v>
      </c>
      <c r="U238">
        <v>13.511996269226074</v>
      </c>
      <c r="V238">
        <v>13.50200080871582</v>
      </c>
      <c r="W238">
        <v>13.511996269226074</v>
      </c>
      <c r="X238">
        <v>13.553996086120605</v>
      </c>
      <c r="Y238"/>
      <c r="Z238">
        <v>13.511996269226074</v>
      </c>
      <c r="AA238">
        <v>13.50200080871582</v>
      </c>
      <c r="AB238">
        <v>13.511996269226074</v>
      </c>
      <c r="AC238">
        <v>13.511996269226074</v>
      </c>
      <c r="AD238">
        <v>13.511996269226074</v>
      </c>
      <c r="AE238">
        <v>13.519502639770508</v>
      </c>
      <c r="AF238">
        <v>13.513498306274414</v>
      </c>
      <c r="AG238">
        <v>13.522001266479492</v>
      </c>
      <c r="AH238" s="97"/>
      <c r="AI238" s="72"/>
      <c r="AJ238" s="72"/>
      <c r="AK238" s="72"/>
      <c r="AL238" s="72"/>
      <c r="AM238" s="72"/>
      <c r="AN238" s="72"/>
      <c r="AO238" s="92"/>
      <c r="AP238" s="102"/>
      <c r="AQ238" s="72"/>
    </row>
    <row r="239" spans="1:43">
      <c r="A239" s="14" t="str">
        <f>'data organization'!S240</f>
        <v>237:17:2.68:HI</v>
      </c>
      <c r="B239">
        <v>13.382001876831055</v>
      </c>
      <c r="C239">
        <v>13.402003288269043</v>
      </c>
      <c r="D239">
        <v>13.382001876831055</v>
      </c>
      <c r="E239">
        <v>13.382001876831055</v>
      </c>
      <c r="F239">
        <v>13.382001876831055</v>
      </c>
      <c r="G239">
        <v>13.384000778198242</v>
      </c>
      <c r="H239">
        <v>13.37950325012207</v>
      </c>
      <c r="I239">
        <v>13.382001876831055</v>
      </c>
      <c r="J239">
        <v>13.402003288269043</v>
      </c>
      <c r="K239">
        <v>13.392000198364258</v>
      </c>
      <c r="L239">
        <v>13.382001876831055</v>
      </c>
      <c r="M239">
        <v>13.392000198364258</v>
      </c>
      <c r="N239">
        <v>13.382001876831055</v>
      </c>
      <c r="O239">
        <v>13.382001876831055</v>
      </c>
      <c r="P239">
        <v>13.382001876831055</v>
      </c>
      <c r="Q239">
        <v>13.371996879577637</v>
      </c>
      <c r="R239">
        <v>13.371996879577637</v>
      </c>
      <c r="S239">
        <v>13.427998542785645</v>
      </c>
      <c r="T239">
        <v>13.444003105163574</v>
      </c>
      <c r="U239">
        <v>13.392000198364258</v>
      </c>
      <c r="V239">
        <v>13.382001876831055</v>
      </c>
      <c r="W239">
        <v>13.392000198364258</v>
      </c>
      <c r="X239">
        <v>13.421998977661133</v>
      </c>
      <c r="Y239"/>
      <c r="Z239">
        <v>13.392000198364258</v>
      </c>
      <c r="AA239">
        <v>13.382001876831055</v>
      </c>
      <c r="AB239">
        <v>13.392000198364258</v>
      </c>
      <c r="AC239">
        <v>13.398503303527832</v>
      </c>
      <c r="AD239">
        <v>13.392000198364258</v>
      </c>
      <c r="AE239">
        <v>13.402003288269043</v>
      </c>
      <c r="AF239">
        <v>13.401003837585449</v>
      </c>
      <c r="AG239">
        <v>13.402003288269043</v>
      </c>
      <c r="AH239" s="97">
        <f t="shared" ref="AH239" si="339">AH236-0.02</f>
        <v>2.6799999999999993</v>
      </c>
      <c r="AI239" s="72">
        <f t="shared" ref="AI239" si="340">STDEV(B239:AG239)</f>
        <v>1.5857150519349026E-2</v>
      </c>
      <c r="AJ239" s="72">
        <f t="shared" si="228"/>
        <v>13.36831236263926</v>
      </c>
      <c r="AK239" s="72">
        <f t="shared" ref="AK239" si="341">AVERAGE(B239:AG239)</f>
        <v>13.392098088418283</v>
      </c>
      <c r="AL239" s="72">
        <f t="shared" ref="AL239" si="342">AK239+1.5*AI239</f>
        <v>13.415883814197306</v>
      </c>
      <c r="AM239" s="72">
        <f>AK239-AK242</f>
        <v>0.11926078796386719</v>
      </c>
      <c r="AN239" s="72">
        <f t="shared" ref="AN239" si="343">AK239/AK581</f>
        <v>4.1146830181073994</v>
      </c>
      <c r="AO239" s="92">
        <f t="shared" ref="AO239" si="344">AN239/AO$1-1</f>
        <v>8.4779665228351675E-4</v>
      </c>
      <c r="AP239" s="102">
        <f t="shared" ref="AP239" si="345">AI239/AK239</f>
        <v>1.1840676804079386E-3</v>
      </c>
      <c r="AQ239" s="72">
        <f t="shared" ref="AQ239" si="346">MAX(B239:AG241)-MIN(B239:AG241)</f>
        <v>7.20062255859375E-2</v>
      </c>
    </row>
    <row r="240" spans="1:43">
      <c r="A240" s="14" t="str">
        <f>'data organization'!S241</f>
        <v>238:17:2.68:LO</v>
      </c>
      <c r="B240">
        <v>13.382001876831055</v>
      </c>
      <c r="C240">
        <v>13.402003288269043</v>
      </c>
      <c r="D240">
        <v>13.382001876831055</v>
      </c>
      <c r="E240">
        <v>13.382001876831055</v>
      </c>
      <c r="F240">
        <v>13.382001876831055</v>
      </c>
      <c r="G240">
        <v>13.384000778198242</v>
      </c>
      <c r="H240">
        <v>13.37950325012207</v>
      </c>
      <c r="I240">
        <v>13.382001876831055</v>
      </c>
      <c r="J240">
        <v>13.402003288269043</v>
      </c>
      <c r="K240">
        <v>13.392000198364258</v>
      </c>
      <c r="L240">
        <v>13.382001876831055</v>
      </c>
      <c r="M240">
        <v>13.392000198364258</v>
      </c>
      <c r="N240">
        <v>13.382001876831055</v>
      </c>
      <c r="O240">
        <v>13.382001876831055</v>
      </c>
      <c r="P240">
        <v>13.382001876831055</v>
      </c>
      <c r="Q240">
        <v>13.371996879577637</v>
      </c>
      <c r="R240">
        <v>13.371996879577637</v>
      </c>
      <c r="S240">
        <v>13.427998542785645</v>
      </c>
      <c r="T240">
        <v>13.444003105163574</v>
      </c>
      <c r="U240">
        <v>13.392000198364258</v>
      </c>
      <c r="V240">
        <v>13.382001876831055</v>
      </c>
      <c r="W240">
        <v>13.392000198364258</v>
      </c>
      <c r="X240">
        <v>13.421998977661133</v>
      </c>
      <c r="Y240"/>
      <c r="Z240">
        <v>13.392000198364258</v>
      </c>
      <c r="AA240">
        <v>13.382001876831055</v>
      </c>
      <c r="AB240">
        <v>13.392000198364258</v>
      </c>
      <c r="AC240">
        <v>13.398503303527832</v>
      </c>
      <c r="AD240">
        <v>13.392000198364258</v>
      </c>
      <c r="AE240">
        <v>13.402003288269043</v>
      </c>
      <c r="AF240">
        <v>13.401003837585449</v>
      </c>
      <c r="AG240">
        <v>13.402003288269043</v>
      </c>
      <c r="AH240" s="97"/>
      <c r="AI240" s="72"/>
      <c r="AJ240" s="72"/>
      <c r="AK240" s="72"/>
      <c r="AL240" s="72"/>
      <c r="AM240" s="72"/>
      <c r="AN240" s="72"/>
      <c r="AO240" s="92"/>
      <c r="AP240" s="102"/>
      <c r="AQ240" s="72"/>
    </row>
    <row r="241" spans="1:43">
      <c r="A241" s="14" t="str">
        <f>'data organization'!S242</f>
        <v>239:17:2.68:HS</v>
      </c>
      <c r="B241">
        <v>13.382001876831055</v>
      </c>
      <c r="C241">
        <v>13.402003288269043</v>
      </c>
      <c r="D241">
        <v>13.382001876831055</v>
      </c>
      <c r="E241">
        <v>13.382001876831055</v>
      </c>
      <c r="F241">
        <v>13.382001876831055</v>
      </c>
      <c r="G241">
        <v>13.384000778198242</v>
      </c>
      <c r="H241">
        <v>13.37950325012207</v>
      </c>
      <c r="I241">
        <v>13.382001876831055</v>
      </c>
      <c r="J241">
        <v>13.402003288269043</v>
      </c>
      <c r="K241">
        <v>13.392000198364258</v>
      </c>
      <c r="L241">
        <v>13.382001876831055</v>
      </c>
      <c r="M241">
        <v>13.392000198364258</v>
      </c>
      <c r="N241">
        <v>13.382001876831055</v>
      </c>
      <c r="O241">
        <v>13.382001876831055</v>
      </c>
      <c r="P241">
        <v>13.382001876831055</v>
      </c>
      <c r="Q241">
        <v>13.371996879577637</v>
      </c>
      <c r="R241">
        <v>13.371996879577637</v>
      </c>
      <c r="S241">
        <v>13.427998542785645</v>
      </c>
      <c r="T241">
        <v>13.444003105163574</v>
      </c>
      <c r="U241">
        <v>13.392000198364258</v>
      </c>
      <c r="V241">
        <v>13.382001876831055</v>
      </c>
      <c r="W241">
        <v>13.392000198364258</v>
      </c>
      <c r="X241">
        <v>13.421998977661133</v>
      </c>
      <c r="Y241"/>
      <c r="Z241">
        <v>13.392000198364258</v>
      </c>
      <c r="AA241">
        <v>13.382001876831055</v>
      </c>
      <c r="AB241">
        <v>13.392000198364258</v>
      </c>
      <c r="AC241">
        <v>13.398503303527832</v>
      </c>
      <c r="AD241">
        <v>13.392000198364258</v>
      </c>
      <c r="AE241">
        <v>13.402003288269043</v>
      </c>
      <c r="AF241">
        <v>13.401003837585449</v>
      </c>
      <c r="AG241">
        <v>13.402003288269043</v>
      </c>
      <c r="AH241" s="97"/>
      <c r="AI241" s="72"/>
      <c r="AJ241" s="72"/>
      <c r="AK241" s="72"/>
      <c r="AL241" s="72"/>
      <c r="AM241" s="72"/>
      <c r="AN241" s="72"/>
      <c r="AO241" s="92"/>
      <c r="AP241" s="102"/>
      <c r="AQ241" s="72"/>
    </row>
    <row r="242" spans="1:43">
      <c r="A242" s="14" t="str">
        <f>'data organization'!S243</f>
        <v>240:17:2.66:HI</v>
      </c>
      <c r="B242">
        <v>13.261996269226074</v>
      </c>
      <c r="C242">
        <v>13.290995597839355</v>
      </c>
      <c r="D242">
        <v>13.261996269226074</v>
      </c>
      <c r="E242">
        <v>13.261996269226074</v>
      </c>
      <c r="F242">
        <v>13.261996269226074</v>
      </c>
      <c r="G242">
        <v>13.264498710632324</v>
      </c>
      <c r="H242">
        <v>13.261996269226074</v>
      </c>
      <c r="I242">
        <v>13.261996269226074</v>
      </c>
      <c r="J242">
        <v>13.281999588012695</v>
      </c>
      <c r="K242">
        <v>13.272001266479492</v>
      </c>
      <c r="L242">
        <v>13.261996269226074</v>
      </c>
      <c r="M242">
        <v>13.272001266479492</v>
      </c>
      <c r="N242">
        <v>13.261996269226074</v>
      </c>
      <c r="O242">
        <v>13.261996269226074</v>
      </c>
      <c r="P242">
        <v>13.261996269226074</v>
      </c>
      <c r="Q242">
        <v>13.256999015808105</v>
      </c>
      <c r="R242">
        <v>13.25200080871582</v>
      </c>
      <c r="S242">
        <v>13.302000045776367</v>
      </c>
      <c r="T242">
        <v>13.31199836730957</v>
      </c>
      <c r="U242">
        <v>13.272001266479492</v>
      </c>
      <c r="V242">
        <v>13.261996269226074</v>
      </c>
      <c r="W242">
        <v>13.272001266479492</v>
      </c>
      <c r="X242">
        <v>13.314001083374023</v>
      </c>
      <c r="Y242"/>
      <c r="Z242">
        <v>13.272001266479492</v>
      </c>
      <c r="AA242">
        <v>13.264498710632324</v>
      </c>
      <c r="AB242">
        <v>13.272501945495605</v>
      </c>
      <c r="AC242">
        <v>13.281999588012695</v>
      </c>
      <c r="AD242">
        <v>13.272001266479492</v>
      </c>
      <c r="AE242">
        <v>13.281999588012695</v>
      </c>
      <c r="AF242">
        <v>13.281999588012695</v>
      </c>
      <c r="AG242">
        <v>13.286497116088867</v>
      </c>
      <c r="AH242" s="97">
        <f t="shared" ref="AH242" si="347">AH239-0.02</f>
        <v>2.6599999999999993</v>
      </c>
      <c r="AI242" s="72">
        <f t="shared" ref="AI242" si="348">STDEV(B242:AG242)</f>
        <v>1.5331671798671837E-2</v>
      </c>
      <c r="AJ242" s="72">
        <f t="shared" si="228"/>
        <v>13.249839792756408</v>
      </c>
      <c r="AK242" s="72">
        <f t="shared" ref="AK242" si="349">AVERAGE(B242:AG242)</f>
        <v>13.272837300454416</v>
      </c>
      <c r="AL242" s="72">
        <f t="shared" ref="AL242" si="350">AK242+1.5*AI242</f>
        <v>13.295834808152424</v>
      </c>
      <c r="AM242" s="72">
        <f>AK242-AK245</f>
        <v>0.11865861954227519</v>
      </c>
      <c r="AN242" s="72">
        <f t="shared" ref="AN242" si="351">AK242/AK584</f>
        <v>4.1142305164845023</v>
      </c>
      <c r="AO242" s="92">
        <f t="shared" ref="AO242" si="352">AN242/AO$1-1</f>
        <v>7.3773100439167294E-4</v>
      </c>
      <c r="AP242" s="102">
        <f t="shared" ref="AP242" si="353">AI242/AK242</f>
        <v>1.1551163817962971E-3</v>
      </c>
      <c r="AQ242" s="72">
        <f t="shared" ref="AQ242" si="354">MAX(B242:AG244)-MIN(B242:AG244)</f>
        <v>6.2000274658203125E-2</v>
      </c>
    </row>
    <row r="243" spans="1:43">
      <c r="A243" s="14" t="str">
        <f>'data organization'!S244</f>
        <v>241:17:2.66:LO</v>
      </c>
      <c r="B243">
        <v>13.261996269226074</v>
      </c>
      <c r="C243">
        <v>13.290995597839355</v>
      </c>
      <c r="D243">
        <v>13.261996269226074</v>
      </c>
      <c r="E243">
        <v>13.261996269226074</v>
      </c>
      <c r="F243">
        <v>13.261996269226074</v>
      </c>
      <c r="G243">
        <v>13.264498710632324</v>
      </c>
      <c r="H243">
        <v>13.261996269226074</v>
      </c>
      <c r="I243">
        <v>13.261996269226074</v>
      </c>
      <c r="J243">
        <v>13.281999588012695</v>
      </c>
      <c r="K243">
        <v>13.272001266479492</v>
      </c>
      <c r="L243">
        <v>13.261996269226074</v>
      </c>
      <c r="M243">
        <v>13.272001266479492</v>
      </c>
      <c r="N243">
        <v>13.261996269226074</v>
      </c>
      <c r="O243">
        <v>13.261996269226074</v>
      </c>
      <c r="P243">
        <v>13.261996269226074</v>
      </c>
      <c r="Q243">
        <v>13.256999015808105</v>
      </c>
      <c r="R243">
        <v>13.25200080871582</v>
      </c>
      <c r="S243">
        <v>13.302000045776367</v>
      </c>
      <c r="T243">
        <v>13.31199836730957</v>
      </c>
      <c r="U243">
        <v>13.272001266479492</v>
      </c>
      <c r="V243">
        <v>13.261996269226074</v>
      </c>
      <c r="W243">
        <v>13.272001266479492</v>
      </c>
      <c r="X243">
        <v>13.314001083374023</v>
      </c>
      <c r="Y243"/>
      <c r="Z243">
        <v>13.272001266479492</v>
      </c>
      <c r="AA243">
        <v>13.264498710632324</v>
      </c>
      <c r="AB243">
        <v>13.272501945495605</v>
      </c>
      <c r="AC243">
        <v>13.281999588012695</v>
      </c>
      <c r="AD243">
        <v>13.272001266479492</v>
      </c>
      <c r="AE243">
        <v>13.281999588012695</v>
      </c>
      <c r="AF243">
        <v>13.281999588012695</v>
      </c>
      <c r="AG243">
        <v>13.286497116088867</v>
      </c>
      <c r="AH243" s="97"/>
      <c r="AI243" s="72"/>
      <c r="AJ243" s="72"/>
      <c r="AK243" s="72"/>
      <c r="AL243" s="72"/>
      <c r="AM243" s="72"/>
      <c r="AN243" s="72"/>
      <c r="AO243" s="92"/>
      <c r="AP243" s="102"/>
      <c r="AQ243" s="72"/>
    </row>
    <row r="244" spans="1:43">
      <c r="A244" s="14" t="str">
        <f>'data organization'!S245</f>
        <v>242:17:2.66:HS</v>
      </c>
      <c r="B244">
        <v>13.261996269226074</v>
      </c>
      <c r="C244">
        <v>13.290995597839355</v>
      </c>
      <c r="D244">
        <v>13.261996269226074</v>
      </c>
      <c r="E244">
        <v>13.261996269226074</v>
      </c>
      <c r="F244">
        <v>13.261996269226074</v>
      </c>
      <c r="G244">
        <v>13.264498710632324</v>
      </c>
      <c r="H244">
        <v>13.261996269226074</v>
      </c>
      <c r="I244">
        <v>13.261996269226074</v>
      </c>
      <c r="J244">
        <v>13.281999588012695</v>
      </c>
      <c r="K244">
        <v>13.272001266479492</v>
      </c>
      <c r="L244">
        <v>13.261996269226074</v>
      </c>
      <c r="M244">
        <v>13.272001266479492</v>
      </c>
      <c r="N244">
        <v>13.261996269226074</v>
      </c>
      <c r="O244">
        <v>13.261996269226074</v>
      </c>
      <c r="P244">
        <v>13.261996269226074</v>
      </c>
      <c r="Q244">
        <v>13.256999015808105</v>
      </c>
      <c r="R244">
        <v>13.25200080871582</v>
      </c>
      <c r="S244">
        <v>13.302000045776367</v>
      </c>
      <c r="T244">
        <v>13.31199836730957</v>
      </c>
      <c r="U244">
        <v>13.272001266479492</v>
      </c>
      <c r="V244">
        <v>13.261996269226074</v>
      </c>
      <c r="W244">
        <v>13.272001266479492</v>
      </c>
      <c r="X244">
        <v>13.314001083374023</v>
      </c>
      <c r="Y244"/>
      <c r="Z244">
        <v>13.272001266479492</v>
      </c>
      <c r="AA244">
        <v>13.264498710632324</v>
      </c>
      <c r="AB244">
        <v>13.272501945495605</v>
      </c>
      <c r="AC244">
        <v>13.281999588012695</v>
      </c>
      <c r="AD244">
        <v>13.272001266479492</v>
      </c>
      <c r="AE244">
        <v>13.281999588012695</v>
      </c>
      <c r="AF244">
        <v>13.281999588012695</v>
      </c>
      <c r="AG244">
        <v>13.286497116088867</v>
      </c>
      <c r="AH244" s="97"/>
      <c r="AI244" s="72"/>
      <c r="AJ244" s="72"/>
      <c r="AK244" s="72"/>
      <c r="AL244" s="72"/>
      <c r="AM244" s="72"/>
      <c r="AN244" s="72"/>
      <c r="AO244" s="92"/>
      <c r="AP244" s="102"/>
      <c r="AQ244" s="72"/>
    </row>
    <row r="245" spans="1:43">
      <c r="A245" s="14" t="str">
        <f>'data organization'!S246</f>
        <v>243:17:2.64:HI</v>
      </c>
      <c r="B245">
        <v>13.142000198364258</v>
      </c>
      <c r="C245">
        <v>13.170997619628906</v>
      </c>
      <c r="D245">
        <v>13.142000198364258</v>
      </c>
      <c r="E245">
        <v>13.142999649047852</v>
      </c>
      <c r="F245">
        <v>13.142000198364258</v>
      </c>
      <c r="G245">
        <v>13.152003288269043</v>
      </c>
      <c r="H245">
        <v>13.142000198364258</v>
      </c>
      <c r="I245">
        <v>13.142000198364258</v>
      </c>
      <c r="J245">
        <v>13.16200065612793</v>
      </c>
      <c r="K245">
        <v>13.152003288269043</v>
      </c>
      <c r="L245">
        <v>13.142000198364258</v>
      </c>
      <c r="M245">
        <v>13.152003288269043</v>
      </c>
      <c r="N245">
        <v>13.142000198364258</v>
      </c>
      <c r="O245">
        <v>13.142000198364258</v>
      </c>
      <c r="P245">
        <v>13.142000198364258</v>
      </c>
      <c r="Q245">
        <v>13.142000198364258</v>
      </c>
      <c r="R245">
        <v>13.132001876831055</v>
      </c>
      <c r="S245">
        <v>13.194003105163574</v>
      </c>
      <c r="T245">
        <v>13.208500862121582</v>
      </c>
      <c r="U245">
        <v>13.152003288269043</v>
      </c>
      <c r="V245">
        <v>13.142000198364258</v>
      </c>
      <c r="W245">
        <v>13.152003288269043</v>
      </c>
      <c r="X245">
        <v>13.188003540039063</v>
      </c>
      <c r="Y245"/>
      <c r="Z245">
        <v>13.152003288269043</v>
      </c>
      <c r="AA245">
        <v>13.147501945495605</v>
      </c>
      <c r="AB245">
        <v>13.152003288269043</v>
      </c>
      <c r="AC245">
        <v>13.16200065612793</v>
      </c>
      <c r="AD245">
        <v>13.152003288269043</v>
      </c>
      <c r="AE245">
        <v>13.16200065612793</v>
      </c>
      <c r="AF245">
        <v>13.16200065612793</v>
      </c>
      <c r="AG245">
        <v>13.169499397277832</v>
      </c>
      <c r="AH245" s="97">
        <f t="shared" ref="AH245" si="355">AH242-0.02</f>
        <v>2.6399999999999992</v>
      </c>
      <c r="AI245" s="72">
        <f t="shared" ref="AI245" si="356">STDEV(B245:AG245)</f>
        <v>1.7101684254732338E-2</v>
      </c>
      <c r="AJ245" s="72">
        <f t="shared" si="228"/>
        <v>13.128526154530043</v>
      </c>
      <c r="AK245" s="72">
        <f t="shared" ref="AK245" si="357">AVERAGE(B245:AG245)</f>
        <v>13.154178680912141</v>
      </c>
      <c r="AL245" s="72">
        <f t="shared" ref="AL245" si="358">AK245+1.5*AI245</f>
        <v>13.179831207294239</v>
      </c>
      <c r="AM245" s="72">
        <f>AK245-AK248</f>
        <v>0.1205984546292207</v>
      </c>
      <c r="AN245" s="72">
        <f t="shared" ref="AN245" si="359">AK245/AK587</f>
        <v>4.1135210168493739</v>
      </c>
      <c r="AO245" s="92">
        <f t="shared" ref="AO245" si="360">AN245/AO$1-1</f>
        <v>5.6515364097897702E-4</v>
      </c>
      <c r="AP245" s="102">
        <f t="shared" ref="AP245" si="361">AI245/AK245</f>
        <v>1.3000951765653277E-3</v>
      </c>
      <c r="AQ245" s="72">
        <f t="shared" ref="AQ245" si="362">MAX(B245:AG247)-MIN(B245:AG247)</f>
        <v>7.6498985290527344E-2</v>
      </c>
    </row>
    <row r="246" spans="1:43">
      <c r="A246" s="14" t="str">
        <f>'data organization'!S247</f>
        <v>244:17:2.64:LO</v>
      </c>
      <c r="B246">
        <v>13.142000198364258</v>
      </c>
      <c r="C246">
        <v>13.170997619628906</v>
      </c>
      <c r="D246">
        <v>13.142000198364258</v>
      </c>
      <c r="E246">
        <v>13.142999649047852</v>
      </c>
      <c r="F246">
        <v>13.142000198364258</v>
      </c>
      <c r="G246">
        <v>13.152003288269043</v>
      </c>
      <c r="H246">
        <v>13.142000198364258</v>
      </c>
      <c r="I246">
        <v>13.142000198364258</v>
      </c>
      <c r="J246">
        <v>13.16200065612793</v>
      </c>
      <c r="K246">
        <v>13.152003288269043</v>
      </c>
      <c r="L246">
        <v>13.142000198364258</v>
      </c>
      <c r="M246">
        <v>13.152003288269043</v>
      </c>
      <c r="N246">
        <v>13.142000198364258</v>
      </c>
      <c r="O246">
        <v>13.142000198364258</v>
      </c>
      <c r="P246">
        <v>13.142000198364258</v>
      </c>
      <c r="Q246">
        <v>13.142000198364258</v>
      </c>
      <c r="R246">
        <v>13.132001876831055</v>
      </c>
      <c r="S246">
        <v>13.194003105163574</v>
      </c>
      <c r="T246">
        <v>13.208500862121582</v>
      </c>
      <c r="U246">
        <v>13.152003288269043</v>
      </c>
      <c r="V246">
        <v>13.142000198364258</v>
      </c>
      <c r="W246">
        <v>13.152003288269043</v>
      </c>
      <c r="X246">
        <v>13.188003540039063</v>
      </c>
      <c r="Y246"/>
      <c r="Z246">
        <v>13.152003288269043</v>
      </c>
      <c r="AA246">
        <v>13.147501945495605</v>
      </c>
      <c r="AB246">
        <v>13.152003288269043</v>
      </c>
      <c r="AC246">
        <v>13.16200065612793</v>
      </c>
      <c r="AD246">
        <v>13.152003288269043</v>
      </c>
      <c r="AE246">
        <v>13.16200065612793</v>
      </c>
      <c r="AF246">
        <v>13.16200065612793</v>
      </c>
      <c r="AG246">
        <v>13.169499397277832</v>
      </c>
      <c r="AH246" s="97"/>
      <c r="AI246" s="72"/>
      <c r="AJ246" s="72"/>
      <c r="AK246" s="72"/>
      <c r="AL246" s="72"/>
      <c r="AM246" s="72"/>
      <c r="AN246" s="72"/>
      <c r="AO246" s="92"/>
      <c r="AP246" s="102"/>
      <c r="AQ246" s="72"/>
    </row>
    <row r="247" spans="1:43">
      <c r="A247" s="14" t="str">
        <f>'data organization'!S248</f>
        <v>245:17:2.64:HS</v>
      </c>
      <c r="B247">
        <v>13.142000198364258</v>
      </c>
      <c r="C247">
        <v>13.170997619628906</v>
      </c>
      <c r="D247">
        <v>13.142000198364258</v>
      </c>
      <c r="E247">
        <v>13.142999649047852</v>
      </c>
      <c r="F247">
        <v>13.142000198364258</v>
      </c>
      <c r="G247">
        <v>13.152003288269043</v>
      </c>
      <c r="H247">
        <v>13.142000198364258</v>
      </c>
      <c r="I247">
        <v>13.142000198364258</v>
      </c>
      <c r="J247">
        <v>13.16200065612793</v>
      </c>
      <c r="K247">
        <v>13.152003288269043</v>
      </c>
      <c r="L247">
        <v>13.142000198364258</v>
      </c>
      <c r="M247">
        <v>13.152003288269043</v>
      </c>
      <c r="N247">
        <v>13.142000198364258</v>
      </c>
      <c r="O247">
        <v>13.142000198364258</v>
      </c>
      <c r="P247">
        <v>13.142000198364258</v>
      </c>
      <c r="Q247">
        <v>13.142000198364258</v>
      </c>
      <c r="R247">
        <v>13.132001876831055</v>
      </c>
      <c r="S247">
        <v>13.194003105163574</v>
      </c>
      <c r="T247">
        <v>13.208500862121582</v>
      </c>
      <c r="U247">
        <v>13.152003288269043</v>
      </c>
      <c r="V247">
        <v>13.142000198364258</v>
      </c>
      <c r="W247">
        <v>13.152003288269043</v>
      </c>
      <c r="X247">
        <v>13.188003540039063</v>
      </c>
      <c r="Y247"/>
      <c r="Z247">
        <v>13.152003288269043</v>
      </c>
      <c r="AA247">
        <v>13.147501945495605</v>
      </c>
      <c r="AB247">
        <v>13.152003288269043</v>
      </c>
      <c r="AC247">
        <v>13.16200065612793</v>
      </c>
      <c r="AD247">
        <v>13.152003288269043</v>
      </c>
      <c r="AE247">
        <v>13.16200065612793</v>
      </c>
      <c r="AF247">
        <v>13.16200065612793</v>
      </c>
      <c r="AG247">
        <v>13.169499397277832</v>
      </c>
      <c r="AH247" s="97"/>
      <c r="AI247" s="72"/>
      <c r="AJ247" s="72"/>
      <c r="AK247" s="72"/>
      <c r="AL247" s="72"/>
      <c r="AM247" s="72"/>
      <c r="AN247" s="72"/>
      <c r="AO247" s="92"/>
      <c r="AP247" s="102"/>
      <c r="AQ247" s="72"/>
    </row>
    <row r="248" spans="1:43">
      <c r="A248" s="14" t="str">
        <f>'data organization'!S249</f>
        <v>246:17:2.62:HI</v>
      </c>
      <c r="B248">
        <v>13.022001266479492</v>
      </c>
      <c r="C248">
        <v>13.052000045776367</v>
      </c>
      <c r="D248">
        <v>13.02649974822998</v>
      </c>
      <c r="E248">
        <v>13.022001266479492</v>
      </c>
      <c r="F248">
        <v>13.027999877929688</v>
      </c>
      <c r="G248">
        <v>13.031999588012695</v>
      </c>
      <c r="H248">
        <v>13.022001266479492</v>
      </c>
      <c r="I248">
        <v>13.022001266479492</v>
      </c>
      <c r="J248">
        <v>13.041996955871582</v>
      </c>
      <c r="K248">
        <v>13.031999588012695</v>
      </c>
      <c r="L248">
        <v>13.022001266479492</v>
      </c>
      <c r="M248">
        <v>13.031999588012695</v>
      </c>
      <c r="N248">
        <v>13.022001266479492</v>
      </c>
      <c r="O248">
        <v>13.022001266479492</v>
      </c>
      <c r="P248">
        <v>13.022001266479492</v>
      </c>
      <c r="Q248">
        <v>13.021501541137695</v>
      </c>
      <c r="R248">
        <v>13.012496948242188</v>
      </c>
      <c r="S248">
        <v>13.05949878692627</v>
      </c>
      <c r="T248">
        <v>13.07550048828125</v>
      </c>
      <c r="U248">
        <v>13.031999588012695</v>
      </c>
      <c r="V248">
        <v>13.022001266479492</v>
      </c>
      <c r="W248">
        <v>13.031999588012695</v>
      </c>
      <c r="X248">
        <v>13.06199836730957</v>
      </c>
      <c r="Y248"/>
      <c r="Z248">
        <v>13.031999588012695</v>
      </c>
      <c r="AA248">
        <v>13.029498100280762</v>
      </c>
      <c r="AB248">
        <v>13.03699779510498</v>
      </c>
      <c r="AC248">
        <v>13.041996955871582</v>
      </c>
      <c r="AD248">
        <v>13.031999588012695</v>
      </c>
      <c r="AE248">
        <v>13.041996955871582</v>
      </c>
      <c r="AF248">
        <v>13.041996955871582</v>
      </c>
      <c r="AG248">
        <v>13.046998977661133</v>
      </c>
      <c r="AH248" s="97">
        <f t="shared" ref="AH248" si="363">AH245-0.02</f>
        <v>2.6199999999999992</v>
      </c>
      <c r="AI248" s="72">
        <f t="shared" ref="AI248" si="364">STDEV(B248:AG248)</f>
        <v>1.4099107329573361E-2</v>
      </c>
      <c r="AJ248" s="72">
        <f t="shared" si="228"/>
        <v>13.01243156528856</v>
      </c>
      <c r="AK248" s="72">
        <f t="shared" ref="AK248" si="365">AVERAGE(B248:AG248)</f>
        <v>13.03358022628292</v>
      </c>
      <c r="AL248" s="72">
        <f t="shared" ref="AL248" si="366">AK248+1.5*AI248</f>
        <v>13.05472888727728</v>
      </c>
      <c r="AM248" s="72">
        <f>AK248-AK251</f>
        <v>0.12136923882269102</v>
      </c>
      <c r="AN248" s="72">
        <f t="shared" ref="AN248" si="367">AK248/AK590</f>
        <v>4.1127320616144258</v>
      </c>
      <c r="AO248" s="92">
        <f t="shared" ref="AO248" si="368">AN248/AO$1-1</f>
        <v>3.7324964616813894E-4</v>
      </c>
      <c r="AP248" s="102">
        <f t="shared" ref="AP248" si="369">AI248/AK248</f>
        <v>1.0817524490424931E-3</v>
      </c>
      <c r="AQ248" s="72">
        <f t="shared" ref="AQ248" si="370">MAX(B248:AG250)-MIN(B248:AG250)</f>
        <v>6.30035400390625E-2</v>
      </c>
    </row>
    <row r="249" spans="1:43">
      <c r="A249" s="14" t="str">
        <f>'data organization'!S250</f>
        <v>247:17:2.62:LO</v>
      </c>
      <c r="B249">
        <v>13.022001266479492</v>
      </c>
      <c r="C249">
        <v>13.052000045776367</v>
      </c>
      <c r="D249">
        <v>13.02649974822998</v>
      </c>
      <c r="E249">
        <v>13.022001266479492</v>
      </c>
      <c r="F249">
        <v>13.027999877929688</v>
      </c>
      <c r="G249">
        <v>13.031999588012695</v>
      </c>
      <c r="H249">
        <v>13.022001266479492</v>
      </c>
      <c r="I249">
        <v>13.022001266479492</v>
      </c>
      <c r="J249">
        <v>13.041996955871582</v>
      </c>
      <c r="K249">
        <v>13.031999588012695</v>
      </c>
      <c r="L249">
        <v>13.022001266479492</v>
      </c>
      <c r="M249">
        <v>13.031999588012695</v>
      </c>
      <c r="N249">
        <v>13.022001266479492</v>
      </c>
      <c r="O249">
        <v>13.022001266479492</v>
      </c>
      <c r="P249">
        <v>13.022001266479492</v>
      </c>
      <c r="Q249">
        <v>13.021501541137695</v>
      </c>
      <c r="R249">
        <v>13.012496948242188</v>
      </c>
      <c r="S249">
        <v>13.05949878692627</v>
      </c>
      <c r="T249">
        <v>13.07550048828125</v>
      </c>
      <c r="U249">
        <v>13.031999588012695</v>
      </c>
      <c r="V249">
        <v>13.022001266479492</v>
      </c>
      <c r="W249">
        <v>13.031999588012695</v>
      </c>
      <c r="X249">
        <v>13.06199836730957</v>
      </c>
      <c r="Y249"/>
      <c r="Z249">
        <v>13.031999588012695</v>
      </c>
      <c r="AA249">
        <v>13.029498100280762</v>
      </c>
      <c r="AB249">
        <v>13.03699779510498</v>
      </c>
      <c r="AC249">
        <v>13.041996955871582</v>
      </c>
      <c r="AD249">
        <v>13.031999588012695</v>
      </c>
      <c r="AE249">
        <v>13.041996955871582</v>
      </c>
      <c r="AF249">
        <v>13.041996955871582</v>
      </c>
      <c r="AG249">
        <v>13.046998977661133</v>
      </c>
      <c r="AH249" s="97"/>
      <c r="AI249" s="72"/>
      <c r="AJ249" s="72"/>
      <c r="AK249" s="72"/>
      <c r="AL249" s="72"/>
      <c r="AM249" s="72"/>
      <c r="AN249" s="72"/>
      <c r="AO249" s="92"/>
      <c r="AP249" s="102"/>
      <c r="AQ249" s="72"/>
    </row>
    <row r="250" spans="1:43">
      <c r="A250" s="14" t="str">
        <f>'data organization'!S251</f>
        <v>248:17:2.62:HS</v>
      </c>
      <c r="B250">
        <v>13.022001266479492</v>
      </c>
      <c r="C250">
        <v>13.052000045776367</v>
      </c>
      <c r="D250">
        <v>13.02649974822998</v>
      </c>
      <c r="E250">
        <v>13.022001266479492</v>
      </c>
      <c r="F250">
        <v>13.027999877929688</v>
      </c>
      <c r="G250">
        <v>13.031999588012695</v>
      </c>
      <c r="H250">
        <v>13.022001266479492</v>
      </c>
      <c r="I250">
        <v>13.022001266479492</v>
      </c>
      <c r="J250">
        <v>13.041996955871582</v>
      </c>
      <c r="K250">
        <v>13.031999588012695</v>
      </c>
      <c r="L250">
        <v>13.022001266479492</v>
      </c>
      <c r="M250">
        <v>13.031999588012695</v>
      </c>
      <c r="N250">
        <v>13.022001266479492</v>
      </c>
      <c r="O250">
        <v>13.022001266479492</v>
      </c>
      <c r="P250">
        <v>13.022001266479492</v>
      </c>
      <c r="Q250">
        <v>13.021501541137695</v>
      </c>
      <c r="R250">
        <v>13.012496948242188</v>
      </c>
      <c r="S250">
        <v>13.05949878692627</v>
      </c>
      <c r="T250">
        <v>13.07550048828125</v>
      </c>
      <c r="U250">
        <v>13.031999588012695</v>
      </c>
      <c r="V250">
        <v>13.022001266479492</v>
      </c>
      <c r="W250">
        <v>13.031999588012695</v>
      </c>
      <c r="X250">
        <v>13.06199836730957</v>
      </c>
      <c r="Y250"/>
      <c r="Z250">
        <v>13.031999588012695</v>
      </c>
      <c r="AA250">
        <v>13.029498100280762</v>
      </c>
      <c r="AB250">
        <v>13.03699779510498</v>
      </c>
      <c r="AC250">
        <v>13.041996955871582</v>
      </c>
      <c r="AD250">
        <v>13.031999588012695</v>
      </c>
      <c r="AE250">
        <v>13.041996955871582</v>
      </c>
      <c r="AF250">
        <v>13.041996955871582</v>
      </c>
      <c r="AG250">
        <v>13.046998977661133</v>
      </c>
      <c r="AH250" s="97"/>
      <c r="AI250" s="72"/>
      <c r="AJ250" s="72"/>
      <c r="AK250" s="72"/>
      <c r="AL250" s="72"/>
      <c r="AM250" s="72"/>
      <c r="AN250" s="72"/>
      <c r="AO250" s="92"/>
      <c r="AP250" s="102"/>
      <c r="AQ250" s="72"/>
    </row>
    <row r="251" spans="1:43">
      <c r="A251" s="14" t="str">
        <f>'data organization'!S252</f>
        <v>249:17:2.6:HI</v>
      </c>
      <c r="B251">
        <v>12.902003288269043</v>
      </c>
      <c r="C251">
        <v>12.921998977661133</v>
      </c>
      <c r="D251">
        <v>12.902003288269043</v>
      </c>
      <c r="E251">
        <v>12.902003288269043</v>
      </c>
      <c r="F251">
        <v>12.907002449035645</v>
      </c>
      <c r="G251">
        <v>12.911500930786133</v>
      </c>
      <c r="H251">
        <v>12.899503707885742</v>
      </c>
      <c r="I251">
        <v>12.902003288269043</v>
      </c>
      <c r="J251">
        <v>12.921998977661133</v>
      </c>
      <c r="K251">
        <v>12.91200065612793</v>
      </c>
      <c r="L251">
        <v>12.902003288269043</v>
      </c>
      <c r="M251">
        <v>12.91200065612793</v>
      </c>
      <c r="N251">
        <v>12.902003288269043</v>
      </c>
      <c r="O251">
        <v>12.902003288269043</v>
      </c>
      <c r="P251">
        <v>12.902003288269043</v>
      </c>
      <c r="Q251">
        <v>12.892000198364258</v>
      </c>
      <c r="R251">
        <v>12.892000198364258</v>
      </c>
      <c r="S251">
        <v>12.946500778198242</v>
      </c>
      <c r="T251">
        <v>12.941999435424805</v>
      </c>
      <c r="U251">
        <v>12.91200065612793</v>
      </c>
      <c r="V251">
        <v>12.902003288269043</v>
      </c>
      <c r="W251">
        <v>12.91200065612793</v>
      </c>
      <c r="X251">
        <v>12.954000473022461</v>
      </c>
      <c r="Y251"/>
      <c r="Z251">
        <v>12.91200065612793</v>
      </c>
      <c r="AA251">
        <v>12.907002449035645</v>
      </c>
      <c r="AB251">
        <v>12.91200065612793</v>
      </c>
      <c r="AC251">
        <v>12.921998977661133</v>
      </c>
      <c r="AD251">
        <v>12.91200065612793</v>
      </c>
      <c r="AE251">
        <v>12.921998977661133</v>
      </c>
      <c r="AF251">
        <v>12.915000915527344</v>
      </c>
      <c r="AG251">
        <v>12.921998977661133</v>
      </c>
      <c r="AH251" s="97">
        <f t="shared" ref="AH251" si="371">AH248-0.02</f>
        <v>2.5999999999999992</v>
      </c>
      <c r="AI251" s="72">
        <f t="shared" ref="AI251" si="372">STDEV(B251:AG251)</f>
        <v>1.4454045103233979E-2</v>
      </c>
      <c r="AJ251" s="72">
        <f t="shared" si="228"/>
        <v>12.890529919805378</v>
      </c>
      <c r="AK251" s="72">
        <f t="shared" ref="AK251" si="373">AVERAGE(B251:AG251)</f>
        <v>12.912210987460229</v>
      </c>
      <c r="AL251" s="72">
        <f t="shared" ref="AL251" si="374">AK251+1.5*AI251</f>
        <v>12.933892055115081</v>
      </c>
      <c r="AM251" s="72">
        <f>AK251-AK254</f>
        <v>0.12200229398665918</v>
      </c>
      <c r="AN251" s="72">
        <f t="shared" ref="AN251" si="375">AK251/AK593</f>
        <v>4.1124655811942405</v>
      </c>
      <c r="AO251" s="92">
        <f t="shared" ref="AO251" si="376">AN251/AO$1-1</f>
        <v>3.0843144748304852E-4</v>
      </c>
      <c r="AP251" s="102">
        <f t="shared" ref="AP251" si="377">AI251/AK251</f>
        <v>1.1194089933374781E-3</v>
      </c>
      <c r="AQ251" s="72">
        <f t="shared" ref="AQ251" si="378">MAX(B251:AG253)-MIN(B251:AG253)</f>
        <v>6.2000274658203125E-2</v>
      </c>
    </row>
    <row r="252" spans="1:43">
      <c r="A252" s="14" t="str">
        <f>'data organization'!S253</f>
        <v>250:17:2.6:LO</v>
      </c>
      <c r="B252">
        <v>12.902003288269043</v>
      </c>
      <c r="C252">
        <v>12.921998977661133</v>
      </c>
      <c r="D252">
        <v>12.902003288269043</v>
      </c>
      <c r="E252">
        <v>12.902003288269043</v>
      </c>
      <c r="F252">
        <v>12.907002449035645</v>
      </c>
      <c r="G252">
        <v>12.911500930786133</v>
      </c>
      <c r="H252">
        <v>12.899503707885742</v>
      </c>
      <c r="I252">
        <v>12.902003288269043</v>
      </c>
      <c r="J252">
        <v>12.921998977661133</v>
      </c>
      <c r="K252">
        <v>12.91200065612793</v>
      </c>
      <c r="L252">
        <v>12.902003288269043</v>
      </c>
      <c r="M252">
        <v>12.91200065612793</v>
      </c>
      <c r="N252">
        <v>12.902003288269043</v>
      </c>
      <c r="O252">
        <v>12.902003288269043</v>
      </c>
      <c r="P252">
        <v>12.902003288269043</v>
      </c>
      <c r="Q252">
        <v>12.892000198364258</v>
      </c>
      <c r="R252">
        <v>12.892000198364258</v>
      </c>
      <c r="S252">
        <v>12.946500778198242</v>
      </c>
      <c r="T252">
        <v>12.941999435424805</v>
      </c>
      <c r="U252">
        <v>12.91200065612793</v>
      </c>
      <c r="V252">
        <v>12.902003288269043</v>
      </c>
      <c r="W252">
        <v>12.91200065612793</v>
      </c>
      <c r="X252">
        <v>12.954000473022461</v>
      </c>
      <c r="Y252"/>
      <c r="Z252">
        <v>12.91200065612793</v>
      </c>
      <c r="AA252">
        <v>12.907002449035645</v>
      </c>
      <c r="AB252">
        <v>12.91200065612793</v>
      </c>
      <c r="AC252">
        <v>12.921998977661133</v>
      </c>
      <c r="AD252">
        <v>12.91200065612793</v>
      </c>
      <c r="AE252">
        <v>12.921998977661133</v>
      </c>
      <c r="AF252">
        <v>12.915000915527344</v>
      </c>
      <c r="AG252">
        <v>12.921998977661133</v>
      </c>
      <c r="AH252" s="97"/>
      <c r="AI252" s="72"/>
      <c r="AJ252" s="72"/>
      <c r="AK252" s="72"/>
      <c r="AL252" s="72"/>
      <c r="AM252" s="72"/>
      <c r="AN252" s="72"/>
      <c r="AO252" s="92"/>
      <c r="AP252" s="102"/>
      <c r="AQ252" s="72"/>
    </row>
    <row r="253" spans="1:43">
      <c r="A253" s="14" t="str">
        <f>'data organization'!S254</f>
        <v>251:17:2.6:HS</v>
      </c>
      <c r="B253">
        <v>12.902003288269043</v>
      </c>
      <c r="C253">
        <v>12.921998977661133</v>
      </c>
      <c r="D253">
        <v>12.902003288269043</v>
      </c>
      <c r="E253">
        <v>12.902003288269043</v>
      </c>
      <c r="F253">
        <v>12.907002449035645</v>
      </c>
      <c r="G253">
        <v>12.911500930786133</v>
      </c>
      <c r="H253">
        <v>12.899503707885742</v>
      </c>
      <c r="I253">
        <v>12.902003288269043</v>
      </c>
      <c r="J253">
        <v>12.921998977661133</v>
      </c>
      <c r="K253">
        <v>12.91200065612793</v>
      </c>
      <c r="L253">
        <v>12.902003288269043</v>
      </c>
      <c r="M253">
        <v>12.91200065612793</v>
      </c>
      <c r="N253">
        <v>12.902003288269043</v>
      </c>
      <c r="O253">
        <v>12.902003288269043</v>
      </c>
      <c r="P253">
        <v>12.902003288269043</v>
      </c>
      <c r="Q253">
        <v>12.892000198364258</v>
      </c>
      <c r="R253">
        <v>12.892000198364258</v>
      </c>
      <c r="S253">
        <v>12.946500778198242</v>
      </c>
      <c r="T253">
        <v>12.941999435424805</v>
      </c>
      <c r="U253">
        <v>12.91200065612793</v>
      </c>
      <c r="V253">
        <v>12.902003288269043</v>
      </c>
      <c r="W253">
        <v>12.91200065612793</v>
      </c>
      <c r="X253">
        <v>12.954000473022461</v>
      </c>
      <c r="Y253"/>
      <c r="Z253">
        <v>12.91200065612793</v>
      </c>
      <c r="AA253">
        <v>12.907002449035645</v>
      </c>
      <c r="AB253">
        <v>12.91200065612793</v>
      </c>
      <c r="AC253">
        <v>12.921998977661133</v>
      </c>
      <c r="AD253">
        <v>12.91200065612793</v>
      </c>
      <c r="AE253">
        <v>12.921998977661133</v>
      </c>
      <c r="AF253">
        <v>12.915000915527344</v>
      </c>
      <c r="AG253">
        <v>12.921998977661133</v>
      </c>
      <c r="AH253" s="97"/>
      <c r="AI253" s="72"/>
      <c r="AJ253" s="72"/>
      <c r="AK253" s="72"/>
      <c r="AL253" s="72"/>
      <c r="AM253" s="72"/>
      <c r="AN253" s="72"/>
      <c r="AO253" s="92"/>
      <c r="AP253" s="102"/>
      <c r="AQ253" s="72"/>
    </row>
    <row r="254" spans="1:43">
      <c r="A254" s="14" t="str">
        <f>'data organization'!S255</f>
        <v>252:17:2.58:HI</v>
      </c>
      <c r="B254">
        <v>12.781497955322266</v>
      </c>
      <c r="C254">
        <v>12.802000045776367</v>
      </c>
      <c r="D254">
        <v>12.781998634338379</v>
      </c>
      <c r="E254">
        <v>12.781998634338379</v>
      </c>
      <c r="F254">
        <v>12.781998634338379</v>
      </c>
      <c r="G254">
        <v>12.781998634338379</v>
      </c>
      <c r="H254">
        <v>12.772002220153809</v>
      </c>
      <c r="I254">
        <v>12.781998634338379</v>
      </c>
      <c r="J254">
        <v>12.798998832702637</v>
      </c>
      <c r="K254">
        <v>12.791996955871582</v>
      </c>
      <c r="L254">
        <v>12.781998634338379</v>
      </c>
      <c r="M254">
        <v>12.791996955871582</v>
      </c>
      <c r="N254">
        <v>12.781998634338379</v>
      </c>
      <c r="O254">
        <v>12.781998634338379</v>
      </c>
      <c r="P254">
        <v>12.781998634338379</v>
      </c>
      <c r="Q254">
        <v>12.772002220153809</v>
      </c>
      <c r="R254">
        <v>12.772002220153809</v>
      </c>
      <c r="S254">
        <v>12.818498611450195</v>
      </c>
      <c r="T254">
        <v>12.8280029296875</v>
      </c>
      <c r="U254">
        <v>12.791996955871582</v>
      </c>
      <c r="V254">
        <v>12.781998634338379</v>
      </c>
      <c r="W254">
        <v>12.791996955871582</v>
      </c>
      <c r="X254">
        <v>12.819003105163574</v>
      </c>
      <c r="Y254"/>
      <c r="Z254">
        <v>12.791996955871582</v>
      </c>
      <c r="AA254">
        <v>12.781998634338379</v>
      </c>
      <c r="AB254">
        <v>12.791996955871582</v>
      </c>
      <c r="AC254">
        <v>12.794499397277832</v>
      </c>
      <c r="AD254">
        <v>12.791996955871582</v>
      </c>
      <c r="AE254">
        <v>12.798001289367676</v>
      </c>
      <c r="AF254">
        <v>12.791996955871582</v>
      </c>
      <c r="AG254">
        <v>12.802000045776367</v>
      </c>
      <c r="AH254" s="97">
        <f t="shared" ref="AH254" si="379">AH251-0.02</f>
        <v>2.5799999999999992</v>
      </c>
      <c r="AI254" s="72">
        <f t="shared" ref="AI254" si="380">STDEV(B254:AG254)</f>
        <v>1.3328738277572052E-2</v>
      </c>
      <c r="AJ254" s="72">
        <f t="shared" si="228"/>
        <v>12.770215586057212</v>
      </c>
      <c r="AK254" s="72">
        <f t="shared" ref="AK254" si="381">AVERAGE(B254:AG254)</f>
        <v>12.79020869347357</v>
      </c>
      <c r="AL254" s="72">
        <f t="shared" ref="AL254" si="382">AK254+1.5*AI254</f>
        <v>12.810201800889928</v>
      </c>
      <c r="AM254" s="72">
        <f>AK254-AK257</f>
        <v>0.1222563097553877</v>
      </c>
      <c r="AN254" s="72">
        <f t="shared" ref="AN254" si="383">AK254/AK596</f>
        <v>4.1118183487090656</v>
      </c>
      <c r="AO254" s="92">
        <f t="shared" ref="AO254" si="384">AN254/AO$1-1</f>
        <v>1.5099982909139165E-4</v>
      </c>
      <c r="AP254" s="102">
        <f t="shared" ref="AP254" si="385">AI254/AK254</f>
        <v>1.0421048316727839E-3</v>
      </c>
      <c r="AQ254" s="72">
        <f t="shared" ref="AQ254" si="386">MAX(B254:AG256)-MIN(B254:AG256)</f>
        <v>5.6000709533691406E-2</v>
      </c>
    </row>
    <row r="255" spans="1:43">
      <c r="A255" s="14" t="str">
        <f>'data organization'!S256</f>
        <v>253:17:2.58:LO</v>
      </c>
      <c r="B255">
        <v>12.781497955322266</v>
      </c>
      <c r="C255">
        <v>12.802000045776367</v>
      </c>
      <c r="D255">
        <v>12.781998634338379</v>
      </c>
      <c r="E255">
        <v>12.781998634338379</v>
      </c>
      <c r="F255">
        <v>12.781998634338379</v>
      </c>
      <c r="G255">
        <v>12.781998634338379</v>
      </c>
      <c r="H255">
        <v>12.772002220153809</v>
      </c>
      <c r="I255">
        <v>12.781998634338379</v>
      </c>
      <c r="J255">
        <v>12.798998832702637</v>
      </c>
      <c r="K255">
        <v>12.791996955871582</v>
      </c>
      <c r="L255">
        <v>12.781998634338379</v>
      </c>
      <c r="M255">
        <v>12.791996955871582</v>
      </c>
      <c r="N255">
        <v>12.781998634338379</v>
      </c>
      <c r="O255">
        <v>12.781998634338379</v>
      </c>
      <c r="P255">
        <v>12.781998634338379</v>
      </c>
      <c r="Q255">
        <v>12.772002220153809</v>
      </c>
      <c r="R255">
        <v>12.772002220153809</v>
      </c>
      <c r="S255">
        <v>12.818498611450195</v>
      </c>
      <c r="T255">
        <v>12.8280029296875</v>
      </c>
      <c r="U255">
        <v>12.791996955871582</v>
      </c>
      <c r="V255">
        <v>12.781998634338379</v>
      </c>
      <c r="W255">
        <v>12.791996955871582</v>
      </c>
      <c r="X255">
        <v>12.819003105163574</v>
      </c>
      <c r="Y255"/>
      <c r="Z255">
        <v>12.791996955871582</v>
      </c>
      <c r="AA255">
        <v>12.781998634338379</v>
      </c>
      <c r="AB255">
        <v>12.791996955871582</v>
      </c>
      <c r="AC255">
        <v>12.794499397277832</v>
      </c>
      <c r="AD255">
        <v>12.791996955871582</v>
      </c>
      <c r="AE255">
        <v>12.798001289367676</v>
      </c>
      <c r="AF255">
        <v>12.791996955871582</v>
      </c>
      <c r="AG255">
        <v>12.802000045776367</v>
      </c>
      <c r="AH255" s="97"/>
      <c r="AI255" s="72"/>
      <c r="AJ255" s="72"/>
      <c r="AK255" s="72"/>
      <c r="AL255" s="72"/>
      <c r="AM255" s="72"/>
      <c r="AN255" s="72"/>
      <c r="AO255" s="92"/>
      <c r="AP255" s="102"/>
      <c r="AQ255" s="72"/>
    </row>
    <row r="256" spans="1:43">
      <c r="A256" s="14" t="str">
        <f>'data organization'!S257</f>
        <v>254:17:2.58:HS</v>
      </c>
      <c r="B256">
        <v>12.781497955322266</v>
      </c>
      <c r="C256">
        <v>12.802000045776367</v>
      </c>
      <c r="D256">
        <v>12.781998634338379</v>
      </c>
      <c r="E256">
        <v>12.781998634338379</v>
      </c>
      <c r="F256">
        <v>12.781998634338379</v>
      </c>
      <c r="G256">
        <v>12.781998634338379</v>
      </c>
      <c r="H256">
        <v>12.772002220153809</v>
      </c>
      <c r="I256">
        <v>12.781998634338379</v>
      </c>
      <c r="J256">
        <v>12.798998832702637</v>
      </c>
      <c r="K256">
        <v>12.791996955871582</v>
      </c>
      <c r="L256">
        <v>12.781998634338379</v>
      </c>
      <c r="M256">
        <v>12.791996955871582</v>
      </c>
      <c r="N256">
        <v>12.781998634338379</v>
      </c>
      <c r="O256">
        <v>12.781998634338379</v>
      </c>
      <c r="P256">
        <v>12.781998634338379</v>
      </c>
      <c r="Q256">
        <v>12.772002220153809</v>
      </c>
      <c r="R256">
        <v>12.772002220153809</v>
      </c>
      <c r="S256">
        <v>12.818498611450195</v>
      </c>
      <c r="T256">
        <v>12.8280029296875</v>
      </c>
      <c r="U256">
        <v>12.791996955871582</v>
      </c>
      <c r="V256">
        <v>12.781998634338379</v>
      </c>
      <c r="W256">
        <v>12.791996955871582</v>
      </c>
      <c r="X256">
        <v>12.819003105163574</v>
      </c>
      <c r="Y256"/>
      <c r="Z256">
        <v>12.791996955871582</v>
      </c>
      <c r="AA256">
        <v>12.781998634338379</v>
      </c>
      <c r="AB256">
        <v>12.791996955871582</v>
      </c>
      <c r="AC256">
        <v>12.794499397277832</v>
      </c>
      <c r="AD256">
        <v>12.791996955871582</v>
      </c>
      <c r="AE256">
        <v>12.798001289367676</v>
      </c>
      <c r="AF256">
        <v>12.791996955871582</v>
      </c>
      <c r="AG256">
        <v>12.802000045776367</v>
      </c>
      <c r="AH256" s="97"/>
      <c r="AI256" s="72"/>
      <c r="AJ256" s="72"/>
      <c r="AK256" s="72"/>
      <c r="AL256" s="72"/>
      <c r="AM256" s="72"/>
      <c r="AN256" s="72"/>
      <c r="AO256" s="92"/>
      <c r="AP256" s="102"/>
      <c r="AQ256" s="72"/>
    </row>
    <row r="257" spans="1:43">
      <c r="A257" s="14" t="str">
        <f>'data organization'!S258</f>
        <v>255:17:2.56:HI</v>
      </c>
      <c r="B257">
        <v>12.652003288269043</v>
      </c>
      <c r="C257">
        <v>12.682003021240234</v>
      </c>
      <c r="D257">
        <v>12.662001609802246</v>
      </c>
      <c r="E257">
        <v>12.662001609802246</v>
      </c>
      <c r="F257">
        <v>12.662001609802246</v>
      </c>
      <c r="G257">
        <v>12.662001609802246</v>
      </c>
      <c r="H257">
        <v>12.652003288269043</v>
      </c>
      <c r="I257">
        <v>12.662001609802246</v>
      </c>
      <c r="J257">
        <v>12.671998023986816</v>
      </c>
      <c r="K257">
        <v>12.662001609802246</v>
      </c>
      <c r="L257">
        <v>12.662001609802246</v>
      </c>
      <c r="M257">
        <v>12.671998023986816</v>
      </c>
      <c r="N257">
        <v>12.656001091003418</v>
      </c>
      <c r="O257">
        <v>12.662001609802246</v>
      </c>
      <c r="P257">
        <v>12.662001609802246</v>
      </c>
      <c r="Q257">
        <v>12.652003288269043</v>
      </c>
      <c r="R257">
        <v>12.652003288269043</v>
      </c>
      <c r="S257">
        <v>12.692000389099121</v>
      </c>
      <c r="T257">
        <v>12.701997756958008</v>
      </c>
      <c r="U257">
        <v>12.662001609802246</v>
      </c>
      <c r="V257">
        <v>12.662001609802246</v>
      </c>
      <c r="W257">
        <v>12.662001609802246</v>
      </c>
      <c r="X257">
        <v>12.705000877380371</v>
      </c>
      <c r="Y257"/>
      <c r="Z257">
        <v>12.669497489929199</v>
      </c>
      <c r="AA257">
        <v>12.662001609802246</v>
      </c>
      <c r="AB257">
        <v>12.671998023986816</v>
      </c>
      <c r="AC257">
        <v>12.671998023986816</v>
      </c>
      <c r="AD257">
        <v>12.671998023986816</v>
      </c>
      <c r="AE257">
        <v>12.671998023986816</v>
      </c>
      <c r="AF257">
        <v>12.671998023986816</v>
      </c>
      <c r="AG257">
        <v>12.682003021240234</v>
      </c>
      <c r="AH257" s="97">
        <f t="shared" ref="AH257" si="387">AH254-0.02</f>
        <v>2.5599999999999992</v>
      </c>
      <c r="AI257" s="72">
        <f t="shared" ref="AI257" si="388">STDEV(B257:AG257)</f>
        <v>1.3219258320388026E-2</v>
      </c>
      <c r="AJ257" s="72">
        <f t="shared" si="228"/>
        <v>12.6481234962376</v>
      </c>
      <c r="AK257" s="72">
        <f t="shared" ref="AK257" si="389">AVERAGE(B257:AG257)</f>
        <v>12.667952383718182</v>
      </c>
      <c r="AL257" s="72">
        <f t="shared" ref="AL257" si="390">AK257+1.5*AI257</f>
        <v>12.687781271198764</v>
      </c>
      <c r="AM257" s="72">
        <f>AK257-AK260</f>
        <v>0.1209055992864787</v>
      </c>
      <c r="AN257" s="72">
        <f t="shared" ref="AN257" si="391">AK257/AK599</f>
        <v>4.1114209511720166</v>
      </c>
      <c r="AO257" s="92">
        <f t="shared" ref="AO257" si="392">AN257/AO$1-1</f>
        <v>5.4337595913223069E-5</v>
      </c>
      <c r="AP257" s="102">
        <f t="shared" ref="AP257" si="393">AI257/AK257</f>
        <v>1.0435197354687268E-3</v>
      </c>
      <c r="AQ257" s="72">
        <f t="shared" ref="AQ257" si="394">MAX(B257:AG259)-MIN(B257:AG259)</f>
        <v>5.2997589111328125E-2</v>
      </c>
    </row>
    <row r="258" spans="1:43">
      <c r="A258" s="14" t="str">
        <f>'data organization'!S259</f>
        <v>256:17:2.56:LO</v>
      </c>
      <c r="B258">
        <v>12.652003288269043</v>
      </c>
      <c r="C258">
        <v>12.682003021240234</v>
      </c>
      <c r="D258">
        <v>12.662001609802246</v>
      </c>
      <c r="E258">
        <v>12.662001609802246</v>
      </c>
      <c r="F258">
        <v>12.662001609802246</v>
      </c>
      <c r="G258">
        <v>12.662001609802246</v>
      </c>
      <c r="H258">
        <v>12.652003288269043</v>
      </c>
      <c r="I258">
        <v>12.662001609802246</v>
      </c>
      <c r="J258">
        <v>12.671998023986816</v>
      </c>
      <c r="K258">
        <v>12.662001609802246</v>
      </c>
      <c r="L258">
        <v>12.662001609802246</v>
      </c>
      <c r="M258">
        <v>12.671998023986816</v>
      </c>
      <c r="N258">
        <v>12.656001091003418</v>
      </c>
      <c r="O258">
        <v>12.662001609802246</v>
      </c>
      <c r="P258">
        <v>12.662001609802246</v>
      </c>
      <c r="Q258">
        <v>12.652003288269043</v>
      </c>
      <c r="R258">
        <v>12.652003288269043</v>
      </c>
      <c r="S258">
        <v>12.692000389099121</v>
      </c>
      <c r="T258">
        <v>12.701997756958008</v>
      </c>
      <c r="U258">
        <v>12.662001609802246</v>
      </c>
      <c r="V258">
        <v>12.662001609802246</v>
      </c>
      <c r="W258">
        <v>12.662001609802246</v>
      </c>
      <c r="X258">
        <v>12.705000877380371</v>
      </c>
      <c r="Y258"/>
      <c r="Z258">
        <v>12.669497489929199</v>
      </c>
      <c r="AA258">
        <v>12.662001609802246</v>
      </c>
      <c r="AB258">
        <v>12.671998023986816</v>
      </c>
      <c r="AC258">
        <v>12.671998023986816</v>
      </c>
      <c r="AD258">
        <v>12.671998023986816</v>
      </c>
      <c r="AE258">
        <v>12.671998023986816</v>
      </c>
      <c r="AF258">
        <v>12.671998023986816</v>
      </c>
      <c r="AG258">
        <v>12.682003021240234</v>
      </c>
      <c r="AH258" s="97"/>
      <c r="AI258" s="72"/>
      <c r="AJ258" s="72"/>
      <c r="AK258" s="72"/>
      <c r="AL258" s="72"/>
      <c r="AM258" s="72"/>
      <c r="AN258" s="72"/>
      <c r="AO258" s="92"/>
      <c r="AP258" s="102"/>
      <c r="AQ258" s="72"/>
    </row>
    <row r="259" spans="1:43">
      <c r="A259" s="14" t="str">
        <f>'data organization'!S260</f>
        <v>257:17:2.56:HS</v>
      </c>
      <c r="B259">
        <v>12.652003288269043</v>
      </c>
      <c r="C259">
        <v>12.682003021240234</v>
      </c>
      <c r="D259">
        <v>12.662001609802246</v>
      </c>
      <c r="E259">
        <v>12.662001609802246</v>
      </c>
      <c r="F259">
        <v>12.662001609802246</v>
      </c>
      <c r="G259">
        <v>12.662001609802246</v>
      </c>
      <c r="H259">
        <v>12.652003288269043</v>
      </c>
      <c r="I259">
        <v>12.662001609802246</v>
      </c>
      <c r="J259">
        <v>12.671998023986816</v>
      </c>
      <c r="K259">
        <v>12.662001609802246</v>
      </c>
      <c r="L259">
        <v>12.662001609802246</v>
      </c>
      <c r="M259">
        <v>12.671998023986816</v>
      </c>
      <c r="N259">
        <v>12.656001091003418</v>
      </c>
      <c r="O259">
        <v>12.662001609802246</v>
      </c>
      <c r="P259">
        <v>12.662001609802246</v>
      </c>
      <c r="Q259">
        <v>12.652003288269043</v>
      </c>
      <c r="R259">
        <v>12.652003288269043</v>
      </c>
      <c r="S259">
        <v>12.692000389099121</v>
      </c>
      <c r="T259">
        <v>12.701997756958008</v>
      </c>
      <c r="U259">
        <v>12.662001609802246</v>
      </c>
      <c r="V259">
        <v>12.662001609802246</v>
      </c>
      <c r="W259">
        <v>12.662001609802246</v>
      </c>
      <c r="X259">
        <v>12.705000877380371</v>
      </c>
      <c r="Y259"/>
      <c r="Z259">
        <v>12.669497489929199</v>
      </c>
      <c r="AA259">
        <v>12.662001609802246</v>
      </c>
      <c r="AB259">
        <v>12.671998023986816</v>
      </c>
      <c r="AC259">
        <v>12.671998023986816</v>
      </c>
      <c r="AD259">
        <v>12.671998023986816</v>
      </c>
      <c r="AE259">
        <v>12.671998023986816</v>
      </c>
      <c r="AF259">
        <v>12.671998023986816</v>
      </c>
      <c r="AG259">
        <v>12.682003021240234</v>
      </c>
      <c r="AH259" s="97"/>
      <c r="AI259" s="72"/>
      <c r="AJ259" s="72"/>
      <c r="AK259" s="72"/>
      <c r="AL259" s="72"/>
      <c r="AM259" s="72"/>
      <c r="AN259" s="72"/>
      <c r="AO259" s="92"/>
      <c r="AP259" s="102"/>
      <c r="AQ259" s="72"/>
    </row>
    <row r="260" spans="1:43">
      <c r="A260" s="14" t="str">
        <f>'data organization'!S261</f>
        <v>258:17:2.54:HI</v>
      </c>
      <c r="B260">
        <v>12.531998634338379</v>
      </c>
      <c r="C260">
        <v>12.56199836730957</v>
      </c>
      <c r="D260">
        <v>12.541996955871582</v>
      </c>
      <c r="E260">
        <v>12.538996696472168</v>
      </c>
      <c r="F260">
        <v>12.541996955871582</v>
      </c>
      <c r="G260">
        <v>12.541996955871582</v>
      </c>
      <c r="H260">
        <v>12.531998634338379</v>
      </c>
      <c r="I260">
        <v>12.541496276855469</v>
      </c>
      <c r="J260">
        <v>12.552000999450684</v>
      </c>
      <c r="K260">
        <v>12.541996955871582</v>
      </c>
      <c r="L260">
        <v>12.539495468139648</v>
      </c>
      <c r="M260">
        <v>12.542497634887695</v>
      </c>
      <c r="N260">
        <v>12.531998634338379</v>
      </c>
      <c r="O260">
        <v>12.539497375488281</v>
      </c>
      <c r="P260">
        <v>12.539495468139648</v>
      </c>
      <c r="Q260">
        <v>12.531998634338379</v>
      </c>
      <c r="R260">
        <v>12.531497955322266</v>
      </c>
      <c r="S260">
        <v>12.584002494812012</v>
      </c>
      <c r="T260">
        <v>12.58899974822998</v>
      </c>
      <c r="U260">
        <v>12.541996955871582</v>
      </c>
      <c r="V260">
        <v>12.541996955871582</v>
      </c>
      <c r="W260">
        <v>12.541996955871582</v>
      </c>
      <c r="X260">
        <v>12.578001976013184</v>
      </c>
      <c r="Y260"/>
      <c r="Z260">
        <v>12.541996955871582</v>
      </c>
      <c r="AA260">
        <v>12.541996955871582</v>
      </c>
      <c r="AB260">
        <v>12.55100154876709</v>
      </c>
      <c r="AC260">
        <v>12.552000999450684</v>
      </c>
      <c r="AD260">
        <v>12.545499801635742</v>
      </c>
      <c r="AE260">
        <v>12.552000999450684</v>
      </c>
      <c r="AF260">
        <v>12.552000999450684</v>
      </c>
      <c r="AG260">
        <v>12.56199836730957</v>
      </c>
      <c r="AH260" s="97">
        <f t="shared" ref="AH260" si="395">AH257-0.02</f>
        <v>2.5399999999999991</v>
      </c>
      <c r="AI260" s="72">
        <f t="shared" ref="AI260" si="396">STDEV(B260:AG260)</f>
        <v>1.4504843997329632E-2</v>
      </c>
      <c r="AJ260" s="72">
        <f t="shared" si="228"/>
        <v>12.525289518435709</v>
      </c>
      <c r="AK260" s="72">
        <f t="shared" ref="AK260" si="397">AVERAGE(B260:AG260)</f>
        <v>12.547046784431704</v>
      </c>
      <c r="AL260" s="72">
        <f t="shared" ref="AL260" si="398">AK260+1.5*AI260</f>
        <v>12.568804050427698</v>
      </c>
      <c r="AM260" s="72">
        <f>AK260-AK263</f>
        <v>0.12572359269665156</v>
      </c>
      <c r="AN260" s="72">
        <f t="shared" ref="AN260" si="399">AK260/AK602</f>
        <v>4.111806269448449</v>
      </c>
      <c r="AO260" s="92">
        <f t="shared" ref="AO260" si="400">AN260/AO$1-1</f>
        <v>1.4806169234549138E-4</v>
      </c>
      <c r="AP260" s="102">
        <f t="shared" ref="AP260" si="401">AI260/AK260</f>
        <v>1.1560364958013189E-3</v>
      </c>
      <c r="AQ260" s="72">
        <f t="shared" ref="AQ260" si="402">MAX(B260:AG262)-MIN(B260:AG262)</f>
        <v>5.7501792907714844E-2</v>
      </c>
    </row>
    <row r="261" spans="1:43">
      <c r="A261" s="14" t="str">
        <f>'data organization'!S262</f>
        <v>259:17:2.54:LO</v>
      </c>
      <c r="B261">
        <v>12.531998634338379</v>
      </c>
      <c r="C261">
        <v>12.56199836730957</v>
      </c>
      <c r="D261">
        <v>12.541996955871582</v>
      </c>
      <c r="E261">
        <v>12.538996696472168</v>
      </c>
      <c r="F261">
        <v>12.541996955871582</v>
      </c>
      <c r="G261">
        <v>12.541996955871582</v>
      </c>
      <c r="H261">
        <v>12.531998634338379</v>
      </c>
      <c r="I261">
        <v>12.541496276855469</v>
      </c>
      <c r="J261">
        <v>12.552000999450684</v>
      </c>
      <c r="K261">
        <v>12.541996955871582</v>
      </c>
      <c r="L261">
        <v>12.539495468139648</v>
      </c>
      <c r="M261">
        <v>12.542497634887695</v>
      </c>
      <c r="N261">
        <v>12.531998634338379</v>
      </c>
      <c r="O261">
        <v>12.539497375488281</v>
      </c>
      <c r="P261">
        <v>12.539495468139648</v>
      </c>
      <c r="Q261">
        <v>12.531998634338379</v>
      </c>
      <c r="R261">
        <v>12.531497955322266</v>
      </c>
      <c r="S261">
        <v>12.584002494812012</v>
      </c>
      <c r="T261">
        <v>12.58899974822998</v>
      </c>
      <c r="U261">
        <v>12.541996955871582</v>
      </c>
      <c r="V261">
        <v>12.541996955871582</v>
      </c>
      <c r="W261">
        <v>12.541996955871582</v>
      </c>
      <c r="X261">
        <v>12.578001976013184</v>
      </c>
      <c r="Y261"/>
      <c r="Z261">
        <v>12.541996955871582</v>
      </c>
      <c r="AA261">
        <v>12.541996955871582</v>
      </c>
      <c r="AB261">
        <v>12.55100154876709</v>
      </c>
      <c r="AC261">
        <v>12.552000999450684</v>
      </c>
      <c r="AD261">
        <v>12.545499801635742</v>
      </c>
      <c r="AE261">
        <v>12.552000999450684</v>
      </c>
      <c r="AF261">
        <v>12.552000999450684</v>
      </c>
      <c r="AG261">
        <v>12.56199836730957</v>
      </c>
      <c r="AH261" s="97"/>
      <c r="AI261" s="72"/>
      <c r="AJ261" s="72"/>
      <c r="AK261" s="72"/>
      <c r="AL261" s="72"/>
      <c r="AM261" s="72"/>
      <c r="AN261" s="72"/>
      <c r="AO261" s="92"/>
      <c r="AP261" s="102"/>
      <c r="AQ261" s="72"/>
    </row>
    <row r="262" spans="1:43">
      <c r="A262" s="14" t="str">
        <f>'data organization'!S263</f>
        <v>260:17:2.54:HS</v>
      </c>
      <c r="B262">
        <v>12.531998634338379</v>
      </c>
      <c r="C262">
        <v>12.56199836730957</v>
      </c>
      <c r="D262">
        <v>12.541996955871582</v>
      </c>
      <c r="E262">
        <v>12.538996696472168</v>
      </c>
      <c r="F262">
        <v>12.541996955871582</v>
      </c>
      <c r="G262">
        <v>12.541996955871582</v>
      </c>
      <c r="H262">
        <v>12.531998634338379</v>
      </c>
      <c r="I262">
        <v>12.541496276855469</v>
      </c>
      <c r="J262">
        <v>12.552000999450684</v>
      </c>
      <c r="K262">
        <v>12.541996955871582</v>
      </c>
      <c r="L262">
        <v>12.539495468139648</v>
      </c>
      <c r="M262">
        <v>12.542497634887695</v>
      </c>
      <c r="N262">
        <v>12.531998634338379</v>
      </c>
      <c r="O262">
        <v>12.539497375488281</v>
      </c>
      <c r="P262">
        <v>12.539495468139648</v>
      </c>
      <c r="Q262">
        <v>12.531998634338379</v>
      </c>
      <c r="R262">
        <v>12.531497955322266</v>
      </c>
      <c r="S262">
        <v>12.584002494812012</v>
      </c>
      <c r="T262">
        <v>12.58899974822998</v>
      </c>
      <c r="U262">
        <v>12.541996955871582</v>
      </c>
      <c r="V262">
        <v>12.541996955871582</v>
      </c>
      <c r="W262">
        <v>12.541996955871582</v>
      </c>
      <c r="X262">
        <v>12.578001976013184</v>
      </c>
      <c r="Y262"/>
      <c r="Z262">
        <v>12.541996955871582</v>
      </c>
      <c r="AA262">
        <v>12.541996955871582</v>
      </c>
      <c r="AB262">
        <v>12.55100154876709</v>
      </c>
      <c r="AC262">
        <v>12.552000999450684</v>
      </c>
      <c r="AD262">
        <v>12.545499801635742</v>
      </c>
      <c r="AE262">
        <v>12.552000999450684</v>
      </c>
      <c r="AF262">
        <v>12.552000999450684</v>
      </c>
      <c r="AG262">
        <v>12.56199836730957</v>
      </c>
      <c r="AH262" s="97"/>
      <c r="AI262" s="72"/>
      <c r="AJ262" s="72"/>
      <c r="AK262" s="72"/>
      <c r="AL262" s="72"/>
      <c r="AM262" s="72"/>
      <c r="AN262" s="72"/>
      <c r="AO262" s="92"/>
      <c r="AP262" s="102"/>
      <c r="AQ262" s="72"/>
    </row>
    <row r="263" spans="1:43">
      <c r="A263" s="14" t="str">
        <f>'data organization'!S264</f>
        <v>261:17:2.52:HI</v>
      </c>
      <c r="B263">
        <v>12.412001609802246</v>
      </c>
      <c r="C263">
        <v>12.432003021240234</v>
      </c>
      <c r="D263">
        <v>12.412001609802246</v>
      </c>
      <c r="E263">
        <v>12.412001609802246</v>
      </c>
      <c r="F263">
        <v>12.412001609802246</v>
      </c>
      <c r="G263">
        <v>12.421998023986816</v>
      </c>
      <c r="H263">
        <v>12.412001609802246</v>
      </c>
      <c r="I263">
        <v>12.41450023651123</v>
      </c>
      <c r="J263">
        <v>12.432003021240234</v>
      </c>
      <c r="K263">
        <v>12.421998023986816</v>
      </c>
      <c r="L263">
        <v>12.412001609802246</v>
      </c>
      <c r="M263">
        <v>12.421998023986816</v>
      </c>
      <c r="N263">
        <v>12.412001609802246</v>
      </c>
      <c r="O263">
        <v>12.412001609802246</v>
      </c>
      <c r="P263">
        <v>12.412001609802246</v>
      </c>
      <c r="Q263">
        <v>12.409502029418945</v>
      </c>
      <c r="R263">
        <v>12.402003288269043</v>
      </c>
      <c r="S263">
        <v>12.442000389099121</v>
      </c>
      <c r="T263">
        <v>12.451997756958008</v>
      </c>
      <c r="U263">
        <v>12.421998023986816</v>
      </c>
      <c r="V263">
        <v>12.412001609802246</v>
      </c>
      <c r="W263">
        <v>12.421998023986816</v>
      </c>
      <c r="X263">
        <v>12.442000389099121</v>
      </c>
      <c r="Y263"/>
      <c r="Z263">
        <v>12.421998023986816</v>
      </c>
      <c r="AA263">
        <v>12.419499397277832</v>
      </c>
      <c r="AB263">
        <v>12.421998023986816</v>
      </c>
      <c r="AC263">
        <v>12.431503295898437</v>
      </c>
      <c r="AD263">
        <v>12.421998023986816</v>
      </c>
      <c r="AE263">
        <v>12.432003021240234</v>
      </c>
      <c r="AF263">
        <v>12.423999786376953</v>
      </c>
      <c r="AG263">
        <v>12.432003021240234</v>
      </c>
      <c r="AH263" s="97">
        <f t="shared" ref="AH263" si="403">AH260-0.02</f>
        <v>2.5199999999999991</v>
      </c>
      <c r="AI263" s="72">
        <f t="shared" ref="AI263" si="404">STDEV(B263:AG263)</f>
        <v>1.1252400076529754E-2</v>
      </c>
      <c r="AJ263" s="72">
        <f t="shared" ref="AJ263:AJ326" si="405">AK263-1.5*AI263</f>
        <v>12.404444591620257</v>
      </c>
      <c r="AK263" s="72">
        <f t="shared" ref="AK263" si="406">AVERAGE(B263:AG263)</f>
        <v>12.421323191735052</v>
      </c>
      <c r="AL263" s="72">
        <f t="shared" ref="AL263" si="407">AK263+1.5*AI263</f>
        <v>12.438201791849847</v>
      </c>
      <c r="AM263" s="72">
        <f>AK263-AK266</f>
        <v>0.12325997506418496</v>
      </c>
      <c r="AN263" s="72">
        <f t="shared" ref="AN263" si="408">AK263/AK605</f>
        <v>4.11152804141941</v>
      </c>
      <c r="AO263" s="92">
        <f t="shared" ref="AO263" si="409">AN263/AO$1-1</f>
        <v>8.0386027268675164E-5</v>
      </c>
      <c r="AP263" s="102">
        <f t="shared" ref="AP263" si="410">AI263/AK263</f>
        <v>9.0589383295468229E-4</v>
      </c>
      <c r="AQ263" s="72">
        <f t="shared" ref="AQ263" si="411">MAX(B263:AG265)-MIN(B263:AG265)</f>
        <v>4.9994468688964844E-2</v>
      </c>
    </row>
    <row r="264" spans="1:43">
      <c r="A264" s="14" t="str">
        <f>'data organization'!S265</f>
        <v>262:17:2.52:LO</v>
      </c>
      <c r="B264">
        <v>12.412001609802246</v>
      </c>
      <c r="C264">
        <v>12.432003021240234</v>
      </c>
      <c r="D264">
        <v>12.412001609802246</v>
      </c>
      <c r="E264">
        <v>12.412001609802246</v>
      </c>
      <c r="F264">
        <v>12.412001609802246</v>
      </c>
      <c r="G264">
        <v>12.421998023986816</v>
      </c>
      <c r="H264">
        <v>12.412001609802246</v>
      </c>
      <c r="I264">
        <v>12.41450023651123</v>
      </c>
      <c r="J264">
        <v>12.432003021240234</v>
      </c>
      <c r="K264">
        <v>12.421998023986816</v>
      </c>
      <c r="L264">
        <v>12.412001609802246</v>
      </c>
      <c r="M264">
        <v>12.421998023986816</v>
      </c>
      <c r="N264">
        <v>12.412001609802246</v>
      </c>
      <c r="O264">
        <v>12.412001609802246</v>
      </c>
      <c r="P264">
        <v>12.412001609802246</v>
      </c>
      <c r="Q264">
        <v>12.409502029418945</v>
      </c>
      <c r="R264">
        <v>12.402003288269043</v>
      </c>
      <c r="S264">
        <v>12.442000389099121</v>
      </c>
      <c r="T264">
        <v>12.451997756958008</v>
      </c>
      <c r="U264">
        <v>12.421998023986816</v>
      </c>
      <c r="V264">
        <v>12.412001609802246</v>
      </c>
      <c r="W264">
        <v>12.421998023986816</v>
      </c>
      <c r="X264">
        <v>12.442000389099121</v>
      </c>
      <c r="Y264"/>
      <c r="Z264">
        <v>12.421998023986816</v>
      </c>
      <c r="AA264">
        <v>12.419499397277832</v>
      </c>
      <c r="AB264">
        <v>12.421998023986816</v>
      </c>
      <c r="AC264">
        <v>12.431503295898437</v>
      </c>
      <c r="AD264">
        <v>12.421998023986816</v>
      </c>
      <c r="AE264">
        <v>12.432003021240234</v>
      </c>
      <c r="AF264">
        <v>12.423999786376953</v>
      </c>
      <c r="AG264">
        <v>12.432003021240234</v>
      </c>
      <c r="AH264" s="97"/>
      <c r="AI264" s="72"/>
      <c r="AJ264" s="72"/>
      <c r="AK264" s="72"/>
      <c r="AL264" s="72"/>
      <c r="AM264" s="72"/>
      <c r="AN264" s="72"/>
      <c r="AO264" s="92"/>
      <c r="AP264" s="102"/>
      <c r="AQ264" s="72"/>
    </row>
    <row r="265" spans="1:43">
      <c r="A265" s="14" t="str">
        <f>'data organization'!S266</f>
        <v>263:17:2.52:HS</v>
      </c>
      <c r="B265">
        <v>12.412001609802246</v>
      </c>
      <c r="C265">
        <v>12.432003021240234</v>
      </c>
      <c r="D265">
        <v>12.412001609802246</v>
      </c>
      <c r="E265">
        <v>12.412001609802246</v>
      </c>
      <c r="F265">
        <v>12.412001609802246</v>
      </c>
      <c r="G265">
        <v>12.421998023986816</v>
      </c>
      <c r="H265">
        <v>12.412001609802246</v>
      </c>
      <c r="I265">
        <v>12.41450023651123</v>
      </c>
      <c r="J265">
        <v>12.432003021240234</v>
      </c>
      <c r="K265">
        <v>12.421998023986816</v>
      </c>
      <c r="L265">
        <v>12.412001609802246</v>
      </c>
      <c r="M265">
        <v>12.421998023986816</v>
      </c>
      <c r="N265">
        <v>12.412001609802246</v>
      </c>
      <c r="O265">
        <v>12.412001609802246</v>
      </c>
      <c r="P265">
        <v>12.412001609802246</v>
      </c>
      <c r="Q265">
        <v>12.409502029418945</v>
      </c>
      <c r="R265">
        <v>12.402003288269043</v>
      </c>
      <c r="S265">
        <v>12.442000389099121</v>
      </c>
      <c r="T265">
        <v>12.451997756958008</v>
      </c>
      <c r="U265">
        <v>12.421998023986816</v>
      </c>
      <c r="V265">
        <v>12.412001609802246</v>
      </c>
      <c r="W265">
        <v>12.421998023986816</v>
      </c>
      <c r="X265">
        <v>12.442000389099121</v>
      </c>
      <c r="Y265"/>
      <c r="Z265">
        <v>12.421998023986816</v>
      </c>
      <c r="AA265">
        <v>12.419499397277832</v>
      </c>
      <c r="AB265">
        <v>12.421998023986816</v>
      </c>
      <c r="AC265">
        <v>12.431503295898437</v>
      </c>
      <c r="AD265">
        <v>12.421998023986816</v>
      </c>
      <c r="AE265">
        <v>12.432003021240234</v>
      </c>
      <c r="AF265">
        <v>12.423999786376953</v>
      </c>
      <c r="AG265">
        <v>12.432003021240234</v>
      </c>
      <c r="AH265" s="97"/>
      <c r="AI265" s="72"/>
      <c r="AJ265" s="72"/>
      <c r="AK265" s="72"/>
      <c r="AL265" s="72"/>
      <c r="AM265" s="72"/>
      <c r="AN265" s="72"/>
      <c r="AO265" s="92"/>
      <c r="AP265" s="102"/>
      <c r="AQ265" s="72"/>
    </row>
    <row r="266" spans="1:43">
      <c r="A266" s="14" t="str">
        <f>'data organization'!S267</f>
        <v>264:17:2.5:HI</v>
      </c>
      <c r="B266">
        <v>12.281998634338379</v>
      </c>
      <c r="C266">
        <v>12.31199836730957</v>
      </c>
      <c r="D266">
        <v>12.291996955871582</v>
      </c>
      <c r="E266">
        <v>12.291996955871582</v>
      </c>
      <c r="F266">
        <v>12.291996955871582</v>
      </c>
      <c r="G266">
        <v>12.291996955871582</v>
      </c>
      <c r="H266">
        <v>12.281998634338379</v>
      </c>
      <c r="I266">
        <v>12.291996955871582</v>
      </c>
      <c r="J266">
        <v>12.302000999450684</v>
      </c>
      <c r="K266">
        <v>12.291996955871582</v>
      </c>
      <c r="L266">
        <v>12.291996955871582</v>
      </c>
      <c r="M266">
        <v>12.302000999450684</v>
      </c>
      <c r="N266">
        <v>12.288498878479004</v>
      </c>
      <c r="O266">
        <v>12.291996955871582</v>
      </c>
      <c r="P266">
        <v>12.291996955871582</v>
      </c>
      <c r="Q266">
        <v>12.281998634338379</v>
      </c>
      <c r="R266">
        <v>12.281998634338379</v>
      </c>
      <c r="S266">
        <v>12.337002754211426</v>
      </c>
      <c r="T266">
        <v>12.331999778747559</v>
      </c>
      <c r="U266">
        <v>12.291996955871582</v>
      </c>
      <c r="V266">
        <v>12.291996955871582</v>
      </c>
      <c r="W266">
        <v>12.291996955871582</v>
      </c>
      <c r="X266">
        <v>12.328502655029297</v>
      </c>
      <c r="Y266"/>
      <c r="Z266">
        <v>12.291996955871582</v>
      </c>
      <c r="AA266">
        <v>12.291996955871582</v>
      </c>
      <c r="AB266">
        <v>12.302000999450684</v>
      </c>
      <c r="AC266">
        <v>12.302000999450684</v>
      </c>
      <c r="AD266">
        <v>12.302000999450684</v>
      </c>
      <c r="AE266">
        <v>12.302000999450684</v>
      </c>
      <c r="AF266">
        <v>12.302000999450684</v>
      </c>
      <c r="AG266">
        <v>12.31199836730957</v>
      </c>
      <c r="AH266" s="97">
        <f t="shared" ref="AH266" si="412">AH263-0.02</f>
        <v>2.4999999999999991</v>
      </c>
      <c r="AI266" s="72">
        <f t="shared" ref="AI266" si="413">STDEV(B266:AG266)</f>
        <v>1.3820769496829638E-2</v>
      </c>
      <c r="AJ266" s="72">
        <f t="shared" si="405"/>
        <v>12.277332062425623</v>
      </c>
      <c r="AK266" s="72">
        <f t="shared" ref="AK266" si="414">AVERAGE(B266:AG266)</f>
        <v>12.298063216670867</v>
      </c>
      <c r="AL266" s="72">
        <f t="shared" ref="AL266" si="415">AK266+1.5*AI266</f>
        <v>12.318794370916111</v>
      </c>
      <c r="AM266" s="72">
        <f>AK266-AK269</f>
        <v>0.12540149688720703</v>
      </c>
      <c r="AN266" s="72">
        <f t="shared" ref="AN266" si="416">AK266/AK608</f>
        <v>4.111888800469143</v>
      </c>
      <c r="AO266" s="92">
        <f t="shared" ref="AO266" si="417">AN266/AO$1-1</f>
        <v>1.681363833614391E-4</v>
      </c>
      <c r="AP266" s="102">
        <f t="shared" ref="AP266" si="418">AI266/AK266</f>
        <v>1.1238167549907077E-3</v>
      </c>
      <c r="AQ266" s="72">
        <f t="shared" ref="AQ266" si="419">MAX(B266:AG268)-MIN(B266:AG268)</f>
        <v>5.5004119873046875E-2</v>
      </c>
    </row>
    <row r="267" spans="1:43">
      <c r="A267" s="14" t="str">
        <f>'data organization'!S268</f>
        <v>265:17:2.5:LO</v>
      </c>
      <c r="B267">
        <v>12.281998634338379</v>
      </c>
      <c r="C267">
        <v>12.31199836730957</v>
      </c>
      <c r="D267">
        <v>12.291996955871582</v>
      </c>
      <c r="E267">
        <v>12.291996955871582</v>
      </c>
      <c r="F267">
        <v>12.291996955871582</v>
      </c>
      <c r="G267">
        <v>12.291996955871582</v>
      </c>
      <c r="H267">
        <v>12.281998634338379</v>
      </c>
      <c r="I267">
        <v>12.291996955871582</v>
      </c>
      <c r="J267">
        <v>12.302000999450684</v>
      </c>
      <c r="K267">
        <v>12.291996955871582</v>
      </c>
      <c r="L267">
        <v>12.291996955871582</v>
      </c>
      <c r="M267">
        <v>12.302000999450684</v>
      </c>
      <c r="N267">
        <v>12.288498878479004</v>
      </c>
      <c r="O267">
        <v>12.291996955871582</v>
      </c>
      <c r="P267">
        <v>12.291996955871582</v>
      </c>
      <c r="Q267">
        <v>12.281998634338379</v>
      </c>
      <c r="R267">
        <v>12.281998634338379</v>
      </c>
      <c r="S267">
        <v>12.337002754211426</v>
      </c>
      <c r="T267">
        <v>12.331999778747559</v>
      </c>
      <c r="U267">
        <v>12.291996955871582</v>
      </c>
      <c r="V267">
        <v>12.291996955871582</v>
      </c>
      <c r="W267">
        <v>12.291996955871582</v>
      </c>
      <c r="X267">
        <v>12.328502655029297</v>
      </c>
      <c r="Y267"/>
      <c r="Z267">
        <v>12.291996955871582</v>
      </c>
      <c r="AA267">
        <v>12.291996955871582</v>
      </c>
      <c r="AB267">
        <v>12.302000999450684</v>
      </c>
      <c r="AC267">
        <v>12.302000999450684</v>
      </c>
      <c r="AD267">
        <v>12.302000999450684</v>
      </c>
      <c r="AE267">
        <v>12.302000999450684</v>
      </c>
      <c r="AF267">
        <v>12.302000999450684</v>
      </c>
      <c r="AG267">
        <v>12.31199836730957</v>
      </c>
      <c r="AH267" s="97"/>
      <c r="AI267" s="72"/>
      <c r="AJ267" s="72"/>
      <c r="AK267" s="72"/>
      <c r="AL267" s="72"/>
      <c r="AM267" s="72"/>
      <c r="AN267" s="72"/>
      <c r="AO267" s="92"/>
      <c r="AP267" s="102"/>
      <c r="AQ267" s="72"/>
    </row>
    <row r="268" spans="1:43">
      <c r="A268" s="14" t="str">
        <f>'data organization'!S269</f>
        <v>266:17:2.5:HS</v>
      </c>
      <c r="B268">
        <v>12.281998634338379</v>
      </c>
      <c r="C268">
        <v>12.31199836730957</v>
      </c>
      <c r="D268">
        <v>12.291996955871582</v>
      </c>
      <c r="E268">
        <v>12.291996955871582</v>
      </c>
      <c r="F268">
        <v>12.291996955871582</v>
      </c>
      <c r="G268">
        <v>12.291996955871582</v>
      </c>
      <c r="H268">
        <v>12.281998634338379</v>
      </c>
      <c r="I268">
        <v>12.291996955871582</v>
      </c>
      <c r="J268">
        <v>12.302000999450684</v>
      </c>
      <c r="K268">
        <v>12.291996955871582</v>
      </c>
      <c r="L268">
        <v>12.291996955871582</v>
      </c>
      <c r="M268">
        <v>12.302000999450684</v>
      </c>
      <c r="N268">
        <v>12.288498878479004</v>
      </c>
      <c r="O268">
        <v>12.291996955871582</v>
      </c>
      <c r="P268">
        <v>12.291996955871582</v>
      </c>
      <c r="Q268">
        <v>12.281998634338379</v>
      </c>
      <c r="R268">
        <v>12.281998634338379</v>
      </c>
      <c r="S268">
        <v>12.337002754211426</v>
      </c>
      <c r="T268">
        <v>12.331999778747559</v>
      </c>
      <c r="U268">
        <v>12.291996955871582</v>
      </c>
      <c r="V268">
        <v>12.291996955871582</v>
      </c>
      <c r="W268">
        <v>12.291996955871582</v>
      </c>
      <c r="X268">
        <v>12.328502655029297</v>
      </c>
      <c r="Y268"/>
      <c r="Z268">
        <v>12.291996955871582</v>
      </c>
      <c r="AA268">
        <v>12.291996955871582</v>
      </c>
      <c r="AB268">
        <v>12.302000999450684</v>
      </c>
      <c r="AC268">
        <v>12.302000999450684</v>
      </c>
      <c r="AD268">
        <v>12.302000999450684</v>
      </c>
      <c r="AE268">
        <v>12.302000999450684</v>
      </c>
      <c r="AF268">
        <v>12.302000999450684</v>
      </c>
      <c r="AG268">
        <v>12.31199836730957</v>
      </c>
      <c r="AH268" s="97"/>
      <c r="AI268" s="72"/>
      <c r="AJ268" s="72"/>
      <c r="AK268" s="72"/>
      <c r="AL268" s="72"/>
      <c r="AM268" s="72"/>
      <c r="AN268" s="72"/>
      <c r="AO268" s="92"/>
      <c r="AP268" s="102"/>
      <c r="AQ268" s="72"/>
    </row>
    <row r="269" spans="1:43">
      <c r="A269" s="14" t="str">
        <f>'data organization'!S270</f>
        <v>267:17:2.48:HI</v>
      </c>
      <c r="B269">
        <v>12.162001609802246</v>
      </c>
      <c r="C269">
        <v>12.186000823974609</v>
      </c>
      <c r="D269">
        <v>12.162001609802246</v>
      </c>
      <c r="E269">
        <v>12.162001609802246</v>
      </c>
      <c r="F269">
        <v>12.16450023651123</v>
      </c>
      <c r="G269">
        <v>12.171998023986816</v>
      </c>
      <c r="H269">
        <v>12.162001609802246</v>
      </c>
      <c r="I269">
        <v>12.16450023651123</v>
      </c>
      <c r="J269">
        <v>12.182003021240234</v>
      </c>
      <c r="K269">
        <v>12.171998023986816</v>
      </c>
      <c r="L269">
        <v>12.162001609802246</v>
      </c>
      <c r="M269">
        <v>12.171998023986816</v>
      </c>
      <c r="N269">
        <v>12.162001609802246</v>
      </c>
      <c r="O269">
        <v>12.162001609802246</v>
      </c>
      <c r="P269">
        <v>12.162001609802246</v>
      </c>
      <c r="Q269">
        <v>12.162001609802246</v>
      </c>
      <c r="R269">
        <v>12.162001609802246</v>
      </c>
      <c r="S269">
        <v>12.198500633239746</v>
      </c>
      <c r="T269">
        <v>12.208497047424316</v>
      </c>
      <c r="U269">
        <v>12.171998023986816</v>
      </c>
      <c r="V269">
        <v>12.162001609802246</v>
      </c>
      <c r="W269">
        <v>12.171998023986816</v>
      </c>
      <c r="X269">
        <v>12.192000389099121</v>
      </c>
      <c r="Y269"/>
      <c r="Z269">
        <v>12.171998023986816</v>
      </c>
      <c r="AA269">
        <v>12.171998023986816</v>
      </c>
      <c r="AB269">
        <v>12.172998428344727</v>
      </c>
      <c r="AC269">
        <v>12.182003021240234</v>
      </c>
      <c r="AD269">
        <v>12.171998023986816</v>
      </c>
      <c r="AE269">
        <v>12.182003021240234</v>
      </c>
      <c r="AF269">
        <v>12.179501533508301</v>
      </c>
      <c r="AG269">
        <v>12.182003021240234</v>
      </c>
      <c r="AH269" s="97">
        <f t="shared" ref="AH269" si="420">AH266-0.02</f>
        <v>2.4799999999999991</v>
      </c>
      <c r="AI269" s="72">
        <f t="shared" ref="AI269" si="421">STDEV(B269:AG269)</f>
        <v>1.1953288266609395E-2</v>
      </c>
      <c r="AJ269" s="72">
        <f t="shared" si="405"/>
        <v>12.154731787383746</v>
      </c>
      <c r="AK269" s="72">
        <f t="shared" ref="AK269" si="422">AVERAGE(B269:AG269)</f>
        <v>12.17266171978366</v>
      </c>
      <c r="AL269" s="72">
        <f t="shared" ref="AL269" si="423">AK269+1.5*AI269</f>
        <v>12.190591652183574</v>
      </c>
      <c r="AM269" s="72">
        <f>AK269-AK272</f>
        <v>0.125743712148358</v>
      </c>
      <c r="AN269" s="72">
        <f t="shared" ref="AN269" si="424">AK269/AK611</f>
        <v>4.1115353760442819</v>
      </c>
      <c r="AO269" s="92">
        <f t="shared" ref="AO269" si="425">AN269/AO$1-1</f>
        <v>8.2170087695843108E-5</v>
      </c>
      <c r="AP269" s="102">
        <f t="shared" ref="AP269" si="426">AI269/AK269</f>
        <v>9.8197818536124057E-4</v>
      </c>
      <c r="AQ269" s="72">
        <f t="shared" ref="AQ269" si="427">MAX(B269:AG271)-MIN(B269:AG271)</f>
        <v>4.6495437622070313E-2</v>
      </c>
    </row>
    <row r="270" spans="1:43">
      <c r="A270" s="14" t="str">
        <f>'data organization'!S271</f>
        <v>268:17:2.48:LO</v>
      </c>
      <c r="B270">
        <v>12.162001609802246</v>
      </c>
      <c r="C270">
        <v>12.186000823974609</v>
      </c>
      <c r="D270">
        <v>12.162001609802246</v>
      </c>
      <c r="E270">
        <v>12.162001609802246</v>
      </c>
      <c r="F270">
        <v>12.16450023651123</v>
      </c>
      <c r="G270">
        <v>12.171998023986816</v>
      </c>
      <c r="H270">
        <v>12.162001609802246</v>
      </c>
      <c r="I270">
        <v>12.16450023651123</v>
      </c>
      <c r="J270">
        <v>12.182003021240234</v>
      </c>
      <c r="K270">
        <v>12.171998023986816</v>
      </c>
      <c r="L270">
        <v>12.162001609802246</v>
      </c>
      <c r="M270">
        <v>12.171998023986816</v>
      </c>
      <c r="N270">
        <v>12.162001609802246</v>
      </c>
      <c r="O270">
        <v>12.162001609802246</v>
      </c>
      <c r="P270">
        <v>12.162001609802246</v>
      </c>
      <c r="Q270">
        <v>12.162001609802246</v>
      </c>
      <c r="R270">
        <v>12.162001609802246</v>
      </c>
      <c r="S270">
        <v>12.198500633239746</v>
      </c>
      <c r="T270">
        <v>12.208497047424316</v>
      </c>
      <c r="U270">
        <v>12.171998023986816</v>
      </c>
      <c r="V270">
        <v>12.162001609802246</v>
      </c>
      <c r="W270">
        <v>12.171998023986816</v>
      </c>
      <c r="X270">
        <v>12.192000389099121</v>
      </c>
      <c r="Y270"/>
      <c r="Z270">
        <v>12.171998023986816</v>
      </c>
      <c r="AA270">
        <v>12.171998023986816</v>
      </c>
      <c r="AB270">
        <v>12.172998428344727</v>
      </c>
      <c r="AC270">
        <v>12.182003021240234</v>
      </c>
      <c r="AD270">
        <v>12.171998023986816</v>
      </c>
      <c r="AE270">
        <v>12.182003021240234</v>
      </c>
      <c r="AF270">
        <v>12.179501533508301</v>
      </c>
      <c r="AG270">
        <v>12.182003021240234</v>
      </c>
      <c r="AH270" s="97"/>
      <c r="AI270" s="72"/>
      <c r="AJ270" s="72"/>
      <c r="AK270" s="72"/>
      <c r="AL270" s="72"/>
      <c r="AM270" s="72"/>
      <c r="AN270" s="72"/>
      <c r="AO270" s="92"/>
      <c r="AP270" s="102"/>
      <c r="AQ270" s="72"/>
    </row>
    <row r="271" spans="1:43">
      <c r="A271" s="14" t="str">
        <f>'data organization'!S272</f>
        <v>269:17:2.48:HS</v>
      </c>
      <c r="B271">
        <v>12.162001609802246</v>
      </c>
      <c r="C271">
        <v>12.186000823974609</v>
      </c>
      <c r="D271">
        <v>12.162001609802246</v>
      </c>
      <c r="E271">
        <v>12.162001609802246</v>
      </c>
      <c r="F271">
        <v>12.16450023651123</v>
      </c>
      <c r="G271">
        <v>12.171998023986816</v>
      </c>
      <c r="H271">
        <v>12.162001609802246</v>
      </c>
      <c r="I271">
        <v>12.16450023651123</v>
      </c>
      <c r="J271">
        <v>12.182003021240234</v>
      </c>
      <c r="K271">
        <v>12.171998023986816</v>
      </c>
      <c r="L271">
        <v>12.162001609802246</v>
      </c>
      <c r="M271">
        <v>12.171998023986816</v>
      </c>
      <c r="N271">
        <v>12.162001609802246</v>
      </c>
      <c r="O271">
        <v>12.162001609802246</v>
      </c>
      <c r="P271">
        <v>12.162001609802246</v>
      </c>
      <c r="Q271">
        <v>12.162001609802246</v>
      </c>
      <c r="R271">
        <v>12.162001609802246</v>
      </c>
      <c r="S271">
        <v>12.198500633239746</v>
      </c>
      <c r="T271">
        <v>12.208497047424316</v>
      </c>
      <c r="U271">
        <v>12.171998023986816</v>
      </c>
      <c r="V271">
        <v>12.162001609802246</v>
      </c>
      <c r="W271">
        <v>12.171998023986816</v>
      </c>
      <c r="X271">
        <v>12.192000389099121</v>
      </c>
      <c r="Y271"/>
      <c r="Z271">
        <v>12.171998023986816</v>
      </c>
      <c r="AA271">
        <v>12.171998023986816</v>
      </c>
      <c r="AB271">
        <v>12.172998428344727</v>
      </c>
      <c r="AC271">
        <v>12.182003021240234</v>
      </c>
      <c r="AD271">
        <v>12.171998023986816</v>
      </c>
      <c r="AE271">
        <v>12.182003021240234</v>
      </c>
      <c r="AF271">
        <v>12.179501533508301</v>
      </c>
      <c r="AG271">
        <v>12.182003021240234</v>
      </c>
      <c r="AH271" s="97"/>
      <c r="AI271" s="72"/>
      <c r="AJ271" s="72"/>
      <c r="AK271" s="72"/>
      <c r="AL271" s="72"/>
      <c r="AM271" s="72"/>
      <c r="AN271" s="72"/>
      <c r="AO271" s="92"/>
      <c r="AP271" s="102"/>
      <c r="AQ271" s="72"/>
    </row>
    <row r="272" spans="1:43">
      <c r="A272" s="14" t="str">
        <f>'data organization'!S273</f>
        <v>270:17:2.46:HI</v>
      </c>
      <c r="B272">
        <v>12.031998634338379</v>
      </c>
      <c r="C272">
        <v>12.06199836730957</v>
      </c>
      <c r="D272">
        <v>12.041996955871582</v>
      </c>
      <c r="E272">
        <v>12.041996955871582</v>
      </c>
      <c r="F272">
        <v>12.041996955871582</v>
      </c>
      <c r="G272">
        <v>12.041996955871582</v>
      </c>
      <c r="H272">
        <v>12.031998634338379</v>
      </c>
      <c r="I272">
        <v>12.041996955871582</v>
      </c>
      <c r="J272">
        <v>12.052000999450684</v>
      </c>
      <c r="K272">
        <v>12.041996955871582</v>
      </c>
      <c r="L272">
        <v>12.041996955871582</v>
      </c>
      <c r="M272">
        <v>12.052000999450684</v>
      </c>
      <c r="N272">
        <v>12.032498359680176</v>
      </c>
      <c r="O272">
        <v>12.041996955871582</v>
      </c>
      <c r="P272">
        <v>12.041996955871582</v>
      </c>
      <c r="Q272">
        <v>12.031998634338379</v>
      </c>
      <c r="R272">
        <v>12.031998634338379</v>
      </c>
      <c r="S272">
        <v>12.064499855041504</v>
      </c>
      <c r="T272">
        <v>12.072002410888672</v>
      </c>
      <c r="U272">
        <v>12.041996955871582</v>
      </c>
      <c r="V272">
        <v>12.041996955871582</v>
      </c>
      <c r="W272">
        <v>12.041996955871582</v>
      </c>
      <c r="X272">
        <v>12.077498435974121</v>
      </c>
      <c r="Y272"/>
      <c r="Z272">
        <v>12.046000480651855</v>
      </c>
      <c r="AA272">
        <v>12.041996955871582</v>
      </c>
      <c r="AB272">
        <v>12.052000999450684</v>
      </c>
      <c r="AC272">
        <v>12.052000999450684</v>
      </c>
      <c r="AD272">
        <v>12.052000999450684</v>
      </c>
      <c r="AE272">
        <v>12.052000999450684</v>
      </c>
      <c r="AF272">
        <v>12.052000999450684</v>
      </c>
      <c r="AG272">
        <v>12.06199836730957</v>
      </c>
      <c r="AH272" s="97">
        <f t="shared" ref="AH272" si="428">AH269-0.02</f>
        <v>2.4599999999999991</v>
      </c>
      <c r="AI272" s="72">
        <f t="shared" ref="AI272" si="429">STDEV(B272:AG272)</f>
        <v>1.1435529481631922E-2</v>
      </c>
      <c r="AJ272" s="72">
        <f t="shared" si="405"/>
        <v>12.029764713412854</v>
      </c>
      <c r="AK272" s="72">
        <f t="shared" ref="AK272" si="430">AVERAGE(B272:AG272)</f>
        <v>12.046918007635302</v>
      </c>
      <c r="AL272" s="72">
        <f t="shared" ref="AL272" si="431">AK272+1.5*AI272</f>
        <v>12.06407130185775</v>
      </c>
      <c r="AM272" s="72">
        <f>AK272-AK275</f>
        <v>0.12594961350963985</v>
      </c>
      <c r="AN272" s="72">
        <f t="shared" ref="AN272" si="432">AK272/AK614</f>
        <v>4.1112824419384415</v>
      </c>
      <c r="AO272" s="92">
        <f t="shared" ref="AO272" si="433">AN272/AO$1-1</f>
        <v>2.0646869159923753E-5</v>
      </c>
      <c r="AP272" s="102">
        <f t="shared" ref="AP272" si="434">AI272/AK272</f>
        <v>9.4924938265406272E-4</v>
      </c>
      <c r="AQ272" s="72">
        <f t="shared" ref="AQ272" si="435">MAX(B272:AG274)-MIN(B272:AG274)</f>
        <v>4.5499801635742188E-2</v>
      </c>
    </row>
    <row r="273" spans="1:43">
      <c r="A273" s="14" t="str">
        <f>'data organization'!S274</f>
        <v>271:17:2.46:LO</v>
      </c>
      <c r="B273">
        <v>12.031998634338379</v>
      </c>
      <c r="C273">
        <v>12.06199836730957</v>
      </c>
      <c r="D273">
        <v>12.041996955871582</v>
      </c>
      <c r="E273">
        <v>12.041996955871582</v>
      </c>
      <c r="F273">
        <v>12.041996955871582</v>
      </c>
      <c r="G273">
        <v>12.041996955871582</v>
      </c>
      <c r="H273">
        <v>12.031998634338379</v>
      </c>
      <c r="I273">
        <v>12.041996955871582</v>
      </c>
      <c r="J273">
        <v>12.052000999450684</v>
      </c>
      <c r="K273">
        <v>12.041996955871582</v>
      </c>
      <c r="L273">
        <v>12.041996955871582</v>
      </c>
      <c r="M273">
        <v>12.052000999450684</v>
      </c>
      <c r="N273">
        <v>12.032498359680176</v>
      </c>
      <c r="O273">
        <v>12.041996955871582</v>
      </c>
      <c r="P273">
        <v>12.041996955871582</v>
      </c>
      <c r="Q273">
        <v>12.031998634338379</v>
      </c>
      <c r="R273">
        <v>12.031998634338379</v>
      </c>
      <c r="S273">
        <v>12.064499855041504</v>
      </c>
      <c r="T273">
        <v>12.072002410888672</v>
      </c>
      <c r="U273">
        <v>12.041996955871582</v>
      </c>
      <c r="V273">
        <v>12.041996955871582</v>
      </c>
      <c r="W273">
        <v>12.041996955871582</v>
      </c>
      <c r="X273">
        <v>12.077498435974121</v>
      </c>
      <c r="Y273"/>
      <c r="Z273">
        <v>12.046000480651855</v>
      </c>
      <c r="AA273">
        <v>12.041996955871582</v>
      </c>
      <c r="AB273">
        <v>12.052000999450684</v>
      </c>
      <c r="AC273">
        <v>12.052000999450684</v>
      </c>
      <c r="AD273">
        <v>12.052000999450684</v>
      </c>
      <c r="AE273">
        <v>12.052000999450684</v>
      </c>
      <c r="AF273">
        <v>12.052000999450684</v>
      </c>
      <c r="AG273">
        <v>12.06199836730957</v>
      </c>
      <c r="AH273" s="97"/>
      <c r="AI273" s="72"/>
      <c r="AJ273" s="72"/>
      <c r="AK273" s="72"/>
      <c r="AL273" s="72"/>
      <c r="AM273" s="72"/>
      <c r="AN273" s="72"/>
      <c r="AO273" s="92"/>
      <c r="AP273" s="102"/>
      <c r="AQ273" s="72"/>
    </row>
    <row r="274" spans="1:43">
      <c r="A274" s="14" t="str">
        <f>'data organization'!S275</f>
        <v>272:17:2.46:HS</v>
      </c>
      <c r="B274">
        <v>12.031998634338379</v>
      </c>
      <c r="C274">
        <v>12.06199836730957</v>
      </c>
      <c r="D274">
        <v>12.041996955871582</v>
      </c>
      <c r="E274">
        <v>12.041996955871582</v>
      </c>
      <c r="F274">
        <v>12.041996955871582</v>
      </c>
      <c r="G274">
        <v>12.041996955871582</v>
      </c>
      <c r="H274">
        <v>12.031998634338379</v>
      </c>
      <c r="I274">
        <v>12.041996955871582</v>
      </c>
      <c r="J274">
        <v>12.052000999450684</v>
      </c>
      <c r="K274">
        <v>12.041996955871582</v>
      </c>
      <c r="L274">
        <v>12.041996955871582</v>
      </c>
      <c r="M274">
        <v>12.052000999450684</v>
      </c>
      <c r="N274">
        <v>12.032498359680176</v>
      </c>
      <c r="O274">
        <v>12.041996955871582</v>
      </c>
      <c r="P274">
        <v>12.041996955871582</v>
      </c>
      <c r="Q274">
        <v>12.031998634338379</v>
      </c>
      <c r="R274">
        <v>12.031998634338379</v>
      </c>
      <c r="S274">
        <v>12.064499855041504</v>
      </c>
      <c r="T274">
        <v>12.072002410888672</v>
      </c>
      <c r="U274">
        <v>12.041996955871582</v>
      </c>
      <c r="V274">
        <v>12.041996955871582</v>
      </c>
      <c r="W274">
        <v>12.041996955871582</v>
      </c>
      <c r="X274">
        <v>12.077498435974121</v>
      </c>
      <c r="Y274"/>
      <c r="Z274">
        <v>12.046000480651855</v>
      </c>
      <c r="AA274">
        <v>12.041996955871582</v>
      </c>
      <c r="AB274">
        <v>12.052000999450684</v>
      </c>
      <c r="AC274">
        <v>12.052000999450684</v>
      </c>
      <c r="AD274">
        <v>12.052000999450684</v>
      </c>
      <c r="AE274">
        <v>12.052000999450684</v>
      </c>
      <c r="AF274">
        <v>12.052000999450684</v>
      </c>
      <c r="AG274">
        <v>12.06199836730957</v>
      </c>
      <c r="AH274" s="97"/>
      <c r="AI274" s="72"/>
      <c r="AJ274" s="72"/>
      <c r="AK274" s="72"/>
      <c r="AL274" s="72"/>
      <c r="AM274" s="72"/>
      <c r="AN274" s="72"/>
      <c r="AO274" s="92"/>
      <c r="AP274" s="102"/>
      <c r="AQ274" s="72"/>
    </row>
    <row r="275" spans="1:43">
      <c r="A275" s="14" t="str">
        <f>'data organization'!S276</f>
        <v>273:17:2.44:HI</v>
      </c>
      <c r="B275">
        <v>11.912001609802246</v>
      </c>
      <c r="C275">
        <v>11.932003021240234</v>
      </c>
      <c r="D275">
        <v>11.912001609802246</v>
      </c>
      <c r="E275">
        <v>11.912001609802246</v>
      </c>
      <c r="F275">
        <v>11.912001609802246</v>
      </c>
      <c r="G275">
        <v>11.91450023651123</v>
      </c>
      <c r="H275">
        <v>11.910501480102539</v>
      </c>
      <c r="I275">
        <v>11.912001609802246</v>
      </c>
      <c r="J275">
        <v>11.932003021240234</v>
      </c>
      <c r="K275">
        <v>11.921998023986816</v>
      </c>
      <c r="L275">
        <v>11.912001609802246</v>
      </c>
      <c r="M275">
        <v>11.921998023986816</v>
      </c>
      <c r="N275">
        <v>11.912001609802246</v>
      </c>
      <c r="O275">
        <v>11.912001609802246</v>
      </c>
      <c r="P275">
        <v>11.912001609802246</v>
      </c>
      <c r="Q275">
        <v>11.909502029418945</v>
      </c>
      <c r="R275">
        <v>11.902003288269043</v>
      </c>
      <c r="S275">
        <v>11.948500633239746</v>
      </c>
      <c r="T275">
        <v>11.963996887207031</v>
      </c>
      <c r="U275">
        <v>11.921998023986816</v>
      </c>
      <c r="V275">
        <v>11.912001609802246</v>
      </c>
      <c r="W275">
        <v>11.921998023986816</v>
      </c>
      <c r="X275">
        <v>11.942000389099121</v>
      </c>
      <c r="Y275"/>
      <c r="Z275">
        <v>11.921998023986816</v>
      </c>
      <c r="AA275">
        <v>11.912001609802246</v>
      </c>
      <c r="AB275">
        <v>11.921998023986816</v>
      </c>
      <c r="AC275">
        <v>11.926501274108887</v>
      </c>
      <c r="AD275">
        <v>11.921998023986816</v>
      </c>
      <c r="AE275">
        <v>11.928503036499023</v>
      </c>
      <c r="AF275">
        <v>11.921998023986816</v>
      </c>
      <c r="AG275">
        <v>11.932003021240234</v>
      </c>
      <c r="AH275" s="97">
        <f t="shared" ref="AH275" si="436">AH272-0.02</f>
        <v>2.4399999999999991</v>
      </c>
      <c r="AI275" s="72">
        <f t="shared" ref="AI275" si="437">STDEV(B275:AG275)</f>
        <v>1.296142410963934E-2</v>
      </c>
      <c r="AJ275" s="72">
        <f t="shared" si="405"/>
        <v>11.901526257961203</v>
      </c>
      <c r="AK275" s="72">
        <f t="shared" ref="AK275" si="438">AVERAGE(B275:AG275)</f>
        <v>11.920968394125662</v>
      </c>
      <c r="AL275" s="72">
        <f t="shared" ref="AL275" si="439">AK275+1.5*AI275</f>
        <v>11.940410530290121</v>
      </c>
      <c r="AM275" s="72">
        <f>AK275-AK278</f>
        <v>0.12838945081157149</v>
      </c>
      <c r="AN275" s="72">
        <f t="shared" ref="AN275" si="440">AK275/AK617</f>
        <v>4.1113648230370456</v>
      </c>
      <c r="AO275" s="92">
        <f t="shared" ref="AO275" si="441">AN275/AO$1-1</f>
        <v>4.0685093407377693E-5</v>
      </c>
      <c r="AP275" s="102">
        <f t="shared" ref="AP275" si="442">AI275/AK275</f>
        <v>1.0872794626337896E-3</v>
      </c>
      <c r="AQ275" s="72">
        <f t="shared" ref="AQ275" si="443">MAX(B275:AG277)-MIN(B275:AG277)</f>
        <v>6.1993598937988281E-2</v>
      </c>
    </row>
    <row r="276" spans="1:43">
      <c r="A276" s="14" t="str">
        <f>'data organization'!S277</f>
        <v>274:17:2.44:LO</v>
      </c>
      <c r="B276">
        <v>11.912001609802246</v>
      </c>
      <c r="C276">
        <v>11.932003021240234</v>
      </c>
      <c r="D276">
        <v>11.912001609802246</v>
      </c>
      <c r="E276">
        <v>11.912001609802246</v>
      </c>
      <c r="F276">
        <v>11.912001609802246</v>
      </c>
      <c r="G276">
        <v>11.91450023651123</v>
      </c>
      <c r="H276">
        <v>11.910501480102539</v>
      </c>
      <c r="I276">
        <v>11.912001609802246</v>
      </c>
      <c r="J276">
        <v>11.932003021240234</v>
      </c>
      <c r="K276">
        <v>11.921998023986816</v>
      </c>
      <c r="L276">
        <v>11.912001609802246</v>
      </c>
      <c r="M276">
        <v>11.921998023986816</v>
      </c>
      <c r="N276">
        <v>11.912001609802246</v>
      </c>
      <c r="O276">
        <v>11.912001609802246</v>
      </c>
      <c r="P276">
        <v>11.912001609802246</v>
      </c>
      <c r="Q276">
        <v>11.909502029418945</v>
      </c>
      <c r="R276">
        <v>11.902003288269043</v>
      </c>
      <c r="S276">
        <v>11.948500633239746</v>
      </c>
      <c r="T276">
        <v>11.963996887207031</v>
      </c>
      <c r="U276">
        <v>11.921998023986816</v>
      </c>
      <c r="V276">
        <v>11.912001609802246</v>
      </c>
      <c r="W276">
        <v>11.921998023986816</v>
      </c>
      <c r="X276">
        <v>11.942000389099121</v>
      </c>
      <c r="Y276"/>
      <c r="Z276">
        <v>11.921998023986816</v>
      </c>
      <c r="AA276">
        <v>11.912001609802246</v>
      </c>
      <c r="AB276">
        <v>11.921998023986816</v>
      </c>
      <c r="AC276">
        <v>11.926501274108887</v>
      </c>
      <c r="AD276">
        <v>11.921998023986816</v>
      </c>
      <c r="AE276">
        <v>11.928503036499023</v>
      </c>
      <c r="AF276">
        <v>11.921998023986816</v>
      </c>
      <c r="AG276">
        <v>11.932003021240234</v>
      </c>
      <c r="AH276" s="97"/>
      <c r="AI276" s="72"/>
      <c r="AJ276" s="72"/>
      <c r="AK276" s="72"/>
      <c r="AL276" s="72"/>
      <c r="AM276" s="72"/>
      <c r="AN276" s="72"/>
      <c r="AO276" s="92"/>
      <c r="AP276" s="102"/>
      <c r="AQ276" s="72"/>
    </row>
    <row r="277" spans="1:43">
      <c r="A277" s="14" t="str">
        <f>'data organization'!S278</f>
        <v>275:17:2.44:HS</v>
      </c>
      <c r="B277">
        <v>11.912001609802246</v>
      </c>
      <c r="C277">
        <v>11.932003021240234</v>
      </c>
      <c r="D277">
        <v>11.912001609802246</v>
      </c>
      <c r="E277">
        <v>11.912001609802246</v>
      </c>
      <c r="F277">
        <v>11.912001609802246</v>
      </c>
      <c r="G277">
        <v>11.91450023651123</v>
      </c>
      <c r="H277">
        <v>11.910501480102539</v>
      </c>
      <c r="I277">
        <v>11.912001609802246</v>
      </c>
      <c r="J277">
        <v>11.932003021240234</v>
      </c>
      <c r="K277">
        <v>11.921998023986816</v>
      </c>
      <c r="L277">
        <v>11.912001609802246</v>
      </c>
      <c r="M277">
        <v>11.921998023986816</v>
      </c>
      <c r="N277">
        <v>11.912001609802246</v>
      </c>
      <c r="O277">
        <v>11.912001609802246</v>
      </c>
      <c r="P277">
        <v>11.912001609802246</v>
      </c>
      <c r="Q277">
        <v>11.909502029418945</v>
      </c>
      <c r="R277">
        <v>11.902003288269043</v>
      </c>
      <c r="S277">
        <v>11.948500633239746</v>
      </c>
      <c r="T277">
        <v>11.963996887207031</v>
      </c>
      <c r="U277">
        <v>11.921998023986816</v>
      </c>
      <c r="V277">
        <v>11.912001609802246</v>
      </c>
      <c r="W277">
        <v>11.921998023986816</v>
      </c>
      <c r="X277">
        <v>11.942000389099121</v>
      </c>
      <c r="Y277"/>
      <c r="Z277">
        <v>11.921998023986816</v>
      </c>
      <c r="AA277">
        <v>11.912001609802246</v>
      </c>
      <c r="AB277">
        <v>11.921998023986816</v>
      </c>
      <c r="AC277">
        <v>11.926501274108887</v>
      </c>
      <c r="AD277">
        <v>11.921998023986816</v>
      </c>
      <c r="AE277">
        <v>11.928503036499023</v>
      </c>
      <c r="AF277">
        <v>11.921998023986816</v>
      </c>
      <c r="AG277">
        <v>11.932003021240234</v>
      </c>
      <c r="AH277" s="97"/>
      <c r="AI277" s="72"/>
      <c r="AJ277" s="72"/>
      <c r="AK277" s="72"/>
      <c r="AL277" s="72"/>
      <c r="AM277" s="72"/>
      <c r="AN277" s="72"/>
      <c r="AO277" s="92"/>
      <c r="AP277" s="102"/>
      <c r="AQ277" s="72"/>
    </row>
    <row r="278" spans="1:43">
      <c r="A278" s="14" t="str">
        <f>'data organization'!S279</f>
        <v>276:17:2.42:HI</v>
      </c>
      <c r="B278">
        <v>11.781998634338379</v>
      </c>
      <c r="C278">
        <v>11.802000999450684</v>
      </c>
      <c r="D278">
        <v>11.784497261047363</v>
      </c>
      <c r="E278">
        <v>11.791996955871582</v>
      </c>
      <c r="F278">
        <v>11.788496017456055</v>
      </c>
      <c r="G278">
        <v>11.791996955871582</v>
      </c>
      <c r="H278">
        <v>11.781998634338379</v>
      </c>
      <c r="I278">
        <v>11.787495613098145</v>
      </c>
      <c r="J278">
        <v>11.802000999450684</v>
      </c>
      <c r="K278">
        <v>11.791996955871582</v>
      </c>
      <c r="L278">
        <v>11.782498359680176</v>
      </c>
      <c r="M278">
        <v>11.791996955871582</v>
      </c>
      <c r="N278">
        <v>11.781998634338379</v>
      </c>
      <c r="O278">
        <v>11.781998634338379</v>
      </c>
      <c r="P278">
        <v>11.784497261047363</v>
      </c>
      <c r="Q278">
        <v>11.781998634338379</v>
      </c>
      <c r="R278">
        <v>11.779499053955078</v>
      </c>
      <c r="S278">
        <v>11.81199836730957</v>
      </c>
      <c r="T278">
        <v>11.822002410888672</v>
      </c>
      <c r="U278">
        <v>11.791996955871582</v>
      </c>
      <c r="V278">
        <v>11.781998634338379</v>
      </c>
      <c r="W278">
        <v>11.791996955871582</v>
      </c>
      <c r="X278">
        <v>11.81199836730957</v>
      </c>
      <c r="Y278"/>
      <c r="Z278">
        <v>11.791996955871582</v>
      </c>
      <c r="AA278">
        <v>11.791996955871582</v>
      </c>
      <c r="AB278">
        <v>11.792497634887695</v>
      </c>
      <c r="AC278">
        <v>11.802000999450684</v>
      </c>
      <c r="AD278">
        <v>11.791996955871582</v>
      </c>
      <c r="AE278">
        <v>11.802000999450684</v>
      </c>
      <c r="AF278">
        <v>11.794497489929199</v>
      </c>
      <c r="AG278">
        <v>11.802000999450684</v>
      </c>
      <c r="AH278" s="97">
        <f t="shared" ref="AH278" si="444">AH275-0.02</f>
        <v>2.419999999999999</v>
      </c>
      <c r="AI278" s="72">
        <f t="shared" ref="AI278" si="445">STDEV(B278:AG278)</f>
        <v>1.0308697028746887E-2</v>
      </c>
      <c r="AJ278" s="72">
        <f t="shared" si="405"/>
        <v>11.777115897770971</v>
      </c>
      <c r="AK278" s="72">
        <f t="shared" ref="AK278" si="446">AVERAGE(B278:AG278)</f>
        <v>11.792578943314091</v>
      </c>
      <c r="AL278" s="72">
        <f t="shared" ref="AL278" si="447">AK278+1.5*AI278</f>
        <v>11.808041988857211</v>
      </c>
      <c r="AM278" s="72">
        <f>AK278-AK281</f>
        <v>0.1261423172489291</v>
      </c>
      <c r="AN278" s="72">
        <f t="shared" ref="AN278" si="448">AK278/AK620</f>
        <v>4.1139756043155602</v>
      </c>
      <c r="AO278" s="92">
        <f t="shared" ref="AO278" si="449">AN278/AO$1-1</f>
        <v>6.7572664548887218E-4</v>
      </c>
      <c r="AP278" s="102">
        <f t="shared" ref="AP278" si="450">AI278/AK278</f>
        <v>8.7416815933986144E-4</v>
      </c>
      <c r="AQ278" s="72">
        <f t="shared" ref="AQ278" si="451">MAX(B278:AG280)-MIN(B278:AG280)</f>
        <v>4.250335693359375E-2</v>
      </c>
    </row>
    <row r="279" spans="1:43">
      <c r="A279" s="14" t="str">
        <f>'data organization'!S280</f>
        <v>277:17:2.42:LO</v>
      </c>
      <c r="B279">
        <v>11.781998634338379</v>
      </c>
      <c r="C279">
        <v>11.802000999450684</v>
      </c>
      <c r="D279">
        <v>11.784497261047363</v>
      </c>
      <c r="E279">
        <v>11.791996955871582</v>
      </c>
      <c r="F279">
        <v>11.788496017456055</v>
      </c>
      <c r="G279">
        <v>11.791996955871582</v>
      </c>
      <c r="H279">
        <v>11.781998634338379</v>
      </c>
      <c r="I279">
        <v>11.787495613098145</v>
      </c>
      <c r="J279">
        <v>11.802000999450684</v>
      </c>
      <c r="K279">
        <v>11.791996955871582</v>
      </c>
      <c r="L279">
        <v>11.782498359680176</v>
      </c>
      <c r="M279">
        <v>11.791996955871582</v>
      </c>
      <c r="N279">
        <v>11.781998634338379</v>
      </c>
      <c r="O279">
        <v>11.781998634338379</v>
      </c>
      <c r="P279">
        <v>11.784497261047363</v>
      </c>
      <c r="Q279">
        <v>11.781998634338379</v>
      </c>
      <c r="R279">
        <v>11.779499053955078</v>
      </c>
      <c r="S279">
        <v>11.81199836730957</v>
      </c>
      <c r="T279">
        <v>11.822002410888672</v>
      </c>
      <c r="U279">
        <v>11.791996955871582</v>
      </c>
      <c r="V279">
        <v>11.781998634338379</v>
      </c>
      <c r="W279">
        <v>11.791996955871582</v>
      </c>
      <c r="X279">
        <v>11.81199836730957</v>
      </c>
      <c r="Y279"/>
      <c r="Z279">
        <v>11.791996955871582</v>
      </c>
      <c r="AA279">
        <v>11.791996955871582</v>
      </c>
      <c r="AB279">
        <v>11.792497634887695</v>
      </c>
      <c r="AC279">
        <v>11.802000999450684</v>
      </c>
      <c r="AD279">
        <v>11.791996955871582</v>
      </c>
      <c r="AE279">
        <v>11.802000999450684</v>
      </c>
      <c r="AF279">
        <v>11.794497489929199</v>
      </c>
      <c r="AG279">
        <v>11.802000999450684</v>
      </c>
      <c r="AH279" s="97"/>
      <c r="AI279" s="72"/>
      <c r="AJ279" s="72"/>
      <c r="AK279" s="72"/>
      <c r="AL279" s="72"/>
      <c r="AM279" s="72"/>
      <c r="AN279" s="72"/>
      <c r="AO279" s="92"/>
      <c r="AP279" s="102"/>
      <c r="AQ279" s="72"/>
    </row>
    <row r="280" spans="1:43">
      <c r="A280" s="14" t="str">
        <f>'data organization'!S281</f>
        <v>278:17:2.42:HS</v>
      </c>
      <c r="B280">
        <v>11.781998634338379</v>
      </c>
      <c r="C280">
        <v>11.802000999450684</v>
      </c>
      <c r="D280">
        <v>11.784497261047363</v>
      </c>
      <c r="E280">
        <v>11.791996955871582</v>
      </c>
      <c r="F280">
        <v>11.788496017456055</v>
      </c>
      <c r="G280">
        <v>11.791996955871582</v>
      </c>
      <c r="H280">
        <v>11.781998634338379</v>
      </c>
      <c r="I280">
        <v>11.787495613098145</v>
      </c>
      <c r="J280">
        <v>11.802000999450684</v>
      </c>
      <c r="K280">
        <v>11.791996955871582</v>
      </c>
      <c r="L280">
        <v>11.782498359680176</v>
      </c>
      <c r="M280">
        <v>11.791996955871582</v>
      </c>
      <c r="N280">
        <v>11.781998634338379</v>
      </c>
      <c r="O280">
        <v>11.781998634338379</v>
      </c>
      <c r="P280">
        <v>11.784497261047363</v>
      </c>
      <c r="Q280">
        <v>11.781998634338379</v>
      </c>
      <c r="R280">
        <v>11.779499053955078</v>
      </c>
      <c r="S280">
        <v>11.81199836730957</v>
      </c>
      <c r="T280">
        <v>11.822002410888672</v>
      </c>
      <c r="U280">
        <v>11.791996955871582</v>
      </c>
      <c r="V280">
        <v>11.781998634338379</v>
      </c>
      <c r="W280">
        <v>11.791996955871582</v>
      </c>
      <c r="X280">
        <v>11.81199836730957</v>
      </c>
      <c r="Y280"/>
      <c r="Z280">
        <v>11.791996955871582</v>
      </c>
      <c r="AA280">
        <v>11.791996955871582</v>
      </c>
      <c r="AB280">
        <v>11.792497634887695</v>
      </c>
      <c r="AC280">
        <v>11.802000999450684</v>
      </c>
      <c r="AD280">
        <v>11.791996955871582</v>
      </c>
      <c r="AE280">
        <v>11.802000999450684</v>
      </c>
      <c r="AF280">
        <v>11.794497489929199</v>
      </c>
      <c r="AG280">
        <v>11.802000999450684</v>
      </c>
      <c r="AH280" s="97"/>
      <c r="AI280" s="72"/>
      <c r="AJ280" s="72"/>
      <c r="AK280" s="72"/>
      <c r="AL280" s="72"/>
      <c r="AM280" s="72"/>
      <c r="AN280" s="72"/>
      <c r="AO280" s="92"/>
      <c r="AP280" s="102"/>
      <c r="AQ280" s="72"/>
    </row>
    <row r="281" spans="1:43">
      <c r="A281" s="14" t="str">
        <f>'data organization'!S282</f>
        <v>279:17:2.4:HI</v>
      </c>
      <c r="B281">
        <v>11.652003288269043</v>
      </c>
      <c r="C281">
        <v>11.679502487182617</v>
      </c>
      <c r="D281">
        <v>11.662001609802246</v>
      </c>
      <c r="E281">
        <v>11.662001609802246</v>
      </c>
      <c r="F281">
        <v>11.662001609802246</v>
      </c>
      <c r="G281">
        <v>11.662001609802246</v>
      </c>
      <c r="H281">
        <v>11.652003288269043</v>
      </c>
      <c r="I281">
        <v>11.662001609802246</v>
      </c>
      <c r="J281">
        <v>11.671998023986816</v>
      </c>
      <c r="K281">
        <v>11.662001609802246</v>
      </c>
      <c r="L281">
        <v>11.659502029418945</v>
      </c>
      <c r="M281">
        <v>11.668997764587402</v>
      </c>
      <c r="N281">
        <v>11.652003288269043</v>
      </c>
      <c r="O281">
        <v>11.661001205444336</v>
      </c>
      <c r="P281">
        <v>11.659502029418945</v>
      </c>
      <c r="Q281">
        <v>11.652003288269043</v>
      </c>
      <c r="R281">
        <v>11.652003288269043</v>
      </c>
      <c r="S281">
        <v>11.695002555847168</v>
      </c>
      <c r="T281">
        <v>11.710000991821289</v>
      </c>
      <c r="U281">
        <v>11.662001609802246</v>
      </c>
      <c r="V281">
        <v>11.662001609802246</v>
      </c>
      <c r="W281">
        <v>11.662001609802246</v>
      </c>
      <c r="X281">
        <v>11.688503265380859</v>
      </c>
      <c r="Y281"/>
      <c r="Z281">
        <v>11.662001609802246</v>
      </c>
      <c r="AA281">
        <v>11.662001609802246</v>
      </c>
      <c r="AB281">
        <v>11.671998023986816</v>
      </c>
      <c r="AC281">
        <v>11.671998023986816</v>
      </c>
      <c r="AD281">
        <v>11.663500785827637</v>
      </c>
      <c r="AE281">
        <v>11.671998023986816</v>
      </c>
      <c r="AF281">
        <v>11.671998023986816</v>
      </c>
      <c r="AG281">
        <v>11.671998023986816</v>
      </c>
      <c r="AH281" s="97">
        <f t="shared" ref="AH281" si="452">AH278-0.02</f>
        <v>2.399999999999999</v>
      </c>
      <c r="AI281" s="72">
        <f t="shared" ref="AI281" si="453">STDEV(B281:AG281)</f>
        <v>1.2852967744245984E-2</v>
      </c>
      <c r="AJ281" s="72">
        <f t="shared" si="405"/>
        <v>11.647157174448793</v>
      </c>
      <c r="AK281" s="72">
        <f t="shared" ref="AK281" si="454">AVERAGE(B281:AG281)</f>
        <v>11.666436626065162</v>
      </c>
      <c r="AL281" s="72">
        <f t="shared" ref="AL281" si="455">AK281+1.5*AI281</f>
        <v>11.68571607768153</v>
      </c>
      <c r="AM281" s="72">
        <f>AK281-AK284</f>
        <v>0.13074425728090233</v>
      </c>
      <c r="AN281" s="72">
        <f t="shared" ref="AN281" si="456">AK281/AK623</f>
        <v>4.1159409787139829</v>
      </c>
      <c r="AO281" s="92">
        <f t="shared" ref="AO281" si="457">AN281/AO$1-1</f>
        <v>1.153780635942514E-3</v>
      </c>
      <c r="AP281" s="102">
        <f t="shared" ref="AP281" si="458">AI281/AK281</f>
        <v>1.1017046726615627E-3</v>
      </c>
      <c r="AQ281" s="72">
        <f t="shared" ref="AQ281" si="459">MAX(B281:AG283)-MIN(B281:AG283)</f>
        <v>5.7997703552246094E-2</v>
      </c>
    </row>
    <row r="282" spans="1:43">
      <c r="A282" s="14" t="str">
        <f>'data organization'!S283</f>
        <v>280:17:2.4:LO</v>
      </c>
      <c r="B282">
        <v>11.652003288269043</v>
      </c>
      <c r="C282">
        <v>11.679502487182617</v>
      </c>
      <c r="D282">
        <v>11.662001609802246</v>
      </c>
      <c r="E282">
        <v>11.662001609802246</v>
      </c>
      <c r="F282">
        <v>11.662001609802246</v>
      </c>
      <c r="G282">
        <v>11.662001609802246</v>
      </c>
      <c r="H282">
        <v>11.652003288269043</v>
      </c>
      <c r="I282">
        <v>11.662001609802246</v>
      </c>
      <c r="J282">
        <v>11.671998023986816</v>
      </c>
      <c r="K282">
        <v>11.662001609802246</v>
      </c>
      <c r="L282">
        <v>11.659502029418945</v>
      </c>
      <c r="M282">
        <v>11.668997764587402</v>
      </c>
      <c r="N282">
        <v>11.652003288269043</v>
      </c>
      <c r="O282">
        <v>11.661001205444336</v>
      </c>
      <c r="P282">
        <v>11.659502029418945</v>
      </c>
      <c r="Q282">
        <v>11.652003288269043</v>
      </c>
      <c r="R282">
        <v>11.652003288269043</v>
      </c>
      <c r="S282">
        <v>11.695002555847168</v>
      </c>
      <c r="T282">
        <v>11.710000991821289</v>
      </c>
      <c r="U282">
        <v>11.662001609802246</v>
      </c>
      <c r="V282">
        <v>11.662001609802246</v>
      </c>
      <c r="W282">
        <v>11.662001609802246</v>
      </c>
      <c r="X282">
        <v>11.688503265380859</v>
      </c>
      <c r="Y282"/>
      <c r="Z282">
        <v>11.662001609802246</v>
      </c>
      <c r="AA282">
        <v>11.662001609802246</v>
      </c>
      <c r="AB282">
        <v>11.671998023986816</v>
      </c>
      <c r="AC282">
        <v>11.671998023986816</v>
      </c>
      <c r="AD282">
        <v>11.663500785827637</v>
      </c>
      <c r="AE282">
        <v>11.671998023986816</v>
      </c>
      <c r="AF282">
        <v>11.671998023986816</v>
      </c>
      <c r="AG282">
        <v>11.671998023986816</v>
      </c>
      <c r="AH282" s="97"/>
      <c r="AI282" s="72"/>
      <c r="AJ282" s="72"/>
      <c r="AK282" s="72"/>
      <c r="AL282" s="72"/>
      <c r="AM282" s="72"/>
      <c r="AN282" s="72"/>
      <c r="AO282" s="92"/>
      <c r="AP282" s="102"/>
      <c r="AQ282" s="72"/>
    </row>
    <row r="283" spans="1:43">
      <c r="A283" s="14" t="str">
        <f>'data organization'!S284</f>
        <v>281:17:2.4:HS</v>
      </c>
      <c r="B283">
        <v>11.652003288269043</v>
      </c>
      <c r="C283">
        <v>11.679502487182617</v>
      </c>
      <c r="D283">
        <v>11.662001609802246</v>
      </c>
      <c r="E283">
        <v>11.662001609802246</v>
      </c>
      <c r="F283">
        <v>11.662001609802246</v>
      </c>
      <c r="G283">
        <v>11.662001609802246</v>
      </c>
      <c r="H283">
        <v>11.652003288269043</v>
      </c>
      <c r="I283">
        <v>11.662001609802246</v>
      </c>
      <c r="J283">
        <v>11.671998023986816</v>
      </c>
      <c r="K283">
        <v>11.662001609802246</v>
      </c>
      <c r="L283">
        <v>11.659502029418945</v>
      </c>
      <c r="M283">
        <v>11.668997764587402</v>
      </c>
      <c r="N283">
        <v>11.652003288269043</v>
      </c>
      <c r="O283">
        <v>11.661001205444336</v>
      </c>
      <c r="P283">
        <v>11.659502029418945</v>
      </c>
      <c r="Q283">
        <v>11.652003288269043</v>
      </c>
      <c r="R283">
        <v>11.652003288269043</v>
      </c>
      <c r="S283">
        <v>11.695002555847168</v>
      </c>
      <c r="T283">
        <v>11.710000991821289</v>
      </c>
      <c r="U283">
        <v>11.662001609802246</v>
      </c>
      <c r="V283">
        <v>11.662001609802246</v>
      </c>
      <c r="W283">
        <v>11.662001609802246</v>
      </c>
      <c r="X283">
        <v>11.688503265380859</v>
      </c>
      <c r="Y283"/>
      <c r="Z283">
        <v>11.662001609802246</v>
      </c>
      <c r="AA283">
        <v>11.662001609802246</v>
      </c>
      <c r="AB283">
        <v>11.671998023986816</v>
      </c>
      <c r="AC283">
        <v>11.671998023986816</v>
      </c>
      <c r="AD283">
        <v>11.663500785827637</v>
      </c>
      <c r="AE283">
        <v>11.671998023986816</v>
      </c>
      <c r="AF283">
        <v>11.671998023986816</v>
      </c>
      <c r="AG283">
        <v>11.671998023986816</v>
      </c>
      <c r="AH283" s="97"/>
      <c r="AI283" s="72"/>
      <c r="AJ283" s="72"/>
      <c r="AK283" s="72"/>
      <c r="AL283" s="72"/>
      <c r="AM283" s="72"/>
      <c r="AN283" s="72"/>
      <c r="AO283" s="92"/>
      <c r="AP283" s="102"/>
      <c r="AQ283" s="72"/>
    </row>
    <row r="284" spans="1:43">
      <c r="A284" s="14" t="str">
        <f>'data organization'!S285</f>
        <v>282:17:2.38:HI</v>
      </c>
      <c r="B284">
        <v>11.522002220153809</v>
      </c>
      <c r="C284">
        <v>11.544497489929199</v>
      </c>
      <c r="D284">
        <v>11.531998634338379</v>
      </c>
      <c r="E284">
        <v>11.531998634338379</v>
      </c>
      <c r="F284">
        <v>11.531998634338379</v>
      </c>
      <c r="G284">
        <v>11.531998634338379</v>
      </c>
      <c r="H284">
        <v>11.522002220153809</v>
      </c>
      <c r="I284">
        <v>11.531998634338379</v>
      </c>
      <c r="J284">
        <v>11.541996955871582</v>
      </c>
      <c r="K284">
        <v>11.531998634338379</v>
      </c>
      <c r="L284">
        <v>11.531998634338379</v>
      </c>
      <c r="M284">
        <v>11.541496276855469</v>
      </c>
      <c r="N284">
        <v>11.524500846862793</v>
      </c>
      <c r="O284">
        <v>11.531998634338379</v>
      </c>
      <c r="P284">
        <v>11.531998634338379</v>
      </c>
      <c r="Q284">
        <v>11.522002220153809</v>
      </c>
      <c r="R284">
        <v>11.522002220153809</v>
      </c>
      <c r="S284">
        <v>11.552000999450684</v>
      </c>
      <c r="T284">
        <v>11.56199836730957</v>
      </c>
      <c r="U284">
        <v>11.531998634338379</v>
      </c>
      <c r="V284">
        <v>11.531998634338379</v>
      </c>
      <c r="W284">
        <v>11.531998634338379</v>
      </c>
      <c r="X284">
        <v>11.552000999450684</v>
      </c>
      <c r="Y284"/>
      <c r="Z284">
        <v>11.531998634338379</v>
      </c>
      <c r="AA284">
        <v>11.531998634338379</v>
      </c>
      <c r="AB284">
        <v>11.541996955871582</v>
      </c>
      <c r="AC284">
        <v>11.541996955871582</v>
      </c>
      <c r="AD284">
        <v>11.541996955871582</v>
      </c>
      <c r="AE284">
        <v>11.541996955871582</v>
      </c>
      <c r="AF284">
        <v>11.541996955871582</v>
      </c>
      <c r="AG284">
        <v>11.541996955871582</v>
      </c>
      <c r="AH284" s="97">
        <f t="shared" ref="AH284" si="460">AH281-0.02</f>
        <v>2.379999999999999</v>
      </c>
      <c r="AI284" s="72">
        <f t="shared" ref="AI284" si="461">STDEV(B284:AG284)</f>
        <v>9.4504690213704275E-3</v>
      </c>
      <c r="AJ284" s="72">
        <f t="shared" si="405"/>
        <v>11.521516665252204</v>
      </c>
      <c r="AK284" s="72">
        <f t="shared" ref="AK284" si="462">AVERAGE(B284:AG284)</f>
        <v>11.535692368784259</v>
      </c>
      <c r="AL284" s="72">
        <f t="shared" ref="AL284" si="463">AK284+1.5*AI284</f>
        <v>11.549868072316315</v>
      </c>
      <c r="AM284" s="72">
        <f>AK284-AK287</f>
        <v>0.13023908676639806</v>
      </c>
      <c r="AN284" s="72">
        <f t="shared" ref="AN284" si="464">AK284/AK626</f>
        <v>4.1149587809261297</v>
      </c>
      <c r="AO284" s="92">
        <f t="shared" ref="AO284" si="465">AN284/AO$1-1</f>
        <v>9.1487268421852619E-4</v>
      </c>
      <c r="AP284" s="102">
        <f t="shared" ref="AP284" si="466">AI284/AK284</f>
        <v>8.1923726112387719E-4</v>
      </c>
      <c r="AQ284" s="72">
        <f t="shared" ref="AQ284" si="467">MAX(B284:AG286)-MIN(B284:AG286)</f>
        <v>3.9996147155761719E-2</v>
      </c>
    </row>
    <row r="285" spans="1:43">
      <c r="A285" s="14" t="str">
        <f>'data organization'!S286</f>
        <v>283:17:2.38:LO</v>
      </c>
      <c r="B285">
        <v>11.522002220153809</v>
      </c>
      <c r="C285">
        <v>11.544497489929199</v>
      </c>
      <c r="D285">
        <v>11.531998634338379</v>
      </c>
      <c r="E285">
        <v>11.531998634338379</v>
      </c>
      <c r="F285">
        <v>11.531998634338379</v>
      </c>
      <c r="G285">
        <v>11.531998634338379</v>
      </c>
      <c r="H285">
        <v>11.522002220153809</v>
      </c>
      <c r="I285">
        <v>11.531998634338379</v>
      </c>
      <c r="J285">
        <v>11.541996955871582</v>
      </c>
      <c r="K285">
        <v>11.531998634338379</v>
      </c>
      <c r="L285">
        <v>11.531998634338379</v>
      </c>
      <c r="M285">
        <v>11.541496276855469</v>
      </c>
      <c r="N285">
        <v>11.524500846862793</v>
      </c>
      <c r="O285">
        <v>11.531998634338379</v>
      </c>
      <c r="P285">
        <v>11.531998634338379</v>
      </c>
      <c r="Q285">
        <v>11.522002220153809</v>
      </c>
      <c r="R285">
        <v>11.522002220153809</v>
      </c>
      <c r="S285">
        <v>11.552000999450684</v>
      </c>
      <c r="T285">
        <v>11.56199836730957</v>
      </c>
      <c r="U285">
        <v>11.531998634338379</v>
      </c>
      <c r="V285">
        <v>11.531998634338379</v>
      </c>
      <c r="W285">
        <v>11.531998634338379</v>
      </c>
      <c r="X285">
        <v>11.552000999450684</v>
      </c>
      <c r="Y285"/>
      <c r="Z285">
        <v>11.531998634338379</v>
      </c>
      <c r="AA285">
        <v>11.531998634338379</v>
      </c>
      <c r="AB285">
        <v>11.541996955871582</v>
      </c>
      <c r="AC285">
        <v>11.541996955871582</v>
      </c>
      <c r="AD285">
        <v>11.541996955871582</v>
      </c>
      <c r="AE285">
        <v>11.541996955871582</v>
      </c>
      <c r="AF285">
        <v>11.541996955871582</v>
      </c>
      <c r="AG285">
        <v>11.541996955871582</v>
      </c>
      <c r="AH285" s="97"/>
      <c r="AI285" s="72"/>
      <c r="AJ285" s="72"/>
      <c r="AK285" s="72"/>
      <c r="AL285" s="72"/>
      <c r="AM285" s="72"/>
      <c r="AN285" s="72"/>
      <c r="AO285" s="92"/>
      <c r="AP285" s="102"/>
      <c r="AQ285" s="72"/>
    </row>
    <row r="286" spans="1:43">
      <c r="A286" s="14" t="str">
        <f>'data organization'!S287</f>
        <v>284:17:2.38:HS</v>
      </c>
      <c r="B286">
        <v>11.522002220153809</v>
      </c>
      <c r="C286">
        <v>11.544497489929199</v>
      </c>
      <c r="D286">
        <v>11.531998634338379</v>
      </c>
      <c r="E286">
        <v>11.531998634338379</v>
      </c>
      <c r="F286">
        <v>11.531998634338379</v>
      </c>
      <c r="G286">
        <v>11.531998634338379</v>
      </c>
      <c r="H286">
        <v>11.522002220153809</v>
      </c>
      <c r="I286">
        <v>11.531998634338379</v>
      </c>
      <c r="J286">
        <v>11.541996955871582</v>
      </c>
      <c r="K286">
        <v>11.531998634338379</v>
      </c>
      <c r="L286">
        <v>11.531998634338379</v>
      </c>
      <c r="M286">
        <v>11.541496276855469</v>
      </c>
      <c r="N286">
        <v>11.524500846862793</v>
      </c>
      <c r="O286">
        <v>11.531998634338379</v>
      </c>
      <c r="P286">
        <v>11.531998634338379</v>
      </c>
      <c r="Q286">
        <v>11.522002220153809</v>
      </c>
      <c r="R286">
        <v>11.522002220153809</v>
      </c>
      <c r="S286">
        <v>11.552000999450684</v>
      </c>
      <c r="T286">
        <v>11.56199836730957</v>
      </c>
      <c r="U286">
        <v>11.531998634338379</v>
      </c>
      <c r="V286">
        <v>11.531998634338379</v>
      </c>
      <c r="W286">
        <v>11.531998634338379</v>
      </c>
      <c r="X286">
        <v>11.552000999450684</v>
      </c>
      <c r="Y286"/>
      <c r="Z286">
        <v>11.531998634338379</v>
      </c>
      <c r="AA286">
        <v>11.531998634338379</v>
      </c>
      <c r="AB286">
        <v>11.541996955871582</v>
      </c>
      <c r="AC286">
        <v>11.541996955871582</v>
      </c>
      <c r="AD286">
        <v>11.541996955871582</v>
      </c>
      <c r="AE286">
        <v>11.541996955871582</v>
      </c>
      <c r="AF286">
        <v>11.541996955871582</v>
      </c>
      <c r="AG286">
        <v>11.541996955871582</v>
      </c>
      <c r="AH286" s="97"/>
      <c r="AI286" s="72"/>
      <c r="AJ286" s="72"/>
      <c r="AK286" s="72"/>
      <c r="AL286" s="72"/>
      <c r="AM286" s="72"/>
      <c r="AN286" s="72"/>
      <c r="AO286" s="92"/>
      <c r="AP286" s="102"/>
      <c r="AQ286" s="72"/>
    </row>
    <row r="287" spans="1:43">
      <c r="A287" s="14" t="str">
        <f>'data organization'!S288</f>
        <v>285:17:2.36:HI</v>
      </c>
      <c r="B287">
        <v>11.391999244689941</v>
      </c>
      <c r="C287">
        <v>11.419499397277832</v>
      </c>
      <c r="D287">
        <v>11.402003288269043</v>
      </c>
      <c r="E287">
        <v>11.40150260925293</v>
      </c>
      <c r="F287">
        <v>11.402003288269043</v>
      </c>
      <c r="G287">
        <v>11.402003288269043</v>
      </c>
      <c r="H287">
        <v>11.391999244689941</v>
      </c>
      <c r="I287">
        <v>11.402003288269043</v>
      </c>
      <c r="J287">
        <v>11.412001609802246</v>
      </c>
      <c r="K287">
        <v>11.402003288269043</v>
      </c>
      <c r="L287">
        <v>11.402003288269043</v>
      </c>
      <c r="M287">
        <v>11.406001091003418</v>
      </c>
      <c r="N287">
        <v>11.391999244689941</v>
      </c>
      <c r="O287">
        <v>11.402003288269043</v>
      </c>
      <c r="P287">
        <v>11.402003288269043</v>
      </c>
      <c r="Q287">
        <v>11.391999244689941</v>
      </c>
      <c r="R287">
        <v>11.391999244689941</v>
      </c>
      <c r="S287">
        <v>11.421998023986816</v>
      </c>
      <c r="T287">
        <v>11.424500465393066</v>
      </c>
      <c r="U287">
        <v>11.402003288269043</v>
      </c>
      <c r="V287">
        <v>11.402003288269043</v>
      </c>
      <c r="W287">
        <v>11.402003288269043</v>
      </c>
      <c r="X287">
        <v>11.429999351501465</v>
      </c>
      <c r="Y287"/>
      <c r="Z287">
        <v>11.402003288269043</v>
      </c>
      <c r="AA287">
        <v>11.402003288269043</v>
      </c>
      <c r="AB287">
        <v>11.412001609802246</v>
      </c>
      <c r="AC287">
        <v>11.412001609802246</v>
      </c>
      <c r="AD287">
        <v>11.407502174377441</v>
      </c>
      <c r="AE287">
        <v>11.412001609802246</v>
      </c>
      <c r="AF287">
        <v>11.412001609802246</v>
      </c>
      <c r="AG287">
        <v>11.412001609802246</v>
      </c>
      <c r="AH287" s="97">
        <f t="shared" ref="AH287" si="468">AH284-0.02</f>
        <v>2.359999999999999</v>
      </c>
      <c r="AI287" s="72">
        <f t="shared" ref="AI287" si="469">STDEV(B287:AG287)</f>
        <v>9.6150984640909799E-3</v>
      </c>
      <c r="AJ287" s="72">
        <f t="shared" si="405"/>
        <v>11.391030634321725</v>
      </c>
      <c r="AK287" s="72">
        <f t="shared" ref="AK287" si="470">AVERAGE(B287:AG287)</f>
        <v>11.405453282017861</v>
      </c>
      <c r="AL287" s="72">
        <f t="shared" ref="AL287" si="471">AK287+1.5*AI287</f>
        <v>11.419875929713998</v>
      </c>
      <c r="AM287" s="72">
        <f>AK287-AK290</f>
        <v>0.13153365350538593</v>
      </c>
      <c r="AN287" s="72">
        <f t="shared" ref="AN287" si="472">AK287/AK629</f>
        <v>4.113588420759231</v>
      </c>
      <c r="AO287" s="92">
        <f t="shared" ref="AO287" si="473">AN287/AO$1-1</f>
        <v>5.8154884186545353E-4</v>
      </c>
      <c r="AP287" s="102">
        <f t="shared" ref="AP287" si="474">AI287/AK287</f>
        <v>8.4302642133920254E-4</v>
      </c>
      <c r="AQ287" s="72">
        <f t="shared" ref="AQ287" si="475">MAX(B287:AG289)-MIN(B287:AG289)</f>
        <v>3.8000106811523438E-2</v>
      </c>
    </row>
    <row r="288" spans="1:43">
      <c r="A288" s="14" t="str">
        <f>'data organization'!S289</f>
        <v>286:17:2.36:LO</v>
      </c>
      <c r="B288">
        <v>11.391999244689941</v>
      </c>
      <c r="C288">
        <v>11.419499397277832</v>
      </c>
      <c r="D288">
        <v>11.402003288269043</v>
      </c>
      <c r="E288">
        <v>11.40150260925293</v>
      </c>
      <c r="F288">
        <v>11.402003288269043</v>
      </c>
      <c r="G288">
        <v>11.402003288269043</v>
      </c>
      <c r="H288">
        <v>11.391999244689941</v>
      </c>
      <c r="I288">
        <v>11.402003288269043</v>
      </c>
      <c r="J288">
        <v>11.412001609802246</v>
      </c>
      <c r="K288">
        <v>11.402003288269043</v>
      </c>
      <c r="L288">
        <v>11.402003288269043</v>
      </c>
      <c r="M288">
        <v>11.406001091003418</v>
      </c>
      <c r="N288">
        <v>11.391999244689941</v>
      </c>
      <c r="O288">
        <v>11.402003288269043</v>
      </c>
      <c r="P288">
        <v>11.402003288269043</v>
      </c>
      <c r="Q288">
        <v>11.391999244689941</v>
      </c>
      <c r="R288">
        <v>11.391999244689941</v>
      </c>
      <c r="S288">
        <v>11.421998023986816</v>
      </c>
      <c r="T288">
        <v>11.424500465393066</v>
      </c>
      <c r="U288">
        <v>11.402003288269043</v>
      </c>
      <c r="V288">
        <v>11.402003288269043</v>
      </c>
      <c r="W288">
        <v>11.402003288269043</v>
      </c>
      <c r="X288">
        <v>11.429999351501465</v>
      </c>
      <c r="Y288"/>
      <c r="Z288">
        <v>11.402003288269043</v>
      </c>
      <c r="AA288">
        <v>11.402003288269043</v>
      </c>
      <c r="AB288">
        <v>11.412001609802246</v>
      </c>
      <c r="AC288">
        <v>11.412001609802246</v>
      </c>
      <c r="AD288">
        <v>11.407502174377441</v>
      </c>
      <c r="AE288">
        <v>11.412001609802246</v>
      </c>
      <c r="AF288">
        <v>11.412001609802246</v>
      </c>
      <c r="AG288">
        <v>11.412001609802246</v>
      </c>
      <c r="AH288" s="97"/>
      <c r="AI288" s="72"/>
      <c r="AJ288" s="72"/>
      <c r="AK288" s="72"/>
      <c r="AL288" s="72"/>
      <c r="AM288" s="72"/>
      <c r="AN288" s="72"/>
      <c r="AO288" s="92"/>
      <c r="AP288" s="102"/>
      <c r="AQ288" s="72"/>
    </row>
    <row r="289" spans="1:43">
      <c r="A289" s="14" t="str">
        <f>'data organization'!S290</f>
        <v>287:17:2.36:HS</v>
      </c>
      <c r="B289">
        <v>11.391999244689941</v>
      </c>
      <c r="C289">
        <v>11.419499397277832</v>
      </c>
      <c r="D289">
        <v>11.402003288269043</v>
      </c>
      <c r="E289">
        <v>11.40150260925293</v>
      </c>
      <c r="F289">
        <v>11.402003288269043</v>
      </c>
      <c r="G289">
        <v>11.402003288269043</v>
      </c>
      <c r="H289">
        <v>11.391999244689941</v>
      </c>
      <c r="I289">
        <v>11.402003288269043</v>
      </c>
      <c r="J289">
        <v>11.412001609802246</v>
      </c>
      <c r="K289">
        <v>11.402003288269043</v>
      </c>
      <c r="L289">
        <v>11.402003288269043</v>
      </c>
      <c r="M289">
        <v>11.406001091003418</v>
      </c>
      <c r="N289">
        <v>11.391999244689941</v>
      </c>
      <c r="O289">
        <v>11.402003288269043</v>
      </c>
      <c r="P289">
        <v>11.402003288269043</v>
      </c>
      <c r="Q289">
        <v>11.391999244689941</v>
      </c>
      <c r="R289">
        <v>11.391999244689941</v>
      </c>
      <c r="S289">
        <v>11.421998023986816</v>
      </c>
      <c r="T289">
        <v>11.424500465393066</v>
      </c>
      <c r="U289">
        <v>11.402003288269043</v>
      </c>
      <c r="V289">
        <v>11.402003288269043</v>
      </c>
      <c r="W289">
        <v>11.402003288269043</v>
      </c>
      <c r="X289">
        <v>11.429999351501465</v>
      </c>
      <c r="Y289"/>
      <c r="Z289">
        <v>11.402003288269043</v>
      </c>
      <c r="AA289">
        <v>11.402003288269043</v>
      </c>
      <c r="AB289">
        <v>11.412001609802246</v>
      </c>
      <c r="AC289">
        <v>11.412001609802246</v>
      </c>
      <c r="AD289">
        <v>11.407502174377441</v>
      </c>
      <c r="AE289">
        <v>11.412001609802246</v>
      </c>
      <c r="AF289">
        <v>11.412001609802246</v>
      </c>
      <c r="AG289">
        <v>11.412001609802246</v>
      </c>
      <c r="AH289" s="97"/>
      <c r="AI289" s="72"/>
      <c r="AJ289" s="72"/>
      <c r="AK289" s="72"/>
      <c r="AL289" s="72"/>
      <c r="AM289" s="72"/>
      <c r="AN289" s="72"/>
      <c r="AO289" s="92"/>
      <c r="AP289" s="102"/>
      <c r="AQ289" s="72"/>
    </row>
    <row r="290" spans="1:43">
      <c r="A290" s="14" t="str">
        <f>'data organization'!S291</f>
        <v>288:17:2.34:HI</v>
      </c>
      <c r="B290">
        <v>11.260997772216797</v>
      </c>
      <c r="C290">
        <v>11.281998634338379</v>
      </c>
      <c r="D290">
        <v>11.269502639770508</v>
      </c>
      <c r="E290">
        <v>11.266501426696777</v>
      </c>
      <c r="F290">
        <v>11.272002220153809</v>
      </c>
      <c r="G290">
        <v>11.272002220153809</v>
      </c>
      <c r="H290">
        <v>11.261997222900391</v>
      </c>
      <c r="I290">
        <v>11.272002220153809</v>
      </c>
      <c r="J290">
        <v>11.281998634338379</v>
      </c>
      <c r="K290">
        <v>11.272002220153809</v>
      </c>
      <c r="L290">
        <v>11.269502639770508</v>
      </c>
      <c r="M290">
        <v>11.272002220153809</v>
      </c>
      <c r="N290">
        <v>11.261997222900391</v>
      </c>
      <c r="O290">
        <v>11.272002220153809</v>
      </c>
      <c r="P290">
        <v>11.272002220153809</v>
      </c>
      <c r="Q290">
        <v>11.261997222900391</v>
      </c>
      <c r="R290">
        <v>11.261997222900391</v>
      </c>
      <c r="S290">
        <v>11.288998603820801</v>
      </c>
      <c r="T290">
        <v>11.29899787902832</v>
      </c>
      <c r="U290">
        <v>11.272002220153809</v>
      </c>
      <c r="V290">
        <v>11.272002220153809</v>
      </c>
      <c r="W290">
        <v>11.272002220153809</v>
      </c>
      <c r="X290">
        <v>11.281998634338379</v>
      </c>
      <c r="Y290"/>
      <c r="Z290">
        <v>11.272002220153809</v>
      </c>
      <c r="AA290">
        <v>11.272002220153809</v>
      </c>
      <c r="AB290">
        <v>11.281998634338379</v>
      </c>
      <c r="AC290">
        <v>11.281998634338379</v>
      </c>
      <c r="AD290">
        <v>11.277000427246094</v>
      </c>
      <c r="AE290">
        <v>11.281998634338379</v>
      </c>
      <c r="AF290">
        <v>11.274001121520996</v>
      </c>
      <c r="AG290">
        <v>11.281998634338379</v>
      </c>
      <c r="AH290" s="97">
        <f t="shared" ref="AH290" si="476">AH287-0.02</f>
        <v>2.339999999999999</v>
      </c>
      <c r="AI290" s="72">
        <f t="shared" ref="AI290" si="477">STDEV(B290:AG290)</f>
        <v>8.5564801966263732E-3</v>
      </c>
      <c r="AJ290" s="72">
        <f t="shared" si="405"/>
        <v>11.261084908217535</v>
      </c>
      <c r="AK290" s="72">
        <f t="shared" ref="AK290" si="478">AVERAGE(B290:AG290)</f>
        <v>11.273919628512475</v>
      </c>
      <c r="AL290" s="72">
        <f t="shared" ref="AL290" si="479">AK290+1.5*AI290</f>
        <v>11.286754348807415</v>
      </c>
      <c r="AM290" s="72">
        <f>AK290-AK293</f>
        <v>0.13430586168843028</v>
      </c>
      <c r="AN290" s="72">
        <f t="shared" ref="AN290" si="480">AK290/AK632</f>
        <v>4.111615918272026</v>
      </c>
      <c r="AO290" s="92">
        <f t="shared" ref="AO290" si="481">AN290/AO$1-1</f>
        <v>1.0176102843661994E-4</v>
      </c>
      <c r="AP290" s="102">
        <f t="shared" ref="AP290" si="482">AI290/AK290</f>
        <v>7.5896231998909042E-4</v>
      </c>
      <c r="AQ290" s="72">
        <f t="shared" ref="AQ290" si="483">MAX(B290:AG292)-MIN(B290:AG292)</f>
        <v>3.8000106811523438E-2</v>
      </c>
    </row>
    <row r="291" spans="1:43">
      <c r="A291" s="14" t="str">
        <f>'data organization'!S292</f>
        <v>289:17:2.34:LO</v>
      </c>
      <c r="B291">
        <v>11.260997772216797</v>
      </c>
      <c r="C291">
        <v>11.281998634338379</v>
      </c>
      <c r="D291">
        <v>11.269502639770508</v>
      </c>
      <c r="E291">
        <v>11.266501426696777</v>
      </c>
      <c r="F291">
        <v>11.272002220153809</v>
      </c>
      <c r="G291">
        <v>11.272002220153809</v>
      </c>
      <c r="H291">
        <v>11.261997222900391</v>
      </c>
      <c r="I291">
        <v>11.272002220153809</v>
      </c>
      <c r="J291">
        <v>11.281998634338379</v>
      </c>
      <c r="K291">
        <v>11.272002220153809</v>
      </c>
      <c r="L291">
        <v>11.269502639770508</v>
      </c>
      <c r="M291">
        <v>11.272002220153809</v>
      </c>
      <c r="N291">
        <v>11.261997222900391</v>
      </c>
      <c r="O291">
        <v>11.272002220153809</v>
      </c>
      <c r="P291">
        <v>11.272002220153809</v>
      </c>
      <c r="Q291">
        <v>11.261997222900391</v>
      </c>
      <c r="R291">
        <v>11.261997222900391</v>
      </c>
      <c r="S291">
        <v>11.288998603820801</v>
      </c>
      <c r="T291">
        <v>11.29899787902832</v>
      </c>
      <c r="U291">
        <v>11.272002220153809</v>
      </c>
      <c r="V291">
        <v>11.272002220153809</v>
      </c>
      <c r="W291">
        <v>11.272002220153809</v>
      </c>
      <c r="X291">
        <v>11.281998634338379</v>
      </c>
      <c r="Y291"/>
      <c r="Z291">
        <v>11.272002220153809</v>
      </c>
      <c r="AA291">
        <v>11.272002220153809</v>
      </c>
      <c r="AB291">
        <v>11.281998634338379</v>
      </c>
      <c r="AC291">
        <v>11.281998634338379</v>
      </c>
      <c r="AD291">
        <v>11.277000427246094</v>
      </c>
      <c r="AE291">
        <v>11.281998634338379</v>
      </c>
      <c r="AF291">
        <v>11.274001121520996</v>
      </c>
      <c r="AG291">
        <v>11.281998634338379</v>
      </c>
      <c r="AH291" s="97"/>
      <c r="AI291" s="72"/>
      <c r="AJ291" s="72"/>
      <c r="AK291" s="72"/>
      <c r="AL291" s="72"/>
      <c r="AM291" s="72"/>
      <c r="AN291" s="72"/>
      <c r="AO291" s="92"/>
      <c r="AP291" s="102"/>
      <c r="AQ291" s="72"/>
    </row>
    <row r="292" spans="1:43">
      <c r="A292" s="14" t="str">
        <f>'data organization'!S293</f>
        <v>290:17:2.34:HS</v>
      </c>
      <c r="B292">
        <v>11.260997772216797</v>
      </c>
      <c r="C292">
        <v>11.281998634338379</v>
      </c>
      <c r="D292">
        <v>11.269502639770508</v>
      </c>
      <c r="E292">
        <v>11.266501426696777</v>
      </c>
      <c r="F292">
        <v>11.272002220153809</v>
      </c>
      <c r="G292">
        <v>11.272002220153809</v>
      </c>
      <c r="H292">
        <v>11.261997222900391</v>
      </c>
      <c r="I292">
        <v>11.272002220153809</v>
      </c>
      <c r="J292">
        <v>11.281998634338379</v>
      </c>
      <c r="K292">
        <v>11.272002220153809</v>
      </c>
      <c r="L292">
        <v>11.269502639770508</v>
      </c>
      <c r="M292">
        <v>11.272002220153809</v>
      </c>
      <c r="N292">
        <v>11.261997222900391</v>
      </c>
      <c r="O292">
        <v>11.272002220153809</v>
      </c>
      <c r="P292">
        <v>11.272002220153809</v>
      </c>
      <c r="Q292">
        <v>11.261997222900391</v>
      </c>
      <c r="R292">
        <v>11.261997222900391</v>
      </c>
      <c r="S292">
        <v>11.288998603820801</v>
      </c>
      <c r="T292">
        <v>11.29899787902832</v>
      </c>
      <c r="U292">
        <v>11.272002220153809</v>
      </c>
      <c r="V292">
        <v>11.272002220153809</v>
      </c>
      <c r="W292">
        <v>11.272002220153809</v>
      </c>
      <c r="X292">
        <v>11.281998634338379</v>
      </c>
      <c r="Y292"/>
      <c r="Z292">
        <v>11.272002220153809</v>
      </c>
      <c r="AA292">
        <v>11.272002220153809</v>
      </c>
      <c r="AB292">
        <v>11.281998634338379</v>
      </c>
      <c r="AC292">
        <v>11.281998634338379</v>
      </c>
      <c r="AD292">
        <v>11.277000427246094</v>
      </c>
      <c r="AE292">
        <v>11.281998634338379</v>
      </c>
      <c r="AF292">
        <v>11.274001121520996</v>
      </c>
      <c r="AG292">
        <v>11.281998634338379</v>
      </c>
      <c r="AH292" s="97"/>
      <c r="AI292" s="72"/>
      <c r="AJ292" s="72"/>
      <c r="AK292" s="72"/>
      <c r="AL292" s="72"/>
      <c r="AM292" s="72"/>
      <c r="AN292" s="72"/>
      <c r="AO292" s="92"/>
      <c r="AP292" s="102"/>
      <c r="AQ292" s="72"/>
    </row>
    <row r="293" spans="1:43">
      <c r="A293" s="14" t="str">
        <f>'data organization'!S294</f>
        <v>291:17:2.32:HI</v>
      </c>
      <c r="B293">
        <v>11.121997833251953</v>
      </c>
      <c r="C293">
        <v>11.152003288269043</v>
      </c>
      <c r="D293">
        <v>11.132001876831055</v>
      </c>
      <c r="E293">
        <v>11.132001876831055</v>
      </c>
      <c r="F293">
        <v>11.132001876831055</v>
      </c>
      <c r="G293">
        <v>11.141999244689941</v>
      </c>
      <c r="H293">
        <v>11.132001876831055</v>
      </c>
      <c r="I293">
        <v>11.132001876831055</v>
      </c>
      <c r="J293">
        <v>11.15150260925293</v>
      </c>
      <c r="K293">
        <v>11.141999244689941</v>
      </c>
      <c r="L293">
        <v>11.132001876831055</v>
      </c>
      <c r="M293">
        <v>11.141999244689941</v>
      </c>
      <c r="N293">
        <v>11.132001876831055</v>
      </c>
      <c r="O293">
        <v>11.132001876831055</v>
      </c>
      <c r="P293">
        <v>11.132001876831055</v>
      </c>
      <c r="Q293">
        <v>11.132001876831055</v>
      </c>
      <c r="R293">
        <v>11.132001876831055</v>
      </c>
      <c r="S293">
        <v>11.152003288269043</v>
      </c>
      <c r="T293">
        <v>11.162001609802246</v>
      </c>
      <c r="U293">
        <v>11.141999244689941</v>
      </c>
      <c r="V293">
        <v>11.132001876831055</v>
      </c>
      <c r="W293">
        <v>11.141999244689941</v>
      </c>
      <c r="X293">
        <v>11.152003288269043</v>
      </c>
      <c r="Y293"/>
      <c r="Z293">
        <v>11.141999244689941</v>
      </c>
      <c r="AA293">
        <v>11.139500617980957</v>
      </c>
      <c r="AB293">
        <v>11.141999244689941</v>
      </c>
      <c r="AC293">
        <v>11.148500442504883</v>
      </c>
      <c r="AD293">
        <v>11.141999244689941</v>
      </c>
      <c r="AE293">
        <v>11.141999244689941</v>
      </c>
      <c r="AF293">
        <v>11.141999244689941</v>
      </c>
      <c r="AG293">
        <v>11.144498825073242</v>
      </c>
      <c r="AH293" s="97">
        <f t="shared" ref="AH293" si="484">AH290-0.02</f>
        <v>2.319999999999999</v>
      </c>
      <c r="AI293" s="72">
        <f t="shared" ref="AI293" si="485">STDEV(B293:AG293)</f>
        <v>8.6956445172790761E-3</v>
      </c>
      <c r="AJ293" s="72">
        <f t="shared" si="405"/>
        <v>11.126570300048126</v>
      </c>
      <c r="AK293" s="72">
        <f t="shared" ref="AK293" si="486">AVERAGE(B293:AG293)</f>
        <v>11.139613766824045</v>
      </c>
      <c r="AL293" s="72">
        <f t="shared" ref="AL293" si="487">AK293+1.5*AI293</f>
        <v>11.152657233599964</v>
      </c>
      <c r="AM293" s="72">
        <f>AK293-AK296</f>
        <v>0.1336791438441125</v>
      </c>
      <c r="AN293" s="72">
        <f t="shared" ref="AN293" si="488">AK293/AK635</f>
        <v>4.1105351497987792</v>
      </c>
      <c r="AO293" s="92">
        <f t="shared" ref="AO293" si="489">AN293/AO$1-1</f>
        <v>-1.6112307232640788E-4</v>
      </c>
      <c r="AP293" s="102">
        <f t="shared" ref="AP293" si="490">AI293/AK293</f>
        <v>7.8060556670074251E-4</v>
      </c>
      <c r="AQ293" s="72">
        <f t="shared" ref="AQ293" si="491">MAX(B293:AG295)-MIN(B293:AG295)</f>
        <v>4.0003776550292969E-2</v>
      </c>
    </row>
    <row r="294" spans="1:43">
      <c r="A294" s="14" t="str">
        <f>'data organization'!S295</f>
        <v>292:17:2.32:LO</v>
      </c>
      <c r="B294">
        <v>11.121997833251953</v>
      </c>
      <c r="C294">
        <v>11.152003288269043</v>
      </c>
      <c r="D294">
        <v>11.132001876831055</v>
      </c>
      <c r="E294">
        <v>11.132001876831055</v>
      </c>
      <c r="F294">
        <v>11.132001876831055</v>
      </c>
      <c r="G294">
        <v>11.141999244689941</v>
      </c>
      <c r="H294">
        <v>11.132001876831055</v>
      </c>
      <c r="I294">
        <v>11.132001876831055</v>
      </c>
      <c r="J294">
        <v>11.15150260925293</v>
      </c>
      <c r="K294">
        <v>11.141999244689941</v>
      </c>
      <c r="L294">
        <v>11.132001876831055</v>
      </c>
      <c r="M294">
        <v>11.141999244689941</v>
      </c>
      <c r="N294">
        <v>11.132001876831055</v>
      </c>
      <c r="O294">
        <v>11.132001876831055</v>
      </c>
      <c r="P294">
        <v>11.132001876831055</v>
      </c>
      <c r="Q294">
        <v>11.132001876831055</v>
      </c>
      <c r="R294">
        <v>11.132001876831055</v>
      </c>
      <c r="S294">
        <v>11.152003288269043</v>
      </c>
      <c r="T294">
        <v>11.162001609802246</v>
      </c>
      <c r="U294">
        <v>11.141999244689941</v>
      </c>
      <c r="V294">
        <v>11.132001876831055</v>
      </c>
      <c r="W294">
        <v>11.141999244689941</v>
      </c>
      <c r="X294">
        <v>11.152003288269043</v>
      </c>
      <c r="Y294"/>
      <c r="Z294">
        <v>11.141999244689941</v>
      </c>
      <c r="AA294">
        <v>11.139500617980957</v>
      </c>
      <c r="AB294">
        <v>11.141999244689941</v>
      </c>
      <c r="AC294">
        <v>11.148500442504883</v>
      </c>
      <c r="AD294">
        <v>11.141999244689941</v>
      </c>
      <c r="AE294">
        <v>11.141999244689941</v>
      </c>
      <c r="AF294">
        <v>11.141999244689941</v>
      </c>
      <c r="AG294">
        <v>11.144498825073242</v>
      </c>
      <c r="AH294" s="97"/>
      <c r="AI294" s="72"/>
      <c r="AJ294" s="72"/>
      <c r="AK294" s="72"/>
      <c r="AL294" s="72"/>
      <c r="AM294" s="72"/>
      <c r="AN294" s="72"/>
      <c r="AO294" s="92"/>
      <c r="AP294" s="102"/>
      <c r="AQ294" s="72"/>
    </row>
    <row r="295" spans="1:43">
      <c r="A295" s="14" t="str">
        <f>'data organization'!S296</f>
        <v>293:17:2.32:HS</v>
      </c>
      <c r="B295">
        <v>11.121997833251953</v>
      </c>
      <c r="C295">
        <v>11.152003288269043</v>
      </c>
      <c r="D295">
        <v>11.132001876831055</v>
      </c>
      <c r="E295">
        <v>11.132001876831055</v>
      </c>
      <c r="F295">
        <v>11.132001876831055</v>
      </c>
      <c r="G295">
        <v>11.141999244689941</v>
      </c>
      <c r="H295">
        <v>11.132001876831055</v>
      </c>
      <c r="I295">
        <v>11.132001876831055</v>
      </c>
      <c r="J295">
        <v>11.15150260925293</v>
      </c>
      <c r="K295">
        <v>11.141999244689941</v>
      </c>
      <c r="L295">
        <v>11.132001876831055</v>
      </c>
      <c r="M295">
        <v>11.141999244689941</v>
      </c>
      <c r="N295">
        <v>11.132001876831055</v>
      </c>
      <c r="O295">
        <v>11.132001876831055</v>
      </c>
      <c r="P295">
        <v>11.132001876831055</v>
      </c>
      <c r="Q295">
        <v>11.132001876831055</v>
      </c>
      <c r="R295">
        <v>11.132001876831055</v>
      </c>
      <c r="S295">
        <v>11.152003288269043</v>
      </c>
      <c r="T295">
        <v>11.162001609802246</v>
      </c>
      <c r="U295">
        <v>11.141999244689941</v>
      </c>
      <c r="V295">
        <v>11.132001876831055</v>
      </c>
      <c r="W295">
        <v>11.141999244689941</v>
      </c>
      <c r="X295">
        <v>11.152003288269043</v>
      </c>
      <c r="Y295"/>
      <c r="Z295">
        <v>11.141999244689941</v>
      </c>
      <c r="AA295">
        <v>11.139500617980957</v>
      </c>
      <c r="AB295">
        <v>11.141999244689941</v>
      </c>
      <c r="AC295">
        <v>11.148500442504883</v>
      </c>
      <c r="AD295">
        <v>11.141999244689941</v>
      </c>
      <c r="AE295">
        <v>11.141999244689941</v>
      </c>
      <c r="AF295">
        <v>11.141999244689941</v>
      </c>
      <c r="AG295">
        <v>11.144498825073242</v>
      </c>
      <c r="AH295" s="97"/>
      <c r="AI295" s="72"/>
      <c r="AJ295" s="72"/>
      <c r="AK295" s="72"/>
      <c r="AL295" s="72"/>
      <c r="AM295" s="72"/>
      <c r="AN295" s="72"/>
      <c r="AO295" s="92"/>
      <c r="AP295" s="102"/>
      <c r="AQ295" s="72"/>
    </row>
    <row r="296" spans="1:43">
      <c r="A296" s="14" t="str">
        <f>'data organization'!S297</f>
        <v>294:17:2.3:HI</v>
      </c>
      <c r="B296">
        <v>10.992000579833984</v>
      </c>
      <c r="C296">
        <v>11.011997222900391</v>
      </c>
      <c r="D296">
        <v>11.001999855041504</v>
      </c>
      <c r="E296">
        <v>11.001999855041504</v>
      </c>
      <c r="F296">
        <v>11.001999855041504</v>
      </c>
      <c r="G296">
        <v>11.001999855041504</v>
      </c>
      <c r="H296">
        <v>10.992000579833984</v>
      </c>
      <c r="I296">
        <v>11.001999855041504</v>
      </c>
      <c r="J296">
        <v>11.011997222900391</v>
      </c>
      <c r="K296">
        <v>11.001999855041504</v>
      </c>
      <c r="L296">
        <v>11.001999855041504</v>
      </c>
      <c r="M296">
        <v>11.011997222900391</v>
      </c>
      <c r="N296">
        <v>11.001999855041504</v>
      </c>
      <c r="O296">
        <v>11.001999855041504</v>
      </c>
      <c r="P296">
        <v>11.001999855041504</v>
      </c>
      <c r="Q296">
        <v>10.992000579833984</v>
      </c>
      <c r="R296">
        <v>10.992000579833984</v>
      </c>
      <c r="S296">
        <v>11.027499198913574</v>
      </c>
      <c r="T296">
        <v>11.036002159118652</v>
      </c>
      <c r="U296">
        <v>11.001999855041504</v>
      </c>
      <c r="V296">
        <v>11.001999855041504</v>
      </c>
      <c r="W296">
        <v>11.002999305725098</v>
      </c>
      <c r="X296">
        <v>11.018998146057129</v>
      </c>
      <c r="Y296"/>
      <c r="Z296">
        <v>11.00849723815918</v>
      </c>
      <c r="AA296">
        <v>11.001999855041504</v>
      </c>
      <c r="AB296">
        <v>11.011997222900391</v>
      </c>
      <c r="AC296">
        <v>11.011997222900391</v>
      </c>
      <c r="AD296">
        <v>11.007497787475586</v>
      </c>
      <c r="AE296">
        <v>11.011997222900391</v>
      </c>
      <c r="AF296">
        <v>11.004498481750488</v>
      </c>
      <c r="AG296">
        <v>11.011997222900391</v>
      </c>
      <c r="AH296" s="97">
        <f t="shared" ref="AH296" si="492">AH293-0.02</f>
        <v>2.2999999999999989</v>
      </c>
      <c r="AI296" s="72">
        <f t="shared" ref="AI296" si="493">STDEV(B296:AG296)</f>
        <v>9.6516313133693417E-3</v>
      </c>
      <c r="AJ296" s="72">
        <f t="shared" si="405"/>
        <v>10.991457176009879</v>
      </c>
      <c r="AK296" s="72">
        <f t="shared" ref="AK296" si="494">AVERAGE(B296:AG296)</f>
        <v>11.005934622979932</v>
      </c>
      <c r="AL296" s="72">
        <f t="shared" ref="AL296" si="495">AK296+1.5*AI296</f>
        <v>11.020412069949986</v>
      </c>
      <c r="AM296" s="72">
        <f>AK296-AK299</f>
        <v>0.13754792367258339</v>
      </c>
      <c r="AN296" s="72">
        <f t="shared" ref="AN296" si="496">AK296/AK638</f>
        <v>4.1127066269081745</v>
      </c>
      <c r="AO296" s="92">
        <f t="shared" ref="AO296" si="497">AN296/AO$1-1</f>
        <v>3.6706295582078496E-4</v>
      </c>
      <c r="AP296" s="102">
        <f t="shared" ref="AP296" si="498">AI296/AK296</f>
        <v>8.7694790528894645E-4</v>
      </c>
      <c r="AQ296" s="72">
        <f t="shared" ref="AQ296" si="499">MAX(B296:AG298)-MIN(B296:AG298)</f>
        <v>4.4001579284667969E-2</v>
      </c>
    </row>
    <row r="297" spans="1:43">
      <c r="A297" s="14" t="str">
        <f>'data organization'!S298</f>
        <v>295:17:2.3:LO</v>
      </c>
      <c r="B297">
        <v>10.992000579833984</v>
      </c>
      <c r="C297">
        <v>11.011997222900391</v>
      </c>
      <c r="D297">
        <v>11.001999855041504</v>
      </c>
      <c r="E297">
        <v>11.001999855041504</v>
      </c>
      <c r="F297">
        <v>11.001999855041504</v>
      </c>
      <c r="G297">
        <v>11.001999855041504</v>
      </c>
      <c r="H297">
        <v>10.992000579833984</v>
      </c>
      <c r="I297">
        <v>11.001999855041504</v>
      </c>
      <c r="J297">
        <v>11.011997222900391</v>
      </c>
      <c r="K297">
        <v>11.001999855041504</v>
      </c>
      <c r="L297">
        <v>11.001999855041504</v>
      </c>
      <c r="M297">
        <v>11.011997222900391</v>
      </c>
      <c r="N297">
        <v>11.001999855041504</v>
      </c>
      <c r="O297">
        <v>11.001999855041504</v>
      </c>
      <c r="P297">
        <v>11.001999855041504</v>
      </c>
      <c r="Q297">
        <v>10.992000579833984</v>
      </c>
      <c r="R297">
        <v>10.992000579833984</v>
      </c>
      <c r="S297">
        <v>11.027499198913574</v>
      </c>
      <c r="T297">
        <v>11.036002159118652</v>
      </c>
      <c r="U297">
        <v>11.001999855041504</v>
      </c>
      <c r="V297">
        <v>11.001999855041504</v>
      </c>
      <c r="W297">
        <v>11.002999305725098</v>
      </c>
      <c r="X297">
        <v>11.018998146057129</v>
      </c>
      <c r="Y297"/>
      <c r="Z297">
        <v>11.00849723815918</v>
      </c>
      <c r="AA297">
        <v>11.001999855041504</v>
      </c>
      <c r="AB297">
        <v>11.011997222900391</v>
      </c>
      <c r="AC297">
        <v>11.011997222900391</v>
      </c>
      <c r="AD297">
        <v>11.007497787475586</v>
      </c>
      <c r="AE297">
        <v>11.011997222900391</v>
      </c>
      <c r="AF297">
        <v>11.004498481750488</v>
      </c>
      <c r="AG297">
        <v>11.011997222900391</v>
      </c>
      <c r="AH297" s="97"/>
      <c r="AI297" s="72"/>
      <c r="AJ297" s="72"/>
      <c r="AK297" s="72"/>
      <c r="AL297" s="72"/>
      <c r="AM297" s="72"/>
      <c r="AN297" s="72"/>
      <c r="AO297" s="92"/>
      <c r="AP297" s="102"/>
      <c r="AQ297" s="72"/>
    </row>
    <row r="298" spans="1:43">
      <c r="A298" s="14" t="str">
        <f>'data organization'!S299</f>
        <v>296:17:2.3:HS</v>
      </c>
      <c r="B298">
        <v>10.992000579833984</v>
      </c>
      <c r="C298">
        <v>11.011997222900391</v>
      </c>
      <c r="D298">
        <v>11.001999855041504</v>
      </c>
      <c r="E298">
        <v>11.001999855041504</v>
      </c>
      <c r="F298">
        <v>11.001999855041504</v>
      </c>
      <c r="G298">
        <v>11.001999855041504</v>
      </c>
      <c r="H298">
        <v>10.992000579833984</v>
      </c>
      <c r="I298">
        <v>11.001999855041504</v>
      </c>
      <c r="J298">
        <v>11.011997222900391</v>
      </c>
      <c r="K298">
        <v>11.001999855041504</v>
      </c>
      <c r="L298">
        <v>11.001999855041504</v>
      </c>
      <c r="M298">
        <v>11.011997222900391</v>
      </c>
      <c r="N298">
        <v>11.001999855041504</v>
      </c>
      <c r="O298">
        <v>11.001999855041504</v>
      </c>
      <c r="P298">
        <v>11.001999855041504</v>
      </c>
      <c r="Q298">
        <v>10.992000579833984</v>
      </c>
      <c r="R298">
        <v>10.992000579833984</v>
      </c>
      <c r="S298">
        <v>11.027499198913574</v>
      </c>
      <c r="T298">
        <v>11.036002159118652</v>
      </c>
      <c r="U298">
        <v>11.001999855041504</v>
      </c>
      <c r="V298">
        <v>11.001999855041504</v>
      </c>
      <c r="W298">
        <v>11.002999305725098</v>
      </c>
      <c r="X298">
        <v>11.018998146057129</v>
      </c>
      <c r="Y298"/>
      <c r="Z298">
        <v>11.00849723815918</v>
      </c>
      <c r="AA298">
        <v>11.001999855041504</v>
      </c>
      <c r="AB298">
        <v>11.011997222900391</v>
      </c>
      <c r="AC298">
        <v>11.011997222900391</v>
      </c>
      <c r="AD298">
        <v>11.007497787475586</v>
      </c>
      <c r="AE298">
        <v>11.011997222900391</v>
      </c>
      <c r="AF298">
        <v>11.004498481750488</v>
      </c>
      <c r="AG298">
        <v>11.011997222900391</v>
      </c>
      <c r="AH298" s="97"/>
      <c r="AI298" s="72"/>
      <c r="AJ298" s="72"/>
      <c r="AK298" s="72"/>
      <c r="AL298" s="72"/>
      <c r="AM298" s="72"/>
      <c r="AN298" s="72"/>
      <c r="AO298" s="92"/>
      <c r="AP298" s="102"/>
      <c r="AQ298" s="72"/>
    </row>
    <row r="299" spans="1:43">
      <c r="A299" s="14" t="str">
        <f>'data organization'!S300</f>
        <v>297:17:2.28:HI</v>
      </c>
      <c r="B299">
        <v>10.852001190185547</v>
      </c>
      <c r="C299">
        <v>10.882001876831055</v>
      </c>
      <c r="D299">
        <v>10.862000465393066</v>
      </c>
      <c r="E299">
        <v>10.862000465393066</v>
      </c>
      <c r="F299">
        <v>10.862000465393066</v>
      </c>
      <c r="G299">
        <v>10.871997833251953</v>
      </c>
      <c r="H299">
        <v>10.859499931335449</v>
      </c>
      <c r="I299">
        <v>10.862000465393066</v>
      </c>
      <c r="J299">
        <v>10.876001358032227</v>
      </c>
      <c r="K299">
        <v>10.871997833251953</v>
      </c>
      <c r="L299">
        <v>10.862000465393066</v>
      </c>
      <c r="M299">
        <v>10.871997833251953</v>
      </c>
      <c r="N299">
        <v>10.862000465393066</v>
      </c>
      <c r="O299">
        <v>10.862000465393066</v>
      </c>
      <c r="P299">
        <v>10.863499641418457</v>
      </c>
      <c r="Q299">
        <v>10.862000465393066</v>
      </c>
      <c r="R299">
        <v>10.852001190185547</v>
      </c>
      <c r="S299">
        <v>10.87950325012207</v>
      </c>
      <c r="T299">
        <v>10.882001876831055</v>
      </c>
      <c r="U299">
        <v>10.871997833251953</v>
      </c>
      <c r="V299">
        <v>10.862000465393066</v>
      </c>
      <c r="W299">
        <v>10.871997833251953</v>
      </c>
      <c r="X299">
        <v>10.871997833251953</v>
      </c>
      <c r="Y299"/>
      <c r="Z299">
        <v>10.871997833251953</v>
      </c>
      <c r="AA299">
        <v>10.869497299194336</v>
      </c>
      <c r="AB299">
        <v>10.871997833251953</v>
      </c>
      <c r="AC299">
        <v>10.882001876831055</v>
      </c>
      <c r="AD299">
        <v>10.871997833251953</v>
      </c>
      <c r="AE299">
        <v>10.871997833251953</v>
      </c>
      <c r="AF299">
        <v>10.871997833251953</v>
      </c>
      <c r="AG299">
        <v>10.871997833251953</v>
      </c>
      <c r="AH299" s="97">
        <f t="shared" ref="AH299" si="500">AH296-0.02</f>
        <v>2.2799999999999989</v>
      </c>
      <c r="AI299" s="72">
        <f t="shared" ref="AI299" si="501">STDEV(B299:AG299)</f>
        <v>7.9629987015918877E-3</v>
      </c>
      <c r="AJ299" s="72">
        <f t="shared" si="405"/>
        <v>10.856442201254961</v>
      </c>
      <c r="AK299" s="72">
        <f t="shared" ref="AK299" si="502">AVERAGE(B299:AG299)</f>
        <v>10.868386699307349</v>
      </c>
      <c r="AL299" s="72">
        <f t="shared" ref="AL299" si="503">AK299+1.5*AI299</f>
        <v>10.880331197359737</v>
      </c>
      <c r="AM299" s="72">
        <f>AK299-AK302</f>
        <v>0.13630667040424882</v>
      </c>
      <c r="AN299" s="72">
        <f t="shared" ref="AN299" si="504">AK299/AK641</f>
        <v>4.1129944198062294</v>
      </c>
      <c r="AO299" s="92">
        <f t="shared" ref="AO299" si="505">AN299/AO$1-1</f>
        <v>4.3706516173624976E-4</v>
      </c>
      <c r="AP299" s="102">
        <f t="shared" ref="AP299" si="506">AI299/AK299</f>
        <v>7.3267531988895605E-4</v>
      </c>
      <c r="AQ299" s="72">
        <f t="shared" ref="AQ299" si="507">MAX(B299:AG301)-MIN(B299:AG301)</f>
        <v>3.0000686645507813E-2</v>
      </c>
    </row>
    <row r="300" spans="1:43">
      <c r="A300" s="14" t="str">
        <f>'data organization'!S301</f>
        <v>298:17:2.28:LO</v>
      </c>
      <c r="B300">
        <v>10.852001190185547</v>
      </c>
      <c r="C300">
        <v>10.882001876831055</v>
      </c>
      <c r="D300">
        <v>10.862000465393066</v>
      </c>
      <c r="E300">
        <v>10.862000465393066</v>
      </c>
      <c r="F300">
        <v>10.862000465393066</v>
      </c>
      <c r="G300">
        <v>10.871997833251953</v>
      </c>
      <c r="H300">
        <v>10.859499931335449</v>
      </c>
      <c r="I300">
        <v>10.862000465393066</v>
      </c>
      <c r="J300">
        <v>10.876001358032227</v>
      </c>
      <c r="K300">
        <v>10.871997833251953</v>
      </c>
      <c r="L300">
        <v>10.862000465393066</v>
      </c>
      <c r="M300">
        <v>10.871997833251953</v>
      </c>
      <c r="N300">
        <v>10.862000465393066</v>
      </c>
      <c r="O300">
        <v>10.862000465393066</v>
      </c>
      <c r="P300">
        <v>10.863499641418457</v>
      </c>
      <c r="Q300">
        <v>10.862000465393066</v>
      </c>
      <c r="R300">
        <v>10.852001190185547</v>
      </c>
      <c r="S300">
        <v>10.87950325012207</v>
      </c>
      <c r="T300">
        <v>10.882001876831055</v>
      </c>
      <c r="U300">
        <v>10.871997833251953</v>
      </c>
      <c r="V300">
        <v>10.862000465393066</v>
      </c>
      <c r="W300">
        <v>10.871997833251953</v>
      </c>
      <c r="X300">
        <v>10.871997833251953</v>
      </c>
      <c r="Y300"/>
      <c r="Z300">
        <v>10.871997833251953</v>
      </c>
      <c r="AA300">
        <v>10.869497299194336</v>
      </c>
      <c r="AB300">
        <v>10.871997833251953</v>
      </c>
      <c r="AC300">
        <v>10.882001876831055</v>
      </c>
      <c r="AD300">
        <v>10.871997833251953</v>
      </c>
      <c r="AE300">
        <v>10.871997833251953</v>
      </c>
      <c r="AF300">
        <v>10.871997833251953</v>
      </c>
      <c r="AG300">
        <v>10.871997833251953</v>
      </c>
      <c r="AH300" s="97"/>
      <c r="AI300" s="72"/>
      <c r="AJ300" s="72"/>
      <c r="AK300" s="72"/>
      <c r="AL300" s="72"/>
      <c r="AM300" s="72"/>
      <c r="AN300" s="72"/>
      <c r="AO300" s="92"/>
      <c r="AP300" s="102"/>
      <c r="AQ300" s="72"/>
    </row>
    <row r="301" spans="1:43">
      <c r="A301" s="14" t="str">
        <f>'data organization'!S302</f>
        <v>299:17:2.28:HS</v>
      </c>
      <c r="B301">
        <v>10.852001190185547</v>
      </c>
      <c r="C301">
        <v>10.882001876831055</v>
      </c>
      <c r="D301">
        <v>10.862000465393066</v>
      </c>
      <c r="E301">
        <v>10.862000465393066</v>
      </c>
      <c r="F301">
        <v>10.862000465393066</v>
      </c>
      <c r="G301">
        <v>10.871997833251953</v>
      </c>
      <c r="H301">
        <v>10.859499931335449</v>
      </c>
      <c r="I301">
        <v>10.862000465393066</v>
      </c>
      <c r="J301">
        <v>10.876001358032227</v>
      </c>
      <c r="K301">
        <v>10.871997833251953</v>
      </c>
      <c r="L301">
        <v>10.862000465393066</v>
      </c>
      <c r="M301">
        <v>10.871997833251953</v>
      </c>
      <c r="N301">
        <v>10.862000465393066</v>
      </c>
      <c r="O301">
        <v>10.862000465393066</v>
      </c>
      <c r="P301">
        <v>10.863499641418457</v>
      </c>
      <c r="Q301">
        <v>10.862000465393066</v>
      </c>
      <c r="R301">
        <v>10.852001190185547</v>
      </c>
      <c r="S301">
        <v>10.87950325012207</v>
      </c>
      <c r="T301">
        <v>10.882001876831055</v>
      </c>
      <c r="U301">
        <v>10.871997833251953</v>
      </c>
      <c r="V301">
        <v>10.862000465393066</v>
      </c>
      <c r="W301">
        <v>10.871997833251953</v>
      </c>
      <c r="X301">
        <v>10.871997833251953</v>
      </c>
      <c r="Y301"/>
      <c r="Z301">
        <v>10.871997833251953</v>
      </c>
      <c r="AA301">
        <v>10.869497299194336</v>
      </c>
      <c r="AB301">
        <v>10.871997833251953</v>
      </c>
      <c r="AC301">
        <v>10.882001876831055</v>
      </c>
      <c r="AD301">
        <v>10.871997833251953</v>
      </c>
      <c r="AE301">
        <v>10.871997833251953</v>
      </c>
      <c r="AF301">
        <v>10.871997833251953</v>
      </c>
      <c r="AG301">
        <v>10.871997833251953</v>
      </c>
      <c r="AH301" s="97"/>
      <c r="AI301" s="72"/>
      <c r="AJ301" s="72"/>
      <c r="AK301" s="72"/>
      <c r="AL301" s="72"/>
      <c r="AM301" s="72"/>
      <c r="AN301" s="72"/>
      <c r="AO301" s="92"/>
      <c r="AP301" s="102"/>
      <c r="AQ301" s="72"/>
    </row>
    <row r="302" spans="1:43">
      <c r="A302" s="14" t="str">
        <f>'data organization'!S303</f>
        <v>300:17:2.26:HI</v>
      </c>
      <c r="B302">
        <v>10.712001800537109</v>
      </c>
      <c r="C302">
        <v>10.742000579833984</v>
      </c>
      <c r="D302">
        <v>10.722000122070313</v>
      </c>
      <c r="E302">
        <v>10.730498313903809</v>
      </c>
      <c r="F302">
        <v>10.731998443603516</v>
      </c>
      <c r="G302">
        <v>10.731998443603516</v>
      </c>
      <c r="H302">
        <v>10.722000122070313</v>
      </c>
      <c r="I302">
        <v>10.731998443603516</v>
      </c>
      <c r="J302">
        <v>10.742000579833984</v>
      </c>
      <c r="K302">
        <v>10.731998443603516</v>
      </c>
      <c r="L302">
        <v>10.728498458862305</v>
      </c>
      <c r="M302">
        <v>10.731998443603516</v>
      </c>
      <c r="N302">
        <v>10.724498748779297</v>
      </c>
      <c r="O302">
        <v>10.731998443603516</v>
      </c>
      <c r="P302">
        <v>10.729497909545898</v>
      </c>
      <c r="Q302">
        <v>10.722000122070313</v>
      </c>
      <c r="R302">
        <v>10.722000122070313</v>
      </c>
      <c r="S302">
        <v>10.738001823425293</v>
      </c>
      <c r="T302">
        <v>10.752500534057617</v>
      </c>
      <c r="U302">
        <v>10.731998443603516</v>
      </c>
      <c r="V302">
        <v>10.724499702453613</v>
      </c>
      <c r="W302">
        <v>10.731998443603516</v>
      </c>
      <c r="X302">
        <v>10.745998382568359</v>
      </c>
      <c r="Y302"/>
      <c r="Z302">
        <v>10.731998443603516</v>
      </c>
      <c r="AA302">
        <v>10.731998443603516</v>
      </c>
      <c r="AB302">
        <v>10.742000579833984</v>
      </c>
      <c r="AC302">
        <v>10.742000579833984</v>
      </c>
      <c r="AD302">
        <v>10.731998443603516</v>
      </c>
      <c r="AE302">
        <v>10.736502647399902</v>
      </c>
      <c r="AF302">
        <v>10.731998443603516</v>
      </c>
      <c r="AG302">
        <v>10.731998443603516</v>
      </c>
      <c r="AH302" s="97">
        <f t="shared" ref="AH302" si="508">AH299-0.02</f>
        <v>2.2599999999999989</v>
      </c>
      <c r="AI302" s="72">
        <f t="shared" ref="AI302" si="509">STDEV(B302:AG302)</f>
        <v>8.1763642344801872E-3</v>
      </c>
      <c r="AJ302" s="72">
        <f t="shared" si="405"/>
        <v>10.719815482551381</v>
      </c>
      <c r="AK302" s="72">
        <f t="shared" ref="AK302" si="510">AVERAGE(B302:AG302)</f>
        <v>10.7320800289031</v>
      </c>
      <c r="AL302" s="72">
        <f t="shared" ref="AL302" si="511">AK302+1.5*AI302</f>
        <v>10.74434457525482</v>
      </c>
      <c r="AM302" s="72">
        <f>AK302-AK305</f>
        <v>0.14062899927939121</v>
      </c>
      <c r="AN302" s="72">
        <f t="shared" ref="AN302" si="512">AK302/AK644</f>
        <v>4.1114256135953511</v>
      </c>
      <c r="AO302" s="92">
        <f t="shared" ref="AO302" si="513">AN302/AO$1-1</f>
        <v>5.5471675039386881E-5</v>
      </c>
      <c r="AP302" s="102">
        <f t="shared" ref="AP302" si="514">AI302/AK302</f>
        <v>7.6186202604341491E-4</v>
      </c>
      <c r="AQ302" s="72">
        <f t="shared" ref="AQ302" si="515">MAX(B302:AG304)-MIN(B302:AG304)</f>
        <v>4.0498733520507813E-2</v>
      </c>
    </row>
    <row r="303" spans="1:43">
      <c r="A303" s="14" t="str">
        <f>'data organization'!S304</f>
        <v>301:17:2.26:LO</v>
      </c>
      <c r="B303">
        <v>10.712001800537109</v>
      </c>
      <c r="C303">
        <v>10.742000579833984</v>
      </c>
      <c r="D303">
        <v>10.722000122070313</v>
      </c>
      <c r="E303">
        <v>10.730498313903809</v>
      </c>
      <c r="F303">
        <v>10.731998443603516</v>
      </c>
      <c r="G303">
        <v>10.731998443603516</v>
      </c>
      <c r="H303">
        <v>10.722000122070313</v>
      </c>
      <c r="I303">
        <v>10.731998443603516</v>
      </c>
      <c r="J303">
        <v>10.742000579833984</v>
      </c>
      <c r="K303">
        <v>10.731998443603516</v>
      </c>
      <c r="L303">
        <v>10.728498458862305</v>
      </c>
      <c r="M303">
        <v>10.731998443603516</v>
      </c>
      <c r="N303">
        <v>10.724498748779297</v>
      </c>
      <c r="O303">
        <v>10.731998443603516</v>
      </c>
      <c r="P303">
        <v>10.729497909545898</v>
      </c>
      <c r="Q303">
        <v>10.722000122070313</v>
      </c>
      <c r="R303">
        <v>10.722000122070313</v>
      </c>
      <c r="S303">
        <v>10.738001823425293</v>
      </c>
      <c r="T303">
        <v>10.752500534057617</v>
      </c>
      <c r="U303">
        <v>10.731998443603516</v>
      </c>
      <c r="V303">
        <v>10.724499702453613</v>
      </c>
      <c r="W303">
        <v>10.731998443603516</v>
      </c>
      <c r="X303">
        <v>10.745998382568359</v>
      </c>
      <c r="Y303"/>
      <c r="Z303">
        <v>10.731998443603516</v>
      </c>
      <c r="AA303">
        <v>10.731998443603516</v>
      </c>
      <c r="AB303">
        <v>10.742000579833984</v>
      </c>
      <c r="AC303">
        <v>10.742000579833984</v>
      </c>
      <c r="AD303">
        <v>10.731998443603516</v>
      </c>
      <c r="AE303">
        <v>10.736502647399902</v>
      </c>
      <c r="AF303">
        <v>10.731998443603516</v>
      </c>
      <c r="AG303">
        <v>10.731998443603516</v>
      </c>
      <c r="AH303" s="97"/>
      <c r="AI303" s="72"/>
      <c r="AJ303" s="72"/>
      <c r="AK303" s="72"/>
      <c r="AL303" s="72"/>
      <c r="AM303" s="72"/>
      <c r="AN303" s="72"/>
      <c r="AO303" s="92"/>
      <c r="AP303" s="102"/>
      <c r="AQ303" s="72"/>
    </row>
    <row r="304" spans="1:43">
      <c r="A304" s="14" t="str">
        <f>'data organization'!S305</f>
        <v>302:17:2.26:HS</v>
      </c>
      <c r="B304">
        <v>10.712001800537109</v>
      </c>
      <c r="C304">
        <v>10.742000579833984</v>
      </c>
      <c r="D304">
        <v>10.722000122070313</v>
      </c>
      <c r="E304">
        <v>10.730498313903809</v>
      </c>
      <c r="F304">
        <v>10.731998443603516</v>
      </c>
      <c r="G304">
        <v>10.731998443603516</v>
      </c>
      <c r="H304">
        <v>10.722000122070313</v>
      </c>
      <c r="I304">
        <v>10.731998443603516</v>
      </c>
      <c r="J304">
        <v>10.742000579833984</v>
      </c>
      <c r="K304">
        <v>10.731998443603516</v>
      </c>
      <c r="L304">
        <v>10.728498458862305</v>
      </c>
      <c r="M304">
        <v>10.731998443603516</v>
      </c>
      <c r="N304">
        <v>10.724498748779297</v>
      </c>
      <c r="O304">
        <v>10.731998443603516</v>
      </c>
      <c r="P304">
        <v>10.729497909545898</v>
      </c>
      <c r="Q304">
        <v>10.722000122070313</v>
      </c>
      <c r="R304">
        <v>10.722000122070313</v>
      </c>
      <c r="S304">
        <v>10.738001823425293</v>
      </c>
      <c r="T304">
        <v>10.752500534057617</v>
      </c>
      <c r="U304">
        <v>10.731998443603516</v>
      </c>
      <c r="V304">
        <v>10.724499702453613</v>
      </c>
      <c r="W304">
        <v>10.731998443603516</v>
      </c>
      <c r="X304">
        <v>10.745998382568359</v>
      </c>
      <c r="Y304"/>
      <c r="Z304">
        <v>10.731998443603516</v>
      </c>
      <c r="AA304">
        <v>10.731998443603516</v>
      </c>
      <c r="AB304">
        <v>10.742000579833984</v>
      </c>
      <c r="AC304">
        <v>10.742000579833984</v>
      </c>
      <c r="AD304">
        <v>10.731998443603516</v>
      </c>
      <c r="AE304">
        <v>10.736502647399902</v>
      </c>
      <c r="AF304">
        <v>10.731998443603516</v>
      </c>
      <c r="AG304">
        <v>10.731998443603516</v>
      </c>
      <c r="AH304" s="97"/>
      <c r="AI304" s="72"/>
      <c r="AJ304" s="72"/>
      <c r="AK304" s="72"/>
      <c r="AL304" s="72"/>
      <c r="AM304" s="72"/>
      <c r="AN304" s="72"/>
      <c r="AO304" s="92"/>
      <c r="AP304" s="102"/>
      <c r="AQ304" s="72"/>
    </row>
    <row r="305" spans="1:43">
      <c r="A305" s="14" t="str">
        <f>'data organization'!S306</f>
        <v>303:17:2.24:HI</v>
      </c>
      <c r="B305">
        <v>10.572001457214355</v>
      </c>
      <c r="C305">
        <v>10.602001190185547</v>
      </c>
      <c r="D305">
        <v>10.583998680114746</v>
      </c>
      <c r="E305">
        <v>10.591999053955078</v>
      </c>
      <c r="F305">
        <v>10.591999053955078</v>
      </c>
      <c r="G305">
        <v>10.591999053955078</v>
      </c>
      <c r="H305">
        <v>10.581999778747559</v>
      </c>
      <c r="I305">
        <v>10.587998390197754</v>
      </c>
      <c r="J305">
        <v>10.602001190185547</v>
      </c>
      <c r="K305">
        <v>10.591999053955078</v>
      </c>
      <c r="L305">
        <v>10.591999053955078</v>
      </c>
      <c r="M305">
        <v>10.594498634338379</v>
      </c>
      <c r="N305">
        <v>10.58499813079834</v>
      </c>
      <c r="O305">
        <v>10.591999053955078</v>
      </c>
      <c r="P305">
        <v>10.591999053955078</v>
      </c>
      <c r="Q305">
        <v>10.581999778747559</v>
      </c>
      <c r="R305">
        <v>10.581999778747559</v>
      </c>
      <c r="S305">
        <v>10.599498748779297</v>
      </c>
      <c r="T305">
        <v>10.609001159667969</v>
      </c>
      <c r="U305">
        <v>10.591999053955078</v>
      </c>
      <c r="V305">
        <v>10.58499813079834</v>
      </c>
      <c r="W305">
        <v>10.591999053955078</v>
      </c>
      <c r="X305">
        <v>10.583998680114746</v>
      </c>
      <c r="Y305"/>
      <c r="Z305">
        <v>10.591999053955078</v>
      </c>
      <c r="AA305">
        <v>10.591999053955078</v>
      </c>
      <c r="AB305">
        <v>10.602001190185547</v>
      </c>
      <c r="AC305">
        <v>10.602001190185547</v>
      </c>
      <c r="AD305">
        <v>10.591999053955078</v>
      </c>
      <c r="AE305">
        <v>10.591999053955078</v>
      </c>
      <c r="AF305">
        <v>10.591999053955078</v>
      </c>
      <c r="AG305">
        <v>10.591999053955078</v>
      </c>
      <c r="AH305" s="97">
        <f t="shared" ref="AH305" si="516">AH302-0.02</f>
        <v>2.2399999999999989</v>
      </c>
      <c r="AI305" s="72">
        <f t="shared" ref="AI305" si="517">STDEV(B305:AG305)</f>
        <v>7.4929502476347226E-3</v>
      </c>
      <c r="AJ305" s="72">
        <f t="shared" si="405"/>
        <v>10.580211604252257</v>
      </c>
      <c r="AK305" s="72">
        <f t="shared" ref="AK305" si="518">AVERAGE(B305:AG305)</f>
        <v>10.591451029623709</v>
      </c>
      <c r="AL305" s="72">
        <f t="shared" ref="AL305" si="519">AK305+1.5*AI305</f>
        <v>10.602690454995161</v>
      </c>
      <c r="AM305" s="72">
        <f>AK305-AK308</f>
        <v>0.14387103049985939</v>
      </c>
      <c r="AN305" s="72">
        <f t="shared" ref="AN305" si="520">AK305/AK647</f>
        <v>4.1148861222116437</v>
      </c>
      <c r="AO305" s="92">
        <f t="shared" ref="AO305" si="521">AN305/AO$1-1</f>
        <v>8.9719931448839496E-4</v>
      </c>
      <c r="AP305" s="102">
        <f t="shared" ref="AP305" si="522">AI305/AK305</f>
        <v>7.0745266410403545E-4</v>
      </c>
      <c r="AQ305" s="72">
        <f t="shared" ref="AQ305" si="523">MAX(B305:AG307)-MIN(B305:AG307)</f>
        <v>3.6999702453613281E-2</v>
      </c>
    </row>
    <row r="306" spans="1:43">
      <c r="A306" s="14" t="str">
        <f>'data organization'!S307</f>
        <v>304:17:2.24:LO</v>
      </c>
      <c r="B306">
        <v>10.572001457214355</v>
      </c>
      <c r="C306">
        <v>10.602001190185547</v>
      </c>
      <c r="D306">
        <v>10.583998680114746</v>
      </c>
      <c r="E306">
        <v>10.591999053955078</v>
      </c>
      <c r="F306">
        <v>10.591999053955078</v>
      </c>
      <c r="G306">
        <v>10.591999053955078</v>
      </c>
      <c r="H306">
        <v>10.581999778747559</v>
      </c>
      <c r="I306">
        <v>10.587998390197754</v>
      </c>
      <c r="J306">
        <v>10.602001190185547</v>
      </c>
      <c r="K306">
        <v>10.591999053955078</v>
      </c>
      <c r="L306">
        <v>10.591999053955078</v>
      </c>
      <c r="M306">
        <v>10.594498634338379</v>
      </c>
      <c r="N306">
        <v>10.58499813079834</v>
      </c>
      <c r="O306">
        <v>10.591999053955078</v>
      </c>
      <c r="P306">
        <v>10.591999053955078</v>
      </c>
      <c r="Q306">
        <v>10.581999778747559</v>
      </c>
      <c r="R306">
        <v>10.581999778747559</v>
      </c>
      <c r="S306">
        <v>10.599498748779297</v>
      </c>
      <c r="T306">
        <v>10.609001159667969</v>
      </c>
      <c r="U306">
        <v>10.591999053955078</v>
      </c>
      <c r="V306">
        <v>10.58499813079834</v>
      </c>
      <c r="W306">
        <v>10.591999053955078</v>
      </c>
      <c r="X306">
        <v>10.583998680114746</v>
      </c>
      <c r="Y306"/>
      <c r="Z306">
        <v>10.591999053955078</v>
      </c>
      <c r="AA306">
        <v>10.591999053955078</v>
      </c>
      <c r="AB306">
        <v>10.602001190185547</v>
      </c>
      <c r="AC306">
        <v>10.602001190185547</v>
      </c>
      <c r="AD306">
        <v>10.591999053955078</v>
      </c>
      <c r="AE306">
        <v>10.591999053955078</v>
      </c>
      <c r="AF306">
        <v>10.591999053955078</v>
      </c>
      <c r="AG306">
        <v>10.591999053955078</v>
      </c>
      <c r="AH306" s="97"/>
      <c r="AI306" s="72"/>
      <c r="AJ306" s="72"/>
      <c r="AK306" s="72"/>
      <c r="AL306" s="72"/>
      <c r="AM306" s="72"/>
      <c r="AN306" s="72"/>
      <c r="AO306" s="92"/>
      <c r="AP306" s="102"/>
      <c r="AQ306" s="72"/>
    </row>
    <row r="307" spans="1:43">
      <c r="A307" s="14" t="str">
        <f>'data organization'!S308</f>
        <v>305:17:2.24:HS</v>
      </c>
      <c r="B307">
        <v>10.572001457214355</v>
      </c>
      <c r="C307">
        <v>10.602001190185547</v>
      </c>
      <c r="D307">
        <v>10.583998680114746</v>
      </c>
      <c r="E307">
        <v>10.591999053955078</v>
      </c>
      <c r="F307">
        <v>10.591999053955078</v>
      </c>
      <c r="G307">
        <v>10.591999053955078</v>
      </c>
      <c r="H307">
        <v>10.581999778747559</v>
      </c>
      <c r="I307">
        <v>10.587998390197754</v>
      </c>
      <c r="J307">
        <v>10.602001190185547</v>
      </c>
      <c r="K307">
        <v>10.591999053955078</v>
      </c>
      <c r="L307">
        <v>10.591999053955078</v>
      </c>
      <c r="M307">
        <v>10.594498634338379</v>
      </c>
      <c r="N307">
        <v>10.58499813079834</v>
      </c>
      <c r="O307">
        <v>10.591999053955078</v>
      </c>
      <c r="P307">
        <v>10.591999053955078</v>
      </c>
      <c r="Q307">
        <v>10.581999778747559</v>
      </c>
      <c r="R307">
        <v>10.581999778747559</v>
      </c>
      <c r="S307">
        <v>10.599498748779297</v>
      </c>
      <c r="T307">
        <v>10.609001159667969</v>
      </c>
      <c r="U307">
        <v>10.591999053955078</v>
      </c>
      <c r="V307">
        <v>10.58499813079834</v>
      </c>
      <c r="W307">
        <v>10.591999053955078</v>
      </c>
      <c r="X307">
        <v>10.583998680114746</v>
      </c>
      <c r="Y307"/>
      <c r="Z307">
        <v>10.591999053955078</v>
      </c>
      <c r="AA307">
        <v>10.591999053955078</v>
      </c>
      <c r="AB307">
        <v>10.602001190185547</v>
      </c>
      <c r="AC307">
        <v>10.602001190185547</v>
      </c>
      <c r="AD307">
        <v>10.591999053955078</v>
      </c>
      <c r="AE307">
        <v>10.591999053955078</v>
      </c>
      <c r="AF307">
        <v>10.591999053955078</v>
      </c>
      <c r="AG307">
        <v>10.591999053955078</v>
      </c>
      <c r="AH307" s="97"/>
      <c r="AI307" s="72"/>
      <c r="AJ307" s="72"/>
      <c r="AK307" s="72"/>
      <c r="AL307" s="72"/>
      <c r="AM307" s="72"/>
      <c r="AN307" s="72"/>
      <c r="AO307" s="92"/>
      <c r="AP307" s="102"/>
      <c r="AQ307" s="72"/>
    </row>
    <row r="308" spans="1:43">
      <c r="A308" s="14" t="str">
        <f>'data organization'!S309</f>
        <v>306:17:2.22:HI</v>
      </c>
      <c r="B308">
        <v>10.421998977661133</v>
      </c>
      <c r="C308">
        <v>10.455499649047852</v>
      </c>
      <c r="D308">
        <v>10.442000389099121</v>
      </c>
      <c r="E308">
        <v>10.444500923156738</v>
      </c>
      <c r="F308">
        <v>10.442000389099121</v>
      </c>
      <c r="G308">
        <v>10.451997756958008</v>
      </c>
      <c r="H308">
        <v>10.442000389099121</v>
      </c>
      <c r="I308">
        <v>10.442500114440918</v>
      </c>
      <c r="J308">
        <v>10.460000991821289</v>
      </c>
      <c r="K308">
        <v>10.451997756958008</v>
      </c>
      <c r="L308">
        <v>10.442000389099121</v>
      </c>
      <c r="M308">
        <v>10.451997756958008</v>
      </c>
      <c r="N308">
        <v>10.442000389099121</v>
      </c>
      <c r="O308">
        <v>10.442000389099121</v>
      </c>
      <c r="P308">
        <v>10.442000389099121</v>
      </c>
      <c r="Q308">
        <v>10.442000389099121</v>
      </c>
      <c r="R308">
        <v>10.441000938415527</v>
      </c>
      <c r="S308">
        <v>10.449997901916504</v>
      </c>
      <c r="T308">
        <v>10.451997756958008</v>
      </c>
      <c r="U308">
        <v>10.451997756958008</v>
      </c>
      <c r="V308">
        <v>10.442000389099121</v>
      </c>
      <c r="W308">
        <v>10.451997756958008</v>
      </c>
      <c r="X308">
        <v>10.448502540588379</v>
      </c>
      <c r="Y308"/>
      <c r="Z308">
        <v>10.451997756958008</v>
      </c>
      <c r="AA308">
        <v>10.451997756958008</v>
      </c>
      <c r="AB308">
        <v>10.454498291015625</v>
      </c>
      <c r="AC308">
        <v>10.462000846862793</v>
      </c>
      <c r="AD308">
        <v>10.451997756958008</v>
      </c>
      <c r="AE308">
        <v>10.451997756958008</v>
      </c>
      <c r="AF308">
        <v>10.444499969482422</v>
      </c>
      <c r="AG308">
        <v>10.451997756958008</v>
      </c>
      <c r="AH308" s="97">
        <f t="shared" ref="AH308" si="524">AH305-0.02</f>
        <v>2.2199999999999989</v>
      </c>
      <c r="AI308" s="72">
        <f t="shared" ref="AI308" si="525">STDEV(B308:AG308)</f>
        <v>7.5649167023570836E-3</v>
      </c>
      <c r="AJ308" s="72">
        <f t="shared" si="405"/>
        <v>10.436232624070314</v>
      </c>
      <c r="AK308" s="72">
        <f t="shared" ref="AK308" si="526">AVERAGE(B308:AG308)</f>
        <v>10.44757999912385</v>
      </c>
      <c r="AL308" s="72">
        <f t="shared" ref="AL308" si="527">AK308+1.5*AI308</f>
        <v>10.458927374177385</v>
      </c>
      <c r="AM308" s="72">
        <f>AK308-AK311</f>
        <v>0.14527376236454081</v>
      </c>
      <c r="AN308" s="72">
        <f t="shared" ref="AN308" si="528">AK308/AK650</f>
        <v>4.1098277243743802</v>
      </c>
      <c r="AO308" s="92">
        <f t="shared" ref="AO308" si="529">AN308/AO$1-1</f>
        <v>-3.3319590860325654E-4</v>
      </c>
      <c r="AP308" s="102">
        <f t="shared" ref="AP308" si="530">AI308/AK308</f>
        <v>7.2408315638564048E-4</v>
      </c>
      <c r="AQ308" s="72">
        <f t="shared" ref="AQ308" si="531">MAX(B308:AG310)-MIN(B308:AG310)</f>
        <v>4.0001869201660156E-2</v>
      </c>
    </row>
    <row r="309" spans="1:43">
      <c r="A309" s="14" t="str">
        <f>'data organization'!S310</f>
        <v>307:17:2.22:LO</v>
      </c>
      <c r="B309">
        <v>10.421998977661133</v>
      </c>
      <c r="C309">
        <v>10.455499649047852</v>
      </c>
      <c r="D309">
        <v>10.442000389099121</v>
      </c>
      <c r="E309">
        <v>10.444500923156738</v>
      </c>
      <c r="F309">
        <v>10.442000389099121</v>
      </c>
      <c r="G309">
        <v>10.451997756958008</v>
      </c>
      <c r="H309">
        <v>10.442000389099121</v>
      </c>
      <c r="I309">
        <v>10.442500114440918</v>
      </c>
      <c r="J309">
        <v>10.460000991821289</v>
      </c>
      <c r="K309">
        <v>10.451997756958008</v>
      </c>
      <c r="L309">
        <v>10.442000389099121</v>
      </c>
      <c r="M309">
        <v>10.451997756958008</v>
      </c>
      <c r="N309">
        <v>10.442000389099121</v>
      </c>
      <c r="O309">
        <v>10.442000389099121</v>
      </c>
      <c r="P309">
        <v>10.442000389099121</v>
      </c>
      <c r="Q309">
        <v>10.442000389099121</v>
      </c>
      <c r="R309">
        <v>10.441000938415527</v>
      </c>
      <c r="S309">
        <v>10.449997901916504</v>
      </c>
      <c r="T309">
        <v>10.451997756958008</v>
      </c>
      <c r="U309">
        <v>10.451997756958008</v>
      </c>
      <c r="V309">
        <v>10.442000389099121</v>
      </c>
      <c r="W309">
        <v>10.451997756958008</v>
      </c>
      <c r="X309">
        <v>10.448502540588379</v>
      </c>
      <c r="Y309"/>
      <c r="Z309">
        <v>10.451997756958008</v>
      </c>
      <c r="AA309">
        <v>10.451997756958008</v>
      </c>
      <c r="AB309">
        <v>10.454498291015625</v>
      </c>
      <c r="AC309">
        <v>10.462000846862793</v>
      </c>
      <c r="AD309">
        <v>10.451997756958008</v>
      </c>
      <c r="AE309">
        <v>10.451997756958008</v>
      </c>
      <c r="AF309">
        <v>10.444499969482422</v>
      </c>
      <c r="AG309">
        <v>10.451997756958008</v>
      </c>
      <c r="AH309" s="97"/>
      <c r="AI309" s="72"/>
      <c r="AJ309" s="72"/>
      <c r="AK309" s="72"/>
      <c r="AL309" s="72"/>
      <c r="AM309" s="72"/>
      <c r="AN309" s="72"/>
      <c r="AO309" s="92"/>
      <c r="AP309" s="102"/>
      <c r="AQ309" s="72"/>
    </row>
    <row r="310" spans="1:43">
      <c r="A310" s="14" t="str">
        <f>'data organization'!S311</f>
        <v>308:17:2.22:HS</v>
      </c>
      <c r="B310">
        <v>10.421998977661133</v>
      </c>
      <c r="C310">
        <v>10.455499649047852</v>
      </c>
      <c r="D310">
        <v>10.442000389099121</v>
      </c>
      <c r="E310">
        <v>10.444500923156738</v>
      </c>
      <c r="F310">
        <v>10.442000389099121</v>
      </c>
      <c r="G310">
        <v>10.451997756958008</v>
      </c>
      <c r="H310">
        <v>10.442000389099121</v>
      </c>
      <c r="I310">
        <v>10.442500114440918</v>
      </c>
      <c r="J310">
        <v>10.460000991821289</v>
      </c>
      <c r="K310">
        <v>10.451997756958008</v>
      </c>
      <c r="L310">
        <v>10.442000389099121</v>
      </c>
      <c r="M310">
        <v>10.451997756958008</v>
      </c>
      <c r="N310">
        <v>10.442000389099121</v>
      </c>
      <c r="O310">
        <v>10.442000389099121</v>
      </c>
      <c r="P310">
        <v>10.442000389099121</v>
      </c>
      <c r="Q310">
        <v>10.442000389099121</v>
      </c>
      <c r="R310">
        <v>10.441000938415527</v>
      </c>
      <c r="S310">
        <v>10.449997901916504</v>
      </c>
      <c r="T310">
        <v>10.451997756958008</v>
      </c>
      <c r="U310">
        <v>10.451997756958008</v>
      </c>
      <c r="V310">
        <v>10.442000389099121</v>
      </c>
      <c r="W310">
        <v>10.451997756958008</v>
      </c>
      <c r="X310">
        <v>10.448502540588379</v>
      </c>
      <c r="Y310"/>
      <c r="Z310">
        <v>10.451997756958008</v>
      </c>
      <c r="AA310">
        <v>10.451997756958008</v>
      </c>
      <c r="AB310">
        <v>10.454498291015625</v>
      </c>
      <c r="AC310">
        <v>10.462000846862793</v>
      </c>
      <c r="AD310">
        <v>10.451997756958008</v>
      </c>
      <c r="AE310">
        <v>10.451997756958008</v>
      </c>
      <c r="AF310">
        <v>10.444499969482422</v>
      </c>
      <c r="AG310">
        <v>10.451997756958008</v>
      </c>
      <c r="AH310" s="97"/>
      <c r="AI310" s="72"/>
      <c r="AJ310" s="72"/>
      <c r="AK310" s="72"/>
      <c r="AL310" s="72"/>
      <c r="AM310" s="72"/>
      <c r="AN310" s="72"/>
      <c r="AO310" s="92"/>
      <c r="AP310" s="102"/>
      <c r="AQ310" s="72"/>
    </row>
    <row r="311" spans="1:43">
      <c r="A311" s="14" t="str">
        <f>'data organization'!S312</f>
        <v>309:17:2.2:HI</v>
      </c>
      <c r="B311">
        <v>10.274499893188477</v>
      </c>
      <c r="C311">
        <v>10.31199836730957</v>
      </c>
      <c r="D311">
        <v>10.301000595092773</v>
      </c>
      <c r="E311">
        <v>10.302000999450684</v>
      </c>
      <c r="F311">
        <v>10.302000999450684</v>
      </c>
      <c r="G311">
        <v>10.302000999450684</v>
      </c>
      <c r="H311">
        <v>10.291996955871582</v>
      </c>
      <c r="I311">
        <v>10.302000999450684</v>
      </c>
      <c r="J311">
        <v>10.31199836730957</v>
      </c>
      <c r="K311">
        <v>10.302000999450684</v>
      </c>
      <c r="L311">
        <v>10.302000999450684</v>
      </c>
      <c r="M311">
        <v>10.31199836730957</v>
      </c>
      <c r="N311">
        <v>10.302000999450684</v>
      </c>
      <c r="O311">
        <v>10.302000999450684</v>
      </c>
      <c r="P311">
        <v>10.302000999450684</v>
      </c>
      <c r="Q311">
        <v>10.291996955871582</v>
      </c>
      <c r="R311">
        <v>10.291996955871582</v>
      </c>
      <c r="S311">
        <v>10.30799674987793</v>
      </c>
      <c r="T311">
        <v>10.317001342773437</v>
      </c>
      <c r="U311">
        <v>10.302000999450684</v>
      </c>
      <c r="V311">
        <v>10.302000999450684</v>
      </c>
      <c r="W311">
        <v>10.303999900817871</v>
      </c>
      <c r="X311">
        <v>10.282000541687012</v>
      </c>
      <c r="Y311"/>
      <c r="Z311">
        <v>10.309499740600586</v>
      </c>
      <c r="AA311">
        <v>10.302000999450684</v>
      </c>
      <c r="AB311">
        <v>10.31199836730957</v>
      </c>
      <c r="AC311">
        <v>10.31199836730957</v>
      </c>
      <c r="AD311">
        <v>10.309497833251953</v>
      </c>
      <c r="AE311">
        <v>10.303500175476074</v>
      </c>
      <c r="AF311">
        <v>10.301000595092773</v>
      </c>
      <c r="AG311">
        <v>10.301501274108887</v>
      </c>
      <c r="AH311" s="97">
        <f t="shared" ref="AH311" si="532">AH308-0.02</f>
        <v>2.1999999999999988</v>
      </c>
      <c r="AI311" s="72">
        <f t="shared" ref="AI311" si="533">STDEV(B311:AG311)</f>
        <v>8.8229016654520209E-3</v>
      </c>
      <c r="AJ311" s="72">
        <f t="shared" si="405"/>
        <v>10.28907188426113</v>
      </c>
      <c r="AK311" s="72">
        <f t="shared" ref="AK311" si="534">AVERAGE(B311:AG311)</f>
        <v>10.302306236759309</v>
      </c>
      <c r="AL311" s="72">
        <f t="shared" ref="AL311" si="535">AK311+1.5*AI311</f>
        <v>10.315540589257488</v>
      </c>
      <c r="AM311" s="72">
        <f>AK311-AK314</f>
        <v>0.15370818107358808</v>
      </c>
      <c r="AN311" s="72">
        <f t="shared" ref="AN311" si="536">AK311/AK653</f>
        <v>4.1128558790278191</v>
      </c>
      <c r="AO311" s="92">
        <f t="shared" ref="AO311" si="537">AN311/AO$1-1</f>
        <v>4.0336676207619604E-4</v>
      </c>
      <c r="AP311" s="102">
        <f t="shared" ref="AP311" si="538">AI311/AK311</f>
        <v>8.5640064104979961E-4</v>
      </c>
      <c r="AQ311" s="72">
        <f t="shared" ref="AQ311" si="539">MAX(B311:AG313)-MIN(B311:AG313)</f>
        <v>4.2501449584960938E-2</v>
      </c>
    </row>
    <row r="312" spans="1:43">
      <c r="A312" s="14" t="str">
        <f>'data organization'!S313</f>
        <v>310:17:2.2:LO</v>
      </c>
      <c r="B312">
        <v>10.274499893188477</v>
      </c>
      <c r="C312">
        <v>10.31199836730957</v>
      </c>
      <c r="D312">
        <v>10.301000595092773</v>
      </c>
      <c r="E312">
        <v>10.302000999450684</v>
      </c>
      <c r="F312">
        <v>10.302000999450684</v>
      </c>
      <c r="G312">
        <v>10.302000999450684</v>
      </c>
      <c r="H312">
        <v>10.291996955871582</v>
      </c>
      <c r="I312">
        <v>10.302000999450684</v>
      </c>
      <c r="J312">
        <v>10.31199836730957</v>
      </c>
      <c r="K312">
        <v>10.302000999450684</v>
      </c>
      <c r="L312">
        <v>10.302000999450684</v>
      </c>
      <c r="M312">
        <v>10.31199836730957</v>
      </c>
      <c r="N312">
        <v>10.302000999450684</v>
      </c>
      <c r="O312">
        <v>10.302000999450684</v>
      </c>
      <c r="P312">
        <v>10.302000999450684</v>
      </c>
      <c r="Q312">
        <v>10.291996955871582</v>
      </c>
      <c r="R312">
        <v>10.291996955871582</v>
      </c>
      <c r="S312">
        <v>10.30799674987793</v>
      </c>
      <c r="T312">
        <v>10.317001342773437</v>
      </c>
      <c r="U312">
        <v>10.302000999450684</v>
      </c>
      <c r="V312">
        <v>10.302000999450684</v>
      </c>
      <c r="W312">
        <v>10.303999900817871</v>
      </c>
      <c r="X312">
        <v>10.282000541687012</v>
      </c>
      <c r="Y312"/>
      <c r="Z312">
        <v>10.309499740600586</v>
      </c>
      <c r="AA312">
        <v>10.302000999450684</v>
      </c>
      <c r="AB312">
        <v>10.31199836730957</v>
      </c>
      <c r="AC312">
        <v>10.31199836730957</v>
      </c>
      <c r="AD312">
        <v>10.309497833251953</v>
      </c>
      <c r="AE312">
        <v>10.303500175476074</v>
      </c>
      <c r="AF312">
        <v>10.301000595092773</v>
      </c>
      <c r="AG312">
        <v>10.301501274108887</v>
      </c>
      <c r="AH312" s="97"/>
      <c r="AI312" s="72"/>
      <c r="AJ312" s="72"/>
      <c r="AK312" s="72"/>
      <c r="AL312" s="72"/>
      <c r="AM312" s="72"/>
      <c r="AN312" s="72"/>
      <c r="AO312" s="92"/>
      <c r="AP312" s="102"/>
      <c r="AQ312" s="72"/>
    </row>
    <row r="313" spans="1:43">
      <c r="A313" s="14" t="str">
        <f>'data organization'!S314</f>
        <v>311:17:2.2:HS</v>
      </c>
      <c r="B313">
        <v>10.274499893188477</v>
      </c>
      <c r="C313">
        <v>10.31199836730957</v>
      </c>
      <c r="D313">
        <v>10.301000595092773</v>
      </c>
      <c r="E313">
        <v>10.302000999450684</v>
      </c>
      <c r="F313">
        <v>10.302000999450684</v>
      </c>
      <c r="G313">
        <v>10.302000999450684</v>
      </c>
      <c r="H313">
        <v>10.291996955871582</v>
      </c>
      <c r="I313">
        <v>10.302000999450684</v>
      </c>
      <c r="J313">
        <v>10.31199836730957</v>
      </c>
      <c r="K313">
        <v>10.302000999450684</v>
      </c>
      <c r="L313">
        <v>10.302000999450684</v>
      </c>
      <c r="M313">
        <v>10.31199836730957</v>
      </c>
      <c r="N313">
        <v>10.302000999450684</v>
      </c>
      <c r="O313">
        <v>10.302000999450684</v>
      </c>
      <c r="P313">
        <v>10.302000999450684</v>
      </c>
      <c r="Q313">
        <v>10.291996955871582</v>
      </c>
      <c r="R313">
        <v>10.291996955871582</v>
      </c>
      <c r="S313">
        <v>10.30799674987793</v>
      </c>
      <c r="T313">
        <v>10.317001342773437</v>
      </c>
      <c r="U313">
        <v>10.302000999450684</v>
      </c>
      <c r="V313">
        <v>10.302000999450684</v>
      </c>
      <c r="W313">
        <v>10.303999900817871</v>
      </c>
      <c r="X313">
        <v>10.282000541687012</v>
      </c>
      <c r="Y313"/>
      <c r="Z313">
        <v>10.309499740600586</v>
      </c>
      <c r="AA313">
        <v>10.302000999450684</v>
      </c>
      <c r="AB313">
        <v>10.31199836730957</v>
      </c>
      <c r="AC313">
        <v>10.31199836730957</v>
      </c>
      <c r="AD313">
        <v>10.309497833251953</v>
      </c>
      <c r="AE313">
        <v>10.303500175476074</v>
      </c>
      <c r="AF313">
        <v>10.301000595092773</v>
      </c>
      <c r="AG313">
        <v>10.301501274108887</v>
      </c>
      <c r="AH313" s="97"/>
      <c r="AI313" s="72"/>
      <c r="AJ313" s="72"/>
      <c r="AK313" s="72"/>
      <c r="AL313" s="72"/>
      <c r="AM313" s="72"/>
      <c r="AN313" s="72"/>
      <c r="AO313" s="92"/>
      <c r="AP313" s="102"/>
      <c r="AQ313" s="72"/>
    </row>
    <row r="314" spans="1:43">
      <c r="A314" s="14" t="str">
        <f>'data organization'!S315</f>
        <v>312:17:2.18:HI</v>
      </c>
      <c r="B314">
        <v>10.118997573852539</v>
      </c>
      <c r="C314">
        <v>10.159502029418945</v>
      </c>
      <c r="D314">
        <v>10.141999244689941</v>
      </c>
      <c r="E314">
        <v>10.144498825073242</v>
      </c>
      <c r="F314">
        <v>10.152003288269043</v>
      </c>
      <c r="G314">
        <v>10.152003288269043</v>
      </c>
      <c r="H314">
        <v>10.141999244689941</v>
      </c>
      <c r="I314">
        <v>10.152003288269043</v>
      </c>
      <c r="J314">
        <v>10.16200065612793</v>
      </c>
      <c r="K314">
        <v>10.152003288269043</v>
      </c>
      <c r="L314">
        <v>10.152003288269043</v>
      </c>
      <c r="M314">
        <v>10.16200065612793</v>
      </c>
      <c r="N314">
        <v>10.152003288269043</v>
      </c>
      <c r="O314">
        <v>10.152003288269043</v>
      </c>
      <c r="P314">
        <v>10.152003288269043</v>
      </c>
      <c r="Q314">
        <v>10.141999244689941</v>
      </c>
      <c r="R314">
        <v>10.141999244689941</v>
      </c>
      <c r="S314">
        <v>10.132001876831055</v>
      </c>
      <c r="T314">
        <v>10.139498710632324</v>
      </c>
      <c r="U314">
        <v>10.152003288269043</v>
      </c>
      <c r="V314">
        <v>10.15150260925293</v>
      </c>
      <c r="W314">
        <v>10.152003288269043</v>
      </c>
      <c r="X314">
        <v>10.117498397827148</v>
      </c>
      <c r="Y314"/>
      <c r="Z314">
        <v>10.16200065612793</v>
      </c>
      <c r="AA314">
        <v>10.152003288269043</v>
      </c>
      <c r="AB314">
        <v>10.16200065612793</v>
      </c>
      <c r="AC314">
        <v>10.16200065612793</v>
      </c>
      <c r="AD314">
        <v>10.157001495361328</v>
      </c>
      <c r="AE314">
        <v>10.152003288269043</v>
      </c>
      <c r="AF314">
        <v>10.141999244689941</v>
      </c>
      <c r="AG314">
        <v>10.141999244689941</v>
      </c>
      <c r="AH314" s="97">
        <f t="shared" ref="AH314" si="540">AH311-0.02</f>
        <v>2.1799999999999988</v>
      </c>
      <c r="AI314" s="72">
        <f t="shared" ref="AI314" si="541">STDEV(B314:AG314)</f>
        <v>1.1127929847944079E-2</v>
      </c>
      <c r="AJ314" s="72">
        <f t="shared" si="405"/>
        <v>10.131906160913804</v>
      </c>
      <c r="AK314" s="72">
        <f t="shared" ref="AK314" si="542">AVERAGE(B314:AG314)</f>
        <v>10.148598055685721</v>
      </c>
      <c r="AL314" s="72">
        <f t="shared" ref="AL314" si="543">AK314+1.5*AI314</f>
        <v>10.165289950457638</v>
      </c>
      <c r="AM314" s="72">
        <f>AK314-AK317</f>
        <v>0.15546900226223848</v>
      </c>
      <c r="AN314" s="72">
        <f t="shared" ref="AN314" si="544">AK314/AK656</f>
        <v>4.1075375041320346</v>
      </c>
      <c r="AO314" s="92">
        <f t="shared" ref="AO314" si="545">AN314/AO$1-1</f>
        <v>-8.9026479418030657E-4</v>
      </c>
      <c r="AP314" s="102">
        <f t="shared" ref="AP314" si="546">AI314/AK314</f>
        <v>1.0964992195852798E-3</v>
      </c>
      <c r="AQ314" s="72">
        <f t="shared" ref="AQ314" si="547">MAX(B314:AG316)-MIN(B314:AG316)</f>
        <v>4.450225830078125E-2</v>
      </c>
    </row>
    <row r="315" spans="1:43">
      <c r="A315" s="14" t="str">
        <f>'data organization'!S316</f>
        <v>313:17:2.18:LO</v>
      </c>
      <c r="B315">
        <v>10.118997573852539</v>
      </c>
      <c r="C315">
        <v>10.159502029418945</v>
      </c>
      <c r="D315">
        <v>10.141999244689941</v>
      </c>
      <c r="E315">
        <v>10.144498825073242</v>
      </c>
      <c r="F315">
        <v>10.152003288269043</v>
      </c>
      <c r="G315">
        <v>10.152003288269043</v>
      </c>
      <c r="H315">
        <v>10.141999244689941</v>
      </c>
      <c r="I315">
        <v>10.152003288269043</v>
      </c>
      <c r="J315">
        <v>10.16200065612793</v>
      </c>
      <c r="K315">
        <v>10.152003288269043</v>
      </c>
      <c r="L315">
        <v>10.152003288269043</v>
      </c>
      <c r="M315">
        <v>10.16200065612793</v>
      </c>
      <c r="N315">
        <v>10.152003288269043</v>
      </c>
      <c r="O315">
        <v>10.152003288269043</v>
      </c>
      <c r="P315">
        <v>10.152003288269043</v>
      </c>
      <c r="Q315">
        <v>10.141999244689941</v>
      </c>
      <c r="R315">
        <v>10.141999244689941</v>
      </c>
      <c r="S315">
        <v>10.132001876831055</v>
      </c>
      <c r="T315">
        <v>10.139498710632324</v>
      </c>
      <c r="U315">
        <v>10.152003288269043</v>
      </c>
      <c r="V315">
        <v>10.15150260925293</v>
      </c>
      <c r="W315">
        <v>10.152003288269043</v>
      </c>
      <c r="X315">
        <v>10.117498397827148</v>
      </c>
      <c r="Y315"/>
      <c r="Z315">
        <v>10.16200065612793</v>
      </c>
      <c r="AA315">
        <v>10.152003288269043</v>
      </c>
      <c r="AB315">
        <v>10.16200065612793</v>
      </c>
      <c r="AC315">
        <v>10.16200065612793</v>
      </c>
      <c r="AD315">
        <v>10.157001495361328</v>
      </c>
      <c r="AE315">
        <v>10.152003288269043</v>
      </c>
      <c r="AF315">
        <v>10.141999244689941</v>
      </c>
      <c r="AG315">
        <v>10.141999244689941</v>
      </c>
      <c r="AH315" s="97"/>
      <c r="AI315" s="72"/>
      <c r="AJ315" s="72"/>
      <c r="AK315" s="72"/>
      <c r="AL315" s="72"/>
      <c r="AM315" s="72"/>
      <c r="AN315" s="72"/>
      <c r="AO315" s="92"/>
      <c r="AP315" s="102"/>
      <c r="AQ315" s="72"/>
    </row>
    <row r="316" spans="1:43">
      <c r="A316" s="14" t="str">
        <f>'data organization'!S317</f>
        <v>314:17:2.18:HS</v>
      </c>
      <c r="B316">
        <v>10.118997573852539</v>
      </c>
      <c r="C316">
        <v>10.159502029418945</v>
      </c>
      <c r="D316">
        <v>10.141999244689941</v>
      </c>
      <c r="E316">
        <v>10.144498825073242</v>
      </c>
      <c r="F316">
        <v>10.152003288269043</v>
      </c>
      <c r="G316">
        <v>10.152003288269043</v>
      </c>
      <c r="H316">
        <v>10.141999244689941</v>
      </c>
      <c r="I316">
        <v>10.152003288269043</v>
      </c>
      <c r="J316">
        <v>10.16200065612793</v>
      </c>
      <c r="K316">
        <v>10.152003288269043</v>
      </c>
      <c r="L316">
        <v>10.152003288269043</v>
      </c>
      <c r="M316">
        <v>10.16200065612793</v>
      </c>
      <c r="N316">
        <v>10.152003288269043</v>
      </c>
      <c r="O316">
        <v>10.152003288269043</v>
      </c>
      <c r="P316">
        <v>10.152003288269043</v>
      </c>
      <c r="Q316">
        <v>10.141999244689941</v>
      </c>
      <c r="R316">
        <v>10.141999244689941</v>
      </c>
      <c r="S316">
        <v>10.132001876831055</v>
      </c>
      <c r="T316">
        <v>10.139498710632324</v>
      </c>
      <c r="U316">
        <v>10.152003288269043</v>
      </c>
      <c r="V316">
        <v>10.15150260925293</v>
      </c>
      <c r="W316">
        <v>10.152003288269043</v>
      </c>
      <c r="X316">
        <v>10.117498397827148</v>
      </c>
      <c r="Y316"/>
      <c r="Z316">
        <v>10.16200065612793</v>
      </c>
      <c r="AA316">
        <v>10.152003288269043</v>
      </c>
      <c r="AB316">
        <v>10.16200065612793</v>
      </c>
      <c r="AC316">
        <v>10.16200065612793</v>
      </c>
      <c r="AD316">
        <v>10.157001495361328</v>
      </c>
      <c r="AE316">
        <v>10.152003288269043</v>
      </c>
      <c r="AF316">
        <v>10.141999244689941</v>
      </c>
      <c r="AG316">
        <v>10.141999244689941</v>
      </c>
      <c r="AH316" s="97"/>
      <c r="AI316" s="72"/>
      <c r="AJ316" s="72"/>
      <c r="AK316" s="72"/>
      <c r="AL316" s="72"/>
      <c r="AM316" s="72"/>
      <c r="AN316" s="72"/>
      <c r="AO316" s="92"/>
      <c r="AP316" s="102"/>
      <c r="AQ316" s="72"/>
    </row>
    <row r="317" spans="1:43">
      <c r="A317" s="14" t="str">
        <f>'data organization'!S318</f>
        <v>315:17:2.16:HI</v>
      </c>
      <c r="B317">
        <v>9.962000846862793</v>
      </c>
      <c r="C317">
        <v>10.001999855041504</v>
      </c>
      <c r="D317">
        <v>9.9905004501342773</v>
      </c>
      <c r="E317">
        <v>9.9920005798339844</v>
      </c>
      <c r="F317">
        <v>9.9920005798339844</v>
      </c>
      <c r="G317">
        <v>9.9920005798339844</v>
      </c>
      <c r="H317">
        <v>9.9870014190673828</v>
      </c>
      <c r="I317">
        <v>9.9920005798339844</v>
      </c>
      <c r="J317">
        <v>10.001999855041504</v>
      </c>
      <c r="K317">
        <v>10.000999450683594</v>
      </c>
      <c r="L317">
        <v>9.9920005798339844</v>
      </c>
      <c r="M317">
        <v>10.001999855041504</v>
      </c>
      <c r="N317">
        <v>9.9920005798339844</v>
      </c>
      <c r="O317">
        <v>9.9920005798339844</v>
      </c>
      <c r="P317">
        <v>9.9920005798339844</v>
      </c>
      <c r="Q317">
        <v>9.9920005798339844</v>
      </c>
      <c r="R317">
        <v>9.981999397277832</v>
      </c>
      <c r="S317">
        <v>9.981999397277832</v>
      </c>
      <c r="T317">
        <v>9.9979991912841797</v>
      </c>
      <c r="U317">
        <v>9.9920005798339844</v>
      </c>
      <c r="V317">
        <v>9.9920005798339844</v>
      </c>
      <c r="W317">
        <v>9.9984989166259766</v>
      </c>
      <c r="X317">
        <v>9.9870004653930664</v>
      </c>
      <c r="Y317"/>
      <c r="Z317">
        <v>10.001999855041504</v>
      </c>
      <c r="AA317">
        <v>10.001999855041504</v>
      </c>
      <c r="AB317">
        <v>10.006998062133789</v>
      </c>
      <c r="AC317">
        <v>10.011998176574707</v>
      </c>
      <c r="AD317">
        <v>10.001999855041504</v>
      </c>
      <c r="AE317">
        <v>9.9920005798339844</v>
      </c>
      <c r="AF317">
        <v>9.981999397277832</v>
      </c>
      <c r="AG317">
        <v>9.981999397277832</v>
      </c>
      <c r="AH317" s="97">
        <f t="shared" ref="AH317" si="548">AH314-0.02</f>
        <v>2.1599999999999988</v>
      </c>
      <c r="AI317" s="72">
        <f t="shared" ref="AI317" si="549">STDEV(B317:AG317)</f>
        <v>9.4811698894556821E-3</v>
      </c>
      <c r="AJ317" s="72">
        <f t="shared" si="405"/>
        <v>9.9789072985892986</v>
      </c>
      <c r="AK317" s="72">
        <f t="shared" ref="AK317" si="550">AVERAGE(B317:AG317)</f>
        <v>9.9931290534234822</v>
      </c>
      <c r="AL317" s="72">
        <f t="shared" ref="AL317" si="551">AK317+1.5*AI317</f>
        <v>10.007350808257666</v>
      </c>
      <c r="AM317" s="72">
        <f>AK317-AK320</f>
        <v>0.15485535898516289</v>
      </c>
      <c r="AN317" s="72">
        <f t="shared" ref="AN317" si="552">AK317/AK659</f>
        <v>4.1095897251329481</v>
      </c>
      <c r="AO317" s="92">
        <f t="shared" ref="AO317" si="553">AN317/AO$1-1</f>
        <v>-3.9108639867113659E-4</v>
      </c>
      <c r="AP317" s="102">
        <f t="shared" ref="AP317" si="554">AI317/AK317</f>
        <v>9.4876888297640749E-4</v>
      </c>
      <c r="AQ317" s="72">
        <f t="shared" ref="AQ317" si="555">MAX(B317:AG319)-MIN(B317:AG319)</f>
        <v>4.9997329711914063E-2</v>
      </c>
    </row>
    <row r="318" spans="1:43">
      <c r="A318" s="14" t="str">
        <f>'data organization'!S319</f>
        <v>316:17:2.16:LO</v>
      </c>
      <c r="B318">
        <v>9.962000846862793</v>
      </c>
      <c r="C318">
        <v>10.001999855041504</v>
      </c>
      <c r="D318">
        <v>9.9905004501342773</v>
      </c>
      <c r="E318">
        <v>9.9920005798339844</v>
      </c>
      <c r="F318">
        <v>9.9920005798339844</v>
      </c>
      <c r="G318">
        <v>9.9920005798339844</v>
      </c>
      <c r="H318">
        <v>9.9870014190673828</v>
      </c>
      <c r="I318">
        <v>9.9920005798339844</v>
      </c>
      <c r="J318">
        <v>10.001999855041504</v>
      </c>
      <c r="K318">
        <v>10.000999450683594</v>
      </c>
      <c r="L318">
        <v>9.9920005798339844</v>
      </c>
      <c r="M318">
        <v>10.001999855041504</v>
      </c>
      <c r="N318">
        <v>9.9920005798339844</v>
      </c>
      <c r="O318">
        <v>9.9920005798339844</v>
      </c>
      <c r="P318">
        <v>9.9920005798339844</v>
      </c>
      <c r="Q318">
        <v>9.9920005798339844</v>
      </c>
      <c r="R318">
        <v>9.981999397277832</v>
      </c>
      <c r="S318">
        <v>9.981999397277832</v>
      </c>
      <c r="T318">
        <v>9.9979991912841797</v>
      </c>
      <c r="U318">
        <v>9.9920005798339844</v>
      </c>
      <c r="V318">
        <v>9.9920005798339844</v>
      </c>
      <c r="W318">
        <v>9.9984989166259766</v>
      </c>
      <c r="X318">
        <v>9.9870004653930664</v>
      </c>
      <c r="Y318"/>
      <c r="Z318">
        <v>10.001999855041504</v>
      </c>
      <c r="AA318">
        <v>10.001999855041504</v>
      </c>
      <c r="AB318">
        <v>10.006998062133789</v>
      </c>
      <c r="AC318">
        <v>10.011998176574707</v>
      </c>
      <c r="AD318">
        <v>10.001999855041504</v>
      </c>
      <c r="AE318">
        <v>9.9920005798339844</v>
      </c>
      <c r="AF318">
        <v>9.981999397277832</v>
      </c>
      <c r="AG318">
        <v>9.981999397277832</v>
      </c>
      <c r="AH318" s="97"/>
      <c r="AI318" s="72"/>
      <c r="AJ318" s="72"/>
      <c r="AK318" s="72"/>
      <c r="AL318" s="72"/>
      <c r="AM318" s="72"/>
      <c r="AN318" s="72"/>
      <c r="AO318" s="92"/>
      <c r="AP318" s="102"/>
      <c r="AQ318" s="72"/>
    </row>
    <row r="319" spans="1:43">
      <c r="A319" s="14" t="str">
        <f>'data organization'!S320</f>
        <v>317:17:2.16:HS</v>
      </c>
      <c r="B319">
        <v>9.962000846862793</v>
      </c>
      <c r="C319">
        <v>10.001999855041504</v>
      </c>
      <c r="D319">
        <v>9.9905004501342773</v>
      </c>
      <c r="E319">
        <v>9.9920005798339844</v>
      </c>
      <c r="F319">
        <v>9.9920005798339844</v>
      </c>
      <c r="G319">
        <v>9.9920005798339844</v>
      </c>
      <c r="H319">
        <v>9.9870014190673828</v>
      </c>
      <c r="I319">
        <v>9.9920005798339844</v>
      </c>
      <c r="J319">
        <v>10.001999855041504</v>
      </c>
      <c r="K319">
        <v>10.000999450683594</v>
      </c>
      <c r="L319">
        <v>9.9920005798339844</v>
      </c>
      <c r="M319">
        <v>10.001999855041504</v>
      </c>
      <c r="N319">
        <v>9.9920005798339844</v>
      </c>
      <c r="O319">
        <v>9.9920005798339844</v>
      </c>
      <c r="P319">
        <v>9.9920005798339844</v>
      </c>
      <c r="Q319">
        <v>9.9920005798339844</v>
      </c>
      <c r="R319">
        <v>9.981999397277832</v>
      </c>
      <c r="S319">
        <v>9.981999397277832</v>
      </c>
      <c r="T319">
        <v>9.9979991912841797</v>
      </c>
      <c r="U319">
        <v>9.9920005798339844</v>
      </c>
      <c r="V319">
        <v>9.9920005798339844</v>
      </c>
      <c r="W319">
        <v>9.9984989166259766</v>
      </c>
      <c r="X319">
        <v>9.9870004653930664</v>
      </c>
      <c r="Y319"/>
      <c r="Z319">
        <v>10.001999855041504</v>
      </c>
      <c r="AA319">
        <v>10.001999855041504</v>
      </c>
      <c r="AB319">
        <v>10.006998062133789</v>
      </c>
      <c r="AC319">
        <v>10.011998176574707</v>
      </c>
      <c r="AD319">
        <v>10.001999855041504</v>
      </c>
      <c r="AE319">
        <v>9.9920005798339844</v>
      </c>
      <c r="AF319">
        <v>9.981999397277832</v>
      </c>
      <c r="AG319">
        <v>9.981999397277832</v>
      </c>
      <c r="AH319" s="97"/>
      <c r="AI319" s="72"/>
      <c r="AJ319" s="72"/>
      <c r="AK319" s="72"/>
      <c r="AL319" s="72"/>
      <c r="AM319" s="72"/>
      <c r="AN319" s="72"/>
      <c r="AO319" s="92"/>
      <c r="AP319" s="102"/>
      <c r="AQ319" s="72"/>
    </row>
    <row r="320" spans="1:43">
      <c r="A320" s="14" t="str">
        <f>'data organization'!S321</f>
        <v>318:17:2.14:HI</v>
      </c>
      <c r="B320">
        <v>9.8119983673095703</v>
      </c>
      <c r="C320">
        <v>9.8419990539550781</v>
      </c>
      <c r="D320">
        <v>9.8319997787475586</v>
      </c>
      <c r="E320">
        <v>9.8319997787475586</v>
      </c>
      <c r="F320">
        <v>9.8379993438720703</v>
      </c>
      <c r="G320">
        <v>9.8419990539550781</v>
      </c>
      <c r="H320">
        <v>9.8319997787475586</v>
      </c>
      <c r="I320">
        <v>9.8339986801147461</v>
      </c>
      <c r="J320">
        <v>9.85150146484375</v>
      </c>
      <c r="K320">
        <v>9.8419990539550781</v>
      </c>
      <c r="L320">
        <v>9.8369989395141602</v>
      </c>
      <c r="M320">
        <v>9.8419990539550781</v>
      </c>
      <c r="N320">
        <v>9.8364992141723633</v>
      </c>
      <c r="O320">
        <v>9.8419990539550781</v>
      </c>
      <c r="P320">
        <v>9.8419990539550781</v>
      </c>
      <c r="Q320">
        <v>9.8319997787475586</v>
      </c>
      <c r="R320">
        <v>9.8304996490478516</v>
      </c>
      <c r="S320">
        <v>9.8395004272460937</v>
      </c>
      <c r="T320">
        <v>9.8419990539550781</v>
      </c>
      <c r="U320">
        <v>9.8409996032714844</v>
      </c>
      <c r="V320">
        <v>9.8319997787475586</v>
      </c>
      <c r="W320">
        <v>9.8419990539550781</v>
      </c>
      <c r="X320">
        <v>9.8319997787475586</v>
      </c>
      <c r="Y320"/>
      <c r="Z320">
        <v>9.8419990539550781</v>
      </c>
      <c r="AA320">
        <v>9.8419990539550781</v>
      </c>
      <c r="AB320">
        <v>9.8520011901855469</v>
      </c>
      <c r="AC320">
        <v>9.8520011901855469</v>
      </c>
      <c r="AD320">
        <v>9.8419990539550781</v>
      </c>
      <c r="AE320">
        <v>9.8419990539550781</v>
      </c>
      <c r="AF320">
        <v>9.8319997787475586</v>
      </c>
      <c r="AG320">
        <v>9.8344993591308594</v>
      </c>
      <c r="AH320" s="97">
        <f t="shared" ref="AH320" si="556">AH317-0.02</f>
        <v>2.1399999999999988</v>
      </c>
      <c r="AI320" s="72">
        <f t="shared" ref="AI320" si="557">STDEV(B320:AG320)</f>
        <v>7.7267293873066042E-3</v>
      </c>
      <c r="AJ320" s="72">
        <f t="shared" si="405"/>
        <v>9.8266836003573594</v>
      </c>
      <c r="AK320" s="72">
        <f t="shared" ref="AK320" si="558">AVERAGE(B320:AG320)</f>
        <v>9.8382736944383193</v>
      </c>
      <c r="AL320" s="72">
        <f t="shared" ref="AL320" si="559">AK320+1.5*AI320</f>
        <v>9.8498637885192792</v>
      </c>
      <c r="AM320" s="72">
        <f>AK320-AK323</f>
        <v>0.14711198499125899</v>
      </c>
      <c r="AN320" s="72">
        <f t="shared" ref="AN320" si="560">AK320/AK662</f>
        <v>4.1116884104701557</v>
      </c>
      <c r="AO320" s="92">
        <f t="shared" ref="AO320" si="561">AN320/AO$1-1</f>
        <v>1.1939389503989872E-4</v>
      </c>
      <c r="AP320" s="102">
        <f t="shared" ref="AP320" si="562">AI320/AK320</f>
        <v>7.8537451053781995E-4</v>
      </c>
      <c r="AQ320" s="72">
        <f t="shared" ref="AQ320" si="563">MAX(B320:AG322)-MIN(B320:AG322)</f>
        <v>4.0002822875976563E-2</v>
      </c>
    </row>
    <row r="321" spans="1:43">
      <c r="A321" s="14" t="str">
        <f>'data organization'!S322</f>
        <v>319:17:2.14:LO</v>
      </c>
      <c r="B321">
        <v>9.8119983673095703</v>
      </c>
      <c r="C321">
        <v>9.8419990539550781</v>
      </c>
      <c r="D321">
        <v>9.8319997787475586</v>
      </c>
      <c r="E321">
        <v>9.8319997787475586</v>
      </c>
      <c r="F321">
        <v>9.8379993438720703</v>
      </c>
      <c r="G321">
        <v>9.8419990539550781</v>
      </c>
      <c r="H321">
        <v>9.8319997787475586</v>
      </c>
      <c r="I321">
        <v>9.8339986801147461</v>
      </c>
      <c r="J321">
        <v>9.85150146484375</v>
      </c>
      <c r="K321">
        <v>9.8419990539550781</v>
      </c>
      <c r="L321">
        <v>9.8369989395141602</v>
      </c>
      <c r="M321">
        <v>9.8419990539550781</v>
      </c>
      <c r="N321">
        <v>9.8364992141723633</v>
      </c>
      <c r="O321">
        <v>9.8419990539550781</v>
      </c>
      <c r="P321">
        <v>9.8419990539550781</v>
      </c>
      <c r="Q321">
        <v>9.8319997787475586</v>
      </c>
      <c r="R321">
        <v>9.8304996490478516</v>
      </c>
      <c r="S321">
        <v>9.8395004272460937</v>
      </c>
      <c r="T321">
        <v>9.8419990539550781</v>
      </c>
      <c r="U321">
        <v>9.8409996032714844</v>
      </c>
      <c r="V321">
        <v>9.8319997787475586</v>
      </c>
      <c r="W321">
        <v>9.8419990539550781</v>
      </c>
      <c r="X321">
        <v>9.8319997787475586</v>
      </c>
      <c r="Y321"/>
      <c r="Z321">
        <v>9.8419990539550781</v>
      </c>
      <c r="AA321">
        <v>9.8419990539550781</v>
      </c>
      <c r="AB321">
        <v>9.8520011901855469</v>
      </c>
      <c r="AC321">
        <v>9.8520011901855469</v>
      </c>
      <c r="AD321">
        <v>9.8419990539550781</v>
      </c>
      <c r="AE321">
        <v>9.8419990539550781</v>
      </c>
      <c r="AF321">
        <v>9.8319997787475586</v>
      </c>
      <c r="AG321">
        <v>9.8344993591308594</v>
      </c>
      <c r="AH321" s="97"/>
      <c r="AI321" s="72"/>
      <c r="AJ321" s="72"/>
      <c r="AK321" s="72"/>
      <c r="AL321" s="72"/>
      <c r="AM321" s="72"/>
      <c r="AN321" s="72"/>
      <c r="AO321" s="92"/>
      <c r="AP321" s="102"/>
      <c r="AQ321" s="72"/>
    </row>
    <row r="322" spans="1:43">
      <c r="A322" s="14" t="str">
        <f>'data organization'!S323</f>
        <v>320:17:2.14:HS</v>
      </c>
      <c r="B322">
        <v>9.8119983673095703</v>
      </c>
      <c r="C322">
        <v>9.8419990539550781</v>
      </c>
      <c r="D322">
        <v>9.8319997787475586</v>
      </c>
      <c r="E322">
        <v>9.8319997787475586</v>
      </c>
      <c r="F322">
        <v>9.8379993438720703</v>
      </c>
      <c r="G322">
        <v>9.8419990539550781</v>
      </c>
      <c r="H322">
        <v>9.8319997787475586</v>
      </c>
      <c r="I322">
        <v>9.8339986801147461</v>
      </c>
      <c r="J322">
        <v>9.85150146484375</v>
      </c>
      <c r="K322">
        <v>9.8419990539550781</v>
      </c>
      <c r="L322">
        <v>9.8369989395141602</v>
      </c>
      <c r="M322">
        <v>9.8419990539550781</v>
      </c>
      <c r="N322">
        <v>9.8364992141723633</v>
      </c>
      <c r="O322">
        <v>9.8419990539550781</v>
      </c>
      <c r="P322">
        <v>9.8419990539550781</v>
      </c>
      <c r="Q322">
        <v>9.8319997787475586</v>
      </c>
      <c r="R322">
        <v>9.8304996490478516</v>
      </c>
      <c r="S322">
        <v>9.8395004272460937</v>
      </c>
      <c r="T322">
        <v>9.8419990539550781</v>
      </c>
      <c r="U322">
        <v>9.8409996032714844</v>
      </c>
      <c r="V322">
        <v>9.8319997787475586</v>
      </c>
      <c r="W322">
        <v>9.8419990539550781</v>
      </c>
      <c r="X322">
        <v>9.8319997787475586</v>
      </c>
      <c r="Y322"/>
      <c r="Z322">
        <v>9.8419990539550781</v>
      </c>
      <c r="AA322">
        <v>9.8419990539550781</v>
      </c>
      <c r="AB322">
        <v>9.8520011901855469</v>
      </c>
      <c r="AC322">
        <v>9.8520011901855469</v>
      </c>
      <c r="AD322">
        <v>9.8419990539550781</v>
      </c>
      <c r="AE322">
        <v>9.8419990539550781</v>
      </c>
      <c r="AF322">
        <v>9.8319997787475586</v>
      </c>
      <c r="AG322">
        <v>9.8344993591308594</v>
      </c>
      <c r="AH322" s="97"/>
      <c r="AI322" s="72"/>
      <c r="AJ322" s="72"/>
      <c r="AK322" s="72"/>
      <c r="AL322" s="72"/>
      <c r="AM322" s="72"/>
      <c r="AN322" s="72"/>
      <c r="AO322" s="92"/>
      <c r="AP322" s="102"/>
      <c r="AQ322" s="72"/>
    </row>
    <row r="323" spans="1:43">
      <c r="A323" s="14" t="str">
        <f>'data organization'!S324</f>
        <v>321:17:2.12:HI</v>
      </c>
      <c r="B323">
        <v>9.6810016632080078</v>
      </c>
      <c r="C323">
        <v>9.7019977569580078</v>
      </c>
      <c r="D323">
        <v>9.6875009536743164</v>
      </c>
      <c r="E323">
        <v>9.682002067565918</v>
      </c>
      <c r="F323">
        <v>9.6880006790161133</v>
      </c>
      <c r="G323">
        <v>9.6920003890991211</v>
      </c>
      <c r="H323">
        <v>9.682002067565918</v>
      </c>
      <c r="I323">
        <v>9.6870021820068359</v>
      </c>
      <c r="J323">
        <v>9.7019977569580078</v>
      </c>
      <c r="K323">
        <v>9.6920003890991211</v>
      </c>
      <c r="L323">
        <v>9.6870002746582031</v>
      </c>
      <c r="M323">
        <v>9.6954994201660156</v>
      </c>
      <c r="N323">
        <v>9.682002067565918</v>
      </c>
      <c r="O323">
        <v>9.6905002593994141</v>
      </c>
      <c r="P323">
        <v>9.6865015029907227</v>
      </c>
      <c r="Q323">
        <v>9.682002067565918</v>
      </c>
      <c r="R323">
        <v>9.682002067565918</v>
      </c>
      <c r="S323">
        <v>9.6920003890991211</v>
      </c>
      <c r="T323">
        <v>9.7019977569580078</v>
      </c>
      <c r="U323">
        <v>9.6920003890991211</v>
      </c>
      <c r="V323">
        <v>9.682002067565918</v>
      </c>
      <c r="W323">
        <v>9.6920003890991211</v>
      </c>
      <c r="X323">
        <v>9.707000732421875</v>
      </c>
      <c r="Y323"/>
      <c r="Z323">
        <v>9.6920003890991211</v>
      </c>
      <c r="AA323">
        <v>9.6920003890991211</v>
      </c>
      <c r="AB323">
        <v>9.7014980316162109</v>
      </c>
      <c r="AC323">
        <v>9.7019977569580078</v>
      </c>
      <c r="AD323">
        <v>9.6920003890991211</v>
      </c>
      <c r="AE323">
        <v>9.6944999694824219</v>
      </c>
      <c r="AF323">
        <v>9.6920003890991211</v>
      </c>
      <c r="AG323">
        <v>9.6920003890991211</v>
      </c>
      <c r="AH323" s="97">
        <f t="shared" ref="AH323" si="564">AH320-0.02</f>
        <v>2.1199999999999988</v>
      </c>
      <c r="AI323" s="72">
        <f t="shared" ref="AI323" si="565">STDEV(B323:AG323)</f>
        <v>7.190678521295419E-3</v>
      </c>
      <c r="AJ323" s="72">
        <f t="shared" si="405"/>
        <v>9.6803756916651178</v>
      </c>
      <c r="AK323" s="72">
        <f t="shared" ref="AK323" si="566">AVERAGE(B323:AG323)</f>
        <v>9.6911617094470603</v>
      </c>
      <c r="AL323" s="72">
        <f t="shared" ref="AL323" si="567">AK323+1.5*AI323</f>
        <v>9.7019477272290029</v>
      </c>
      <c r="AM323" s="72">
        <f>AK323-AK326</f>
        <v>0.13816199764128534</v>
      </c>
      <c r="AN323" s="72">
        <f t="shared" ref="AN323" si="568">AK323/AK665</f>
        <v>4.109233047732145</v>
      </c>
      <c r="AO323" s="92">
        <f t="shared" ref="AO323" si="569">AN323/AO$1-1</f>
        <v>-4.7784394211691783E-4</v>
      </c>
      <c r="AP323" s="102">
        <f t="shared" ref="AP323" si="570">AI323/AK323</f>
        <v>7.4198313235098118E-4</v>
      </c>
      <c r="AQ323" s="72">
        <f t="shared" ref="AQ323" si="571">MAX(B323:AG325)-MIN(B323:AG325)</f>
        <v>2.5999069213867188E-2</v>
      </c>
    </row>
    <row r="324" spans="1:43">
      <c r="A324" s="14" t="str">
        <f>'data organization'!S325</f>
        <v>322:17:2.12:LO</v>
      </c>
      <c r="B324">
        <v>9.6810016632080078</v>
      </c>
      <c r="C324">
        <v>9.7019977569580078</v>
      </c>
      <c r="D324">
        <v>9.6875009536743164</v>
      </c>
      <c r="E324">
        <v>9.682002067565918</v>
      </c>
      <c r="F324">
        <v>9.6880006790161133</v>
      </c>
      <c r="G324">
        <v>9.6920003890991211</v>
      </c>
      <c r="H324">
        <v>9.682002067565918</v>
      </c>
      <c r="I324">
        <v>9.6870021820068359</v>
      </c>
      <c r="J324">
        <v>9.7019977569580078</v>
      </c>
      <c r="K324">
        <v>9.6920003890991211</v>
      </c>
      <c r="L324">
        <v>9.6870002746582031</v>
      </c>
      <c r="M324">
        <v>9.6954994201660156</v>
      </c>
      <c r="N324">
        <v>9.682002067565918</v>
      </c>
      <c r="O324">
        <v>9.6905002593994141</v>
      </c>
      <c r="P324">
        <v>9.6865015029907227</v>
      </c>
      <c r="Q324">
        <v>9.682002067565918</v>
      </c>
      <c r="R324">
        <v>9.682002067565918</v>
      </c>
      <c r="S324">
        <v>9.6920003890991211</v>
      </c>
      <c r="T324">
        <v>9.7019977569580078</v>
      </c>
      <c r="U324">
        <v>9.6920003890991211</v>
      </c>
      <c r="V324">
        <v>9.682002067565918</v>
      </c>
      <c r="W324">
        <v>9.6920003890991211</v>
      </c>
      <c r="X324">
        <v>9.707000732421875</v>
      </c>
      <c r="Y324"/>
      <c r="Z324">
        <v>9.6920003890991211</v>
      </c>
      <c r="AA324">
        <v>9.6920003890991211</v>
      </c>
      <c r="AB324">
        <v>9.7014980316162109</v>
      </c>
      <c r="AC324">
        <v>9.7019977569580078</v>
      </c>
      <c r="AD324">
        <v>9.6920003890991211</v>
      </c>
      <c r="AE324">
        <v>9.6944999694824219</v>
      </c>
      <c r="AF324">
        <v>9.6920003890991211</v>
      </c>
      <c r="AG324">
        <v>9.6920003890991211</v>
      </c>
      <c r="AH324" s="97"/>
      <c r="AI324" s="72"/>
      <c r="AJ324" s="72"/>
      <c r="AK324" s="72"/>
      <c r="AL324" s="72"/>
      <c r="AM324" s="72"/>
      <c r="AN324" s="72"/>
      <c r="AO324" s="92"/>
      <c r="AP324" s="102"/>
      <c r="AQ324" s="72"/>
    </row>
    <row r="325" spans="1:43">
      <c r="A325" s="14" t="str">
        <f>'data organization'!S326</f>
        <v>323:17:2.12:HS</v>
      </c>
      <c r="B325">
        <v>9.6810016632080078</v>
      </c>
      <c r="C325">
        <v>9.7019977569580078</v>
      </c>
      <c r="D325">
        <v>9.6875009536743164</v>
      </c>
      <c r="E325">
        <v>9.682002067565918</v>
      </c>
      <c r="F325">
        <v>9.6880006790161133</v>
      </c>
      <c r="G325">
        <v>9.6920003890991211</v>
      </c>
      <c r="H325">
        <v>9.682002067565918</v>
      </c>
      <c r="I325">
        <v>9.6870021820068359</v>
      </c>
      <c r="J325">
        <v>9.7019977569580078</v>
      </c>
      <c r="K325">
        <v>9.6920003890991211</v>
      </c>
      <c r="L325">
        <v>9.6870002746582031</v>
      </c>
      <c r="M325">
        <v>9.6954994201660156</v>
      </c>
      <c r="N325">
        <v>9.682002067565918</v>
      </c>
      <c r="O325">
        <v>9.6905002593994141</v>
      </c>
      <c r="P325">
        <v>9.6865015029907227</v>
      </c>
      <c r="Q325">
        <v>9.682002067565918</v>
      </c>
      <c r="R325">
        <v>9.682002067565918</v>
      </c>
      <c r="S325">
        <v>9.6920003890991211</v>
      </c>
      <c r="T325">
        <v>9.7019977569580078</v>
      </c>
      <c r="U325">
        <v>9.6920003890991211</v>
      </c>
      <c r="V325">
        <v>9.682002067565918</v>
      </c>
      <c r="W325">
        <v>9.6920003890991211</v>
      </c>
      <c r="X325">
        <v>9.707000732421875</v>
      </c>
      <c r="Y325"/>
      <c r="Z325">
        <v>9.6920003890991211</v>
      </c>
      <c r="AA325">
        <v>9.6920003890991211</v>
      </c>
      <c r="AB325">
        <v>9.7014980316162109</v>
      </c>
      <c r="AC325">
        <v>9.7019977569580078</v>
      </c>
      <c r="AD325">
        <v>9.6920003890991211</v>
      </c>
      <c r="AE325">
        <v>9.6944999694824219</v>
      </c>
      <c r="AF325">
        <v>9.6920003890991211</v>
      </c>
      <c r="AG325">
        <v>9.6920003890991211</v>
      </c>
      <c r="AH325" s="97"/>
      <c r="AI325" s="72"/>
      <c r="AJ325" s="72"/>
      <c r="AK325" s="72"/>
      <c r="AL325" s="72"/>
      <c r="AM325" s="72"/>
      <c r="AN325" s="72"/>
      <c r="AO325" s="92"/>
      <c r="AP325" s="102"/>
      <c r="AQ325" s="72"/>
    </row>
    <row r="326" spans="1:43">
      <c r="A326" s="14" t="str">
        <f>'data organization'!S327</f>
        <v>324:17:2.1:HI</v>
      </c>
      <c r="B326">
        <v>9.5419979095458984</v>
      </c>
      <c r="C326">
        <v>9.5619983673095703</v>
      </c>
      <c r="D326">
        <v>9.5424985885620117</v>
      </c>
      <c r="E326">
        <v>9.5444974899291992</v>
      </c>
      <c r="F326">
        <v>9.5520009994506836</v>
      </c>
      <c r="G326">
        <v>9.5520009994506836</v>
      </c>
      <c r="H326">
        <v>9.5419979095458984</v>
      </c>
      <c r="I326">
        <v>9.5495014190673828</v>
      </c>
      <c r="J326">
        <v>9.5609979629516602</v>
      </c>
      <c r="K326">
        <v>9.5520009994506836</v>
      </c>
      <c r="L326">
        <v>9.5515012741088867</v>
      </c>
      <c r="M326">
        <v>9.5520009994506836</v>
      </c>
      <c r="N326">
        <v>9.5434999465942383</v>
      </c>
      <c r="O326">
        <v>9.5500011444091797</v>
      </c>
      <c r="P326">
        <v>9.5515012741088867</v>
      </c>
      <c r="Q326">
        <v>9.5419979095458984</v>
      </c>
      <c r="R326">
        <v>9.5419979095458984</v>
      </c>
      <c r="S326">
        <v>9.5749979019165039</v>
      </c>
      <c r="T326">
        <v>9.5689983367919922</v>
      </c>
      <c r="U326">
        <v>9.5520009994506836</v>
      </c>
      <c r="V326">
        <v>9.5505008697509766</v>
      </c>
      <c r="W326">
        <v>9.5520009994506836</v>
      </c>
      <c r="X326">
        <v>9.5684986114501953</v>
      </c>
      <c r="Y326"/>
      <c r="Z326">
        <v>9.5520009994506836</v>
      </c>
      <c r="AA326">
        <v>9.5520009994506836</v>
      </c>
      <c r="AB326">
        <v>9.5545005798339844</v>
      </c>
      <c r="AC326">
        <v>9.5619983673095703</v>
      </c>
      <c r="AD326">
        <v>9.5520009994506836</v>
      </c>
      <c r="AE326">
        <v>9.5574989318847656</v>
      </c>
      <c r="AF326">
        <v>9.5520009994506836</v>
      </c>
      <c r="AG326">
        <v>9.5619983673095703</v>
      </c>
      <c r="AH326" s="97">
        <f t="shared" ref="AH326" si="572">AH323-0.02</f>
        <v>2.0999999999999988</v>
      </c>
      <c r="AI326" s="72">
        <f t="shared" ref="AI326" si="573">STDEV(B326:AG326)</f>
        <v>8.3832995731466572E-3</v>
      </c>
      <c r="AJ326" s="72">
        <f t="shared" si="405"/>
        <v>9.5404247624460545</v>
      </c>
      <c r="AK326" s="72">
        <f t="shared" ref="AK326" si="574">AVERAGE(B326:AG326)</f>
        <v>9.552999711805775</v>
      </c>
      <c r="AL326" s="72">
        <f t="shared" ref="AL326" si="575">AK326+1.5*AI326</f>
        <v>9.5655746611654955</v>
      </c>
      <c r="AM326" s="72">
        <f>AK326-AK329</f>
        <v>0.13882190950455353</v>
      </c>
      <c r="AN326" s="72">
        <f t="shared" ref="AN326" si="576">AK326/AK668</f>
        <v>4.1138974005794831</v>
      </c>
      <c r="AO326" s="92">
        <f t="shared" ref="AO326" si="577">AN326/AO$1-1</f>
        <v>6.5670451508448302E-4</v>
      </c>
      <c r="AP326" s="102">
        <f t="shared" ref="AP326" si="578">AI326/AK326</f>
        <v>8.7755677023484253E-4</v>
      </c>
      <c r="AQ326" s="72">
        <f t="shared" ref="AQ326" si="579">MAX(B326:AG328)-MIN(B326:AG328)</f>
        <v>3.2999992370605469E-2</v>
      </c>
    </row>
    <row r="327" spans="1:43">
      <c r="A327" s="14" t="str">
        <f>'data organization'!S328</f>
        <v>325:17:2.1:LO</v>
      </c>
      <c r="B327">
        <v>9.5419979095458984</v>
      </c>
      <c r="C327">
        <v>9.5619983673095703</v>
      </c>
      <c r="D327">
        <v>9.5424985885620117</v>
      </c>
      <c r="E327">
        <v>9.5444974899291992</v>
      </c>
      <c r="F327">
        <v>9.5520009994506836</v>
      </c>
      <c r="G327">
        <v>9.5520009994506836</v>
      </c>
      <c r="H327">
        <v>9.5419979095458984</v>
      </c>
      <c r="I327">
        <v>9.5495014190673828</v>
      </c>
      <c r="J327">
        <v>9.5609979629516602</v>
      </c>
      <c r="K327">
        <v>9.5520009994506836</v>
      </c>
      <c r="L327">
        <v>9.5515012741088867</v>
      </c>
      <c r="M327">
        <v>9.5520009994506836</v>
      </c>
      <c r="N327">
        <v>9.5434999465942383</v>
      </c>
      <c r="O327">
        <v>9.5500011444091797</v>
      </c>
      <c r="P327">
        <v>9.5515012741088867</v>
      </c>
      <c r="Q327">
        <v>9.5419979095458984</v>
      </c>
      <c r="R327">
        <v>9.5419979095458984</v>
      </c>
      <c r="S327">
        <v>9.5749979019165039</v>
      </c>
      <c r="T327">
        <v>9.5689983367919922</v>
      </c>
      <c r="U327">
        <v>9.5520009994506836</v>
      </c>
      <c r="V327">
        <v>9.5505008697509766</v>
      </c>
      <c r="W327">
        <v>9.5520009994506836</v>
      </c>
      <c r="X327">
        <v>9.5684986114501953</v>
      </c>
      <c r="Y327"/>
      <c r="Z327">
        <v>9.5520009994506836</v>
      </c>
      <c r="AA327">
        <v>9.5520009994506836</v>
      </c>
      <c r="AB327">
        <v>9.5545005798339844</v>
      </c>
      <c r="AC327">
        <v>9.5619983673095703</v>
      </c>
      <c r="AD327">
        <v>9.5520009994506836</v>
      </c>
      <c r="AE327">
        <v>9.5574989318847656</v>
      </c>
      <c r="AF327">
        <v>9.5520009994506836</v>
      </c>
      <c r="AG327">
        <v>9.5619983673095703</v>
      </c>
      <c r="AH327" s="97"/>
      <c r="AI327" s="72"/>
      <c r="AJ327" s="72"/>
      <c r="AK327" s="72"/>
      <c r="AL327" s="72"/>
      <c r="AM327" s="72"/>
      <c r="AN327" s="72"/>
      <c r="AO327" s="92"/>
      <c r="AP327" s="102"/>
      <c r="AQ327" s="72"/>
    </row>
    <row r="328" spans="1:43">
      <c r="A328" s="14" t="str">
        <f>'data organization'!S329</f>
        <v>326:17:2.1:HS</v>
      </c>
      <c r="B328">
        <v>9.5419979095458984</v>
      </c>
      <c r="C328">
        <v>9.5619983673095703</v>
      </c>
      <c r="D328">
        <v>9.5424985885620117</v>
      </c>
      <c r="E328">
        <v>9.5444974899291992</v>
      </c>
      <c r="F328">
        <v>9.5520009994506836</v>
      </c>
      <c r="G328">
        <v>9.5520009994506836</v>
      </c>
      <c r="H328">
        <v>9.5419979095458984</v>
      </c>
      <c r="I328">
        <v>9.5495014190673828</v>
      </c>
      <c r="J328">
        <v>9.5609979629516602</v>
      </c>
      <c r="K328">
        <v>9.5520009994506836</v>
      </c>
      <c r="L328">
        <v>9.5515012741088867</v>
      </c>
      <c r="M328">
        <v>9.5520009994506836</v>
      </c>
      <c r="N328">
        <v>9.5434999465942383</v>
      </c>
      <c r="O328">
        <v>9.5500011444091797</v>
      </c>
      <c r="P328">
        <v>9.5515012741088867</v>
      </c>
      <c r="Q328">
        <v>9.5419979095458984</v>
      </c>
      <c r="R328">
        <v>9.5419979095458984</v>
      </c>
      <c r="S328">
        <v>9.5749979019165039</v>
      </c>
      <c r="T328">
        <v>9.5689983367919922</v>
      </c>
      <c r="U328">
        <v>9.5520009994506836</v>
      </c>
      <c r="V328">
        <v>9.5505008697509766</v>
      </c>
      <c r="W328">
        <v>9.5520009994506836</v>
      </c>
      <c r="X328">
        <v>9.5684986114501953</v>
      </c>
      <c r="Y328"/>
      <c r="Z328">
        <v>9.5520009994506836</v>
      </c>
      <c r="AA328">
        <v>9.5520009994506836</v>
      </c>
      <c r="AB328">
        <v>9.5545005798339844</v>
      </c>
      <c r="AC328">
        <v>9.5619983673095703</v>
      </c>
      <c r="AD328">
        <v>9.5520009994506836</v>
      </c>
      <c r="AE328">
        <v>9.5574989318847656</v>
      </c>
      <c r="AF328">
        <v>9.5520009994506836</v>
      </c>
      <c r="AG328">
        <v>9.5619983673095703</v>
      </c>
      <c r="AH328" s="97"/>
      <c r="AI328" s="72"/>
      <c r="AJ328" s="72"/>
      <c r="AK328" s="72"/>
      <c r="AL328" s="72"/>
      <c r="AM328" s="72"/>
      <c r="AN328" s="72"/>
      <c r="AO328" s="92"/>
      <c r="AP328" s="102"/>
      <c r="AQ328" s="72"/>
    </row>
    <row r="329" spans="1:43">
      <c r="A329" s="14" t="str">
        <f>'data organization'!S330</f>
        <v>327:17:2.08:HI</v>
      </c>
      <c r="B329">
        <v>9.4030017852783203</v>
      </c>
      <c r="C329">
        <v>9.4219989776611328</v>
      </c>
      <c r="D329">
        <v>9.4120006561279297</v>
      </c>
      <c r="E329">
        <v>9.4055004119873047</v>
      </c>
      <c r="F329">
        <v>9.4120006561279297</v>
      </c>
      <c r="G329">
        <v>9.4120006561279297</v>
      </c>
      <c r="H329">
        <v>9.4020023345947266</v>
      </c>
      <c r="I329">
        <v>9.4120006561279297</v>
      </c>
      <c r="J329">
        <v>9.4219989776611328</v>
      </c>
      <c r="K329">
        <v>9.4120006561279297</v>
      </c>
      <c r="L329">
        <v>9.409001350402832</v>
      </c>
      <c r="M329">
        <v>9.4125003814697266</v>
      </c>
      <c r="N329">
        <v>9.4120006561279297</v>
      </c>
      <c r="O329">
        <v>9.4120006561279297</v>
      </c>
      <c r="P329">
        <v>9.4120006561279297</v>
      </c>
      <c r="Q329">
        <v>9.4020023345947266</v>
      </c>
      <c r="R329">
        <v>9.4020023345947266</v>
      </c>
      <c r="S329">
        <v>9.4219989776611328</v>
      </c>
      <c r="T329">
        <v>9.432002067565918</v>
      </c>
      <c r="U329">
        <v>9.4120006561279297</v>
      </c>
      <c r="V329">
        <v>9.4120006561279297</v>
      </c>
      <c r="W329">
        <v>9.4120006561279297</v>
      </c>
      <c r="X329">
        <v>9.4219989776611328</v>
      </c>
      <c r="Y329"/>
      <c r="Z329">
        <v>9.4120006561279297</v>
      </c>
      <c r="AA329">
        <v>9.4120006561279297</v>
      </c>
      <c r="AB329">
        <v>9.4189996719360352</v>
      </c>
      <c r="AC329">
        <v>9.4219989776611328</v>
      </c>
      <c r="AD329">
        <v>9.4204988479614258</v>
      </c>
      <c r="AE329">
        <v>9.4219989776611328</v>
      </c>
      <c r="AF329">
        <v>9.4219989776611328</v>
      </c>
      <c r="AG329">
        <v>9.4219989776611328</v>
      </c>
      <c r="AH329" s="97">
        <f t="shared" ref="AH329" si="580">AH326-0.02</f>
        <v>2.0799999999999987</v>
      </c>
      <c r="AI329" s="72">
        <f t="shared" ref="AI329" si="581">STDEV(B329:AG329)</f>
        <v>7.3176321215183207E-3</v>
      </c>
      <c r="AJ329" s="72">
        <f t="shared" ref="AJ329:AJ392" si="582">AK329-1.5*AI329</f>
        <v>9.4032013541189432</v>
      </c>
      <c r="AK329" s="72">
        <f t="shared" ref="AK329" si="583">AVERAGE(B329:AG329)</f>
        <v>9.4141778023012215</v>
      </c>
      <c r="AL329" s="72">
        <f t="shared" ref="AL329" si="584">AK329+1.5*AI329</f>
        <v>9.4251542504834998</v>
      </c>
      <c r="AM329" s="72">
        <f>AK329-AK332</f>
        <v>0.13591972474128866</v>
      </c>
      <c r="AN329" s="72">
        <f t="shared" ref="AN329" si="585">AK329/AK671</f>
        <v>4.1100103530278087</v>
      </c>
      <c r="AO329" s="92">
        <f t="shared" ref="AO329" si="586">AN329/AO$1-1</f>
        <v>-2.8877365673463107E-4</v>
      </c>
      <c r="AP329" s="102">
        <f t="shared" ref="AP329" si="587">AI329/AK329</f>
        <v>7.7729912002826029E-4</v>
      </c>
      <c r="AQ329" s="72">
        <f t="shared" ref="AQ329" si="588">MAX(B329:AG331)-MIN(B329:AG331)</f>
        <v>2.9999732971191406E-2</v>
      </c>
    </row>
    <row r="330" spans="1:43">
      <c r="A330" s="14" t="str">
        <f>'data organization'!S331</f>
        <v>328:17:2.08:LO</v>
      </c>
      <c r="B330">
        <v>9.4030017852783203</v>
      </c>
      <c r="C330">
        <v>9.4219989776611328</v>
      </c>
      <c r="D330">
        <v>9.4120006561279297</v>
      </c>
      <c r="E330">
        <v>9.4055004119873047</v>
      </c>
      <c r="F330">
        <v>9.4120006561279297</v>
      </c>
      <c r="G330">
        <v>9.4120006561279297</v>
      </c>
      <c r="H330">
        <v>9.4020023345947266</v>
      </c>
      <c r="I330">
        <v>9.4120006561279297</v>
      </c>
      <c r="J330">
        <v>9.4219989776611328</v>
      </c>
      <c r="K330">
        <v>9.4120006561279297</v>
      </c>
      <c r="L330">
        <v>9.409001350402832</v>
      </c>
      <c r="M330">
        <v>9.4125003814697266</v>
      </c>
      <c r="N330">
        <v>9.4120006561279297</v>
      </c>
      <c r="O330">
        <v>9.4120006561279297</v>
      </c>
      <c r="P330">
        <v>9.4120006561279297</v>
      </c>
      <c r="Q330">
        <v>9.4020023345947266</v>
      </c>
      <c r="R330">
        <v>9.4020023345947266</v>
      </c>
      <c r="S330">
        <v>9.4219989776611328</v>
      </c>
      <c r="T330">
        <v>9.432002067565918</v>
      </c>
      <c r="U330">
        <v>9.4120006561279297</v>
      </c>
      <c r="V330">
        <v>9.4120006561279297</v>
      </c>
      <c r="W330">
        <v>9.4120006561279297</v>
      </c>
      <c r="X330">
        <v>9.4219989776611328</v>
      </c>
      <c r="Y330"/>
      <c r="Z330">
        <v>9.4120006561279297</v>
      </c>
      <c r="AA330">
        <v>9.4120006561279297</v>
      </c>
      <c r="AB330">
        <v>9.4189996719360352</v>
      </c>
      <c r="AC330">
        <v>9.4219989776611328</v>
      </c>
      <c r="AD330">
        <v>9.4204988479614258</v>
      </c>
      <c r="AE330">
        <v>9.4219989776611328</v>
      </c>
      <c r="AF330">
        <v>9.4219989776611328</v>
      </c>
      <c r="AG330">
        <v>9.4219989776611328</v>
      </c>
      <c r="AH330" s="97"/>
      <c r="AI330" s="72"/>
      <c r="AJ330" s="72"/>
      <c r="AK330" s="72"/>
      <c r="AL330" s="72"/>
      <c r="AM330" s="72"/>
      <c r="AN330" s="72"/>
      <c r="AO330" s="92"/>
      <c r="AP330" s="102"/>
      <c r="AQ330" s="72"/>
    </row>
    <row r="331" spans="1:43">
      <c r="A331" s="14" t="str">
        <f>'data organization'!S332</f>
        <v>329:17:2.08:HS</v>
      </c>
      <c r="B331">
        <v>9.4030017852783203</v>
      </c>
      <c r="C331">
        <v>9.4219989776611328</v>
      </c>
      <c r="D331">
        <v>9.4120006561279297</v>
      </c>
      <c r="E331">
        <v>9.4055004119873047</v>
      </c>
      <c r="F331">
        <v>9.4120006561279297</v>
      </c>
      <c r="G331">
        <v>9.4120006561279297</v>
      </c>
      <c r="H331">
        <v>9.4020023345947266</v>
      </c>
      <c r="I331">
        <v>9.4120006561279297</v>
      </c>
      <c r="J331">
        <v>9.4219989776611328</v>
      </c>
      <c r="K331">
        <v>9.4120006561279297</v>
      </c>
      <c r="L331">
        <v>9.409001350402832</v>
      </c>
      <c r="M331">
        <v>9.4125003814697266</v>
      </c>
      <c r="N331">
        <v>9.4120006561279297</v>
      </c>
      <c r="O331">
        <v>9.4120006561279297</v>
      </c>
      <c r="P331">
        <v>9.4120006561279297</v>
      </c>
      <c r="Q331">
        <v>9.4020023345947266</v>
      </c>
      <c r="R331">
        <v>9.4020023345947266</v>
      </c>
      <c r="S331">
        <v>9.4219989776611328</v>
      </c>
      <c r="T331">
        <v>9.432002067565918</v>
      </c>
      <c r="U331">
        <v>9.4120006561279297</v>
      </c>
      <c r="V331">
        <v>9.4120006561279297</v>
      </c>
      <c r="W331">
        <v>9.4120006561279297</v>
      </c>
      <c r="X331">
        <v>9.4219989776611328</v>
      </c>
      <c r="Y331"/>
      <c r="Z331">
        <v>9.4120006561279297</v>
      </c>
      <c r="AA331">
        <v>9.4120006561279297</v>
      </c>
      <c r="AB331">
        <v>9.4189996719360352</v>
      </c>
      <c r="AC331">
        <v>9.4219989776611328</v>
      </c>
      <c r="AD331">
        <v>9.4204988479614258</v>
      </c>
      <c r="AE331">
        <v>9.4219989776611328</v>
      </c>
      <c r="AF331">
        <v>9.4219989776611328</v>
      </c>
      <c r="AG331">
        <v>9.4219989776611328</v>
      </c>
      <c r="AH331" s="97"/>
      <c r="AI331" s="72"/>
      <c r="AJ331" s="72"/>
      <c r="AK331" s="72"/>
      <c r="AL331" s="72"/>
      <c r="AM331" s="72"/>
      <c r="AN331" s="72"/>
      <c r="AO331" s="92"/>
      <c r="AP331" s="102"/>
      <c r="AQ331" s="72"/>
    </row>
    <row r="332" spans="1:43">
      <c r="A332" s="14" t="str">
        <f>'data organization'!S333</f>
        <v>330:17:2.06:HI</v>
      </c>
      <c r="B332">
        <v>9.2720012664794922</v>
      </c>
      <c r="C332">
        <v>9.2919979095458984</v>
      </c>
      <c r="D332">
        <v>9.2720012664794922</v>
      </c>
      <c r="E332">
        <v>9.2720012664794922</v>
      </c>
      <c r="F332">
        <v>9.2720012664794922</v>
      </c>
      <c r="G332">
        <v>9.2720012664794922</v>
      </c>
      <c r="H332">
        <v>9.2705020904541016</v>
      </c>
      <c r="I332">
        <v>9.2720012664794922</v>
      </c>
      <c r="J332">
        <v>9.2819986343383789</v>
      </c>
      <c r="K332">
        <v>9.2730007171630859</v>
      </c>
      <c r="L332">
        <v>9.2720012664794922</v>
      </c>
      <c r="M332">
        <v>9.2819986343383789</v>
      </c>
      <c r="N332">
        <v>9.2720012664794922</v>
      </c>
      <c r="O332">
        <v>9.2720012664794922</v>
      </c>
      <c r="P332">
        <v>9.2720012664794922</v>
      </c>
      <c r="Q332">
        <v>9.2720012664794922</v>
      </c>
      <c r="R332">
        <v>9.2705020904541016</v>
      </c>
      <c r="S332">
        <v>9.2919979095458984</v>
      </c>
      <c r="T332">
        <v>9.3059978485107422</v>
      </c>
      <c r="U332">
        <v>9.2730007171630859</v>
      </c>
      <c r="V332">
        <v>9.2720012664794922</v>
      </c>
      <c r="W332">
        <v>9.2775001525878906</v>
      </c>
      <c r="X332">
        <v>9.298497200012207</v>
      </c>
      <c r="Y332"/>
      <c r="Z332">
        <v>9.2809982299804687</v>
      </c>
      <c r="AA332">
        <v>9.2720012664794922</v>
      </c>
      <c r="AB332">
        <v>9.2819986343383789</v>
      </c>
      <c r="AC332">
        <v>9.2819986343383789</v>
      </c>
      <c r="AD332">
        <v>9.2819986343383789</v>
      </c>
      <c r="AE332">
        <v>9.2819986343383789</v>
      </c>
      <c r="AF332">
        <v>9.2819986343383789</v>
      </c>
      <c r="AG332">
        <v>9.2819986343383789</v>
      </c>
      <c r="AH332" s="97">
        <f t="shared" ref="AH332" si="589">AH329-0.02</f>
        <v>2.0599999999999987</v>
      </c>
      <c r="AI332" s="72">
        <f t="shared" ref="AI332" si="590">STDEV(B332:AG332)</f>
        <v>8.871696932771506E-3</v>
      </c>
      <c r="AJ332" s="72">
        <f t="shared" si="582"/>
        <v>9.2649505321607748</v>
      </c>
      <c r="AK332" s="72">
        <f t="shared" ref="AK332" si="591">AVERAGE(B332:AG332)</f>
        <v>9.2782580775599328</v>
      </c>
      <c r="AL332" s="72">
        <f t="shared" ref="AL332" si="592">AK332+1.5*AI332</f>
        <v>9.2915656229590908</v>
      </c>
      <c r="AM332" s="72">
        <f>AK332-AK335</f>
        <v>0.13614426889727227</v>
      </c>
      <c r="AN332" s="72">
        <f t="shared" ref="AN332" si="593">AK332/AK674</f>
        <v>4.1149090906907926</v>
      </c>
      <c r="AO332" s="92">
        <f t="shared" ref="AO332" si="594">AN332/AO$1-1</f>
        <v>9.0278612437089123E-4</v>
      </c>
      <c r="AP332" s="102">
        <f t="shared" ref="AP332" si="595">AI332/AK332</f>
        <v>9.5618130672914551E-4</v>
      </c>
      <c r="AQ332" s="72">
        <f t="shared" ref="AQ332" si="596">MAX(B332:AG334)-MIN(B332:AG334)</f>
        <v>3.5495758056640625E-2</v>
      </c>
    </row>
    <row r="333" spans="1:43">
      <c r="A333" s="14" t="str">
        <f>'data organization'!S334</f>
        <v>331:17:2.06:LO</v>
      </c>
      <c r="B333">
        <v>9.2720012664794922</v>
      </c>
      <c r="C333">
        <v>9.2919979095458984</v>
      </c>
      <c r="D333">
        <v>9.2720012664794922</v>
      </c>
      <c r="E333">
        <v>9.2720012664794922</v>
      </c>
      <c r="F333">
        <v>9.2720012664794922</v>
      </c>
      <c r="G333">
        <v>9.2720012664794922</v>
      </c>
      <c r="H333">
        <v>9.2705020904541016</v>
      </c>
      <c r="I333">
        <v>9.2720012664794922</v>
      </c>
      <c r="J333">
        <v>9.2819986343383789</v>
      </c>
      <c r="K333">
        <v>9.2730007171630859</v>
      </c>
      <c r="L333">
        <v>9.2720012664794922</v>
      </c>
      <c r="M333">
        <v>9.2819986343383789</v>
      </c>
      <c r="N333">
        <v>9.2720012664794922</v>
      </c>
      <c r="O333">
        <v>9.2720012664794922</v>
      </c>
      <c r="P333">
        <v>9.2720012664794922</v>
      </c>
      <c r="Q333">
        <v>9.2720012664794922</v>
      </c>
      <c r="R333">
        <v>9.2705020904541016</v>
      </c>
      <c r="S333">
        <v>9.2919979095458984</v>
      </c>
      <c r="T333">
        <v>9.3059978485107422</v>
      </c>
      <c r="U333">
        <v>9.2730007171630859</v>
      </c>
      <c r="V333">
        <v>9.2720012664794922</v>
      </c>
      <c r="W333">
        <v>9.2775001525878906</v>
      </c>
      <c r="X333">
        <v>9.298497200012207</v>
      </c>
      <c r="Y333"/>
      <c r="Z333">
        <v>9.2809982299804687</v>
      </c>
      <c r="AA333">
        <v>9.2720012664794922</v>
      </c>
      <c r="AB333">
        <v>9.2819986343383789</v>
      </c>
      <c r="AC333">
        <v>9.2819986343383789</v>
      </c>
      <c r="AD333">
        <v>9.2819986343383789</v>
      </c>
      <c r="AE333">
        <v>9.2819986343383789</v>
      </c>
      <c r="AF333">
        <v>9.2819986343383789</v>
      </c>
      <c r="AG333">
        <v>9.2819986343383789</v>
      </c>
      <c r="AH333" s="97"/>
      <c r="AI333" s="72"/>
      <c r="AJ333" s="72"/>
      <c r="AK333" s="72"/>
      <c r="AL333" s="72"/>
      <c r="AM333" s="72"/>
      <c r="AN333" s="72"/>
      <c r="AO333" s="92"/>
      <c r="AP333" s="102"/>
      <c r="AQ333" s="72"/>
    </row>
    <row r="334" spans="1:43">
      <c r="A334" s="14" t="str">
        <f>'data organization'!S335</f>
        <v>332:17:2.06:HS</v>
      </c>
      <c r="B334">
        <v>9.2720012664794922</v>
      </c>
      <c r="C334">
        <v>9.2919979095458984</v>
      </c>
      <c r="D334">
        <v>9.2720012664794922</v>
      </c>
      <c r="E334">
        <v>9.2720012664794922</v>
      </c>
      <c r="F334">
        <v>9.2720012664794922</v>
      </c>
      <c r="G334">
        <v>9.2720012664794922</v>
      </c>
      <c r="H334">
        <v>9.2705020904541016</v>
      </c>
      <c r="I334">
        <v>9.2720012664794922</v>
      </c>
      <c r="J334">
        <v>9.2819986343383789</v>
      </c>
      <c r="K334">
        <v>9.2730007171630859</v>
      </c>
      <c r="L334">
        <v>9.2720012664794922</v>
      </c>
      <c r="M334">
        <v>9.2819986343383789</v>
      </c>
      <c r="N334">
        <v>9.2720012664794922</v>
      </c>
      <c r="O334">
        <v>9.2720012664794922</v>
      </c>
      <c r="P334">
        <v>9.2720012664794922</v>
      </c>
      <c r="Q334">
        <v>9.2720012664794922</v>
      </c>
      <c r="R334">
        <v>9.2705020904541016</v>
      </c>
      <c r="S334">
        <v>9.2919979095458984</v>
      </c>
      <c r="T334">
        <v>9.3059978485107422</v>
      </c>
      <c r="U334">
        <v>9.2730007171630859</v>
      </c>
      <c r="V334">
        <v>9.2720012664794922</v>
      </c>
      <c r="W334">
        <v>9.2775001525878906</v>
      </c>
      <c r="X334">
        <v>9.298497200012207</v>
      </c>
      <c r="Y334"/>
      <c r="Z334">
        <v>9.2809982299804687</v>
      </c>
      <c r="AA334">
        <v>9.2720012664794922</v>
      </c>
      <c r="AB334">
        <v>9.2819986343383789</v>
      </c>
      <c r="AC334">
        <v>9.2819986343383789</v>
      </c>
      <c r="AD334">
        <v>9.2819986343383789</v>
      </c>
      <c r="AE334">
        <v>9.2819986343383789</v>
      </c>
      <c r="AF334">
        <v>9.2819986343383789</v>
      </c>
      <c r="AG334">
        <v>9.2819986343383789</v>
      </c>
      <c r="AH334" s="97"/>
      <c r="AI334" s="72"/>
      <c r="AJ334" s="72"/>
      <c r="AK334" s="72"/>
      <c r="AL334" s="72"/>
      <c r="AM334" s="72"/>
      <c r="AN334" s="72"/>
      <c r="AO334" s="92"/>
      <c r="AP334" s="102"/>
      <c r="AQ334" s="72"/>
    </row>
    <row r="335" spans="1:43">
      <c r="A335" s="14" t="str">
        <f>'data organization'!S336</f>
        <v>333:17:2.04:HI</v>
      </c>
      <c r="B335">
        <v>9.1345005035400391</v>
      </c>
      <c r="C335">
        <v>9.1520023345947266</v>
      </c>
      <c r="D335">
        <v>9.1320018768310547</v>
      </c>
      <c r="E335">
        <v>9.1320018768310547</v>
      </c>
      <c r="F335">
        <v>9.1419992446899414</v>
      </c>
      <c r="G335">
        <v>9.1419992446899414</v>
      </c>
      <c r="H335">
        <v>9.1320018768310547</v>
      </c>
      <c r="I335">
        <v>9.1320018768310547</v>
      </c>
      <c r="J335">
        <v>9.1520023345947266</v>
      </c>
      <c r="K335">
        <v>9.1419992446899414</v>
      </c>
      <c r="L335">
        <v>9.1320018768310547</v>
      </c>
      <c r="M335">
        <v>9.1419992446899414</v>
      </c>
      <c r="N335">
        <v>9.1345005035400391</v>
      </c>
      <c r="O335">
        <v>9.1369991302490234</v>
      </c>
      <c r="P335">
        <v>9.1345005035400391</v>
      </c>
      <c r="Q335">
        <v>9.1320018768310547</v>
      </c>
      <c r="R335">
        <v>9.1320018768310547</v>
      </c>
      <c r="S335">
        <v>9.1590023040771484</v>
      </c>
      <c r="T335">
        <v>9.1620006561279297</v>
      </c>
      <c r="U335">
        <v>9.1419992446899414</v>
      </c>
      <c r="V335">
        <v>9.1345005035400391</v>
      </c>
      <c r="W335">
        <v>9.1419992446899414</v>
      </c>
      <c r="X335">
        <v>9.1520023345947266</v>
      </c>
      <c r="Y335"/>
      <c r="Z335">
        <v>9.1419992446899414</v>
      </c>
      <c r="AA335">
        <v>9.1419992446899414</v>
      </c>
      <c r="AB335">
        <v>9.1419992446899414</v>
      </c>
      <c r="AC335">
        <v>9.1505022048950195</v>
      </c>
      <c r="AD335">
        <v>9.1450014114379883</v>
      </c>
      <c r="AE335">
        <v>9.1520023345947266</v>
      </c>
      <c r="AF335">
        <v>9.1520023345947266</v>
      </c>
      <c r="AG335">
        <v>9.1520023345947266</v>
      </c>
      <c r="AH335" s="97">
        <f t="shared" ref="AH335" si="597">AH332-0.02</f>
        <v>2.0399999999999987</v>
      </c>
      <c r="AI335" s="72">
        <f t="shared" ref="AI335" si="598">STDEV(B335:AG335)</f>
        <v>8.7939277682679527E-3</v>
      </c>
      <c r="AJ335" s="72">
        <f t="shared" si="582"/>
        <v>9.128922917010259</v>
      </c>
      <c r="AK335" s="72">
        <f t="shared" ref="AK335" si="599">AVERAGE(B335:AG335)</f>
        <v>9.1421138086626605</v>
      </c>
      <c r="AL335" s="72">
        <f t="shared" ref="AL335" si="600">AK335+1.5*AI335</f>
        <v>9.155304700315062</v>
      </c>
      <c r="AM335" s="72">
        <f>AK335-AK338</f>
        <v>0.13448502940516249</v>
      </c>
      <c r="AN335" s="72">
        <f t="shared" ref="AN335" si="601">AK335/AK677</f>
        <v>4.1137357926372431</v>
      </c>
      <c r="AO335" s="92">
        <f t="shared" ref="AO335" si="602">AN335/AO$1-1</f>
        <v>6.1739530166504686E-4</v>
      </c>
      <c r="AP335" s="102">
        <f t="shared" ref="AP335" si="603">AI335/AK335</f>
        <v>9.6191405536159673E-4</v>
      </c>
      <c r="AQ335" s="72">
        <f t="shared" ref="AQ335" si="604">MAX(B335:AG337)-MIN(B335:AG337)</f>
        <v>2.9998779296875E-2</v>
      </c>
    </row>
    <row r="336" spans="1:43">
      <c r="A336" s="14" t="str">
        <f>'data organization'!S337</f>
        <v>334:17:2.04:LO</v>
      </c>
      <c r="B336">
        <v>9.1345005035400391</v>
      </c>
      <c r="C336">
        <v>9.1520023345947266</v>
      </c>
      <c r="D336">
        <v>9.1320018768310547</v>
      </c>
      <c r="E336">
        <v>9.1320018768310547</v>
      </c>
      <c r="F336">
        <v>9.1419992446899414</v>
      </c>
      <c r="G336">
        <v>9.1419992446899414</v>
      </c>
      <c r="H336">
        <v>9.1320018768310547</v>
      </c>
      <c r="I336">
        <v>9.1320018768310547</v>
      </c>
      <c r="J336">
        <v>9.1520023345947266</v>
      </c>
      <c r="K336">
        <v>9.1419992446899414</v>
      </c>
      <c r="L336">
        <v>9.1320018768310547</v>
      </c>
      <c r="M336">
        <v>9.1419992446899414</v>
      </c>
      <c r="N336">
        <v>9.1345005035400391</v>
      </c>
      <c r="O336">
        <v>9.1369991302490234</v>
      </c>
      <c r="P336">
        <v>9.1345005035400391</v>
      </c>
      <c r="Q336">
        <v>9.1320018768310547</v>
      </c>
      <c r="R336">
        <v>9.1320018768310547</v>
      </c>
      <c r="S336">
        <v>9.1590023040771484</v>
      </c>
      <c r="T336">
        <v>9.1620006561279297</v>
      </c>
      <c r="U336">
        <v>9.1419992446899414</v>
      </c>
      <c r="V336">
        <v>9.1345005035400391</v>
      </c>
      <c r="W336">
        <v>9.1419992446899414</v>
      </c>
      <c r="X336">
        <v>9.1520023345947266</v>
      </c>
      <c r="Y336"/>
      <c r="Z336">
        <v>9.1419992446899414</v>
      </c>
      <c r="AA336">
        <v>9.1419992446899414</v>
      </c>
      <c r="AB336">
        <v>9.1419992446899414</v>
      </c>
      <c r="AC336">
        <v>9.1505022048950195</v>
      </c>
      <c r="AD336">
        <v>9.1450014114379883</v>
      </c>
      <c r="AE336">
        <v>9.1520023345947266</v>
      </c>
      <c r="AF336">
        <v>9.1520023345947266</v>
      </c>
      <c r="AG336">
        <v>9.1520023345947266</v>
      </c>
      <c r="AH336" s="97"/>
      <c r="AI336" s="72"/>
      <c r="AJ336" s="72"/>
      <c r="AK336" s="72"/>
      <c r="AL336" s="72"/>
      <c r="AM336" s="72"/>
      <c r="AN336" s="72"/>
      <c r="AO336" s="92"/>
      <c r="AP336" s="102"/>
      <c r="AQ336" s="72"/>
    </row>
    <row r="337" spans="1:43">
      <c r="A337" s="14" t="str">
        <f>'data organization'!S338</f>
        <v>335:17:2.04:HS</v>
      </c>
      <c r="B337">
        <v>9.1345005035400391</v>
      </c>
      <c r="C337">
        <v>9.1520023345947266</v>
      </c>
      <c r="D337">
        <v>9.1320018768310547</v>
      </c>
      <c r="E337">
        <v>9.1320018768310547</v>
      </c>
      <c r="F337">
        <v>9.1419992446899414</v>
      </c>
      <c r="G337">
        <v>9.1419992446899414</v>
      </c>
      <c r="H337">
        <v>9.1320018768310547</v>
      </c>
      <c r="I337">
        <v>9.1320018768310547</v>
      </c>
      <c r="J337">
        <v>9.1520023345947266</v>
      </c>
      <c r="K337">
        <v>9.1419992446899414</v>
      </c>
      <c r="L337">
        <v>9.1320018768310547</v>
      </c>
      <c r="M337">
        <v>9.1419992446899414</v>
      </c>
      <c r="N337">
        <v>9.1345005035400391</v>
      </c>
      <c r="O337">
        <v>9.1369991302490234</v>
      </c>
      <c r="P337">
        <v>9.1345005035400391</v>
      </c>
      <c r="Q337">
        <v>9.1320018768310547</v>
      </c>
      <c r="R337">
        <v>9.1320018768310547</v>
      </c>
      <c r="S337">
        <v>9.1590023040771484</v>
      </c>
      <c r="T337">
        <v>9.1620006561279297</v>
      </c>
      <c r="U337">
        <v>9.1419992446899414</v>
      </c>
      <c r="V337">
        <v>9.1345005035400391</v>
      </c>
      <c r="W337">
        <v>9.1419992446899414</v>
      </c>
      <c r="X337">
        <v>9.1520023345947266</v>
      </c>
      <c r="Y337"/>
      <c r="Z337">
        <v>9.1419992446899414</v>
      </c>
      <c r="AA337">
        <v>9.1419992446899414</v>
      </c>
      <c r="AB337">
        <v>9.1419992446899414</v>
      </c>
      <c r="AC337">
        <v>9.1505022048950195</v>
      </c>
      <c r="AD337">
        <v>9.1450014114379883</v>
      </c>
      <c r="AE337">
        <v>9.1520023345947266</v>
      </c>
      <c r="AF337">
        <v>9.1520023345947266</v>
      </c>
      <c r="AG337">
        <v>9.1520023345947266</v>
      </c>
      <c r="AH337" s="97"/>
      <c r="AI337" s="72"/>
      <c r="AJ337" s="72"/>
      <c r="AK337" s="72"/>
      <c r="AL337" s="72"/>
      <c r="AM337" s="72"/>
      <c r="AN337" s="72"/>
      <c r="AO337" s="92"/>
      <c r="AP337" s="102"/>
      <c r="AQ337" s="72"/>
    </row>
    <row r="338" spans="1:43">
      <c r="A338" s="14" t="str">
        <f>'data organization'!S339</f>
        <v>336:17:2.02:HI</v>
      </c>
      <c r="B338">
        <v>9.0019998550415039</v>
      </c>
      <c r="C338">
        <v>9.0220012664794922</v>
      </c>
      <c r="D338">
        <v>9.0019998550415039</v>
      </c>
      <c r="E338">
        <v>9.0019998550415039</v>
      </c>
      <c r="F338">
        <v>9.0019998550415039</v>
      </c>
      <c r="G338">
        <v>9.0019998550415039</v>
      </c>
      <c r="H338">
        <v>8.9944992065429687</v>
      </c>
      <c r="I338">
        <v>9.0019998550415039</v>
      </c>
      <c r="J338">
        <v>9.0119991302490234</v>
      </c>
      <c r="K338">
        <v>9.0044984817504883</v>
      </c>
      <c r="L338">
        <v>9.0019998550415039</v>
      </c>
      <c r="M338">
        <v>9.0119991302490234</v>
      </c>
      <c r="N338">
        <v>9.0019998550415039</v>
      </c>
      <c r="O338">
        <v>9.0019998550415039</v>
      </c>
      <c r="P338">
        <v>9.0019998550415039</v>
      </c>
      <c r="Q338">
        <v>8.991999626159668</v>
      </c>
      <c r="R338">
        <v>8.991999626159668</v>
      </c>
      <c r="S338">
        <v>9.0200023651123047</v>
      </c>
      <c r="T338">
        <v>9.0355014801025391</v>
      </c>
      <c r="U338">
        <v>9.0019998550415039</v>
      </c>
      <c r="V338">
        <v>9.0019998550415039</v>
      </c>
      <c r="W338">
        <v>9.0069980621337891</v>
      </c>
      <c r="X338">
        <v>9.0350017547607422</v>
      </c>
      <c r="Y338"/>
      <c r="Z338">
        <v>9.0119991302490234</v>
      </c>
      <c r="AA338">
        <v>9.0019998550415039</v>
      </c>
      <c r="AB338">
        <v>9.0119991302490234</v>
      </c>
      <c r="AC338">
        <v>9.0119991302490234</v>
      </c>
      <c r="AD338">
        <v>9.0119991302490234</v>
      </c>
      <c r="AE338">
        <v>9.0119991302490234</v>
      </c>
      <c r="AF338">
        <v>9.0119991302490234</v>
      </c>
      <c r="AG338">
        <v>9.0119991302490234</v>
      </c>
      <c r="AH338" s="97">
        <f t="shared" ref="AH338" si="605">AH335-0.02</f>
        <v>2.0199999999999987</v>
      </c>
      <c r="AI338" s="72">
        <f t="shared" ref="AI338" si="606">STDEV(B338:AG338)</f>
        <v>1.0231921141514085E-2</v>
      </c>
      <c r="AJ338" s="72">
        <f t="shared" si="582"/>
        <v>8.9922808975452266</v>
      </c>
      <c r="AK338" s="72">
        <f t="shared" ref="AK338" si="607">AVERAGE(B338:AG338)</f>
        <v>9.0076287792574981</v>
      </c>
      <c r="AL338" s="72">
        <f t="shared" ref="AL338" si="608">AK338+1.5*AI338</f>
        <v>9.0229766609697695</v>
      </c>
      <c r="AM338" s="72">
        <f>AK338-AK341</f>
        <v>0.13577347417031582</v>
      </c>
      <c r="AN338" s="72">
        <f t="shared" ref="AN338" si="609">AK338/AK680</f>
        <v>4.1096222615416025</v>
      </c>
      <c r="AO338" s="92">
        <f t="shared" ref="AO338" si="610">AN338/AO$1-1</f>
        <v>-3.8317230352225007E-4</v>
      </c>
      <c r="AP338" s="102">
        <f t="shared" ref="AP338" si="611">AI338/AK338</f>
        <v>1.135917275484959E-3</v>
      </c>
      <c r="AQ338" s="72">
        <f t="shared" ref="AQ338" si="612">MAX(B338:AG340)-MIN(B338:AG340)</f>
        <v>4.3501853942871094E-2</v>
      </c>
    </row>
    <row r="339" spans="1:43">
      <c r="A339" s="14" t="str">
        <f>'data organization'!S340</f>
        <v>337:17:2.02:LO</v>
      </c>
      <c r="B339">
        <v>9.0019998550415039</v>
      </c>
      <c r="C339">
        <v>9.0220012664794922</v>
      </c>
      <c r="D339">
        <v>9.0019998550415039</v>
      </c>
      <c r="E339">
        <v>9.0019998550415039</v>
      </c>
      <c r="F339">
        <v>9.0019998550415039</v>
      </c>
      <c r="G339">
        <v>9.0019998550415039</v>
      </c>
      <c r="H339">
        <v>8.9944992065429687</v>
      </c>
      <c r="I339">
        <v>9.0019998550415039</v>
      </c>
      <c r="J339">
        <v>9.0119991302490234</v>
      </c>
      <c r="K339">
        <v>9.0044984817504883</v>
      </c>
      <c r="L339">
        <v>9.0019998550415039</v>
      </c>
      <c r="M339">
        <v>9.0119991302490234</v>
      </c>
      <c r="N339">
        <v>9.0019998550415039</v>
      </c>
      <c r="O339">
        <v>9.0019998550415039</v>
      </c>
      <c r="P339">
        <v>9.0019998550415039</v>
      </c>
      <c r="Q339">
        <v>8.991999626159668</v>
      </c>
      <c r="R339">
        <v>8.991999626159668</v>
      </c>
      <c r="S339">
        <v>9.0200023651123047</v>
      </c>
      <c r="T339">
        <v>9.0355014801025391</v>
      </c>
      <c r="U339">
        <v>9.0019998550415039</v>
      </c>
      <c r="V339">
        <v>9.0019998550415039</v>
      </c>
      <c r="W339">
        <v>9.0069980621337891</v>
      </c>
      <c r="X339">
        <v>9.0350017547607422</v>
      </c>
      <c r="Y339"/>
      <c r="Z339">
        <v>9.0119991302490234</v>
      </c>
      <c r="AA339">
        <v>9.0019998550415039</v>
      </c>
      <c r="AB339">
        <v>9.0119991302490234</v>
      </c>
      <c r="AC339">
        <v>9.0119991302490234</v>
      </c>
      <c r="AD339">
        <v>9.0119991302490234</v>
      </c>
      <c r="AE339">
        <v>9.0119991302490234</v>
      </c>
      <c r="AF339">
        <v>9.0119991302490234</v>
      </c>
      <c r="AG339">
        <v>9.0119991302490234</v>
      </c>
      <c r="AH339" s="97"/>
      <c r="AI339" s="72"/>
      <c r="AJ339" s="72"/>
      <c r="AK339" s="72"/>
      <c r="AL339" s="72"/>
      <c r="AM339" s="72"/>
      <c r="AN339" s="72"/>
      <c r="AO339" s="92"/>
      <c r="AP339" s="102"/>
      <c r="AQ339" s="72"/>
    </row>
    <row r="340" spans="1:43">
      <c r="A340" s="14" t="str">
        <f>'data organization'!S341</f>
        <v>338:17:2.02:HS</v>
      </c>
      <c r="B340">
        <v>9.0019998550415039</v>
      </c>
      <c r="C340">
        <v>9.0220012664794922</v>
      </c>
      <c r="D340">
        <v>9.0019998550415039</v>
      </c>
      <c r="E340">
        <v>9.0019998550415039</v>
      </c>
      <c r="F340">
        <v>9.0019998550415039</v>
      </c>
      <c r="G340">
        <v>9.0019998550415039</v>
      </c>
      <c r="H340">
        <v>8.9944992065429687</v>
      </c>
      <c r="I340">
        <v>9.0019998550415039</v>
      </c>
      <c r="J340">
        <v>9.0119991302490234</v>
      </c>
      <c r="K340">
        <v>9.0044984817504883</v>
      </c>
      <c r="L340">
        <v>9.0019998550415039</v>
      </c>
      <c r="M340">
        <v>9.0119991302490234</v>
      </c>
      <c r="N340">
        <v>9.0019998550415039</v>
      </c>
      <c r="O340">
        <v>9.0019998550415039</v>
      </c>
      <c r="P340">
        <v>9.0019998550415039</v>
      </c>
      <c r="Q340">
        <v>8.991999626159668</v>
      </c>
      <c r="R340">
        <v>8.991999626159668</v>
      </c>
      <c r="S340">
        <v>9.0200023651123047</v>
      </c>
      <c r="T340">
        <v>9.0355014801025391</v>
      </c>
      <c r="U340">
        <v>9.0019998550415039</v>
      </c>
      <c r="V340">
        <v>9.0019998550415039</v>
      </c>
      <c r="W340">
        <v>9.0069980621337891</v>
      </c>
      <c r="X340">
        <v>9.0350017547607422</v>
      </c>
      <c r="Y340"/>
      <c r="Z340">
        <v>9.0119991302490234</v>
      </c>
      <c r="AA340">
        <v>9.0019998550415039</v>
      </c>
      <c r="AB340">
        <v>9.0119991302490234</v>
      </c>
      <c r="AC340">
        <v>9.0119991302490234</v>
      </c>
      <c r="AD340">
        <v>9.0119991302490234</v>
      </c>
      <c r="AE340">
        <v>9.0119991302490234</v>
      </c>
      <c r="AF340">
        <v>9.0119991302490234</v>
      </c>
      <c r="AG340">
        <v>9.0119991302490234</v>
      </c>
      <c r="AH340" s="97"/>
      <c r="AI340" s="72"/>
      <c r="AJ340" s="72"/>
      <c r="AK340" s="72"/>
      <c r="AL340" s="72"/>
      <c r="AM340" s="72"/>
      <c r="AN340" s="72"/>
      <c r="AO340" s="92"/>
      <c r="AP340" s="102"/>
      <c r="AQ340" s="72"/>
    </row>
    <row r="341" spans="1:43">
      <c r="A341" s="14" t="str">
        <f>'data organization'!S342</f>
        <v>339:17:2:HI</v>
      </c>
      <c r="B341">
        <v>8.8620004653930664</v>
      </c>
      <c r="C341">
        <v>8.8820018768310547</v>
      </c>
      <c r="D341">
        <v>8.8620004653930664</v>
      </c>
      <c r="E341">
        <v>8.8620004653930664</v>
      </c>
      <c r="F341">
        <v>8.8719997406005859</v>
      </c>
      <c r="G341">
        <v>8.8719997406005859</v>
      </c>
      <c r="H341">
        <v>8.8620004653930664</v>
      </c>
      <c r="I341">
        <v>8.8620004653930664</v>
      </c>
      <c r="J341">
        <v>8.8820018768310547</v>
      </c>
      <c r="K341">
        <v>8.8719997406005859</v>
      </c>
      <c r="L341">
        <v>8.8620004653930664</v>
      </c>
      <c r="M341">
        <v>8.8719997406005859</v>
      </c>
      <c r="N341">
        <v>8.8620004653930664</v>
      </c>
      <c r="O341">
        <v>8.8639993667602539</v>
      </c>
      <c r="P341">
        <v>8.8620004653930664</v>
      </c>
      <c r="Q341">
        <v>8.8620004653930664</v>
      </c>
      <c r="R341">
        <v>8.8620004653930664</v>
      </c>
      <c r="S341">
        <v>8.8960018157958984</v>
      </c>
      <c r="T341">
        <v>8.8939990997314453</v>
      </c>
      <c r="U341">
        <v>8.8719997406005859</v>
      </c>
      <c r="V341">
        <v>8.8689985275268555</v>
      </c>
      <c r="W341">
        <v>8.8719997406005859</v>
      </c>
      <c r="X341">
        <v>8.8820018768310547</v>
      </c>
      <c r="Y341"/>
      <c r="Z341">
        <v>8.8719997406005859</v>
      </c>
      <c r="AA341">
        <v>8.8719997406005859</v>
      </c>
      <c r="AB341">
        <v>8.8719997406005859</v>
      </c>
      <c r="AC341">
        <v>8.8750019073486328</v>
      </c>
      <c r="AD341">
        <v>8.8719997406005859</v>
      </c>
      <c r="AE341">
        <v>8.8820018768310547</v>
      </c>
      <c r="AF341">
        <v>8.8795022964477539</v>
      </c>
      <c r="AG341">
        <v>8.8820018768310547</v>
      </c>
      <c r="AH341" s="97">
        <f t="shared" ref="AH341" si="613">AH338-0.02</f>
        <v>1.9999999999999987</v>
      </c>
      <c r="AI341" s="72">
        <f t="shared" ref="AI341" si="614">STDEV(B341:AG341)</f>
        <v>9.4829812633823764E-3</v>
      </c>
      <c r="AJ341" s="72">
        <f t="shared" si="582"/>
        <v>8.8576308331921094</v>
      </c>
      <c r="AK341" s="72">
        <f t="shared" ref="AK341" si="615">AVERAGE(B341:AG341)</f>
        <v>8.8718553050871822</v>
      </c>
      <c r="AL341" s="72">
        <f t="shared" ref="AL341" si="616">AK341+1.5*AI341</f>
        <v>8.886079776982255</v>
      </c>
      <c r="AM341" s="72">
        <f>AK341-AK344</f>
        <v>0.13559722900390625</v>
      </c>
      <c r="AN341" s="72">
        <f t="shared" ref="AN341" si="617">AK341/AK683</f>
        <v>4.109918340478421</v>
      </c>
      <c r="AO341" s="92">
        <f t="shared" ref="AO341" si="618">AN341/AO$1-1</f>
        <v>-3.1115461704533942E-4</v>
      </c>
      <c r="AP341" s="102">
        <f t="shared" ref="AP341" si="619">AI341/AK341</f>
        <v>1.0688836705829467E-3</v>
      </c>
      <c r="AQ341" s="72">
        <f t="shared" ref="AQ341" si="620">MAX(B341:AG343)-MIN(B341:AG343)</f>
        <v>3.4001350402832031E-2</v>
      </c>
    </row>
    <row r="342" spans="1:43">
      <c r="A342" s="14" t="str">
        <f>'data organization'!S343</f>
        <v>340:17:2:LO</v>
      </c>
      <c r="B342">
        <v>8.8620004653930664</v>
      </c>
      <c r="C342">
        <v>8.8820018768310547</v>
      </c>
      <c r="D342">
        <v>8.8620004653930664</v>
      </c>
      <c r="E342">
        <v>8.8620004653930664</v>
      </c>
      <c r="F342">
        <v>8.8719997406005859</v>
      </c>
      <c r="G342">
        <v>8.8719997406005859</v>
      </c>
      <c r="H342">
        <v>8.8620004653930664</v>
      </c>
      <c r="I342">
        <v>8.8620004653930664</v>
      </c>
      <c r="J342">
        <v>8.8820018768310547</v>
      </c>
      <c r="K342">
        <v>8.8719997406005859</v>
      </c>
      <c r="L342">
        <v>8.8620004653930664</v>
      </c>
      <c r="M342">
        <v>8.8719997406005859</v>
      </c>
      <c r="N342">
        <v>8.8620004653930664</v>
      </c>
      <c r="O342">
        <v>8.8639993667602539</v>
      </c>
      <c r="P342">
        <v>8.8620004653930664</v>
      </c>
      <c r="Q342">
        <v>8.8620004653930664</v>
      </c>
      <c r="R342">
        <v>8.8620004653930664</v>
      </c>
      <c r="S342">
        <v>8.8960018157958984</v>
      </c>
      <c r="T342">
        <v>8.8939990997314453</v>
      </c>
      <c r="U342">
        <v>8.8719997406005859</v>
      </c>
      <c r="V342">
        <v>8.8689985275268555</v>
      </c>
      <c r="W342">
        <v>8.8719997406005859</v>
      </c>
      <c r="X342">
        <v>8.8820018768310547</v>
      </c>
      <c r="Y342"/>
      <c r="Z342">
        <v>8.8719997406005859</v>
      </c>
      <c r="AA342">
        <v>8.8719997406005859</v>
      </c>
      <c r="AB342">
        <v>8.8719997406005859</v>
      </c>
      <c r="AC342">
        <v>8.8750019073486328</v>
      </c>
      <c r="AD342">
        <v>8.8719997406005859</v>
      </c>
      <c r="AE342">
        <v>8.8820018768310547</v>
      </c>
      <c r="AF342">
        <v>8.8795022964477539</v>
      </c>
      <c r="AG342">
        <v>8.8820018768310547</v>
      </c>
      <c r="AH342" s="97"/>
      <c r="AI342" s="72"/>
      <c r="AJ342" s="72"/>
      <c r="AK342" s="72"/>
      <c r="AL342" s="72"/>
      <c r="AM342" s="72"/>
      <c r="AN342" s="72"/>
      <c r="AO342" s="92"/>
      <c r="AP342" s="102"/>
      <c r="AQ342" s="72"/>
    </row>
    <row r="343" spans="1:43">
      <c r="A343" s="14" t="str">
        <f>'data organization'!S344</f>
        <v>341:17:2:HS</v>
      </c>
      <c r="B343">
        <v>8.8620004653930664</v>
      </c>
      <c r="C343">
        <v>8.8820018768310547</v>
      </c>
      <c r="D343">
        <v>8.8620004653930664</v>
      </c>
      <c r="E343">
        <v>8.8620004653930664</v>
      </c>
      <c r="F343">
        <v>8.8719997406005859</v>
      </c>
      <c r="G343">
        <v>8.8719997406005859</v>
      </c>
      <c r="H343">
        <v>8.8620004653930664</v>
      </c>
      <c r="I343">
        <v>8.8620004653930664</v>
      </c>
      <c r="J343">
        <v>8.8820018768310547</v>
      </c>
      <c r="K343">
        <v>8.8719997406005859</v>
      </c>
      <c r="L343">
        <v>8.8620004653930664</v>
      </c>
      <c r="M343">
        <v>8.8719997406005859</v>
      </c>
      <c r="N343">
        <v>8.8620004653930664</v>
      </c>
      <c r="O343">
        <v>8.8639993667602539</v>
      </c>
      <c r="P343">
        <v>8.8620004653930664</v>
      </c>
      <c r="Q343">
        <v>8.8620004653930664</v>
      </c>
      <c r="R343">
        <v>8.8620004653930664</v>
      </c>
      <c r="S343">
        <v>8.8960018157958984</v>
      </c>
      <c r="T343">
        <v>8.8939990997314453</v>
      </c>
      <c r="U343">
        <v>8.8719997406005859</v>
      </c>
      <c r="V343">
        <v>8.8689985275268555</v>
      </c>
      <c r="W343">
        <v>8.8719997406005859</v>
      </c>
      <c r="X343">
        <v>8.8820018768310547</v>
      </c>
      <c r="Y343"/>
      <c r="Z343">
        <v>8.8719997406005859</v>
      </c>
      <c r="AA343">
        <v>8.8719997406005859</v>
      </c>
      <c r="AB343">
        <v>8.8719997406005859</v>
      </c>
      <c r="AC343">
        <v>8.8750019073486328</v>
      </c>
      <c r="AD343">
        <v>8.8719997406005859</v>
      </c>
      <c r="AE343">
        <v>8.8820018768310547</v>
      </c>
      <c r="AF343">
        <v>8.8795022964477539</v>
      </c>
      <c r="AG343">
        <v>8.8820018768310547</v>
      </c>
      <c r="AH343" s="97"/>
      <c r="AI343" s="72"/>
      <c r="AJ343" s="72"/>
      <c r="AK343" s="72"/>
      <c r="AL343" s="72"/>
      <c r="AM343" s="72"/>
      <c r="AN343" s="72"/>
      <c r="AO343" s="92"/>
      <c r="AP343" s="102"/>
      <c r="AQ343" s="72"/>
    </row>
    <row r="344" spans="1:43">
      <c r="A344" s="14" t="str">
        <f>'data organization'!S345</f>
        <v>342:17:1.98:HI</v>
      </c>
      <c r="B344">
        <v>8.7320003509521484</v>
      </c>
      <c r="C344">
        <v>8.7519998550415039</v>
      </c>
      <c r="D344">
        <v>8.7320003509521484</v>
      </c>
      <c r="E344">
        <v>8.7320003509521484</v>
      </c>
      <c r="F344">
        <v>8.7320003509521484</v>
      </c>
      <c r="G344">
        <v>8.7320003509521484</v>
      </c>
      <c r="H344">
        <v>8.7244987487792969</v>
      </c>
      <c r="I344">
        <v>8.7320003509521484</v>
      </c>
      <c r="J344">
        <v>8.741999626159668</v>
      </c>
      <c r="K344">
        <v>8.7320003509521484</v>
      </c>
      <c r="L344">
        <v>8.7320003509521484</v>
      </c>
      <c r="M344">
        <v>8.7410001754760742</v>
      </c>
      <c r="N344">
        <v>8.7320003509521484</v>
      </c>
      <c r="O344">
        <v>8.7320003509521484</v>
      </c>
      <c r="P344">
        <v>8.7320003509521484</v>
      </c>
      <c r="Q344">
        <v>8.7220001220703125</v>
      </c>
      <c r="R344">
        <v>8.7220001220703125</v>
      </c>
      <c r="S344">
        <v>8.741999626159668</v>
      </c>
      <c r="T344">
        <v>8.7519998550415039</v>
      </c>
      <c r="U344">
        <v>8.7320003509521484</v>
      </c>
      <c r="V344">
        <v>8.7320003509521484</v>
      </c>
      <c r="W344">
        <v>8.7320003509521484</v>
      </c>
      <c r="X344">
        <v>8.7624988555908203</v>
      </c>
      <c r="Y344"/>
      <c r="Z344">
        <v>8.7320003509521484</v>
      </c>
      <c r="AA344">
        <v>8.7320003509521484</v>
      </c>
      <c r="AB344">
        <v>8.741999626159668</v>
      </c>
      <c r="AC344">
        <v>8.741999626159668</v>
      </c>
      <c r="AD344">
        <v>8.741999626159668</v>
      </c>
      <c r="AE344">
        <v>8.741999626159668</v>
      </c>
      <c r="AF344">
        <v>8.741999626159668</v>
      </c>
      <c r="AG344">
        <v>8.741999626159668</v>
      </c>
      <c r="AH344" s="97">
        <f t="shared" ref="AH344" si="621">AH341-0.02</f>
        <v>1.9799999999999986</v>
      </c>
      <c r="AI344" s="72">
        <f t="shared" ref="AI344" si="622">STDEV(B344:AG344)</f>
        <v>8.7660486350869954E-3</v>
      </c>
      <c r="AJ344" s="72">
        <f t="shared" si="582"/>
        <v>8.7231090031306451</v>
      </c>
      <c r="AK344" s="72">
        <f t="shared" ref="AK344" si="623">AVERAGE(B344:AG344)</f>
        <v>8.736258076083276</v>
      </c>
      <c r="AL344" s="72">
        <f t="shared" ref="AL344" si="624">AK344+1.5*AI344</f>
        <v>8.7494071490359069</v>
      </c>
      <c r="AM344" s="72">
        <f>AK344-AK347</f>
        <v>0.13620951867872755</v>
      </c>
      <c r="AN344" s="72">
        <f t="shared" ref="AN344" si="625">AK344/AK686</f>
        <v>4.1128656840354259</v>
      </c>
      <c r="AO344" s="92">
        <f t="shared" ref="AO344" si="626">AN344/AO$1-1</f>
        <v>4.0575171377632557E-4</v>
      </c>
      <c r="AP344" s="102">
        <f t="shared" ref="AP344" si="627">AI344/AK344</f>
        <v>1.0034099907242067E-3</v>
      </c>
      <c r="AQ344" s="72">
        <f t="shared" ref="AQ344" si="628">MAX(B344:AG346)-MIN(B344:AG346)</f>
        <v>4.0498733520507813E-2</v>
      </c>
    </row>
    <row r="345" spans="1:43">
      <c r="A345" s="14" t="str">
        <f>'data organization'!S346</f>
        <v>343:17:1.98:LO</v>
      </c>
      <c r="B345">
        <v>8.7320003509521484</v>
      </c>
      <c r="C345">
        <v>8.7519998550415039</v>
      </c>
      <c r="D345">
        <v>8.7320003509521484</v>
      </c>
      <c r="E345">
        <v>8.7320003509521484</v>
      </c>
      <c r="F345">
        <v>8.7320003509521484</v>
      </c>
      <c r="G345">
        <v>8.7320003509521484</v>
      </c>
      <c r="H345">
        <v>8.7244987487792969</v>
      </c>
      <c r="I345">
        <v>8.7320003509521484</v>
      </c>
      <c r="J345">
        <v>8.741999626159668</v>
      </c>
      <c r="K345">
        <v>8.7320003509521484</v>
      </c>
      <c r="L345">
        <v>8.7320003509521484</v>
      </c>
      <c r="M345">
        <v>8.7410001754760742</v>
      </c>
      <c r="N345">
        <v>8.7320003509521484</v>
      </c>
      <c r="O345">
        <v>8.7320003509521484</v>
      </c>
      <c r="P345">
        <v>8.7320003509521484</v>
      </c>
      <c r="Q345">
        <v>8.7220001220703125</v>
      </c>
      <c r="R345">
        <v>8.7220001220703125</v>
      </c>
      <c r="S345">
        <v>8.741999626159668</v>
      </c>
      <c r="T345">
        <v>8.7519998550415039</v>
      </c>
      <c r="U345">
        <v>8.7320003509521484</v>
      </c>
      <c r="V345">
        <v>8.7320003509521484</v>
      </c>
      <c r="W345">
        <v>8.7320003509521484</v>
      </c>
      <c r="X345">
        <v>8.7624988555908203</v>
      </c>
      <c r="Y345"/>
      <c r="Z345">
        <v>8.7320003509521484</v>
      </c>
      <c r="AA345">
        <v>8.7320003509521484</v>
      </c>
      <c r="AB345">
        <v>8.741999626159668</v>
      </c>
      <c r="AC345">
        <v>8.741999626159668</v>
      </c>
      <c r="AD345">
        <v>8.741999626159668</v>
      </c>
      <c r="AE345">
        <v>8.741999626159668</v>
      </c>
      <c r="AF345">
        <v>8.741999626159668</v>
      </c>
      <c r="AG345">
        <v>8.741999626159668</v>
      </c>
      <c r="AH345" s="97"/>
      <c r="AI345" s="72"/>
      <c r="AJ345" s="72"/>
      <c r="AK345" s="72"/>
      <c r="AL345" s="72"/>
      <c r="AM345" s="72"/>
      <c r="AN345" s="72"/>
      <c r="AO345" s="92"/>
      <c r="AP345" s="102"/>
      <c r="AQ345" s="72"/>
    </row>
    <row r="346" spans="1:43">
      <c r="A346" s="14" t="str">
        <f>'data organization'!S347</f>
        <v>344:17:1.98:HS</v>
      </c>
      <c r="B346">
        <v>8.7320003509521484</v>
      </c>
      <c r="C346">
        <v>8.7519998550415039</v>
      </c>
      <c r="D346">
        <v>8.7320003509521484</v>
      </c>
      <c r="E346">
        <v>8.7320003509521484</v>
      </c>
      <c r="F346">
        <v>8.7320003509521484</v>
      </c>
      <c r="G346">
        <v>8.7320003509521484</v>
      </c>
      <c r="H346">
        <v>8.7244987487792969</v>
      </c>
      <c r="I346">
        <v>8.7320003509521484</v>
      </c>
      <c r="J346">
        <v>8.741999626159668</v>
      </c>
      <c r="K346">
        <v>8.7320003509521484</v>
      </c>
      <c r="L346">
        <v>8.7320003509521484</v>
      </c>
      <c r="M346">
        <v>8.7410001754760742</v>
      </c>
      <c r="N346">
        <v>8.7320003509521484</v>
      </c>
      <c r="O346">
        <v>8.7320003509521484</v>
      </c>
      <c r="P346">
        <v>8.7320003509521484</v>
      </c>
      <c r="Q346">
        <v>8.7220001220703125</v>
      </c>
      <c r="R346">
        <v>8.7220001220703125</v>
      </c>
      <c r="S346">
        <v>8.741999626159668</v>
      </c>
      <c r="T346">
        <v>8.7519998550415039</v>
      </c>
      <c r="U346">
        <v>8.7320003509521484</v>
      </c>
      <c r="V346">
        <v>8.7320003509521484</v>
      </c>
      <c r="W346">
        <v>8.7320003509521484</v>
      </c>
      <c r="X346">
        <v>8.7624988555908203</v>
      </c>
      <c r="Y346"/>
      <c r="Z346">
        <v>8.7320003509521484</v>
      </c>
      <c r="AA346">
        <v>8.7320003509521484</v>
      </c>
      <c r="AB346">
        <v>8.741999626159668</v>
      </c>
      <c r="AC346">
        <v>8.741999626159668</v>
      </c>
      <c r="AD346">
        <v>8.741999626159668</v>
      </c>
      <c r="AE346">
        <v>8.741999626159668</v>
      </c>
      <c r="AF346">
        <v>8.741999626159668</v>
      </c>
      <c r="AG346">
        <v>8.741999626159668</v>
      </c>
      <c r="AH346" s="97"/>
      <c r="AI346" s="72"/>
      <c r="AJ346" s="72"/>
      <c r="AK346" s="72"/>
      <c r="AL346" s="72"/>
      <c r="AM346" s="72"/>
      <c r="AN346" s="72"/>
      <c r="AO346" s="92"/>
      <c r="AP346" s="102"/>
      <c r="AQ346" s="72"/>
    </row>
    <row r="347" spans="1:43">
      <c r="A347" s="14" t="str">
        <f>'data organization'!S348</f>
        <v>345:17:1.96:HI</v>
      </c>
      <c r="B347">
        <v>8.5920000076293945</v>
      </c>
      <c r="C347">
        <v>8.6120004653930664</v>
      </c>
      <c r="D347">
        <v>8.5920000076293945</v>
      </c>
      <c r="E347">
        <v>8.5920000076293945</v>
      </c>
      <c r="F347">
        <v>8.5920000076293945</v>
      </c>
      <c r="G347">
        <v>8.596501350402832</v>
      </c>
      <c r="H347">
        <v>8.5920000076293945</v>
      </c>
      <c r="I347">
        <v>8.5920000076293945</v>
      </c>
      <c r="J347">
        <v>8.6024999618530273</v>
      </c>
      <c r="K347">
        <v>8.6020002365112305</v>
      </c>
      <c r="L347">
        <v>8.5920000076293945</v>
      </c>
      <c r="M347">
        <v>8.6020002365112305</v>
      </c>
      <c r="N347">
        <v>8.5920000076293945</v>
      </c>
      <c r="O347">
        <v>8.5920000076293945</v>
      </c>
      <c r="P347">
        <v>8.5920000076293945</v>
      </c>
      <c r="Q347">
        <v>8.5920000076293945</v>
      </c>
      <c r="R347">
        <v>8.5920000076293945</v>
      </c>
      <c r="S347">
        <v>8.6120004653930664</v>
      </c>
      <c r="T347">
        <v>8.6260004043579102</v>
      </c>
      <c r="U347">
        <v>8.6020002365112305</v>
      </c>
      <c r="V347">
        <v>8.5920000076293945</v>
      </c>
      <c r="W347">
        <v>8.6020002365112305</v>
      </c>
      <c r="X347">
        <v>8.6120004653930664</v>
      </c>
      <c r="Y347"/>
      <c r="Z347">
        <v>8.6020002365112305</v>
      </c>
      <c r="AA347">
        <v>8.5995006561279297</v>
      </c>
      <c r="AB347">
        <v>8.6020002365112305</v>
      </c>
      <c r="AC347">
        <v>8.6020002365112305</v>
      </c>
      <c r="AD347">
        <v>8.6020002365112305</v>
      </c>
      <c r="AE347">
        <v>8.610499382019043</v>
      </c>
      <c r="AF347">
        <v>8.6064996719360352</v>
      </c>
      <c r="AG347">
        <v>8.6120004653930664</v>
      </c>
      <c r="AH347" s="97">
        <f t="shared" ref="AH347" si="629">AH344-0.02</f>
        <v>1.9599999999999986</v>
      </c>
      <c r="AI347" s="72">
        <f t="shared" ref="AI347" si="630">STDEV(B347:AG347)</f>
        <v>8.7315921714051763E-3</v>
      </c>
      <c r="AJ347" s="72">
        <f t="shared" si="582"/>
        <v>8.5869511691474401</v>
      </c>
      <c r="AK347" s="72">
        <f t="shared" ref="AK347" si="631">AVERAGE(B347:AG347)</f>
        <v>8.6000485574045484</v>
      </c>
      <c r="AL347" s="72">
        <f t="shared" ref="AL347" si="632">AK347+1.5*AI347</f>
        <v>8.6131459456616568</v>
      </c>
      <c r="AM347" s="72">
        <f>AK347-AK350</f>
        <v>0.13558104730421405</v>
      </c>
      <c r="AN347" s="72">
        <f t="shared" ref="AN347" si="633">AK347/AK689</f>
        <v>4.1107960290618246</v>
      </c>
      <c r="AO347" s="92">
        <f t="shared" ref="AO347" si="634">AN347/AO$1-1</f>
        <v>-9.766728862148355E-5</v>
      </c>
      <c r="AP347" s="102">
        <f t="shared" ref="AP347" si="635">AI347/AK347</f>
        <v>1.0152956827072063E-3</v>
      </c>
      <c r="AQ347" s="72">
        <f t="shared" ref="AQ347" si="636">MAX(B347:AG349)-MIN(B347:AG349)</f>
        <v>3.4000396728515625E-2</v>
      </c>
    </row>
    <row r="348" spans="1:43">
      <c r="A348" s="14" t="str">
        <f>'data organization'!S349</f>
        <v>346:17:1.96:LO</v>
      </c>
      <c r="B348">
        <v>8.5920000076293945</v>
      </c>
      <c r="C348">
        <v>8.6120004653930664</v>
      </c>
      <c r="D348">
        <v>8.5920000076293945</v>
      </c>
      <c r="E348">
        <v>8.5920000076293945</v>
      </c>
      <c r="F348">
        <v>8.5920000076293945</v>
      </c>
      <c r="G348">
        <v>8.596501350402832</v>
      </c>
      <c r="H348">
        <v>8.5920000076293945</v>
      </c>
      <c r="I348">
        <v>8.5920000076293945</v>
      </c>
      <c r="J348">
        <v>8.6024999618530273</v>
      </c>
      <c r="K348">
        <v>8.6020002365112305</v>
      </c>
      <c r="L348">
        <v>8.5920000076293945</v>
      </c>
      <c r="M348">
        <v>8.6020002365112305</v>
      </c>
      <c r="N348">
        <v>8.5920000076293945</v>
      </c>
      <c r="O348">
        <v>8.5920000076293945</v>
      </c>
      <c r="P348">
        <v>8.5920000076293945</v>
      </c>
      <c r="Q348">
        <v>8.5920000076293945</v>
      </c>
      <c r="R348">
        <v>8.5920000076293945</v>
      </c>
      <c r="S348">
        <v>8.6120004653930664</v>
      </c>
      <c r="T348">
        <v>8.6260004043579102</v>
      </c>
      <c r="U348">
        <v>8.6020002365112305</v>
      </c>
      <c r="V348">
        <v>8.5920000076293945</v>
      </c>
      <c r="W348">
        <v>8.6020002365112305</v>
      </c>
      <c r="X348">
        <v>8.6120004653930664</v>
      </c>
      <c r="Y348"/>
      <c r="Z348">
        <v>8.6020002365112305</v>
      </c>
      <c r="AA348">
        <v>8.5995006561279297</v>
      </c>
      <c r="AB348">
        <v>8.6020002365112305</v>
      </c>
      <c r="AC348">
        <v>8.6020002365112305</v>
      </c>
      <c r="AD348">
        <v>8.6020002365112305</v>
      </c>
      <c r="AE348">
        <v>8.610499382019043</v>
      </c>
      <c r="AF348">
        <v>8.6064996719360352</v>
      </c>
      <c r="AG348">
        <v>8.6120004653930664</v>
      </c>
      <c r="AH348" s="97"/>
      <c r="AI348" s="72"/>
      <c r="AJ348" s="72"/>
      <c r="AK348" s="72"/>
      <c r="AL348" s="72"/>
      <c r="AM348" s="72"/>
      <c r="AN348" s="72"/>
      <c r="AO348" s="92"/>
      <c r="AP348" s="102"/>
      <c r="AQ348" s="72"/>
    </row>
    <row r="349" spans="1:43">
      <c r="A349" s="14" t="str">
        <f>'data organization'!S350</f>
        <v>347:17:1.96:HS</v>
      </c>
      <c r="B349">
        <v>8.5920000076293945</v>
      </c>
      <c r="C349">
        <v>8.6120004653930664</v>
      </c>
      <c r="D349">
        <v>8.5920000076293945</v>
      </c>
      <c r="E349">
        <v>8.5920000076293945</v>
      </c>
      <c r="F349">
        <v>8.5920000076293945</v>
      </c>
      <c r="G349">
        <v>8.596501350402832</v>
      </c>
      <c r="H349">
        <v>8.5920000076293945</v>
      </c>
      <c r="I349">
        <v>8.5920000076293945</v>
      </c>
      <c r="J349">
        <v>8.6024999618530273</v>
      </c>
      <c r="K349">
        <v>8.6020002365112305</v>
      </c>
      <c r="L349">
        <v>8.5920000076293945</v>
      </c>
      <c r="M349">
        <v>8.6020002365112305</v>
      </c>
      <c r="N349">
        <v>8.5920000076293945</v>
      </c>
      <c r="O349">
        <v>8.5920000076293945</v>
      </c>
      <c r="P349">
        <v>8.5920000076293945</v>
      </c>
      <c r="Q349">
        <v>8.5920000076293945</v>
      </c>
      <c r="R349">
        <v>8.5920000076293945</v>
      </c>
      <c r="S349">
        <v>8.6120004653930664</v>
      </c>
      <c r="T349">
        <v>8.6260004043579102</v>
      </c>
      <c r="U349">
        <v>8.6020002365112305</v>
      </c>
      <c r="V349">
        <v>8.5920000076293945</v>
      </c>
      <c r="W349">
        <v>8.6020002365112305</v>
      </c>
      <c r="X349">
        <v>8.6120004653930664</v>
      </c>
      <c r="Y349"/>
      <c r="Z349">
        <v>8.6020002365112305</v>
      </c>
      <c r="AA349">
        <v>8.5995006561279297</v>
      </c>
      <c r="AB349">
        <v>8.6020002365112305</v>
      </c>
      <c r="AC349">
        <v>8.6020002365112305</v>
      </c>
      <c r="AD349">
        <v>8.6020002365112305</v>
      </c>
      <c r="AE349">
        <v>8.610499382019043</v>
      </c>
      <c r="AF349">
        <v>8.6064996719360352</v>
      </c>
      <c r="AG349">
        <v>8.6120004653930664</v>
      </c>
      <c r="AH349" s="97"/>
      <c r="AI349" s="72"/>
      <c r="AJ349" s="72"/>
      <c r="AK349" s="72"/>
      <c r="AL349" s="72"/>
      <c r="AM349" s="72"/>
      <c r="AN349" s="72"/>
      <c r="AO349" s="92"/>
      <c r="AP349" s="102"/>
      <c r="AQ349" s="72"/>
    </row>
    <row r="350" spans="1:43">
      <c r="A350" s="14" t="str">
        <f>'data organization'!S351</f>
        <v>348:17:1.94:HI</v>
      </c>
      <c r="B350">
        <v>8.4619998931884766</v>
      </c>
      <c r="C350">
        <v>8.4720001220703125</v>
      </c>
      <c r="D350">
        <v>8.4554986953735352</v>
      </c>
      <c r="E350">
        <v>8.4590005874633789</v>
      </c>
      <c r="F350">
        <v>8.4619998931884766</v>
      </c>
      <c r="G350">
        <v>8.4619998931884766</v>
      </c>
      <c r="H350">
        <v>8.4519977569580078</v>
      </c>
      <c r="I350">
        <v>8.4619998931884766</v>
      </c>
      <c r="J350">
        <v>8.4720001220703125</v>
      </c>
      <c r="K350">
        <v>8.4619998931884766</v>
      </c>
      <c r="L350">
        <v>8.4545001983642578</v>
      </c>
      <c r="M350">
        <v>8.4645004272460937</v>
      </c>
      <c r="N350">
        <v>8.4619998931884766</v>
      </c>
      <c r="O350">
        <v>8.4619998931884766</v>
      </c>
      <c r="P350">
        <v>8.4615001678466797</v>
      </c>
      <c r="Q350">
        <v>8.4519977569580078</v>
      </c>
      <c r="R350">
        <v>8.4519977569580078</v>
      </c>
      <c r="S350">
        <v>8.4790000915527344</v>
      </c>
      <c r="T350">
        <v>8.4800004959106445</v>
      </c>
      <c r="U350">
        <v>8.4619998931884766</v>
      </c>
      <c r="V350">
        <v>8.4619998931884766</v>
      </c>
      <c r="W350">
        <v>8.4619998931884766</v>
      </c>
      <c r="X350">
        <v>8.4720001220703125</v>
      </c>
      <c r="Y350"/>
      <c r="Z350">
        <v>8.4619998931884766</v>
      </c>
      <c r="AA350">
        <v>8.4619998931884766</v>
      </c>
      <c r="AB350">
        <v>8.4694995880126953</v>
      </c>
      <c r="AC350">
        <v>8.4720001220703125</v>
      </c>
      <c r="AD350">
        <v>8.4709997177124023</v>
      </c>
      <c r="AE350">
        <v>8.4720001220703125</v>
      </c>
      <c r="AF350">
        <v>8.4720001220703125</v>
      </c>
      <c r="AG350">
        <v>8.4720001220703125</v>
      </c>
      <c r="AH350" s="97">
        <f t="shared" ref="AH350" si="637">AH347-0.02</f>
        <v>1.9399999999999986</v>
      </c>
      <c r="AI350" s="72">
        <f t="shared" ref="AI350" si="638">STDEV(B350:AG350)</f>
        <v>7.4736805623020529E-3</v>
      </c>
      <c r="AJ350" s="72">
        <f t="shared" si="582"/>
        <v>8.4532569892568805</v>
      </c>
      <c r="AK350" s="72">
        <f t="shared" ref="AK350" si="639">AVERAGE(B350:AG350)</f>
        <v>8.4644675101003344</v>
      </c>
      <c r="AL350" s="72">
        <f t="shared" ref="AL350" si="640">AK350+1.5*AI350</f>
        <v>8.4756780309437882</v>
      </c>
      <c r="AM350" s="72">
        <f>AK350-AK353</f>
        <v>0.13596737769342226</v>
      </c>
      <c r="AN350" s="72">
        <f t="shared" ref="AN350" si="641">AK350/AK692</f>
        <v>4.110895608078831</v>
      </c>
      <c r="AO350" s="92">
        <f t="shared" ref="AO350" si="642">AN350/AO$1-1</f>
        <v>-7.3445874888111717E-5</v>
      </c>
      <c r="AP350" s="102">
        <f t="shared" ref="AP350" si="643">AI350/AK350</f>
        <v>8.8294751599955789E-4</v>
      </c>
      <c r="AQ350" s="72">
        <f t="shared" ref="AQ350" si="644">MAX(B350:AG352)-MIN(B350:AG352)</f>
        <v>2.8002738952636719E-2</v>
      </c>
    </row>
    <row r="351" spans="1:43">
      <c r="A351" s="14" t="str">
        <f>'data organization'!S352</f>
        <v>349:17:1.94:LO</v>
      </c>
      <c r="B351">
        <v>8.4619998931884766</v>
      </c>
      <c r="C351">
        <v>8.4720001220703125</v>
      </c>
      <c r="D351">
        <v>8.4554986953735352</v>
      </c>
      <c r="E351">
        <v>8.4590005874633789</v>
      </c>
      <c r="F351">
        <v>8.4619998931884766</v>
      </c>
      <c r="G351">
        <v>8.4619998931884766</v>
      </c>
      <c r="H351">
        <v>8.4519977569580078</v>
      </c>
      <c r="I351">
        <v>8.4619998931884766</v>
      </c>
      <c r="J351">
        <v>8.4720001220703125</v>
      </c>
      <c r="K351">
        <v>8.4619998931884766</v>
      </c>
      <c r="L351">
        <v>8.4545001983642578</v>
      </c>
      <c r="M351">
        <v>8.4645004272460937</v>
      </c>
      <c r="N351">
        <v>8.4619998931884766</v>
      </c>
      <c r="O351">
        <v>8.4619998931884766</v>
      </c>
      <c r="P351">
        <v>8.4615001678466797</v>
      </c>
      <c r="Q351">
        <v>8.4519977569580078</v>
      </c>
      <c r="R351">
        <v>8.4519977569580078</v>
      </c>
      <c r="S351">
        <v>8.4790000915527344</v>
      </c>
      <c r="T351">
        <v>8.4800004959106445</v>
      </c>
      <c r="U351">
        <v>8.4619998931884766</v>
      </c>
      <c r="V351">
        <v>8.4619998931884766</v>
      </c>
      <c r="W351">
        <v>8.4619998931884766</v>
      </c>
      <c r="X351">
        <v>8.4720001220703125</v>
      </c>
      <c r="Y351"/>
      <c r="Z351">
        <v>8.4619998931884766</v>
      </c>
      <c r="AA351">
        <v>8.4619998931884766</v>
      </c>
      <c r="AB351">
        <v>8.4694995880126953</v>
      </c>
      <c r="AC351">
        <v>8.4720001220703125</v>
      </c>
      <c r="AD351">
        <v>8.4709997177124023</v>
      </c>
      <c r="AE351">
        <v>8.4720001220703125</v>
      </c>
      <c r="AF351">
        <v>8.4720001220703125</v>
      </c>
      <c r="AG351">
        <v>8.4720001220703125</v>
      </c>
      <c r="AH351" s="97"/>
      <c r="AI351" s="72"/>
      <c r="AJ351" s="72"/>
      <c r="AK351" s="72"/>
      <c r="AL351" s="72"/>
      <c r="AM351" s="72"/>
      <c r="AN351" s="72"/>
      <c r="AO351" s="92"/>
      <c r="AP351" s="102"/>
      <c r="AQ351" s="72"/>
    </row>
    <row r="352" spans="1:43">
      <c r="A352" s="14" t="str">
        <f>'data organization'!S353</f>
        <v>350:17:1.94:HS</v>
      </c>
      <c r="B352">
        <v>8.4619998931884766</v>
      </c>
      <c r="C352">
        <v>8.4720001220703125</v>
      </c>
      <c r="D352">
        <v>8.4554986953735352</v>
      </c>
      <c r="E352">
        <v>8.4590005874633789</v>
      </c>
      <c r="F352">
        <v>8.4619998931884766</v>
      </c>
      <c r="G352">
        <v>8.4619998931884766</v>
      </c>
      <c r="H352">
        <v>8.4519977569580078</v>
      </c>
      <c r="I352">
        <v>8.4619998931884766</v>
      </c>
      <c r="J352">
        <v>8.4720001220703125</v>
      </c>
      <c r="K352">
        <v>8.4619998931884766</v>
      </c>
      <c r="L352">
        <v>8.4545001983642578</v>
      </c>
      <c r="M352">
        <v>8.4645004272460937</v>
      </c>
      <c r="N352">
        <v>8.4619998931884766</v>
      </c>
      <c r="O352">
        <v>8.4619998931884766</v>
      </c>
      <c r="P352">
        <v>8.4615001678466797</v>
      </c>
      <c r="Q352">
        <v>8.4519977569580078</v>
      </c>
      <c r="R352">
        <v>8.4519977569580078</v>
      </c>
      <c r="S352">
        <v>8.4790000915527344</v>
      </c>
      <c r="T352">
        <v>8.4800004959106445</v>
      </c>
      <c r="U352">
        <v>8.4619998931884766</v>
      </c>
      <c r="V352">
        <v>8.4619998931884766</v>
      </c>
      <c r="W352">
        <v>8.4619998931884766</v>
      </c>
      <c r="X352">
        <v>8.4720001220703125</v>
      </c>
      <c r="Y352"/>
      <c r="Z352">
        <v>8.4619998931884766</v>
      </c>
      <c r="AA352">
        <v>8.4619998931884766</v>
      </c>
      <c r="AB352">
        <v>8.4694995880126953</v>
      </c>
      <c r="AC352">
        <v>8.4720001220703125</v>
      </c>
      <c r="AD352">
        <v>8.4709997177124023</v>
      </c>
      <c r="AE352">
        <v>8.4720001220703125</v>
      </c>
      <c r="AF352">
        <v>8.4720001220703125</v>
      </c>
      <c r="AG352">
        <v>8.4720001220703125</v>
      </c>
      <c r="AH352" s="97"/>
      <c r="AI352" s="72"/>
      <c r="AJ352" s="72"/>
      <c r="AK352" s="72"/>
      <c r="AL352" s="72"/>
      <c r="AM352" s="72"/>
      <c r="AN352" s="72"/>
      <c r="AO352" s="92"/>
      <c r="AP352" s="102"/>
      <c r="AQ352" s="72"/>
    </row>
    <row r="353" spans="1:43">
      <c r="A353" s="14" t="str">
        <f>'data organization'!S354</f>
        <v>351:17:1.92:HI</v>
      </c>
      <c r="B353">
        <v>8.3220005035400391</v>
      </c>
      <c r="C353">
        <v>8.3409996032714844</v>
      </c>
      <c r="D353">
        <v>8.3220005035400391</v>
      </c>
      <c r="E353">
        <v>8.3220005035400391</v>
      </c>
      <c r="F353">
        <v>8.3220005035400391</v>
      </c>
      <c r="G353">
        <v>8.3220005035400391</v>
      </c>
      <c r="H353">
        <v>8.3220005035400391</v>
      </c>
      <c r="I353">
        <v>8.3220005035400391</v>
      </c>
      <c r="J353">
        <v>8.3319997787475586</v>
      </c>
      <c r="K353">
        <v>8.3319997787475586</v>
      </c>
      <c r="L353">
        <v>8.3220005035400391</v>
      </c>
      <c r="M353">
        <v>8.3319997787475586</v>
      </c>
      <c r="N353">
        <v>8.3220005035400391</v>
      </c>
      <c r="O353">
        <v>8.3220005035400391</v>
      </c>
      <c r="P353">
        <v>8.3220005035400391</v>
      </c>
      <c r="Q353">
        <v>8.3210010528564453</v>
      </c>
      <c r="R353">
        <v>8.3220005035400391</v>
      </c>
      <c r="S353">
        <v>8.3319997787475586</v>
      </c>
      <c r="T353">
        <v>8.3549995422363281</v>
      </c>
      <c r="U353">
        <v>8.3284997940063477</v>
      </c>
      <c r="V353">
        <v>8.3220005035400391</v>
      </c>
      <c r="W353">
        <v>8.3319997787475586</v>
      </c>
      <c r="X353">
        <v>8.3459997177124023</v>
      </c>
      <c r="Y353"/>
      <c r="Z353">
        <v>8.3319997787475586</v>
      </c>
      <c r="AA353">
        <v>8.3220005035400391</v>
      </c>
      <c r="AB353">
        <v>8.3319997787475586</v>
      </c>
      <c r="AC353">
        <v>8.3319997787475586</v>
      </c>
      <c r="AD353">
        <v>8.3319997787475586</v>
      </c>
      <c r="AE353">
        <v>8.3319997787475586</v>
      </c>
      <c r="AF353">
        <v>8.3319997787475586</v>
      </c>
      <c r="AG353">
        <v>8.3319997787475586</v>
      </c>
      <c r="AH353" s="97">
        <f t="shared" ref="AH353" si="645">AH350-0.02</f>
        <v>1.9199999999999986</v>
      </c>
      <c r="AI353" s="72">
        <f t="shared" ref="AI353" si="646">STDEV(B353:AG353)</f>
        <v>8.0815219752613642E-3</v>
      </c>
      <c r="AJ353" s="72">
        <f t="shared" si="582"/>
        <v>8.3163778494440201</v>
      </c>
      <c r="AK353" s="72">
        <f t="shared" ref="AK353" si="647">AVERAGE(B353:AG353)</f>
        <v>8.3285001324069121</v>
      </c>
      <c r="AL353" s="72">
        <f t="shared" ref="AL353" si="648">AK353+1.5*AI353</f>
        <v>8.3406224153698041</v>
      </c>
      <c r="AM353" s="72">
        <f>AK353-AK356</f>
        <v>0.13659677197856368</v>
      </c>
      <c r="AN353" s="72">
        <f t="shared" ref="AN353" si="649">AK353/AK695</f>
        <v>4.1139538905022626</v>
      </c>
      <c r="AO353" s="92">
        <f t="shared" ref="AO353" si="650">AN353/AO$1-1</f>
        <v>6.7044501818003255E-4</v>
      </c>
      <c r="AP353" s="102">
        <f t="shared" ref="AP353" si="651">AI353/AK353</f>
        <v>9.7034542195844665E-4</v>
      </c>
      <c r="AQ353" s="72">
        <f t="shared" ref="AQ353" si="652">MAX(B353:AG355)-MIN(B353:AG355)</f>
        <v>3.3998489379882813E-2</v>
      </c>
    </row>
    <row r="354" spans="1:43">
      <c r="A354" s="14" t="str">
        <f>'data organization'!S355</f>
        <v>352:17:1.92:LO</v>
      </c>
      <c r="B354">
        <v>8.3220005035400391</v>
      </c>
      <c r="C354">
        <v>8.3409996032714844</v>
      </c>
      <c r="D354">
        <v>8.3220005035400391</v>
      </c>
      <c r="E354">
        <v>8.3220005035400391</v>
      </c>
      <c r="F354">
        <v>8.3220005035400391</v>
      </c>
      <c r="G354">
        <v>8.3220005035400391</v>
      </c>
      <c r="H354">
        <v>8.3220005035400391</v>
      </c>
      <c r="I354">
        <v>8.3220005035400391</v>
      </c>
      <c r="J354">
        <v>8.3319997787475586</v>
      </c>
      <c r="K354">
        <v>8.3319997787475586</v>
      </c>
      <c r="L354">
        <v>8.3220005035400391</v>
      </c>
      <c r="M354">
        <v>8.3319997787475586</v>
      </c>
      <c r="N354">
        <v>8.3220005035400391</v>
      </c>
      <c r="O354">
        <v>8.3220005035400391</v>
      </c>
      <c r="P354">
        <v>8.3220005035400391</v>
      </c>
      <c r="Q354">
        <v>8.3210010528564453</v>
      </c>
      <c r="R354">
        <v>8.3220005035400391</v>
      </c>
      <c r="S354">
        <v>8.3319997787475586</v>
      </c>
      <c r="T354">
        <v>8.3549995422363281</v>
      </c>
      <c r="U354">
        <v>8.3284997940063477</v>
      </c>
      <c r="V354">
        <v>8.3220005035400391</v>
      </c>
      <c r="W354">
        <v>8.3319997787475586</v>
      </c>
      <c r="X354">
        <v>8.3459997177124023</v>
      </c>
      <c r="Y354"/>
      <c r="Z354">
        <v>8.3319997787475586</v>
      </c>
      <c r="AA354">
        <v>8.3220005035400391</v>
      </c>
      <c r="AB354">
        <v>8.3319997787475586</v>
      </c>
      <c r="AC354">
        <v>8.3319997787475586</v>
      </c>
      <c r="AD354">
        <v>8.3319997787475586</v>
      </c>
      <c r="AE354">
        <v>8.3319997787475586</v>
      </c>
      <c r="AF354">
        <v>8.3319997787475586</v>
      </c>
      <c r="AG354">
        <v>8.3319997787475586</v>
      </c>
      <c r="AH354" s="97"/>
      <c r="AI354" s="72"/>
      <c r="AJ354" s="72"/>
      <c r="AK354" s="72"/>
      <c r="AL354" s="72"/>
      <c r="AM354" s="72"/>
      <c r="AN354" s="72"/>
      <c r="AO354" s="92"/>
      <c r="AP354" s="102"/>
      <c r="AQ354" s="72"/>
    </row>
    <row r="355" spans="1:43">
      <c r="A355" s="14" t="str">
        <f>'data organization'!S356</f>
        <v>353:17:1.92:HS</v>
      </c>
      <c r="B355">
        <v>8.3220005035400391</v>
      </c>
      <c r="C355">
        <v>8.3409996032714844</v>
      </c>
      <c r="D355">
        <v>8.3220005035400391</v>
      </c>
      <c r="E355">
        <v>8.3220005035400391</v>
      </c>
      <c r="F355">
        <v>8.3220005035400391</v>
      </c>
      <c r="G355">
        <v>8.3220005035400391</v>
      </c>
      <c r="H355">
        <v>8.3220005035400391</v>
      </c>
      <c r="I355">
        <v>8.3220005035400391</v>
      </c>
      <c r="J355">
        <v>8.3319997787475586</v>
      </c>
      <c r="K355">
        <v>8.3319997787475586</v>
      </c>
      <c r="L355">
        <v>8.3220005035400391</v>
      </c>
      <c r="M355">
        <v>8.3319997787475586</v>
      </c>
      <c r="N355">
        <v>8.3220005035400391</v>
      </c>
      <c r="O355">
        <v>8.3220005035400391</v>
      </c>
      <c r="P355">
        <v>8.3220005035400391</v>
      </c>
      <c r="Q355">
        <v>8.3210010528564453</v>
      </c>
      <c r="R355">
        <v>8.3220005035400391</v>
      </c>
      <c r="S355">
        <v>8.3319997787475586</v>
      </c>
      <c r="T355">
        <v>8.3549995422363281</v>
      </c>
      <c r="U355">
        <v>8.3284997940063477</v>
      </c>
      <c r="V355">
        <v>8.3220005035400391</v>
      </c>
      <c r="W355">
        <v>8.3319997787475586</v>
      </c>
      <c r="X355">
        <v>8.3459997177124023</v>
      </c>
      <c r="Y355"/>
      <c r="Z355">
        <v>8.3319997787475586</v>
      </c>
      <c r="AA355">
        <v>8.3220005035400391</v>
      </c>
      <c r="AB355">
        <v>8.3319997787475586</v>
      </c>
      <c r="AC355">
        <v>8.3319997787475586</v>
      </c>
      <c r="AD355">
        <v>8.3319997787475586</v>
      </c>
      <c r="AE355">
        <v>8.3319997787475586</v>
      </c>
      <c r="AF355">
        <v>8.3319997787475586</v>
      </c>
      <c r="AG355">
        <v>8.3319997787475586</v>
      </c>
      <c r="AH355" s="97"/>
      <c r="AI355" s="72"/>
      <c r="AJ355" s="72"/>
      <c r="AK355" s="72"/>
      <c r="AL355" s="72"/>
      <c r="AM355" s="72"/>
      <c r="AN355" s="72"/>
      <c r="AO355" s="92"/>
      <c r="AP355" s="102"/>
      <c r="AQ355" s="72"/>
    </row>
    <row r="356" spans="1:43">
      <c r="A356" s="14" t="str">
        <f>'data organization'!S357</f>
        <v>354:17:1.9:HI</v>
      </c>
      <c r="B356">
        <v>8.1870021820068359</v>
      </c>
      <c r="C356">
        <v>8.2019977569580078</v>
      </c>
      <c r="D356">
        <v>8.1820011138916016</v>
      </c>
      <c r="E356">
        <v>8.1820011138916016</v>
      </c>
      <c r="F356">
        <v>8.1895008087158203</v>
      </c>
      <c r="G356">
        <v>8.1920003890991211</v>
      </c>
      <c r="H356">
        <v>8.1820011138916016</v>
      </c>
      <c r="I356">
        <v>8.1895008087158203</v>
      </c>
      <c r="J356">
        <v>8.1939992904663086</v>
      </c>
      <c r="K356">
        <v>8.1920003890991211</v>
      </c>
      <c r="L356">
        <v>8.1820011138916016</v>
      </c>
      <c r="M356">
        <v>8.1920003890991211</v>
      </c>
      <c r="N356">
        <v>8.1820011138916016</v>
      </c>
      <c r="O356">
        <v>8.1885004043579102</v>
      </c>
      <c r="P356">
        <v>8.1910009384155273</v>
      </c>
      <c r="Q356">
        <v>8.1820011138916016</v>
      </c>
      <c r="R356">
        <v>8.1820011138916016</v>
      </c>
      <c r="S356">
        <v>8.2149982452392578</v>
      </c>
      <c r="T356">
        <v>8.2019977569580078</v>
      </c>
      <c r="U356">
        <v>8.1920003890991211</v>
      </c>
      <c r="V356">
        <v>8.1920003890991211</v>
      </c>
      <c r="W356">
        <v>8.1920003890991211</v>
      </c>
      <c r="X356">
        <v>8.2019977569580078</v>
      </c>
      <c r="Y356"/>
      <c r="Z356">
        <v>8.1920003890991211</v>
      </c>
      <c r="AA356">
        <v>8.1920003890991211</v>
      </c>
      <c r="AB356">
        <v>8.1920003890991211</v>
      </c>
      <c r="AC356">
        <v>8.1945009231567383</v>
      </c>
      <c r="AD356">
        <v>8.1920003890991211</v>
      </c>
      <c r="AE356">
        <v>8.1994991302490234</v>
      </c>
      <c r="AF356">
        <v>8.1984987258911133</v>
      </c>
      <c r="AG356">
        <v>8.2019977569580078</v>
      </c>
      <c r="AH356" s="97">
        <f t="shared" ref="AH356" si="653">AH353-0.02</f>
        <v>1.8999999999999986</v>
      </c>
      <c r="AI356" s="72">
        <f t="shared" ref="AI356" si="654">STDEV(B356:AG356)</f>
        <v>7.719524974740241E-3</v>
      </c>
      <c r="AJ356" s="72">
        <f t="shared" si="582"/>
        <v>8.1803240729662381</v>
      </c>
      <c r="AK356" s="72">
        <f t="shared" ref="AK356" si="655">AVERAGE(B356:AG356)</f>
        <v>8.1919033604283484</v>
      </c>
      <c r="AL356" s="72">
        <f t="shared" ref="AL356" si="656">AK356+1.5*AI356</f>
        <v>8.2034826478904588</v>
      </c>
      <c r="AM356" s="72">
        <f>AK356-AK359</f>
        <v>0.13596793143979902</v>
      </c>
      <c r="AN356" s="72">
        <f t="shared" ref="AN356" si="657">AK356/AK698</f>
        <v>4.1120012901270355</v>
      </c>
      <c r="AO356" s="92">
        <f t="shared" ref="AO356" si="658">AN356/AO$1-1</f>
        <v>1.9549815722164077E-4</v>
      </c>
      <c r="AP356" s="102">
        <f t="shared" ref="AP356" si="659">AI356/AK356</f>
        <v>9.4233594258814511E-4</v>
      </c>
      <c r="AQ356" s="72">
        <f t="shared" ref="AQ356" si="660">MAX(B356:AG358)-MIN(B356:AG358)</f>
        <v>3.299713134765625E-2</v>
      </c>
    </row>
    <row r="357" spans="1:43">
      <c r="A357" s="14" t="str">
        <f>'data organization'!S358</f>
        <v>355:17:1.9:LO</v>
      </c>
      <c r="B357">
        <v>8.1870021820068359</v>
      </c>
      <c r="C357">
        <v>8.2019977569580078</v>
      </c>
      <c r="D357">
        <v>8.1820011138916016</v>
      </c>
      <c r="E357">
        <v>8.1820011138916016</v>
      </c>
      <c r="F357">
        <v>8.1895008087158203</v>
      </c>
      <c r="G357">
        <v>8.1920003890991211</v>
      </c>
      <c r="H357">
        <v>8.1820011138916016</v>
      </c>
      <c r="I357">
        <v>8.1895008087158203</v>
      </c>
      <c r="J357">
        <v>8.1939992904663086</v>
      </c>
      <c r="K357">
        <v>8.1920003890991211</v>
      </c>
      <c r="L357">
        <v>8.1820011138916016</v>
      </c>
      <c r="M357">
        <v>8.1920003890991211</v>
      </c>
      <c r="N357">
        <v>8.1820011138916016</v>
      </c>
      <c r="O357">
        <v>8.1885004043579102</v>
      </c>
      <c r="P357">
        <v>8.1910009384155273</v>
      </c>
      <c r="Q357">
        <v>8.1820011138916016</v>
      </c>
      <c r="R357">
        <v>8.1820011138916016</v>
      </c>
      <c r="S357">
        <v>8.2149982452392578</v>
      </c>
      <c r="T357">
        <v>8.2019977569580078</v>
      </c>
      <c r="U357">
        <v>8.1920003890991211</v>
      </c>
      <c r="V357">
        <v>8.1920003890991211</v>
      </c>
      <c r="W357">
        <v>8.1920003890991211</v>
      </c>
      <c r="X357">
        <v>8.2019977569580078</v>
      </c>
      <c r="Y357"/>
      <c r="Z357">
        <v>8.1920003890991211</v>
      </c>
      <c r="AA357">
        <v>8.1920003890991211</v>
      </c>
      <c r="AB357">
        <v>8.1920003890991211</v>
      </c>
      <c r="AC357">
        <v>8.1945009231567383</v>
      </c>
      <c r="AD357">
        <v>8.1920003890991211</v>
      </c>
      <c r="AE357">
        <v>8.1994991302490234</v>
      </c>
      <c r="AF357">
        <v>8.1984987258911133</v>
      </c>
      <c r="AG357">
        <v>8.2019977569580078</v>
      </c>
      <c r="AH357" s="97"/>
      <c r="AI357" s="72"/>
      <c r="AJ357" s="72"/>
      <c r="AK357" s="72"/>
      <c r="AL357" s="72"/>
      <c r="AM357" s="72"/>
      <c r="AN357" s="72"/>
      <c r="AO357" s="92"/>
      <c r="AP357" s="102"/>
      <c r="AQ357" s="72"/>
    </row>
    <row r="358" spans="1:43">
      <c r="A358" s="14" t="str">
        <f>'data organization'!S359</f>
        <v>356:17:1.9:HS</v>
      </c>
      <c r="B358">
        <v>8.1870021820068359</v>
      </c>
      <c r="C358">
        <v>8.2019977569580078</v>
      </c>
      <c r="D358">
        <v>8.1820011138916016</v>
      </c>
      <c r="E358">
        <v>8.1820011138916016</v>
      </c>
      <c r="F358">
        <v>8.1895008087158203</v>
      </c>
      <c r="G358">
        <v>8.1920003890991211</v>
      </c>
      <c r="H358">
        <v>8.1820011138916016</v>
      </c>
      <c r="I358">
        <v>8.1895008087158203</v>
      </c>
      <c r="J358">
        <v>8.1939992904663086</v>
      </c>
      <c r="K358">
        <v>8.1920003890991211</v>
      </c>
      <c r="L358">
        <v>8.1820011138916016</v>
      </c>
      <c r="M358">
        <v>8.1920003890991211</v>
      </c>
      <c r="N358">
        <v>8.1820011138916016</v>
      </c>
      <c r="O358">
        <v>8.1885004043579102</v>
      </c>
      <c r="P358">
        <v>8.1910009384155273</v>
      </c>
      <c r="Q358">
        <v>8.1820011138916016</v>
      </c>
      <c r="R358">
        <v>8.1820011138916016</v>
      </c>
      <c r="S358">
        <v>8.2149982452392578</v>
      </c>
      <c r="T358">
        <v>8.2019977569580078</v>
      </c>
      <c r="U358">
        <v>8.1920003890991211</v>
      </c>
      <c r="V358">
        <v>8.1920003890991211</v>
      </c>
      <c r="W358">
        <v>8.1920003890991211</v>
      </c>
      <c r="X358">
        <v>8.2019977569580078</v>
      </c>
      <c r="Y358"/>
      <c r="Z358">
        <v>8.1920003890991211</v>
      </c>
      <c r="AA358">
        <v>8.1920003890991211</v>
      </c>
      <c r="AB358">
        <v>8.1920003890991211</v>
      </c>
      <c r="AC358">
        <v>8.1945009231567383</v>
      </c>
      <c r="AD358">
        <v>8.1920003890991211</v>
      </c>
      <c r="AE358">
        <v>8.1994991302490234</v>
      </c>
      <c r="AF358">
        <v>8.1984987258911133</v>
      </c>
      <c r="AG358">
        <v>8.2019977569580078</v>
      </c>
      <c r="AH358" s="97"/>
      <c r="AI358" s="72"/>
      <c r="AJ358" s="72"/>
      <c r="AK358" s="72"/>
      <c r="AL358" s="72"/>
      <c r="AM358" s="72"/>
      <c r="AN358" s="72"/>
      <c r="AO358" s="92"/>
      <c r="AP358" s="102"/>
      <c r="AQ358" s="72"/>
    </row>
    <row r="359" spans="1:43">
      <c r="A359" s="14" t="str">
        <f>'data organization'!S360</f>
        <v>357:17:1.88:HI</v>
      </c>
      <c r="B359">
        <v>8.0520009994506836</v>
      </c>
      <c r="C359">
        <v>8.0619983673095703</v>
      </c>
      <c r="D359">
        <v>8.0520009994506836</v>
      </c>
      <c r="E359">
        <v>8.0520009994506836</v>
      </c>
      <c r="F359">
        <v>8.0520009994506836</v>
      </c>
      <c r="G359">
        <v>8.0520009994506836</v>
      </c>
      <c r="H359">
        <v>8.0480012893676758</v>
      </c>
      <c r="I359">
        <v>8.0520009994506836</v>
      </c>
      <c r="J359">
        <v>8.0619983673095703</v>
      </c>
      <c r="K359">
        <v>8.0520009994506836</v>
      </c>
      <c r="L359">
        <v>8.0520009994506836</v>
      </c>
      <c r="M359">
        <v>8.0619983673095703</v>
      </c>
      <c r="N359">
        <v>8.0520009994506836</v>
      </c>
      <c r="O359">
        <v>8.0520009994506836</v>
      </c>
      <c r="P359">
        <v>8.0520009994506836</v>
      </c>
      <c r="Q359">
        <v>8.0419979095458984</v>
      </c>
      <c r="R359">
        <v>8.0454998016357422</v>
      </c>
      <c r="S359">
        <v>8.0619983673095703</v>
      </c>
      <c r="T359">
        <v>8.0705013275146484</v>
      </c>
      <c r="U359">
        <v>8.0520009994506836</v>
      </c>
      <c r="V359">
        <v>8.0520009994506836</v>
      </c>
      <c r="W359">
        <v>8.0520009994506836</v>
      </c>
      <c r="X359">
        <v>8.0759983062744141</v>
      </c>
      <c r="Y359"/>
      <c r="Z359">
        <v>8.0520009994506836</v>
      </c>
      <c r="AA359">
        <v>8.0520009994506836</v>
      </c>
      <c r="AB359">
        <v>8.0619983673095703</v>
      </c>
      <c r="AC359">
        <v>8.0619983673095703</v>
      </c>
      <c r="AD359">
        <v>8.0619983673095703</v>
      </c>
      <c r="AE359">
        <v>8.0619983673095703</v>
      </c>
      <c r="AF359">
        <v>8.0619983673095703</v>
      </c>
      <c r="AG359">
        <v>8.0619983673095703</v>
      </c>
      <c r="AH359" s="97">
        <f t="shared" ref="AH359" si="661">AH356-0.02</f>
        <v>1.8799999999999986</v>
      </c>
      <c r="AI359" s="72">
        <f t="shared" ref="AI359" si="662">STDEV(B359:AG359)</f>
        <v>7.2939695783678284E-3</v>
      </c>
      <c r="AJ359" s="72">
        <f t="shared" si="582"/>
        <v>8.0449944746209976</v>
      </c>
      <c r="AK359" s="72">
        <f t="shared" ref="AK359" si="663">AVERAGE(B359:AG359)</f>
        <v>8.0559354289885494</v>
      </c>
      <c r="AL359" s="72">
        <f t="shared" ref="AL359" si="664">AK359+1.5*AI359</f>
        <v>8.0668763833561012</v>
      </c>
      <c r="AM359" s="72">
        <f>AK359-AK362</f>
        <v>0.13708079245782745</v>
      </c>
      <c r="AN359" s="72">
        <f t="shared" ref="AN359" si="665">AK359/AK701</f>
        <v>4.1077368396301042</v>
      </c>
      <c r="AO359" s="92">
        <f t="shared" ref="AO359" si="666">AN359/AO$1-1</f>
        <v>-8.4177880068825317E-4</v>
      </c>
      <c r="AP359" s="102">
        <f t="shared" ref="AP359" si="667">AI359/AK359</f>
        <v>9.0541559607356628E-4</v>
      </c>
      <c r="AQ359" s="72">
        <f t="shared" ref="AQ359" si="668">MAX(B359:AG361)-MIN(B359:AG361)</f>
        <v>3.4000396728515625E-2</v>
      </c>
    </row>
    <row r="360" spans="1:43">
      <c r="A360" s="14" t="str">
        <f>'data organization'!S361</f>
        <v>358:17:1.88:LO</v>
      </c>
      <c r="B360">
        <v>8.0520009994506836</v>
      </c>
      <c r="C360">
        <v>8.0619983673095703</v>
      </c>
      <c r="D360">
        <v>8.0520009994506836</v>
      </c>
      <c r="E360">
        <v>8.0520009994506836</v>
      </c>
      <c r="F360">
        <v>8.0520009994506836</v>
      </c>
      <c r="G360">
        <v>8.0520009994506836</v>
      </c>
      <c r="H360">
        <v>8.0480012893676758</v>
      </c>
      <c r="I360">
        <v>8.0520009994506836</v>
      </c>
      <c r="J360">
        <v>8.0619983673095703</v>
      </c>
      <c r="K360">
        <v>8.0520009994506836</v>
      </c>
      <c r="L360">
        <v>8.0520009994506836</v>
      </c>
      <c r="M360">
        <v>8.0619983673095703</v>
      </c>
      <c r="N360">
        <v>8.0520009994506836</v>
      </c>
      <c r="O360">
        <v>8.0520009994506836</v>
      </c>
      <c r="P360">
        <v>8.0520009994506836</v>
      </c>
      <c r="Q360">
        <v>8.0419979095458984</v>
      </c>
      <c r="R360">
        <v>8.0454998016357422</v>
      </c>
      <c r="S360">
        <v>8.0619983673095703</v>
      </c>
      <c r="T360">
        <v>8.0705013275146484</v>
      </c>
      <c r="U360">
        <v>8.0520009994506836</v>
      </c>
      <c r="V360">
        <v>8.0520009994506836</v>
      </c>
      <c r="W360">
        <v>8.0520009994506836</v>
      </c>
      <c r="X360">
        <v>8.0759983062744141</v>
      </c>
      <c r="Y360"/>
      <c r="Z360">
        <v>8.0520009994506836</v>
      </c>
      <c r="AA360">
        <v>8.0520009994506836</v>
      </c>
      <c r="AB360">
        <v>8.0619983673095703</v>
      </c>
      <c r="AC360">
        <v>8.0619983673095703</v>
      </c>
      <c r="AD360">
        <v>8.0619983673095703</v>
      </c>
      <c r="AE360">
        <v>8.0619983673095703</v>
      </c>
      <c r="AF360">
        <v>8.0619983673095703</v>
      </c>
      <c r="AG360">
        <v>8.0619983673095703</v>
      </c>
      <c r="AH360" s="97"/>
      <c r="AI360" s="72"/>
      <c r="AJ360" s="72"/>
      <c r="AK360" s="72"/>
      <c r="AL360" s="72"/>
      <c r="AM360" s="72"/>
      <c r="AN360" s="72"/>
      <c r="AO360" s="92"/>
      <c r="AP360" s="102"/>
      <c r="AQ360" s="72"/>
    </row>
    <row r="361" spans="1:43">
      <c r="A361" s="14" t="str">
        <f>'data organization'!S362</f>
        <v>359:17:1.88:HS</v>
      </c>
      <c r="B361">
        <v>8.0520009994506836</v>
      </c>
      <c r="C361">
        <v>8.0619983673095703</v>
      </c>
      <c r="D361">
        <v>8.0520009994506836</v>
      </c>
      <c r="E361">
        <v>8.0520009994506836</v>
      </c>
      <c r="F361">
        <v>8.0520009994506836</v>
      </c>
      <c r="G361">
        <v>8.0520009994506836</v>
      </c>
      <c r="H361">
        <v>8.0480012893676758</v>
      </c>
      <c r="I361">
        <v>8.0520009994506836</v>
      </c>
      <c r="J361">
        <v>8.0619983673095703</v>
      </c>
      <c r="K361">
        <v>8.0520009994506836</v>
      </c>
      <c r="L361">
        <v>8.0520009994506836</v>
      </c>
      <c r="M361">
        <v>8.0619983673095703</v>
      </c>
      <c r="N361">
        <v>8.0520009994506836</v>
      </c>
      <c r="O361">
        <v>8.0520009994506836</v>
      </c>
      <c r="P361">
        <v>8.0520009994506836</v>
      </c>
      <c r="Q361">
        <v>8.0419979095458984</v>
      </c>
      <c r="R361">
        <v>8.0454998016357422</v>
      </c>
      <c r="S361">
        <v>8.0619983673095703</v>
      </c>
      <c r="T361">
        <v>8.0705013275146484</v>
      </c>
      <c r="U361">
        <v>8.0520009994506836</v>
      </c>
      <c r="V361">
        <v>8.0520009994506836</v>
      </c>
      <c r="W361">
        <v>8.0520009994506836</v>
      </c>
      <c r="X361">
        <v>8.0759983062744141</v>
      </c>
      <c r="Y361"/>
      <c r="Z361">
        <v>8.0520009994506836</v>
      </c>
      <c r="AA361">
        <v>8.0520009994506836</v>
      </c>
      <c r="AB361">
        <v>8.0619983673095703</v>
      </c>
      <c r="AC361">
        <v>8.0619983673095703</v>
      </c>
      <c r="AD361">
        <v>8.0619983673095703</v>
      </c>
      <c r="AE361">
        <v>8.0619983673095703</v>
      </c>
      <c r="AF361">
        <v>8.0619983673095703</v>
      </c>
      <c r="AG361">
        <v>8.0619983673095703</v>
      </c>
      <c r="AH361" s="97"/>
      <c r="AI361" s="72"/>
      <c r="AJ361" s="72"/>
      <c r="AK361" s="72"/>
      <c r="AL361" s="72"/>
      <c r="AM361" s="72"/>
      <c r="AN361" s="72"/>
      <c r="AO361" s="92"/>
      <c r="AP361" s="102"/>
      <c r="AQ361" s="72"/>
    </row>
    <row r="362" spans="1:43">
      <c r="A362" s="14" t="str">
        <f>'data organization'!S363</f>
        <v>360:17:1.86:HI</v>
      </c>
      <c r="B362">
        <v>7.9120011329650879</v>
      </c>
      <c r="C362">
        <v>7.9320006370544434</v>
      </c>
      <c r="D362">
        <v>7.9120011329650879</v>
      </c>
      <c r="E362">
        <v>7.9120011329650879</v>
      </c>
      <c r="F362">
        <v>7.9144997596740723</v>
      </c>
      <c r="G362">
        <v>7.9120011329650879</v>
      </c>
      <c r="H362">
        <v>7.9120011329650879</v>
      </c>
      <c r="I362">
        <v>7.9120011329650879</v>
      </c>
      <c r="J362">
        <v>7.9219985008239746</v>
      </c>
      <c r="K362">
        <v>7.9219985008239746</v>
      </c>
      <c r="L362">
        <v>7.9120011329650879</v>
      </c>
      <c r="M362">
        <v>7.9219985008239746</v>
      </c>
      <c r="N362">
        <v>7.9120011329650879</v>
      </c>
      <c r="O362">
        <v>7.9120011329650879</v>
      </c>
      <c r="P362">
        <v>7.9120011329650879</v>
      </c>
      <c r="Q362">
        <v>7.9120011329650879</v>
      </c>
      <c r="R362">
        <v>7.9120011329650879</v>
      </c>
      <c r="S362">
        <v>7.9399986267089844</v>
      </c>
      <c r="T362">
        <v>7.9390006065368652</v>
      </c>
      <c r="U362">
        <v>7.9219985008239746</v>
      </c>
      <c r="V362">
        <v>7.9120011329650879</v>
      </c>
      <c r="W362">
        <v>7.9219985008239746</v>
      </c>
      <c r="X362">
        <v>7.9219985008239746</v>
      </c>
      <c r="Y362"/>
      <c r="Z362">
        <v>7.9219985008239746</v>
      </c>
      <c r="AA362">
        <v>7.9169988632202148</v>
      </c>
      <c r="AB362">
        <v>7.9219985008239746</v>
      </c>
      <c r="AC362">
        <v>7.9219985008239746</v>
      </c>
      <c r="AD362">
        <v>7.9219985008239746</v>
      </c>
      <c r="AE362">
        <v>7.9219985008239746</v>
      </c>
      <c r="AF362">
        <v>7.9219985008239746</v>
      </c>
      <c r="AG362">
        <v>7.9219985008239746</v>
      </c>
      <c r="AH362" s="97">
        <f t="shared" ref="AH362" si="669">AH359-0.02</f>
        <v>1.8599999999999985</v>
      </c>
      <c r="AI362" s="72">
        <f t="shared" ref="AI362" si="670">STDEV(B362:AG362)</f>
        <v>7.7185096242177505E-3</v>
      </c>
      <c r="AJ362" s="72">
        <f t="shared" si="582"/>
        <v>7.9072768720943953</v>
      </c>
      <c r="AK362" s="72">
        <f t="shared" ref="AK362" si="671">AVERAGE(B362:AG362)</f>
        <v>7.918854636530722</v>
      </c>
      <c r="AL362" s="72">
        <f t="shared" ref="AL362" si="672">AK362+1.5*AI362</f>
        <v>7.9304324009670486</v>
      </c>
      <c r="AM362" s="72">
        <f>AK362-AK365</f>
        <v>0.13517787379603163</v>
      </c>
      <c r="AN362" s="72">
        <f t="shared" ref="AN362" si="673">AK362/AK704</f>
        <v>4.1125876231173395</v>
      </c>
      <c r="AO362" s="92">
        <f t="shared" ref="AO362" si="674">AN362/AO$1-1</f>
        <v>3.3811669645489317E-4</v>
      </c>
      <c r="AP362" s="102">
        <f t="shared" ref="AP362" si="675">AI362/AK362</f>
        <v>9.7470025382348177E-4</v>
      </c>
      <c r="AQ362" s="72">
        <f t="shared" ref="AQ362" si="676">MAX(B362:AG364)-MIN(B362:AG364)</f>
        <v>2.7997493743896484E-2</v>
      </c>
    </row>
    <row r="363" spans="1:43">
      <c r="A363" s="14" t="str">
        <f>'data organization'!S364</f>
        <v>361:17:1.86:LO</v>
      </c>
      <c r="B363">
        <v>7.9120011329650879</v>
      </c>
      <c r="C363">
        <v>7.9320006370544434</v>
      </c>
      <c r="D363">
        <v>7.9120011329650879</v>
      </c>
      <c r="E363">
        <v>7.9120011329650879</v>
      </c>
      <c r="F363">
        <v>7.9144997596740723</v>
      </c>
      <c r="G363">
        <v>7.9120011329650879</v>
      </c>
      <c r="H363">
        <v>7.9120011329650879</v>
      </c>
      <c r="I363">
        <v>7.9120011329650879</v>
      </c>
      <c r="J363">
        <v>7.9219985008239746</v>
      </c>
      <c r="K363">
        <v>7.9219985008239746</v>
      </c>
      <c r="L363">
        <v>7.9120011329650879</v>
      </c>
      <c r="M363">
        <v>7.9219985008239746</v>
      </c>
      <c r="N363">
        <v>7.9120011329650879</v>
      </c>
      <c r="O363">
        <v>7.9120011329650879</v>
      </c>
      <c r="P363">
        <v>7.9120011329650879</v>
      </c>
      <c r="Q363">
        <v>7.9120011329650879</v>
      </c>
      <c r="R363">
        <v>7.9120011329650879</v>
      </c>
      <c r="S363">
        <v>7.9399986267089844</v>
      </c>
      <c r="T363">
        <v>7.9390006065368652</v>
      </c>
      <c r="U363">
        <v>7.9219985008239746</v>
      </c>
      <c r="V363">
        <v>7.9120011329650879</v>
      </c>
      <c r="W363">
        <v>7.9219985008239746</v>
      </c>
      <c r="X363">
        <v>7.9219985008239746</v>
      </c>
      <c r="Y363"/>
      <c r="Z363">
        <v>7.9219985008239746</v>
      </c>
      <c r="AA363">
        <v>7.9169988632202148</v>
      </c>
      <c r="AB363">
        <v>7.9219985008239746</v>
      </c>
      <c r="AC363">
        <v>7.9219985008239746</v>
      </c>
      <c r="AD363">
        <v>7.9219985008239746</v>
      </c>
      <c r="AE363">
        <v>7.9219985008239746</v>
      </c>
      <c r="AF363">
        <v>7.9219985008239746</v>
      </c>
      <c r="AG363">
        <v>7.9219985008239746</v>
      </c>
      <c r="AH363" s="97"/>
      <c r="AI363" s="72"/>
      <c r="AJ363" s="72"/>
      <c r="AK363" s="72"/>
      <c r="AL363" s="72"/>
      <c r="AM363" s="72"/>
      <c r="AN363" s="72"/>
      <c r="AO363" s="92"/>
      <c r="AP363" s="102"/>
      <c r="AQ363" s="72"/>
    </row>
    <row r="364" spans="1:43">
      <c r="A364" s="14" t="str">
        <f>'data organization'!S365</f>
        <v>362:17:1.86:HS</v>
      </c>
      <c r="B364">
        <v>7.9120011329650879</v>
      </c>
      <c r="C364">
        <v>7.9320006370544434</v>
      </c>
      <c r="D364">
        <v>7.9120011329650879</v>
      </c>
      <c r="E364">
        <v>7.9120011329650879</v>
      </c>
      <c r="F364">
        <v>7.9144997596740723</v>
      </c>
      <c r="G364">
        <v>7.9120011329650879</v>
      </c>
      <c r="H364">
        <v>7.9120011329650879</v>
      </c>
      <c r="I364">
        <v>7.9120011329650879</v>
      </c>
      <c r="J364">
        <v>7.9219985008239746</v>
      </c>
      <c r="K364">
        <v>7.9219985008239746</v>
      </c>
      <c r="L364">
        <v>7.9120011329650879</v>
      </c>
      <c r="M364">
        <v>7.9219985008239746</v>
      </c>
      <c r="N364">
        <v>7.9120011329650879</v>
      </c>
      <c r="O364">
        <v>7.9120011329650879</v>
      </c>
      <c r="P364">
        <v>7.9120011329650879</v>
      </c>
      <c r="Q364">
        <v>7.9120011329650879</v>
      </c>
      <c r="R364">
        <v>7.9120011329650879</v>
      </c>
      <c r="S364">
        <v>7.9399986267089844</v>
      </c>
      <c r="T364">
        <v>7.9390006065368652</v>
      </c>
      <c r="U364">
        <v>7.9219985008239746</v>
      </c>
      <c r="V364">
        <v>7.9120011329650879</v>
      </c>
      <c r="W364">
        <v>7.9219985008239746</v>
      </c>
      <c r="X364">
        <v>7.9219985008239746</v>
      </c>
      <c r="Y364"/>
      <c r="Z364">
        <v>7.9219985008239746</v>
      </c>
      <c r="AA364">
        <v>7.9169988632202148</v>
      </c>
      <c r="AB364">
        <v>7.9219985008239746</v>
      </c>
      <c r="AC364">
        <v>7.9219985008239746</v>
      </c>
      <c r="AD364">
        <v>7.9219985008239746</v>
      </c>
      <c r="AE364">
        <v>7.9219985008239746</v>
      </c>
      <c r="AF364">
        <v>7.9219985008239746</v>
      </c>
      <c r="AG364">
        <v>7.9219985008239746</v>
      </c>
      <c r="AH364" s="97"/>
      <c r="AI364" s="72"/>
      <c r="AJ364" s="72"/>
      <c r="AK364" s="72"/>
      <c r="AL364" s="72"/>
      <c r="AM364" s="72"/>
      <c r="AN364" s="72"/>
      <c r="AO364" s="92"/>
      <c r="AP364" s="102"/>
      <c r="AQ364" s="72"/>
    </row>
    <row r="365" spans="1:43">
      <c r="A365" s="14" t="str">
        <f>'data organization'!S366</f>
        <v>363:17:1.84:HI</v>
      </c>
      <c r="B365">
        <v>7.7819991111755371</v>
      </c>
      <c r="C365">
        <v>7.7919983863830566</v>
      </c>
      <c r="D365">
        <v>7.7790007591247559</v>
      </c>
      <c r="E365">
        <v>7.7750000953674316</v>
      </c>
      <c r="F365">
        <v>7.7819991111755371</v>
      </c>
      <c r="G365">
        <v>7.7819991111755371</v>
      </c>
      <c r="H365">
        <v>7.7720017433166504</v>
      </c>
      <c r="I365">
        <v>7.7819991111755371</v>
      </c>
      <c r="J365">
        <v>7.7894988059997559</v>
      </c>
      <c r="K365">
        <v>7.7819991111755371</v>
      </c>
      <c r="L365">
        <v>7.7794990539550781</v>
      </c>
      <c r="M365">
        <v>7.7819991111755371</v>
      </c>
      <c r="N365">
        <v>7.7795004844665527</v>
      </c>
      <c r="O365">
        <v>7.7819991111755371</v>
      </c>
      <c r="P365">
        <v>7.7819991111755371</v>
      </c>
      <c r="Q365">
        <v>7.7720017433166504</v>
      </c>
      <c r="R365">
        <v>7.7720017433166504</v>
      </c>
      <c r="S365">
        <v>7.7919983863830566</v>
      </c>
      <c r="T365">
        <v>7.7919983863830566</v>
      </c>
      <c r="U365">
        <v>7.7819991111755371</v>
      </c>
      <c r="V365">
        <v>7.7819991111755371</v>
      </c>
      <c r="W365">
        <v>7.7819991111755371</v>
      </c>
      <c r="X365">
        <v>7.8084993362426758</v>
      </c>
      <c r="Y365"/>
      <c r="Z365">
        <v>7.7819991111755371</v>
      </c>
      <c r="AA365">
        <v>7.7819991111755371</v>
      </c>
      <c r="AB365">
        <v>7.7819991111755371</v>
      </c>
      <c r="AC365">
        <v>7.784998893737793</v>
      </c>
      <c r="AD365">
        <v>7.7819991111755371</v>
      </c>
      <c r="AE365">
        <v>7.7919983863830566</v>
      </c>
      <c r="AF365">
        <v>7.7919983863830566</v>
      </c>
      <c r="AG365">
        <v>7.7919983863830566</v>
      </c>
      <c r="AH365" s="97">
        <f t="shared" ref="AH365" si="677">AH362-0.02</f>
        <v>1.8399999999999985</v>
      </c>
      <c r="AI365" s="72">
        <f t="shared" ref="AI365" si="678">STDEV(B365:AG365)</f>
        <v>7.4172793042674001E-3</v>
      </c>
      <c r="AJ365" s="72">
        <f t="shared" si="582"/>
        <v>7.7725508437782889</v>
      </c>
      <c r="AK365" s="72">
        <f t="shared" ref="AK365" si="679">AVERAGE(B365:AG365)</f>
        <v>7.7836767627346903</v>
      </c>
      <c r="AL365" s="72">
        <f t="shared" ref="AL365" si="680">AK365+1.5*AI365</f>
        <v>7.7948026816910918</v>
      </c>
      <c r="AM365" s="72">
        <f>AK365-AK368</f>
        <v>0.13756462835496475</v>
      </c>
      <c r="AN365" s="72">
        <f t="shared" ref="AN365" si="681">AK365/AK707</f>
        <v>4.1135736090956989</v>
      </c>
      <c r="AO365" s="92">
        <f t="shared" ref="AO365" si="682">AN365/AO$1-1</f>
        <v>5.7794608054817509E-4</v>
      </c>
      <c r="AP365" s="102">
        <f t="shared" ref="AP365" si="683">AI365/AK365</f>
        <v>9.5292745708281941E-4</v>
      </c>
      <c r="AQ365" s="72">
        <f t="shared" ref="AQ365" si="684">MAX(B365:AG367)-MIN(B365:AG367)</f>
        <v>3.6497592926025391E-2</v>
      </c>
    </row>
    <row r="366" spans="1:43">
      <c r="A366" s="14" t="str">
        <f>'data organization'!S367</f>
        <v>364:17:1.84:LO</v>
      </c>
      <c r="B366">
        <v>7.7819991111755371</v>
      </c>
      <c r="C366">
        <v>7.7919983863830566</v>
      </c>
      <c r="D366">
        <v>7.7790007591247559</v>
      </c>
      <c r="E366">
        <v>7.7750000953674316</v>
      </c>
      <c r="F366">
        <v>7.7819991111755371</v>
      </c>
      <c r="G366">
        <v>7.7819991111755371</v>
      </c>
      <c r="H366">
        <v>7.7720017433166504</v>
      </c>
      <c r="I366">
        <v>7.7819991111755371</v>
      </c>
      <c r="J366">
        <v>7.7894988059997559</v>
      </c>
      <c r="K366">
        <v>7.7819991111755371</v>
      </c>
      <c r="L366">
        <v>7.7794990539550781</v>
      </c>
      <c r="M366">
        <v>7.7819991111755371</v>
      </c>
      <c r="N366">
        <v>7.7795004844665527</v>
      </c>
      <c r="O366">
        <v>7.7819991111755371</v>
      </c>
      <c r="P366">
        <v>7.7819991111755371</v>
      </c>
      <c r="Q366">
        <v>7.7720017433166504</v>
      </c>
      <c r="R366">
        <v>7.7720017433166504</v>
      </c>
      <c r="S366">
        <v>7.7919983863830566</v>
      </c>
      <c r="T366">
        <v>7.7919983863830566</v>
      </c>
      <c r="U366">
        <v>7.7819991111755371</v>
      </c>
      <c r="V366">
        <v>7.7819991111755371</v>
      </c>
      <c r="W366">
        <v>7.7819991111755371</v>
      </c>
      <c r="X366">
        <v>7.8084993362426758</v>
      </c>
      <c r="Y366"/>
      <c r="Z366">
        <v>7.7819991111755371</v>
      </c>
      <c r="AA366">
        <v>7.7819991111755371</v>
      </c>
      <c r="AB366">
        <v>7.7819991111755371</v>
      </c>
      <c r="AC366">
        <v>7.784998893737793</v>
      </c>
      <c r="AD366">
        <v>7.7819991111755371</v>
      </c>
      <c r="AE366">
        <v>7.7919983863830566</v>
      </c>
      <c r="AF366">
        <v>7.7919983863830566</v>
      </c>
      <c r="AG366">
        <v>7.7919983863830566</v>
      </c>
      <c r="AH366" s="97"/>
      <c r="AI366" s="72"/>
      <c r="AJ366" s="72"/>
      <c r="AK366" s="72"/>
      <c r="AL366" s="72"/>
      <c r="AM366" s="72"/>
      <c r="AN366" s="72"/>
      <c r="AO366" s="92"/>
      <c r="AP366" s="102"/>
      <c r="AQ366" s="72"/>
    </row>
    <row r="367" spans="1:43">
      <c r="A367" s="14" t="str">
        <f>'data organization'!S368</f>
        <v>365:17:1.84:HS</v>
      </c>
      <c r="B367">
        <v>7.7819991111755371</v>
      </c>
      <c r="C367">
        <v>7.7919983863830566</v>
      </c>
      <c r="D367">
        <v>7.7790007591247559</v>
      </c>
      <c r="E367">
        <v>7.7750000953674316</v>
      </c>
      <c r="F367">
        <v>7.7819991111755371</v>
      </c>
      <c r="G367">
        <v>7.7819991111755371</v>
      </c>
      <c r="H367">
        <v>7.7720017433166504</v>
      </c>
      <c r="I367">
        <v>7.7819991111755371</v>
      </c>
      <c r="J367">
        <v>7.7894988059997559</v>
      </c>
      <c r="K367">
        <v>7.7819991111755371</v>
      </c>
      <c r="L367">
        <v>7.7794990539550781</v>
      </c>
      <c r="M367">
        <v>7.7819991111755371</v>
      </c>
      <c r="N367">
        <v>7.7795004844665527</v>
      </c>
      <c r="O367">
        <v>7.7819991111755371</v>
      </c>
      <c r="P367">
        <v>7.7819991111755371</v>
      </c>
      <c r="Q367">
        <v>7.7720017433166504</v>
      </c>
      <c r="R367">
        <v>7.7720017433166504</v>
      </c>
      <c r="S367">
        <v>7.7919983863830566</v>
      </c>
      <c r="T367">
        <v>7.7919983863830566</v>
      </c>
      <c r="U367">
        <v>7.7819991111755371</v>
      </c>
      <c r="V367">
        <v>7.7819991111755371</v>
      </c>
      <c r="W367">
        <v>7.7819991111755371</v>
      </c>
      <c r="X367">
        <v>7.8084993362426758</v>
      </c>
      <c r="Y367"/>
      <c r="Z367">
        <v>7.7819991111755371</v>
      </c>
      <c r="AA367">
        <v>7.7819991111755371</v>
      </c>
      <c r="AB367">
        <v>7.7819991111755371</v>
      </c>
      <c r="AC367">
        <v>7.784998893737793</v>
      </c>
      <c r="AD367">
        <v>7.7819991111755371</v>
      </c>
      <c r="AE367">
        <v>7.7919983863830566</v>
      </c>
      <c r="AF367">
        <v>7.7919983863830566</v>
      </c>
      <c r="AG367">
        <v>7.7919983863830566</v>
      </c>
      <c r="AH367" s="97"/>
      <c r="AI367" s="72"/>
      <c r="AJ367" s="72"/>
      <c r="AK367" s="72"/>
      <c r="AL367" s="72"/>
      <c r="AM367" s="72"/>
      <c r="AN367" s="72"/>
      <c r="AO367" s="92"/>
      <c r="AP367" s="102"/>
      <c r="AQ367" s="72"/>
    </row>
    <row r="368" spans="1:43">
      <c r="A368" s="14" t="str">
        <f>'data organization'!S369</f>
        <v>366:17:1.82:HI</v>
      </c>
      <c r="B368">
        <v>7.6419992446899414</v>
      </c>
      <c r="C368">
        <v>7.6519989967346191</v>
      </c>
      <c r="D368">
        <v>7.6419992446899414</v>
      </c>
      <c r="E368">
        <v>7.6419992446899414</v>
      </c>
      <c r="F368">
        <v>7.6419992446899414</v>
      </c>
      <c r="G368">
        <v>7.6419992446899414</v>
      </c>
      <c r="H368">
        <v>7.6394987106323242</v>
      </c>
      <c r="I368">
        <v>7.6419992446899414</v>
      </c>
      <c r="J368">
        <v>7.6519989967346191</v>
      </c>
      <c r="K368">
        <v>7.6419992446899414</v>
      </c>
      <c r="L368">
        <v>7.6419992446899414</v>
      </c>
      <c r="M368">
        <v>7.6489982604980469</v>
      </c>
      <c r="N368">
        <v>7.6419992446899414</v>
      </c>
      <c r="O368">
        <v>7.6419992446899414</v>
      </c>
      <c r="P368">
        <v>7.6419992446899414</v>
      </c>
      <c r="Q368">
        <v>7.6320023536682129</v>
      </c>
      <c r="R368">
        <v>7.6399984359741211</v>
      </c>
      <c r="S368">
        <v>7.6519989967346191</v>
      </c>
      <c r="T368">
        <v>7.6700005531311035</v>
      </c>
      <c r="U368">
        <v>7.6419992446899414</v>
      </c>
      <c r="V368">
        <v>7.6419992446899414</v>
      </c>
      <c r="W368">
        <v>7.6419992446899414</v>
      </c>
      <c r="X368">
        <v>7.658998966217041</v>
      </c>
      <c r="Y368"/>
      <c r="Z368">
        <v>7.6419992446899414</v>
      </c>
      <c r="AA368">
        <v>7.6419992446899414</v>
      </c>
      <c r="AB368">
        <v>7.6519989967346191</v>
      </c>
      <c r="AC368">
        <v>7.6519989967346191</v>
      </c>
      <c r="AD368">
        <v>7.6519989967346191</v>
      </c>
      <c r="AE368">
        <v>7.6519989967346191</v>
      </c>
      <c r="AF368">
        <v>7.6519989967346191</v>
      </c>
      <c r="AG368">
        <v>7.6519989967346191</v>
      </c>
      <c r="AH368" s="97">
        <f t="shared" ref="AH368" si="685">AH365-0.02</f>
        <v>1.8199999999999985</v>
      </c>
      <c r="AI368" s="72">
        <f t="shared" ref="AI368" si="686">STDEV(B368:AG368)</f>
        <v>7.3207636757243247E-3</v>
      </c>
      <c r="AJ368" s="72">
        <f t="shared" si="582"/>
        <v>7.6351309888661394</v>
      </c>
      <c r="AK368" s="72">
        <f t="shared" ref="AK368" si="687">AVERAGE(B368:AG368)</f>
        <v>7.6461121343797256</v>
      </c>
      <c r="AL368" s="72">
        <f t="shared" ref="AL368" si="688">AK368+1.5*AI368</f>
        <v>7.6570932798933118</v>
      </c>
      <c r="AM368" s="72">
        <f>AK368-AK371</f>
        <v>0.13791867225400889</v>
      </c>
      <c r="AN368" s="72">
        <f t="shared" ref="AN368" si="689">AK368/AK710</f>
        <v>4.1079636976141174</v>
      </c>
      <c r="AO368" s="92">
        <f t="shared" ref="AO368" si="690">AN368/AO$1-1</f>
        <v>-7.8659828922400532E-4</v>
      </c>
      <c r="AP368" s="102">
        <f t="shared" ref="AP368" si="691">AI368/AK368</f>
        <v>9.5744916462936567E-4</v>
      </c>
      <c r="AQ368" s="72">
        <f t="shared" ref="AQ368" si="692">MAX(B368:AG370)-MIN(B368:AG370)</f>
        <v>3.7998199462890625E-2</v>
      </c>
    </row>
    <row r="369" spans="1:43">
      <c r="A369" s="14" t="str">
        <f>'data organization'!S370</f>
        <v>367:17:1.82:LO</v>
      </c>
      <c r="B369">
        <v>7.6419992446899414</v>
      </c>
      <c r="C369">
        <v>7.6519989967346191</v>
      </c>
      <c r="D369">
        <v>7.6419992446899414</v>
      </c>
      <c r="E369">
        <v>7.6419992446899414</v>
      </c>
      <c r="F369">
        <v>7.6419992446899414</v>
      </c>
      <c r="G369">
        <v>7.6419992446899414</v>
      </c>
      <c r="H369">
        <v>7.6394987106323242</v>
      </c>
      <c r="I369">
        <v>7.6419992446899414</v>
      </c>
      <c r="J369">
        <v>7.6519989967346191</v>
      </c>
      <c r="K369">
        <v>7.6419992446899414</v>
      </c>
      <c r="L369">
        <v>7.6419992446899414</v>
      </c>
      <c r="M369">
        <v>7.6489982604980469</v>
      </c>
      <c r="N369">
        <v>7.6419992446899414</v>
      </c>
      <c r="O369">
        <v>7.6419992446899414</v>
      </c>
      <c r="P369">
        <v>7.6419992446899414</v>
      </c>
      <c r="Q369">
        <v>7.6320023536682129</v>
      </c>
      <c r="R369">
        <v>7.6399984359741211</v>
      </c>
      <c r="S369">
        <v>7.6519989967346191</v>
      </c>
      <c r="T369">
        <v>7.6700005531311035</v>
      </c>
      <c r="U369">
        <v>7.6419992446899414</v>
      </c>
      <c r="V369">
        <v>7.6419992446899414</v>
      </c>
      <c r="W369">
        <v>7.6419992446899414</v>
      </c>
      <c r="X369">
        <v>7.658998966217041</v>
      </c>
      <c r="Y369"/>
      <c r="Z369">
        <v>7.6419992446899414</v>
      </c>
      <c r="AA369">
        <v>7.6419992446899414</v>
      </c>
      <c r="AB369">
        <v>7.6519989967346191</v>
      </c>
      <c r="AC369">
        <v>7.6519989967346191</v>
      </c>
      <c r="AD369">
        <v>7.6519989967346191</v>
      </c>
      <c r="AE369">
        <v>7.6519989967346191</v>
      </c>
      <c r="AF369">
        <v>7.6519989967346191</v>
      </c>
      <c r="AG369">
        <v>7.6519989967346191</v>
      </c>
      <c r="AH369" s="97"/>
      <c r="AI369" s="72"/>
      <c r="AJ369" s="72"/>
      <c r="AK369" s="72"/>
      <c r="AL369" s="72"/>
      <c r="AM369" s="72"/>
      <c r="AN369" s="72"/>
      <c r="AO369" s="92"/>
      <c r="AP369" s="102"/>
      <c r="AQ369" s="72"/>
    </row>
    <row r="370" spans="1:43">
      <c r="A370" s="14" t="str">
        <f>'data organization'!S371</f>
        <v>368:17:1.82:HS</v>
      </c>
      <c r="B370">
        <v>7.6419992446899414</v>
      </c>
      <c r="C370">
        <v>7.6519989967346191</v>
      </c>
      <c r="D370">
        <v>7.6419992446899414</v>
      </c>
      <c r="E370">
        <v>7.6419992446899414</v>
      </c>
      <c r="F370">
        <v>7.6419992446899414</v>
      </c>
      <c r="G370">
        <v>7.6419992446899414</v>
      </c>
      <c r="H370">
        <v>7.6394987106323242</v>
      </c>
      <c r="I370">
        <v>7.6419992446899414</v>
      </c>
      <c r="J370">
        <v>7.6519989967346191</v>
      </c>
      <c r="K370">
        <v>7.6419992446899414</v>
      </c>
      <c r="L370">
        <v>7.6419992446899414</v>
      </c>
      <c r="M370">
        <v>7.6489982604980469</v>
      </c>
      <c r="N370">
        <v>7.6419992446899414</v>
      </c>
      <c r="O370">
        <v>7.6419992446899414</v>
      </c>
      <c r="P370">
        <v>7.6419992446899414</v>
      </c>
      <c r="Q370">
        <v>7.6320023536682129</v>
      </c>
      <c r="R370">
        <v>7.6399984359741211</v>
      </c>
      <c r="S370">
        <v>7.6519989967346191</v>
      </c>
      <c r="T370">
        <v>7.6700005531311035</v>
      </c>
      <c r="U370">
        <v>7.6419992446899414</v>
      </c>
      <c r="V370">
        <v>7.6419992446899414</v>
      </c>
      <c r="W370">
        <v>7.6419992446899414</v>
      </c>
      <c r="X370">
        <v>7.658998966217041</v>
      </c>
      <c r="Y370"/>
      <c r="Z370">
        <v>7.6419992446899414</v>
      </c>
      <c r="AA370">
        <v>7.6419992446899414</v>
      </c>
      <c r="AB370">
        <v>7.6519989967346191</v>
      </c>
      <c r="AC370">
        <v>7.6519989967346191</v>
      </c>
      <c r="AD370">
        <v>7.6519989967346191</v>
      </c>
      <c r="AE370">
        <v>7.6519989967346191</v>
      </c>
      <c r="AF370">
        <v>7.6519989967346191</v>
      </c>
      <c r="AG370">
        <v>7.6519989967346191</v>
      </c>
      <c r="AH370" s="97"/>
      <c r="AI370" s="72"/>
      <c r="AJ370" s="72"/>
      <c r="AK370" s="72"/>
      <c r="AL370" s="72"/>
      <c r="AM370" s="72"/>
      <c r="AN370" s="72"/>
      <c r="AO370" s="92"/>
      <c r="AP370" s="102"/>
      <c r="AQ370" s="72"/>
    </row>
    <row r="371" spans="1:43">
      <c r="A371" s="14" t="str">
        <f>'data organization'!S372</f>
        <v>369:17:1.8:HI</v>
      </c>
      <c r="B371">
        <v>7.5019998550415039</v>
      </c>
      <c r="C371">
        <v>7.5220017433166504</v>
      </c>
      <c r="D371">
        <v>7.5019998550415039</v>
      </c>
      <c r="E371">
        <v>7.5019998550415039</v>
      </c>
      <c r="F371">
        <v>7.5019998550415039</v>
      </c>
      <c r="G371">
        <v>7.5069999694824219</v>
      </c>
      <c r="H371">
        <v>7.5019998550415039</v>
      </c>
      <c r="I371">
        <v>7.5019998550415039</v>
      </c>
      <c r="J371">
        <v>7.5119996070861816</v>
      </c>
      <c r="K371">
        <v>7.5119996070861816</v>
      </c>
      <c r="L371">
        <v>7.5019998550415039</v>
      </c>
      <c r="M371">
        <v>7.5119996070861816</v>
      </c>
      <c r="N371">
        <v>7.5019998550415039</v>
      </c>
      <c r="O371">
        <v>7.5019998550415039</v>
      </c>
      <c r="P371">
        <v>7.5019998550415039</v>
      </c>
      <c r="Q371">
        <v>7.5019998550415039</v>
      </c>
      <c r="R371">
        <v>7.5019998550415039</v>
      </c>
      <c r="S371">
        <v>7.5189995765686035</v>
      </c>
      <c r="T371">
        <v>7.5220017433166504</v>
      </c>
      <c r="U371">
        <v>7.5069999694824219</v>
      </c>
      <c r="V371">
        <v>7.5019998550415039</v>
      </c>
      <c r="W371">
        <v>7.5114998817443848</v>
      </c>
      <c r="X371">
        <v>7.5119996070861816</v>
      </c>
      <c r="Y371"/>
      <c r="Z371">
        <v>7.5119996070861816</v>
      </c>
      <c r="AA371">
        <v>7.5054993629455566</v>
      </c>
      <c r="AB371">
        <v>7.5119996070861816</v>
      </c>
      <c r="AC371">
        <v>7.5119996070861816</v>
      </c>
      <c r="AD371">
        <v>7.5119996070861816</v>
      </c>
      <c r="AE371">
        <v>7.5119996070861816</v>
      </c>
      <c r="AF371">
        <v>7.5119996070861816</v>
      </c>
      <c r="AG371">
        <v>7.5140008926391602</v>
      </c>
      <c r="AH371" s="97">
        <f t="shared" ref="AH371" si="693">AH368-0.02</f>
        <v>1.7999999999999985</v>
      </c>
      <c r="AI371" s="72">
        <f t="shared" ref="AI371" si="694">STDEV(B371:AG371)</f>
        <v>6.3151469651971017E-3</v>
      </c>
      <c r="AJ371" s="72">
        <f t="shared" si="582"/>
        <v>7.4987207416779214</v>
      </c>
      <c r="AK371" s="72">
        <f t="shared" ref="AK371" si="695">AVERAGE(B371:AG371)</f>
        <v>7.5081934621257167</v>
      </c>
      <c r="AL371" s="72">
        <f t="shared" ref="AL371" si="696">AK371+1.5*AI371</f>
        <v>7.517666182573512</v>
      </c>
      <c r="AM371" s="72">
        <f>AK371-AK374</f>
        <v>0.13670890561995996</v>
      </c>
      <c r="AN371" s="72">
        <f t="shared" ref="AN371" si="697">AK371/AK713</f>
        <v>4.1137145492568994</v>
      </c>
      <c r="AO371" s="92">
        <f t="shared" ref="AO371" si="698">AN371/AO$1-1</f>
        <v>6.1222810158745311E-4</v>
      </c>
      <c r="AP371" s="102">
        <f t="shared" ref="AP371" si="699">AI371/AK371</f>
        <v>8.4110072510160919E-4</v>
      </c>
      <c r="AQ371" s="72">
        <f t="shared" ref="AQ371" si="700">MAX(B371:AG373)-MIN(B371:AG373)</f>
        <v>2.0001888275146484E-2</v>
      </c>
    </row>
    <row r="372" spans="1:43">
      <c r="A372" s="14" t="str">
        <f>'data organization'!S373</f>
        <v>370:17:1.8:LO</v>
      </c>
      <c r="B372">
        <v>7.5019998550415039</v>
      </c>
      <c r="C372">
        <v>7.5220017433166504</v>
      </c>
      <c r="D372">
        <v>7.5019998550415039</v>
      </c>
      <c r="E372">
        <v>7.5019998550415039</v>
      </c>
      <c r="F372">
        <v>7.5019998550415039</v>
      </c>
      <c r="G372">
        <v>7.5069999694824219</v>
      </c>
      <c r="H372">
        <v>7.5019998550415039</v>
      </c>
      <c r="I372">
        <v>7.5019998550415039</v>
      </c>
      <c r="J372">
        <v>7.5119996070861816</v>
      </c>
      <c r="K372">
        <v>7.5119996070861816</v>
      </c>
      <c r="L372">
        <v>7.5019998550415039</v>
      </c>
      <c r="M372">
        <v>7.5119996070861816</v>
      </c>
      <c r="N372">
        <v>7.5019998550415039</v>
      </c>
      <c r="O372">
        <v>7.5019998550415039</v>
      </c>
      <c r="P372">
        <v>7.5019998550415039</v>
      </c>
      <c r="Q372">
        <v>7.5019998550415039</v>
      </c>
      <c r="R372">
        <v>7.5019998550415039</v>
      </c>
      <c r="S372">
        <v>7.5189995765686035</v>
      </c>
      <c r="T372">
        <v>7.5220017433166504</v>
      </c>
      <c r="U372">
        <v>7.5069999694824219</v>
      </c>
      <c r="V372">
        <v>7.5019998550415039</v>
      </c>
      <c r="W372">
        <v>7.5114998817443848</v>
      </c>
      <c r="X372">
        <v>7.5119996070861816</v>
      </c>
      <c r="Y372"/>
      <c r="Z372">
        <v>7.5119996070861816</v>
      </c>
      <c r="AA372">
        <v>7.5054993629455566</v>
      </c>
      <c r="AB372">
        <v>7.5119996070861816</v>
      </c>
      <c r="AC372">
        <v>7.5119996070861816</v>
      </c>
      <c r="AD372">
        <v>7.5119996070861816</v>
      </c>
      <c r="AE372">
        <v>7.5119996070861816</v>
      </c>
      <c r="AF372">
        <v>7.5119996070861816</v>
      </c>
      <c r="AG372">
        <v>7.5140008926391602</v>
      </c>
      <c r="AH372" s="97"/>
      <c r="AI372" s="72"/>
      <c r="AJ372" s="72"/>
      <c r="AK372" s="72"/>
      <c r="AL372" s="72"/>
      <c r="AM372" s="72"/>
      <c r="AN372" s="72"/>
      <c r="AO372" s="92"/>
      <c r="AP372" s="102"/>
      <c r="AQ372" s="72"/>
    </row>
    <row r="373" spans="1:43">
      <c r="A373" s="14" t="str">
        <f>'data organization'!S374</f>
        <v>371:17:1.8:HS</v>
      </c>
      <c r="B373">
        <v>7.5019998550415039</v>
      </c>
      <c r="C373">
        <v>7.5220017433166504</v>
      </c>
      <c r="D373">
        <v>7.5019998550415039</v>
      </c>
      <c r="E373">
        <v>7.5019998550415039</v>
      </c>
      <c r="F373">
        <v>7.5019998550415039</v>
      </c>
      <c r="G373">
        <v>7.5069999694824219</v>
      </c>
      <c r="H373">
        <v>7.5019998550415039</v>
      </c>
      <c r="I373">
        <v>7.5019998550415039</v>
      </c>
      <c r="J373">
        <v>7.5119996070861816</v>
      </c>
      <c r="K373">
        <v>7.5119996070861816</v>
      </c>
      <c r="L373">
        <v>7.5019998550415039</v>
      </c>
      <c r="M373">
        <v>7.5119996070861816</v>
      </c>
      <c r="N373">
        <v>7.5019998550415039</v>
      </c>
      <c r="O373">
        <v>7.5019998550415039</v>
      </c>
      <c r="P373">
        <v>7.5019998550415039</v>
      </c>
      <c r="Q373">
        <v>7.5019998550415039</v>
      </c>
      <c r="R373">
        <v>7.5019998550415039</v>
      </c>
      <c r="S373">
        <v>7.5189995765686035</v>
      </c>
      <c r="T373">
        <v>7.5220017433166504</v>
      </c>
      <c r="U373">
        <v>7.5069999694824219</v>
      </c>
      <c r="V373">
        <v>7.5019998550415039</v>
      </c>
      <c r="W373">
        <v>7.5114998817443848</v>
      </c>
      <c r="X373">
        <v>7.5119996070861816</v>
      </c>
      <c r="Y373"/>
      <c r="Z373">
        <v>7.5119996070861816</v>
      </c>
      <c r="AA373">
        <v>7.5054993629455566</v>
      </c>
      <c r="AB373">
        <v>7.5119996070861816</v>
      </c>
      <c r="AC373">
        <v>7.5119996070861816</v>
      </c>
      <c r="AD373">
        <v>7.5119996070861816</v>
      </c>
      <c r="AE373">
        <v>7.5119996070861816</v>
      </c>
      <c r="AF373">
        <v>7.5119996070861816</v>
      </c>
      <c r="AG373">
        <v>7.5140008926391602</v>
      </c>
      <c r="AH373" s="97"/>
      <c r="AI373" s="72"/>
      <c r="AJ373" s="72"/>
      <c r="AK373" s="72"/>
      <c r="AL373" s="72"/>
      <c r="AM373" s="72"/>
      <c r="AN373" s="72"/>
      <c r="AO373" s="92"/>
      <c r="AP373" s="102"/>
      <c r="AQ373" s="72"/>
    </row>
    <row r="374" spans="1:43">
      <c r="A374" s="14" t="str">
        <f>'data organization'!S375</f>
        <v>372:17:1.78:HI</v>
      </c>
      <c r="B374">
        <v>7.3695001602172852</v>
      </c>
      <c r="C374">
        <v>7.3820023536682129</v>
      </c>
      <c r="D374">
        <v>7.3620004653930664</v>
      </c>
      <c r="E374">
        <v>7.3645005226135254</v>
      </c>
      <c r="F374">
        <v>7.3720002174377441</v>
      </c>
      <c r="G374">
        <v>7.3720002174377441</v>
      </c>
      <c r="H374">
        <v>7.3620004653930664</v>
      </c>
      <c r="I374">
        <v>7.3645005226135254</v>
      </c>
      <c r="J374">
        <v>7.3820023536682129</v>
      </c>
      <c r="K374">
        <v>7.3720002174377441</v>
      </c>
      <c r="L374">
        <v>7.3620004653930664</v>
      </c>
      <c r="M374">
        <v>7.3720002174377441</v>
      </c>
      <c r="N374">
        <v>7.3620004653930664</v>
      </c>
      <c r="O374">
        <v>7.3690004348754883</v>
      </c>
      <c r="P374">
        <v>7.3669991493225098</v>
      </c>
      <c r="Q374">
        <v>7.3620004653930664</v>
      </c>
      <c r="R374">
        <v>7.3620004653930664</v>
      </c>
      <c r="S374">
        <v>7.3720002174377441</v>
      </c>
      <c r="T374">
        <v>7.3865022659301758</v>
      </c>
      <c r="U374">
        <v>7.3720002174377441</v>
      </c>
      <c r="V374">
        <v>7.368499755859375</v>
      </c>
      <c r="W374">
        <v>7.3720002174377441</v>
      </c>
      <c r="X374">
        <v>7.3810014724731445</v>
      </c>
      <c r="Y374"/>
      <c r="Z374">
        <v>7.3720002174377441</v>
      </c>
      <c r="AA374">
        <v>7.3720002174377441</v>
      </c>
      <c r="AB374">
        <v>7.3720002174377441</v>
      </c>
      <c r="AC374">
        <v>7.3770017623901367</v>
      </c>
      <c r="AD374">
        <v>7.3720002174377441</v>
      </c>
      <c r="AE374">
        <v>7.3820023536682129</v>
      </c>
      <c r="AF374">
        <v>7.3765006065368652</v>
      </c>
      <c r="AG374">
        <v>7.3820023536682129</v>
      </c>
      <c r="AH374" s="97">
        <f t="shared" ref="AH374" si="701">AH371-0.02</f>
        <v>1.7799999999999985</v>
      </c>
      <c r="AI374" s="72">
        <f t="shared" ref="AI374" si="702">STDEV(B374:AG374)</f>
        <v>7.0557370674722156E-3</v>
      </c>
      <c r="AJ374" s="72">
        <f t="shared" si="582"/>
        <v>7.360900950904548</v>
      </c>
      <c r="AK374" s="72">
        <f t="shared" ref="AK374" si="703">AVERAGE(B374:AG374)</f>
        <v>7.3714845565057567</v>
      </c>
      <c r="AL374" s="72">
        <f t="shared" ref="AL374" si="704">AK374+1.5*AI374</f>
        <v>7.3820681621069655</v>
      </c>
      <c r="AM374" s="72">
        <f>AK374-AK377</f>
        <v>0.13561396444997431</v>
      </c>
      <c r="AN374" s="72">
        <f t="shared" ref="AN374" si="705">AK374/AK716</f>
        <v>4.1131073022296682</v>
      </c>
      <c r="AO374" s="92">
        <f t="shared" ref="AO374" si="706">AN374/AO$1-1</f>
        <v>4.6452247115302825E-4</v>
      </c>
      <c r="AP374" s="102">
        <f t="shared" ref="AP374" si="707">AI374/AK374</f>
        <v>9.5716636362550933E-4</v>
      </c>
      <c r="AQ374" s="72">
        <f t="shared" ref="AQ374" si="708">MAX(B374:AG376)-MIN(B374:AG376)</f>
        <v>2.4501800537109375E-2</v>
      </c>
    </row>
    <row r="375" spans="1:43">
      <c r="A375" s="14" t="str">
        <f>'data organization'!S376</f>
        <v>373:17:1.78:LO</v>
      </c>
      <c r="B375">
        <v>7.3695001602172852</v>
      </c>
      <c r="C375">
        <v>7.3820023536682129</v>
      </c>
      <c r="D375">
        <v>7.3620004653930664</v>
      </c>
      <c r="E375">
        <v>7.3645005226135254</v>
      </c>
      <c r="F375">
        <v>7.3720002174377441</v>
      </c>
      <c r="G375">
        <v>7.3720002174377441</v>
      </c>
      <c r="H375">
        <v>7.3620004653930664</v>
      </c>
      <c r="I375">
        <v>7.3645005226135254</v>
      </c>
      <c r="J375">
        <v>7.3820023536682129</v>
      </c>
      <c r="K375">
        <v>7.3720002174377441</v>
      </c>
      <c r="L375">
        <v>7.3620004653930664</v>
      </c>
      <c r="M375">
        <v>7.3720002174377441</v>
      </c>
      <c r="N375">
        <v>7.3620004653930664</v>
      </c>
      <c r="O375">
        <v>7.3690004348754883</v>
      </c>
      <c r="P375">
        <v>7.3669991493225098</v>
      </c>
      <c r="Q375">
        <v>7.3620004653930664</v>
      </c>
      <c r="R375">
        <v>7.3620004653930664</v>
      </c>
      <c r="S375">
        <v>7.3720002174377441</v>
      </c>
      <c r="T375">
        <v>7.3865022659301758</v>
      </c>
      <c r="U375">
        <v>7.3720002174377441</v>
      </c>
      <c r="V375">
        <v>7.368499755859375</v>
      </c>
      <c r="W375">
        <v>7.3720002174377441</v>
      </c>
      <c r="X375">
        <v>7.3810014724731445</v>
      </c>
      <c r="Y375"/>
      <c r="Z375">
        <v>7.3720002174377441</v>
      </c>
      <c r="AA375">
        <v>7.3720002174377441</v>
      </c>
      <c r="AB375">
        <v>7.3720002174377441</v>
      </c>
      <c r="AC375">
        <v>7.3770017623901367</v>
      </c>
      <c r="AD375">
        <v>7.3720002174377441</v>
      </c>
      <c r="AE375">
        <v>7.3820023536682129</v>
      </c>
      <c r="AF375">
        <v>7.3765006065368652</v>
      </c>
      <c r="AG375">
        <v>7.3820023536682129</v>
      </c>
      <c r="AH375" s="97"/>
      <c r="AI375" s="72"/>
      <c r="AJ375" s="72"/>
      <c r="AK375" s="72"/>
      <c r="AL375" s="72"/>
      <c r="AM375" s="72"/>
      <c r="AN375" s="72"/>
      <c r="AO375" s="92"/>
      <c r="AP375" s="102"/>
      <c r="AQ375" s="72"/>
    </row>
    <row r="376" spans="1:43">
      <c r="A376" s="14" t="str">
        <f>'data organization'!S377</f>
        <v>374:17:1.78:HS</v>
      </c>
      <c r="B376">
        <v>7.3695001602172852</v>
      </c>
      <c r="C376">
        <v>7.3820023536682129</v>
      </c>
      <c r="D376">
        <v>7.3620004653930664</v>
      </c>
      <c r="E376">
        <v>7.3645005226135254</v>
      </c>
      <c r="F376">
        <v>7.3720002174377441</v>
      </c>
      <c r="G376">
        <v>7.3720002174377441</v>
      </c>
      <c r="H376">
        <v>7.3620004653930664</v>
      </c>
      <c r="I376">
        <v>7.3645005226135254</v>
      </c>
      <c r="J376">
        <v>7.3820023536682129</v>
      </c>
      <c r="K376">
        <v>7.3720002174377441</v>
      </c>
      <c r="L376">
        <v>7.3620004653930664</v>
      </c>
      <c r="M376">
        <v>7.3720002174377441</v>
      </c>
      <c r="N376">
        <v>7.3620004653930664</v>
      </c>
      <c r="O376">
        <v>7.3690004348754883</v>
      </c>
      <c r="P376">
        <v>7.3669991493225098</v>
      </c>
      <c r="Q376">
        <v>7.3620004653930664</v>
      </c>
      <c r="R376">
        <v>7.3620004653930664</v>
      </c>
      <c r="S376">
        <v>7.3720002174377441</v>
      </c>
      <c r="T376">
        <v>7.3865022659301758</v>
      </c>
      <c r="U376">
        <v>7.3720002174377441</v>
      </c>
      <c r="V376">
        <v>7.368499755859375</v>
      </c>
      <c r="W376">
        <v>7.3720002174377441</v>
      </c>
      <c r="X376">
        <v>7.3810014724731445</v>
      </c>
      <c r="Y376"/>
      <c r="Z376">
        <v>7.3720002174377441</v>
      </c>
      <c r="AA376">
        <v>7.3720002174377441</v>
      </c>
      <c r="AB376">
        <v>7.3720002174377441</v>
      </c>
      <c r="AC376">
        <v>7.3770017623901367</v>
      </c>
      <c r="AD376">
        <v>7.3720002174377441</v>
      </c>
      <c r="AE376">
        <v>7.3820023536682129</v>
      </c>
      <c r="AF376">
        <v>7.3765006065368652</v>
      </c>
      <c r="AG376">
        <v>7.3820023536682129</v>
      </c>
      <c r="AH376" s="97"/>
      <c r="AI376" s="72"/>
      <c r="AJ376" s="72"/>
      <c r="AK376" s="72"/>
      <c r="AL376" s="72"/>
      <c r="AM376" s="72"/>
      <c r="AN376" s="72"/>
      <c r="AO376" s="92"/>
      <c r="AP376" s="102"/>
      <c r="AQ376" s="72"/>
    </row>
    <row r="377" spans="1:43">
      <c r="A377" s="14" t="str">
        <f>'data organization'!S378</f>
        <v>375:17:1.76:HI</v>
      </c>
      <c r="B377">
        <v>7.2319998741149902</v>
      </c>
      <c r="C377">
        <v>7.2419991493225098</v>
      </c>
      <c r="D377">
        <v>7.2319998741149902</v>
      </c>
      <c r="E377">
        <v>7.2319998741149902</v>
      </c>
      <c r="F377">
        <v>7.2319998741149902</v>
      </c>
      <c r="G377">
        <v>7.2319998741149902</v>
      </c>
      <c r="H377">
        <v>7.2315001487731934</v>
      </c>
      <c r="I377">
        <v>7.2319998741149902</v>
      </c>
      <c r="J377">
        <v>7.2419991493225098</v>
      </c>
      <c r="K377">
        <v>7.2319998741149902</v>
      </c>
      <c r="L377">
        <v>7.2319998741149902</v>
      </c>
      <c r="M377">
        <v>7.234499454498291</v>
      </c>
      <c r="N377">
        <v>7.2319998741149902</v>
      </c>
      <c r="O377">
        <v>7.2319998741149902</v>
      </c>
      <c r="P377">
        <v>7.2319998741149902</v>
      </c>
      <c r="Q377">
        <v>7.2220001220703125</v>
      </c>
      <c r="R377">
        <v>7.2315001487731934</v>
      </c>
      <c r="S377">
        <v>7.2559990882873535</v>
      </c>
      <c r="T377">
        <v>7.2489991188049316</v>
      </c>
      <c r="U377">
        <v>7.2319998741149902</v>
      </c>
      <c r="V377">
        <v>7.2319998741149902</v>
      </c>
      <c r="W377">
        <v>7.2319998741149902</v>
      </c>
      <c r="X377">
        <v>7.2419991493225098</v>
      </c>
      <c r="Y377"/>
      <c r="Z377">
        <v>7.2319998741149902</v>
      </c>
      <c r="AA377">
        <v>7.2319998741149902</v>
      </c>
      <c r="AB377">
        <v>7.2394990921020508</v>
      </c>
      <c r="AC377">
        <v>7.2419991493225098</v>
      </c>
      <c r="AD377">
        <v>7.2419991493225098</v>
      </c>
      <c r="AE377">
        <v>7.2419991493225098</v>
      </c>
      <c r="AF377">
        <v>7.2419991493225098</v>
      </c>
      <c r="AG377">
        <v>7.2419991493225098</v>
      </c>
      <c r="AH377" s="97">
        <f t="shared" ref="AH377" si="709">AH374-0.02</f>
        <v>1.7599999999999985</v>
      </c>
      <c r="AI377" s="72">
        <f t="shared" ref="AI377" si="710">STDEV(B377:AG377)</f>
        <v>6.741278622369523E-3</v>
      </c>
      <c r="AJ377" s="72">
        <f t="shared" si="582"/>
        <v>7.2257586741222282</v>
      </c>
      <c r="AK377" s="72">
        <f t="shared" ref="AK377" si="711">AVERAGE(B377:AG377)</f>
        <v>7.2358705920557824</v>
      </c>
      <c r="AL377" s="72">
        <f t="shared" ref="AL377" si="712">AK377+1.5*AI377</f>
        <v>7.2459825099893367</v>
      </c>
      <c r="AM377" s="72">
        <f>AK377-AK380</f>
        <v>0.13870916058940264</v>
      </c>
      <c r="AN377" s="72">
        <f t="shared" ref="AN377" si="713">AK377/AK719</f>
        <v>4.1067745071928776</v>
      </c>
      <c r="AO377" s="92">
        <f t="shared" ref="AO377" si="714">AN377/AO$1-1</f>
        <v>-1.0758547417041298E-3</v>
      </c>
      <c r="AP377" s="102">
        <f t="shared" ref="AP377" si="715">AI377/AK377</f>
        <v>9.3164720631830138E-4</v>
      </c>
      <c r="AQ377" s="72">
        <f t="shared" ref="AQ377" si="716">MAX(B377:AG379)-MIN(B377:AG379)</f>
        <v>3.3998966217041016E-2</v>
      </c>
    </row>
    <row r="378" spans="1:43">
      <c r="A378" s="14" t="str">
        <f>'data organization'!S379</f>
        <v>376:17:1.76:LO</v>
      </c>
      <c r="B378">
        <v>7.2319998741149902</v>
      </c>
      <c r="C378">
        <v>7.2419991493225098</v>
      </c>
      <c r="D378">
        <v>7.2319998741149902</v>
      </c>
      <c r="E378">
        <v>7.2319998741149902</v>
      </c>
      <c r="F378">
        <v>7.2319998741149902</v>
      </c>
      <c r="G378">
        <v>7.2319998741149902</v>
      </c>
      <c r="H378">
        <v>7.2315001487731934</v>
      </c>
      <c r="I378">
        <v>7.2319998741149902</v>
      </c>
      <c r="J378">
        <v>7.2419991493225098</v>
      </c>
      <c r="K378">
        <v>7.2319998741149902</v>
      </c>
      <c r="L378">
        <v>7.2319998741149902</v>
      </c>
      <c r="M378">
        <v>7.234499454498291</v>
      </c>
      <c r="N378">
        <v>7.2319998741149902</v>
      </c>
      <c r="O378">
        <v>7.2319998741149902</v>
      </c>
      <c r="P378">
        <v>7.2319998741149902</v>
      </c>
      <c r="Q378">
        <v>7.2220001220703125</v>
      </c>
      <c r="R378">
        <v>7.2315001487731934</v>
      </c>
      <c r="S378">
        <v>7.2559990882873535</v>
      </c>
      <c r="T378">
        <v>7.2489991188049316</v>
      </c>
      <c r="U378">
        <v>7.2319998741149902</v>
      </c>
      <c r="V378">
        <v>7.2319998741149902</v>
      </c>
      <c r="W378">
        <v>7.2319998741149902</v>
      </c>
      <c r="X378">
        <v>7.2419991493225098</v>
      </c>
      <c r="Y378"/>
      <c r="Z378">
        <v>7.2319998741149902</v>
      </c>
      <c r="AA378">
        <v>7.2319998741149902</v>
      </c>
      <c r="AB378">
        <v>7.2394990921020508</v>
      </c>
      <c r="AC378">
        <v>7.2419991493225098</v>
      </c>
      <c r="AD378">
        <v>7.2419991493225098</v>
      </c>
      <c r="AE378">
        <v>7.2419991493225098</v>
      </c>
      <c r="AF378">
        <v>7.2419991493225098</v>
      </c>
      <c r="AG378">
        <v>7.2419991493225098</v>
      </c>
      <c r="AH378" s="97"/>
      <c r="AI378" s="72"/>
      <c r="AJ378" s="72"/>
      <c r="AK378" s="72"/>
      <c r="AL378" s="72"/>
      <c r="AM378" s="72"/>
      <c r="AN378" s="72"/>
      <c r="AO378" s="92"/>
      <c r="AP378" s="102"/>
      <c r="AQ378" s="72"/>
    </row>
    <row r="379" spans="1:43">
      <c r="A379" s="14" t="str">
        <f>'data organization'!S380</f>
        <v>377:17:1.76:HS</v>
      </c>
      <c r="B379">
        <v>7.2319998741149902</v>
      </c>
      <c r="C379">
        <v>7.2419991493225098</v>
      </c>
      <c r="D379">
        <v>7.2319998741149902</v>
      </c>
      <c r="E379">
        <v>7.2319998741149902</v>
      </c>
      <c r="F379">
        <v>7.2319998741149902</v>
      </c>
      <c r="G379">
        <v>7.2319998741149902</v>
      </c>
      <c r="H379">
        <v>7.2315001487731934</v>
      </c>
      <c r="I379">
        <v>7.2319998741149902</v>
      </c>
      <c r="J379">
        <v>7.2419991493225098</v>
      </c>
      <c r="K379">
        <v>7.2319998741149902</v>
      </c>
      <c r="L379">
        <v>7.2319998741149902</v>
      </c>
      <c r="M379">
        <v>7.234499454498291</v>
      </c>
      <c r="N379">
        <v>7.2319998741149902</v>
      </c>
      <c r="O379">
        <v>7.2319998741149902</v>
      </c>
      <c r="P379">
        <v>7.2319998741149902</v>
      </c>
      <c r="Q379">
        <v>7.2220001220703125</v>
      </c>
      <c r="R379">
        <v>7.2315001487731934</v>
      </c>
      <c r="S379">
        <v>7.2559990882873535</v>
      </c>
      <c r="T379">
        <v>7.2489991188049316</v>
      </c>
      <c r="U379">
        <v>7.2319998741149902</v>
      </c>
      <c r="V379">
        <v>7.2319998741149902</v>
      </c>
      <c r="W379">
        <v>7.2319998741149902</v>
      </c>
      <c r="X379">
        <v>7.2419991493225098</v>
      </c>
      <c r="Y379"/>
      <c r="Z379">
        <v>7.2319998741149902</v>
      </c>
      <c r="AA379">
        <v>7.2319998741149902</v>
      </c>
      <c r="AB379">
        <v>7.2394990921020508</v>
      </c>
      <c r="AC379">
        <v>7.2419991493225098</v>
      </c>
      <c r="AD379">
        <v>7.2419991493225098</v>
      </c>
      <c r="AE379">
        <v>7.2419991493225098</v>
      </c>
      <c r="AF379">
        <v>7.2419991493225098</v>
      </c>
      <c r="AG379">
        <v>7.2419991493225098</v>
      </c>
      <c r="AH379" s="97"/>
      <c r="AI379" s="72"/>
      <c r="AJ379" s="72"/>
      <c r="AK379" s="72"/>
      <c r="AL379" s="72"/>
      <c r="AM379" s="72"/>
      <c r="AN379" s="72"/>
      <c r="AO379" s="92"/>
      <c r="AP379" s="102"/>
      <c r="AQ379" s="72"/>
    </row>
    <row r="380" spans="1:43">
      <c r="A380" s="14" t="str">
        <f>'data organization'!S381</f>
        <v>378:17:1.74:HI</v>
      </c>
      <c r="B380">
        <v>7.0920004844665527</v>
      </c>
      <c r="C380">
        <v>7.1019997596740723</v>
      </c>
      <c r="D380">
        <v>7.0920004844665527</v>
      </c>
      <c r="E380">
        <v>7.0920004844665527</v>
      </c>
      <c r="F380">
        <v>7.0920004844665527</v>
      </c>
      <c r="G380">
        <v>7.0920004844665527</v>
      </c>
      <c r="H380">
        <v>7.0920004844665527</v>
      </c>
      <c r="I380">
        <v>7.0920004844665527</v>
      </c>
      <c r="J380">
        <v>7.1019997596740723</v>
      </c>
      <c r="K380">
        <v>7.1019997596740723</v>
      </c>
      <c r="L380">
        <v>7.0920004844665527</v>
      </c>
      <c r="M380">
        <v>7.1019997596740723</v>
      </c>
      <c r="N380">
        <v>7.0920004844665527</v>
      </c>
      <c r="O380">
        <v>7.0920004844665527</v>
      </c>
      <c r="P380">
        <v>7.0920004844665527</v>
      </c>
      <c r="Q380">
        <v>7.0920004844665527</v>
      </c>
      <c r="R380">
        <v>7.0920004844665527</v>
      </c>
      <c r="S380">
        <v>7.1019997596740723</v>
      </c>
      <c r="T380">
        <v>7.1019997596740723</v>
      </c>
      <c r="U380">
        <v>7.093501091003418</v>
      </c>
      <c r="V380">
        <v>7.0920004844665527</v>
      </c>
      <c r="W380">
        <v>7.0969991683959961</v>
      </c>
      <c r="X380">
        <v>7.115999698638916</v>
      </c>
      <c r="Y380"/>
      <c r="Z380">
        <v>7.1015000343322754</v>
      </c>
      <c r="AA380">
        <v>7.0920004844665527</v>
      </c>
      <c r="AB380">
        <v>7.1019997596740723</v>
      </c>
      <c r="AC380">
        <v>7.1019997596740723</v>
      </c>
      <c r="AD380">
        <v>7.1019997596740723</v>
      </c>
      <c r="AE380">
        <v>7.1019997596740723</v>
      </c>
      <c r="AF380">
        <v>7.1019997596740723</v>
      </c>
      <c r="AG380">
        <v>7.1019997596740723</v>
      </c>
      <c r="AH380" s="97">
        <f t="shared" ref="AH380" si="717">AH377-0.02</f>
        <v>1.7399999999999984</v>
      </c>
      <c r="AI380" s="72">
        <f t="shared" ref="AI380" si="718">STDEV(B380:AG380)</f>
        <v>5.965377478053981E-3</v>
      </c>
      <c r="AJ380" s="72">
        <f t="shared" si="582"/>
        <v>7.0882133652492989</v>
      </c>
      <c r="AK380" s="72">
        <f t="shared" ref="AK380" si="719">AVERAGE(B380:AG380)</f>
        <v>7.0971614314663798</v>
      </c>
      <c r="AL380" s="72">
        <f t="shared" ref="AL380" si="720">AK380+1.5*AI380</f>
        <v>7.1061094976834607</v>
      </c>
      <c r="AM380" s="72">
        <f>AK380-AK383</f>
        <v>0.13759699175434736</v>
      </c>
      <c r="AN380" s="72">
        <f t="shared" ref="AN380" si="721">AK380/AK722</f>
        <v>4.1119896341545648</v>
      </c>
      <c r="AO380" s="92">
        <f t="shared" ref="AO380" si="722">AN380/AO$1-1</f>
        <v>1.9266298029219087E-4</v>
      </c>
      <c r="AP380" s="102">
        <f t="shared" ref="AP380" si="723">AI380/AK380</f>
        <v>8.4053005355148652E-4</v>
      </c>
      <c r="AQ380" s="72">
        <f t="shared" ref="AQ380" si="724">MAX(B380:AG382)-MIN(B380:AG382)</f>
        <v>2.3999214172363281E-2</v>
      </c>
    </row>
    <row r="381" spans="1:43">
      <c r="A381" s="14" t="str">
        <f>'data organization'!S382</f>
        <v>379:17:1.74:LO</v>
      </c>
      <c r="B381">
        <v>7.0920004844665527</v>
      </c>
      <c r="C381">
        <v>7.1019997596740723</v>
      </c>
      <c r="D381">
        <v>7.0920004844665527</v>
      </c>
      <c r="E381">
        <v>7.0920004844665527</v>
      </c>
      <c r="F381">
        <v>7.0920004844665527</v>
      </c>
      <c r="G381">
        <v>7.0920004844665527</v>
      </c>
      <c r="H381">
        <v>7.0920004844665527</v>
      </c>
      <c r="I381">
        <v>7.0920004844665527</v>
      </c>
      <c r="J381">
        <v>7.1019997596740723</v>
      </c>
      <c r="K381">
        <v>7.1019997596740723</v>
      </c>
      <c r="L381">
        <v>7.0920004844665527</v>
      </c>
      <c r="M381">
        <v>7.1019997596740723</v>
      </c>
      <c r="N381">
        <v>7.0920004844665527</v>
      </c>
      <c r="O381">
        <v>7.0920004844665527</v>
      </c>
      <c r="P381">
        <v>7.0920004844665527</v>
      </c>
      <c r="Q381">
        <v>7.0920004844665527</v>
      </c>
      <c r="R381">
        <v>7.0920004844665527</v>
      </c>
      <c r="S381">
        <v>7.1019997596740723</v>
      </c>
      <c r="T381">
        <v>7.1019997596740723</v>
      </c>
      <c r="U381">
        <v>7.093501091003418</v>
      </c>
      <c r="V381">
        <v>7.0920004844665527</v>
      </c>
      <c r="W381">
        <v>7.0969991683959961</v>
      </c>
      <c r="X381">
        <v>7.115999698638916</v>
      </c>
      <c r="Y381"/>
      <c r="Z381">
        <v>7.1015000343322754</v>
      </c>
      <c r="AA381">
        <v>7.0920004844665527</v>
      </c>
      <c r="AB381">
        <v>7.1019997596740723</v>
      </c>
      <c r="AC381">
        <v>7.1019997596740723</v>
      </c>
      <c r="AD381">
        <v>7.1019997596740723</v>
      </c>
      <c r="AE381">
        <v>7.1019997596740723</v>
      </c>
      <c r="AF381">
        <v>7.1019997596740723</v>
      </c>
      <c r="AG381">
        <v>7.1019997596740723</v>
      </c>
      <c r="AH381" s="97"/>
      <c r="AI381" s="72"/>
      <c r="AJ381" s="72"/>
      <c r="AK381" s="72"/>
      <c r="AL381" s="72"/>
      <c r="AM381" s="72"/>
      <c r="AN381" s="72"/>
      <c r="AO381" s="92"/>
      <c r="AP381" s="102"/>
      <c r="AQ381" s="72"/>
    </row>
    <row r="382" spans="1:43">
      <c r="A382" s="14" t="str">
        <f>'data organization'!S383</f>
        <v>380:17:1.74:HS</v>
      </c>
      <c r="B382">
        <v>7.0920004844665527</v>
      </c>
      <c r="C382">
        <v>7.1019997596740723</v>
      </c>
      <c r="D382">
        <v>7.0920004844665527</v>
      </c>
      <c r="E382">
        <v>7.0920004844665527</v>
      </c>
      <c r="F382">
        <v>7.0920004844665527</v>
      </c>
      <c r="G382">
        <v>7.0920004844665527</v>
      </c>
      <c r="H382">
        <v>7.0920004844665527</v>
      </c>
      <c r="I382">
        <v>7.0920004844665527</v>
      </c>
      <c r="J382">
        <v>7.1019997596740723</v>
      </c>
      <c r="K382">
        <v>7.1019997596740723</v>
      </c>
      <c r="L382">
        <v>7.0920004844665527</v>
      </c>
      <c r="M382">
        <v>7.1019997596740723</v>
      </c>
      <c r="N382">
        <v>7.0920004844665527</v>
      </c>
      <c r="O382">
        <v>7.0920004844665527</v>
      </c>
      <c r="P382">
        <v>7.0920004844665527</v>
      </c>
      <c r="Q382">
        <v>7.0920004844665527</v>
      </c>
      <c r="R382">
        <v>7.0920004844665527</v>
      </c>
      <c r="S382">
        <v>7.1019997596740723</v>
      </c>
      <c r="T382">
        <v>7.1019997596740723</v>
      </c>
      <c r="U382">
        <v>7.093501091003418</v>
      </c>
      <c r="V382">
        <v>7.0920004844665527</v>
      </c>
      <c r="W382">
        <v>7.0969991683959961</v>
      </c>
      <c r="X382">
        <v>7.115999698638916</v>
      </c>
      <c r="Y382"/>
      <c r="Z382">
        <v>7.1015000343322754</v>
      </c>
      <c r="AA382">
        <v>7.0920004844665527</v>
      </c>
      <c r="AB382">
        <v>7.1019997596740723</v>
      </c>
      <c r="AC382">
        <v>7.1019997596740723</v>
      </c>
      <c r="AD382">
        <v>7.1019997596740723</v>
      </c>
      <c r="AE382">
        <v>7.1019997596740723</v>
      </c>
      <c r="AF382">
        <v>7.1019997596740723</v>
      </c>
      <c r="AG382">
        <v>7.1019997596740723</v>
      </c>
      <c r="AH382" s="97"/>
      <c r="AI382" s="72"/>
      <c r="AJ382" s="72"/>
      <c r="AK382" s="72"/>
      <c r="AL382" s="72"/>
      <c r="AM382" s="72"/>
      <c r="AN382" s="72"/>
      <c r="AO382" s="92"/>
      <c r="AP382" s="102"/>
      <c r="AQ382" s="72"/>
    </row>
    <row r="383" spans="1:43">
      <c r="A383" s="14" t="str">
        <f>'data organization'!S384</f>
        <v>381:17:1.72:HI</v>
      </c>
      <c r="B383">
        <v>6.9560003280639648</v>
      </c>
      <c r="C383">
        <v>6.9720001220703125</v>
      </c>
      <c r="D383">
        <v>6.9520010948181152</v>
      </c>
      <c r="E383">
        <v>6.9520010948181152</v>
      </c>
      <c r="F383">
        <v>6.9520010948181152</v>
      </c>
      <c r="G383">
        <v>6.9594993591308594</v>
      </c>
      <c r="H383">
        <v>6.9520010948181152</v>
      </c>
      <c r="I383">
        <v>6.9580001831054687</v>
      </c>
      <c r="J383">
        <v>6.9619989395141602</v>
      </c>
      <c r="K383">
        <v>6.9619989395141602</v>
      </c>
      <c r="L383">
        <v>6.9520010948181152</v>
      </c>
      <c r="M383">
        <v>6.9619989395141602</v>
      </c>
      <c r="N383">
        <v>6.9520010948181152</v>
      </c>
      <c r="O383">
        <v>6.9520010948181152</v>
      </c>
      <c r="P383">
        <v>6.9520010948181152</v>
      </c>
      <c r="Q383">
        <v>6.9520010948181152</v>
      </c>
      <c r="R383">
        <v>6.9520010948181152</v>
      </c>
      <c r="S383">
        <v>6.9664993286132812</v>
      </c>
      <c r="T383">
        <v>6.9849996566772461</v>
      </c>
      <c r="U383">
        <v>6.9619989395141602</v>
      </c>
      <c r="V383">
        <v>6.9520010948181152</v>
      </c>
      <c r="W383">
        <v>6.9619989395141602</v>
      </c>
      <c r="X383">
        <v>6.9619989395141602</v>
      </c>
      <c r="Y383"/>
      <c r="Z383">
        <v>6.9619989395141602</v>
      </c>
      <c r="AA383">
        <v>6.9619989395141602</v>
      </c>
      <c r="AB383">
        <v>6.9619989395141602</v>
      </c>
      <c r="AC383">
        <v>6.9619989395141602</v>
      </c>
      <c r="AD383">
        <v>6.9619989395141602</v>
      </c>
      <c r="AE383">
        <v>6.9619989395141602</v>
      </c>
      <c r="AF383">
        <v>6.9619989395141602</v>
      </c>
      <c r="AG383">
        <v>6.9715003967285156</v>
      </c>
      <c r="AH383" s="97">
        <f t="shared" ref="AH383" si="725">AH380-0.02</f>
        <v>1.7199999999999984</v>
      </c>
      <c r="AI383" s="72">
        <f t="shared" ref="AI383" si="726">STDEV(B383:AG383)</f>
        <v>7.5577874724500798E-3</v>
      </c>
      <c r="AJ383" s="72">
        <f t="shared" si="582"/>
        <v>6.9482277585033572</v>
      </c>
      <c r="AK383" s="72">
        <f t="shared" ref="AK383" si="727">AVERAGE(B383:AG383)</f>
        <v>6.9595644397120324</v>
      </c>
      <c r="AL383" s="72">
        <f t="shared" ref="AL383" si="728">AK383+1.5*AI383</f>
        <v>6.9709011209207077</v>
      </c>
      <c r="AM383" s="72">
        <f>AK383-AK386</f>
        <v>0.13558110883159014</v>
      </c>
      <c r="AN383" s="72">
        <f t="shared" ref="AN383" si="729">AK383/AK725</f>
        <v>4.1132176774609457</v>
      </c>
      <c r="AO383" s="92">
        <f t="shared" ref="AO383" si="730">AN383/AO$1-1</f>
        <v>4.9136993584042443E-4</v>
      </c>
      <c r="AP383" s="102">
        <f t="shared" ref="AP383" si="731">AI383/AK383</f>
        <v>1.0859569643934211E-3</v>
      </c>
      <c r="AQ383" s="72">
        <f t="shared" ref="AQ383" si="732">MAX(B383:AG385)-MIN(B383:AG385)</f>
        <v>3.2998561859130859E-2</v>
      </c>
    </row>
    <row r="384" spans="1:43">
      <c r="A384" s="14" t="str">
        <f>'data organization'!S385</f>
        <v>382:17:1.72:LO</v>
      </c>
      <c r="B384">
        <v>6.9560003280639648</v>
      </c>
      <c r="C384">
        <v>6.9720001220703125</v>
      </c>
      <c r="D384">
        <v>6.9520010948181152</v>
      </c>
      <c r="E384">
        <v>6.9520010948181152</v>
      </c>
      <c r="F384">
        <v>6.9520010948181152</v>
      </c>
      <c r="G384">
        <v>6.9594993591308594</v>
      </c>
      <c r="H384">
        <v>6.9520010948181152</v>
      </c>
      <c r="I384">
        <v>6.9580001831054687</v>
      </c>
      <c r="J384">
        <v>6.9619989395141602</v>
      </c>
      <c r="K384">
        <v>6.9619989395141602</v>
      </c>
      <c r="L384">
        <v>6.9520010948181152</v>
      </c>
      <c r="M384">
        <v>6.9619989395141602</v>
      </c>
      <c r="N384">
        <v>6.9520010948181152</v>
      </c>
      <c r="O384">
        <v>6.9520010948181152</v>
      </c>
      <c r="P384">
        <v>6.9520010948181152</v>
      </c>
      <c r="Q384">
        <v>6.9520010948181152</v>
      </c>
      <c r="R384">
        <v>6.9520010948181152</v>
      </c>
      <c r="S384">
        <v>6.9664993286132812</v>
      </c>
      <c r="T384">
        <v>6.9849996566772461</v>
      </c>
      <c r="U384">
        <v>6.9619989395141602</v>
      </c>
      <c r="V384">
        <v>6.9520010948181152</v>
      </c>
      <c r="W384">
        <v>6.9619989395141602</v>
      </c>
      <c r="X384">
        <v>6.9619989395141602</v>
      </c>
      <c r="Y384"/>
      <c r="Z384">
        <v>6.9619989395141602</v>
      </c>
      <c r="AA384">
        <v>6.9619989395141602</v>
      </c>
      <c r="AB384">
        <v>6.9619989395141602</v>
      </c>
      <c r="AC384">
        <v>6.9619989395141602</v>
      </c>
      <c r="AD384">
        <v>6.9619989395141602</v>
      </c>
      <c r="AE384">
        <v>6.9619989395141602</v>
      </c>
      <c r="AF384">
        <v>6.9619989395141602</v>
      </c>
      <c r="AG384">
        <v>6.9715003967285156</v>
      </c>
      <c r="AH384" s="97"/>
      <c r="AI384" s="72"/>
      <c r="AJ384" s="72"/>
      <c r="AK384" s="72"/>
      <c r="AL384" s="72"/>
      <c r="AM384" s="72"/>
      <c r="AN384" s="72"/>
      <c r="AO384" s="92"/>
      <c r="AP384" s="102"/>
      <c r="AQ384" s="72"/>
    </row>
    <row r="385" spans="1:43">
      <c r="A385" s="14" t="str">
        <f>'data organization'!S386</f>
        <v>383:17:1.72:HS</v>
      </c>
      <c r="B385">
        <v>6.9560003280639648</v>
      </c>
      <c r="C385">
        <v>6.9720001220703125</v>
      </c>
      <c r="D385">
        <v>6.9520010948181152</v>
      </c>
      <c r="E385">
        <v>6.9520010948181152</v>
      </c>
      <c r="F385">
        <v>6.9520010948181152</v>
      </c>
      <c r="G385">
        <v>6.9594993591308594</v>
      </c>
      <c r="H385">
        <v>6.9520010948181152</v>
      </c>
      <c r="I385">
        <v>6.9580001831054687</v>
      </c>
      <c r="J385">
        <v>6.9619989395141602</v>
      </c>
      <c r="K385">
        <v>6.9619989395141602</v>
      </c>
      <c r="L385">
        <v>6.9520010948181152</v>
      </c>
      <c r="M385">
        <v>6.9619989395141602</v>
      </c>
      <c r="N385">
        <v>6.9520010948181152</v>
      </c>
      <c r="O385">
        <v>6.9520010948181152</v>
      </c>
      <c r="P385">
        <v>6.9520010948181152</v>
      </c>
      <c r="Q385">
        <v>6.9520010948181152</v>
      </c>
      <c r="R385">
        <v>6.9520010948181152</v>
      </c>
      <c r="S385">
        <v>6.9664993286132812</v>
      </c>
      <c r="T385">
        <v>6.9849996566772461</v>
      </c>
      <c r="U385">
        <v>6.9619989395141602</v>
      </c>
      <c r="V385">
        <v>6.9520010948181152</v>
      </c>
      <c r="W385">
        <v>6.9619989395141602</v>
      </c>
      <c r="X385">
        <v>6.9619989395141602</v>
      </c>
      <c r="Y385"/>
      <c r="Z385">
        <v>6.9619989395141602</v>
      </c>
      <c r="AA385">
        <v>6.9619989395141602</v>
      </c>
      <c r="AB385">
        <v>6.9619989395141602</v>
      </c>
      <c r="AC385">
        <v>6.9619989395141602</v>
      </c>
      <c r="AD385">
        <v>6.9619989395141602</v>
      </c>
      <c r="AE385">
        <v>6.9619989395141602</v>
      </c>
      <c r="AF385">
        <v>6.9619989395141602</v>
      </c>
      <c r="AG385">
        <v>6.9715003967285156</v>
      </c>
      <c r="AH385" s="97"/>
      <c r="AI385" s="72"/>
      <c r="AJ385" s="72"/>
      <c r="AK385" s="72"/>
      <c r="AL385" s="72"/>
      <c r="AM385" s="72"/>
      <c r="AN385" s="72"/>
      <c r="AO385" s="92"/>
      <c r="AP385" s="102"/>
      <c r="AQ385" s="72"/>
    </row>
    <row r="386" spans="1:43">
      <c r="A386" s="14" t="str">
        <f>'data organization'!S387</f>
        <v>384:17:1.7:HI</v>
      </c>
      <c r="B386">
        <v>6.8219995498657227</v>
      </c>
      <c r="C386">
        <v>6.8319997787475586</v>
      </c>
      <c r="D386">
        <v>6.8219995498657227</v>
      </c>
      <c r="E386">
        <v>6.8219995498657227</v>
      </c>
      <c r="F386">
        <v>6.8219995498657227</v>
      </c>
      <c r="G386">
        <v>6.8219995498657227</v>
      </c>
      <c r="H386">
        <v>6.8119978904724121</v>
      </c>
      <c r="I386">
        <v>6.8219995498657227</v>
      </c>
      <c r="J386">
        <v>6.8319997787475586</v>
      </c>
      <c r="K386">
        <v>6.8219995498657227</v>
      </c>
      <c r="L386">
        <v>6.8219995498657227</v>
      </c>
      <c r="M386">
        <v>6.8219995498657227</v>
      </c>
      <c r="N386">
        <v>6.8219995498657227</v>
      </c>
      <c r="O386">
        <v>6.8219995498657227</v>
      </c>
      <c r="P386">
        <v>6.8219995498657227</v>
      </c>
      <c r="Q386">
        <v>6.8119978904724121</v>
      </c>
      <c r="R386">
        <v>6.8119978904724121</v>
      </c>
      <c r="S386">
        <v>6.8289995193481445</v>
      </c>
      <c r="T386">
        <v>6.8319997787475586</v>
      </c>
      <c r="U386">
        <v>6.8219995498657227</v>
      </c>
      <c r="V386">
        <v>6.8219995498657227</v>
      </c>
      <c r="W386">
        <v>6.8219995498657227</v>
      </c>
      <c r="X386">
        <v>6.8264999389648437</v>
      </c>
      <c r="Y386"/>
      <c r="Z386">
        <v>6.8219995498657227</v>
      </c>
      <c r="AA386">
        <v>6.8219995498657227</v>
      </c>
      <c r="AB386">
        <v>6.8219995498657227</v>
      </c>
      <c r="AC386">
        <v>6.8319997787475586</v>
      </c>
      <c r="AD386">
        <v>6.8319997787475586</v>
      </c>
      <c r="AE386">
        <v>6.8319997787475586</v>
      </c>
      <c r="AF386">
        <v>6.8319997787475586</v>
      </c>
      <c r="AG386">
        <v>6.8319997787475586</v>
      </c>
      <c r="AH386" s="97">
        <f t="shared" ref="AH386" si="733">AH383-0.02</f>
        <v>1.6999999999999984</v>
      </c>
      <c r="AI386" s="72">
        <f t="shared" ref="AI386" si="734">STDEV(B386:AG386)</f>
        <v>5.9087287623914991E-3</v>
      </c>
      <c r="AJ386" s="72">
        <f t="shared" si="582"/>
        <v>6.8151202377368554</v>
      </c>
      <c r="AK386" s="72">
        <f t="shared" ref="AK386" si="735">AVERAGE(B386:AG386)</f>
        <v>6.8239833308804423</v>
      </c>
      <c r="AL386" s="72">
        <f t="shared" ref="AL386" si="736">AK386+1.5*AI386</f>
        <v>6.8328464240240292</v>
      </c>
      <c r="AM386" s="72">
        <f>AK386-AK389</f>
        <v>0.13695080049576358</v>
      </c>
      <c r="AN386" s="72">
        <f t="shared" ref="AN386" si="737">AK386/AK728</f>
        <v>4.1072808569291226</v>
      </c>
      <c r="AO386" s="92">
        <f t="shared" ref="AO386" si="738">AN386/AO$1-1</f>
        <v>-9.5269117949869919E-4</v>
      </c>
      <c r="AP386" s="102">
        <f t="shared" ref="AP386" si="739">AI386/AK386</f>
        <v>8.6587678719155729E-4</v>
      </c>
      <c r="AQ386" s="72">
        <f t="shared" ref="AQ386" si="740">MAX(B386:AG388)-MIN(B386:AG388)</f>
        <v>2.0001888275146484E-2</v>
      </c>
    </row>
    <row r="387" spans="1:43">
      <c r="A387" s="14" t="str">
        <f>'data organization'!S388</f>
        <v>385:17:1.7:LO</v>
      </c>
      <c r="B387">
        <v>6.8219995498657227</v>
      </c>
      <c r="C387">
        <v>6.8319997787475586</v>
      </c>
      <c r="D387">
        <v>6.8219995498657227</v>
      </c>
      <c r="E387">
        <v>6.8219995498657227</v>
      </c>
      <c r="F387">
        <v>6.8219995498657227</v>
      </c>
      <c r="G387">
        <v>6.8219995498657227</v>
      </c>
      <c r="H387">
        <v>6.8119978904724121</v>
      </c>
      <c r="I387">
        <v>6.8219995498657227</v>
      </c>
      <c r="J387">
        <v>6.8319997787475586</v>
      </c>
      <c r="K387">
        <v>6.8219995498657227</v>
      </c>
      <c r="L387">
        <v>6.8219995498657227</v>
      </c>
      <c r="M387">
        <v>6.8219995498657227</v>
      </c>
      <c r="N387">
        <v>6.8219995498657227</v>
      </c>
      <c r="O387">
        <v>6.8219995498657227</v>
      </c>
      <c r="P387">
        <v>6.8219995498657227</v>
      </c>
      <c r="Q387">
        <v>6.8119978904724121</v>
      </c>
      <c r="R387">
        <v>6.8119978904724121</v>
      </c>
      <c r="S387">
        <v>6.8289995193481445</v>
      </c>
      <c r="T387">
        <v>6.8319997787475586</v>
      </c>
      <c r="U387">
        <v>6.8219995498657227</v>
      </c>
      <c r="V387">
        <v>6.8219995498657227</v>
      </c>
      <c r="W387">
        <v>6.8219995498657227</v>
      </c>
      <c r="X387">
        <v>6.8264999389648437</v>
      </c>
      <c r="Y387"/>
      <c r="Z387">
        <v>6.8219995498657227</v>
      </c>
      <c r="AA387">
        <v>6.8219995498657227</v>
      </c>
      <c r="AB387">
        <v>6.8219995498657227</v>
      </c>
      <c r="AC387">
        <v>6.8319997787475586</v>
      </c>
      <c r="AD387">
        <v>6.8319997787475586</v>
      </c>
      <c r="AE387">
        <v>6.8319997787475586</v>
      </c>
      <c r="AF387">
        <v>6.8319997787475586</v>
      </c>
      <c r="AG387">
        <v>6.8319997787475586</v>
      </c>
      <c r="AH387" s="97"/>
      <c r="AI387" s="72"/>
      <c r="AJ387" s="72"/>
      <c r="AK387" s="72"/>
      <c r="AL387" s="72"/>
      <c r="AM387" s="72"/>
      <c r="AN387" s="72"/>
      <c r="AO387" s="92"/>
      <c r="AP387" s="102"/>
      <c r="AQ387" s="72"/>
    </row>
    <row r="388" spans="1:43">
      <c r="A388" s="14" t="str">
        <f>'data organization'!S389</f>
        <v>386:17:1.7:HS</v>
      </c>
      <c r="B388">
        <v>6.8219995498657227</v>
      </c>
      <c r="C388">
        <v>6.8319997787475586</v>
      </c>
      <c r="D388">
        <v>6.8219995498657227</v>
      </c>
      <c r="E388">
        <v>6.8219995498657227</v>
      </c>
      <c r="F388">
        <v>6.8219995498657227</v>
      </c>
      <c r="G388">
        <v>6.8219995498657227</v>
      </c>
      <c r="H388">
        <v>6.8119978904724121</v>
      </c>
      <c r="I388">
        <v>6.8219995498657227</v>
      </c>
      <c r="J388">
        <v>6.8319997787475586</v>
      </c>
      <c r="K388">
        <v>6.8219995498657227</v>
      </c>
      <c r="L388">
        <v>6.8219995498657227</v>
      </c>
      <c r="M388">
        <v>6.8219995498657227</v>
      </c>
      <c r="N388">
        <v>6.8219995498657227</v>
      </c>
      <c r="O388">
        <v>6.8219995498657227</v>
      </c>
      <c r="P388">
        <v>6.8219995498657227</v>
      </c>
      <c r="Q388">
        <v>6.8119978904724121</v>
      </c>
      <c r="R388">
        <v>6.8119978904724121</v>
      </c>
      <c r="S388">
        <v>6.8289995193481445</v>
      </c>
      <c r="T388">
        <v>6.8319997787475586</v>
      </c>
      <c r="U388">
        <v>6.8219995498657227</v>
      </c>
      <c r="V388">
        <v>6.8219995498657227</v>
      </c>
      <c r="W388">
        <v>6.8219995498657227</v>
      </c>
      <c r="X388">
        <v>6.8264999389648437</v>
      </c>
      <c r="Y388"/>
      <c r="Z388">
        <v>6.8219995498657227</v>
      </c>
      <c r="AA388">
        <v>6.8219995498657227</v>
      </c>
      <c r="AB388">
        <v>6.8219995498657227</v>
      </c>
      <c r="AC388">
        <v>6.8319997787475586</v>
      </c>
      <c r="AD388">
        <v>6.8319997787475586</v>
      </c>
      <c r="AE388">
        <v>6.8319997787475586</v>
      </c>
      <c r="AF388">
        <v>6.8319997787475586</v>
      </c>
      <c r="AG388">
        <v>6.8319997787475586</v>
      </c>
      <c r="AH388" s="97"/>
      <c r="AI388" s="72"/>
      <c r="AJ388" s="72"/>
      <c r="AK388" s="72"/>
      <c r="AL388" s="72"/>
      <c r="AM388" s="72"/>
      <c r="AN388" s="72"/>
      <c r="AO388" s="92"/>
      <c r="AP388" s="102"/>
      <c r="AQ388" s="72"/>
    </row>
    <row r="389" spans="1:43">
      <c r="A389" s="14" t="str">
        <f>'data organization'!S390</f>
        <v>387:17:1.68:HI</v>
      </c>
      <c r="B389">
        <v>6.6820001602172852</v>
      </c>
      <c r="C389">
        <v>6.6920003890991211</v>
      </c>
      <c r="D389">
        <v>6.6820001602172852</v>
      </c>
      <c r="E389">
        <v>6.6820001602172852</v>
      </c>
      <c r="F389">
        <v>6.6820001602172852</v>
      </c>
      <c r="G389">
        <v>6.6820001602172852</v>
      </c>
      <c r="H389">
        <v>6.6820001602172852</v>
      </c>
      <c r="I389">
        <v>6.6820001602172852</v>
      </c>
      <c r="J389">
        <v>6.6920003890991211</v>
      </c>
      <c r="K389">
        <v>6.6910004615783691</v>
      </c>
      <c r="L389">
        <v>6.6820001602172852</v>
      </c>
      <c r="M389">
        <v>6.6920003890991211</v>
      </c>
      <c r="N389">
        <v>6.6820001602172852</v>
      </c>
      <c r="O389">
        <v>6.6820001602172852</v>
      </c>
      <c r="P389">
        <v>6.6820001602172852</v>
      </c>
      <c r="Q389">
        <v>6.6820001602172852</v>
      </c>
      <c r="R389">
        <v>6.6820001602172852</v>
      </c>
      <c r="S389">
        <v>6.6920003890991211</v>
      </c>
      <c r="T389">
        <v>6.703000545501709</v>
      </c>
      <c r="U389">
        <v>6.6820001602172852</v>
      </c>
      <c r="V389">
        <v>6.6820001602172852</v>
      </c>
      <c r="W389">
        <v>6.684999942779541</v>
      </c>
      <c r="X389">
        <v>6.6985006332397461</v>
      </c>
      <c r="Y389"/>
      <c r="Z389">
        <v>6.6885004043579102</v>
      </c>
      <c r="AA389">
        <v>6.6820001602172852</v>
      </c>
      <c r="AB389">
        <v>6.6920003890991211</v>
      </c>
      <c r="AC389">
        <v>6.6920003890991211</v>
      </c>
      <c r="AD389">
        <v>6.6920003890991211</v>
      </c>
      <c r="AE389">
        <v>6.6920003890991211</v>
      </c>
      <c r="AF389">
        <v>6.6920003890991211</v>
      </c>
      <c r="AG389">
        <v>6.6920003890991211</v>
      </c>
      <c r="AH389" s="97">
        <f t="shared" ref="AH389" si="741">AH386-0.02</f>
        <v>1.6799999999999984</v>
      </c>
      <c r="AI389" s="72">
        <f t="shared" ref="AI389" si="742">STDEV(B389:AG389)</f>
        <v>5.9456360139102486E-3</v>
      </c>
      <c r="AJ389" s="72">
        <f t="shared" si="582"/>
        <v>6.6781140763638129</v>
      </c>
      <c r="AK389" s="72">
        <f t="shared" ref="AK389" si="743">AVERAGE(B389:AG389)</f>
        <v>6.6870325303846787</v>
      </c>
      <c r="AL389" s="72">
        <f t="shared" ref="AL389" si="744">AK389+1.5*AI389</f>
        <v>6.6959509844055445</v>
      </c>
      <c r="AM389" s="72">
        <f>AK389-AK392</f>
        <v>0.13570927035423974</v>
      </c>
      <c r="AN389" s="72">
        <f t="shared" ref="AN389" si="745">AK389/AK731</f>
        <v>4.1166088532431795</v>
      </c>
      <c r="AO389" s="92">
        <f t="shared" ref="AO389" si="746">AN389/AO$1-1</f>
        <v>1.3162331864902121E-3</v>
      </c>
      <c r="AP389" s="102">
        <f t="shared" ref="AP389" si="747">AI389/AK389</f>
        <v>8.8912921941000634E-4</v>
      </c>
      <c r="AQ389" s="72">
        <f t="shared" ref="AQ389" si="748">MAX(B389:AG391)-MIN(B389:AG391)</f>
        <v>2.1000385284423828E-2</v>
      </c>
    </row>
    <row r="390" spans="1:43">
      <c r="A390" s="14" t="str">
        <f>'data organization'!S391</f>
        <v>388:17:1.68:LO</v>
      </c>
      <c r="B390">
        <v>6.6820001602172852</v>
      </c>
      <c r="C390">
        <v>6.6920003890991211</v>
      </c>
      <c r="D390">
        <v>6.6820001602172852</v>
      </c>
      <c r="E390">
        <v>6.6820001602172852</v>
      </c>
      <c r="F390">
        <v>6.6820001602172852</v>
      </c>
      <c r="G390">
        <v>6.6820001602172852</v>
      </c>
      <c r="H390">
        <v>6.6820001602172852</v>
      </c>
      <c r="I390">
        <v>6.6820001602172852</v>
      </c>
      <c r="J390">
        <v>6.6920003890991211</v>
      </c>
      <c r="K390">
        <v>6.6910004615783691</v>
      </c>
      <c r="L390">
        <v>6.6820001602172852</v>
      </c>
      <c r="M390">
        <v>6.6920003890991211</v>
      </c>
      <c r="N390">
        <v>6.6820001602172852</v>
      </c>
      <c r="O390">
        <v>6.6820001602172852</v>
      </c>
      <c r="P390">
        <v>6.6820001602172852</v>
      </c>
      <c r="Q390">
        <v>6.6820001602172852</v>
      </c>
      <c r="R390">
        <v>6.6820001602172852</v>
      </c>
      <c r="S390">
        <v>6.6920003890991211</v>
      </c>
      <c r="T390">
        <v>6.703000545501709</v>
      </c>
      <c r="U390">
        <v>6.6820001602172852</v>
      </c>
      <c r="V390">
        <v>6.6820001602172852</v>
      </c>
      <c r="W390">
        <v>6.684999942779541</v>
      </c>
      <c r="X390">
        <v>6.6985006332397461</v>
      </c>
      <c r="Y390"/>
      <c r="Z390">
        <v>6.6885004043579102</v>
      </c>
      <c r="AA390">
        <v>6.6820001602172852</v>
      </c>
      <c r="AB390">
        <v>6.6920003890991211</v>
      </c>
      <c r="AC390">
        <v>6.6920003890991211</v>
      </c>
      <c r="AD390">
        <v>6.6920003890991211</v>
      </c>
      <c r="AE390">
        <v>6.6920003890991211</v>
      </c>
      <c r="AF390">
        <v>6.6920003890991211</v>
      </c>
      <c r="AG390">
        <v>6.6920003890991211</v>
      </c>
      <c r="AH390" s="97"/>
      <c r="AI390" s="72"/>
      <c r="AJ390" s="72"/>
      <c r="AK390" s="72"/>
      <c r="AL390" s="72"/>
      <c r="AM390" s="72"/>
      <c r="AN390" s="72"/>
      <c r="AO390" s="92"/>
      <c r="AP390" s="102"/>
      <c r="AQ390" s="72"/>
    </row>
    <row r="391" spans="1:43">
      <c r="A391" s="14" t="str">
        <f>'data organization'!S392</f>
        <v>389:17:1.68:HS</v>
      </c>
      <c r="B391">
        <v>6.6820001602172852</v>
      </c>
      <c r="C391">
        <v>6.6920003890991211</v>
      </c>
      <c r="D391">
        <v>6.6820001602172852</v>
      </c>
      <c r="E391">
        <v>6.6820001602172852</v>
      </c>
      <c r="F391">
        <v>6.6820001602172852</v>
      </c>
      <c r="G391">
        <v>6.6820001602172852</v>
      </c>
      <c r="H391">
        <v>6.6820001602172852</v>
      </c>
      <c r="I391">
        <v>6.6820001602172852</v>
      </c>
      <c r="J391">
        <v>6.6920003890991211</v>
      </c>
      <c r="K391">
        <v>6.6910004615783691</v>
      </c>
      <c r="L391">
        <v>6.6820001602172852</v>
      </c>
      <c r="M391">
        <v>6.6920003890991211</v>
      </c>
      <c r="N391">
        <v>6.6820001602172852</v>
      </c>
      <c r="O391">
        <v>6.6820001602172852</v>
      </c>
      <c r="P391">
        <v>6.6820001602172852</v>
      </c>
      <c r="Q391">
        <v>6.6820001602172852</v>
      </c>
      <c r="R391">
        <v>6.6820001602172852</v>
      </c>
      <c r="S391">
        <v>6.6920003890991211</v>
      </c>
      <c r="T391">
        <v>6.703000545501709</v>
      </c>
      <c r="U391">
        <v>6.6820001602172852</v>
      </c>
      <c r="V391">
        <v>6.6820001602172852</v>
      </c>
      <c r="W391">
        <v>6.684999942779541</v>
      </c>
      <c r="X391">
        <v>6.6985006332397461</v>
      </c>
      <c r="Y391"/>
      <c r="Z391">
        <v>6.6885004043579102</v>
      </c>
      <c r="AA391">
        <v>6.6820001602172852</v>
      </c>
      <c r="AB391">
        <v>6.6920003890991211</v>
      </c>
      <c r="AC391">
        <v>6.6920003890991211</v>
      </c>
      <c r="AD391">
        <v>6.6920003890991211</v>
      </c>
      <c r="AE391">
        <v>6.6920003890991211</v>
      </c>
      <c r="AF391">
        <v>6.6920003890991211</v>
      </c>
      <c r="AG391">
        <v>6.6920003890991211</v>
      </c>
      <c r="AH391" s="97"/>
      <c r="AI391" s="72"/>
      <c r="AJ391" s="72"/>
      <c r="AK391" s="72"/>
      <c r="AL391" s="72"/>
      <c r="AM391" s="72"/>
      <c r="AN391" s="72"/>
      <c r="AO391" s="92"/>
      <c r="AP391" s="102"/>
      <c r="AQ391" s="72"/>
    </row>
    <row r="392" spans="1:43">
      <c r="A392" s="14" t="str">
        <f>'data organization'!S393</f>
        <v>390:17:1.66:HI</v>
      </c>
      <c r="B392">
        <v>6.5520009994506836</v>
      </c>
      <c r="C392">
        <v>6.5619978904724121</v>
      </c>
      <c r="D392">
        <v>6.5419998168945313</v>
      </c>
      <c r="E392">
        <v>6.5500016212463379</v>
      </c>
      <c r="F392">
        <v>6.5520009994506836</v>
      </c>
      <c r="G392">
        <v>6.5520009994506836</v>
      </c>
      <c r="H392">
        <v>6.5419998168945313</v>
      </c>
      <c r="I392">
        <v>6.5480012893676758</v>
      </c>
      <c r="J392">
        <v>6.5520009994506836</v>
      </c>
      <c r="K392">
        <v>6.5520009994506836</v>
      </c>
      <c r="L392">
        <v>6.5455002784729004</v>
      </c>
      <c r="M392">
        <v>6.5520009994506836</v>
      </c>
      <c r="N392">
        <v>6.5520009994506836</v>
      </c>
      <c r="O392">
        <v>6.5520009994506836</v>
      </c>
      <c r="P392">
        <v>6.5520009994506836</v>
      </c>
      <c r="Q392">
        <v>6.5419998168945313</v>
      </c>
      <c r="R392">
        <v>6.5419998168945313</v>
      </c>
      <c r="S392">
        <v>6.5660009384155273</v>
      </c>
      <c r="T392">
        <v>6.5520009994506836</v>
      </c>
      <c r="U392">
        <v>6.5520009994506836</v>
      </c>
      <c r="V392">
        <v>6.5520009994506836</v>
      </c>
      <c r="W392">
        <v>6.5520009994506836</v>
      </c>
      <c r="X392">
        <v>6.5520009994506836</v>
      </c>
      <c r="Y392"/>
      <c r="Z392">
        <v>6.5520009994506836</v>
      </c>
      <c r="AA392">
        <v>6.5520009994506836</v>
      </c>
      <c r="AB392">
        <v>6.5520009994506836</v>
      </c>
      <c r="AC392">
        <v>6.5520009994506836</v>
      </c>
      <c r="AD392">
        <v>6.5520009994506836</v>
      </c>
      <c r="AE392">
        <v>6.5520009994506836</v>
      </c>
      <c r="AF392">
        <v>6.5520009994506836</v>
      </c>
      <c r="AG392">
        <v>6.5594987869262695</v>
      </c>
      <c r="AH392" s="97">
        <f t="shared" ref="AH392" si="749">AH389-0.02</f>
        <v>1.6599999999999984</v>
      </c>
      <c r="AI392" s="72">
        <f t="shared" ref="AI392" si="750">STDEV(B392:AG392)</f>
        <v>5.1648261120887584E-3</v>
      </c>
      <c r="AJ392" s="72">
        <f t="shared" si="582"/>
        <v>6.5435760208623055</v>
      </c>
      <c r="AK392" s="72">
        <f t="shared" ref="AK392" si="751">AVERAGE(B392:AG392)</f>
        <v>6.551323260030439</v>
      </c>
      <c r="AL392" s="72">
        <f t="shared" ref="AL392" si="752">AK392+1.5*AI392</f>
        <v>6.5590704991985724</v>
      </c>
      <c r="AM392" s="72">
        <f>AK392-AK395</f>
        <v>0.13509738060735899</v>
      </c>
      <c r="AN392" s="72">
        <f t="shared" ref="AN392" si="753">AK392/AK734</f>
        <v>4.1151537062361543</v>
      </c>
      <c r="AO392" s="92">
        <f t="shared" ref="AO392" si="754">AN392/AO$1-1</f>
        <v>9.6228595182412668E-4</v>
      </c>
      <c r="AP392" s="102">
        <f t="shared" ref="AP392" si="755">AI392/AK392</f>
        <v>7.8836380179853332E-4</v>
      </c>
      <c r="AQ392" s="72">
        <f t="shared" ref="AQ392" si="756">MAX(B392:AG394)-MIN(B392:AG394)</f>
        <v>2.4001121520996094E-2</v>
      </c>
    </row>
    <row r="393" spans="1:43">
      <c r="A393" s="14" t="str">
        <f>'data organization'!S394</f>
        <v>391:17:1.66:LO</v>
      </c>
      <c r="B393">
        <v>6.5520009994506836</v>
      </c>
      <c r="C393">
        <v>6.5619978904724121</v>
      </c>
      <c r="D393">
        <v>6.5419998168945313</v>
      </c>
      <c r="E393">
        <v>6.5500016212463379</v>
      </c>
      <c r="F393">
        <v>6.5520009994506836</v>
      </c>
      <c r="G393">
        <v>6.5520009994506836</v>
      </c>
      <c r="H393">
        <v>6.5419998168945313</v>
      </c>
      <c r="I393">
        <v>6.5480012893676758</v>
      </c>
      <c r="J393">
        <v>6.5520009994506836</v>
      </c>
      <c r="K393">
        <v>6.5520009994506836</v>
      </c>
      <c r="L393">
        <v>6.5455002784729004</v>
      </c>
      <c r="M393">
        <v>6.5520009994506836</v>
      </c>
      <c r="N393">
        <v>6.5520009994506836</v>
      </c>
      <c r="O393">
        <v>6.5520009994506836</v>
      </c>
      <c r="P393">
        <v>6.5520009994506836</v>
      </c>
      <c r="Q393">
        <v>6.5419998168945313</v>
      </c>
      <c r="R393">
        <v>6.5419998168945313</v>
      </c>
      <c r="S393">
        <v>6.5660009384155273</v>
      </c>
      <c r="T393">
        <v>6.5520009994506836</v>
      </c>
      <c r="U393">
        <v>6.5520009994506836</v>
      </c>
      <c r="V393">
        <v>6.5520009994506836</v>
      </c>
      <c r="W393">
        <v>6.5520009994506836</v>
      </c>
      <c r="X393">
        <v>6.5520009994506836</v>
      </c>
      <c r="Y393"/>
      <c r="Z393">
        <v>6.5520009994506836</v>
      </c>
      <c r="AA393">
        <v>6.5520009994506836</v>
      </c>
      <c r="AB393">
        <v>6.5520009994506836</v>
      </c>
      <c r="AC393">
        <v>6.5520009994506836</v>
      </c>
      <c r="AD393">
        <v>6.5520009994506836</v>
      </c>
      <c r="AE393">
        <v>6.5520009994506836</v>
      </c>
      <c r="AF393">
        <v>6.5520009994506836</v>
      </c>
      <c r="AG393">
        <v>6.5594987869262695</v>
      </c>
      <c r="AH393" s="97"/>
      <c r="AI393" s="72"/>
      <c r="AJ393" s="72"/>
      <c r="AK393" s="72"/>
      <c r="AL393" s="72"/>
      <c r="AM393" s="72"/>
      <c r="AN393" s="72"/>
      <c r="AO393" s="92"/>
      <c r="AP393" s="102"/>
      <c r="AQ393" s="72"/>
    </row>
    <row r="394" spans="1:43">
      <c r="A394" s="14" t="str">
        <f>'data organization'!S395</f>
        <v>392:17:1.66:HS</v>
      </c>
      <c r="B394">
        <v>6.5520009994506836</v>
      </c>
      <c r="C394">
        <v>6.5619978904724121</v>
      </c>
      <c r="D394">
        <v>6.5419998168945313</v>
      </c>
      <c r="E394">
        <v>6.5500016212463379</v>
      </c>
      <c r="F394">
        <v>6.5520009994506836</v>
      </c>
      <c r="G394">
        <v>6.5520009994506836</v>
      </c>
      <c r="H394">
        <v>6.5419998168945313</v>
      </c>
      <c r="I394">
        <v>6.5480012893676758</v>
      </c>
      <c r="J394">
        <v>6.5520009994506836</v>
      </c>
      <c r="K394">
        <v>6.5520009994506836</v>
      </c>
      <c r="L394">
        <v>6.5455002784729004</v>
      </c>
      <c r="M394">
        <v>6.5520009994506836</v>
      </c>
      <c r="N394">
        <v>6.5520009994506836</v>
      </c>
      <c r="O394">
        <v>6.5520009994506836</v>
      </c>
      <c r="P394">
        <v>6.5520009994506836</v>
      </c>
      <c r="Q394">
        <v>6.5419998168945313</v>
      </c>
      <c r="R394">
        <v>6.5419998168945313</v>
      </c>
      <c r="S394">
        <v>6.5660009384155273</v>
      </c>
      <c r="T394">
        <v>6.5520009994506836</v>
      </c>
      <c r="U394">
        <v>6.5520009994506836</v>
      </c>
      <c r="V394">
        <v>6.5520009994506836</v>
      </c>
      <c r="W394">
        <v>6.5520009994506836</v>
      </c>
      <c r="X394">
        <v>6.5520009994506836</v>
      </c>
      <c r="Y394"/>
      <c r="Z394">
        <v>6.5520009994506836</v>
      </c>
      <c r="AA394">
        <v>6.5520009994506836</v>
      </c>
      <c r="AB394">
        <v>6.5520009994506836</v>
      </c>
      <c r="AC394">
        <v>6.5520009994506836</v>
      </c>
      <c r="AD394">
        <v>6.5520009994506836</v>
      </c>
      <c r="AE394">
        <v>6.5520009994506836</v>
      </c>
      <c r="AF394">
        <v>6.5520009994506836</v>
      </c>
      <c r="AG394">
        <v>6.5594987869262695</v>
      </c>
      <c r="AH394" s="97"/>
      <c r="AI394" s="72"/>
      <c r="AJ394" s="72"/>
      <c r="AK394" s="72"/>
      <c r="AL394" s="72"/>
      <c r="AM394" s="72"/>
      <c r="AN394" s="72"/>
      <c r="AO394" s="92"/>
      <c r="AP394" s="102"/>
      <c r="AQ394" s="72"/>
    </row>
    <row r="395" spans="1:43">
      <c r="A395" s="14" t="str">
        <f>'data organization'!S396</f>
        <v>393:17:1.64:HI</v>
      </c>
      <c r="B395">
        <v>6.4120011329650879</v>
      </c>
      <c r="C395">
        <v>6.4219985008239746</v>
      </c>
      <c r="D395">
        <v>6.4120011329650879</v>
      </c>
      <c r="E395">
        <v>6.4120011329650879</v>
      </c>
      <c r="F395">
        <v>6.4120011329650879</v>
      </c>
      <c r="G395">
        <v>6.4120011329650879</v>
      </c>
      <c r="H395">
        <v>6.4120011329650879</v>
      </c>
      <c r="I395">
        <v>6.4120011329650879</v>
      </c>
      <c r="J395">
        <v>6.4219985008239746</v>
      </c>
      <c r="K395">
        <v>6.420499324798584</v>
      </c>
      <c r="L395">
        <v>6.4120011329650879</v>
      </c>
      <c r="M395">
        <v>6.4219985008239746</v>
      </c>
      <c r="N395">
        <v>6.4120011329650879</v>
      </c>
      <c r="O395">
        <v>6.4120011329650879</v>
      </c>
      <c r="P395">
        <v>6.4120011329650879</v>
      </c>
      <c r="Q395">
        <v>6.4120011329650879</v>
      </c>
      <c r="R395">
        <v>6.4120011329650879</v>
      </c>
      <c r="S395">
        <v>6.4144997596740723</v>
      </c>
      <c r="T395">
        <v>6.4219985008239746</v>
      </c>
      <c r="U395">
        <v>6.4120011329650879</v>
      </c>
      <c r="V395">
        <v>6.4120011329650879</v>
      </c>
      <c r="W395">
        <v>6.4145011901855469</v>
      </c>
      <c r="X395">
        <v>6.4234986305236816</v>
      </c>
      <c r="Y395"/>
      <c r="Z395">
        <v>6.4180002212524414</v>
      </c>
      <c r="AA395">
        <v>6.4120011329650879</v>
      </c>
      <c r="AB395">
        <v>6.4219985008239746</v>
      </c>
      <c r="AC395">
        <v>6.4219985008239746</v>
      </c>
      <c r="AD395">
        <v>6.4219985008239746</v>
      </c>
      <c r="AE395">
        <v>6.4219985008239746</v>
      </c>
      <c r="AF395">
        <v>6.4219985008239746</v>
      </c>
      <c r="AG395">
        <v>6.4219985008239746</v>
      </c>
      <c r="AH395" s="97">
        <f t="shared" ref="AH395" si="757">AH392-0.02</f>
        <v>1.6399999999999983</v>
      </c>
      <c r="AI395" s="72">
        <f t="shared" ref="AI395" si="758">STDEV(B395:AG395)</f>
        <v>4.8272313519582208E-3</v>
      </c>
      <c r="AJ395" s="72">
        <f t="shared" ref="AJ395:AJ458" si="759">AK395-1.5*AI395</f>
        <v>6.4089850323951429</v>
      </c>
      <c r="AK395" s="72">
        <f t="shared" ref="AK395" si="760">AVERAGE(B395:AG395)</f>
        <v>6.41622587942308</v>
      </c>
      <c r="AL395" s="72">
        <f t="shared" ref="AL395" si="761">AK395+1.5*AI395</f>
        <v>6.423466726451017</v>
      </c>
      <c r="AM395" s="72">
        <f>AK395-AK398</f>
        <v>0.13043617433117305</v>
      </c>
      <c r="AN395" s="72">
        <f t="shared" ref="AN395" si="762">AK395/AK737</f>
        <v>4.1071472780904843</v>
      </c>
      <c r="AO395" s="92">
        <f t="shared" ref="AO395" si="763">AN395/AO$1-1</f>
        <v>-9.8518264621483276E-4</v>
      </c>
      <c r="AP395" s="102">
        <f t="shared" ref="AP395" si="764">AI395/AK395</f>
        <v>7.5234747695513879E-4</v>
      </c>
      <c r="AQ395" s="72">
        <f t="shared" ref="AQ395" si="765">MAX(B395:AG397)-MIN(B395:AG397)</f>
        <v>1.149749755859375E-2</v>
      </c>
    </row>
    <row r="396" spans="1:43">
      <c r="A396" s="14" t="str">
        <f>'data organization'!S397</f>
        <v>394:17:1.64:LO</v>
      </c>
      <c r="B396">
        <v>6.4120011329650879</v>
      </c>
      <c r="C396">
        <v>6.4219985008239746</v>
      </c>
      <c r="D396">
        <v>6.4120011329650879</v>
      </c>
      <c r="E396">
        <v>6.4120011329650879</v>
      </c>
      <c r="F396">
        <v>6.4120011329650879</v>
      </c>
      <c r="G396">
        <v>6.4120011329650879</v>
      </c>
      <c r="H396">
        <v>6.4120011329650879</v>
      </c>
      <c r="I396">
        <v>6.4120011329650879</v>
      </c>
      <c r="J396">
        <v>6.4219985008239746</v>
      </c>
      <c r="K396">
        <v>6.420499324798584</v>
      </c>
      <c r="L396">
        <v>6.4120011329650879</v>
      </c>
      <c r="M396">
        <v>6.4219985008239746</v>
      </c>
      <c r="N396">
        <v>6.4120011329650879</v>
      </c>
      <c r="O396">
        <v>6.4120011329650879</v>
      </c>
      <c r="P396">
        <v>6.4120011329650879</v>
      </c>
      <c r="Q396">
        <v>6.4120011329650879</v>
      </c>
      <c r="R396">
        <v>6.4120011329650879</v>
      </c>
      <c r="S396">
        <v>6.4144997596740723</v>
      </c>
      <c r="T396">
        <v>6.4219985008239746</v>
      </c>
      <c r="U396">
        <v>6.4120011329650879</v>
      </c>
      <c r="V396">
        <v>6.4120011329650879</v>
      </c>
      <c r="W396">
        <v>6.4145011901855469</v>
      </c>
      <c r="X396">
        <v>6.4234986305236816</v>
      </c>
      <c r="Y396"/>
      <c r="Z396">
        <v>6.4180002212524414</v>
      </c>
      <c r="AA396">
        <v>6.4120011329650879</v>
      </c>
      <c r="AB396">
        <v>6.4219985008239746</v>
      </c>
      <c r="AC396">
        <v>6.4219985008239746</v>
      </c>
      <c r="AD396">
        <v>6.4219985008239746</v>
      </c>
      <c r="AE396">
        <v>6.4219985008239746</v>
      </c>
      <c r="AF396">
        <v>6.4219985008239746</v>
      </c>
      <c r="AG396">
        <v>6.4219985008239746</v>
      </c>
      <c r="AH396" s="97"/>
      <c r="AI396" s="72"/>
      <c r="AJ396" s="72"/>
      <c r="AK396" s="72"/>
      <c r="AL396" s="72"/>
      <c r="AM396" s="72"/>
      <c r="AN396" s="72"/>
      <c r="AO396" s="92"/>
      <c r="AP396" s="102"/>
      <c r="AQ396" s="72"/>
    </row>
    <row r="397" spans="1:43">
      <c r="A397" s="14" t="str">
        <f>'data organization'!S398</f>
        <v>395:17:1.64:HS</v>
      </c>
      <c r="B397">
        <v>6.4120011329650879</v>
      </c>
      <c r="C397">
        <v>6.4219985008239746</v>
      </c>
      <c r="D397">
        <v>6.4120011329650879</v>
      </c>
      <c r="E397">
        <v>6.4120011329650879</v>
      </c>
      <c r="F397">
        <v>6.4120011329650879</v>
      </c>
      <c r="G397">
        <v>6.4120011329650879</v>
      </c>
      <c r="H397">
        <v>6.4120011329650879</v>
      </c>
      <c r="I397">
        <v>6.4120011329650879</v>
      </c>
      <c r="J397">
        <v>6.4219985008239746</v>
      </c>
      <c r="K397">
        <v>6.420499324798584</v>
      </c>
      <c r="L397">
        <v>6.4120011329650879</v>
      </c>
      <c r="M397">
        <v>6.4219985008239746</v>
      </c>
      <c r="N397">
        <v>6.4120011329650879</v>
      </c>
      <c r="O397">
        <v>6.4120011329650879</v>
      </c>
      <c r="P397">
        <v>6.4120011329650879</v>
      </c>
      <c r="Q397">
        <v>6.4120011329650879</v>
      </c>
      <c r="R397">
        <v>6.4120011329650879</v>
      </c>
      <c r="S397">
        <v>6.4144997596740723</v>
      </c>
      <c r="T397">
        <v>6.4219985008239746</v>
      </c>
      <c r="U397">
        <v>6.4120011329650879</v>
      </c>
      <c r="V397">
        <v>6.4120011329650879</v>
      </c>
      <c r="W397">
        <v>6.4145011901855469</v>
      </c>
      <c r="X397">
        <v>6.4234986305236816</v>
      </c>
      <c r="Y397"/>
      <c r="Z397">
        <v>6.4180002212524414</v>
      </c>
      <c r="AA397">
        <v>6.4120011329650879</v>
      </c>
      <c r="AB397">
        <v>6.4219985008239746</v>
      </c>
      <c r="AC397">
        <v>6.4219985008239746</v>
      </c>
      <c r="AD397">
        <v>6.4219985008239746</v>
      </c>
      <c r="AE397">
        <v>6.4219985008239746</v>
      </c>
      <c r="AF397">
        <v>6.4219985008239746</v>
      </c>
      <c r="AG397">
        <v>6.4219985008239746</v>
      </c>
      <c r="AH397" s="97"/>
      <c r="AI397" s="72"/>
      <c r="AJ397" s="72"/>
      <c r="AK397" s="72"/>
      <c r="AL397" s="72"/>
      <c r="AM397" s="72"/>
      <c r="AN397" s="72"/>
      <c r="AO397" s="92"/>
      <c r="AP397" s="102"/>
      <c r="AQ397" s="72"/>
    </row>
    <row r="398" spans="1:43">
      <c r="A398" s="14" t="str">
        <f>'data organization'!S399</f>
        <v>396:17:1.62:HI</v>
      </c>
      <c r="B398">
        <v>6.2819991111755371</v>
      </c>
      <c r="C398">
        <v>6.2919998168945313</v>
      </c>
      <c r="D398">
        <v>6.2819991111755371</v>
      </c>
      <c r="E398">
        <v>6.2819991111755371</v>
      </c>
      <c r="F398">
        <v>6.2819991111755371</v>
      </c>
      <c r="G398">
        <v>6.2819991111755371</v>
      </c>
      <c r="H398">
        <v>6.2819991111755371</v>
      </c>
      <c r="I398">
        <v>6.2819991111755371</v>
      </c>
      <c r="J398">
        <v>6.2919998168945313</v>
      </c>
      <c r="K398">
        <v>6.2869997024536133</v>
      </c>
      <c r="L398">
        <v>6.2819991111755371</v>
      </c>
      <c r="M398">
        <v>6.2919998168945313</v>
      </c>
      <c r="N398">
        <v>6.2819991111755371</v>
      </c>
      <c r="O398">
        <v>6.2819991111755371</v>
      </c>
      <c r="P398">
        <v>6.2819991111755371</v>
      </c>
      <c r="Q398">
        <v>6.2769994735717773</v>
      </c>
      <c r="R398">
        <v>6.2819991111755371</v>
      </c>
      <c r="S398">
        <v>6.287999153137207</v>
      </c>
      <c r="T398">
        <v>6.298499584197998</v>
      </c>
      <c r="U398">
        <v>6.2819991111755371</v>
      </c>
      <c r="V398">
        <v>6.2819991111755371</v>
      </c>
      <c r="W398">
        <v>6.2819991111755371</v>
      </c>
      <c r="X398">
        <v>6.2819991111755371</v>
      </c>
      <c r="Y398"/>
      <c r="Z398">
        <v>6.2869997024536133</v>
      </c>
      <c r="AA398">
        <v>6.2819991111755371</v>
      </c>
      <c r="AB398">
        <v>6.2919998168945313</v>
      </c>
      <c r="AC398">
        <v>6.2919998168945313</v>
      </c>
      <c r="AD398">
        <v>6.2919998168945313</v>
      </c>
      <c r="AE398">
        <v>6.2919998168945313</v>
      </c>
      <c r="AF398">
        <v>6.2919998168945313</v>
      </c>
      <c r="AG398">
        <v>6.2919998168945313</v>
      </c>
      <c r="AH398" s="97">
        <f t="shared" ref="AH398" si="766">AH395-0.02</f>
        <v>1.6199999999999983</v>
      </c>
      <c r="AI398" s="72">
        <f t="shared" ref="AI398" si="767">STDEV(B398:AG398)</f>
        <v>5.2851196152791961E-3</v>
      </c>
      <c r="AJ398" s="72">
        <f t="shared" si="759"/>
        <v>6.2778620256689885</v>
      </c>
      <c r="AK398" s="72">
        <f t="shared" ref="AK398" si="768">AVERAGE(B398:AG398)</f>
        <v>6.2857897050919069</v>
      </c>
      <c r="AL398" s="72">
        <f t="shared" ref="AL398" si="769">AK398+1.5*AI398</f>
        <v>6.2937173845148253</v>
      </c>
      <c r="AM398" s="72">
        <f>AK398-AK401</f>
        <v>0.12853108682940029</v>
      </c>
      <c r="AN398" s="72">
        <f t="shared" ref="AN398" si="770">AK398/AK740</f>
        <v>4.1032558736881226</v>
      </c>
      <c r="AO398" s="92">
        <f t="shared" ref="AO398" si="771">AN398/AO$1-1</f>
        <v>-1.9317205702413798E-3</v>
      </c>
      <c r="AP398" s="102">
        <f t="shared" ref="AP398" si="772">AI398/AK398</f>
        <v>8.4080439582601661E-4</v>
      </c>
      <c r="AQ398" s="72">
        <f t="shared" ref="AQ398" si="773">MAX(B398:AG400)-MIN(B398:AG400)</f>
        <v>2.1500110626220703E-2</v>
      </c>
    </row>
    <row r="399" spans="1:43">
      <c r="A399" s="14" t="str">
        <f>'data organization'!S400</f>
        <v>397:17:1.62:LO</v>
      </c>
      <c r="B399">
        <v>6.2819991111755371</v>
      </c>
      <c r="C399">
        <v>6.2919998168945313</v>
      </c>
      <c r="D399">
        <v>6.2819991111755371</v>
      </c>
      <c r="E399">
        <v>6.2819991111755371</v>
      </c>
      <c r="F399">
        <v>6.2819991111755371</v>
      </c>
      <c r="G399">
        <v>6.2819991111755371</v>
      </c>
      <c r="H399">
        <v>6.2819991111755371</v>
      </c>
      <c r="I399">
        <v>6.2819991111755371</v>
      </c>
      <c r="J399">
        <v>6.2919998168945313</v>
      </c>
      <c r="K399">
        <v>6.2869997024536133</v>
      </c>
      <c r="L399">
        <v>6.2819991111755371</v>
      </c>
      <c r="M399">
        <v>6.2919998168945313</v>
      </c>
      <c r="N399">
        <v>6.2819991111755371</v>
      </c>
      <c r="O399">
        <v>6.2819991111755371</v>
      </c>
      <c r="P399">
        <v>6.2819991111755371</v>
      </c>
      <c r="Q399">
        <v>6.2769994735717773</v>
      </c>
      <c r="R399">
        <v>6.2819991111755371</v>
      </c>
      <c r="S399">
        <v>6.287999153137207</v>
      </c>
      <c r="T399">
        <v>6.298499584197998</v>
      </c>
      <c r="U399">
        <v>6.2819991111755371</v>
      </c>
      <c r="V399">
        <v>6.2819991111755371</v>
      </c>
      <c r="W399">
        <v>6.2819991111755371</v>
      </c>
      <c r="X399">
        <v>6.2819991111755371</v>
      </c>
      <c r="Y399"/>
      <c r="Z399">
        <v>6.2869997024536133</v>
      </c>
      <c r="AA399">
        <v>6.2819991111755371</v>
      </c>
      <c r="AB399">
        <v>6.2919998168945313</v>
      </c>
      <c r="AC399">
        <v>6.2919998168945313</v>
      </c>
      <c r="AD399">
        <v>6.2919998168945313</v>
      </c>
      <c r="AE399">
        <v>6.2919998168945313</v>
      </c>
      <c r="AF399">
        <v>6.2919998168945313</v>
      </c>
      <c r="AG399">
        <v>6.2919998168945313</v>
      </c>
      <c r="AH399" s="97"/>
      <c r="AI399" s="72"/>
      <c r="AJ399" s="72"/>
      <c r="AK399" s="72"/>
      <c r="AL399" s="72"/>
      <c r="AM399" s="72"/>
      <c r="AN399" s="72"/>
      <c r="AO399" s="92"/>
      <c r="AP399" s="102"/>
      <c r="AQ399" s="72"/>
    </row>
    <row r="400" spans="1:43">
      <c r="A400" s="14" t="str">
        <f>'data organization'!S401</f>
        <v>398:17:1.62:HS</v>
      </c>
      <c r="B400">
        <v>6.2819991111755371</v>
      </c>
      <c r="C400">
        <v>6.2919998168945313</v>
      </c>
      <c r="D400">
        <v>6.2819991111755371</v>
      </c>
      <c r="E400">
        <v>6.2819991111755371</v>
      </c>
      <c r="F400">
        <v>6.2819991111755371</v>
      </c>
      <c r="G400">
        <v>6.2819991111755371</v>
      </c>
      <c r="H400">
        <v>6.2819991111755371</v>
      </c>
      <c r="I400">
        <v>6.2819991111755371</v>
      </c>
      <c r="J400">
        <v>6.2919998168945313</v>
      </c>
      <c r="K400">
        <v>6.2869997024536133</v>
      </c>
      <c r="L400">
        <v>6.2819991111755371</v>
      </c>
      <c r="M400">
        <v>6.2919998168945313</v>
      </c>
      <c r="N400">
        <v>6.2819991111755371</v>
      </c>
      <c r="O400">
        <v>6.2819991111755371</v>
      </c>
      <c r="P400">
        <v>6.2819991111755371</v>
      </c>
      <c r="Q400">
        <v>6.2769994735717773</v>
      </c>
      <c r="R400">
        <v>6.2819991111755371</v>
      </c>
      <c r="S400">
        <v>6.287999153137207</v>
      </c>
      <c r="T400">
        <v>6.298499584197998</v>
      </c>
      <c r="U400">
        <v>6.2819991111755371</v>
      </c>
      <c r="V400">
        <v>6.2819991111755371</v>
      </c>
      <c r="W400">
        <v>6.2819991111755371</v>
      </c>
      <c r="X400">
        <v>6.2819991111755371</v>
      </c>
      <c r="Y400"/>
      <c r="Z400">
        <v>6.2869997024536133</v>
      </c>
      <c r="AA400">
        <v>6.2819991111755371</v>
      </c>
      <c r="AB400">
        <v>6.2919998168945313</v>
      </c>
      <c r="AC400">
        <v>6.2919998168945313</v>
      </c>
      <c r="AD400">
        <v>6.2919998168945313</v>
      </c>
      <c r="AE400">
        <v>6.2919998168945313</v>
      </c>
      <c r="AF400">
        <v>6.2919998168945313</v>
      </c>
      <c r="AG400">
        <v>6.2919998168945313</v>
      </c>
      <c r="AH400" s="97"/>
      <c r="AI400" s="72"/>
      <c r="AJ400" s="72"/>
      <c r="AK400" s="72"/>
      <c r="AL400" s="72"/>
      <c r="AM400" s="72"/>
      <c r="AN400" s="72"/>
      <c r="AO400" s="92"/>
      <c r="AP400" s="102"/>
      <c r="AQ400" s="72"/>
    </row>
    <row r="401" spans="1:43">
      <c r="A401" s="14" t="str">
        <f>'data organization'!S402</f>
        <v>399:17:1.6:HI</v>
      </c>
      <c r="B401">
        <v>6.1519999504089355</v>
      </c>
      <c r="C401">
        <v>6.1620011329650879</v>
      </c>
      <c r="D401">
        <v>6.1519999504089355</v>
      </c>
      <c r="E401">
        <v>6.1519999504089355</v>
      </c>
      <c r="F401">
        <v>6.1519999504089355</v>
      </c>
      <c r="G401">
        <v>6.1525001525878906</v>
      </c>
      <c r="H401">
        <v>6.1519999504089355</v>
      </c>
      <c r="I401">
        <v>6.1519999504089355</v>
      </c>
      <c r="J401">
        <v>6.1620011329650879</v>
      </c>
      <c r="K401">
        <v>6.1620011329650879</v>
      </c>
      <c r="L401">
        <v>6.1519999504089355</v>
      </c>
      <c r="M401">
        <v>6.1620011329650879</v>
      </c>
      <c r="N401">
        <v>6.1519999504089355</v>
      </c>
      <c r="O401">
        <v>6.1519999504089355</v>
      </c>
      <c r="P401">
        <v>6.1519999504089355</v>
      </c>
      <c r="Q401">
        <v>6.1519999504089355</v>
      </c>
      <c r="R401">
        <v>6.1519999504089355</v>
      </c>
      <c r="S401">
        <v>6.1635007858276367</v>
      </c>
      <c r="T401">
        <v>6.1620011329650879</v>
      </c>
      <c r="U401">
        <v>6.1570010185241699</v>
      </c>
      <c r="V401">
        <v>6.1519999504089355</v>
      </c>
      <c r="W401">
        <v>6.1590008735656738</v>
      </c>
      <c r="X401">
        <v>6.1690011024475098</v>
      </c>
      <c r="Y401"/>
      <c r="Z401">
        <v>6.1620011329650879</v>
      </c>
      <c r="AA401">
        <v>6.1540002822875977</v>
      </c>
      <c r="AB401">
        <v>6.1620011329650879</v>
      </c>
      <c r="AC401">
        <v>6.1620011329650879</v>
      </c>
      <c r="AD401">
        <v>6.1620011329650879</v>
      </c>
      <c r="AE401">
        <v>6.1620011329650879</v>
      </c>
      <c r="AF401">
        <v>6.1620011329650879</v>
      </c>
      <c r="AG401">
        <v>6.1620011329650879</v>
      </c>
      <c r="AH401" s="97">
        <f t="shared" ref="AH401" si="774">AH398-0.02</f>
        <v>1.5999999999999983</v>
      </c>
      <c r="AI401" s="72">
        <f t="shared" ref="AI401" si="775">STDEV(B401:AG401)</f>
        <v>5.2997048282253691E-3</v>
      </c>
      <c r="AJ401" s="72">
        <f t="shared" si="759"/>
        <v>6.1493090610201682</v>
      </c>
      <c r="AK401" s="72">
        <f t="shared" ref="AK401" si="776">AVERAGE(B401:AG401)</f>
        <v>6.1572586182625066</v>
      </c>
      <c r="AL401" s="72">
        <f t="shared" ref="AL401" si="777">AK401+1.5*AI401</f>
        <v>6.1652081755048451</v>
      </c>
      <c r="AM401" s="72">
        <f>AK401-AK404</f>
        <v>0.12292057468045137</v>
      </c>
      <c r="AN401" s="72">
        <f t="shared" ref="AN401" si="778">AK401/AK743</f>
        <v>4.1036027177631222</v>
      </c>
      <c r="AO401" s="92">
        <f t="shared" ref="AO401" si="779">AN401/AO$1-1</f>
        <v>-1.8473548665608464E-3</v>
      </c>
      <c r="AP401" s="102">
        <f t="shared" ref="AP401" si="780">AI401/AK401</f>
        <v>8.6072474079720764E-4</v>
      </c>
      <c r="AQ401" s="72">
        <f t="shared" ref="AQ401" si="781">MAX(B401:AG403)-MIN(B401:AG403)</f>
        <v>1.7001152038574219E-2</v>
      </c>
    </row>
    <row r="402" spans="1:43">
      <c r="A402" s="14" t="str">
        <f>'data organization'!S403</f>
        <v>400:17:1.6:LO</v>
      </c>
      <c r="B402">
        <v>6.1519999504089355</v>
      </c>
      <c r="C402">
        <v>6.1620011329650879</v>
      </c>
      <c r="D402">
        <v>6.1519999504089355</v>
      </c>
      <c r="E402">
        <v>6.1519999504089355</v>
      </c>
      <c r="F402">
        <v>6.1519999504089355</v>
      </c>
      <c r="G402">
        <v>6.1525001525878906</v>
      </c>
      <c r="H402">
        <v>6.1519999504089355</v>
      </c>
      <c r="I402">
        <v>6.1519999504089355</v>
      </c>
      <c r="J402">
        <v>6.1620011329650879</v>
      </c>
      <c r="K402">
        <v>6.1620011329650879</v>
      </c>
      <c r="L402">
        <v>6.1519999504089355</v>
      </c>
      <c r="M402">
        <v>6.1620011329650879</v>
      </c>
      <c r="N402">
        <v>6.1519999504089355</v>
      </c>
      <c r="O402">
        <v>6.1519999504089355</v>
      </c>
      <c r="P402">
        <v>6.1519999504089355</v>
      </c>
      <c r="Q402">
        <v>6.1519999504089355</v>
      </c>
      <c r="R402">
        <v>6.1519999504089355</v>
      </c>
      <c r="S402">
        <v>6.1635007858276367</v>
      </c>
      <c r="T402">
        <v>6.1620011329650879</v>
      </c>
      <c r="U402">
        <v>6.1570010185241699</v>
      </c>
      <c r="V402">
        <v>6.1519999504089355</v>
      </c>
      <c r="W402">
        <v>6.1590008735656738</v>
      </c>
      <c r="X402">
        <v>6.1690011024475098</v>
      </c>
      <c r="Y402"/>
      <c r="Z402">
        <v>6.1620011329650879</v>
      </c>
      <c r="AA402">
        <v>6.1540002822875977</v>
      </c>
      <c r="AB402">
        <v>6.1620011329650879</v>
      </c>
      <c r="AC402">
        <v>6.1620011329650879</v>
      </c>
      <c r="AD402">
        <v>6.1620011329650879</v>
      </c>
      <c r="AE402">
        <v>6.1620011329650879</v>
      </c>
      <c r="AF402">
        <v>6.1620011329650879</v>
      </c>
      <c r="AG402">
        <v>6.1620011329650879</v>
      </c>
      <c r="AH402" s="97"/>
      <c r="AI402" s="72"/>
      <c r="AJ402" s="72"/>
      <c r="AK402" s="72"/>
      <c r="AL402" s="72"/>
      <c r="AM402" s="72"/>
      <c r="AN402" s="72"/>
      <c r="AO402" s="92"/>
      <c r="AP402" s="102"/>
      <c r="AQ402" s="72"/>
    </row>
    <row r="403" spans="1:43">
      <c r="A403" s="14" t="str">
        <f>'data organization'!S404</f>
        <v>401:17:1.6:HS</v>
      </c>
      <c r="B403">
        <v>6.1519999504089355</v>
      </c>
      <c r="C403">
        <v>6.1620011329650879</v>
      </c>
      <c r="D403">
        <v>6.1519999504089355</v>
      </c>
      <c r="E403">
        <v>6.1519999504089355</v>
      </c>
      <c r="F403">
        <v>6.1519999504089355</v>
      </c>
      <c r="G403">
        <v>6.1525001525878906</v>
      </c>
      <c r="H403">
        <v>6.1519999504089355</v>
      </c>
      <c r="I403">
        <v>6.1519999504089355</v>
      </c>
      <c r="J403">
        <v>6.1620011329650879</v>
      </c>
      <c r="K403">
        <v>6.1620011329650879</v>
      </c>
      <c r="L403">
        <v>6.1519999504089355</v>
      </c>
      <c r="M403">
        <v>6.1620011329650879</v>
      </c>
      <c r="N403">
        <v>6.1519999504089355</v>
      </c>
      <c r="O403">
        <v>6.1519999504089355</v>
      </c>
      <c r="P403">
        <v>6.1519999504089355</v>
      </c>
      <c r="Q403">
        <v>6.1519999504089355</v>
      </c>
      <c r="R403">
        <v>6.1519999504089355</v>
      </c>
      <c r="S403">
        <v>6.1635007858276367</v>
      </c>
      <c r="T403">
        <v>6.1620011329650879</v>
      </c>
      <c r="U403">
        <v>6.1570010185241699</v>
      </c>
      <c r="V403">
        <v>6.1519999504089355</v>
      </c>
      <c r="W403">
        <v>6.1590008735656738</v>
      </c>
      <c r="X403">
        <v>6.1690011024475098</v>
      </c>
      <c r="Y403"/>
      <c r="Z403">
        <v>6.1620011329650879</v>
      </c>
      <c r="AA403">
        <v>6.1540002822875977</v>
      </c>
      <c r="AB403">
        <v>6.1620011329650879</v>
      </c>
      <c r="AC403">
        <v>6.1620011329650879</v>
      </c>
      <c r="AD403">
        <v>6.1620011329650879</v>
      </c>
      <c r="AE403">
        <v>6.1620011329650879</v>
      </c>
      <c r="AF403">
        <v>6.1620011329650879</v>
      </c>
      <c r="AG403">
        <v>6.1620011329650879</v>
      </c>
      <c r="AH403" s="97"/>
      <c r="AI403" s="72"/>
      <c r="AJ403" s="72"/>
      <c r="AK403" s="72"/>
      <c r="AL403" s="72"/>
      <c r="AM403" s="72"/>
      <c r="AN403" s="72"/>
      <c r="AO403" s="92"/>
      <c r="AP403" s="102"/>
      <c r="AQ403" s="72"/>
    </row>
    <row r="404" spans="1:43">
      <c r="A404" s="14" t="str">
        <f>'data organization'!S405</f>
        <v>402:17:1.58:HI</v>
      </c>
      <c r="B404">
        <v>6.0319991111755371</v>
      </c>
      <c r="C404">
        <v>6.0419998168945313</v>
      </c>
      <c r="D404">
        <v>6.0319991111755371</v>
      </c>
      <c r="E404">
        <v>6.0319991111755371</v>
      </c>
      <c r="F404">
        <v>6.0319991111755371</v>
      </c>
      <c r="G404">
        <v>6.0319991111755371</v>
      </c>
      <c r="H404">
        <v>6.0319991111755371</v>
      </c>
      <c r="I404">
        <v>6.0319991111755371</v>
      </c>
      <c r="J404">
        <v>6.0419998168945313</v>
      </c>
      <c r="K404">
        <v>6.0319991111755371</v>
      </c>
      <c r="L404">
        <v>6.0319991111755371</v>
      </c>
      <c r="M404">
        <v>6.0319991111755371</v>
      </c>
      <c r="N404">
        <v>6.0319991111755371</v>
      </c>
      <c r="O404">
        <v>6.0319991111755371</v>
      </c>
      <c r="P404">
        <v>6.0319991111755371</v>
      </c>
      <c r="Q404">
        <v>6.0250005722045898</v>
      </c>
      <c r="R404">
        <v>6.0319991111755371</v>
      </c>
      <c r="S404">
        <v>6.0319991111755371</v>
      </c>
      <c r="T404">
        <v>6.0464997291564941</v>
      </c>
      <c r="U404">
        <v>6.0319991111755371</v>
      </c>
      <c r="V404">
        <v>6.0319991111755371</v>
      </c>
      <c r="W404">
        <v>6.0319991111755371</v>
      </c>
      <c r="X404">
        <v>6.0319991111755371</v>
      </c>
      <c r="Y404"/>
      <c r="Z404">
        <v>6.0319991111755371</v>
      </c>
      <c r="AA404">
        <v>6.0319991111755371</v>
      </c>
      <c r="AB404">
        <v>6.0319991111755371</v>
      </c>
      <c r="AC404">
        <v>6.0419998168945313</v>
      </c>
      <c r="AD404">
        <v>6.0369997024536133</v>
      </c>
      <c r="AE404">
        <v>6.0419998168945313</v>
      </c>
      <c r="AF404">
        <v>6.0419998168945313</v>
      </c>
      <c r="AG404">
        <v>6.0419998168945313</v>
      </c>
      <c r="AH404" s="97">
        <f t="shared" ref="AH404" si="782">AH401-0.02</f>
        <v>1.5799999999999983</v>
      </c>
      <c r="AI404" s="72">
        <f t="shared" ref="AI404" si="783">STDEV(B404:AG404)</f>
        <v>4.8810836333932975E-3</v>
      </c>
      <c r="AJ404" s="72">
        <f t="shared" si="759"/>
        <v>6.0270164181319652</v>
      </c>
      <c r="AK404" s="72">
        <f t="shared" ref="AK404" si="784">AVERAGE(B404:AG404)</f>
        <v>6.0343380435820553</v>
      </c>
      <c r="AL404" s="72">
        <f t="shared" ref="AL404" si="785">AK404+1.5*AI404</f>
        <v>6.0416596690321454</v>
      </c>
      <c r="AM404" s="72">
        <f>AK404-AK407</f>
        <v>0.1188699353125795</v>
      </c>
      <c r="AN404" s="72">
        <f t="shared" ref="AN404" si="786">AK404/AK746</f>
        <v>4.1052621243848835</v>
      </c>
      <c r="AO404" s="92">
        <f t="shared" ref="AO404" si="787">AN404/AO$1-1</f>
        <v>-1.4437239054804207E-3</v>
      </c>
      <c r="AP404" s="102">
        <f t="shared" ref="AP404" si="788">AI404/AK404</f>
        <v>8.088846859656255E-4</v>
      </c>
      <c r="AQ404" s="72">
        <f t="shared" ref="AQ404" si="789">MAX(B404:AG406)-MIN(B404:AG406)</f>
        <v>2.1499156951904297E-2</v>
      </c>
    </row>
    <row r="405" spans="1:43">
      <c r="A405" s="14" t="str">
        <f>'data organization'!S406</f>
        <v>403:17:1.58:LO</v>
      </c>
      <c r="B405">
        <v>6.0319991111755371</v>
      </c>
      <c r="C405">
        <v>6.0419998168945313</v>
      </c>
      <c r="D405">
        <v>6.0319991111755371</v>
      </c>
      <c r="E405">
        <v>6.0319991111755371</v>
      </c>
      <c r="F405">
        <v>6.0319991111755371</v>
      </c>
      <c r="G405">
        <v>6.0319991111755371</v>
      </c>
      <c r="H405">
        <v>6.0319991111755371</v>
      </c>
      <c r="I405">
        <v>6.0319991111755371</v>
      </c>
      <c r="J405">
        <v>6.0419998168945313</v>
      </c>
      <c r="K405">
        <v>6.0319991111755371</v>
      </c>
      <c r="L405">
        <v>6.0319991111755371</v>
      </c>
      <c r="M405">
        <v>6.0319991111755371</v>
      </c>
      <c r="N405">
        <v>6.0319991111755371</v>
      </c>
      <c r="O405">
        <v>6.0319991111755371</v>
      </c>
      <c r="P405">
        <v>6.0319991111755371</v>
      </c>
      <c r="Q405">
        <v>6.0250005722045898</v>
      </c>
      <c r="R405">
        <v>6.0319991111755371</v>
      </c>
      <c r="S405">
        <v>6.0319991111755371</v>
      </c>
      <c r="T405">
        <v>6.0464997291564941</v>
      </c>
      <c r="U405">
        <v>6.0319991111755371</v>
      </c>
      <c r="V405">
        <v>6.0319991111755371</v>
      </c>
      <c r="W405">
        <v>6.0319991111755371</v>
      </c>
      <c r="X405">
        <v>6.0319991111755371</v>
      </c>
      <c r="Y405"/>
      <c r="Z405">
        <v>6.0319991111755371</v>
      </c>
      <c r="AA405">
        <v>6.0319991111755371</v>
      </c>
      <c r="AB405">
        <v>6.0319991111755371</v>
      </c>
      <c r="AC405">
        <v>6.0419998168945313</v>
      </c>
      <c r="AD405">
        <v>6.0369997024536133</v>
      </c>
      <c r="AE405">
        <v>6.0419998168945313</v>
      </c>
      <c r="AF405">
        <v>6.0419998168945313</v>
      </c>
      <c r="AG405">
        <v>6.0419998168945313</v>
      </c>
      <c r="AH405" s="97"/>
      <c r="AI405" s="72"/>
      <c r="AJ405" s="72"/>
      <c r="AK405" s="72"/>
      <c r="AL405" s="72"/>
      <c r="AM405" s="72"/>
      <c r="AN405" s="72"/>
      <c r="AO405" s="92"/>
      <c r="AP405" s="102"/>
      <c r="AQ405" s="72"/>
    </row>
    <row r="406" spans="1:43">
      <c r="A406" s="14" t="str">
        <f>'data organization'!S407</f>
        <v>404:17:1.58:HS</v>
      </c>
      <c r="B406">
        <v>6.0319991111755371</v>
      </c>
      <c r="C406">
        <v>6.0419998168945313</v>
      </c>
      <c r="D406">
        <v>6.0319991111755371</v>
      </c>
      <c r="E406">
        <v>6.0319991111755371</v>
      </c>
      <c r="F406">
        <v>6.0319991111755371</v>
      </c>
      <c r="G406">
        <v>6.0319991111755371</v>
      </c>
      <c r="H406">
        <v>6.0319991111755371</v>
      </c>
      <c r="I406">
        <v>6.0319991111755371</v>
      </c>
      <c r="J406">
        <v>6.0419998168945313</v>
      </c>
      <c r="K406">
        <v>6.0319991111755371</v>
      </c>
      <c r="L406">
        <v>6.0319991111755371</v>
      </c>
      <c r="M406">
        <v>6.0319991111755371</v>
      </c>
      <c r="N406">
        <v>6.0319991111755371</v>
      </c>
      <c r="O406">
        <v>6.0319991111755371</v>
      </c>
      <c r="P406">
        <v>6.0319991111755371</v>
      </c>
      <c r="Q406">
        <v>6.0250005722045898</v>
      </c>
      <c r="R406">
        <v>6.0319991111755371</v>
      </c>
      <c r="S406">
        <v>6.0319991111755371</v>
      </c>
      <c r="T406">
        <v>6.0464997291564941</v>
      </c>
      <c r="U406">
        <v>6.0319991111755371</v>
      </c>
      <c r="V406">
        <v>6.0319991111755371</v>
      </c>
      <c r="W406">
        <v>6.0319991111755371</v>
      </c>
      <c r="X406">
        <v>6.0319991111755371</v>
      </c>
      <c r="Y406"/>
      <c r="Z406">
        <v>6.0319991111755371</v>
      </c>
      <c r="AA406">
        <v>6.0319991111755371</v>
      </c>
      <c r="AB406">
        <v>6.0319991111755371</v>
      </c>
      <c r="AC406">
        <v>6.0419998168945313</v>
      </c>
      <c r="AD406">
        <v>6.0369997024536133</v>
      </c>
      <c r="AE406">
        <v>6.0419998168945313</v>
      </c>
      <c r="AF406">
        <v>6.0419998168945313</v>
      </c>
      <c r="AG406">
        <v>6.0419998168945313</v>
      </c>
      <c r="AH406" s="97"/>
      <c r="AI406" s="72"/>
      <c r="AJ406" s="72"/>
      <c r="AK406" s="72"/>
      <c r="AL406" s="72"/>
      <c r="AM406" s="72"/>
      <c r="AN406" s="72"/>
      <c r="AO406" s="92"/>
      <c r="AP406" s="102"/>
      <c r="AQ406" s="72"/>
    </row>
    <row r="407" spans="1:43">
      <c r="A407" s="14" t="str">
        <f>'data organization'!S408</f>
        <v>405:17:1.56:HI</v>
      </c>
      <c r="B407">
        <v>5.9120011329650879</v>
      </c>
      <c r="C407">
        <v>5.9219989776611328</v>
      </c>
      <c r="D407">
        <v>5.9120011329650879</v>
      </c>
      <c r="E407">
        <v>5.9120011329650879</v>
      </c>
      <c r="F407">
        <v>5.9120011329650879</v>
      </c>
      <c r="G407">
        <v>5.9120011329650879</v>
      </c>
      <c r="H407">
        <v>5.9120011329650879</v>
      </c>
      <c r="I407">
        <v>5.9120011329650879</v>
      </c>
      <c r="J407">
        <v>5.9219989776611328</v>
      </c>
      <c r="K407">
        <v>5.916999340057373</v>
      </c>
      <c r="L407">
        <v>5.9120011329650879</v>
      </c>
      <c r="M407">
        <v>5.9164986610412598</v>
      </c>
      <c r="N407">
        <v>5.9120011329650879</v>
      </c>
      <c r="O407">
        <v>5.9120011329650879</v>
      </c>
      <c r="P407">
        <v>5.9120011329650879</v>
      </c>
      <c r="Q407">
        <v>5.9120011329650879</v>
      </c>
      <c r="R407">
        <v>5.9120011329650879</v>
      </c>
      <c r="S407">
        <v>5.9180011749267578</v>
      </c>
      <c r="T407">
        <v>5.9219989776611328</v>
      </c>
      <c r="U407">
        <v>5.9120011329650879</v>
      </c>
      <c r="V407">
        <v>5.9120011329650879</v>
      </c>
      <c r="W407">
        <v>5.9120011329650879</v>
      </c>
      <c r="X407">
        <v>5.9165010452270508</v>
      </c>
      <c r="Y407"/>
      <c r="Z407">
        <v>5.9120011329650879</v>
      </c>
      <c r="AA407">
        <v>5.9120011329650879</v>
      </c>
      <c r="AB407">
        <v>5.9194989204406738</v>
      </c>
      <c r="AC407">
        <v>5.9219989776611328</v>
      </c>
      <c r="AD407">
        <v>5.9219989776611328</v>
      </c>
      <c r="AE407">
        <v>5.9219989776611328</v>
      </c>
      <c r="AF407">
        <v>5.9219989776611328</v>
      </c>
      <c r="AG407">
        <v>5.9219989776611328</v>
      </c>
      <c r="AH407" s="97">
        <f t="shared" ref="AH407" si="790">AH404-0.02</f>
        <v>1.5599999999999983</v>
      </c>
      <c r="AI407" s="72">
        <f t="shared" ref="AI407" si="791">STDEV(B407:AG407)</f>
        <v>4.4148012480783932E-3</v>
      </c>
      <c r="AJ407" s="72">
        <f t="shared" si="759"/>
        <v>5.9088459063973584</v>
      </c>
      <c r="AK407" s="72">
        <f t="shared" ref="AK407" si="792">AVERAGE(B407:AG407)</f>
        <v>5.9154681082694758</v>
      </c>
      <c r="AL407" s="72">
        <f t="shared" ref="AL407" si="793">AK407+1.5*AI407</f>
        <v>5.9220903101415932</v>
      </c>
      <c r="AM407" s="72">
        <f>AK407-AK410</f>
        <v>0.1154190032712874</v>
      </c>
      <c r="AN407" s="72">
        <f t="shared" ref="AN407" si="794">AK407/AK749</f>
        <v>4.1027714432766595</v>
      </c>
      <c r="AO407" s="92">
        <f t="shared" ref="AO407" si="795">AN407/AO$1-1</f>
        <v>-2.0495525169091922E-3</v>
      </c>
      <c r="AP407" s="102">
        <f t="shared" ref="AP407" si="796">AI407/AK407</f>
        <v>7.4631477463410901E-4</v>
      </c>
      <c r="AQ407" s="72">
        <f t="shared" ref="AQ407" si="797">MAX(B407:AG409)-MIN(B407:AG409)</f>
        <v>9.9978446960449219E-3</v>
      </c>
    </row>
    <row r="408" spans="1:43">
      <c r="A408" s="14" t="str">
        <f>'data organization'!S409</f>
        <v>406:17:1.56:LO</v>
      </c>
      <c r="B408">
        <v>5.9120011329650879</v>
      </c>
      <c r="C408">
        <v>5.9219989776611328</v>
      </c>
      <c r="D408">
        <v>5.9120011329650879</v>
      </c>
      <c r="E408">
        <v>5.9120011329650879</v>
      </c>
      <c r="F408">
        <v>5.9120011329650879</v>
      </c>
      <c r="G408">
        <v>5.9120011329650879</v>
      </c>
      <c r="H408">
        <v>5.9120011329650879</v>
      </c>
      <c r="I408">
        <v>5.9120011329650879</v>
      </c>
      <c r="J408">
        <v>5.9219989776611328</v>
      </c>
      <c r="K408">
        <v>5.916999340057373</v>
      </c>
      <c r="L408">
        <v>5.9120011329650879</v>
      </c>
      <c r="M408">
        <v>5.9164986610412598</v>
      </c>
      <c r="N408">
        <v>5.9120011329650879</v>
      </c>
      <c r="O408">
        <v>5.9120011329650879</v>
      </c>
      <c r="P408">
        <v>5.9120011329650879</v>
      </c>
      <c r="Q408">
        <v>5.9120011329650879</v>
      </c>
      <c r="R408">
        <v>5.9120011329650879</v>
      </c>
      <c r="S408">
        <v>5.9180011749267578</v>
      </c>
      <c r="T408">
        <v>5.9219989776611328</v>
      </c>
      <c r="U408">
        <v>5.9120011329650879</v>
      </c>
      <c r="V408">
        <v>5.9120011329650879</v>
      </c>
      <c r="W408">
        <v>5.9120011329650879</v>
      </c>
      <c r="X408">
        <v>5.9165010452270508</v>
      </c>
      <c r="Y408"/>
      <c r="Z408">
        <v>5.9120011329650879</v>
      </c>
      <c r="AA408">
        <v>5.9120011329650879</v>
      </c>
      <c r="AB408">
        <v>5.9194989204406738</v>
      </c>
      <c r="AC408">
        <v>5.9219989776611328</v>
      </c>
      <c r="AD408">
        <v>5.9219989776611328</v>
      </c>
      <c r="AE408">
        <v>5.9219989776611328</v>
      </c>
      <c r="AF408">
        <v>5.9219989776611328</v>
      </c>
      <c r="AG408">
        <v>5.9219989776611328</v>
      </c>
      <c r="AH408" s="97"/>
      <c r="AI408" s="72"/>
      <c r="AJ408" s="72"/>
      <c r="AK408" s="72"/>
      <c r="AL408" s="72"/>
      <c r="AM408" s="72"/>
      <c r="AN408" s="72"/>
      <c r="AO408" s="92"/>
      <c r="AP408" s="102"/>
      <c r="AQ408" s="72"/>
    </row>
    <row r="409" spans="1:43">
      <c r="A409" s="14" t="str">
        <f>'data organization'!S410</f>
        <v>407:17:1.56:HS</v>
      </c>
      <c r="B409">
        <v>5.9120011329650879</v>
      </c>
      <c r="C409">
        <v>5.9219989776611328</v>
      </c>
      <c r="D409">
        <v>5.9120011329650879</v>
      </c>
      <c r="E409">
        <v>5.9120011329650879</v>
      </c>
      <c r="F409">
        <v>5.9120011329650879</v>
      </c>
      <c r="G409">
        <v>5.9120011329650879</v>
      </c>
      <c r="H409">
        <v>5.9120011329650879</v>
      </c>
      <c r="I409">
        <v>5.9120011329650879</v>
      </c>
      <c r="J409">
        <v>5.9219989776611328</v>
      </c>
      <c r="K409">
        <v>5.916999340057373</v>
      </c>
      <c r="L409">
        <v>5.9120011329650879</v>
      </c>
      <c r="M409">
        <v>5.9164986610412598</v>
      </c>
      <c r="N409">
        <v>5.9120011329650879</v>
      </c>
      <c r="O409">
        <v>5.9120011329650879</v>
      </c>
      <c r="P409">
        <v>5.9120011329650879</v>
      </c>
      <c r="Q409">
        <v>5.9120011329650879</v>
      </c>
      <c r="R409">
        <v>5.9120011329650879</v>
      </c>
      <c r="S409">
        <v>5.9180011749267578</v>
      </c>
      <c r="T409">
        <v>5.9219989776611328</v>
      </c>
      <c r="U409">
        <v>5.9120011329650879</v>
      </c>
      <c r="V409">
        <v>5.9120011329650879</v>
      </c>
      <c r="W409">
        <v>5.9120011329650879</v>
      </c>
      <c r="X409">
        <v>5.9165010452270508</v>
      </c>
      <c r="Y409"/>
      <c r="Z409">
        <v>5.9120011329650879</v>
      </c>
      <c r="AA409">
        <v>5.9120011329650879</v>
      </c>
      <c r="AB409">
        <v>5.9194989204406738</v>
      </c>
      <c r="AC409">
        <v>5.9219989776611328</v>
      </c>
      <c r="AD409">
        <v>5.9219989776611328</v>
      </c>
      <c r="AE409">
        <v>5.9219989776611328</v>
      </c>
      <c r="AF409">
        <v>5.9219989776611328</v>
      </c>
      <c r="AG409">
        <v>5.9219989776611328</v>
      </c>
      <c r="AH409" s="97"/>
      <c r="AI409" s="72"/>
      <c r="AJ409" s="72"/>
      <c r="AK409" s="72"/>
      <c r="AL409" s="72"/>
      <c r="AM409" s="72"/>
      <c r="AN409" s="72"/>
      <c r="AO409" s="92"/>
      <c r="AP409" s="102"/>
      <c r="AQ409" s="72"/>
    </row>
    <row r="410" spans="1:43">
      <c r="A410" s="14" t="str">
        <f>'data organization'!S411</f>
        <v>408:17:1.54:HI</v>
      </c>
      <c r="B410">
        <v>5.7970008850097656</v>
      </c>
      <c r="C410">
        <v>5.8089985847473145</v>
      </c>
      <c r="D410">
        <v>5.7919998168945312</v>
      </c>
      <c r="E410">
        <v>5.8010015487670898</v>
      </c>
      <c r="F410">
        <v>5.7995009422302246</v>
      </c>
      <c r="G410">
        <v>5.8020009994506836</v>
      </c>
      <c r="H410">
        <v>5.7919998168945312</v>
      </c>
      <c r="I410">
        <v>5.7934999465942383</v>
      </c>
      <c r="J410">
        <v>5.8020009994506836</v>
      </c>
      <c r="K410">
        <v>5.8020009994506836</v>
      </c>
      <c r="L410">
        <v>5.7919998168945312</v>
      </c>
      <c r="M410">
        <v>5.8020009994506836</v>
      </c>
      <c r="N410">
        <v>5.7970004081726074</v>
      </c>
      <c r="O410">
        <v>5.8020009994506836</v>
      </c>
      <c r="P410">
        <v>5.8010015487670898</v>
      </c>
      <c r="Q410">
        <v>5.7919998168945312</v>
      </c>
      <c r="R410">
        <v>5.7919998168945312</v>
      </c>
      <c r="S410">
        <v>5.8020009994506836</v>
      </c>
      <c r="T410">
        <v>5.8020009994506836</v>
      </c>
      <c r="U410">
        <v>5.8020009994506836</v>
      </c>
      <c r="V410">
        <v>5.8020009994506836</v>
      </c>
      <c r="W410">
        <v>5.8020009994506836</v>
      </c>
      <c r="X410">
        <v>5.8075013160705566</v>
      </c>
      <c r="Y410"/>
      <c r="Z410">
        <v>5.8020009994506836</v>
      </c>
      <c r="AA410">
        <v>5.8020009994506836</v>
      </c>
      <c r="AB410">
        <v>5.8020009994506836</v>
      </c>
      <c r="AC410">
        <v>5.8020009994506836</v>
      </c>
      <c r="AD410">
        <v>5.8020009994506836</v>
      </c>
      <c r="AE410">
        <v>5.8020009994506836</v>
      </c>
      <c r="AF410">
        <v>5.8020009994506836</v>
      </c>
      <c r="AG410">
        <v>5.8020009994506836</v>
      </c>
      <c r="AH410" s="97">
        <f t="shared" ref="AH410" si="798">AH407-0.02</f>
        <v>1.5399999999999983</v>
      </c>
      <c r="AI410" s="72">
        <f t="shared" ref="AI410" si="799">STDEV(B410:AG410)</f>
        <v>4.4412998908351644E-3</v>
      </c>
      <c r="AJ410" s="72">
        <f t="shared" si="759"/>
        <v>5.7933871551619358</v>
      </c>
      <c r="AK410" s="72">
        <f t="shared" ref="AK410" si="800">AVERAGE(B410:AG410)</f>
        <v>5.8000491049981884</v>
      </c>
      <c r="AL410" s="72">
        <f t="shared" ref="AL410" si="801">AK410+1.5*AI410</f>
        <v>5.8067110548344409</v>
      </c>
      <c r="AM410" s="72">
        <f>AK410-AK413</f>
        <v>0.12279170559298613</v>
      </c>
      <c r="AN410" s="72">
        <f t="shared" ref="AN410" si="802">AK410/AK752</f>
        <v>4.1076829805442898</v>
      </c>
      <c r="AO410" s="92">
        <f t="shared" ref="AO410" si="803">AN410/AO$1-1</f>
        <v>-8.5487938392392326E-4</v>
      </c>
      <c r="AP410" s="102">
        <f t="shared" ref="AP410" si="804">AI410/AK410</f>
        <v>7.6573487748713667E-4</v>
      </c>
      <c r="AQ410" s="72">
        <f t="shared" ref="AQ410" si="805">MAX(B410:AG412)-MIN(B410:AG412)</f>
        <v>1.6998767852783203E-2</v>
      </c>
    </row>
    <row r="411" spans="1:43">
      <c r="A411" s="14" t="str">
        <f>'data organization'!S412</f>
        <v>409:17:1.54:LO</v>
      </c>
      <c r="B411">
        <v>5.7970008850097656</v>
      </c>
      <c r="C411">
        <v>5.8089985847473145</v>
      </c>
      <c r="D411">
        <v>5.7919998168945312</v>
      </c>
      <c r="E411">
        <v>5.8010015487670898</v>
      </c>
      <c r="F411">
        <v>5.7995009422302246</v>
      </c>
      <c r="G411">
        <v>5.8020009994506836</v>
      </c>
      <c r="H411">
        <v>5.7919998168945312</v>
      </c>
      <c r="I411">
        <v>5.7934999465942383</v>
      </c>
      <c r="J411">
        <v>5.8020009994506836</v>
      </c>
      <c r="K411">
        <v>5.8020009994506836</v>
      </c>
      <c r="L411">
        <v>5.7919998168945312</v>
      </c>
      <c r="M411">
        <v>5.8020009994506836</v>
      </c>
      <c r="N411">
        <v>5.7970004081726074</v>
      </c>
      <c r="O411">
        <v>5.8020009994506836</v>
      </c>
      <c r="P411">
        <v>5.8010015487670898</v>
      </c>
      <c r="Q411">
        <v>5.7919998168945312</v>
      </c>
      <c r="R411">
        <v>5.7919998168945312</v>
      </c>
      <c r="S411">
        <v>5.8020009994506836</v>
      </c>
      <c r="T411">
        <v>5.8020009994506836</v>
      </c>
      <c r="U411">
        <v>5.8020009994506836</v>
      </c>
      <c r="V411">
        <v>5.8020009994506836</v>
      </c>
      <c r="W411">
        <v>5.8020009994506836</v>
      </c>
      <c r="X411">
        <v>5.8075013160705566</v>
      </c>
      <c r="Y411"/>
      <c r="Z411">
        <v>5.8020009994506836</v>
      </c>
      <c r="AA411">
        <v>5.8020009994506836</v>
      </c>
      <c r="AB411">
        <v>5.8020009994506836</v>
      </c>
      <c r="AC411">
        <v>5.8020009994506836</v>
      </c>
      <c r="AD411">
        <v>5.8020009994506836</v>
      </c>
      <c r="AE411">
        <v>5.8020009994506836</v>
      </c>
      <c r="AF411">
        <v>5.8020009994506836</v>
      </c>
      <c r="AG411">
        <v>5.8020009994506836</v>
      </c>
      <c r="AH411" s="97"/>
      <c r="AI411" s="72"/>
      <c r="AJ411" s="72"/>
      <c r="AK411" s="72"/>
      <c r="AL411" s="72"/>
      <c r="AM411" s="72"/>
      <c r="AN411" s="72"/>
      <c r="AO411" s="92"/>
      <c r="AP411" s="102"/>
      <c r="AQ411" s="72"/>
    </row>
    <row r="412" spans="1:43">
      <c r="A412" s="14" t="str">
        <f>'data organization'!S413</f>
        <v>410:17:1.54:HS</v>
      </c>
      <c r="B412">
        <v>5.7970008850097656</v>
      </c>
      <c r="C412">
        <v>5.8089985847473145</v>
      </c>
      <c r="D412">
        <v>5.7919998168945312</v>
      </c>
      <c r="E412">
        <v>5.8010015487670898</v>
      </c>
      <c r="F412">
        <v>5.7995009422302246</v>
      </c>
      <c r="G412">
        <v>5.8020009994506836</v>
      </c>
      <c r="H412">
        <v>5.7919998168945312</v>
      </c>
      <c r="I412">
        <v>5.7934999465942383</v>
      </c>
      <c r="J412">
        <v>5.8020009994506836</v>
      </c>
      <c r="K412">
        <v>5.8020009994506836</v>
      </c>
      <c r="L412">
        <v>5.7919998168945312</v>
      </c>
      <c r="M412">
        <v>5.8020009994506836</v>
      </c>
      <c r="N412">
        <v>5.7970004081726074</v>
      </c>
      <c r="O412">
        <v>5.8020009994506836</v>
      </c>
      <c r="P412">
        <v>5.8010015487670898</v>
      </c>
      <c r="Q412">
        <v>5.7919998168945312</v>
      </c>
      <c r="R412">
        <v>5.7919998168945312</v>
      </c>
      <c r="S412">
        <v>5.8020009994506836</v>
      </c>
      <c r="T412">
        <v>5.8020009994506836</v>
      </c>
      <c r="U412">
        <v>5.8020009994506836</v>
      </c>
      <c r="V412">
        <v>5.8020009994506836</v>
      </c>
      <c r="W412">
        <v>5.8020009994506836</v>
      </c>
      <c r="X412">
        <v>5.8075013160705566</v>
      </c>
      <c r="Y412"/>
      <c r="Z412">
        <v>5.8020009994506836</v>
      </c>
      <c r="AA412">
        <v>5.8020009994506836</v>
      </c>
      <c r="AB412">
        <v>5.8020009994506836</v>
      </c>
      <c r="AC412">
        <v>5.8020009994506836</v>
      </c>
      <c r="AD412">
        <v>5.8020009994506836</v>
      </c>
      <c r="AE412">
        <v>5.8020009994506836</v>
      </c>
      <c r="AF412">
        <v>5.8020009994506836</v>
      </c>
      <c r="AG412">
        <v>5.8020009994506836</v>
      </c>
      <c r="AH412" s="97"/>
      <c r="AI412" s="72"/>
      <c r="AJ412" s="72"/>
      <c r="AK412" s="72"/>
      <c r="AL412" s="72"/>
      <c r="AM412" s="72"/>
      <c r="AN412" s="72"/>
      <c r="AO412" s="92"/>
      <c r="AP412" s="102"/>
      <c r="AQ412" s="72"/>
    </row>
    <row r="413" spans="1:43">
      <c r="A413" s="14" t="str">
        <f>'data organization'!S414</f>
        <v>411:17:1.52:HI</v>
      </c>
      <c r="B413">
        <v>5.6719989776611328</v>
      </c>
      <c r="C413">
        <v>5.681999683380127</v>
      </c>
      <c r="D413">
        <v>5.6719989776611328</v>
      </c>
      <c r="E413">
        <v>5.6719989776611328</v>
      </c>
      <c r="F413">
        <v>5.6719989776611328</v>
      </c>
      <c r="G413">
        <v>5.6764993667602539</v>
      </c>
      <c r="H413">
        <v>5.6719989776611328</v>
      </c>
      <c r="I413">
        <v>5.6719989776611328</v>
      </c>
      <c r="J413">
        <v>5.681999683380127</v>
      </c>
      <c r="K413">
        <v>5.681999683380127</v>
      </c>
      <c r="L413">
        <v>5.6719989776611328</v>
      </c>
      <c r="M413">
        <v>5.681999683380127</v>
      </c>
      <c r="N413">
        <v>5.6719989776611328</v>
      </c>
      <c r="O413">
        <v>5.672999382019043</v>
      </c>
      <c r="P413">
        <v>5.6719989776611328</v>
      </c>
      <c r="Q413">
        <v>5.6719989776611328</v>
      </c>
      <c r="R413">
        <v>5.6719989776611328</v>
      </c>
      <c r="S413">
        <v>5.6829991340637207</v>
      </c>
      <c r="T413">
        <v>5.6784992218017578</v>
      </c>
      <c r="U413">
        <v>5.681999683380127</v>
      </c>
      <c r="V413">
        <v>5.6719989776611328</v>
      </c>
      <c r="W413">
        <v>5.681999683380127</v>
      </c>
      <c r="X413">
        <v>5.6719989776611328</v>
      </c>
      <c r="Y413"/>
      <c r="Z413">
        <v>5.681999683380127</v>
      </c>
      <c r="AA413">
        <v>5.681999683380127</v>
      </c>
      <c r="AB413">
        <v>5.681999683380127</v>
      </c>
      <c r="AC413">
        <v>5.681999683380127</v>
      </c>
      <c r="AD413">
        <v>5.681999683380127</v>
      </c>
      <c r="AE413">
        <v>5.681999683380127</v>
      </c>
      <c r="AF413">
        <v>5.681999683380127</v>
      </c>
      <c r="AG413">
        <v>5.681999683380127</v>
      </c>
      <c r="AH413" s="97">
        <f t="shared" ref="AH413" si="806">AH410-0.02</f>
        <v>1.5199999999999982</v>
      </c>
      <c r="AI413" s="72">
        <f t="shared" ref="AI413" si="807">STDEV(B413:AG413)</f>
        <v>4.9245221683231295E-3</v>
      </c>
      <c r="AJ413" s="72">
        <f t="shared" si="759"/>
        <v>5.6698706161527177</v>
      </c>
      <c r="AK413" s="72">
        <f t="shared" ref="AK413" si="808">AVERAGE(B413:AG413)</f>
        <v>5.6772573994052022</v>
      </c>
      <c r="AL413" s="72">
        <f t="shared" ref="AL413" si="809">AK413+1.5*AI413</f>
        <v>5.6846441826576868</v>
      </c>
      <c r="AM413" s="72">
        <f>AK413-AK416</f>
        <v>0.14337042839296377</v>
      </c>
      <c r="AN413" s="72">
        <f t="shared" ref="AN413" si="810">AK413/AK755</f>
        <v>4.1080011033078483</v>
      </c>
      <c r="AO413" s="92">
        <f t="shared" ref="AO413" si="811">AN413/AO$1-1</f>
        <v>-7.7749979828600768E-4</v>
      </c>
      <c r="AP413" s="102">
        <f t="shared" ref="AP413" si="812">AI413/AK413</f>
        <v>8.6741217138385591E-4</v>
      </c>
      <c r="AQ413" s="72">
        <f t="shared" ref="AQ413" si="813">MAX(B413:AG415)-MIN(B413:AG415)</f>
        <v>1.1000156402587891E-2</v>
      </c>
    </row>
    <row r="414" spans="1:43">
      <c r="A414" s="14" t="str">
        <f>'data organization'!S415</f>
        <v>412:17:1.52:LO</v>
      </c>
      <c r="B414">
        <v>5.6719989776611328</v>
      </c>
      <c r="C414">
        <v>5.681999683380127</v>
      </c>
      <c r="D414">
        <v>5.6719989776611328</v>
      </c>
      <c r="E414">
        <v>5.6719989776611328</v>
      </c>
      <c r="F414">
        <v>5.6719989776611328</v>
      </c>
      <c r="G414">
        <v>5.6764993667602539</v>
      </c>
      <c r="H414">
        <v>5.6719989776611328</v>
      </c>
      <c r="I414">
        <v>5.6719989776611328</v>
      </c>
      <c r="J414">
        <v>5.681999683380127</v>
      </c>
      <c r="K414">
        <v>5.681999683380127</v>
      </c>
      <c r="L414">
        <v>5.6719989776611328</v>
      </c>
      <c r="M414">
        <v>5.681999683380127</v>
      </c>
      <c r="N414">
        <v>5.6719989776611328</v>
      </c>
      <c r="O414">
        <v>5.672999382019043</v>
      </c>
      <c r="P414">
        <v>5.6719989776611328</v>
      </c>
      <c r="Q414">
        <v>5.6719989776611328</v>
      </c>
      <c r="R414">
        <v>5.6719989776611328</v>
      </c>
      <c r="S414">
        <v>5.6829991340637207</v>
      </c>
      <c r="T414">
        <v>5.6784992218017578</v>
      </c>
      <c r="U414">
        <v>5.681999683380127</v>
      </c>
      <c r="V414">
        <v>5.6719989776611328</v>
      </c>
      <c r="W414">
        <v>5.681999683380127</v>
      </c>
      <c r="X414">
        <v>5.6719989776611328</v>
      </c>
      <c r="Y414"/>
      <c r="Z414">
        <v>5.681999683380127</v>
      </c>
      <c r="AA414">
        <v>5.681999683380127</v>
      </c>
      <c r="AB414">
        <v>5.681999683380127</v>
      </c>
      <c r="AC414">
        <v>5.681999683380127</v>
      </c>
      <c r="AD414">
        <v>5.681999683380127</v>
      </c>
      <c r="AE414">
        <v>5.681999683380127</v>
      </c>
      <c r="AF414">
        <v>5.681999683380127</v>
      </c>
      <c r="AG414">
        <v>5.681999683380127</v>
      </c>
      <c r="AH414" s="97"/>
      <c r="AI414" s="72"/>
      <c r="AJ414" s="72"/>
      <c r="AK414" s="72"/>
      <c r="AL414" s="72"/>
      <c r="AM414" s="72"/>
      <c r="AN414" s="72"/>
      <c r="AO414" s="92"/>
      <c r="AP414" s="102"/>
      <c r="AQ414" s="72"/>
    </row>
    <row r="415" spans="1:43">
      <c r="A415" s="14" t="str">
        <f>'data organization'!S416</f>
        <v>413:17:1.52:HS</v>
      </c>
      <c r="B415">
        <v>5.6719989776611328</v>
      </c>
      <c r="C415">
        <v>5.681999683380127</v>
      </c>
      <c r="D415">
        <v>5.6719989776611328</v>
      </c>
      <c r="E415">
        <v>5.6719989776611328</v>
      </c>
      <c r="F415">
        <v>5.6719989776611328</v>
      </c>
      <c r="G415">
        <v>5.6764993667602539</v>
      </c>
      <c r="H415">
        <v>5.6719989776611328</v>
      </c>
      <c r="I415">
        <v>5.6719989776611328</v>
      </c>
      <c r="J415">
        <v>5.681999683380127</v>
      </c>
      <c r="K415">
        <v>5.681999683380127</v>
      </c>
      <c r="L415">
        <v>5.6719989776611328</v>
      </c>
      <c r="M415">
        <v>5.681999683380127</v>
      </c>
      <c r="N415">
        <v>5.6719989776611328</v>
      </c>
      <c r="O415">
        <v>5.672999382019043</v>
      </c>
      <c r="P415">
        <v>5.6719989776611328</v>
      </c>
      <c r="Q415">
        <v>5.6719989776611328</v>
      </c>
      <c r="R415">
        <v>5.6719989776611328</v>
      </c>
      <c r="S415">
        <v>5.6829991340637207</v>
      </c>
      <c r="T415">
        <v>5.6784992218017578</v>
      </c>
      <c r="U415">
        <v>5.681999683380127</v>
      </c>
      <c r="V415">
        <v>5.6719989776611328</v>
      </c>
      <c r="W415">
        <v>5.681999683380127</v>
      </c>
      <c r="X415">
        <v>5.6719989776611328</v>
      </c>
      <c r="Y415"/>
      <c r="Z415">
        <v>5.681999683380127</v>
      </c>
      <c r="AA415">
        <v>5.681999683380127</v>
      </c>
      <c r="AB415">
        <v>5.681999683380127</v>
      </c>
      <c r="AC415">
        <v>5.681999683380127</v>
      </c>
      <c r="AD415">
        <v>5.681999683380127</v>
      </c>
      <c r="AE415">
        <v>5.681999683380127</v>
      </c>
      <c r="AF415">
        <v>5.681999683380127</v>
      </c>
      <c r="AG415">
        <v>5.681999683380127</v>
      </c>
      <c r="AH415" s="97"/>
      <c r="AI415" s="72"/>
      <c r="AJ415" s="72"/>
      <c r="AK415" s="72"/>
      <c r="AL415" s="72"/>
      <c r="AM415" s="72"/>
      <c r="AN415" s="72"/>
      <c r="AO415" s="92"/>
      <c r="AP415" s="102"/>
      <c r="AQ415" s="72"/>
    </row>
    <row r="416" spans="1:43">
      <c r="A416" s="14" t="str">
        <f>'data organization'!S417</f>
        <v>414:17:1.5:HI</v>
      </c>
      <c r="B416">
        <v>5.5255012512207031</v>
      </c>
      <c r="C416">
        <v>5.5419998168945313</v>
      </c>
      <c r="D416">
        <v>5.5319995880126953</v>
      </c>
      <c r="E416">
        <v>5.5319995880126953</v>
      </c>
      <c r="F416">
        <v>5.5319995880126953</v>
      </c>
      <c r="G416">
        <v>5.5319995880126953</v>
      </c>
      <c r="H416">
        <v>5.5319995880126953</v>
      </c>
      <c r="I416">
        <v>5.5319995880126953</v>
      </c>
      <c r="J416">
        <v>5.5419998168945313</v>
      </c>
      <c r="K416">
        <v>5.5409994125366211</v>
      </c>
      <c r="L416">
        <v>5.5319995880126953</v>
      </c>
      <c r="M416">
        <v>5.5419998168945313</v>
      </c>
      <c r="N416">
        <v>5.5319995880126953</v>
      </c>
      <c r="O416">
        <v>5.5319995880126953</v>
      </c>
      <c r="P416">
        <v>5.5319995880126953</v>
      </c>
      <c r="Q416">
        <v>5.5319995880126953</v>
      </c>
      <c r="R416">
        <v>5.5319995880126953</v>
      </c>
      <c r="S416">
        <v>5.5220012664794922</v>
      </c>
      <c r="T416">
        <v>5.5220012664794922</v>
      </c>
      <c r="U416">
        <v>5.5319995880126953</v>
      </c>
      <c r="V416">
        <v>5.5319995880126953</v>
      </c>
      <c r="W416">
        <v>5.5374999046325684</v>
      </c>
      <c r="X416">
        <v>5.5200009346008301</v>
      </c>
      <c r="Y416"/>
      <c r="Z416">
        <v>5.5409994125366211</v>
      </c>
      <c r="AA416">
        <v>5.5355005264282227</v>
      </c>
      <c r="AB416">
        <v>5.5419998168945313</v>
      </c>
      <c r="AC416">
        <v>5.5419998168945313</v>
      </c>
      <c r="AD416">
        <v>5.5419998168945313</v>
      </c>
      <c r="AE416">
        <v>5.5419998168945313</v>
      </c>
      <c r="AF416">
        <v>5.5319995880126953</v>
      </c>
      <c r="AG416">
        <v>5.5319995880126953</v>
      </c>
      <c r="AH416" s="97">
        <f t="shared" ref="AH416" si="814">AH413-0.02</f>
        <v>1.4999999999999982</v>
      </c>
      <c r="AI416" s="72">
        <f t="shared" ref="AI416" si="815">STDEV(B416:AG416)</f>
        <v>6.2722565290379128E-3</v>
      </c>
      <c r="AJ416" s="72">
        <f t="shared" si="759"/>
        <v>5.5244785862186818</v>
      </c>
      <c r="AK416" s="72">
        <f t="shared" ref="AK416" si="816">AVERAGE(B416:AG416)</f>
        <v>5.5338869710122385</v>
      </c>
      <c r="AL416" s="72">
        <f t="shared" ref="AL416" si="817">AK416+1.5*AI416</f>
        <v>5.5432953558057951</v>
      </c>
      <c r="AM416" s="72">
        <f>AK416-AK419</f>
        <v>0.15490190444454033</v>
      </c>
      <c r="AN416" s="72">
        <f t="shared" ref="AN416" si="818">AK416/AK758</f>
        <v>4.118316611432963</v>
      </c>
      <c r="AO416" s="92">
        <f t="shared" ref="AO416" si="819">AN416/AO$1-1</f>
        <v>1.7316250924859222E-3</v>
      </c>
      <c r="AP416" s="102">
        <f t="shared" ref="AP416" si="820">AI416/AK416</f>
        <v>1.1334269315389747E-3</v>
      </c>
      <c r="AQ416" s="72">
        <f t="shared" ref="AQ416" si="821">MAX(B416:AG418)-MIN(B416:AG418)</f>
        <v>2.1998882293701172E-2</v>
      </c>
    </row>
    <row r="417" spans="1:43">
      <c r="A417" s="14" t="str">
        <f>'data organization'!S418</f>
        <v>415:17:1.5:LO</v>
      </c>
      <c r="B417">
        <v>5.5255012512207031</v>
      </c>
      <c r="C417">
        <v>5.5419998168945313</v>
      </c>
      <c r="D417">
        <v>5.5319995880126953</v>
      </c>
      <c r="E417">
        <v>5.5319995880126953</v>
      </c>
      <c r="F417">
        <v>5.5319995880126953</v>
      </c>
      <c r="G417">
        <v>5.5319995880126953</v>
      </c>
      <c r="H417">
        <v>5.5319995880126953</v>
      </c>
      <c r="I417">
        <v>5.5319995880126953</v>
      </c>
      <c r="J417">
        <v>5.5419998168945313</v>
      </c>
      <c r="K417">
        <v>5.5409994125366211</v>
      </c>
      <c r="L417">
        <v>5.5319995880126953</v>
      </c>
      <c r="M417">
        <v>5.5419998168945313</v>
      </c>
      <c r="N417">
        <v>5.5319995880126953</v>
      </c>
      <c r="O417">
        <v>5.5319995880126953</v>
      </c>
      <c r="P417">
        <v>5.5319995880126953</v>
      </c>
      <c r="Q417">
        <v>5.5319995880126953</v>
      </c>
      <c r="R417">
        <v>5.5319995880126953</v>
      </c>
      <c r="S417">
        <v>5.5220012664794922</v>
      </c>
      <c r="T417">
        <v>5.5220012664794922</v>
      </c>
      <c r="U417">
        <v>5.5319995880126953</v>
      </c>
      <c r="V417">
        <v>5.5319995880126953</v>
      </c>
      <c r="W417">
        <v>5.5374999046325684</v>
      </c>
      <c r="X417">
        <v>5.5200009346008301</v>
      </c>
      <c r="Y417"/>
      <c r="Z417">
        <v>5.5409994125366211</v>
      </c>
      <c r="AA417">
        <v>5.5355005264282227</v>
      </c>
      <c r="AB417">
        <v>5.5419998168945313</v>
      </c>
      <c r="AC417">
        <v>5.5419998168945313</v>
      </c>
      <c r="AD417">
        <v>5.5419998168945313</v>
      </c>
      <c r="AE417">
        <v>5.5419998168945313</v>
      </c>
      <c r="AF417">
        <v>5.5319995880126953</v>
      </c>
      <c r="AG417">
        <v>5.5319995880126953</v>
      </c>
      <c r="AH417" s="97"/>
      <c r="AI417" s="72"/>
      <c r="AJ417" s="72"/>
      <c r="AK417" s="72"/>
      <c r="AL417" s="72"/>
      <c r="AM417" s="72"/>
      <c r="AN417" s="72"/>
      <c r="AO417" s="92"/>
      <c r="AP417" s="102"/>
      <c r="AQ417" s="72"/>
    </row>
    <row r="418" spans="1:43">
      <c r="A418" s="14" t="str">
        <f>'data organization'!S419</f>
        <v>416:17:1.5:HS</v>
      </c>
      <c r="B418">
        <v>5.5255012512207031</v>
      </c>
      <c r="C418">
        <v>5.5419998168945313</v>
      </c>
      <c r="D418">
        <v>5.5319995880126953</v>
      </c>
      <c r="E418">
        <v>5.5319995880126953</v>
      </c>
      <c r="F418">
        <v>5.5319995880126953</v>
      </c>
      <c r="G418">
        <v>5.5319995880126953</v>
      </c>
      <c r="H418">
        <v>5.5319995880126953</v>
      </c>
      <c r="I418">
        <v>5.5319995880126953</v>
      </c>
      <c r="J418">
        <v>5.5419998168945313</v>
      </c>
      <c r="K418">
        <v>5.5409994125366211</v>
      </c>
      <c r="L418">
        <v>5.5319995880126953</v>
      </c>
      <c r="M418">
        <v>5.5419998168945313</v>
      </c>
      <c r="N418">
        <v>5.5319995880126953</v>
      </c>
      <c r="O418">
        <v>5.5319995880126953</v>
      </c>
      <c r="P418">
        <v>5.5319995880126953</v>
      </c>
      <c r="Q418">
        <v>5.5319995880126953</v>
      </c>
      <c r="R418">
        <v>5.5319995880126953</v>
      </c>
      <c r="S418">
        <v>5.5220012664794922</v>
      </c>
      <c r="T418">
        <v>5.5220012664794922</v>
      </c>
      <c r="U418">
        <v>5.5319995880126953</v>
      </c>
      <c r="V418">
        <v>5.5319995880126953</v>
      </c>
      <c r="W418">
        <v>5.5374999046325684</v>
      </c>
      <c r="X418">
        <v>5.5200009346008301</v>
      </c>
      <c r="Y418"/>
      <c r="Z418">
        <v>5.5409994125366211</v>
      </c>
      <c r="AA418">
        <v>5.5355005264282227</v>
      </c>
      <c r="AB418">
        <v>5.5419998168945313</v>
      </c>
      <c r="AC418">
        <v>5.5419998168945313</v>
      </c>
      <c r="AD418">
        <v>5.5419998168945313</v>
      </c>
      <c r="AE418">
        <v>5.5419998168945313</v>
      </c>
      <c r="AF418">
        <v>5.5319995880126953</v>
      </c>
      <c r="AG418">
        <v>5.5319995880126953</v>
      </c>
      <c r="AH418" s="97"/>
      <c r="AI418" s="72"/>
      <c r="AJ418" s="72"/>
      <c r="AK418" s="72"/>
      <c r="AL418" s="72"/>
      <c r="AM418" s="72"/>
      <c r="AN418" s="72"/>
      <c r="AO418" s="92"/>
      <c r="AP418" s="102"/>
      <c r="AQ418" s="72"/>
    </row>
    <row r="419" spans="1:43">
      <c r="A419" s="14" t="str">
        <f>'data organization'!S420</f>
        <v>417:17:1.48:HI</v>
      </c>
      <c r="B419">
        <v>5.3720011711120605</v>
      </c>
      <c r="C419">
        <v>5.3820013999938965</v>
      </c>
      <c r="D419">
        <v>5.3720011711120605</v>
      </c>
      <c r="E419">
        <v>5.3735017776489258</v>
      </c>
      <c r="F419">
        <v>5.3820013999938965</v>
      </c>
      <c r="G419">
        <v>5.3820013999938965</v>
      </c>
      <c r="H419">
        <v>5.3720011711120605</v>
      </c>
      <c r="I419">
        <v>5.3820013999938965</v>
      </c>
      <c r="J419">
        <v>5.3820013999938965</v>
      </c>
      <c r="K419">
        <v>5.3820013999938965</v>
      </c>
      <c r="L419">
        <v>5.3820013999938965</v>
      </c>
      <c r="M419">
        <v>5.3820013999938965</v>
      </c>
      <c r="N419">
        <v>5.3820013999938965</v>
      </c>
      <c r="O419">
        <v>5.3820013999938965</v>
      </c>
      <c r="P419">
        <v>5.3820013999938965</v>
      </c>
      <c r="Q419">
        <v>5.3720011711120605</v>
      </c>
      <c r="R419">
        <v>5.3720011711120605</v>
      </c>
      <c r="S419">
        <v>5.3619999885559082</v>
      </c>
      <c r="T419">
        <v>5.3795003890991211</v>
      </c>
      <c r="U419">
        <v>5.3820013999938965</v>
      </c>
      <c r="V419">
        <v>5.3820013999938965</v>
      </c>
      <c r="W419">
        <v>5.3820013999938965</v>
      </c>
      <c r="X419">
        <v>5.3619999885559082</v>
      </c>
      <c r="Y419"/>
      <c r="Z419">
        <v>5.3820013999938965</v>
      </c>
      <c r="AA419">
        <v>5.3820013999938965</v>
      </c>
      <c r="AB419">
        <v>5.3820013999938965</v>
      </c>
      <c r="AC419">
        <v>5.3894996643066406</v>
      </c>
      <c r="AD419">
        <v>5.3820013999938965</v>
      </c>
      <c r="AE419">
        <v>5.3820013999938965</v>
      </c>
      <c r="AF419">
        <v>5.3820013999938965</v>
      </c>
      <c r="AG419">
        <v>5.3820013999938965</v>
      </c>
      <c r="AH419" s="97">
        <f t="shared" ref="AH419" si="822">AH416-0.02</f>
        <v>1.4799999999999982</v>
      </c>
      <c r="AI419" s="72">
        <f t="shared" ref="AI419" si="823">STDEV(B419:AG419)</f>
        <v>6.1989572327327391E-3</v>
      </c>
      <c r="AJ419" s="72">
        <f t="shared" si="759"/>
        <v>5.3696866307185989</v>
      </c>
      <c r="AK419" s="72">
        <f t="shared" ref="AK419" si="824">AVERAGE(B419:AG419)</f>
        <v>5.3789850665676981</v>
      </c>
      <c r="AL419" s="72">
        <f t="shared" ref="AL419" si="825">AK419+1.5*AI419</f>
        <v>5.3882835024167974</v>
      </c>
      <c r="AM419" s="72">
        <f>AK419-AK422</f>
        <v>0.14877534681750948</v>
      </c>
      <c r="AN419" s="72">
        <f t="shared" ref="AN419" si="826">AK419/AK761</f>
        <v>4.1028620304651309</v>
      </c>
      <c r="AO419" s="92">
        <f t="shared" ref="AO419" si="827">AN419/AO$1-1</f>
        <v>-2.0275182587202734E-3</v>
      </c>
      <c r="AP419" s="102">
        <f t="shared" ref="AP419" si="828">AI419/AK419</f>
        <v>1.1524399409958319E-3</v>
      </c>
      <c r="AQ419" s="72">
        <f t="shared" ref="AQ419" si="829">MAX(B419:AG421)-MIN(B419:AG421)</f>
        <v>2.7499675750732422E-2</v>
      </c>
    </row>
    <row r="420" spans="1:43">
      <c r="A420" s="14" t="str">
        <f>'data organization'!S421</f>
        <v>418:17:1.48:LO</v>
      </c>
      <c r="B420">
        <v>5.3720011711120605</v>
      </c>
      <c r="C420">
        <v>5.3820013999938965</v>
      </c>
      <c r="D420">
        <v>5.3720011711120605</v>
      </c>
      <c r="E420">
        <v>5.3735017776489258</v>
      </c>
      <c r="F420">
        <v>5.3820013999938965</v>
      </c>
      <c r="G420">
        <v>5.3820013999938965</v>
      </c>
      <c r="H420">
        <v>5.3720011711120605</v>
      </c>
      <c r="I420">
        <v>5.3820013999938965</v>
      </c>
      <c r="J420">
        <v>5.3820013999938965</v>
      </c>
      <c r="K420">
        <v>5.3820013999938965</v>
      </c>
      <c r="L420">
        <v>5.3820013999938965</v>
      </c>
      <c r="M420">
        <v>5.3820013999938965</v>
      </c>
      <c r="N420">
        <v>5.3820013999938965</v>
      </c>
      <c r="O420">
        <v>5.3820013999938965</v>
      </c>
      <c r="P420">
        <v>5.3820013999938965</v>
      </c>
      <c r="Q420">
        <v>5.3720011711120605</v>
      </c>
      <c r="R420">
        <v>5.3720011711120605</v>
      </c>
      <c r="S420">
        <v>5.3619999885559082</v>
      </c>
      <c r="T420">
        <v>5.3795003890991211</v>
      </c>
      <c r="U420">
        <v>5.3820013999938965</v>
      </c>
      <c r="V420">
        <v>5.3820013999938965</v>
      </c>
      <c r="W420">
        <v>5.3820013999938965</v>
      </c>
      <c r="X420">
        <v>5.3619999885559082</v>
      </c>
      <c r="Y420"/>
      <c r="Z420">
        <v>5.3820013999938965</v>
      </c>
      <c r="AA420">
        <v>5.3820013999938965</v>
      </c>
      <c r="AB420">
        <v>5.3820013999938965</v>
      </c>
      <c r="AC420">
        <v>5.3894996643066406</v>
      </c>
      <c r="AD420">
        <v>5.3820013999938965</v>
      </c>
      <c r="AE420">
        <v>5.3820013999938965</v>
      </c>
      <c r="AF420">
        <v>5.3820013999938965</v>
      </c>
      <c r="AG420">
        <v>5.3820013999938965</v>
      </c>
      <c r="AH420" s="97"/>
      <c r="AI420" s="72"/>
      <c r="AJ420" s="72"/>
      <c r="AK420" s="72"/>
      <c r="AL420" s="72"/>
      <c r="AM420" s="72"/>
      <c r="AN420" s="72"/>
      <c r="AO420" s="92"/>
      <c r="AP420" s="102"/>
      <c r="AQ420" s="72"/>
    </row>
    <row r="421" spans="1:43">
      <c r="A421" s="14" t="str">
        <f>'data organization'!S422</f>
        <v>419:17:1.48:HS</v>
      </c>
      <c r="B421">
        <v>5.3720011711120605</v>
      </c>
      <c r="C421">
        <v>5.3820013999938965</v>
      </c>
      <c r="D421">
        <v>5.3720011711120605</v>
      </c>
      <c r="E421">
        <v>5.3735017776489258</v>
      </c>
      <c r="F421">
        <v>5.3820013999938965</v>
      </c>
      <c r="G421">
        <v>5.3820013999938965</v>
      </c>
      <c r="H421">
        <v>5.3720011711120605</v>
      </c>
      <c r="I421">
        <v>5.3820013999938965</v>
      </c>
      <c r="J421">
        <v>5.3820013999938965</v>
      </c>
      <c r="K421">
        <v>5.3820013999938965</v>
      </c>
      <c r="L421">
        <v>5.3820013999938965</v>
      </c>
      <c r="M421">
        <v>5.3820013999938965</v>
      </c>
      <c r="N421">
        <v>5.3820013999938965</v>
      </c>
      <c r="O421">
        <v>5.3820013999938965</v>
      </c>
      <c r="P421">
        <v>5.3820013999938965</v>
      </c>
      <c r="Q421">
        <v>5.3720011711120605</v>
      </c>
      <c r="R421">
        <v>5.3720011711120605</v>
      </c>
      <c r="S421">
        <v>5.3619999885559082</v>
      </c>
      <c r="T421">
        <v>5.3795003890991211</v>
      </c>
      <c r="U421">
        <v>5.3820013999938965</v>
      </c>
      <c r="V421">
        <v>5.3820013999938965</v>
      </c>
      <c r="W421">
        <v>5.3820013999938965</v>
      </c>
      <c r="X421">
        <v>5.3619999885559082</v>
      </c>
      <c r="Y421"/>
      <c r="Z421">
        <v>5.3820013999938965</v>
      </c>
      <c r="AA421">
        <v>5.3820013999938965</v>
      </c>
      <c r="AB421">
        <v>5.3820013999938965</v>
      </c>
      <c r="AC421">
        <v>5.3894996643066406</v>
      </c>
      <c r="AD421">
        <v>5.3820013999938965</v>
      </c>
      <c r="AE421">
        <v>5.3820013999938965</v>
      </c>
      <c r="AF421">
        <v>5.3820013999938965</v>
      </c>
      <c r="AG421">
        <v>5.3820013999938965</v>
      </c>
      <c r="AH421" s="97"/>
      <c r="AI421" s="72"/>
      <c r="AJ421" s="72"/>
      <c r="AK421" s="72"/>
      <c r="AL421" s="72"/>
      <c r="AM421" s="72"/>
      <c r="AN421" s="72"/>
      <c r="AO421" s="92"/>
      <c r="AP421" s="102"/>
      <c r="AQ421" s="72"/>
    </row>
    <row r="422" spans="1:43">
      <c r="A422" s="14" t="str">
        <f>'data organization'!S423</f>
        <v>420:17:1.46:HI</v>
      </c>
      <c r="B422">
        <v>5.2220001220703125</v>
      </c>
      <c r="C422">
        <v>5.2379984855651855</v>
      </c>
      <c r="D422">
        <v>5.2270007133483887</v>
      </c>
      <c r="E422">
        <v>5.2320003509521484</v>
      </c>
      <c r="F422">
        <v>5.2320003509521484</v>
      </c>
      <c r="G422">
        <v>5.2320003509521484</v>
      </c>
      <c r="H422">
        <v>5.2244997024536133</v>
      </c>
      <c r="I422">
        <v>5.2320003509521484</v>
      </c>
      <c r="J422">
        <v>5.2320003509521484</v>
      </c>
      <c r="K422">
        <v>5.2320003509521484</v>
      </c>
      <c r="L422">
        <v>5.2320003509521484</v>
      </c>
      <c r="M422">
        <v>5.2320003509521484</v>
      </c>
      <c r="N422">
        <v>5.2320003509521484</v>
      </c>
      <c r="O422">
        <v>5.2320003509521484</v>
      </c>
      <c r="P422">
        <v>5.2320003509521484</v>
      </c>
      <c r="Q422">
        <v>5.2245001792907715</v>
      </c>
      <c r="R422">
        <v>5.2270002365112305</v>
      </c>
      <c r="S422">
        <v>5.2194986343383789</v>
      </c>
      <c r="T422">
        <v>5.2119989395141602</v>
      </c>
      <c r="U422">
        <v>5.2320003509521484</v>
      </c>
      <c r="V422">
        <v>5.2320003509521484</v>
      </c>
      <c r="W422">
        <v>5.2320003509521484</v>
      </c>
      <c r="X422">
        <v>5.2269983291625977</v>
      </c>
      <c r="Y422"/>
      <c r="Z422">
        <v>5.2320003509521484</v>
      </c>
      <c r="AA422">
        <v>5.2320003509521484</v>
      </c>
      <c r="AB422">
        <v>5.2329998016357422</v>
      </c>
      <c r="AC422">
        <v>5.2419991493225098</v>
      </c>
      <c r="AD422">
        <v>5.2320003509521484</v>
      </c>
      <c r="AE422">
        <v>5.2320003509521484</v>
      </c>
      <c r="AF422">
        <v>5.2320003509521484</v>
      </c>
      <c r="AG422">
        <v>5.2320003509521484</v>
      </c>
      <c r="AH422" s="97">
        <f t="shared" ref="AH422" si="830">AH419-0.02</f>
        <v>1.4599999999999982</v>
      </c>
      <c r="AI422" s="72">
        <f t="shared" ref="AI422" si="831">STDEV(B422:AG422)</f>
        <v>5.4204530165127985E-3</v>
      </c>
      <c r="AJ422" s="72">
        <f t="shared" si="759"/>
        <v>5.2220790402254194</v>
      </c>
      <c r="AK422" s="72">
        <f t="shared" ref="AK422" si="832">AVERAGE(B422:AG422)</f>
        <v>5.2302097197501887</v>
      </c>
      <c r="AL422" s="72">
        <f t="shared" ref="AL422" si="833">AK422+1.5*AI422</f>
        <v>5.238340399274958</v>
      </c>
      <c r="AM422" s="72">
        <f>AK422-AK425</f>
        <v>0.14619333513321386</v>
      </c>
      <c r="AN422" s="72">
        <f t="shared" ref="AN422" si="834">AK422/AK764</f>
        <v>4.1110187119814139</v>
      </c>
      <c r="AO422" s="92">
        <f t="shared" ref="AO422" si="835">AN422/AO$1-1</f>
        <v>-4.350231201399879E-5</v>
      </c>
      <c r="AP422" s="102">
        <f t="shared" ref="AP422" si="836">AI422/AK422</f>
        <v>1.0363739327783009E-3</v>
      </c>
      <c r="AQ422" s="72">
        <f t="shared" ref="AQ422" si="837">MAX(B422:AG424)-MIN(B422:AG424)</f>
        <v>3.0000209808349609E-2</v>
      </c>
    </row>
    <row r="423" spans="1:43">
      <c r="A423" s="14" t="str">
        <f>'data organization'!S424</f>
        <v>421:17:1.46:LO</v>
      </c>
      <c r="B423">
        <v>5.2220001220703125</v>
      </c>
      <c r="C423">
        <v>5.2379984855651855</v>
      </c>
      <c r="D423">
        <v>5.2270007133483887</v>
      </c>
      <c r="E423">
        <v>5.2320003509521484</v>
      </c>
      <c r="F423">
        <v>5.2320003509521484</v>
      </c>
      <c r="G423">
        <v>5.2320003509521484</v>
      </c>
      <c r="H423">
        <v>5.2244997024536133</v>
      </c>
      <c r="I423">
        <v>5.2320003509521484</v>
      </c>
      <c r="J423">
        <v>5.2320003509521484</v>
      </c>
      <c r="K423">
        <v>5.2320003509521484</v>
      </c>
      <c r="L423">
        <v>5.2320003509521484</v>
      </c>
      <c r="M423">
        <v>5.2320003509521484</v>
      </c>
      <c r="N423">
        <v>5.2320003509521484</v>
      </c>
      <c r="O423">
        <v>5.2320003509521484</v>
      </c>
      <c r="P423">
        <v>5.2320003509521484</v>
      </c>
      <c r="Q423">
        <v>5.2245001792907715</v>
      </c>
      <c r="R423">
        <v>5.2270002365112305</v>
      </c>
      <c r="S423">
        <v>5.2194986343383789</v>
      </c>
      <c r="T423">
        <v>5.2119989395141602</v>
      </c>
      <c r="U423">
        <v>5.2320003509521484</v>
      </c>
      <c r="V423">
        <v>5.2320003509521484</v>
      </c>
      <c r="W423">
        <v>5.2320003509521484</v>
      </c>
      <c r="X423">
        <v>5.2269983291625977</v>
      </c>
      <c r="Y423"/>
      <c r="Z423">
        <v>5.2320003509521484</v>
      </c>
      <c r="AA423">
        <v>5.2320003509521484</v>
      </c>
      <c r="AB423">
        <v>5.2329998016357422</v>
      </c>
      <c r="AC423">
        <v>5.2419991493225098</v>
      </c>
      <c r="AD423">
        <v>5.2320003509521484</v>
      </c>
      <c r="AE423">
        <v>5.2320003509521484</v>
      </c>
      <c r="AF423">
        <v>5.2320003509521484</v>
      </c>
      <c r="AG423">
        <v>5.2320003509521484</v>
      </c>
      <c r="AH423" s="97"/>
      <c r="AI423" s="72"/>
      <c r="AJ423" s="72"/>
      <c r="AK423" s="72"/>
      <c r="AL423" s="72"/>
      <c r="AM423" s="72"/>
      <c r="AN423" s="72"/>
      <c r="AO423" s="92"/>
      <c r="AP423" s="102"/>
      <c r="AQ423" s="72"/>
    </row>
    <row r="424" spans="1:43">
      <c r="A424" s="14" t="str">
        <f>'data organization'!S425</f>
        <v>422:17:1.46:HS</v>
      </c>
      <c r="B424">
        <v>5.2220001220703125</v>
      </c>
      <c r="C424">
        <v>5.2379984855651855</v>
      </c>
      <c r="D424">
        <v>5.2270007133483887</v>
      </c>
      <c r="E424">
        <v>5.2320003509521484</v>
      </c>
      <c r="F424">
        <v>5.2320003509521484</v>
      </c>
      <c r="G424">
        <v>5.2320003509521484</v>
      </c>
      <c r="H424">
        <v>5.2244997024536133</v>
      </c>
      <c r="I424">
        <v>5.2320003509521484</v>
      </c>
      <c r="J424">
        <v>5.2320003509521484</v>
      </c>
      <c r="K424">
        <v>5.2320003509521484</v>
      </c>
      <c r="L424">
        <v>5.2320003509521484</v>
      </c>
      <c r="M424">
        <v>5.2320003509521484</v>
      </c>
      <c r="N424">
        <v>5.2320003509521484</v>
      </c>
      <c r="O424">
        <v>5.2320003509521484</v>
      </c>
      <c r="P424">
        <v>5.2320003509521484</v>
      </c>
      <c r="Q424">
        <v>5.2245001792907715</v>
      </c>
      <c r="R424">
        <v>5.2270002365112305</v>
      </c>
      <c r="S424">
        <v>5.2194986343383789</v>
      </c>
      <c r="T424">
        <v>5.2119989395141602</v>
      </c>
      <c r="U424">
        <v>5.2320003509521484</v>
      </c>
      <c r="V424">
        <v>5.2320003509521484</v>
      </c>
      <c r="W424">
        <v>5.2320003509521484</v>
      </c>
      <c r="X424">
        <v>5.2269983291625977</v>
      </c>
      <c r="Y424"/>
      <c r="Z424">
        <v>5.2320003509521484</v>
      </c>
      <c r="AA424">
        <v>5.2320003509521484</v>
      </c>
      <c r="AB424">
        <v>5.2329998016357422</v>
      </c>
      <c r="AC424">
        <v>5.2419991493225098</v>
      </c>
      <c r="AD424">
        <v>5.2320003509521484</v>
      </c>
      <c r="AE424">
        <v>5.2320003509521484</v>
      </c>
      <c r="AF424">
        <v>5.2320003509521484</v>
      </c>
      <c r="AG424">
        <v>5.2320003509521484</v>
      </c>
      <c r="AH424" s="97"/>
      <c r="AI424" s="72"/>
      <c r="AJ424" s="72"/>
      <c r="AK424" s="72"/>
      <c r="AL424" s="72"/>
      <c r="AM424" s="72"/>
      <c r="AN424" s="72"/>
      <c r="AO424" s="92"/>
      <c r="AP424" s="102"/>
      <c r="AQ424" s="72"/>
    </row>
    <row r="425" spans="1:43">
      <c r="A425" s="14" t="str">
        <f>'data organization'!S426</f>
        <v>423:17:1.44:HI</v>
      </c>
      <c r="B425">
        <v>5.0820002555847168</v>
      </c>
      <c r="C425">
        <v>5.0920004844665527</v>
      </c>
      <c r="D425">
        <v>5.0820002555847168</v>
      </c>
      <c r="E425">
        <v>5.0820002555847168</v>
      </c>
      <c r="F425">
        <v>5.0820002555847168</v>
      </c>
      <c r="G425">
        <v>5.083000659942627</v>
      </c>
      <c r="H425">
        <v>5.0820002555847168</v>
      </c>
      <c r="I425">
        <v>5.0820002555847168</v>
      </c>
      <c r="J425">
        <v>5.0920004844665527</v>
      </c>
      <c r="K425">
        <v>5.0920004844665527</v>
      </c>
      <c r="L425">
        <v>5.0820002555847168</v>
      </c>
      <c r="M425">
        <v>5.0920004844665527</v>
      </c>
      <c r="N425">
        <v>5.0820002555847168</v>
      </c>
      <c r="O425">
        <v>5.0845003128051758</v>
      </c>
      <c r="P425">
        <v>5.0820002555847168</v>
      </c>
      <c r="Q425">
        <v>5.0820002555847168</v>
      </c>
      <c r="R425">
        <v>5.0820002555847168</v>
      </c>
      <c r="S425">
        <v>5.0699992179870605</v>
      </c>
      <c r="T425">
        <v>5.0719995498657227</v>
      </c>
      <c r="U425">
        <v>5.083000659942627</v>
      </c>
      <c r="V425">
        <v>5.0820002555847168</v>
      </c>
      <c r="W425">
        <v>5.0820002555847168</v>
      </c>
      <c r="X425">
        <v>5.0619988441467285</v>
      </c>
      <c r="Y425"/>
      <c r="Z425">
        <v>5.0920004844665527</v>
      </c>
      <c r="AA425">
        <v>5.0920004844665527</v>
      </c>
      <c r="AB425">
        <v>5.0920004844665527</v>
      </c>
      <c r="AC425">
        <v>5.0920004844665527</v>
      </c>
      <c r="AD425">
        <v>5.0920004844665527</v>
      </c>
      <c r="AE425">
        <v>5.0920004844665527</v>
      </c>
      <c r="AF425">
        <v>5.0820002555847168</v>
      </c>
      <c r="AG425">
        <v>5.0820002555847168</v>
      </c>
      <c r="AH425" s="97">
        <f t="shared" ref="AH425" si="838">AH422-0.02</f>
        <v>1.4399999999999982</v>
      </c>
      <c r="AI425" s="72">
        <f t="shared" ref="AI425" si="839">STDEV(B425:AG425)</f>
        <v>7.1329869714566669E-3</v>
      </c>
      <c r="AJ425" s="72">
        <f t="shared" si="759"/>
        <v>5.0733169041597899</v>
      </c>
      <c r="AK425" s="72">
        <f t="shared" ref="AK425" si="840">AVERAGE(B425:AG425)</f>
        <v>5.0840163846169748</v>
      </c>
      <c r="AL425" s="72">
        <f t="shared" ref="AL425" si="841">AK425+1.5*AI425</f>
        <v>5.0947158650741597</v>
      </c>
      <c r="AM425" s="72">
        <f>AK425-AK428</f>
        <v>0.14453228058353584</v>
      </c>
      <c r="AN425" s="72">
        <f t="shared" ref="AN425" si="842">AK425/AK767</f>
        <v>4.0972948166595033</v>
      </c>
      <c r="AO425" s="92">
        <f t="shared" ref="AO425" si="843">AN425/AO$1-1</f>
        <v>-3.3816769257024593E-3</v>
      </c>
      <c r="AP425" s="102">
        <f t="shared" ref="AP425" si="844">AI425/AK425</f>
        <v>1.4030220266479452E-3</v>
      </c>
      <c r="AQ425" s="72">
        <f t="shared" ref="AQ425" si="845">MAX(B425:AG427)-MIN(B425:AG427)</f>
        <v>3.0001640319824219E-2</v>
      </c>
    </row>
    <row r="426" spans="1:43">
      <c r="A426" s="14" t="str">
        <f>'data organization'!S427</f>
        <v>424:17:1.44:LO</v>
      </c>
      <c r="B426">
        <v>5.0820002555847168</v>
      </c>
      <c r="C426">
        <v>5.0920004844665527</v>
      </c>
      <c r="D426">
        <v>5.0820002555847168</v>
      </c>
      <c r="E426">
        <v>5.0820002555847168</v>
      </c>
      <c r="F426">
        <v>5.0820002555847168</v>
      </c>
      <c r="G426">
        <v>5.083000659942627</v>
      </c>
      <c r="H426">
        <v>5.0820002555847168</v>
      </c>
      <c r="I426">
        <v>5.0820002555847168</v>
      </c>
      <c r="J426">
        <v>5.0920004844665527</v>
      </c>
      <c r="K426">
        <v>5.0920004844665527</v>
      </c>
      <c r="L426">
        <v>5.0820002555847168</v>
      </c>
      <c r="M426">
        <v>5.0920004844665527</v>
      </c>
      <c r="N426">
        <v>5.0820002555847168</v>
      </c>
      <c r="O426">
        <v>5.0845003128051758</v>
      </c>
      <c r="P426">
        <v>5.0820002555847168</v>
      </c>
      <c r="Q426">
        <v>5.0820002555847168</v>
      </c>
      <c r="R426">
        <v>5.0820002555847168</v>
      </c>
      <c r="S426">
        <v>5.0699992179870605</v>
      </c>
      <c r="T426">
        <v>5.0719995498657227</v>
      </c>
      <c r="U426">
        <v>5.083000659942627</v>
      </c>
      <c r="V426">
        <v>5.0820002555847168</v>
      </c>
      <c r="W426">
        <v>5.0820002555847168</v>
      </c>
      <c r="X426">
        <v>5.0619988441467285</v>
      </c>
      <c r="Y426"/>
      <c r="Z426">
        <v>5.0920004844665527</v>
      </c>
      <c r="AA426">
        <v>5.0920004844665527</v>
      </c>
      <c r="AB426">
        <v>5.0920004844665527</v>
      </c>
      <c r="AC426">
        <v>5.0920004844665527</v>
      </c>
      <c r="AD426">
        <v>5.0920004844665527</v>
      </c>
      <c r="AE426">
        <v>5.0920004844665527</v>
      </c>
      <c r="AF426">
        <v>5.0820002555847168</v>
      </c>
      <c r="AG426">
        <v>5.0820002555847168</v>
      </c>
      <c r="AH426" s="97"/>
      <c r="AI426" s="72"/>
      <c r="AJ426" s="72"/>
      <c r="AK426" s="72"/>
      <c r="AL426" s="72"/>
      <c r="AM426" s="72"/>
      <c r="AN426" s="72"/>
      <c r="AO426" s="92"/>
      <c r="AP426" s="102"/>
      <c r="AQ426" s="72"/>
    </row>
    <row r="427" spans="1:43">
      <c r="A427" s="14" t="str">
        <f>'data organization'!S428</f>
        <v>425:17:1.44:HS</v>
      </c>
      <c r="B427">
        <v>5.0820002555847168</v>
      </c>
      <c r="C427">
        <v>5.0920004844665527</v>
      </c>
      <c r="D427">
        <v>5.0820002555847168</v>
      </c>
      <c r="E427">
        <v>5.0820002555847168</v>
      </c>
      <c r="F427">
        <v>5.0820002555847168</v>
      </c>
      <c r="G427">
        <v>5.083000659942627</v>
      </c>
      <c r="H427">
        <v>5.0820002555847168</v>
      </c>
      <c r="I427">
        <v>5.0820002555847168</v>
      </c>
      <c r="J427">
        <v>5.0920004844665527</v>
      </c>
      <c r="K427">
        <v>5.0920004844665527</v>
      </c>
      <c r="L427">
        <v>5.0820002555847168</v>
      </c>
      <c r="M427">
        <v>5.0920004844665527</v>
      </c>
      <c r="N427">
        <v>5.0820002555847168</v>
      </c>
      <c r="O427">
        <v>5.0845003128051758</v>
      </c>
      <c r="P427">
        <v>5.0820002555847168</v>
      </c>
      <c r="Q427">
        <v>5.0820002555847168</v>
      </c>
      <c r="R427">
        <v>5.0820002555847168</v>
      </c>
      <c r="S427">
        <v>5.0699992179870605</v>
      </c>
      <c r="T427">
        <v>5.0719995498657227</v>
      </c>
      <c r="U427">
        <v>5.083000659942627</v>
      </c>
      <c r="V427">
        <v>5.0820002555847168</v>
      </c>
      <c r="W427">
        <v>5.0820002555847168</v>
      </c>
      <c r="X427">
        <v>5.0619988441467285</v>
      </c>
      <c r="Y427"/>
      <c r="Z427">
        <v>5.0920004844665527</v>
      </c>
      <c r="AA427">
        <v>5.0920004844665527</v>
      </c>
      <c r="AB427">
        <v>5.0920004844665527</v>
      </c>
      <c r="AC427">
        <v>5.0920004844665527</v>
      </c>
      <c r="AD427">
        <v>5.0920004844665527</v>
      </c>
      <c r="AE427">
        <v>5.0920004844665527</v>
      </c>
      <c r="AF427">
        <v>5.0820002555847168</v>
      </c>
      <c r="AG427">
        <v>5.0820002555847168</v>
      </c>
      <c r="AH427" s="97"/>
      <c r="AI427" s="72"/>
      <c r="AJ427" s="72"/>
      <c r="AK427" s="72"/>
      <c r="AL427" s="72"/>
      <c r="AM427" s="72"/>
      <c r="AN427" s="72"/>
      <c r="AO427" s="92"/>
      <c r="AP427" s="102"/>
      <c r="AQ427" s="72"/>
    </row>
    <row r="428" spans="1:43">
      <c r="A428" s="14" t="str">
        <f>'data organization'!S429</f>
        <v>426:17:1.42:HI</v>
      </c>
      <c r="B428">
        <v>4.931999683380127</v>
      </c>
      <c r="C428">
        <v>4.9420003890991211</v>
      </c>
      <c r="D428">
        <v>4.9364995956420898</v>
      </c>
      <c r="E428">
        <v>4.9344997406005859</v>
      </c>
      <c r="F428">
        <v>4.9420003890991211</v>
      </c>
      <c r="G428">
        <v>4.9420003890991211</v>
      </c>
      <c r="H428">
        <v>4.9345002174377441</v>
      </c>
      <c r="I428">
        <v>4.9420003890991211</v>
      </c>
      <c r="J428">
        <v>4.9420003890991211</v>
      </c>
      <c r="K428">
        <v>4.9420003890991211</v>
      </c>
      <c r="L428">
        <v>4.9420003890991211</v>
      </c>
      <c r="M428">
        <v>4.9420003890991211</v>
      </c>
      <c r="N428">
        <v>4.9420003890991211</v>
      </c>
      <c r="O428">
        <v>4.9420003890991211</v>
      </c>
      <c r="P428">
        <v>4.9420003890991211</v>
      </c>
      <c r="Q428">
        <v>4.931999683380127</v>
      </c>
      <c r="R428">
        <v>4.9344997406005859</v>
      </c>
      <c r="S428">
        <v>4.9359993934631348</v>
      </c>
      <c r="T428">
        <v>4.9294991493225098</v>
      </c>
      <c r="U428">
        <v>4.9420003890991211</v>
      </c>
      <c r="V428">
        <v>4.9420003890991211</v>
      </c>
      <c r="W428">
        <v>4.9420003890991211</v>
      </c>
      <c r="X428">
        <v>4.9250006675720215</v>
      </c>
      <c r="Y428"/>
      <c r="Z428">
        <v>4.9420003890991211</v>
      </c>
      <c r="AA428">
        <v>4.9420003890991211</v>
      </c>
      <c r="AB428">
        <v>4.9420003890991211</v>
      </c>
      <c r="AC428">
        <v>4.9475011825561523</v>
      </c>
      <c r="AD428">
        <v>4.9420003890991211</v>
      </c>
      <c r="AE428">
        <v>4.9420003890991211</v>
      </c>
      <c r="AF428">
        <v>4.9420003890991211</v>
      </c>
      <c r="AG428">
        <v>4.9420003890991211</v>
      </c>
      <c r="AH428" s="97">
        <f t="shared" ref="AH428" si="846">AH425-0.02</f>
        <v>1.4199999999999982</v>
      </c>
      <c r="AI428" s="72">
        <f t="shared" ref="AI428" si="847">STDEV(B428:AG428)</f>
        <v>4.8796133313559146E-3</v>
      </c>
      <c r="AJ428" s="72">
        <f t="shared" si="759"/>
        <v>4.9321646840364055</v>
      </c>
      <c r="AK428" s="72">
        <f t="shared" ref="AK428" si="848">AVERAGE(B428:AG428)</f>
        <v>4.939484104033439</v>
      </c>
      <c r="AL428" s="72">
        <f t="shared" ref="AL428" si="849">AK428+1.5*AI428</f>
        <v>4.9468035240304724</v>
      </c>
      <c r="AM428" s="72">
        <f>AK428-AK431</f>
        <v>0.14853237521263818</v>
      </c>
      <c r="AN428" s="72">
        <f t="shared" ref="AN428" si="850">AK428/AK770</f>
        <v>4.1111534058851511</v>
      </c>
      <c r="AO428" s="92">
        <f t="shared" ref="AO428" si="851">AN428/AO$1-1</f>
        <v>-1.073961895003972E-5</v>
      </c>
      <c r="AP428" s="102">
        <f t="shared" ref="AP428" si="852">AI428/AK428</f>
        <v>9.8787914457936291E-4</v>
      </c>
      <c r="AQ428" s="72">
        <f t="shared" ref="AQ428" si="853">MAX(B428:AG430)-MIN(B428:AG430)</f>
        <v>2.2500514984130859E-2</v>
      </c>
    </row>
    <row r="429" spans="1:43">
      <c r="A429" s="14" t="str">
        <f>'data organization'!S430</f>
        <v>427:17:1.42:LO</v>
      </c>
      <c r="B429">
        <v>4.931999683380127</v>
      </c>
      <c r="C429">
        <v>4.9420003890991211</v>
      </c>
      <c r="D429">
        <v>4.9364995956420898</v>
      </c>
      <c r="E429">
        <v>4.9344997406005859</v>
      </c>
      <c r="F429">
        <v>4.9420003890991211</v>
      </c>
      <c r="G429">
        <v>4.9420003890991211</v>
      </c>
      <c r="H429">
        <v>4.9345002174377441</v>
      </c>
      <c r="I429">
        <v>4.9420003890991211</v>
      </c>
      <c r="J429">
        <v>4.9420003890991211</v>
      </c>
      <c r="K429">
        <v>4.9420003890991211</v>
      </c>
      <c r="L429">
        <v>4.9420003890991211</v>
      </c>
      <c r="M429">
        <v>4.9420003890991211</v>
      </c>
      <c r="N429">
        <v>4.9420003890991211</v>
      </c>
      <c r="O429">
        <v>4.9420003890991211</v>
      </c>
      <c r="P429">
        <v>4.9420003890991211</v>
      </c>
      <c r="Q429">
        <v>4.931999683380127</v>
      </c>
      <c r="R429">
        <v>4.9344997406005859</v>
      </c>
      <c r="S429">
        <v>4.9359993934631348</v>
      </c>
      <c r="T429">
        <v>4.9294991493225098</v>
      </c>
      <c r="U429">
        <v>4.9420003890991211</v>
      </c>
      <c r="V429">
        <v>4.9420003890991211</v>
      </c>
      <c r="W429">
        <v>4.9420003890991211</v>
      </c>
      <c r="X429">
        <v>4.9250006675720215</v>
      </c>
      <c r="Y429"/>
      <c r="Z429">
        <v>4.9420003890991211</v>
      </c>
      <c r="AA429">
        <v>4.9420003890991211</v>
      </c>
      <c r="AB429">
        <v>4.9420003890991211</v>
      </c>
      <c r="AC429">
        <v>4.9475011825561523</v>
      </c>
      <c r="AD429">
        <v>4.9420003890991211</v>
      </c>
      <c r="AE429">
        <v>4.9420003890991211</v>
      </c>
      <c r="AF429">
        <v>4.9420003890991211</v>
      </c>
      <c r="AG429">
        <v>4.9420003890991211</v>
      </c>
      <c r="AH429" s="97"/>
      <c r="AI429" s="72"/>
      <c r="AJ429" s="72"/>
      <c r="AK429" s="72"/>
      <c r="AL429" s="72"/>
      <c r="AM429" s="72"/>
      <c r="AN429" s="72"/>
      <c r="AO429" s="92"/>
      <c r="AP429" s="102"/>
      <c r="AQ429" s="72"/>
    </row>
    <row r="430" spans="1:43">
      <c r="A430" s="14" t="str">
        <f>'data organization'!S431</f>
        <v>428:17:1.42:HS</v>
      </c>
      <c r="B430">
        <v>4.931999683380127</v>
      </c>
      <c r="C430">
        <v>4.9420003890991211</v>
      </c>
      <c r="D430">
        <v>4.9364995956420898</v>
      </c>
      <c r="E430">
        <v>4.9344997406005859</v>
      </c>
      <c r="F430">
        <v>4.9420003890991211</v>
      </c>
      <c r="G430">
        <v>4.9420003890991211</v>
      </c>
      <c r="H430">
        <v>4.9345002174377441</v>
      </c>
      <c r="I430">
        <v>4.9420003890991211</v>
      </c>
      <c r="J430">
        <v>4.9420003890991211</v>
      </c>
      <c r="K430">
        <v>4.9420003890991211</v>
      </c>
      <c r="L430">
        <v>4.9420003890991211</v>
      </c>
      <c r="M430">
        <v>4.9420003890991211</v>
      </c>
      <c r="N430">
        <v>4.9420003890991211</v>
      </c>
      <c r="O430">
        <v>4.9420003890991211</v>
      </c>
      <c r="P430">
        <v>4.9420003890991211</v>
      </c>
      <c r="Q430">
        <v>4.931999683380127</v>
      </c>
      <c r="R430">
        <v>4.9344997406005859</v>
      </c>
      <c r="S430">
        <v>4.9359993934631348</v>
      </c>
      <c r="T430">
        <v>4.9294991493225098</v>
      </c>
      <c r="U430">
        <v>4.9420003890991211</v>
      </c>
      <c r="V430">
        <v>4.9420003890991211</v>
      </c>
      <c r="W430">
        <v>4.9420003890991211</v>
      </c>
      <c r="X430">
        <v>4.9250006675720215</v>
      </c>
      <c r="Y430"/>
      <c r="Z430">
        <v>4.9420003890991211</v>
      </c>
      <c r="AA430">
        <v>4.9420003890991211</v>
      </c>
      <c r="AB430">
        <v>4.9420003890991211</v>
      </c>
      <c r="AC430">
        <v>4.9475011825561523</v>
      </c>
      <c r="AD430">
        <v>4.9420003890991211</v>
      </c>
      <c r="AE430">
        <v>4.9420003890991211</v>
      </c>
      <c r="AF430">
        <v>4.9420003890991211</v>
      </c>
      <c r="AG430">
        <v>4.9420003890991211</v>
      </c>
      <c r="AH430" s="97"/>
      <c r="AI430" s="72"/>
      <c r="AJ430" s="72"/>
      <c r="AK430" s="72"/>
      <c r="AL430" s="72"/>
      <c r="AM430" s="72"/>
      <c r="AN430" s="72"/>
      <c r="AO430" s="92"/>
      <c r="AP430" s="102"/>
      <c r="AQ430" s="72"/>
    </row>
    <row r="431" spans="1:43">
      <c r="A431" s="14" t="str">
        <f>'data organization'!S432</f>
        <v>429:17:1.4:HI</v>
      </c>
      <c r="B431">
        <v>4.7819995880126953</v>
      </c>
      <c r="C431">
        <v>4.7970004081726074</v>
      </c>
      <c r="D431">
        <v>4.7919998168945312</v>
      </c>
      <c r="E431">
        <v>4.7919998168945312</v>
      </c>
      <c r="F431">
        <v>4.7919998168945312</v>
      </c>
      <c r="G431">
        <v>4.7919998168945312</v>
      </c>
      <c r="H431">
        <v>4.7919998168945312</v>
      </c>
      <c r="I431">
        <v>4.7919998168945312</v>
      </c>
      <c r="J431">
        <v>4.8020009994506836</v>
      </c>
      <c r="K431">
        <v>4.7919998168945312</v>
      </c>
      <c r="L431">
        <v>4.7919998168945312</v>
      </c>
      <c r="M431">
        <v>4.8020009994506836</v>
      </c>
      <c r="N431">
        <v>4.7919998168945312</v>
      </c>
      <c r="O431">
        <v>4.7919998168945312</v>
      </c>
      <c r="P431">
        <v>4.7919998168945312</v>
      </c>
      <c r="Q431">
        <v>4.7894997596740723</v>
      </c>
      <c r="R431">
        <v>4.7919998168945312</v>
      </c>
      <c r="S431">
        <v>4.772000789642334</v>
      </c>
      <c r="T431">
        <v>4.772000789642334</v>
      </c>
      <c r="U431">
        <v>4.7919998168945312</v>
      </c>
      <c r="V431">
        <v>4.7919998168945312</v>
      </c>
      <c r="W431">
        <v>4.7919998168945312</v>
      </c>
      <c r="X431">
        <v>4.762000560760498</v>
      </c>
      <c r="Y431"/>
      <c r="Z431">
        <v>4.7945003509521484</v>
      </c>
      <c r="AA431">
        <v>4.7919998168945312</v>
      </c>
      <c r="AB431">
        <v>4.7995009422302246</v>
      </c>
      <c r="AC431">
        <v>4.8020009994506836</v>
      </c>
      <c r="AD431">
        <v>4.7970008850097656</v>
      </c>
      <c r="AE431">
        <v>4.7919998168945312</v>
      </c>
      <c r="AF431">
        <v>4.7919998168945312</v>
      </c>
      <c r="AG431">
        <v>4.7919998168945312</v>
      </c>
      <c r="AH431" s="97">
        <f t="shared" ref="AH431" si="854">AH428-0.02</f>
        <v>1.3999999999999981</v>
      </c>
      <c r="AI431" s="72">
        <f t="shared" ref="AI431" si="855">STDEV(B431:AG431)</f>
        <v>8.5336322325299269E-3</v>
      </c>
      <c r="AJ431" s="72">
        <f t="shared" si="759"/>
        <v>4.7781512804720059</v>
      </c>
      <c r="AK431" s="72">
        <f t="shared" ref="AK431" si="856">AVERAGE(B431:AG431)</f>
        <v>4.7909517288208008</v>
      </c>
      <c r="AL431" s="72">
        <f t="shared" ref="AL431" si="857">AK431+1.5*AI431</f>
        <v>4.8037521771695957</v>
      </c>
      <c r="AM431" s="72">
        <f>AK431-AK434</f>
        <v>0.14945214794528106</v>
      </c>
      <c r="AN431" s="72">
        <f t="shared" ref="AN431" si="858">AK431/AK773</f>
        <v>4.1077977982036851</v>
      </c>
      <c r="AO431" s="92">
        <f t="shared" ref="AO431" si="859">AN431/AO$1-1</f>
        <v>-8.2695135133503683E-4</v>
      </c>
      <c r="AP431" s="102">
        <f t="shared" ref="AP431" si="860">AI431/AK431</f>
        <v>1.7811977067509119E-3</v>
      </c>
      <c r="AQ431" s="72">
        <f t="shared" ref="AQ431" si="861">MAX(B431:AG433)-MIN(B431:AG433)</f>
        <v>4.0000438690185547E-2</v>
      </c>
    </row>
    <row r="432" spans="1:43">
      <c r="A432" s="14" t="str">
        <f>'data organization'!S433</f>
        <v>430:17:1.4:LO</v>
      </c>
      <c r="B432">
        <v>4.7819995880126953</v>
      </c>
      <c r="C432">
        <v>4.7970004081726074</v>
      </c>
      <c r="D432">
        <v>4.7919998168945312</v>
      </c>
      <c r="E432">
        <v>4.7919998168945312</v>
      </c>
      <c r="F432">
        <v>4.7919998168945312</v>
      </c>
      <c r="G432">
        <v>4.7919998168945312</v>
      </c>
      <c r="H432">
        <v>4.7919998168945312</v>
      </c>
      <c r="I432">
        <v>4.7919998168945312</v>
      </c>
      <c r="J432">
        <v>4.8020009994506836</v>
      </c>
      <c r="K432">
        <v>4.7919998168945312</v>
      </c>
      <c r="L432">
        <v>4.7919998168945312</v>
      </c>
      <c r="M432">
        <v>4.8020009994506836</v>
      </c>
      <c r="N432">
        <v>4.7919998168945312</v>
      </c>
      <c r="O432">
        <v>4.7919998168945312</v>
      </c>
      <c r="P432">
        <v>4.7919998168945312</v>
      </c>
      <c r="Q432">
        <v>4.7894997596740723</v>
      </c>
      <c r="R432">
        <v>4.7919998168945312</v>
      </c>
      <c r="S432">
        <v>4.772000789642334</v>
      </c>
      <c r="T432">
        <v>4.772000789642334</v>
      </c>
      <c r="U432">
        <v>4.7919998168945312</v>
      </c>
      <c r="V432">
        <v>4.7919998168945312</v>
      </c>
      <c r="W432">
        <v>4.7919998168945312</v>
      </c>
      <c r="X432">
        <v>4.762000560760498</v>
      </c>
      <c r="Y432"/>
      <c r="Z432">
        <v>4.7945003509521484</v>
      </c>
      <c r="AA432">
        <v>4.7919998168945312</v>
      </c>
      <c r="AB432">
        <v>4.7995009422302246</v>
      </c>
      <c r="AC432">
        <v>4.8020009994506836</v>
      </c>
      <c r="AD432">
        <v>4.7970008850097656</v>
      </c>
      <c r="AE432">
        <v>4.7919998168945312</v>
      </c>
      <c r="AF432">
        <v>4.7919998168945312</v>
      </c>
      <c r="AG432">
        <v>4.7919998168945312</v>
      </c>
      <c r="AH432" s="97"/>
      <c r="AI432" s="72"/>
      <c r="AJ432" s="72"/>
      <c r="AK432" s="72"/>
      <c r="AL432" s="72"/>
      <c r="AM432" s="72"/>
      <c r="AN432" s="72"/>
      <c r="AO432" s="92"/>
      <c r="AP432" s="102"/>
      <c r="AQ432" s="72"/>
    </row>
    <row r="433" spans="1:43">
      <c r="A433" s="14" t="str">
        <f>'data organization'!S434</f>
        <v>431:17:1.4:HS</v>
      </c>
      <c r="B433">
        <v>4.7819995880126953</v>
      </c>
      <c r="C433">
        <v>4.7970004081726074</v>
      </c>
      <c r="D433">
        <v>4.7919998168945312</v>
      </c>
      <c r="E433">
        <v>4.7919998168945312</v>
      </c>
      <c r="F433">
        <v>4.7919998168945312</v>
      </c>
      <c r="G433">
        <v>4.7919998168945312</v>
      </c>
      <c r="H433">
        <v>4.7919998168945312</v>
      </c>
      <c r="I433">
        <v>4.7919998168945312</v>
      </c>
      <c r="J433">
        <v>4.8020009994506836</v>
      </c>
      <c r="K433">
        <v>4.7919998168945312</v>
      </c>
      <c r="L433">
        <v>4.7919998168945312</v>
      </c>
      <c r="M433">
        <v>4.8020009994506836</v>
      </c>
      <c r="N433">
        <v>4.7919998168945312</v>
      </c>
      <c r="O433">
        <v>4.7919998168945312</v>
      </c>
      <c r="P433">
        <v>4.7919998168945312</v>
      </c>
      <c r="Q433">
        <v>4.7894997596740723</v>
      </c>
      <c r="R433">
        <v>4.7919998168945312</v>
      </c>
      <c r="S433">
        <v>4.772000789642334</v>
      </c>
      <c r="T433">
        <v>4.772000789642334</v>
      </c>
      <c r="U433">
        <v>4.7919998168945312</v>
      </c>
      <c r="V433">
        <v>4.7919998168945312</v>
      </c>
      <c r="W433">
        <v>4.7919998168945312</v>
      </c>
      <c r="X433">
        <v>4.762000560760498</v>
      </c>
      <c r="Y433"/>
      <c r="Z433">
        <v>4.7945003509521484</v>
      </c>
      <c r="AA433">
        <v>4.7919998168945312</v>
      </c>
      <c r="AB433">
        <v>4.7995009422302246</v>
      </c>
      <c r="AC433">
        <v>4.8020009994506836</v>
      </c>
      <c r="AD433">
        <v>4.7970008850097656</v>
      </c>
      <c r="AE433">
        <v>4.7919998168945312</v>
      </c>
      <c r="AF433">
        <v>4.7919998168945312</v>
      </c>
      <c r="AG433">
        <v>4.7919998168945312</v>
      </c>
      <c r="AH433" s="97"/>
      <c r="AI433" s="72"/>
      <c r="AJ433" s="72"/>
      <c r="AK433" s="72"/>
      <c r="AL433" s="72"/>
      <c r="AM433" s="72"/>
      <c r="AN433" s="72"/>
      <c r="AO433" s="92"/>
      <c r="AP433" s="102"/>
      <c r="AQ433" s="72"/>
    </row>
    <row r="434" spans="1:43">
      <c r="A434" s="14" t="str">
        <f>'data organization'!S435</f>
        <v>432:17:1.38:HI</v>
      </c>
      <c r="B434">
        <v>4.6320009231567383</v>
      </c>
      <c r="C434">
        <v>4.6470003128051758</v>
      </c>
      <c r="D434">
        <v>4.6419992446899414</v>
      </c>
      <c r="E434">
        <v>4.6419992446899414</v>
      </c>
      <c r="F434">
        <v>4.6419992446899414</v>
      </c>
      <c r="G434">
        <v>4.6419992446899414</v>
      </c>
      <c r="H434">
        <v>4.6419992446899414</v>
      </c>
      <c r="I434">
        <v>4.6419992446899414</v>
      </c>
      <c r="J434">
        <v>4.6519999504089355</v>
      </c>
      <c r="K434">
        <v>4.6424989700317383</v>
      </c>
      <c r="L434">
        <v>4.6419992446899414</v>
      </c>
      <c r="M434">
        <v>4.6515002250671387</v>
      </c>
      <c r="N434">
        <v>4.6419992446899414</v>
      </c>
      <c r="O434">
        <v>4.6419992446899414</v>
      </c>
      <c r="P434">
        <v>4.6419992446899414</v>
      </c>
      <c r="Q434">
        <v>4.6419992446899414</v>
      </c>
      <c r="R434">
        <v>4.6419992446899414</v>
      </c>
      <c r="S434">
        <v>4.6220006942749023</v>
      </c>
      <c r="T434">
        <v>4.6370010375976562</v>
      </c>
      <c r="U434">
        <v>4.6419992446899414</v>
      </c>
      <c r="V434">
        <v>4.6419992446899414</v>
      </c>
      <c r="W434">
        <v>4.6419992446899414</v>
      </c>
      <c r="X434">
        <v>4.6119999885559082</v>
      </c>
      <c r="Y434"/>
      <c r="Z434">
        <v>4.6419992446899414</v>
      </c>
      <c r="AA434">
        <v>4.6419992446899414</v>
      </c>
      <c r="AB434">
        <v>4.6519999504089355</v>
      </c>
      <c r="AC434">
        <v>4.6519999504089355</v>
      </c>
      <c r="AD434">
        <v>4.6465001106262207</v>
      </c>
      <c r="AE434">
        <v>4.6419992446899414</v>
      </c>
      <c r="AF434">
        <v>4.6419992446899414</v>
      </c>
      <c r="AG434">
        <v>4.6419992446899414</v>
      </c>
      <c r="AH434" s="97">
        <f t="shared" ref="AH434" si="862">AH431-0.02</f>
        <v>1.3799999999999981</v>
      </c>
      <c r="AI434" s="72">
        <f t="shared" ref="AI434" si="863">STDEV(B434:AG434)</f>
        <v>7.8590404160105518E-3</v>
      </c>
      <c r="AJ434" s="72">
        <f t="shared" si="759"/>
        <v>4.6297110202515039</v>
      </c>
      <c r="AK434" s="72">
        <f t="shared" ref="AK434" si="864">AVERAGE(B434:AG434)</f>
        <v>4.6414995808755197</v>
      </c>
      <c r="AL434" s="72">
        <f t="shared" ref="AL434" si="865">AK434+1.5*AI434</f>
        <v>4.6532881414995355</v>
      </c>
      <c r="AM434" s="72">
        <f>AK434-AK437</f>
        <v>0.15416133019231992</v>
      </c>
      <c r="AN434" s="72">
        <f t="shared" ref="AN434" si="866">AK434/AK776</f>
        <v>4.1035975497489758</v>
      </c>
      <c r="AO434" s="92">
        <f t="shared" ref="AO434" si="867">AN434/AO$1-1</f>
        <v>-1.8486119246498012E-3</v>
      </c>
      <c r="AP434" s="102">
        <f t="shared" ref="AP434" si="868">AI434/AK434</f>
        <v>1.6932114888887078E-3</v>
      </c>
      <c r="AQ434" s="72">
        <f t="shared" ref="AQ434" si="869">MAX(B434:AG436)-MIN(B434:AG436)</f>
        <v>3.9999961853027344E-2</v>
      </c>
    </row>
    <row r="435" spans="1:43">
      <c r="A435" s="14" t="str">
        <f>'data organization'!S436</f>
        <v>433:17:1.38:LO</v>
      </c>
      <c r="B435">
        <v>4.6320009231567383</v>
      </c>
      <c r="C435">
        <v>4.6470003128051758</v>
      </c>
      <c r="D435">
        <v>4.6419992446899414</v>
      </c>
      <c r="E435">
        <v>4.6419992446899414</v>
      </c>
      <c r="F435">
        <v>4.6419992446899414</v>
      </c>
      <c r="G435">
        <v>4.6419992446899414</v>
      </c>
      <c r="H435">
        <v>4.6419992446899414</v>
      </c>
      <c r="I435">
        <v>4.6419992446899414</v>
      </c>
      <c r="J435">
        <v>4.6519999504089355</v>
      </c>
      <c r="K435">
        <v>4.6424989700317383</v>
      </c>
      <c r="L435">
        <v>4.6419992446899414</v>
      </c>
      <c r="M435">
        <v>4.6515002250671387</v>
      </c>
      <c r="N435">
        <v>4.6419992446899414</v>
      </c>
      <c r="O435">
        <v>4.6419992446899414</v>
      </c>
      <c r="P435">
        <v>4.6419992446899414</v>
      </c>
      <c r="Q435">
        <v>4.6419992446899414</v>
      </c>
      <c r="R435">
        <v>4.6419992446899414</v>
      </c>
      <c r="S435">
        <v>4.6220006942749023</v>
      </c>
      <c r="T435">
        <v>4.6370010375976562</v>
      </c>
      <c r="U435">
        <v>4.6419992446899414</v>
      </c>
      <c r="V435">
        <v>4.6419992446899414</v>
      </c>
      <c r="W435">
        <v>4.6419992446899414</v>
      </c>
      <c r="X435">
        <v>4.6119999885559082</v>
      </c>
      <c r="Y435"/>
      <c r="Z435">
        <v>4.6419992446899414</v>
      </c>
      <c r="AA435">
        <v>4.6419992446899414</v>
      </c>
      <c r="AB435">
        <v>4.6519999504089355</v>
      </c>
      <c r="AC435">
        <v>4.6519999504089355</v>
      </c>
      <c r="AD435">
        <v>4.6465001106262207</v>
      </c>
      <c r="AE435">
        <v>4.6419992446899414</v>
      </c>
      <c r="AF435">
        <v>4.6419992446899414</v>
      </c>
      <c r="AG435">
        <v>4.6419992446899414</v>
      </c>
      <c r="AH435" s="97"/>
      <c r="AI435" s="72"/>
      <c r="AJ435" s="72"/>
      <c r="AK435" s="72"/>
      <c r="AL435" s="72"/>
      <c r="AM435" s="72"/>
      <c r="AN435" s="72"/>
      <c r="AO435" s="92"/>
      <c r="AP435" s="102"/>
      <c r="AQ435" s="72"/>
    </row>
    <row r="436" spans="1:43">
      <c r="A436" s="14" t="str">
        <f>'data organization'!S437</f>
        <v>434:17:1.38:HS</v>
      </c>
      <c r="B436">
        <v>4.6320009231567383</v>
      </c>
      <c r="C436">
        <v>4.6470003128051758</v>
      </c>
      <c r="D436">
        <v>4.6419992446899414</v>
      </c>
      <c r="E436">
        <v>4.6419992446899414</v>
      </c>
      <c r="F436">
        <v>4.6419992446899414</v>
      </c>
      <c r="G436">
        <v>4.6419992446899414</v>
      </c>
      <c r="H436">
        <v>4.6419992446899414</v>
      </c>
      <c r="I436">
        <v>4.6419992446899414</v>
      </c>
      <c r="J436">
        <v>4.6519999504089355</v>
      </c>
      <c r="K436">
        <v>4.6424989700317383</v>
      </c>
      <c r="L436">
        <v>4.6419992446899414</v>
      </c>
      <c r="M436">
        <v>4.6515002250671387</v>
      </c>
      <c r="N436">
        <v>4.6419992446899414</v>
      </c>
      <c r="O436">
        <v>4.6419992446899414</v>
      </c>
      <c r="P436">
        <v>4.6419992446899414</v>
      </c>
      <c r="Q436">
        <v>4.6419992446899414</v>
      </c>
      <c r="R436">
        <v>4.6419992446899414</v>
      </c>
      <c r="S436">
        <v>4.6220006942749023</v>
      </c>
      <c r="T436">
        <v>4.6370010375976562</v>
      </c>
      <c r="U436">
        <v>4.6419992446899414</v>
      </c>
      <c r="V436">
        <v>4.6419992446899414</v>
      </c>
      <c r="W436">
        <v>4.6419992446899414</v>
      </c>
      <c r="X436">
        <v>4.6119999885559082</v>
      </c>
      <c r="Y436"/>
      <c r="Z436">
        <v>4.6419992446899414</v>
      </c>
      <c r="AA436">
        <v>4.6419992446899414</v>
      </c>
      <c r="AB436">
        <v>4.6519999504089355</v>
      </c>
      <c r="AC436">
        <v>4.6519999504089355</v>
      </c>
      <c r="AD436">
        <v>4.6465001106262207</v>
      </c>
      <c r="AE436">
        <v>4.6419992446899414</v>
      </c>
      <c r="AF436">
        <v>4.6419992446899414</v>
      </c>
      <c r="AG436">
        <v>4.6419992446899414</v>
      </c>
      <c r="AH436" s="97"/>
      <c r="AI436" s="72"/>
      <c r="AJ436" s="72"/>
      <c r="AK436" s="72"/>
      <c r="AL436" s="72"/>
      <c r="AM436" s="72"/>
      <c r="AN436" s="72"/>
      <c r="AO436" s="92"/>
      <c r="AP436" s="102"/>
      <c r="AQ436" s="72"/>
    </row>
    <row r="437" spans="1:43">
      <c r="A437" s="14" t="str">
        <f>'data organization'!S438</f>
        <v>435:17:1.36:HI</v>
      </c>
      <c r="B437">
        <v>4.4819998741149902</v>
      </c>
      <c r="C437">
        <v>4.491999626159668</v>
      </c>
      <c r="D437">
        <v>4.4859991073608398</v>
      </c>
      <c r="E437">
        <v>4.4819998741149902</v>
      </c>
      <c r="F437">
        <v>4.491999626159668</v>
      </c>
      <c r="G437">
        <v>4.491999626159668</v>
      </c>
      <c r="H437">
        <v>4.4874987602233887</v>
      </c>
      <c r="I437">
        <v>4.4914994239807129</v>
      </c>
      <c r="J437">
        <v>4.491999626159668</v>
      </c>
      <c r="K437">
        <v>4.491999626159668</v>
      </c>
      <c r="L437">
        <v>4.491999626159668</v>
      </c>
      <c r="M437">
        <v>4.491999626159668</v>
      </c>
      <c r="N437">
        <v>4.491999626159668</v>
      </c>
      <c r="O437">
        <v>4.491999626159668</v>
      </c>
      <c r="P437">
        <v>4.491999626159668</v>
      </c>
      <c r="Q437">
        <v>4.4819998741149902</v>
      </c>
      <c r="R437">
        <v>4.4819998741149902</v>
      </c>
      <c r="S437">
        <v>4.469998836517334</v>
      </c>
      <c r="T437">
        <v>4.4619989395141602</v>
      </c>
      <c r="U437">
        <v>4.491999626159668</v>
      </c>
      <c r="V437">
        <v>4.4909992218017578</v>
      </c>
      <c r="W437">
        <v>4.491999626159668</v>
      </c>
      <c r="X437">
        <v>4.4669985771179199</v>
      </c>
      <c r="Y437"/>
      <c r="Z437">
        <v>4.491999626159668</v>
      </c>
      <c r="AA437">
        <v>4.491999626159668</v>
      </c>
      <c r="AB437">
        <v>4.491999626159668</v>
      </c>
      <c r="AC437">
        <v>4.4939999580383301</v>
      </c>
      <c r="AD437">
        <v>4.491999626159668</v>
      </c>
      <c r="AE437">
        <v>4.491999626159668</v>
      </c>
      <c r="AF437">
        <v>4.4844999313354492</v>
      </c>
      <c r="AG437">
        <v>4.4819998741149902</v>
      </c>
      <c r="AH437" s="97">
        <f t="shared" ref="AH437" si="870">AH434-0.02</f>
        <v>1.3599999999999981</v>
      </c>
      <c r="AI437" s="72">
        <f t="shared" ref="AI437" si="871">STDEV(B437:AG437)</f>
        <v>8.0690443918965873E-3</v>
      </c>
      <c r="AJ437" s="72">
        <f t="shared" si="759"/>
        <v>4.475234684095355</v>
      </c>
      <c r="AK437" s="72">
        <f t="shared" ref="AK437" si="872">AVERAGE(B437:AG437)</f>
        <v>4.4873382506831998</v>
      </c>
      <c r="AL437" s="72">
        <f t="shared" ref="AL437" si="873">AK437+1.5*AI437</f>
        <v>4.4994418172710446</v>
      </c>
      <c r="AM437" s="72">
        <f>AK437-AK440</f>
        <v>0.15872510786979444</v>
      </c>
      <c r="AN437" s="72">
        <f t="shared" ref="AN437" si="874">AK437/AK779</f>
        <v>4.112200291772437</v>
      </c>
      <c r="AO437" s="92">
        <f t="shared" ref="AO437" si="875">AN437/AO$1-1</f>
        <v>2.4390294501541732E-4</v>
      </c>
      <c r="AP437" s="102">
        <f t="shared" ref="AP437" si="876">AI437/AK437</f>
        <v>1.7981805562948304E-3</v>
      </c>
      <c r="AQ437" s="72">
        <f t="shared" ref="AQ437" si="877">MAX(B437:AG439)-MIN(B437:AG439)</f>
        <v>3.2001018524169922E-2</v>
      </c>
    </row>
    <row r="438" spans="1:43">
      <c r="A438" s="14" t="str">
        <f>'data organization'!S439</f>
        <v>436:17:1.36:LO</v>
      </c>
      <c r="B438">
        <v>4.4819998741149902</v>
      </c>
      <c r="C438">
        <v>4.491999626159668</v>
      </c>
      <c r="D438">
        <v>4.4859991073608398</v>
      </c>
      <c r="E438">
        <v>4.4819998741149902</v>
      </c>
      <c r="F438">
        <v>4.491999626159668</v>
      </c>
      <c r="G438">
        <v>4.491999626159668</v>
      </c>
      <c r="H438">
        <v>4.4874987602233887</v>
      </c>
      <c r="I438">
        <v>4.4914994239807129</v>
      </c>
      <c r="J438">
        <v>4.491999626159668</v>
      </c>
      <c r="K438">
        <v>4.491999626159668</v>
      </c>
      <c r="L438">
        <v>4.491999626159668</v>
      </c>
      <c r="M438">
        <v>4.491999626159668</v>
      </c>
      <c r="N438">
        <v>4.491999626159668</v>
      </c>
      <c r="O438">
        <v>4.491999626159668</v>
      </c>
      <c r="P438">
        <v>4.491999626159668</v>
      </c>
      <c r="Q438">
        <v>4.4819998741149902</v>
      </c>
      <c r="R438">
        <v>4.4819998741149902</v>
      </c>
      <c r="S438">
        <v>4.469998836517334</v>
      </c>
      <c r="T438">
        <v>4.4619989395141602</v>
      </c>
      <c r="U438">
        <v>4.491999626159668</v>
      </c>
      <c r="V438">
        <v>4.4909992218017578</v>
      </c>
      <c r="W438">
        <v>4.491999626159668</v>
      </c>
      <c r="X438">
        <v>4.4669985771179199</v>
      </c>
      <c r="Y438"/>
      <c r="Z438">
        <v>4.491999626159668</v>
      </c>
      <c r="AA438">
        <v>4.491999626159668</v>
      </c>
      <c r="AB438">
        <v>4.491999626159668</v>
      </c>
      <c r="AC438">
        <v>4.4939999580383301</v>
      </c>
      <c r="AD438">
        <v>4.491999626159668</v>
      </c>
      <c r="AE438">
        <v>4.491999626159668</v>
      </c>
      <c r="AF438">
        <v>4.4844999313354492</v>
      </c>
      <c r="AG438">
        <v>4.4819998741149902</v>
      </c>
      <c r="AH438" s="97"/>
      <c r="AI438" s="72"/>
      <c r="AJ438" s="72"/>
      <c r="AK438" s="72"/>
      <c r="AL438" s="72"/>
      <c r="AM438" s="72"/>
      <c r="AN438" s="72"/>
      <c r="AO438" s="92"/>
      <c r="AP438" s="102"/>
      <c r="AQ438" s="72"/>
    </row>
    <row r="439" spans="1:43">
      <c r="A439" s="14" t="str">
        <f>'data organization'!S440</f>
        <v>437:17:1.36:HS</v>
      </c>
      <c r="B439">
        <v>4.4819998741149902</v>
      </c>
      <c r="C439">
        <v>4.491999626159668</v>
      </c>
      <c r="D439">
        <v>4.4859991073608398</v>
      </c>
      <c r="E439">
        <v>4.4819998741149902</v>
      </c>
      <c r="F439">
        <v>4.491999626159668</v>
      </c>
      <c r="G439">
        <v>4.491999626159668</v>
      </c>
      <c r="H439">
        <v>4.4874987602233887</v>
      </c>
      <c r="I439">
        <v>4.4914994239807129</v>
      </c>
      <c r="J439">
        <v>4.491999626159668</v>
      </c>
      <c r="K439">
        <v>4.491999626159668</v>
      </c>
      <c r="L439">
        <v>4.491999626159668</v>
      </c>
      <c r="M439">
        <v>4.491999626159668</v>
      </c>
      <c r="N439">
        <v>4.491999626159668</v>
      </c>
      <c r="O439">
        <v>4.491999626159668</v>
      </c>
      <c r="P439">
        <v>4.491999626159668</v>
      </c>
      <c r="Q439">
        <v>4.4819998741149902</v>
      </c>
      <c r="R439">
        <v>4.4819998741149902</v>
      </c>
      <c r="S439">
        <v>4.469998836517334</v>
      </c>
      <c r="T439">
        <v>4.4619989395141602</v>
      </c>
      <c r="U439">
        <v>4.491999626159668</v>
      </c>
      <c r="V439">
        <v>4.4909992218017578</v>
      </c>
      <c r="W439">
        <v>4.491999626159668</v>
      </c>
      <c r="X439">
        <v>4.4669985771179199</v>
      </c>
      <c r="Y439"/>
      <c r="Z439">
        <v>4.491999626159668</v>
      </c>
      <c r="AA439">
        <v>4.491999626159668</v>
      </c>
      <c r="AB439">
        <v>4.491999626159668</v>
      </c>
      <c r="AC439">
        <v>4.4939999580383301</v>
      </c>
      <c r="AD439">
        <v>4.491999626159668</v>
      </c>
      <c r="AE439">
        <v>4.491999626159668</v>
      </c>
      <c r="AF439">
        <v>4.4844999313354492</v>
      </c>
      <c r="AG439">
        <v>4.4819998741149902</v>
      </c>
      <c r="AH439" s="97"/>
      <c r="AI439" s="72"/>
      <c r="AJ439" s="72"/>
      <c r="AK439" s="72"/>
      <c r="AL439" s="72"/>
      <c r="AM439" s="72"/>
      <c r="AN439" s="72"/>
      <c r="AO439" s="92"/>
      <c r="AP439" s="102"/>
      <c r="AQ439" s="72"/>
    </row>
    <row r="440" spans="1:43">
      <c r="A440" s="14" t="str">
        <f>'data organization'!S441</f>
        <v>438:17:1.34:HI</v>
      </c>
      <c r="B440">
        <v>4.3219995498657227</v>
      </c>
      <c r="C440">
        <v>4.3320002555847168</v>
      </c>
      <c r="D440">
        <v>4.3320002555847168</v>
      </c>
      <c r="E440">
        <v>4.3289995193481445</v>
      </c>
      <c r="F440">
        <v>4.3320002555847168</v>
      </c>
      <c r="G440">
        <v>4.3320002555847168</v>
      </c>
      <c r="H440">
        <v>4.3294997215270996</v>
      </c>
      <c r="I440">
        <v>4.3320002555847168</v>
      </c>
      <c r="J440">
        <v>4.3345003128051758</v>
      </c>
      <c r="K440">
        <v>4.3320002555847168</v>
      </c>
      <c r="L440">
        <v>4.3320002555847168</v>
      </c>
      <c r="M440">
        <v>4.3320002555847168</v>
      </c>
      <c r="N440">
        <v>4.3320002555847168</v>
      </c>
      <c r="O440">
        <v>4.3320002555847168</v>
      </c>
      <c r="P440">
        <v>4.3320002555847168</v>
      </c>
      <c r="Q440">
        <v>4.3270001411437988</v>
      </c>
      <c r="R440">
        <v>4.3300004005432129</v>
      </c>
      <c r="S440">
        <v>4.3020009994506836</v>
      </c>
      <c r="T440">
        <v>4.3140010833740234</v>
      </c>
      <c r="U440">
        <v>4.3320002555847168</v>
      </c>
      <c r="V440">
        <v>4.3320002555847168</v>
      </c>
      <c r="W440">
        <v>4.3320002555847168</v>
      </c>
      <c r="X440">
        <v>4.2919998168945313</v>
      </c>
      <c r="Y440"/>
      <c r="Z440">
        <v>4.3320002555847168</v>
      </c>
      <c r="AA440">
        <v>4.3320002555847168</v>
      </c>
      <c r="AB440">
        <v>4.3365011215209961</v>
      </c>
      <c r="AC440">
        <v>4.3420000076293945</v>
      </c>
      <c r="AD440">
        <v>4.3320002555847168</v>
      </c>
      <c r="AE440">
        <v>4.3320002555847168</v>
      </c>
      <c r="AF440">
        <v>4.330500602722168</v>
      </c>
      <c r="AG440">
        <v>4.3219995498657227</v>
      </c>
      <c r="AH440" s="97">
        <f t="shared" ref="AH440" si="878">AH437-0.02</f>
        <v>1.3399999999999981</v>
      </c>
      <c r="AI440" s="72">
        <f t="shared" ref="AI440" si="879">STDEV(B440:AG440)</f>
        <v>9.7319920989571308E-3</v>
      </c>
      <c r="AJ440" s="72">
        <f t="shared" si="759"/>
        <v>4.3140151546649701</v>
      </c>
      <c r="AK440" s="72">
        <f t="shared" ref="AK440" si="880">AVERAGE(B440:AG440)</f>
        <v>4.3286131428134054</v>
      </c>
      <c r="AL440" s="72">
        <f t="shared" ref="AL440" si="881">AK440+1.5*AI440</f>
        <v>4.3432111309618406</v>
      </c>
      <c r="AM440" s="72">
        <f>AK440-AK443</f>
        <v>0.16153255585701221</v>
      </c>
      <c r="AN440" s="72">
        <f t="shared" ref="AN440" si="882">AK440/AK782</f>
        <v>4.1159131966707596</v>
      </c>
      <c r="AO440" s="92">
        <f t="shared" ref="AO440" si="883">AN440/AO$1-1</f>
        <v>1.1470229837433621E-3</v>
      </c>
      <c r="AP440" s="102">
        <f t="shared" ref="AP440" si="884">AI440/AK440</f>
        <v>2.2482933396611579E-3</v>
      </c>
      <c r="AQ440" s="72">
        <f t="shared" ref="AQ440" si="885">MAX(B440:AG442)-MIN(B440:AG442)</f>
        <v>5.0000190734863281E-2</v>
      </c>
    </row>
    <row r="441" spans="1:43">
      <c r="A441" s="14" t="str">
        <f>'data organization'!S442</f>
        <v>439:17:1.34:LO</v>
      </c>
      <c r="B441">
        <v>4.3219995498657227</v>
      </c>
      <c r="C441">
        <v>4.3320002555847168</v>
      </c>
      <c r="D441">
        <v>4.3320002555847168</v>
      </c>
      <c r="E441">
        <v>4.3289995193481445</v>
      </c>
      <c r="F441">
        <v>4.3320002555847168</v>
      </c>
      <c r="G441">
        <v>4.3320002555847168</v>
      </c>
      <c r="H441">
        <v>4.3294997215270996</v>
      </c>
      <c r="I441">
        <v>4.3320002555847168</v>
      </c>
      <c r="J441">
        <v>4.3345003128051758</v>
      </c>
      <c r="K441">
        <v>4.3320002555847168</v>
      </c>
      <c r="L441">
        <v>4.3320002555847168</v>
      </c>
      <c r="M441">
        <v>4.3320002555847168</v>
      </c>
      <c r="N441">
        <v>4.3320002555847168</v>
      </c>
      <c r="O441">
        <v>4.3320002555847168</v>
      </c>
      <c r="P441">
        <v>4.3320002555847168</v>
      </c>
      <c r="Q441">
        <v>4.3270001411437988</v>
      </c>
      <c r="R441">
        <v>4.3300004005432129</v>
      </c>
      <c r="S441">
        <v>4.3020009994506836</v>
      </c>
      <c r="T441">
        <v>4.3140010833740234</v>
      </c>
      <c r="U441">
        <v>4.3320002555847168</v>
      </c>
      <c r="V441">
        <v>4.3320002555847168</v>
      </c>
      <c r="W441">
        <v>4.3320002555847168</v>
      </c>
      <c r="X441">
        <v>4.2919998168945313</v>
      </c>
      <c r="Y441"/>
      <c r="Z441">
        <v>4.3320002555847168</v>
      </c>
      <c r="AA441">
        <v>4.3320002555847168</v>
      </c>
      <c r="AB441">
        <v>4.3365011215209961</v>
      </c>
      <c r="AC441">
        <v>4.3420000076293945</v>
      </c>
      <c r="AD441">
        <v>4.3320002555847168</v>
      </c>
      <c r="AE441">
        <v>4.3320002555847168</v>
      </c>
      <c r="AF441">
        <v>4.330500602722168</v>
      </c>
      <c r="AG441">
        <v>4.3219995498657227</v>
      </c>
      <c r="AH441" s="97"/>
      <c r="AI441" s="72"/>
      <c r="AJ441" s="72"/>
      <c r="AK441" s="72"/>
      <c r="AL441" s="72"/>
      <c r="AM441" s="72"/>
      <c r="AN441" s="72"/>
      <c r="AO441" s="92"/>
      <c r="AP441" s="102"/>
      <c r="AQ441" s="72"/>
    </row>
    <row r="442" spans="1:43">
      <c r="A442" s="14" t="str">
        <f>'data organization'!S443</f>
        <v>440:17:1.34:HS</v>
      </c>
      <c r="B442">
        <v>4.3219995498657227</v>
      </c>
      <c r="C442">
        <v>4.3320002555847168</v>
      </c>
      <c r="D442">
        <v>4.3320002555847168</v>
      </c>
      <c r="E442">
        <v>4.3289995193481445</v>
      </c>
      <c r="F442">
        <v>4.3320002555847168</v>
      </c>
      <c r="G442">
        <v>4.3320002555847168</v>
      </c>
      <c r="H442">
        <v>4.3294997215270996</v>
      </c>
      <c r="I442">
        <v>4.3320002555847168</v>
      </c>
      <c r="J442">
        <v>4.3345003128051758</v>
      </c>
      <c r="K442">
        <v>4.3320002555847168</v>
      </c>
      <c r="L442">
        <v>4.3320002555847168</v>
      </c>
      <c r="M442">
        <v>4.3320002555847168</v>
      </c>
      <c r="N442">
        <v>4.3320002555847168</v>
      </c>
      <c r="O442">
        <v>4.3320002555847168</v>
      </c>
      <c r="P442">
        <v>4.3320002555847168</v>
      </c>
      <c r="Q442">
        <v>4.3270001411437988</v>
      </c>
      <c r="R442">
        <v>4.3300004005432129</v>
      </c>
      <c r="S442">
        <v>4.3020009994506836</v>
      </c>
      <c r="T442">
        <v>4.3140010833740234</v>
      </c>
      <c r="U442">
        <v>4.3320002555847168</v>
      </c>
      <c r="V442">
        <v>4.3320002555847168</v>
      </c>
      <c r="W442">
        <v>4.3320002555847168</v>
      </c>
      <c r="X442">
        <v>4.2919998168945313</v>
      </c>
      <c r="Y442"/>
      <c r="Z442">
        <v>4.3320002555847168</v>
      </c>
      <c r="AA442">
        <v>4.3320002555847168</v>
      </c>
      <c r="AB442">
        <v>4.3365011215209961</v>
      </c>
      <c r="AC442">
        <v>4.3420000076293945</v>
      </c>
      <c r="AD442">
        <v>4.3320002555847168</v>
      </c>
      <c r="AE442">
        <v>4.3320002555847168</v>
      </c>
      <c r="AF442">
        <v>4.330500602722168</v>
      </c>
      <c r="AG442">
        <v>4.3219995498657227</v>
      </c>
      <c r="AH442" s="97"/>
      <c r="AI442" s="72"/>
      <c r="AJ442" s="72"/>
      <c r="AK442" s="72"/>
      <c r="AL442" s="72"/>
      <c r="AM442" s="72"/>
      <c r="AN442" s="72"/>
      <c r="AO442" s="92"/>
      <c r="AP442" s="102"/>
      <c r="AQ442" s="72"/>
    </row>
    <row r="443" spans="1:43">
      <c r="A443" s="14" t="str">
        <f>'data organization'!S444</f>
        <v>441:17:1.32:HI</v>
      </c>
      <c r="B443">
        <v>4.1620001792907715</v>
      </c>
      <c r="C443">
        <v>4.1719999313354492</v>
      </c>
      <c r="D443">
        <v>4.1624999046325684</v>
      </c>
      <c r="E443">
        <v>4.1620001792907715</v>
      </c>
      <c r="F443">
        <v>4.1719999313354492</v>
      </c>
      <c r="G443">
        <v>4.1719999313354492</v>
      </c>
      <c r="H443">
        <v>4.1620001792907715</v>
      </c>
      <c r="I443">
        <v>4.1679997444152832</v>
      </c>
      <c r="J443">
        <v>4.1719999313354492</v>
      </c>
      <c r="K443">
        <v>4.1719999313354492</v>
      </c>
      <c r="L443">
        <v>4.1710000038146973</v>
      </c>
      <c r="M443">
        <v>4.1719999313354492</v>
      </c>
      <c r="N443">
        <v>4.1719999313354492</v>
      </c>
      <c r="O443">
        <v>4.1719999313354492</v>
      </c>
      <c r="P443">
        <v>4.1719999313354492</v>
      </c>
      <c r="Q443">
        <v>4.1620001792907715</v>
      </c>
      <c r="R443">
        <v>4.1620001792907715</v>
      </c>
      <c r="S443">
        <v>4.1579990386962891</v>
      </c>
      <c r="T443">
        <v>4.1419992446899414</v>
      </c>
      <c r="U443">
        <v>4.1719999313354492</v>
      </c>
      <c r="V443">
        <v>4.1719999313354492</v>
      </c>
      <c r="W443">
        <v>4.1719999313354492</v>
      </c>
      <c r="X443">
        <v>4.1480002403259277</v>
      </c>
      <c r="Y443"/>
      <c r="Z443">
        <v>4.1719999313354492</v>
      </c>
      <c r="AA443">
        <v>4.1719999313354492</v>
      </c>
      <c r="AB443">
        <v>4.1719999313354492</v>
      </c>
      <c r="AC443">
        <v>4.1719999313354492</v>
      </c>
      <c r="AD443">
        <v>4.1719999313354492</v>
      </c>
      <c r="AE443">
        <v>4.1719999313354492</v>
      </c>
      <c r="AF443">
        <v>4.1620001792907715</v>
      </c>
      <c r="AG443">
        <v>4.1620001792907715</v>
      </c>
      <c r="AH443" s="97">
        <f t="shared" ref="AH443" si="886">AH440-0.02</f>
        <v>1.3199999999999981</v>
      </c>
      <c r="AI443" s="72">
        <f t="shared" ref="AI443" si="887">STDEV(B443:AG443)</f>
        <v>7.5918159536421522E-3</v>
      </c>
      <c r="AJ443" s="72">
        <f t="shared" si="759"/>
        <v>4.15569286302593</v>
      </c>
      <c r="AK443" s="72">
        <f t="shared" ref="AK443" si="888">AVERAGE(B443:AG443)</f>
        <v>4.1670805869563932</v>
      </c>
      <c r="AL443" s="72">
        <f t="shared" ref="AL443" si="889">AK443+1.5*AI443</f>
        <v>4.1784683108868563</v>
      </c>
      <c r="AM443" s="72">
        <f>AK443-AK446</f>
        <v>0.17143593295927939</v>
      </c>
      <c r="AN443" s="72">
        <f t="shared" ref="AN443" si="890">AK443/AK785</f>
        <v>4.1143903894055844</v>
      </c>
      <c r="AO443" s="92">
        <f t="shared" ref="AO443" si="891">AN443/AO$1-1</f>
        <v>7.7661819451169123E-4</v>
      </c>
      <c r="AP443" s="102">
        <f t="shared" ref="AP443" si="892">AI443/AK443</f>
        <v>1.8218548442297253E-3</v>
      </c>
      <c r="AQ443" s="72">
        <f t="shared" ref="AQ443" si="893">MAX(B443:AG445)-MIN(B443:AG445)</f>
        <v>3.0000686645507813E-2</v>
      </c>
    </row>
    <row r="444" spans="1:43">
      <c r="A444" s="14" t="str">
        <f>'data organization'!S445</f>
        <v>442:17:1.32:LO</v>
      </c>
      <c r="B444">
        <v>4.1620001792907715</v>
      </c>
      <c r="C444">
        <v>4.1719999313354492</v>
      </c>
      <c r="D444">
        <v>4.1624999046325684</v>
      </c>
      <c r="E444">
        <v>4.1620001792907715</v>
      </c>
      <c r="F444">
        <v>4.1719999313354492</v>
      </c>
      <c r="G444">
        <v>4.1719999313354492</v>
      </c>
      <c r="H444">
        <v>4.1620001792907715</v>
      </c>
      <c r="I444">
        <v>4.1679997444152832</v>
      </c>
      <c r="J444">
        <v>4.1719999313354492</v>
      </c>
      <c r="K444">
        <v>4.1719999313354492</v>
      </c>
      <c r="L444">
        <v>4.1710000038146973</v>
      </c>
      <c r="M444">
        <v>4.1719999313354492</v>
      </c>
      <c r="N444">
        <v>4.1719999313354492</v>
      </c>
      <c r="O444">
        <v>4.1719999313354492</v>
      </c>
      <c r="P444">
        <v>4.1719999313354492</v>
      </c>
      <c r="Q444">
        <v>4.1620001792907715</v>
      </c>
      <c r="R444">
        <v>4.1620001792907715</v>
      </c>
      <c r="S444">
        <v>4.1579990386962891</v>
      </c>
      <c r="T444">
        <v>4.1419992446899414</v>
      </c>
      <c r="U444">
        <v>4.1719999313354492</v>
      </c>
      <c r="V444">
        <v>4.1719999313354492</v>
      </c>
      <c r="W444">
        <v>4.1719999313354492</v>
      </c>
      <c r="X444">
        <v>4.1480002403259277</v>
      </c>
      <c r="Y444"/>
      <c r="Z444">
        <v>4.1719999313354492</v>
      </c>
      <c r="AA444">
        <v>4.1719999313354492</v>
      </c>
      <c r="AB444">
        <v>4.1719999313354492</v>
      </c>
      <c r="AC444">
        <v>4.1719999313354492</v>
      </c>
      <c r="AD444">
        <v>4.1719999313354492</v>
      </c>
      <c r="AE444">
        <v>4.1719999313354492</v>
      </c>
      <c r="AF444">
        <v>4.1620001792907715</v>
      </c>
      <c r="AG444">
        <v>4.1620001792907715</v>
      </c>
      <c r="AH444" s="97"/>
      <c r="AI444" s="72"/>
      <c r="AJ444" s="72"/>
      <c r="AK444" s="72"/>
      <c r="AL444" s="72"/>
      <c r="AM444" s="72"/>
      <c r="AN444" s="72"/>
      <c r="AO444" s="92"/>
      <c r="AP444" s="102"/>
      <c r="AQ444" s="72"/>
    </row>
    <row r="445" spans="1:43">
      <c r="A445" s="14" t="str">
        <f>'data organization'!S446</f>
        <v>443:17:1.32:HS</v>
      </c>
      <c r="B445">
        <v>4.1620001792907715</v>
      </c>
      <c r="C445">
        <v>4.1719999313354492</v>
      </c>
      <c r="D445">
        <v>4.1624999046325684</v>
      </c>
      <c r="E445">
        <v>4.1620001792907715</v>
      </c>
      <c r="F445">
        <v>4.1719999313354492</v>
      </c>
      <c r="G445">
        <v>4.1719999313354492</v>
      </c>
      <c r="H445">
        <v>4.1620001792907715</v>
      </c>
      <c r="I445">
        <v>4.1679997444152832</v>
      </c>
      <c r="J445">
        <v>4.1719999313354492</v>
      </c>
      <c r="K445">
        <v>4.1719999313354492</v>
      </c>
      <c r="L445">
        <v>4.1710000038146973</v>
      </c>
      <c r="M445">
        <v>4.1719999313354492</v>
      </c>
      <c r="N445">
        <v>4.1719999313354492</v>
      </c>
      <c r="O445">
        <v>4.1719999313354492</v>
      </c>
      <c r="P445">
        <v>4.1719999313354492</v>
      </c>
      <c r="Q445">
        <v>4.1620001792907715</v>
      </c>
      <c r="R445">
        <v>4.1620001792907715</v>
      </c>
      <c r="S445">
        <v>4.1579990386962891</v>
      </c>
      <c r="T445">
        <v>4.1419992446899414</v>
      </c>
      <c r="U445">
        <v>4.1719999313354492</v>
      </c>
      <c r="V445">
        <v>4.1719999313354492</v>
      </c>
      <c r="W445">
        <v>4.1719999313354492</v>
      </c>
      <c r="X445">
        <v>4.1480002403259277</v>
      </c>
      <c r="Y445"/>
      <c r="Z445">
        <v>4.1719999313354492</v>
      </c>
      <c r="AA445">
        <v>4.1719999313354492</v>
      </c>
      <c r="AB445">
        <v>4.1719999313354492</v>
      </c>
      <c r="AC445">
        <v>4.1719999313354492</v>
      </c>
      <c r="AD445">
        <v>4.1719999313354492</v>
      </c>
      <c r="AE445">
        <v>4.1719999313354492</v>
      </c>
      <c r="AF445">
        <v>4.1620001792907715</v>
      </c>
      <c r="AG445">
        <v>4.1620001792907715</v>
      </c>
      <c r="AH445" s="97"/>
      <c r="AI445" s="72"/>
      <c r="AJ445" s="72"/>
      <c r="AK445" s="72"/>
      <c r="AL445" s="72"/>
      <c r="AM445" s="72"/>
      <c r="AN445" s="72"/>
      <c r="AO445" s="92"/>
      <c r="AP445" s="102"/>
      <c r="AQ445" s="72"/>
    </row>
    <row r="446" spans="1:43">
      <c r="A446" s="14" t="str">
        <f>'data organization'!S447</f>
        <v>444:17:1.3:HI</v>
      </c>
      <c r="B446">
        <v>3.9919998645782471</v>
      </c>
      <c r="C446">
        <v>4.0019993782043457</v>
      </c>
      <c r="D446">
        <v>3.9974994659423828</v>
      </c>
      <c r="E446">
        <v>3.9940001964569092</v>
      </c>
      <c r="F446">
        <v>4.0019993782043457</v>
      </c>
      <c r="G446">
        <v>4.0019993782043457</v>
      </c>
      <c r="H446">
        <v>3.9919998645782471</v>
      </c>
      <c r="I446">
        <v>3.9979996681213379</v>
      </c>
      <c r="J446">
        <v>4.0019993782043457</v>
      </c>
      <c r="K446">
        <v>4.0019993782043457</v>
      </c>
      <c r="L446">
        <v>4.0019993782043457</v>
      </c>
      <c r="M446">
        <v>4.0019993782043457</v>
      </c>
      <c r="N446">
        <v>4.0019993782043457</v>
      </c>
      <c r="O446">
        <v>4.0019993782043457</v>
      </c>
      <c r="P446">
        <v>4.0019993782043457</v>
      </c>
      <c r="Q446">
        <v>3.9940001964569092</v>
      </c>
      <c r="R446">
        <v>3.9919998645782471</v>
      </c>
      <c r="S446">
        <v>3.9619987010955811</v>
      </c>
      <c r="T446">
        <v>3.9619987010955811</v>
      </c>
      <c r="U446">
        <v>4.0019993782043457</v>
      </c>
      <c r="V446">
        <v>4.0019993782043457</v>
      </c>
      <c r="W446">
        <v>4.0019993782043457</v>
      </c>
      <c r="X446">
        <v>3.9549994468688965</v>
      </c>
      <c r="Y446"/>
      <c r="Z446">
        <v>4.0019993782043457</v>
      </c>
      <c r="AA446">
        <v>4.0019993782043457</v>
      </c>
      <c r="AB446">
        <v>4.0019993782043457</v>
      </c>
      <c r="AC446">
        <v>4.0064997673034668</v>
      </c>
      <c r="AD446">
        <v>4.0019993782043457</v>
      </c>
      <c r="AE446">
        <v>4.0019993782043457</v>
      </c>
      <c r="AF446">
        <v>3.9919998645782471</v>
      </c>
      <c r="AG446">
        <v>3.9919998645782471</v>
      </c>
      <c r="AH446" s="97">
        <f t="shared" ref="AH446" si="894">AH443-0.02</f>
        <v>1.299999999999998</v>
      </c>
      <c r="AI446" s="72">
        <f t="shared" ref="AI446" si="895">STDEV(B446:AG446)</f>
        <v>1.2703896181635888E-2</v>
      </c>
      <c r="AJ446" s="72">
        <f t="shared" si="759"/>
        <v>3.9765888097246598</v>
      </c>
      <c r="AK446" s="72">
        <f t="shared" ref="AK446" si="896">AVERAGE(B446:AG446)</f>
        <v>3.9956446539971138</v>
      </c>
      <c r="AL446" s="72">
        <f t="shared" ref="AL446" si="897">AK446+1.5*AI446</f>
        <v>4.0147004982695673</v>
      </c>
      <c r="AM446" s="72">
        <f>AK446-AK449</f>
        <v>0.17548373437696885</v>
      </c>
      <c r="AN446" s="72">
        <f t="shared" ref="AN446" si="898">AK446/AK788</f>
        <v>4.1135441089402391</v>
      </c>
      <c r="AO446" s="92">
        <f t="shared" ref="AO446" si="899">AN446/AO$1-1</f>
        <v>5.707705179438527E-4</v>
      </c>
      <c r="AP446" s="102">
        <f t="shared" ref="AP446" si="900">AI446/AK446</f>
        <v>3.1794359313026799E-3</v>
      </c>
      <c r="AQ446" s="72">
        <f t="shared" ref="AQ446" si="901">MAX(B446:AG448)-MIN(B446:AG448)</f>
        <v>5.1500320434570313E-2</v>
      </c>
    </row>
    <row r="447" spans="1:43">
      <c r="A447" s="14" t="str">
        <f>'data organization'!S448</f>
        <v>445:17:1.3:LO</v>
      </c>
      <c r="B447">
        <v>3.9919998645782471</v>
      </c>
      <c r="C447">
        <v>4.0019993782043457</v>
      </c>
      <c r="D447">
        <v>3.9974994659423828</v>
      </c>
      <c r="E447">
        <v>3.9940001964569092</v>
      </c>
      <c r="F447">
        <v>4.0019993782043457</v>
      </c>
      <c r="G447">
        <v>4.0019993782043457</v>
      </c>
      <c r="H447">
        <v>3.9919998645782471</v>
      </c>
      <c r="I447">
        <v>3.9979996681213379</v>
      </c>
      <c r="J447">
        <v>4.0019993782043457</v>
      </c>
      <c r="K447">
        <v>4.0019993782043457</v>
      </c>
      <c r="L447">
        <v>4.0019993782043457</v>
      </c>
      <c r="M447">
        <v>4.0019993782043457</v>
      </c>
      <c r="N447">
        <v>4.0019993782043457</v>
      </c>
      <c r="O447">
        <v>4.0019993782043457</v>
      </c>
      <c r="P447">
        <v>4.0019993782043457</v>
      </c>
      <c r="Q447">
        <v>3.9940001964569092</v>
      </c>
      <c r="R447">
        <v>3.9919998645782471</v>
      </c>
      <c r="S447">
        <v>3.9619987010955811</v>
      </c>
      <c r="T447">
        <v>3.9619987010955811</v>
      </c>
      <c r="U447">
        <v>4.0019993782043457</v>
      </c>
      <c r="V447">
        <v>4.0019993782043457</v>
      </c>
      <c r="W447">
        <v>4.0019993782043457</v>
      </c>
      <c r="X447">
        <v>3.9549994468688965</v>
      </c>
      <c r="Y447"/>
      <c r="Z447">
        <v>4.0019993782043457</v>
      </c>
      <c r="AA447">
        <v>4.0019993782043457</v>
      </c>
      <c r="AB447">
        <v>4.0019993782043457</v>
      </c>
      <c r="AC447">
        <v>4.0064997673034668</v>
      </c>
      <c r="AD447">
        <v>4.0019993782043457</v>
      </c>
      <c r="AE447">
        <v>4.0019993782043457</v>
      </c>
      <c r="AF447">
        <v>3.9919998645782471</v>
      </c>
      <c r="AG447">
        <v>3.9919998645782471</v>
      </c>
      <c r="AH447" s="97"/>
      <c r="AI447" s="72"/>
      <c r="AJ447" s="72"/>
      <c r="AK447" s="72"/>
      <c r="AL447" s="72"/>
      <c r="AM447" s="72"/>
      <c r="AN447" s="72"/>
      <c r="AO447" s="92"/>
      <c r="AP447" s="102"/>
      <c r="AQ447" s="72"/>
    </row>
    <row r="448" spans="1:43">
      <c r="A448" s="14" t="str">
        <f>'data organization'!S449</f>
        <v>446:17:1.3:HS</v>
      </c>
      <c r="B448">
        <v>3.9919998645782471</v>
      </c>
      <c r="C448">
        <v>4.0019993782043457</v>
      </c>
      <c r="D448">
        <v>3.9974994659423828</v>
      </c>
      <c r="E448">
        <v>3.9940001964569092</v>
      </c>
      <c r="F448">
        <v>4.0019993782043457</v>
      </c>
      <c r="G448">
        <v>4.0019993782043457</v>
      </c>
      <c r="H448">
        <v>3.9919998645782471</v>
      </c>
      <c r="I448">
        <v>3.9979996681213379</v>
      </c>
      <c r="J448">
        <v>4.0019993782043457</v>
      </c>
      <c r="K448">
        <v>4.0019993782043457</v>
      </c>
      <c r="L448">
        <v>4.0019993782043457</v>
      </c>
      <c r="M448">
        <v>4.0019993782043457</v>
      </c>
      <c r="N448">
        <v>4.0019993782043457</v>
      </c>
      <c r="O448">
        <v>4.0019993782043457</v>
      </c>
      <c r="P448">
        <v>4.0019993782043457</v>
      </c>
      <c r="Q448">
        <v>3.9940001964569092</v>
      </c>
      <c r="R448">
        <v>3.9919998645782471</v>
      </c>
      <c r="S448">
        <v>3.9619987010955811</v>
      </c>
      <c r="T448">
        <v>3.9619987010955811</v>
      </c>
      <c r="U448">
        <v>4.0019993782043457</v>
      </c>
      <c r="V448">
        <v>4.0019993782043457</v>
      </c>
      <c r="W448">
        <v>4.0019993782043457</v>
      </c>
      <c r="X448">
        <v>3.9549994468688965</v>
      </c>
      <c r="Y448"/>
      <c r="Z448">
        <v>4.0019993782043457</v>
      </c>
      <c r="AA448">
        <v>4.0019993782043457</v>
      </c>
      <c r="AB448">
        <v>4.0019993782043457</v>
      </c>
      <c r="AC448">
        <v>4.0064997673034668</v>
      </c>
      <c r="AD448">
        <v>4.0019993782043457</v>
      </c>
      <c r="AE448">
        <v>4.0019993782043457</v>
      </c>
      <c r="AF448">
        <v>3.9919998645782471</v>
      </c>
      <c r="AG448">
        <v>3.9919998645782471</v>
      </c>
      <c r="AH448" s="97"/>
      <c r="AI448" s="72"/>
      <c r="AJ448" s="72"/>
      <c r="AK448" s="72"/>
      <c r="AL448" s="72"/>
      <c r="AM448" s="72"/>
      <c r="AN448" s="72"/>
      <c r="AO448" s="92"/>
      <c r="AP448" s="102"/>
      <c r="AQ448" s="72"/>
    </row>
    <row r="449" spans="1:43">
      <c r="A449" s="14" t="str">
        <f>'data organization'!S450</f>
        <v>447:17:1.28:HI</v>
      </c>
      <c r="B449">
        <v>3.8119995594024658</v>
      </c>
      <c r="C449">
        <v>3.8219993114471436</v>
      </c>
      <c r="D449">
        <v>3.8219993114471436</v>
      </c>
      <c r="E449">
        <v>3.8219993114471436</v>
      </c>
      <c r="F449">
        <v>3.8219993114471436</v>
      </c>
      <c r="G449">
        <v>3.8219993114471436</v>
      </c>
      <c r="H449">
        <v>3.8219993114471436</v>
      </c>
      <c r="I449">
        <v>3.8219993114471436</v>
      </c>
      <c r="J449">
        <v>3.8320002555847168</v>
      </c>
      <c r="K449">
        <v>3.8244998455047607</v>
      </c>
      <c r="L449">
        <v>3.8219993114471436</v>
      </c>
      <c r="M449">
        <v>3.8300004005432129</v>
      </c>
      <c r="N449">
        <v>3.8219993114471436</v>
      </c>
      <c r="O449">
        <v>3.8219993114471436</v>
      </c>
      <c r="P449">
        <v>3.8219993114471436</v>
      </c>
      <c r="Q449">
        <v>3.8219993114471436</v>
      </c>
      <c r="R449">
        <v>3.8219993114471436</v>
      </c>
      <c r="S449">
        <v>3.7884998321533203</v>
      </c>
      <c r="T449">
        <v>3.7930004596710205</v>
      </c>
      <c r="U449">
        <v>3.8219993114471436</v>
      </c>
      <c r="V449">
        <v>3.8219993114471436</v>
      </c>
      <c r="W449">
        <v>3.8219993114471436</v>
      </c>
      <c r="X449">
        <v>3.7960000038146973</v>
      </c>
      <c r="Y449"/>
      <c r="Z449">
        <v>3.8280003070831299</v>
      </c>
      <c r="AA449">
        <v>3.8229994773864746</v>
      </c>
      <c r="AB449">
        <v>3.8285002708435059</v>
      </c>
      <c r="AC449">
        <v>3.8320002555847168</v>
      </c>
      <c r="AD449">
        <v>3.829500675201416</v>
      </c>
      <c r="AE449">
        <v>3.8219993114471436</v>
      </c>
      <c r="AF449">
        <v>3.8219993114471436</v>
      </c>
      <c r="AG449">
        <v>3.8119995594024658</v>
      </c>
      <c r="AH449" s="97">
        <f t="shared" ref="AH449" si="902">AH446-0.02</f>
        <v>1.279999999999998</v>
      </c>
      <c r="AI449" s="72">
        <f t="shared" ref="AI449" si="903">STDEV(B449:AG449)</f>
        <v>1.0230974950494366E-2</v>
      </c>
      <c r="AJ449" s="72">
        <f t="shared" si="759"/>
        <v>3.8048144571944036</v>
      </c>
      <c r="AK449" s="72">
        <f t="shared" ref="AK449" si="904">AVERAGE(B449:AG449)</f>
        <v>3.8201609196201449</v>
      </c>
      <c r="AL449" s="72">
        <f t="shared" ref="AL449" si="905">AK449+1.5*AI449</f>
        <v>3.8355073820458863</v>
      </c>
      <c r="AM449" s="72">
        <f>AK449-AK452</f>
        <v>0.18485503811990078</v>
      </c>
      <c r="AN449" s="72">
        <f t="shared" ref="AN449" si="906">AK449/AK791</f>
        <v>4.1021507296366106</v>
      </c>
      <c r="AO449" s="92">
        <f t="shared" ref="AO449" si="907">AN449/AO$1-1</f>
        <v>-2.2005337410425652E-3</v>
      </c>
      <c r="AP449" s="102">
        <f t="shared" ref="AP449" si="908">AI449/AK449</f>
        <v>2.6781528751704197E-3</v>
      </c>
      <c r="AQ449" s="72">
        <f t="shared" ref="AQ449" si="909">MAX(B449:AG451)-MIN(B449:AG451)</f>
        <v>4.3500423431396484E-2</v>
      </c>
    </row>
    <row r="450" spans="1:43">
      <c r="A450" s="14" t="str">
        <f>'data organization'!S451</f>
        <v>448:17:1.28:LO</v>
      </c>
      <c r="B450">
        <v>3.8119995594024658</v>
      </c>
      <c r="C450">
        <v>3.8219993114471436</v>
      </c>
      <c r="D450">
        <v>3.8219993114471436</v>
      </c>
      <c r="E450">
        <v>3.8219993114471436</v>
      </c>
      <c r="F450">
        <v>3.8219993114471436</v>
      </c>
      <c r="G450">
        <v>3.8219993114471436</v>
      </c>
      <c r="H450">
        <v>3.8219993114471436</v>
      </c>
      <c r="I450">
        <v>3.8219993114471436</v>
      </c>
      <c r="J450">
        <v>3.8320002555847168</v>
      </c>
      <c r="K450">
        <v>3.8244998455047607</v>
      </c>
      <c r="L450">
        <v>3.8219993114471436</v>
      </c>
      <c r="M450">
        <v>3.8300004005432129</v>
      </c>
      <c r="N450">
        <v>3.8219993114471436</v>
      </c>
      <c r="O450">
        <v>3.8219993114471436</v>
      </c>
      <c r="P450">
        <v>3.8219993114471436</v>
      </c>
      <c r="Q450">
        <v>3.8219993114471436</v>
      </c>
      <c r="R450">
        <v>3.8219993114471436</v>
      </c>
      <c r="S450">
        <v>3.7884998321533203</v>
      </c>
      <c r="T450">
        <v>3.7930004596710205</v>
      </c>
      <c r="U450">
        <v>3.8219993114471436</v>
      </c>
      <c r="V450">
        <v>3.8219993114471436</v>
      </c>
      <c r="W450">
        <v>3.8219993114471436</v>
      </c>
      <c r="X450">
        <v>3.7960000038146973</v>
      </c>
      <c r="Y450"/>
      <c r="Z450">
        <v>3.8280003070831299</v>
      </c>
      <c r="AA450">
        <v>3.8229994773864746</v>
      </c>
      <c r="AB450">
        <v>3.8285002708435059</v>
      </c>
      <c r="AC450">
        <v>3.8320002555847168</v>
      </c>
      <c r="AD450">
        <v>3.829500675201416</v>
      </c>
      <c r="AE450">
        <v>3.8219993114471436</v>
      </c>
      <c r="AF450">
        <v>3.8219993114471436</v>
      </c>
      <c r="AG450">
        <v>3.8119995594024658</v>
      </c>
      <c r="AH450" s="97"/>
      <c r="AI450" s="72"/>
      <c r="AJ450" s="72"/>
      <c r="AK450" s="72"/>
      <c r="AL450" s="72"/>
      <c r="AM450" s="72"/>
      <c r="AN450" s="72"/>
      <c r="AO450" s="92"/>
      <c r="AP450" s="102"/>
      <c r="AQ450" s="72"/>
    </row>
    <row r="451" spans="1:43">
      <c r="A451" s="14" t="str">
        <f>'data organization'!S452</f>
        <v>449:17:1.28:HS</v>
      </c>
      <c r="B451">
        <v>3.8119995594024658</v>
      </c>
      <c r="C451">
        <v>3.8219993114471436</v>
      </c>
      <c r="D451">
        <v>3.8219993114471436</v>
      </c>
      <c r="E451">
        <v>3.8219993114471436</v>
      </c>
      <c r="F451">
        <v>3.8219993114471436</v>
      </c>
      <c r="G451">
        <v>3.8219993114471436</v>
      </c>
      <c r="H451">
        <v>3.8219993114471436</v>
      </c>
      <c r="I451">
        <v>3.8219993114471436</v>
      </c>
      <c r="J451">
        <v>3.8320002555847168</v>
      </c>
      <c r="K451">
        <v>3.8244998455047607</v>
      </c>
      <c r="L451">
        <v>3.8219993114471436</v>
      </c>
      <c r="M451">
        <v>3.8300004005432129</v>
      </c>
      <c r="N451">
        <v>3.8219993114471436</v>
      </c>
      <c r="O451">
        <v>3.8219993114471436</v>
      </c>
      <c r="P451">
        <v>3.8219993114471436</v>
      </c>
      <c r="Q451">
        <v>3.8219993114471436</v>
      </c>
      <c r="R451">
        <v>3.8219993114471436</v>
      </c>
      <c r="S451">
        <v>3.7884998321533203</v>
      </c>
      <c r="T451">
        <v>3.7930004596710205</v>
      </c>
      <c r="U451">
        <v>3.8219993114471436</v>
      </c>
      <c r="V451">
        <v>3.8219993114471436</v>
      </c>
      <c r="W451">
        <v>3.8219993114471436</v>
      </c>
      <c r="X451">
        <v>3.7960000038146973</v>
      </c>
      <c r="Y451"/>
      <c r="Z451">
        <v>3.8280003070831299</v>
      </c>
      <c r="AA451">
        <v>3.8229994773864746</v>
      </c>
      <c r="AB451">
        <v>3.8285002708435059</v>
      </c>
      <c r="AC451">
        <v>3.8320002555847168</v>
      </c>
      <c r="AD451">
        <v>3.829500675201416</v>
      </c>
      <c r="AE451">
        <v>3.8219993114471436</v>
      </c>
      <c r="AF451">
        <v>3.8219993114471436</v>
      </c>
      <c r="AG451">
        <v>3.8119995594024658</v>
      </c>
      <c r="AH451" s="97"/>
      <c r="AI451" s="72"/>
      <c r="AJ451" s="72"/>
      <c r="AK451" s="72"/>
      <c r="AL451" s="72"/>
      <c r="AM451" s="72"/>
      <c r="AN451" s="72"/>
      <c r="AO451" s="92"/>
      <c r="AP451" s="102"/>
      <c r="AQ451" s="72"/>
    </row>
    <row r="452" spans="1:43">
      <c r="A452" s="14" t="str">
        <f>'data organization'!S453</f>
        <v>450:17:1.26:HI</v>
      </c>
      <c r="B452">
        <v>3.6319999694824219</v>
      </c>
      <c r="C452">
        <v>3.6419990062713623</v>
      </c>
      <c r="D452">
        <v>3.6319999694824219</v>
      </c>
      <c r="E452">
        <v>3.6334998607635498</v>
      </c>
      <c r="F452">
        <v>3.6414992809295654</v>
      </c>
      <c r="G452">
        <v>3.6419990062713623</v>
      </c>
      <c r="H452">
        <v>3.6319999694824219</v>
      </c>
      <c r="I452">
        <v>3.6349995136260986</v>
      </c>
      <c r="J452">
        <v>3.6444995403289795</v>
      </c>
      <c r="K452">
        <v>3.6419990062713623</v>
      </c>
      <c r="L452">
        <v>3.6419990062713623</v>
      </c>
      <c r="M452">
        <v>3.6419990062713623</v>
      </c>
      <c r="N452">
        <v>3.6419990062713623</v>
      </c>
      <c r="O452">
        <v>3.6419990062713623</v>
      </c>
      <c r="P452">
        <v>3.6419990062713623</v>
      </c>
      <c r="Q452">
        <v>3.6319999694824219</v>
      </c>
      <c r="R452">
        <v>3.6319999694824219</v>
      </c>
      <c r="S452">
        <v>3.6019999980926514</v>
      </c>
      <c r="T452">
        <v>3.6019999980926514</v>
      </c>
      <c r="U452">
        <v>3.6419990062713623</v>
      </c>
      <c r="V452">
        <v>3.6419990062713623</v>
      </c>
      <c r="W452">
        <v>3.6419990062713623</v>
      </c>
      <c r="X452">
        <v>3.5919997692108154</v>
      </c>
      <c r="Y452"/>
      <c r="Z452">
        <v>3.6419990062713623</v>
      </c>
      <c r="AA452">
        <v>3.6419990062713623</v>
      </c>
      <c r="AB452">
        <v>3.6419990062713623</v>
      </c>
      <c r="AC452">
        <v>3.6495003700256348</v>
      </c>
      <c r="AD452">
        <v>3.6419990062713623</v>
      </c>
      <c r="AE452">
        <v>3.6404991149902344</v>
      </c>
      <c r="AF452">
        <v>3.6319999694824219</v>
      </c>
      <c r="AG452">
        <v>3.6319999694824219</v>
      </c>
      <c r="AH452" s="97">
        <f t="shared" ref="AH452" si="910">AH449-0.02</f>
        <v>1.259999999999998</v>
      </c>
      <c r="AI452" s="72">
        <f t="shared" ref="AI452" si="911">STDEV(B452:AG452)</f>
        <v>1.3161997794868025E-2</v>
      </c>
      <c r="AJ452" s="72">
        <f t="shared" si="759"/>
        <v>3.6155628848079422</v>
      </c>
      <c r="AK452" s="72">
        <f t="shared" ref="AK452" si="912">AVERAGE(B452:AG452)</f>
        <v>3.6353058815002441</v>
      </c>
      <c r="AL452" s="72">
        <f t="shared" ref="AL452" si="913">AK452+1.5*AI452</f>
        <v>3.6550488781925461</v>
      </c>
      <c r="AM452" s="72">
        <f>AK452-AK455</f>
        <v>0.18964435977320537</v>
      </c>
      <c r="AN452" s="72">
        <f t="shared" ref="AN452" si="914">AK452/AK794</f>
        <v>4.1111365182450665</v>
      </c>
      <c r="AO452" s="92">
        <f t="shared" ref="AO452" si="915">AN452/AO$1-1</f>
        <v>-1.4847336918810683E-5</v>
      </c>
      <c r="AP452" s="102">
        <f t="shared" ref="AP452" si="916">AI452/AK452</f>
        <v>3.6206025638305401E-3</v>
      </c>
      <c r="AQ452" s="72">
        <f t="shared" ref="AQ452" si="917">MAX(B452:AG454)-MIN(B452:AG454)</f>
        <v>5.7500600814819336E-2</v>
      </c>
    </row>
    <row r="453" spans="1:43">
      <c r="A453" s="14" t="str">
        <f>'data organization'!S454</f>
        <v>451:17:1.26:LO</v>
      </c>
      <c r="B453">
        <v>3.6319999694824219</v>
      </c>
      <c r="C453">
        <v>3.6419990062713623</v>
      </c>
      <c r="D453">
        <v>3.6319999694824219</v>
      </c>
      <c r="E453">
        <v>3.6334998607635498</v>
      </c>
      <c r="F453">
        <v>3.6414992809295654</v>
      </c>
      <c r="G453">
        <v>3.6419990062713623</v>
      </c>
      <c r="H453">
        <v>3.6319999694824219</v>
      </c>
      <c r="I453">
        <v>3.6349995136260986</v>
      </c>
      <c r="J453">
        <v>3.6444995403289795</v>
      </c>
      <c r="K453">
        <v>3.6419990062713623</v>
      </c>
      <c r="L453">
        <v>3.6419990062713623</v>
      </c>
      <c r="M453">
        <v>3.6419990062713623</v>
      </c>
      <c r="N453">
        <v>3.6419990062713623</v>
      </c>
      <c r="O453">
        <v>3.6419990062713623</v>
      </c>
      <c r="P453">
        <v>3.6419990062713623</v>
      </c>
      <c r="Q453">
        <v>3.6319999694824219</v>
      </c>
      <c r="R453">
        <v>3.6319999694824219</v>
      </c>
      <c r="S453">
        <v>3.6019999980926514</v>
      </c>
      <c r="T453">
        <v>3.6019999980926514</v>
      </c>
      <c r="U453">
        <v>3.6419990062713623</v>
      </c>
      <c r="V453">
        <v>3.6419990062713623</v>
      </c>
      <c r="W453">
        <v>3.6419990062713623</v>
      </c>
      <c r="X453">
        <v>3.5919997692108154</v>
      </c>
      <c r="Y453"/>
      <c r="Z453">
        <v>3.6419990062713623</v>
      </c>
      <c r="AA453">
        <v>3.6419990062713623</v>
      </c>
      <c r="AB453">
        <v>3.6419990062713623</v>
      </c>
      <c r="AC453">
        <v>3.6495003700256348</v>
      </c>
      <c r="AD453">
        <v>3.6419990062713623</v>
      </c>
      <c r="AE453">
        <v>3.6404991149902344</v>
      </c>
      <c r="AF453">
        <v>3.6319999694824219</v>
      </c>
      <c r="AG453">
        <v>3.6319999694824219</v>
      </c>
      <c r="AH453" s="97"/>
      <c r="AI453" s="72"/>
      <c r="AJ453" s="72"/>
      <c r="AK453" s="72"/>
      <c r="AL453" s="72"/>
      <c r="AM453" s="72"/>
      <c r="AN453" s="72"/>
      <c r="AO453" s="92"/>
      <c r="AP453" s="102"/>
      <c r="AQ453" s="72"/>
    </row>
    <row r="454" spans="1:43">
      <c r="A454" s="14" t="str">
        <f>'data organization'!S455</f>
        <v>452:17:1.26:HS</v>
      </c>
      <c r="B454">
        <v>3.6319999694824219</v>
      </c>
      <c r="C454">
        <v>3.6419990062713623</v>
      </c>
      <c r="D454">
        <v>3.6319999694824219</v>
      </c>
      <c r="E454">
        <v>3.6334998607635498</v>
      </c>
      <c r="F454">
        <v>3.6414992809295654</v>
      </c>
      <c r="G454">
        <v>3.6419990062713623</v>
      </c>
      <c r="H454">
        <v>3.6319999694824219</v>
      </c>
      <c r="I454">
        <v>3.6349995136260986</v>
      </c>
      <c r="J454">
        <v>3.6444995403289795</v>
      </c>
      <c r="K454">
        <v>3.6419990062713623</v>
      </c>
      <c r="L454">
        <v>3.6419990062713623</v>
      </c>
      <c r="M454">
        <v>3.6419990062713623</v>
      </c>
      <c r="N454">
        <v>3.6419990062713623</v>
      </c>
      <c r="O454">
        <v>3.6419990062713623</v>
      </c>
      <c r="P454">
        <v>3.6419990062713623</v>
      </c>
      <c r="Q454">
        <v>3.6319999694824219</v>
      </c>
      <c r="R454">
        <v>3.6319999694824219</v>
      </c>
      <c r="S454">
        <v>3.6019999980926514</v>
      </c>
      <c r="T454">
        <v>3.6019999980926514</v>
      </c>
      <c r="U454">
        <v>3.6419990062713623</v>
      </c>
      <c r="V454">
        <v>3.6419990062713623</v>
      </c>
      <c r="W454">
        <v>3.6419990062713623</v>
      </c>
      <c r="X454">
        <v>3.5919997692108154</v>
      </c>
      <c r="Y454"/>
      <c r="Z454">
        <v>3.6419990062713623</v>
      </c>
      <c r="AA454">
        <v>3.6419990062713623</v>
      </c>
      <c r="AB454">
        <v>3.6419990062713623</v>
      </c>
      <c r="AC454">
        <v>3.6495003700256348</v>
      </c>
      <c r="AD454">
        <v>3.6419990062713623</v>
      </c>
      <c r="AE454">
        <v>3.6404991149902344</v>
      </c>
      <c r="AF454">
        <v>3.6319999694824219</v>
      </c>
      <c r="AG454">
        <v>3.6319999694824219</v>
      </c>
      <c r="AH454" s="97"/>
      <c r="AI454" s="72"/>
      <c r="AJ454" s="72"/>
      <c r="AK454" s="72"/>
      <c r="AL454" s="72"/>
      <c r="AM454" s="72"/>
      <c r="AN454" s="72"/>
      <c r="AO454" s="92"/>
      <c r="AP454" s="102"/>
      <c r="AQ454" s="72"/>
    </row>
    <row r="455" spans="1:43">
      <c r="A455" s="14" t="str">
        <f>'data organization'!S456</f>
        <v>453:17:1.24:HI</v>
      </c>
      <c r="B455">
        <v>3.4420006275177002</v>
      </c>
      <c r="C455">
        <v>3.4520001411437988</v>
      </c>
      <c r="D455">
        <v>3.4420006275177002</v>
      </c>
      <c r="E455">
        <v>3.4420006275177002</v>
      </c>
      <c r="F455">
        <v>3.4510002136230469</v>
      </c>
      <c r="G455">
        <v>3.4520001411437988</v>
      </c>
      <c r="H455">
        <v>3.4420006275177002</v>
      </c>
      <c r="I455">
        <v>3.4494998455047607</v>
      </c>
      <c r="J455">
        <v>3.4520001411437988</v>
      </c>
      <c r="K455">
        <v>3.4520001411437988</v>
      </c>
      <c r="L455">
        <v>3.4520001411437988</v>
      </c>
      <c r="M455">
        <v>3.4520001411437988</v>
      </c>
      <c r="N455">
        <v>3.4520001411437988</v>
      </c>
      <c r="O455">
        <v>3.4520001411437988</v>
      </c>
      <c r="P455">
        <v>3.4520001411437988</v>
      </c>
      <c r="Q455">
        <v>3.4420006275177002</v>
      </c>
      <c r="R455">
        <v>3.4420006275177002</v>
      </c>
      <c r="S455">
        <v>3.4119999408721924</v>
      </c>
      <c r="T455">
        <v>3.430999755859375</v>
      </c>
      <c r="U455">
        <v>3.4520001411437988</v>
      </c>
      <c r="V455">
        <v>3.4500000476837158</v>
      </c>
      <c r="W455">
        <v>3.4520001411437988</v>
      </c>
      <c r="X455">
        <v>3.4019999504089355</v>
      </c>
      <c r="Y455"/>
      <c r="Z455">
        <v>3.4520001411437988</v>
      </c>
      <c r="AA455">
        <v>3.4520001411437988</v>
      </c>
      <c r="AB455">
        <v>3.4520001411437988</v>
      </c>
      <c r="AC455">
        <v>3.4520001411437988</v>
      </c>
      <c r="AD455">
        <v>3.4520001411437988</v>
      </c>
      <c r="AE455">
        <v>3.4520001411437988</v>
      </c>
      <c r="AF455">
        <v>3.4420006275177002</v>
      </c>
      <c r="AG455">
        <v>3.4420006275177002</v>
      </c>
      <c r="AH455" s="99">
        <f t="shared" ref="AH455" si="918">AH452-0.02</f>
        <v>1.239999999999998</v>
      </c>
      <c r="AI455" s="80">
        <f t="shared" ref="AI455" si="919">STDEV(B455:AG455)</f>
        <v>1.1700005964679353E-2</v>
      </c>
      <c r="AJ455" s="80">
        <f t="shared" si="759"/>
        <v>3.4281115127800197</v>
      </c>
      <c r="AK455" s="80">
        <f t="shared" ref="AK455" si="920">AVERAGE(B455:AG455)</f>
        <v>3.4456615217270388</v>
      </c>
      <c r="AL455" s="80">
        <f t="shared" ref="AL455" si="921">AK455+1.5*AI455</f>
        <v>3.4632115306740578</v>
      </c>
      <c r="AM455" s="80"/>
      <c r="AN455" s="80">
        <f t="shared" ref="AN455" si="922">AK455/AK797</f>
        <v>4.0969433703794005</v>
      </c>
      <c r="AO455" s="92">
        <f t="shared" ref="AO455" si="923">AN455/AO$1-1</f>
        <v>-3.4671620611392839E-3</v>
      </c>
      <c r="AP455" s="102">
        <f t="shared" ref="AP455" si="924">AI455/AK455</f>
        <v>3.3955761153275036E-3</v>
      </c>
      <c r="AQ455" s="72">
        <f t="shared" ref="AQ455" si="925">MAX(B455:AG457)-MIN(B455:AG457)</f>
        <v>5.0000190734863281E-2</v>
      </c>
    </row>
    <row r="456" spans="1:43">
      <c r="A456" s="14" t="str">
        <f>'data organization'!S457</f>
        <v>454:17:1.24:LO</v>
      </c>
      <c r="B456">
        <v>3.4420006275177002</v>
      </c>
      <c r="C456">
        <v>3.4520001411437988</v>
      </c>
      <c r="D456">
        <v>3.4420006275177002</v>
      </c>
      <c r="E456">
        <v>3.4420006275177002</v>
      </c>
      <c r="F456">
        <v>3.4510002136230469</v>
      </c>
      <c r="G456">
        <v>3.4520001411437988</v>
      </c>
      <c r="H456">
        <v>3.4420006275177002</v>
      </c>
      <c r="I456">
        <v>3.4494998455047607</v>
      </c>
      <c r="J456">
        <v>3.4520001411437988</v>
      </c>
      <c r="K456">
        <v>3.4520001411437988</v>
      </c>
      <c r="L456">
        <v>3.4520001411437988</v>
      </c>
      <c r="M456">
        <v>3.4520001411437988</v>
      </c>
      <c r="N456">
        <v>3.4520001411437988</v>
      </c>
      <c r="O456">
        <v>3.4520001411437988</v>
      </c>
      <c r="P456">
        <v>3.4520001411437988</v>
      </c>
      <c r="Q456">
        <v>3.4420006275177002</v>
      </c>
      <c r="R456">
        <v>3.4420006275177002</v>
      </c>
      <c r="S456">
        <v>3.4119999408721924</v>
      </c>
      <c r="T456">
        <v>3.430999755859375</v>
      </c>
      <c r="U456">
        <v>3.4520001411437988</v>
      </c>
      <c r="V456">
        <v>3.4500000476837158</v>
      </c>
      <c r="W456">
        <v>3.4520001411437988</v>
      </c>
      <c r="X456">
        <v>3.4019999504089355</v>
      </c>
      <c r="Y456"/>
      <c r="Z456">
        <v>3.4520001411437988</v>
      </c>
      <c r="AA456">
        <v>3.4520001411437988</v>
      </c>
      <c r="AB456">
        <v>3.4520001411437988</v>
      </c>
      <c r="AC456">
        <v>3.4520001411437988</v>
      </c>
      <c r="AD456">
        <v>3.4520001411437988</v>
      </c>
      <c r="AE456">
        <v>3.4520001411437988</v>
      </c>
      <c r="AF456">
        <v>3.4420006275177002</v>
      </c>
      <c r="AG456">
        <v>3.4420006275177002</v>
      </c>
      <c r="AH456" s="99"/>
      <c r="AI456" s="80"/>
      <c r="AJ456" s="80"/>
      <c r="AK456" s="80"/>
      <c r="AL456" s="80"/>
      <c r="AM456" s="80"/>
      <c r="AN456" s="80"/>
      <c r="AO456" s="92"/>
      <c r="AP456" s="102"/>
      <c r="AQ456" s="72"/>
    </row>
    <row r="457" spans="1:43" s="68" customFormat="1">
      <c r="A457" s="67" t="str">
        <f>'data organization'!S458</f>
        <v>455:17:1.24:HS</v>
      </c>
      <c r="B457" s="144">
        <v>3.4420006275177002</v>
      </c>
      <c r="C457" s="144">
        <v>3.4520001411437988</v>
      </c>
      <c r="D457" s="144">
        <v>3.4420006275177002</v>
      </c>
      <c r="E457" s="144">
        <v>3.4420006275177002</v>
      </c>
      <c r="F457" s="144">
        <v>3.4510002136230469</v>
      </c>
      <c r="G457" s="144">
        <v>3.4520001411437988</v>
      </c>
      <c r="H457" s="144">
        <v>3.4420006275177002</v>
      </c>
      <c r="I457" s="144">
        <v>3.4494998455047607</v>
      </c>
      <c r="J457" s="144">
        <v>3.4520001411437988</v>
      </c>
      <c r="K457" s="144">
        <v>3.4520001411437988</v>
      </c>
      <c r="L457" s="144">
        <v>3.4520001411437988</v>
      </c>
      <c r="M457" s="144">
        <v>3.4520001411437988</v>
      </c>
      <c r="N457" s="144">
        <v>3.4520001411437988</v>
      </c>
      <c r="O457" s="144">
        <v>3.4520001411437988</v>
      </c>
      <c r="P457" s="144">
        <v>3.4520001411437988</v>
      </c>
      <c r="Q457" s="144">
        <v>3.4420006275177002</v>
      </c>
      <c r="R457" s="144">
        <v>3.4420006275177002</v>
      </c>
      <c r="S457" s="144">
        <v>3.4119999408721924</v>
      </c>
      <c r="T457" s="144">
        <v>3.430999755859375</v>
      </c>
      <c r="U457" s="144">
        <v>3.4520001411437988</v>
      </c>
      <c r="V457" s="144">
        <v>3.4500000476837158</v>
      </c>
      <c r="W457" s="144">
        <v>3.4520001411437988</v>
      </c>
      <c r="X457" s="144">
        <v>3.4019999504089355</v>
      </c>
      <c r="Y457" s="144"/>
      <c r="Z457" s="144">
        <v>3.4520001411437988</v>
      </c>
      <c r="AA457" s="144">
        <v>3.4520001411437988</v>
      </c>
      <c r="AB457" s="144">
        <v>3.4520001411437988</v>
      </c>
      <c r="AC457" s="144">
        <v>3.4520001411437988</v>
      </c>
      <c r="AD457" s="144">
        <v>3.4520001411437988</v>
      </c>
      <c r="AE457" s="144">
        <v>3.4520001411437988</v>
      </c>
      <c r="AF457" s="144">
        <v>3.4420006275177002</v>
      </c>
      <c r="AG457" s="144">
        <v>3.4420006275177002</v>
      </c>
      <c r="AH457" s="100"/>
      <c r="AI457" s="96"/>
      <c r="AJ457" s="96"/>
      <c r="AK457" s="96"/>
      <c r="AL457" s="96"/>
      <c r="AM457" s="96"/>
      <c r="AN457" s="96"/>
      <c r="AO457" s="93"/>
      <c r="AP457" s="102"/>
      <c r="AQ457" s="72"/>
    </row>
    <row r="458" spans="1:43">
      <c r="A458" s="14" t="str">
        <f>'data organization'!S459</f>
        <v>456:18:3.5:HI</v>
      </c>
      <c r="B458">
        <v>4.1970005035400391</v>
      </c>
      <c r="C458">
        <v>4.1965007781982422</v>
      </c>
      <c r="D458">
        <v>4.1965007781982422</v>
      </c>
      <c r="E458">
        <v>4.199500560760498</v>
      </c>
      <c r="F458">
        <v>4.1940007209777832</v>
      </c>
      <c r="G458">
        <v>4.1970005035400391</v>
      </c>
      <c r="H458">
        <v>4.1985006332397461</v>
      </c>
      <c r="I458">
        <v>4.1935005187988281</v>
      </c>
      <c r="J458">
        <v>4.1995000839233398</v>
      </c>
      <c r="K458">
        <v>4.1940007209777832</v>
      </c>
      <c r="L458">
        <v>4.1965007781982422</v>
      </c>
      <c r="M458">
        <v>4.199000358581543</v>
      </c>
      <c r="N458">
        <v>4.1965007781982422</v>
      </c>
      <c r="O458">
        <v>4.1935005187988281</v>
      </c>
      <c r="P458">
        <v>4.195500373840332</v>
      </c>
      <c r="Q458">
        <v>4.1945009231567383</v>
      </c>
      <c r="R458">
        <v>4.1910004615783691</v>
      </c>
      <c r="S458">
        <v>4.2120003700256348</v>
      </c>
      <c r="T458">
        <v>4.2195005416870117</v>
      </c>
      <c r="U458">
        <v>4.1945009231567383</v>
      </c>
      <c r="V458">
        <v>4.1965007781982422</v>
      </c>
      <c r="W458">
        <v>4.2000002861022949</v>
      </c>
      <c r="X458">
        <v>4.2125005722045898</v>
      </c>
      <c r="Y458"/>
      <c r="Z458">
        <v>4.1960005760192871</v>
      </c>
      <c r="AA458">
        <v>4.1960005760192871</v>
      </c>
      <c r="AB458">
        <v>4.1985006332397461</v>
      </c>
      <c r="AC458">
        <v>4.1985006332397461</v>
      </c>
      <c r="AD458">
        <v>4.1995000839233398</v>
      </c>
      <c r="AE458">
        <v>4.1985006332397461</v>
      </c>
      <c r="AF458">
        <v>4.2050008773803711</v>
      </c>
      <c r="AG458">
        <v>4.2040004730224609</v>
      </c>
      <c r="AH458" s="101">
        <v>3.5</v>
      </c>
      <c r="AI458" s="72">
        <f t="shared" ref="AI458" si="926">STDEV(B458:AG458)</f>
        <v>6.1067149470543898E-3</v>
      </c>
      <c r="AJ458" s="72">
        <f t="shared" si="759"/>
        <v>4.1896630873202358</v>
      </c>
      <c r="AK458" s="72">
        <f t="shared" ref="AK458" si="927">AVERAGE(B458:AG458)</f>
        <v>4.198823159740817</v>
      </c>
      <c r="AL458" s="72">
        <f t="shared" ref="AL458" si="928">AK458+1.5*AI458</f>
        <v>4.2079832321613981</v>
      </c>
      <c r="AM458" s="72">
        <f>AK458-AK461</f>
        <v>2.4065294573383689E-2</v>
      </c>
      <c r="AP458" s="102">
        <f t="shared" ref="AP458" si="929">AI458/AK458</f>
        <v>1.4543872687011049E-3</v>
      </c>
      <c r="AQ458" s="72">
        <f t="shared" ref="AQ458" si="930">MAX(B458:AG460)-MIN(B458:AG460)</f>
        <v>2.8500080108642578E-2</v>
      </c>
    </row>
    <row r="459" spans="1:43">
      <c r="A459" s="14" t="str">
        <f>'data organization'!S460</f>
        <v>457:18:3.5:LO</v>
      </c>
      <c r="B459">
        <v>4.1970005035400391</v>
      </c>
      <c r="C459">
        <v>4.1965007781982422</v>
      </c>
      <c r="D459">
        <v>4.1965007781982422</v>
      </c>
      <c r="E459">
        <v>4.199500560760498</v>
      </c>
      <c r="F459">
        <v>4.1940007209777832</v>
      </c>
      <c r="G459">
        <v>4.1970005035400391</v>
      </c>
      <c r="H459">
        <v>4.1985006332397461</v>
      </c>
      <c r="I459">
        <v>4.1935005187988281</v>
      </c>
      <c r="J459">
        <v>4.1995000839233398</v>
      </c>
      <c r="K459">
        <v>4.1940007209777832</v>
      </c>
      <c r="L459">
        <v>4.1965007781982422</v>
      </c>
      <c r="M459">
        <v>4.199000358581543</v>
      </c>
      <c r="N459">
        <v>4.1965007781982422</v>
      </c>
      <c r="O459">
        <v>4.1935005187988281</v>
      </c>
      <c r="P459">
        <v>4.195500373840332</v>
      </c>
      <c r="Q459">
        <v>4.1945009231567383</v>
      </c>
      <c r="R459">
        <v>4.1910004615783691</v>
      </c>
      <c r="S459">
        <v>4.2120003700256348</v>
      </c>
      <c r="T459">
        <v>4.2195005416870117</v>
      </c>
      <c r="U459">
        <v>4.1945009231567383</v>
      </c>
      <c r="V459">
        <v>4.1965007781982422</v>
      </c>
      <c r="W459">
        <v>4.2000002861022949</v>
      </c>
      <c r="X459">
        <v>4.2125005722045898</v>
      </c>
      <c r="Y459"/>
      <c r="Z459">
        <v>4.1960005760192871</v>
      </c>
      <c r="AA459">
        <v>4.1960005760192871</v>
      </c>
      <c r="AB459">
        <v>4.1985006332397461</v>
      </c>
      <c r="AC459">
        <v>4.1985006332397461</v>
      </c>
      <c r="AD459">
        <v>4.1995000839233398</v>
      </c>
      <c r="AE459">
        <v>4.1985006332397461</v>
      </c>
      <c r="AF459">
        <v>4.2050008773803711</v>
      </c>
      <c r="AG459">
        <v>4.2040004730224609</v>
      </c>
      <c r="AH459" s="97"/>
      <c r="AI459" s="72"/>
      <c r="AJ459" s="72"/>
      <c r="AK459" s="72"/>
      <c r="AL459" s="72"/>
      <c r="AM459" s="72"/>
      <c r="AP459" s="102"/>
      <c r="AQ459" s="72"/>
    </row>
    <row r="460" spans="1:43">
      <c r="A460" s="14" t="str">
        <f>'data organization'!S461</f>
        <v>458:18:3.5:HS</v>
      </c>
      <c r="B460">
        <v>4.1970005035400391</v>
      </c>
      <c r="C460">
        <v>4.1965007781982422</v>
      </c>
      <c r="D460">
        <v>4.1965007781982422</v>
      </c>
      <c r="E460">
        <v>4.199500560760498</v>
      </c>
      <c r="F460">
        <v>4.1940007209777832</v>
      </c>
      <c r="G460">
        <v>4.1970005035400391</v>
      </c>
      <c r="H460">
        <v>4.1985006332397461</v>
      </c>
      <c r="I460">
        <v>4.1935005187988281</v>
      </c>
      <c r="J460">
        <v>4.1995000839233398</v>
      </c>
      <c r="K460">
        <v>4.1940007209777832</v>
      </c>
      <c r="L460">
        <v>4.1965007781982422</v>
      </c>
      <c r="M460">
        <v>4.199000358581543</v>
      </c>
      <c r="N460">
        <v>4.1965007781982422</v>
      </c>
      <c r="O460">
        <v>4.1935005187988281</v>
      </c>
      <c r="P460">
        <v>4.195500373840332</v>
      </c>
      <c r="Q460">
        <v>4.1945009231567383</v>
      </c>
      <c r="R460">
        <v>4.1910004615783691</v>
      </c>
      <c r="S460">
        <v>4.2120003700256348</v>
      </c>
      <c r="T460">
        <v>4.2195005416870117</v>
      </c>
      <c r="U460">
        <v>4.1945009231567383</v>
      </c>
      <c r="V460">
        <v>4.1965007781982422</v>
      </c>
      <c r="W460">
        <v>4.2000002861022949</v>
      </c>
      <c r="X460">
        <v>4.2125005722045898</v>
      </c>
      <c r="Y460"/>
      <c r="Z460">
        <v>4.1960005760192871</v>
      </c>
      <c r="AA460">
        <v>4.1960005760192871</v>
      </c>
      <c r="AB460">
        <v>4.1985006332397461</v>
      </c>
      <c r="AC460">
        <v>4.1985006332397461</v>
      </c>
      <c r="AD460">
        <v>4.1995000839233398</v>
      </c>
      <c r="AE460">
        <v>4.1985006332397461</v>
      </c>
      <c r="AF460">
        <v>4.2050008773803711</v>
      </c>
      <c r="AG460">
        <v>4.2040004730224609</v>
      </c>
      <c r="AH460" s="97"/>
      <c r="AI460" s="72"/>
      <c r="AJ460" s="72"/>
      <c r="AK460" s="72"/>
      <c r="AL460" s="72"/>
      <c r="AM460" s="72"/>
      <c r="AP460" s="102"/>
      <c r="AQ460" s="72"/>
    </row>
    <row r="461" spans="1:43">
      <c r="A461" s="14" t="str">
        <f>'data organization'!S462</f>
        <v>459:18:3.48:HI</v>
      </c>
      <c r="B461">
        <v>4.1744999885559082</v>
      </c>
      <c r="C461">
        <v>4.1719999313354492</v>
      </c>
      <c r="D461">
        <v>4.1719999313354492</v>
      </c>
      <c r="E461">
        <v>4.17449951171875</v>
      </c>
      <c r="F461">
        <v>4.1719999313354492</v>
      </c>
      <c r="G461">
        <v>4.1719999313354492</v>
      </c>
      <c r="H461">
        <v>4.1719999313354492</v>
      </c>
      <c r="I461">
        <v>4.1719999313354492</v>
      </c>
      <c r="J461">
        <v>4.173499584197998</v>
      </c>
      <c r="K461">
        <v>4.1719999313354492</v>
      </c>
      <c r="L461">
        <v>4.1719999313354492</v>
      </c>
      <c r="M461">
        <v>4.176999568939209</v>
      </c>
      <c r="N461">
        <v>4.1719999313354492</v>
      </c>
      <c r="O461">
        <v>4.1719999313354492</v>
      </c>
      <c r="P461">
        <v>4.1719999313354492</v>
      </c>
      <c r="Q461">
        <v>4.1719999313354492</v>
      </c>
      <c r="R461">
        <v>4.1719999313354492</v>
      </c>
      <c r="S461">
        <v>4.181999683380127</v>
      </c>
      <c r="T461">
        <v>4.1839995384216309</v>
      </c>
      <c r="U461">
        <v>4.1719999313354492</v>
      </c>
      <c r="V461">
        <v>4.1719999313354492</v>
      </c>
      <c r="W461">
        <v>4.1764993667602539</v>
      </c>
      <c r="X461">
        <v>4.1839995384216309</v>
      </c>
      <c r="Y461"/>
      <c r="Z461">
        <v>4.1719999313354492</v>
      </c>
      <c r="AA461">
        <v>4.1719999313354492</v>
      </c>
      <c r="AB461">
        <v>4.1719999313354492</v>
      </c>
      <c r="AC461">
        <v>4.181999683380127</v>
      </c>
      <c r="AD461">
        <v>4.176999568939209</v>
      </c>
      <c r="AE461">
        <v>4.1724996566772461</v>
      </c>
      <c r="AF461">
        <v>4.181999683380127</v>
      </c>
      <c r="AG461">
        <v>4.181999683380127</v>
      </c>
      <c r="AH461" s="97">
        <f t="shared" ref="AH461" si="931">AH458-0.02</f>
        <v>3.48</v>
      </c>
      <c r="AI461" s="72">
        <f t="shared" ref="AI461" si="932">STDEV(B461:AG461)</f>
        <v>4.2324290834749902E-3</v>
      </c>
      <c r="AJ461" s="72">
        <f t="shared" ref="AJ461:AJ524" si="933">AK461-1.5*AI461</f>
        <v>4.1684092215422206</v>
      </c>
      <c r="AK461" s="72">
        <f t="shared" ref="AK461" si="934">AVERAGE(B461:AG461)</f>
        <v>4.1747578651674333</v>
      </c>
      <c r="AL461" s="72">
        <f t="shared" ref="AL461" si="935">AK461+1.5*AI461</f>
        <v>4.181106508792646</v>
      </c>
      <c r="AM461" s="72">
        <f>AK461-AK464</f>
        <v>1.577388086626641E-2</v>
      </c>
      <c r="AP461" s="102">
        <f t="shared" ref="AP461" si="936">AI461/AK461</f>
        <v>1.0138142666401668E-3</v>
      </c>
      <c r="AQ461" s="72">
        <f t="shared" ref="AQ461" si="937">MAX(B461:AG463)-MIN(B461:AG463)</f>
        <v>1.1999607086181641E-2</v>
      </c>
    </row>
    <row r="462" spans="1:43">
      <c r="A462" s="14" t="str">
        <f>'data organization'!S463</f>
        <v>460:18:3.48:LO</v>
      </c>
      <c r="B462">
        <v>4.1744999885559082</v>
      </c>
      <c r="C462">
        <v>4.1719999313354492</v>
      </c>
      <c r="D462">
        <v>4.1719999313354492</v>
      </c>
      <c r="E462">
        <v>4.17449951171875</v>
      </c>
      <c r="F462">
        <v>4.1719999313354492</v>
      </c>
      <c r="G462">
        <v>4.1719999313354492</v>
      </c>
      <c r="H462">
        <v>4.1719999313354492</v>
      </c>
      <c r="I462">
        <v>4.1719999313354492</v>
      </c>
      <c r="J462">
        <v>4.173499584197998</v>
      </c>
      <c r="K462">
        <v>4.1719999313354492</v>
      </c>
      <c r="L462">
        <v>4.1719999313354492</v>
      </c>
      <c r="M462">
        <v>4.176999568939209</v>
      </c>
      <c r="N462">
        <v>4.1719999313354492</v>
      </c>
      <c r="O462">
        <v>4.1719999313354492</v>
      </c>
      <c r="P462">
        <v>4.1719999313354492</v>
      </c>
      <c r="Q462">
        <v>4.1719999313354492</v>
      </c>
      <c r="R462">
        <v>4.1719999313354492</v>
      </c>
      <c r="S462">
        <v>4.181999683380127</v>
      </c>
      <c r="T462">
        <v>4.1839995384216309</v>
      </c>
      <c r="U462">
        <v>4.1719999313354492</v>
      </c>
      <c r="V462">
        <v>4.1719999313354492</v>
      </c>
      <c r="W462">
        <v>4.1764993667602539</v>
      </c>
      <c r="X462">
        <v>4.1839995384216309</v>
      </c>
      <c r="Y462"/>
      <c r="Z462">
        <v>4.1719999313354492</v>
      </c>
      <c r="AA462">
        <v>4.1719999313354492</v>
      </c>
      <c r="AB462">
        <v>4.1719999313354492</v>
      </c>
      <c r="AC462">
        <v>4.181999683380127</v>
      </c>
      <c r="AD462">
        <v>4.176999568939209</v>
      </c>
      <c r="AE462">
        <v>4.1724996566772461</v>
      </c>
      <c r="AF462">
        <v>4.181999683380127</v>
      </c>
      <c r="AG462">
        <v>4.181999683380127</v>
      </c>
      <c r="AH462" s="97"/>
      <c r="AI462" s="72"/>
      <c r="AJ462" s="72"/>
      <c r="AK462" s="72"/>
      <c r="AL462" s="72"/>
      <c r="AM462" s="72"/>
      <c r="AP462" s="102"/>
      <c r="AQ462" s="72"/>
    </row>
    <row r="463" spans="1:43">
      <c r="A463" s="14" t="str">
        <f>'data organization'!S464</f>
        <v>461:18:3.48:HS</v>
      </c>
      <c r="B463">
        <v>4.1744999885559082</v>
      </c>
      <c r="C463">
        <v>4.1719999313354492</v>
      </c>
      <c r="D463">
        <v>4.1719999313354492</v>
      </c>
      <c r="E463">
        <v>4.17449951171875</v>
      </c>
      <c r="F463">
        <v>4.1719999313354492</v>
      </c>
      <c r="G463">
        <v>4.1719999313354492</v>
      </c>
      <c r="H463">
        <v>4.1719999313354492</v>
      </c>
      <c r="I463">
        <v>4.1719999313354492</v>
      </c>
      <c r="J463">
        <v>4.173499584197998</v>
      </c>
      <c r="K463">
        <v>4.1719999313354492</v>
      </c>
      <c r="L463">
        <v>4.1719999313354492</v>
      </c>
      <c r="M463">
        <v>4.176999568939209</v>
      </c>
      <c r="N463">
        <v>4.1719999313354492</v>
      </c>
      <c r="O463">
        <v>4.1719999313354492</v>
      </c>
      <c r="P463">
        <v>4.1719999313354492</v>
      </c>
      <c r="Q463">
        <v>4.1719999313354492</v>
      </c>
      <c r="R463">
        <v>4.1719999313354492</v>
      </c>
      <c r="S463">
        <v>4.181999683380127</v>
      </c>
      <c r="T463">
        <v>4.1839995384216309</v>
      </c>
      <c r="U463">
        <v>4.1719999313354492</v>
      </c>
      <c r="V463">
        <v>4.1719999313354492</v>
      </c>
      <c r="W463">
        <v>4.1764993667602539</v>
      </c>
      <c r="X463">
        <v>4.1839995384216309</v>
      </c>
      <c r="Y463"/>
      <c r="Z463">
        <v>4.1719999313354492</v>
      </c>
      <c r="AA463">
        <v>4.1719999313354492</v>
      </c>
      <c r="AB463">
        <v>4.1719999313354492</v>
      </c>
      <c r="AC463">
        <v>4.181999683380127</v>
      </c>
      <c r="AD463">
        <v>4.176999568939209</v>
      </c>
      <c r="AE463">
        <v>4.1724996566772461</v>
      </c>
      <c r="AF463">
        <v>4.181999683380127</v>
      </c>
      <c r="AG463">
        <v>4.181999683380127</v>
      </c>
      <c r="AH463" s="97"/>
      <c r="AI463" s="72"/>
      <c r="AJ463" s="72"/>
      <c r="AK463" s="72"/>
      <c r="AL463" s="72"/>
      <c r="AM463" s="72"/>
      <c r="AP463" s="102"/>
      <c r="AQ463" s="72"/>
    </row>
    <row r="464" spans="1:43">
      <c r="A464" s="14" t="str">
        <f>'data organization'!S465</f>
        <v>462:18:3.46:HI</v>
      </c>
      <c r="B464">
        <v>4.1620001792907715</v>
      </c>
      <c r="C464">
        <v>4.1570000648498535</v>
      </c>
      <c r="D464">
        <v>4.1599998474121094</v>
      </c>
      <c r="E464">
        <v>4.1620001792907715</v>
      </c>
      <c r="F464">
        <v>4.1519999504089355</v>
      </c>
      <c r="G464">
        <v>4.1620001792907715</v>
      </c>
      <c r="H464">
        <v>4.1620001792907715</v>
      </c>
      <c r="I464">
        <v>4.1519999504089355</v>
      </c>
      <c r="J464">
        <v>4.1620001792907715</v>
      </c>
      <c r="K464">
        <v>4.1519999504089355</v>
      </c>
      <c r="L464">
        <v>4.1620001792907715</v>
      </c>
      <c r="M464">
        <v>4.1620001792907715</v>
      </c>
      <c r="N464">
        <v>4.1519999504089355</v>
      </c>
      <c r="O464">
        <v>4.1519999504089355</v>
      </c>
      <c r="P464">
        <v>4.1519999504089355</v>
      </c>
      <c r="Q464">
        <v>4.1519999504089355</v>
      </c>
      <c r="R464">
        <v>4.1519999504089355</v>
      </c>
      <c r="S464">
        <v>4.1630001068115234</v>
      </c>
      <c r="T464">
        <v>4.1719999313354492</v>
      </c>
      <c r="U464">
        <v>4.1519999504089355</v>
      </c>
      <c r="V464">
        <v>4.1545000076293945</v>
      </c>
      <c r="W464">
        <v>4.1620001792907715</v>
      </c>
      <c r="X464">
        <v>4.1670007705688477</v>
      </c>
      <c r="Y464"/>
      <c r="Z464">
        <v>4.1570005416870117</v>
      </c>
      <c r="AA464">
        <v>4.1620001792907715</v>
      </c>
      <c r="AB464">
        <v>4.1620001792907715</v>
      </c>
      <c r="AC464">
        <v>4.1620001792907715</v>
      </c>
      <c r="AD464">
        <v>4.1620001792907715</v>
      </c>
      <c r="AE464">
        <v>4.1620001792907715</v>
      </c>
      <c r="AF464">
        <v>4.1620001792907715</v>
      </c>
      <c r="AG464">
        <v>4.1620001792907715</v>
      </c>
      <c r="AH464" s="97">
        <f t="shared" ref="AH464:AH527" si="938">AH461-0.02</f>
        <v>3.46</v>
      </c>
      <c r="AI464" s="72">
        <f t="shared" ref="AI464" si="939">STDEV(B464:AG464)</f>
        <v>5.3362690862483429E-3</v>
      </c>
      <c r="AJ464" s="72">
        <f t="shared" si="933"/>
        <v>4.1509795806717946</v>
      </c>
      <c r="AK464" s="72">
        <f t="shared" ref="AK464" si="940">AVERAGE(B464:AG464)</f>
        <v>4.1589839843011669</v>
      </c>
      <c r="AL464" s="72">
        <f t="shared" ref="AL464" si="941">AK464+1.5*AI464</f>
        <v>4.1669883879305392</v>
      </c>
      <c r="AM464" s="72">
        <f>AK464-AK467</f>
        <v>1.6210325302616013E-2</v>
      </c>
      <c r="AP464" s="102">
        <f t="shared" ref="AP464" si="942">AI464/AK464</f>
        <v>1.283070361990104E-3</v>
      </c>
      <c r="AQ464" s="72">
        <f t="shared" ref="AQ464" si="943">MAX(B464:AG466)-MIN(B464:AG466)</f>
        <v>1.9999980926513672E-2</v>
      </c>
    </row>
    <row r="465" spans="1:43">
      <c r="A465" s="14" t="str">
        <f>'data organization'!S466</f>
        <v>463:18:3.46:LO</v>
      </c>
      <c r="B465">
        <v>4.1620001792907715</v>
      </c>
      <c r="C465">
        <v>4.1570000648498535</v>
      </c>
      <c r="D465">
        <v>4.1599998474121094</v>
      </c>
      <c r="E465">
        <v>4.1620001792907715</v>
      </c>
      <c r="F465">
        <v>4.1519999504089355</v>
      </c>
      <c r="G465">
        <v>4.1620001792907715</v>
      </c>
      <c r="H465">
        <v>4.1620001792907715</v>
      </c>
      <c r="I465">
        <v>4.1519999504089355</v>
      </c>
      <c r="J465">
        <v>4.1620001792907715</v>
      </c>
      <c r="K465">
        <v>4.1519999504089355</v>
      </c>
      <c r="L465">
        <v>4.1620001792907715</v>
      </c>
      <c r="M465">
        <v>4.1620001792907715</v>
      </c>
      <c r="N465">
        <v>4.1519999504089355</v>
      </c>
      <c r="O465">
        <v>4.1519999504089355</v>
      </c>
      <c r="P465">
        <v>4.1519999504089355</v>
      </c>
      <c r="Q465">
        <v>4.1519999504089355</v>
      </c>
      <c r="R465">
        <v>4.1519999504089355</v>
      </c>
      <c r="S465">
        <v>4.1630001068115234</v>
      </c>
      <c r="T465">
        <v>4.1719999313354492</v>
      </c>
      <c r="U465">
        <v>4.1519999504089355</v>
      </c>
      <c r="V465">
        <v>4.1545000076293945</v>
      </c>
      <c r="W465">
        <v>4.1620001792907715</v>
      </c>
      <c r="X465">
        <v>4.1670007705688477</v>
      </c>
      <c r="Y465"/>
      <c r="Z465">
        <v>4.1570005416870117</v>
      </c>
      <c r="AA465">
        <v>4.1620001792907715</v>
      </c>
      <c r="AB465">
        <v>4.1620001792907715</v>
      </c>
      <c r="AC465">
        <v>4.1620001792907715</v>
      </c>
      <c r="AD465">
        <v>4.1620001792907715</v>
      </c>
      <c r="AE465">
        <v>4.1620001792907715</v>
      </c>
      <c r="AF465">
        <v>4.1620001792907715</v>
      </c>
      <c r="AG465">
        <v>4.1620001792907715</v>
      </c>
      <c r="AH465" s="97"/>
      <c r="AI465" s="72"/>
      <c r="AJ465" s="72"/>
      <c r="AK465" s="72"/>
      <c r="AL465" s="72"/>
      <c r="AM465" s="72"/>
      <c r="AP465" s="102"/>
      <c r="AQ465" s="72"/>
    </row>
    <row r="466" spans="1:43">
      <c r="A466" s="14" t="str">
        <f>'data organization'!S467</f>
        <v>464:18:3.46:HS</v>
      </c>
      <c r="B466">
        <v>4.1620001792907715</v>
      </c>
      <c r="C466">
        <v>4.1570000648498535</v>
      </c>
      <c r="D466">
        <v>4.1599998474121094</v>
      </c>
      <c r="E466">
        <v>4.1620001792907715</v>
      </c>
      <c r="F466">
        <v>4.1519999504089355</v>
      </c>
      <c r="G466">
        <v>4.1620001792907715</v>
      </c>
      <c r="H466">
        <v>4.1620001792907715</v>
      </c>
      <c r="I466">
        <v>4.1519999504089355</v>
      </c>
      <c r="J466">
        <v>4.1620001792907715</v>
      </c>
      <c r="K466">
        <v>4.1519999504089355</v>
      </c>
      <c r="L466">
        <v>4.1620001792907715</v>
      </c>
      <c r="M466">
        <v>4.1620001792907715</v>
      </c>
      <c r="N466">
        <v>4.1519999504089355</v>
      </c>
      <c r="O466">
        <v>4.1519999504089355</v>
      </c>
      <c r="P466">
        <v>4.1519999504089355</v>
      </c>
      <c r="Q466">
        <v>4.1519999504089355</v>
      </c>
      <c r="R466">
        <v>4.1519999504089355</v>
      </c>
      <c r="S466">
        <v>4.1630001068115234</v>
      </c>
      <c r="T466">
        <v>4.1719999313354492</v>
      </c>
      <c r="U466">
        <v>4.1519999504089355</v>
      </c>
      <c r="V466">
        <v>4.1545000076293945</v>
      </c>
      <c r="W466">
        <v>4.1620001792907715</v>
      </c>
      <c r="X466">
        <v>4.1670007705688477</v>
      </c>
      <c r="Y466"/>
      <c r="Z466">
        <v>4.1570005416870117</v>
      </c>
      <c r="AA466">
        <v>4.1620001792907715</v>
      </c>
      <c r="AB466">
        <v>4.1620001792907715</v>
      </c>
      <c r="AC466">
        <v>4.1620001792907715</v>
      </c>
      <c r="AD466">
        <v>4.1620001792907715</v>
      </c>
      <c r="AE466">
        <v>4.1620001792907715</v>
      </c>
      <c r="AF466">
        <v>4.1620001792907715</v>
      </c>
      <c r="AG466">
        <v>4.1620001792907715</v>
      </c>
      <c r="AH466" s="97"/>
      <c r="AI466" s="72"/>
      <c r="AJ466" s="72"/>
      <c r="AK466" s="72"/>
      <c r="AL466" s="72"/>
      <c r="AM466" s="72"/>
      <c r="AP466" s="102"/>
      <c r="AQ466" s="72"/>
    </row>
    <row r="467" spans="1:43">
      <c r="A467" s="14" t="str">
        <f>'data organization'!S468</f>
        <v>465:18:3.44:HI</v>
      </c>
      <c r="B467">
        <v>4.1419992446899414</v>
      </c>
      <c r="C467">
        <v>4.1419992446899414</v>
      </c>
      <c r="D467">
        <v>4.1419992446899414</v>
      </c>
      <c r="E467">
        <v>4.1419992446899414</v>
      </c>
      <c r="F467">
        <v>4.1419992446899414</v>
      </c>
      <c r="G467">
        <v>4.1419992446899414</v>
      </c>
      <c r="H467">
        <v>4.1419992446899414</v>
      </c>
      <c r="I467">
        <v>4.1419992446899414</v>
      </c>
      <c r="J467">
        <v>4.1419992446899414</v>
      </c>
      <c r="K467">
        <v>4.1419992446899414</v>
      </c>
      <c r="L467">
        <v>4.1419992446899414</v>
      </c>
      <c r="M467">
        <v>4.1419992446899414</v>
      </c>
      <c r="N467">
        <v>4.1419992446899414</v>
      </c>
      <c r="O467">
        <v>4.1419992446899414</v>
      </c>
      <c r="P467">
        <v>4.1419992446899414</v>
      </c>
      <c r="Q467">
        <v>4.1320009231567383</v>
      </c>
      <c r="R467">
        <v>4.1320009231567383</v>
      </c>
      <c r="S467">
        <v>4.1519999504089355</v>
      </c>
      <c r="T467">
        <v>4.1530003547668457</v>
      </c>
      <c r="U467">
        <v>4.1419992446899414</v>
      </c>
      <c r="V467">
        <v>4.1419992446899414</v>
      </c>
      <c r="W467">
        <v>4.1419992446899414</v>
      </c>
      <c r="X467">
        <v>4.1519999504089355</v>
      </c>
      <c r="Y467"/>
      <c r="Z467">
        <v>4.1419992446899414</v>
      </c>
      <c r="AA467">
        <v>4.1419992446899414</v>
      </c>
      <c r="AB467">
        <v>4.1419992446899414</v>
      </c>
      <c r="AC467">
        <v>4.1419992446899414</v>
      </c>
      <c r="AD467">
        <v>4.1419992446899414</v>
      </c>
      <c r="AE467">
        <v>4.1419992446899414</v>
      </c>
      <c r="AF467">
        <v>4.1519999504089355</v>
      </c>
      <c r="AG467">
        <v>4.1449995040893555</v>
      </c>
      <c r="AH467" s="97">
        <f t="shared" si="938"/>
        <v>3.44</v>
      </c>
      <c r="AI467" s="72">
        <f t="shared" ref="AI467" si="944">STDEV(B467:AG467)</f>
        <v>4.5144580620549114E-3</v>
      </c>
      <c r="AJ467" s="72">
        <f t="shared" si="933"/>
        <v>4.1360019719054684</v>
      </c>
      <c r="AK467" s="72">
        <f t="shared" ref="AK467" si="945">AVERAGE(B467:AG467)</f>
        <v>4.1427736589985509</v>
      </c>
      <c r="AL467" s="72">
        <f t="shared" ref="AL467" si="946">AK467+1.5*AI467</f>
        <v>4.1495453460916334</v>
      </c>
      <c r="AM467" s="72">
        <f>AK467-AK470</f>
        <v>1.9047121847829196E-2</v>
      </c>
      <c r="AP467" s="102">
        <f t="shared" ref="AP467" si="947">AI467/AK467</f>
        <v>1.0897187328226397E-3</v>
      </c>
      <c r="AQ467" s="72">
        <f t="shared" ref="AQ467" si="948">MAX(B467:AG469)-MIN(B467:AG469)</f>
        <v>2.0999431610107422E-2</v>
      </c>
    </row>
    <row r="468" spans="1:43">
      <c r="A468" s="14" t="str">
        <f>'data organization'!S469</f>
        <v>466:18:3.44:LO</v>
      </c>
      <c r="B468">
        <v>4.1419992446899414</v>
      </c>
      <c r="C468">
        <v>4.1419992446899414</v>
      </c>
      <c r="D468">
        <v>4.1419992446899414</v>
      </c>
      <c r="E468">
        <v>4.1419992446899414</v>
      </c>
      <c r="F468">
        <v>4.1419992446899414</v>
      </c>
      <c r="G468">
        <v>4.1419992446899414</v>
      </c>
      <c r="H468">
        <v>4.1419992446899414</v>
      </c>
      <c r="I468">
        <v>4.1419992446899414</v>
      </c>
      <c r="J468">
        <v>4.1419992446899414</v>
      </c>
      <c r="K468">
        <v>4.1419992446899414</v>
      </c>
      <c r="L468">
        <v>4.1419992446899414</v>
      </c>
      <c r="M468">
        <v>4.1419992446899414</v>
      </c>
      <c r="N468">
        <v>4.1419992446899414</v>
      </c>
      <c r="O468">
        <v>4.1419992446899414</v>
      </c>
      <c r="P468">
        <v>4.1419992446899414</v>
      </c>
      <c r="Q468">
        <v>4.1320009231567383</v>
      </c>
      <c r="R468">
        <v>4.1320009231567383</v>
      </c>
      <c r="S468">
        <v>4.1519999504089355</v>
      </c>
      <c r="T468">
        <v>4.1530003547668457</v>
      </c>
      <c r="U468">
        <v>4.1419992446899414</v>
      </c>
      <c r="V468">
        <v>4.1419992446899414</v>
      </c>
      <c r="W468">
        <v>4.1419992446899414</v>
      </c>
      <c r="X468">
        <v>4.1519999504089355</v>
      </c>
      <c r="Y468"/>
      <c r="Z468">
        <v>4.1419992446899414</v>
      </c>
      <c r="AA468">
        <v>4.1419992446899414</v>
      </c>
      <c r="AB468">
        <v>4.1419992446899414</v>
      </c>
      <c r="AC468">
        <v>4.1419992446899414</v>
      </c>
      <c r="AD468">
        <v>4.1419992446899414</v>
      </c>
      <c r="AE468">
        <v>4.1419992446899414</v>
      </c>
      <c r="AF468">
        <v>4.1519999504089355</v>
      </c>
      <c r="AG468">
        <v>4.1449995040893555</v>
      </c>
      <c r="AH468" s="97"/>
      <c r="AI468" s="72"/>
      <c r="AJ468" s="72"/>
      <c r="AK468" s="72"/>
      <c r="AL468" s="72"/>
      <c r="AM468" s="72"/>
      <c r="AP468" s="102"/>
      <c r="AQ468" s="72"/>
    </row>
    <row r="469" spans="1:43">
      <c r="A469" s="14" t="str">
        <f>'data organization'!S470</f>
        <v>467:18:3.44:HS</v>
      </c>
      <c r="B469">
        <v>4.1419992446899414</v>
      </c>
      <c r="C469">
        <v>4.1419992446899414</v>
      </c>
      <c r="D469">
        <v>4.1419992446899414</v>
      </c>
      <c r="E469">
        <v>4.1419992446899414</v>
      </c>
      <c r="F469">
        <v>4.1419992446899414</v>
      </c>
      <c r="G469">
        <v>4.1419992446899414</v>
      </c>
      <c r="H469">
        <v>4.1419992446899414</v>
      </c>
      <c r="I469">
        <v>4.1419992446899414</v>
      </c>
      <c r="J469">
        <v>4.1419992446899414</v>
      </c>
      <c r="K469">
        <v>4.1419992446899414</v>
      </c>
      <c r="L469">
        <v>4.1419992446899414</v>
      </c>
      <c r="M469">
        <v>4.1419992446899414</v>
      </c>
      <c r="N469">
        <v>4.1419992446899414</v>
      </c>
      <c r="O469">
        <v>4.1419992446899414</v>
      </c>
      <c r="P469">
        <v>4.1419992446899414</v>
      </c>
      <c r="Q469">
        <v>4.1320009231567383</v>
      </c>
      <c r="R469">
        <v>4.1320009231567383</v>
      </c>
      <c r="S469">
        <v>4.1519999504089355</v>
      </c>
      <c r="T469">
        <v>4.1530003547668457</v>
      </c>
      <c r="U469">
        <v>4.1419992446899414</v>
      </c>
      <c r="V469">
        <v>4.1419992446899414</v>
      </c>
      <c r="W469">
        <v>4.1419992446899414</v>
      </c>
      <c r="X469">
        <v>4.1519999504089355</v>
      </c>
      <c r="Y469"/>
      <c r="Z469">
        <v>4.1419992446899414</v>
      </c>
      <c r="AA469">
        <v>4.1419992446899414</v>
      </c>
      <c r="AB469">
        <v>4.1419992446899414</v>
      </c>
      <c r="AC469">
        <v>4.1419992446899414</v>
      </c>
      <c r="AD469">
        <v>4.1419992446899414</v>
      </c>
      <c r="AE469">
        <v>4.1419992446899414</v>
      </c>
      <c r="AF469">
        <v>4.1519999504089355</v>
      </c>
      <c r="AG469">
        <v>4.1449995040893555</v>
      </c>
      <c r="AH469" s="97"/>
      <c r="AI469" s="72"/>
      <c r="AJ469" s="72"/>
      <c r="AK469" s="72"/>
      <c r="AL469" s="72"/>
      <c r="AM469" s="72"/>
      <c r="AP469" s="102"/>
      <c r="AQ469" s="72"/>
    </row>
    <row r="470" spans="1:43">
      <c r="A470" s="14" t="str">
        <f>'data organization'!S471</f>
        <v>468:18:3.42:HI</v>
      </c>
      <c r="B470">
        <v>4.1220006942749023</v>
      </c>
      <c r="C470">
        <v>4.1220006942749023</v>
      </c>
      <c r="D470">
        <v>4.1220006942749023</v>
      </c>
      <c r="E470">
        <v>4.1220006942749023</v>
      </c>
      <c r="F470">
        <v>4.1220006942749023</v>
      </c>
      <c r="G470">
        <v>4.1220006942749023</v>
      </c>
      <c r="H470">
        <v>4.1220006942749023</v>
      </c>
      <c r="I470">
        <v>4.1220006942749023</v>
      </c>
      <c r="J470">
        <v>4.1220006942749023</v>
      </c>
      <c r="K470">
        <v>4.1220006942749023</v>
      </c>
      <c r="L470">
        <v>4.1220006942749023</v>
      </c>
      <c r="M470">
        <v>4.1220006942749023</v>
      </c>
      <c r="N470">
        <v>4.1220006942749023</v>
      </c>
      <c r="O470">
        <v>4.1220006942749023</v>
      </c>
      <c r="P470">
        <v>4.1220006942749023</v>
      </c>
      <c r="Q470">
        <v>4.1205005645751953</v>
      </c>
      <c r="R470">
        <v>4.1215009689331055</v>
      </c>
      <c r="S470">
        <v>4.134000301361084</v>
      </c>
      <c r="T470">
        <v>4.1320009231567383</v>
      </c>
      <c r="U470">
        <v>4.1220006942749023</v>
      </c>
      <c r="V470">
        <v>4.1220006942749023</v>
      </c>
      <c r="W470">
        <v>4.1220006942749023</v>
      </c>
      <c r="X470">
        <v>4.1330008506774902</v>
      </c>
      <c r="Y470"/>
      <c r="Z470">
        <v>4.1220006942749023</v>
      </c>
      <c r="AA470">
        <v>4.1220006942749023</v>
      </c>
      <c r="AB470">
        <v>4.1220006942749023</v>
      </c>
      <c r="AC470">
        <v>4.1245012283325195</v>
      </c>
      <c r="AD470">
        <v>4.1220006942749023</v>
      </c>
      <c r="AE470">
        <v>4.1220006942749023</v>
      </c>
      <c r="AF470">
        <v>4.1320009231567383</v>
      </c>
      <c r="AG470">
        <v>4.1320009231567383</v>
      </c>
      <c r="AH470" s="97">
        <f t="shared" si="938"/>
        <v>3.42</v>
      </c>
      <c r="AI470" s="72">
        <f t="shared" ref="AI470" si="949">STDEV(B470:AG470)</f>
        <v>4.0059372048891657E-3</v>
      </c>
      <c r="AJ470" s="72">
        <f t="shared" si="933"/>
        <v>4.1177176313433881</v>
      </c>
      <c r="AK470" s="72">
        <f t="shared" ref="AK470" si="950">AVERAGE(B470:AG470)</f>
        <v>4.1237265371507217</v>
      </c>
      <c r="AL470" s="72">
        <f t="shared" ref="AL470" si="951">AK470+1.5*AI470</f>
        <v>4.1297354429580553</v>
      </c>
      <c r="AM470" s="72">
        <f>AK470-AK473</f>
        <v>1.73232017024878E-2</v>
      </c>
      <c r="AP470" s="102">
        <f t="shared" ref="AP470" si="952">AI470/AK470</f>
        <v>9.7143619219160389E-4</v>
      </c>
      <c r="AQ470" s="72">
        <f t="shared" ref="AQ470" si="953">MAX(B470:AG472)-MIN(B470:AG472)</f>
        <v>1.3499736785888672E-2</v>
      </c>
    </row>
    <row r="471" spans="1:43">
      <c r="A471" s="14" t="str">
        <f>'data organization'!S472</f>
        <v>469:18:3.42:LO</v>
      </c>
      <c r="B471">
        <v>4.1220006942749023</v>
      </c>
      <c r="C471">
        <v>4.1220006942749023</v>
      </c>
      <c r="D471">
        <v>4.1220006942749023</v>
      </c>
      <c r="E471">
        <v>4.1220006942749023</v>
      </c>
      <c r="F471">
        <v>4.1220006942749023</v>
      </c>
      <c r="G471">
        <v>4.1220006942749023</v>
      </c>
      <c r="H471">
        <v>4.1220006942749023</v>
      </c>
      <c r="I471">
        <v>4.1220006942749023</v>
      </c>
      <c r="J471">
        <v>4.1220006942749023</v>
      </c>
      <c r="K471">
        <v>4.1220006942749023</v>
      </c>
      <c r="L471">
        <v>4.1220006942749023</v>
      </c>
      <c r="M471">
        <v>4.1220006942749023</v>
      </c>
      <c r="N471">
        <v>4.1220006942749023</v>
      </c>
      <c r="O471">
        <v>4.1220006942749023</v>
      </c>
      <c r="P471">
        <v>4.1220006942749023</v>
      </c>
      <c r="Q471">
        <v>4.1205005645751953</v>
      </c>
      <c r="R471">
        <v>4.1215009689331055</v>
      </c>
      <c r="S471">
        <v>4.134000301361084</v>
      </c>
      <c r="T471">
        <v>4.1320009231567383</v>
      </c>
      <c r="U471">
        <v>4.1220006942749023</v>
      </c>
      <c r="V471">
        <v>4.1220006942749023</v>
      </c>
      <c r="W471">
        <v>4.1220006942749023</v>
      </c>
      <c r="X471">
        <v>4.1330008506774902</v>
      </c>
      <c r="Y471"/>
      <c r="Z471">
        <v>4.1220006942749023</v>
      </c>
      <c r="AA471">
        <v>4.1220006942749023</v>
      </c>
      <c r="AB471">
        <v>4.1220006942749023</v>
      </c>
      <c r="AC471">
        <v>4.1245012283325195</v>
      </c>
      <c r="AD471">
        <v>4.1220006942749023</v>
      </c>
      <c r="AE471">
        <v>4.1220006942749023</v>
      </c>
      <c r="AF471">
        <v>4.1320009231567383</v>
      </c>
      <c r="AG471">
        <v>4.1320009231567383</v>
      </c>
      <c r="AH471" s="97"/>
      <c r="AI471" s="72"/>
      <c r="AJ471" s="72"/>
      <c r="AK471" s="72"/>
      <c r="AL471" s="72"/>
      <c r="AM471" s="72"/>
      <c r="AP471" s="102"/>
      <c r="AQ471" s="72"/>
    </row>
    <row r="472" spans="1:43">
      <c r="A472" s="14" t="str">
        <f>'data organization'!S473</f>
        <v>470:18:3.42:HS</v>
      </c>
      <c r="B472">
        <v>4.1220006942749023</v>
      </c>
      <c r="C472">
        <v>4.1220006942749023</v>
      </c>
      <c r="D472">
        <v>4.1220006942749023</v>
      </c>
      <c r="E472">
        <v>4.1220006942749023</v>
      </c>
      <c r="F472">
        <v>4.1220006942749023</v>
      </c>
      <c r="G472">
        <v>4.1220006942749023</v>
      </c>
      <c r="H472">
        <v>4.1220006942749023</v>
      </c>
      <c r="I472">
        <v>4.1220006942749023</v>
      </c>
      <c r="J472">
        <v>4.1220006942749023</v>
      </c>
      <c r="K472">
        <v>4.1220006942749023</v>
      </c>
      <c r="L472">
        <v>4.1220006942749023</v>
      </c>
      <c r="M472">
        <v>4.1220006942749023</v>
      </c>
      <c r="N472">
        <v>4.1220006942749023</v>
      </c>
      <c r="O472">
        <v>4.1220006942749023</v>
      </c>
      <c r="P472">
        <v>4.1220006942749023</v>
      </c>
      <c r="Q472">
        <v>4.1205005645751953</v>
      </c>
      <c r="R472">
        <v>4.1215009689331055</v>
      </c>
      <c r="S472">
        <v>4.134000301361084</v>
      </c>
      <c r="T472">
        <v>4.1320009231567383</v>
      </c>
      <c r="U472">
        <v>4.1220006942749023</v>
      </c>
      <c r="V472">
        <v>4.1220006942749023</v>
      </c>
      <c r="W472">
        <v>4.1220006942749023</v>
      </c>
      <c r="X472">
        <v>4.1330008506774902</v>
      </c>
      <c r="Y472"/>
      <c r="Z472">
        <v>4.1220006942749023</v>
      </c>
      <c r="AA472">
        <v>4.1220006942749023</v>
      </c>
      <c r="AB472">
        <v>4.1220006942749023</v>
      </c>
      <c r="AC472">
        <v>4.1245012283325195</v>
      </c>
      <c r="AD472">
        <v>4.1220006942749023</v>
      </c>
      <c r="AE472">
        <v>4.1220006942749023</v>
      </c>
      <c r="AF472">
        <v>4.1320009231567383</v>
      </c>
      <c r="AG472">
        <v>4.1320009231567383</v>
      </c>
      <c r="AH472" s="97"/>
      <c r="AI472" s="72"/>
      <c r="AJ472" s="72"/>
      <c r="AK472" s="72"/>
      <c r="AL472" s="72"/>
      <c r="AM472" s="72"/>
      <c r="AP472" s="102"/>
      <c r="AQ472" s="72"/>
    </row>
    <row r="473" spans="1:43">
      <c r="A473" s="14" t="str">
        <f>'data organization'!S474</f>
        <v>471:18:3.4:HI</v>
      </c>
      <c r="B473">
        <v>4.1119999885559082</v>
      </c>
      <c r="C473">
        <v>4.1020002365112305</v>
      </c>
      <c r="D473">
        <v>4.1020002365112305</v>
      </c>
      <c r="E473">
        <v>4.1119999885559082</v>
      </c>
      <c r="F473">
        <v>4.1020002365112305</v>
      </c>
      <c r="G473">
        <v>4.1020002365112305</v>
      </c>
      <c r="H473">
        <v>4.1020002365112305</v>
      </c>
      <c r="I473">
        <v>4.1020002365112305</v>
      </c>
      <c r="J473">
        <v>4.1114997863769531</v>
      </c>
      <c r="K473">
        <v>4.1020002365112305</v>
      </c>
      <c r="L473">
        <v>4.1020002365112305</v>
      </c>
      <c r="M473">
        <v>4.1119999885559082</v>
      </c>
      <c r="N473">
        <v>4.1020002365112305</v>
      </c>
      <c r="O473">
        <v>4.1020002365112305</v>
      </c>
      <c r="P473">
        <v>4.1020002365112305</v>
      </c>
      <c r="Q473">
        <v>4.1020002365112305</v>
      </c>
      <c r="R473">
        <v>4.1020002365112305</v>
      </c>
      <c r="S473">
        <v>4.1119999885559082</v>
      </c>
      <c r="T473">
        <v>4.1145000457763672</v>
      </c>
      <c r="U473">
        <v>4.1020002365112305</v>
      </c>
      <c r="V473">
        <v>4.1020002365112305</v>
      </c>
      <c r="W473">
        <v>4.1119999885559082</v>
      </c>
      <c r="X473">
        <v>4.1119999885559082</v>
      </c>
      <c r="Y473"/>
      <c r="Z473">
        <v>4.1020002365112305</v>
      </c>
      <c r="AA473">
        <v>4.1064996719360352</v>
      </c>
      <c r="AB473">
        <v>4.1020002365112305</v>
      </c>
      <c r="AC473">
        <v>4.1119999885559082</v>
      </c>
      <c r="AD473">
        <v>4.1119999885559082</v>
      </c>
      <c r="AE473">
        <v>4.1119999885559082</v>
      </c>
      <c r="AF473">
        <v>4.1119999885559082</v>
      </c>
      <c r="AG473">
        <v>4.1119999885559082</v>
      </c>
      <c r="AH473" s="97">
        <f t="shared" si="938"/>
        <v>3.4</v>
      </c>
      <c r="AI473" s="72">
        <f t="shared" ref="AI473" si="954">STDEV(B473:AG473)</f>
        <v>5.0519678055293881E-3</v>
      </c>
      <c r="AJ473" s="72">
        <f t="shared" si="933"/>
        <v>4.09882538373994</v>
      </c>
      <c r="AK473" s="72">
        <f t="shared" ref="AK473" si="955">AVERAGE(B473:AG473)</f>
        <v>4.1064033354482339</v>
      </c>
      <c r="AL473" s="72">
        <f t="shared" ref="AL473" si="956">AK473+1.5*AI473</f>
        <v>4.1139812871565278</v>
      </c>
      <c r="AM473" s="72">
        <f>AK473-AK476</f>
        <v>1.8354831203336808E-2</v>
      </c>
      <c r="AP473" s="102">
        <f t="shared" ref="AP473" si="957">AI473/AK473</f>
        <v>1.230265853799269E-3</v>
      </c>
      <c r="AQ473" s="72">
        <f t="shared" ref="AQ473" si="958">MAX(B473:AG475)-MIN(B473:AG475)</f>
        <v>1.2499809265136719E-2</v>
      </c>
    </row>
    <row r="474" spans="1:43">
      <c r="A474" s="14" t="str">
        <f>'data organization'!S475</f>
        <v>472:18:3.4:LO</v>
      </c>
      <c r="B474">
        <v>4.1119999885559082</v>
      </c>
      <c r="C474">
        <v>4.1020002365112305</v>
      </c>
      <c r="D474">
        <v>4.1020002365112305</v>
      </c>
      <c r="E474">
        <v>4.1119999885559082</v>
      </c>
      <c r="F474">
        <v>4.1020002365112305</v>
      </c>
      <c r="G474">
        <v>4.1020002365112305</v>
      </c>
      <c r="H474">
        <v>4.1020002365112305</v>
      </c>
      <c r="I474">
        <v>4.1020002365112305</v>
      </c>
      <c r="J474">
        <v>4.1114997863769531</v>
      </c>
      <c r="K474">
        <v>4.1020002365112305</v>
      </c>
      <c r="L474">
        <v>4.1020002365112305</v>
      </c>
      <c r="M474">
        <v>4.1119999885559082</v>
      </c>
      <c r="N474">
        <v>4.1020002365112305</v>
      </c>
      <c r="O474">
        <v>4.1020002365112305</v>
      </c>
      <c r="P474">
        <v>4.1020002365112305</v>
      </c>
      <c r="Q474">
        <v>4.1020002365112305</v>
      </c>
      <c r="R474">
        <v>4.1020002365112305</v>
      </c>
      <c r="S474">
        <v>4.1119999885559082</v>
      </c>
      <c r="T474">
        <v>4.1145000457763672</v>
      </c>
      <c r="U474">
        <v>4.1020002365112305</v>
      </c>
      <c r="V474">
        <v>4.1020002365112305</v>
      </c>
      <c r="W474">
        <v>4.1119999885559082</v>
      </c>
      <c r="X474">
        <v>4.1119999885559082</v>
      </c>
      <c r="Y474"/>
      <c r="Z474">
        <v>4.1020002365112305</v>
      </c>
      <c r="AA474">
        <v>4.1064996719360352</v>
      </c>
      <c r="AB474">
        <v>4.1020002365112305</v>
      </c>
      <c r="AC474">
        <v>4.1119999885559082</v>
      </c>
      <c r="AD474">
        <v>4.1119999885559082</v>
      </c>
      <c r="AE474">
        <v>4.1119999885559082</v>
      </c>
      <c r="AF474">
        <v>4.1119999885559082</v>
      </c>
      <c r="AG474">
        <v>4.1119999885559082</v>
      </c>
      <c r="AH474" s="97"/>
      <c r="AI474" s="72"/>
      <c r="AJ474" s="72"/>
      <c r="AK474" s="72"/>
      <c r="AL474" s="72"/>
      <c r="AM474" s="72"/>
      <c r="AP474" s="102"/>
      <c r="AQ474" s="72"/>
    </row>
    <row r="475" spans="1:43">
      <c r="A475" s="14" t="str">
        <f>'data organization'!S476</f>
        <v>473:18:3.4:HS</v>
      </c>
      <c r="B475">
        <v>4.1119999885559082</v>
      </c>
      <c r="C475">
        <v>4.1020002365112305</v>
      </c>
      <c r="D475">
        <v>4.1020002365112305</v>
      </c>
      <c r="E475">
        <v>4.1119999885559082</v>
      </c>
      <c r="F475">
        <v>4.1020002365112305</v>
      </c>
      <c r="G475">
        <v>4.1020002365112305</v>
      </c>
      <c r="H475">
        <v>4.1020002365112305</v>
      </c>
      <c r="I475">
        <v>4.1020002365112305</v>
      </c>
      <c r="J475">
        <v>4.1114997863769531</v>
      </c>
      <c r="K475">
        <v>4.1020002365112305</v>
      </c>
      <c r="L475">
        <v>4.1020002365112305</v>
      </c>
      <c r="M475">
        <v>4.1119999885559082</v>
      </c>
      <c r="N475">
        <v>4.1020002365112305</v>
      </c>
      <c r="O475">
        <v>4.1020002365112305</v>
      </c>
      <c r="P475">
        <v>4.1020002365112305</v>
      </c>
      <c r="Q475">
        <v>4.1020002365112305</v>
      </c>
      <c r="R475">
        <v>4.1020002365112305</v>
      </c>
      <c r="S475">
        <v>4.1119999885559082</v>
      </c>
      <c r="T475">
        <v>4.1145000457763672</v>
      </c>
      <c r="U475">
        <v>4.1020002365112305</v>
      </c>
      <c r="V475">
        <v>4.1020002365112305</v>
      </c>
      <c r="W475">
        <v>4.1119999885559082</v>
      </c>
      <c r="X475">
        <v>4.1119999885559082</v>
      </c>
      <c r="Y475"/>
      <c r="Z475">
        <v>4.1020002365112305</v>
      </c>
      <c r="AA475">
        <v>4.1064996719360352</v>
      </c>
      <c r="AB475">
        <v>4.1020002365112305</v>
      </c>
      <c r="AC475">
        <v>4.1119999885559082</v>
      </c>
      <c r="AD475">
        <v>4.1119999885559082</v>
      </c>
      <c r="AE475">
        <v>4.1119999885559082</v>
      </c>
      <c r="AF475">
        <v>4.1119999885559082</v>
      </c>
      <c r="AG475">
        <v>4.1119999885559082</v>
      </c>
      <c r="AH475" s="97"/>
      <c r="AI475" s="72"/>
      <c r="AJ475" s="72"/>
      <c r="AK475" s="72"/>
      <c r="AL475" s="72"/>
      <c r="AM475" s="72"/>
      <c r="AP475" s="102"/>
      <c r="AQ475" s="72"/>
    </row>
    <row r="476" spans="1:43">
      <c r="A476" s="14" t="str">
        <f>'data organization'!S477</f>
        <v>474:18:3.38:HI</v>
      </c>
      <c r="B476">
        <v>4.0920000076293945</v>
      </c>
      <c r="C476">
        <v>4.0820002555847168</v>
      </c>
      <c r="D476">
        <v>4.0820002555847168</v>
      </c>
      <c r="E476">
        <v>4.0920000076293945</v>
      </c>
      <c r="F476">
        <v>4.0820002555847168</v>
      </c>
      <c r="G476">
        <v>4.0920000076293945</v>
      </c>
      <c r="H476">
        <v>4.0865001678466797</v>
      </c>
      <c r="I476">
        <v>4.0820002555847168</v>
      </c>
      <c r="J476">
        <v>4.0920000076293945</v>
      </c>
      <c r="K476">
        <v>4.0820002555847168</v>
      </c>
      <c r="L476">
        <v>4.0869998931884766</v>
      </c>
      <c r="M476">
        <v>4.0920000076293945</v>
      </c>
      <c r="N476">
        <v>4.0820002555847168</v>
      </c>
      <c r="O476">
        <v>4.0820002555847168</v>
      </c>
      <c r="P476">
        <v>4.0820002555847168</v>
      </c>
      <c r="Q476">
        <v>4.0820002555847168</v>
      </c>
      <c r="R476">
        <v>4.0820002555847168</v>
      </c>
      <c r="S476">
        <v>4.0935001373291016</v>
      </c>
      <c r="T476">
        <v>4.1024999618530273</v>
      </c>
      <c r="U476">
        <v>4.0820002555847168</v>
      </c>
      <c r="V476">
        <v>4.0820002555847168</v>
      </c>
      <c r="W476">
        <v>4.0920000076293945</v>
      </c>
      <c r="X476">
        <v>4.1004996299743652</v>
      </c>
      <c r="Y476"/>
      <c r="Z476">
        <v>4.0820002555847168</v>
      </c>
      <c r="AA476">
        <v>4.0895004272460937</v>
      </c>
      <c r="AB476">
        <v>4.0920000076293945</v>
      </c>
      <c r="AC476">
        <v>4.0920000076293945</v>
      </c>
      <c r="AD476">
        <v>4.0920000076293945</v>
      </c>
      <c r="AE476">
        <v>4.0920000076293945</v>
      </c>
      <c r="AF476">
        <v>4.0920000076293945</v>
      </c>
      <c r="AG476">
        <v>4.0920000076293945</v>
      </c>
      <c r="AH476" s="97">
        <f t="shared" si="938"/>
        <v>3.38</v>
      </c>
      <c r="AI476" s="72">
        <f t="shared" ref="AI476" si="959">STDEV(B476:AG476)</f>
        <v>5.9501542709935427E-3</v>
      </c>
      <c r="AJ476" s="72">
        <f t="shared" si="933"/>
        <v>4.079123272838407</v>
      </c>
      <c r="AK476" s="72">
        <f t="shared" ref="AK476" si="960">AVERAGE(B476:AG476)</f>
        <v>4.0880485042448971</v>
      </c>
      <c r="AL476" s="72">
        <f t="shared" ref="AL476" si="961">AK476+1.5*AI476</f>
        <v>4.0969737356513871</v>
      </c>
      <c r="AM476" s="72">
        <f>AK476-AK479</f>
        <v>1.9161901166362405E-2</v>
      </c>
      <c r="AP476" s="102">
        <f t="shared" ref="AP476" si="962">AI476/AK476</f>
        <v>1.4554999200266571E-3</v>
      </c>
      <c r="AQ476" s="72">
        <f t="shared" ref="AQ476" si="963">MAX(B476:AG478)-MIN(B476:AG478)</f>
        <v>2.0499706268310547E-2</v>
      </c>
    </row>
    <row r="477" spans="1:43">
      <c r="A477" s="14" t="str">
        <f>'data organization'!S478</f>
        <v>475:18:3.38:LO</v>
      </c>
      <c r="B477">
        <v>4.0920000076293945</v>
      </c>
      <c r="C477">
        <v>4.0820002555847168</v>
      </c>
      <c r="D477">
        <v>4.0820002555847168</v>
      </c>
      <c r="E477">
        <v>4.0920000076293945</v>
      </c>
      <c r="F477">
        <v>4.0820002555847168</v>
      </c>
      <c r="G477">
        <v>4.0920000076293945</v>
      </c>
      <c r="H477">
        <v>4.0865001678466797</v>
      </c>
      <c r="I477">
        <v>4.0820002555847168</v>
      </c>
      <c r="J477">
        <v>4.0920000076293945</v>
      </c>
      <c r="K477">
        <v>4.0820002555847168</v>
      </c>
      <c r="L477">
        <v>4.0869998931884766</v>
      </c>
      <c r="M477">
        <v>4.0920000076293945</v>
      </c>
      <c r="N477">
        <v>4.0820002555847168</v>
      </c>
      <c r="O477">
        <v>4.0820002555847168</v>
      </c>
      <c r="P477">
        <v>4.0820002555847168</v>
      </c>
      <c r="Q477">
        <v>4.0820002555847168</v>
      </c>
      <c r="R477">
        <v>4.0820002555847168</v>
      </c>
      <c r="S477">
        <v>4.0935001373291016</v>
      </c>
      <c r="T477">
        <v>4.1024999618530273</v>
      </c>
      <c r="U477">
        <v>4.0820002555847168</v>
      </c>
      <c r="V477">
        <v>4.0820002555847168</v>
      </c>
      <c r="W477">
        <v>4.0920000076293945</v>
      </c>
      <c r="X477">
        <v>4.1004996299743652</v>
      </c>
      <c r="Y477"/>
      <c r="Z477">
        <v>4.0820002555847168</v>
      </c>
      <c r="AA477">
        <v>4.0895004272460937</v>
      </c>
      <c r="AB477">
        <v>4.0920000076293945</v>
      </c>
      <c r="AC477">
        <v>4.0920000076293945</v>
      </c>
      <c r="AD477">
        <v>4.0920000076293945</v>
      </c>
      <c r="AE477">
        <v>4.0920000076293945</v>
      </c>
      <c r="AF477">
        <v>4.0920000076293945</v>
      </c>
      <c r="AG477">
        <v>4.0920000076293945</v>
      </c>
      <c r="AH477" s="97"/>
      <c r="AI477" s="72"/>
      <c r="AJ477" s="72"/>
      <c r="AK477" s="72"/>
      <c r="AL477" s="72"/>
      <c r="AM477" s="72"/>
      <c r="AP477" s="102"/>
      <c r="AQ477" s="72"/>
    </row>
    <row r="478" spans="1:43">
      <c r="A478" s="14" t="str">
        <f>'data organization'!S479</f>
        <v>476:18:3.38:HS</v>
      </c>
      <c r="B478">
        <v>4.0920000076293945</v>
      </c>
      <c r="C478">
        <v>4.0820002555847168</v>
      </c>
      <c r="D478">
        <v>4.0820002555847168</v>
      </c>
      <c r="E478">
        <v>4.0920000076293945</v>
      </c>
      <c r="F478">
        <v>4.0820002555847168</v>
      </c>
      <c r="G478">
        <v>4.0920000076293945</v>
      </c>
      <c r="H478">
        <v>4.0865001678466797</v>
      </c>
      <c r="I478">
        <v>4.0820002555847168</v>
      </c>
      <c r="J478">
        <v>4.0920000076293945</v>
      </c>
      <c r="K478">
        <v>4.0820002555847168</v>
      </c>
      <c r="L478">
        <v>4.0869998931884766</v>
      </c>
      <c r="M478">
        <v>4.0920000076293945</v>
      </c>
      <c r="N478">
        <v>4.0820002555847168</v>
      </c>
      <c r="O478">
        <v>4.0820002555847168</v>
      </c>
      <c r="P478">
        <v>4.0820002555847168</v>
      </c>
      <c r="Q478">
        <v>4.0820002555847168</v>
      </c>
      <c r="R478">
        <v>4.0820002555847168</v>
      </c>
      <c r="S478">
        <v>4.0935001373291016</v>
      </c>
      <c r="T478">
        <v>4.1024999618530273</v>
      </c>
      <c r="U478">
        <v>4.0820002555847168</v>
      </c>
      <c r="V478">
        <v>4.0820002555847168</v>
      </c>
      <c r="W478">
        <v>4.0920000076293945</v>
      </c>
      <c r="X478">
        <v>4.1004996299743652</v>
      </c>
      <c r="Y478"/>
      <c r="Z478">
        <v>4.0820002555847168</v>
      </c>
      <c r="AA478">
        <v>4.0895004272460937</v>
      </c>
      <c r="AB478">
        <v>4.0920000076293945</v>
      </c>
      <c r="AC478">
        <v>4.0920000076293945</v>
      </c>
      <c r="AD478">
        <v>4.0920000076293945</v>
      </c>
      <c r="AE478">
        <v>4.0920000076293945</v>
      </c>
      <c r="AF478">
        <v>4.0920000076293945</v>
      </c>
      <c r="AG478">
        <v>4.0920000076293945</v>
      </c>
      <c r="AH478" s="97"/>
      <c r="AI478" s="72"/>
      <c r="AJ478" s="72"/>
      <c r="AK478" s="72"/>
      <c r="AL478" s="72"/>
      <c r="AM478" s="72"/>
      <c r="AP478" s="102"/>
      <c r="AQ478" s="72"/>
    </row>
    <row r="479" spans="1:43">
      <c r="A479" s="14" t="str">
        <f>'data organization'!S480</f>
        <v>477:18:3.36:HI</v>
      </c>
      <c r="B479">
        <v>4.0719995498657227</v>
      </c>
      <c r="C479">
        <v>4.0619993209838867</v>
      </c>
      <c r="D479">
        <v>4.0669994354248047</v>
      </c>
      <c r="E479">
        <v>4.0719995498657227</v>
      </c>
      <c r="F479">
        <v>4.0619993209838867</v>
      </c>
      <c r="G479">
        <v>4.0719995498657227</v>
      </c>
      <c r="H479">
        <v>4.0719995498657227</v>
      </c>
      <c r="I479">
        <v>4.0619993209838867</v>
      </c>
      <c r="J479">
        <v>4.0719995498657227</v>
      </c>
      <c r="K479">
        <v>4.0619993209838867</v>
      </c>
      <c r="L479">
        <v>4.0719995498657227</v>
      </c>
      <c r="M479">
        <v>4.0719995498657227</v>
      </c>
      <c r="N479">
        <v>4.0619993209838867</v>
      </c>
      <c r="O479">
        <v>4.0619993209838867</v>
      </c>
      <c r="P479">
        <v>4.0619993209838867</v>
      </c>
      <c r="Q479">
        <v>4.0619993209838867</v>
      </c>
      <c r="R479">
        <v>4.0619993209838867</v>
      </c>
      <c r="S479">
        <v>4.0825004577636719</v>
      </c>
      <c r="T479">
        <v>4.0820002555847168</v>
      </c>
      <c r="U479">
        <v>4.0619993209838867</v>
      </c>
      <c r="V479">
        <v>4.0619993209838867</v>
      </c>
      <c r="W479">
        <v>4.0719995498657227</v>
      </c>
      <c r="X479">
        <v>4.0820002555847168</v>
      </c>
      <c r="Y479"/>
      <c r="Z479">
        <v>4.0619993209838867</v>
      </c>
      <c r="AA479">
        <v>4.0719995498657227</v>
      </c>
      <c r="AB479">
        <v>4.0699987411499023</v>
      </c>
      <c r="AC479">
        <v>4.0719995498657227</v>
      </c>
      <c r="AD479">
        <v>4.0719995498657227</v>
      </c>
      <c r="AE479">
        <v>4.0719995498657227</v>
      </c>
      <c r="AF479">
        <v>4.0719995498657227</v>
      </c>
      <c r="AG479">
        <v>4.0719995498657227</v>
      </c>
      <c r="AH479" s="97">
        <f t="shared" si="938"/>
        <v>3.36</v>
      </c>
      <c r="AI479" s="72">
        <f t="shared" ref="AI479" si="964">STDEV(B479:AG479)</f>
        <v>6.4263858166937861E-3</v>
      </c>
      <c r="AJ479" s="72">
        <f t="shared" si="933"/>
        <v>4.0592470243534944</v>
      </c>
      <c r="AK479" s="72">
        <f t="shared" ref="AK479" si="965">AVERAGE(B479:AG479)</f>
        <v>4.0688866030785347</v>
      </c>
      <c r="AL479" s="72">
        <f t="shared" ref="AL479" si="966">AK479+1.5*AI479</f>
        <v>4.078526181803575</v>
      </c>
      <c r="AM479" s="72">
        <f>AK479-AK482</f>
        <v>1.8982948795441601E-2</v>
      </c>
      <c r="AP479" s="102">
        <f t="shared" ref="AP479" si="967">AI479/AK479</f>
        <v>1.5793966368665962E-3</v>
      </c>
      <c r="AQ479" s="72">
        <f t="shared" ref="AQ479" si="968">MAX(B479:AG481)-MIN(B479:AG481)</f>
        <v>2.0501136779785156E-2</v>
      </c>
    </row>
    <row r="480" spans="1:43">
      <c r="A480" s="14" t="str">
        <f>'data organization'!S481</f>
        <v>478:18:3.36:LO</v>
      </c>
      <c r="B480">
        <v>4.0719995498657227</v>
      </c>
      <c r="C480">
        <v>4.0619993209838867</v>
      </c>
      <c r="D480">
        <v>4.0669994354248047</v>
      </c>
      <c r="E480">
        <v>4.0719995498657227</v>
      </c>
      <c r="F480">
        <v>4.0619993209838867</v>
      </c>
      <c r="G480">
        <v>4.0719995498657227</v>
      </c>
      <c r="H480">
        <v>4.0719995498657227</v>
      </c>
      <c r="I480">
        <v>4.0619993209838867</v>
      </c>
      <c r="J480">
        <v>4.0719995498657227</v>
      </c>
      <c r="K480">
        <v>4.0619993209838867</v>
      </c>
      <c r="L480">
        <v>4.0719995498657227</v>
      </c>
      <c r="M480">
        <v>4.0719995498657227</v>
      </c>
      <c r="N480">
        <v>4.0619993209838867</v>
      </c>
      <c r="O480">
        <v>4.0619993209838867</v>
      </c>
      <c r="P480">
        <v>4.0619993209838867</v>
      </c>
      <c r="Q480">
        <v>4.0619993209838867</v>
      </c>
      <c r="R480">
        <v>4.0619993209838867</v>
      </c>
      <c r="S480">
        <v>4.0825004577636719</v>
      </c>
      <c r="T480">
        <v>4.0820002555847168</v>
      </c>
      <c r="U480">
        <v>4.0619993209838867</v>
      </c>
      <c r="V480">
        <v>4.0619993209838867</v>
      </c>
      <c r="W480">
        <v>4.0719995498657227</v>
      </c>
      <c r="X480">
        <v>4.0820002555847168</v>
      </c>
      <c r="Y480"/>
      <c r="Z480">
        <v>4.0619993209838867</v>
      </c>
      <c r="AA480">
        <v>4.0719995498657227</v>
      </c>
      <c r="AB480">
        <v>4.0699987411499023</v>
      </c>
      <c r="AC480">
        <v>4.0719995498657227</v>
      </c>
      <c r="AD480">
        <v>4.0719995498657227</v>
      </c>
      <c r="AE480">
        <v>4.0719995498657227</v>
      </c>
      <c r="AF480">
        <v>4.0719995498657227</v>
      </c>
      <c r="AG480">
        <v>4.0719995498657227</v>
      </c>
      <c r="AH480" s="97"/>
      <c r="AI480" s="72"/>
      <c r="AJ480" s="72"/>
      <c r="AK480" s="72"/>
      <c r="AL480" s="72"/>
      <c r="AM480" s="72"/>
      <c r="AP480" s="102"/>
      <c r="AQ480" s="72"/>
    </row>
    <row r="481" spans="1:43">
      <c r="A481" s="14" t="str">
        <f>'data organization'!S482</f>
        <v>479:18:3.36:HS</v>
      </c>
      <c r="B481">
        <v>4.0719995498657227</v>
      </c>
      <c r="C481">
        <v>4.0619993209838867</v>
      </c>
      <c r="D481">
        <v>4.0669994354248047</v>
      </c>
      <c r="E481">
        <v>4.0719995498657227</v>
      </c>
      <c r="F481">
        <v>4.0619993209838867</v>
      </c>
      <c r="G481">
        <v>4.0719995498657227</v>
      </c>
      <c r="H481">
        <v>4.0719995498657227</v>
      </c>
      <c r="I481">
        <v>4.0619993209838867</v>
      </c>
      <c r="J481">
        <v>4.0719995498657227</v>
      </c>
      <c r="K481">
        <v>4.0619993209838867</v>
      </c>
      <c r="L481">
        <v>4.0719995498657227</v>
      </c>
      <c r="M481">
        <v>4.0719995498657227</v>
      </c>
      <c r="N481">
        <v>4.0619993209838867</v>
      </c>
      <c r="O481">
        <v>4.0619993209838867</v>
      </c>
      <c r="P481">
        <v>4.0619993209838867</v>
      </c>
      <c r="Q481">
        <v>4.0619993209838867</v>
      </c>
      <c r="R481">
        <v>4.0619993209838867</v>
      </c>
      <c r="S481">
        <v>4.0825004577636719</v>
      </c>
      <c r="T481">
        <v>4.0820002555847168</v>
      </c>
      <c r="U481">
        <v>4.0619993209838867</v>
      </c>
      <c r="V481">
        <v>4.0619993209838867</v>
      </c>
      <c r="W481">
        <v>4.0719995498657227</v>
      </c>
      <c r="X481">
        <v>4.0820002555847168</v>
      </c>
      <c r="Y481"/>
      <c r="Z481">
        <v>4.0619993209838867</v>
      </c>
      <c r="AA481">
        <v>4.0719995498657227</v>
      </c>
      <c r="AB481">
        <v>4.0699987411499023</v>
      </c>
      <c r="AC481">
        <v>4.0719995498657227</v>
      </c>
      <c r="AD481">
        <v>4.0719995498657227</v>
      </c>
      <c r="AE481">
        <v>4.0719995498657227</v>
      </c>
      <c r="AF481">
        <v>4.0719995498657227</v>
      </c>
      <c r="AG481">
        <v>4.0719995498657227</v>
      </c>
      <c r="AH481" s="97"/>
      <c r="AI481" s="72"/>
      <c r="AJ481" s="72"/>
      <c r="AK481" s="72"/>
      <c r="AL481" s="72"/>
      <c r="AM481" s="72"/>
      <c r="AP481" s="102"/>
      <c r="AQ481" s="72"/>
    </row>
    <row r="482" spans="1:43">
      <c r="A482" s="14" t="str">
        <f>'data organization'!S483</f>
        <v>480:18:3.34:HI</v>
      </c>
      <c r="B482">
        <v>4.0520009994506836</v>
      </c>
      <c r="C482">
        <v>4.0520009994506836</v>
      </c>
      <c r="D482">
        <v>4.0520009994506836</v>
      </c>
      <c r="E482">
        <v>4.0520009994506836</v>
      </c>
      <c r="F482">
        <v>4.0419998168945313</v>
      </c>
      <c r="G482">
        <v>4.0520009994506836</v>
      </c>
      <c r="H482">
        <v>4.0520009994506836</v>
      </c>
      <c r="I482">
        <v>4.0419998168945313</v>
      </c>
      <c r="J482">
        <v>4.0520009994506836</v>
      </c>
      <c r="K482">
        <v>4.0419998168945313</v>
      </c>
      <c r="L482">
        <v>4.0520009994506836</v>
      </c>
      <c r="M482">
        <v>4.0520009994506836</v>
      </c>
      <c r="N482">
        <v>4.0419998168945313</v>
      </c>
      <c r="O482">
        <v>4.0419998168945313</v>
      </c>
      <c r="P482">
        <v>4.0419998168945313</v>
      </c>
      <c r="Q482">
        <v>4.0419998168945313</v>
      </c>
      <c r="R482">
        <v>4.0419998168945313</v>
      </c>
      <c r="S482">
        <v>4.0619993209838867</v>
      </c>
      <c r="T482">
        <v>4.0639991760253906</v>
      </c>
      <c r="U482">
        <v>4.0419998168945313</v>
      </c>
      <c r="V482">
        <v>4.0454998016357422</v>
      </c>
      <c r="W482">
        <v>4.0520009994506836</v>
      </c>
      <c r="X482">
        <v>4.0639991760253906</v>
      </c>
      <c r="Y482"/>
      <c r="Z482">
        <v>4.0495004653930664</v>
      </c>
      <c r="AA482">
        <v>4.0520009994506836</v>
      </c>
      <c r="AB482">
        <v>4.0520009994506836</v>
      </c>
      <c r="AC482">
        <v>4.0520009994506836</v>
      </c>
      <c r="AD482">
        <v>4.0520009994506836</v>
      </c>
      <c r="AE482">
        <v>4.0520009994506836</v>
      </c>
      <c r="AF482">
        <v>4.0520009994506836</v>
      </c>
      <c r="AG482">
        <v>4.0520009994506836</v>
      </c>
      <c r="AH482" s="97">
        <f t="shared" si="938"/>
        <v>3.34</v>
      </c>
      <c r="AI482" s="72">
        <f t="shared" ref="AI482" si="969">STDEV(B482:AG482)</f>
        <v>6.3252021646220515E-3</v>
      </c>
      <c r="AJ482" s="72">
        <f t="shared" si="933"/>
        <v>4.0404158510361601</v>
      </c>
      <c r="AK482" s="72">
        <f t="shared" ref="AK482" si="970">AVERAGE(B482:AG482)</f>
        <v>4.0499036542830931</v>
      </c>
      <c r="AL482" s="72">
        <f t="shared" ref="AL482" si="971">AK482+1.5*AI482</f>
        <v>4.0593914575300261</v>
      </c>
      <c r="AM482" s="72">
        <f>AK482-AK485</f>
        <v>1.9435790277296583E-2</v>
      </c>
      <c r="AP482" s="102">
        <f t="shared" ref="AP482" si="972">AI482/AK482</f>
        <v>1.5618154663834165E-3</v>
      </c>
      <c r="AQ482" s="72">
        <f t="shared" ref="AQ482" si="973">MAX(B482:AG484)-MIN(B482:AG484)</f>
        <v>2.1999359130859375E-2</v>
      </c>
    </row>
    <row r="483" spans="1:43">
      <c r="A483" s="14" t="str">
        <f>'data organization'!S484</f>
        <v>481:18:3.34:LO</v>
      </c>
      <c r="B483">
        <v>4.0520009994506836</v>
      </c>
      <c r="C483">
        <v>4.0520009994506836</v>
      </c>
      <c r="D483">
        <v>4.0520009994506836</v>
      </c>
      <c r="E483">
        <v>4.0520009994506836</v>
      </c>
      <c r="F483">
        <v>4.0419998168945313</v>
      </c>
      <c r="G483">
        <v>4.0520009994506836</v>
      </c>
      <c r="H483">
        <v>4.0520009994506836</v>
      </c>
      <c r="I483">
        <v>4.0419998168945313</v>
      </c>
      <c r="J483">
        <v>4.0520009994506836</v>
      </c>
      <c r="K483">
        <v>4.0419998168945313</v>
      </c>
      <c r="L483">
        <v>4.0520009994506836</v>
      </c>
      <c r="M483">
        <v>4.0520009994506836</v>
      </c>
      <c r="N483">
        <v>4.0419998168945313</v>
      </c>
      <c r="O483">
        <v>4.0419998168945313</v>
      </c>
      <c r="P483">
        <v>4.0419998168945313</v>
      </c>
      <c r="Q483">
        <v>4.0419998168945313</v>
      </c>
      <c r="R483">
        <v>4.0419998168945313</v>
      </c>
      <c r="S483">
        <v>4.0619993209838867</v>
      </c>
      <c r="T483">
        <v>4.0639991760253906</v>
      </c>
      <c r="U483">
        <v>4.0419998168945313</v>
      </c>
      <c r="V483">
        <v>4.0454998016357422</v>
      </c>
      <c r="W483">
        <v>4.0520009994506836</v>
      </c>
      <c r="X483">
        <v>4.0639991760253906</v>
      </c>
      <c r="Y483"/>
      <c r="Z483">
        <v>4.0495004653930664</v>
      </c>
      <c r="AA483">
        <v>4.0520009994506836</v>
      </c>
      <c r="AB483">
        <v>4.0520009994506836</v>
      </c>
      <c r="AC483">
        <v>4.0520009994506836</v>
      </c>
      <c r="AD483">
        <v>4.0520009994506836</v>
      </c>
      <c r="AE483">
        <v>4.0520009994506836</v>
      </c>
      <c r="AF483">
        <v>4.0520009994506836</v>
      </c>
      <c r="AG483">
        <v>4.0520009994506836</v>
      </c>
      <c r="AH483" s="97"/>
      <c r="AI483" s="72"/>
      <c r="AJ483" s="72"/>
      <c r="AK483" s="72"/>
      <c r="AL483" s="72"/>
      <c r="AM483" s="72"/>
      <c r="AP483" s="102"/>
      <c r="AQ483" s="72"/>
    </row>
    <row r="484" spans="1:43">
      <c r="A484" s="14" t="str">
        <f>'data organization'!S485</f>
        <v>482:18:3.34:HS</v>
      </c>
      <c r="B484">
        <v>4.0520009994506836</v>
      </c>
      <c r="C484">
        <v>4.0520009994506836</v>
      </c>
      <c r="D484">
        <v>4.0520009994506836</v>
      </c>
      <c r="E484">
        <v>4.0520009994506836</v>
      </c>
      <c r="F484">
        <v>4.0419998168945313</v>
      </c>
      <c r="G484">
        <v>4.0520009994506836</v>
      </c>
      <c r="H484">
        <v>4.0520009994506836</v>
      </c>
      <c r="I484">
        <v>4.0419998168945313</v>
      </c>
      <c r="J484">
        <v>4.0520009994506836</v>
      </c>
      <c r="K484">
        <v>4.0419998168945313</v>
      </c>
      <c r="L484">
        <v>4.0520009994506836</v>
      </c>
      <c r="M484">
        <v>4.0520009994506836</v>
      </c>
      <c r="N484">
        <v>4.0419998168945313</v>
      </c>
      <c r="O484">
        <v>4.0419998168945313</v>
      </c>
      <c r="P484">
        <v>4.0419998168945313</v>
      </c>
      <c r="Q484">
        <v>4.0419998168945313</v>
      </c>
      <c r="R484">
        <v>4.0419998168945313</v>
      </c>
      <c r="S484">
        <v>4.0619993209838867</v>
      </c>
      <c r="T484">
        <v>4.0639991760253906</v>
      </c>
      <c r="U484">
        <v>4.0419998168945313</v>
      </c>
      <c r="V484">
        <v>4.0454998016357422</v>
      </c>
      <c r="W484">
        <v>4.0520009994506836</v>
      </c>
      <c r="X484">
        <v>4.0639991760253906</v>
      </c>
      <c r="Y484"/>
      <c r="Z484">
        <v>4.0495004653930664</v>
      </c>
      <c r="AA484">
        <v>4.0520009994506836</v>
      </c>
      <c r="AB484">
        <v>4.0520009994506836</v>
      </c>
      <c r="AC484">
        <v>4.0520009994506836</v>
      </c>
      <c r="AD484">
        <v>4.0520009994506836</v>
      </c>
      <c r="AE484">
        <v>4.0520009994506836</v>
      </c>
      <c r="AF484">
        <v>4.0520009994506836</v>
      </c>
      <c r="AG484">
        <v>4.0520009994506836</v>
      </c>
      <c r="AH484" s="97"/>
      <c r="AI484" s="72"/>
      <c r="AJ484" s="72"/>
      <c r="AK484" s="72"/>
      <c r="AL484" s="72"/>
      <c r="AM484" s="72"/>
      <c r="AP484" s="102"/>
      <c r="AQ484" s="72"/>
    </row>
    <row r="485" spans="1:43">
      <c r="A485" s="14" t="str">
        <f>'data organization'!S486</f>
        <v>483:18:3.32:HI</v>
      </c>
      <c r="B485">
        <v>4.0320000648498535</v>
      </c>
      <c r="C485">
        <v>4.0320000648498535</v>
      </c>
      <c r="D485">
        <v>4.0250005722045898</v>
      </c>
      <c r="E485">
        <v>4.0320000648498535</v>
      </c>
      <c r="F485">
        <v>4.0220003128051758</v>
      </c>
      <c r="G485">
        <v>4.0320000648498535</v>
      </c>
      <c r="H485">
        <v>4.0320000648498535</v>
      </c>
      <c r="I485">
        <v>4.0220003128051758</v>
      </c>
      <c r="J485">
        <v>4.0320000648498535</v>
      </c>
      <c r="K485">
        <v>4.0220003128051758</v>
      </c>
      <c r="L485">
        <v>4.0320000648498535</v>
      </c>
      <c r="M485">
        <v>4.0320000648498535</v>
      </c>
      <c r="N485">
        <v>4.0220003128051758</v>
      </c>
      <c r="O485">
        <v>4.0220003128051758</v>
      </c>
      <c r="P485">
        <v>4.0220003128051758</v>
      </c>
      <c r="Q485">
        <v>4.0220003128051758</v>
      </c>
      <c r="R485">
        <v>4.0220003128051758</v>
      </c>
      <c r="S485">
        <v>4.0439996719360352</v>
      </c>
      <c r="T485">
        <v>4.0419998168945313</v>
      </c>
      <c r="U485">
        <v>4.0220003128051758</v>
      </c>
      <c r="V485">
        <v>4.024500846862793</v>
      </c>
      <c r="W485">
        <v>4.0320000648498535</v>
      </c>
      <c r="X485">
        <v>4.0719995498657227</v>
      </c>
      <c r="Y485"/>
      <c r="Z485">
        <v>4.0269994735717773</v>
      </c>
      <c r="AA485">
        <v>4.0320000648498535</v>
      </c>
      <c r="AB485">
        <v>4.0320000648498535</v>
      </c>
      <c r="AC485">
        <v>4.0320000648498535</v>
      </c>
      <c r="AD485">
        <v>4.0320000648498535</v>
      </c>
      <c r="AE485">
        <v>4.0320000648498535</v>
      </c>
      <c r="AF485">
        <v>4.0320000648498535</v>
      </c>
      <c r="AG485">
        <v>4.0320000648498535</v>
      </c>
      <c r="AH485" s="97">
        <f t="shared" si="938"/>
        <v>3.32</v>
      </c>
      <c r="AI485" s="72">
        <f t="shared" ref="AI485" si="974">STDEV(B485:AG485)</f>
        <v>9.6632638377247386E-3</v>
      </c>
      <c r="AJ485" s="72">
        <f t="shared" si="933"/>
        <v>4.0159729682492094</v>
      </c>
      <c r="AK485" s="72">
        <f t="shared" ref="AK485" si="975">AVERAGE(B485:AG485)</f>
        <v>4.0304678640057965</v>
      </c>
      <c r="AL485" s="72">
        <f t="shared" ref="AL485" si="976">AK485+1.5*AI485</f>
        <v>4.0449627597623836</v>
      </c>
      <c r="AM485" s="72">
        <f>AK485-AK488</f>
        <v>1.8661360586842868E-2</v>
      </c>
      <c r="AP485" s="102">
        <f t="shared" ref="AP485" si="977">AI485/AK485</f>
        <v>2.3975538730931912E-3</v>
      </c>
      <c r="AQ485" s="72">
        <f t="shared" ref="AQ485" si="978">MAX(B485:AG487)-MIN(B485:AG487)</f>
        <v>4.9999237060546875E-2</v>
      </c>
    </row>
    <row r="486" spans="1:43">
      <c r="A486" s="14" t="str">
        <f>'data organization'!S487</f>
        <v>484:18:3.32:LO</v>
      </c>
      <c r="B486">
        <v>4.0320000648498535</v>
      </c>
      <c r="C486">
        <v>4.0320000648498535</v>
      </c>
      <c r="D486">
        <v>4.0250005722045898</v>
      </c>
      <c r="E486">
        <v>4.0320000648498535</v>
      </c>
      <c r="F486">
        <v>4.0220003128051758</v>
      </c>
      <c r="G486">
        <v>4.0320000648498535</v>
      </c>
      <c r="H486">
        <v>4.0320000648498535</v>
      </c>
      <c r="I486">
        <v>4.0220003128051758</v>
      </c>
      <c r="J486">
        <v>4.0320000648498535</v>
      </c>
      <c r="K486">
        <v>4.0220003128051758</v>
      </c>
      <c r="L486">
        <v>4.0320000648498535</v>
      </c>
      <c r="M486">
        <v>4.0320000648498535</v>
      </c>
      <c r="N486">
        <v>4.0220003128051758</v>
      </c>
      <c r="O486">
        <v>4.0220003128051758</v>
      </c>
      <c r="P486">
        <v>4.0220003128051758</v>
      </c>
      <c r="Q486">
        <v>4.0220003128051758</v>
      </c>
      <c r="R486">
        <v>4.0220003128051758</v>
      </c>
      <c r="S486">
        <v>4.0439996719360352</v>
      </c>
      <c r="T486">
        <v>4.0419998168945313</v>
      </c>
      <c r="U486">
        <v>4.0220003128051758</v>
      </c>
      <c r="V486">
        <v>4.024500846862793</v>
      </c>
      <c r="W486">
        <v>4.0320000648498535</v>
      </c>
      <c r="X486">
        <v>4.0719995498657227</v>
      </c>
      <c r="Y486"/>
      <c r="Z486">
        <v>4.0269994735717773</v>
      </c>
      <c r="AA486">
        <v>4.0320000648498535</v>
      </c>
      <c r="AB486">
        <v>4.0320000648498535</v>
      </c>
      <c r="AC486">
        <v>4.0320000648498535</v>
      </c>
      <c r="AD486">
        <v>4.0320000648498535</v>
      </c>
      <c r="AE486">
        <v>4.0320000648498535</v>
      </c>
      <c r="AF486">
        <v>4.0320000648498535</v>
      </c>
      <c r="AG486">
        <v>4.0320000648498535</v>
      </c>
      <c r="AH486" s="97"/>
      <c r="AI486" s="72"/>
      <c r="AJ486" s="72"/>
      <c r="AK486" s="72"/>
      <c r="AL486" s="72"/>
      <c r="AM486" s="72"/>
      <c r="AP486" s="102"/>
      <c r="AQ486" s="72"/>
    </row>
    <row r="487" spans="1:43">
      <c r="A487" s="14" t="str">
        <f>'data organization'!S488</f>
        <v>485:18:3.32:HS</v>
      </c>
      <c r="B487">
        <v>4.0320000648498535</v>
      </c>
      <c r="C487">
        <v>4.0320000648498535</v>
      </c>
      <c r="D487">
        <v>4.0250005722045898</v>
      </c>
      <c r="E487">
        <v>4.0320000648498535</v>
      </c>
      <c r="F487">
        <v>4.0220003128051758</v>
      </c>
      <c r="G487">
        <v>4.0320000648498535</v>
      </c>
      <c r="H487">
        <v>4.0320000648498535</v>
      </c>
      <c r="I487">
        <v>4.0220003128051758</v>
      </c>
      <c r="J487">
        <v>4.0320000648498535</v>
      </c>
      <c r="K487">
        <v>4.0220003128051758</v>
      </c>
      <c r="L487">
        <v>4.0320000648498535</v>
      </c>
      <c r="M487">
        <v>4.0320000648498535</v>
      </c>
      <c r="N487">
        <v>4.0220003128051758</v>
      </c>
      <c r="O487">
        <v>4.0220003128051758</v>
      </c>
      <c r="P487">
        <v>4.0220003128051758</v>
      </c>
      <c r="Q487">
        <v>4.0220003128051758</v>
      </c>
      <c r="R487">
        <v>4.0220003128051758</v>
      </c>
      <c r="S487">
        <v>4.0439996719360352</v>
      </c>
      <c r="T487">
        <v>4.0419998168945313</v>
      </c>
      <c r="U487">
        <v>4.0220003128051758</v>
      </c>
      <c r="V487">
        <v>4.024500846862793</v>
      </c>
      <c r="W487">
        <v>4.0320000648498535</v>
      </c>
      <c r="X487">
        <v>4.0719995498657227</v>
      </c>
      <c r="Y487"/>
      <c r="Z487">
        <v>4.0269994735717773</v>
      </c>
      <c r="AA487">
        <v>4.0320000648498535</v>
      </c>
      <c r="AB487">
        <v>4.0320000648498535</v>
      </c>
      <c r="AC487">
        <v>4.0320000648498535</v>
      </c>
      <c r="AD487">
        <v>4.0320000648498535</v>
      </c>
      <c r="AE487">
        <v>4.0320000648498535</v>
      </c>
      <c r="AF487">
        <v>4.0320000648498535</v>
      </c>
      <c r="AG487">
        <v>4.0320000648498535</v>
      </c>
      <c r="AH487" s="97"/>
      <c r="AI487" s="72"/>
      <c r="AJ487" s="72"/>
      <c r="AK487" s="72"/>
      <c r="AL487" s="72"/>
      <c r="AM487" s="72"/>
      <c r="AP487" s="102"/>
      <c r="AQ487" s="72"/>
    </row>
    <row r="488" spans="1:43">
      <c r="A488" s="14" t="str">
        <f>'data organization'!S489</f>
        <v>486:18:3.3:HI</v>
      </c>
      <c r="B488">
        <v>4.012000560760498</v>
      </c>
      <c r="C488">
        <v>4.0044994354248047</v>
      </c>
      <c r="D488">
        <v>4.0019993782043457</v>
      </c>
      <c r="E488">
        <v>4.012000560760498</v>
      </c>
      <c r="F488">
        <v>4.0019993782043457</v>
      </c>
      <c r="G488">
        <v>4.0095000267028809</v>
      </c>
      <c r="H488">
        <v>4.012000560760498</v>
      </c>
      <c r="I488">
        <v>4.0019993782043457</v>
      </c>
      <c r="J488">
        <v>4.012000560760498</v>
      </c>
      <c r="K488">
        <v>4.0019993782043457</v>
      </c>
      <c r="L488">
        <v>4.0110006332397461</v>
      </c>
      <c r="M488">
        <v>4.012000560760498</v>
      </c>
      <c r="N488">
        <v>4.0019993782043457</v>
      </c>
      <c r="O488">
        <v>4.0019993782043457</v>
      </c>
      <c r="P488">
        <v>4.0019993782043457</v>
      </c>
      <c r="Q488">
        <v>4.0019993782043457</v>
      </c>
      <c r="R488">
        <v>4.0019993782043457</v>
      </c>
      <c r="S488">
        <v>4.0520009994506836</v>
      </c>
      <c r="T488">
        <v>4.0595002174377441</v>
      </c>
      <c r="U488">
        <v>4.0019993782043457</v>
      </c>
      <c r="V488">
        <v>4.0019993782043457</v>
      </c>
      <c r="W488">
        <v>4.012000560760498</v>
      </c>
      <c r="X488">
        <v>4.0520009994506836</v>
      </c>
      <c r="Y488"/>
      <c r="Z488">
        <v>4.0019993782043457</v>
      </c>
      <c r="AA488">
        <v>4.0095000267028809</v>
      </c>
      <c r="AB488">
        <v>4.012000560760498</v>
      </c>
      <c r="AC488">
        <v>4.012000560760498</v>
      </c>
      <c r="AD488">
        <v>4.012000560760498</v>
      </c>
      <c r="AE488">
        <v>4.012000560760498</v>
      </c>
      <c r="AF488">
        <v>4.012000560760498</v>
      </c>
      <c r="AG488">
        <v>4.012000560760498</v>
      </c>
      <c r="AH488" s="97">
        <f t="shared" si="938"/>
        <v>3.3</v>
      </c>
      <c r="AI488" s="72">
        <f t="shared" ref="AI488" si="979">STDEV(B488:AG488)</f>
        <v>1.4972392457695579E-2</v>
      </c>
      <c r="AJ488" s="72">
        <f t="shared" si="933"/>
        <v>3.9893479147324102</v>
      </c>
      <c r="AK488" s="72">
        <f t="shared" ref="AK488" si="980">AVERAGE(B488:AG488)</f>
        <v>4.0118065034189536</v>
      </c>
      <c r="AL488" s="72">
        <f t="shared" ref="AL488" si="981">AK488+1.5*AI488</f>
        <v>4.034265092105497</v>
      </c>
      <c r="AM488" s="72">
        <f>AK488-AK491</f>
        <v>1.6613083501016312E-2</v>
      </c>
      <c r="AP488" s="102">
        <f t="shared" ref="AP488" si="982">AI488/AK488</f>
        <v>3.7320824035096812E-3</v>
      </c>
      <c r="AQ488" s="72">
        <f t="shared" ref="AQ488" si="983">MAX(B488:AG490)-MIN(B488:AG490)</f>
        <v>5.7500839233398438E-2</v>
      </c>
    </row>
    <row r="489" spans="1:43">
      <c r="A489" s="14" t="str">
        <f>'data organization'!S490</f>
        <v>487:18:3.3:LO</v>
      </c>
      <c r="B489">
        <v>4.012000560760498</v>
      </c>
      <c r="C489">
        <v>4.0044994354248047</v>
      </c>
      <c r="D489">
        <v>4.0019993782043457</v>
      </c>
      <c r="E489">
        <v>4.012000560760498</v>
      </c>
      <c r="F489">
        <v>4.0019993782043457</v>
      </c>
      <c r="G489">
        <v>4.0095000267028809</v>
      </c>
      <c r="H489">
        <v>4.012000560760498</v>
      </c>
      <c r="I489">
        <v>4.0019993782043457</v>
      </c>
      <c r="J489">
        <v>4.012000560760498</v>
      </c>
      <c r="K489">
        <v>4.0019993782043457</v>
      </c>
      <c r="L489">
        <v>4.0110006332397461</v>
      </c>
      <c r="M489">
        <v>4.012000560760498</v>
      </c>
      <c r="N489">
        <v>4.0019993782043457</v>
      </c>
      <c r="O489">
        <v>4.0019993782043457</v>
      </c>
      <c r="P489">
        <v>4.0019993782043457</v>
      </c>
      <c r="Q489">
        <v>4.0019993782043457</v>
      </c>
      <c r="R489">
        <v>4.0019993782043457</v>
      </c>
      <c r="S489">
        <v>4.0520009994506836</v>
      </c>
      <c r="T489">
        <v>4.0595002174377441</v>
      </c>
      <c r="U489">
        <v>4.0019993782043457</v>
      </c>
      <c r="V489">
        <v>4.0019993782043457</v>
      </c>
      <c r="W489">
        <v>4.012000560760498</v>
      </c>
      <c r="X489">
        <v>4.0520009994506836</v>
      </c>
      <c r="Y489"/>
      <c r="Z489">
        <v>4.0019993782043457</v>
      </c>
      <c r="AA489">
        <v>4.0095000267028809</v>
      </c>
      <c r="AB489">
        <v>4.012000560760498</v>
      </c>
      <c r="AC489">
        <v>4.012000560760498</v>
      </c>
      <c r="AD489">
        <v>4.012000560760498</v>
      </c>
      <c r="AE489">
        <v>4.012000560760498</v>
      </c>
      <c r="AF489">
        <v>4.012000560760498</v>
      </c>
      <c r="AG489">
        <v>4.012000560760498</v>
      </c>
      <c r="AH489" s="97"/>
      <c r="AI489" s="72"/>
      <c r="AJ489" s="72"/>
      <c r="AK489" s="72"/>
      <c r="AL489" s="72"/>
      <c r="AM489" s="72"/>
      <c r="AP489" s="102"/>
      <c r="AQ489" s="72"/>
    </row>
    <row r="490" spans="1:43">
      <c r="A490" s="14" t="str">
        <f>'data organization'!S491</f>
        <v>488:18:3.3:HS</v>
      </c>
      <c r="B490">
        <v>4.012000560760498</v>
      </c>
      <c r="C490">
        <v>4.0044994354248047</v>
      </c>
      <c r="D490">
        <v>4.0019993782043457</v>
      </c>
      <c r="E490">
        <v>4.012000560760498</v>
      </c>
      <c r="F490">
        <v>4.0019993782043457</v>
      </c>
      <c r="G490">
        <v>4.0095000267028809</v>
      </c>
      <c r="H490">
        <v>4.012000560760498</v>
      </c>
      <c r="I490">
        <v>4.0019993782043457</v>
      </c>
      <c r="J490">
        <v>4.012000560760498</v>
      </c>
      <c r="K490">
        <v>4.0019993782043457</v>
      </c>
      <c r="L490">
        <v>4.0110006332397461</v>
      </c>
      <c r="M490">
        <v>4.012000560760498</v>
      </c>
      <c r="N490">
        <v>4.0019993782043457</v>
      </c>
      <c r="O490">
        <v>4.0019993782043457</v>
      </c>
      <c r="P490">
        <v>4.0019993782043457</v>
      </c>
      <c r="Q490">
        <v>4.0019993782043457</v>
      </c>
      <c r="R490">
        <v>4.0019993782043457</v>
      </c>
      <c r="S490">
        <v>4.0520009994506836</v>
      </c>
      <c r="T490">
        <v>4.0595002174377441</v>
      </c>
      <c r="U490">
        <v>4.0019993782043457</v>
      </c>
      <c r="V490">
        <v>4.0019993782043457</v>
      </c>
      <c r="W490">
        <v>4.012000560760498</v>
      </c>
      <c r="X490">
        <v>4.0520009994506836</v>
      </c>
      <c r="Y490"/>
      <c r="Z490">
        <v>4.0019993782043457</v>
      </c>
      <c r="AA490">
        <v>4.0095000267028809</v>
      </c>
      <c r="AB490">
        <v>4.012000560760498</v>
      </c>
      <c r="AC490">
        <v>4.012000560760498</v>
      </c>
      <c r="AD490">
        <v>4.012000560760498</v>
      </c>
      <c r="AE490">
        <v>4.012000560760498</v>
      </c>
      <c r="AF490">
        <v>4.012000560760498</v>
      </c>
      <c r="AG490">
        <v>4.012000560760498</v>
      </c>
      <c r="AH490" s="97"/>
      <c r="AI490" s="72"/>
      <c r="AJ490" s="72"/>
      <c r="AK490" s="72"/>
      <c r="AL490" s="72"/>
      <c r="AM490" s="72"/>
      <c r="AP490" s="102"/>
      <c r="AQ490" s="72"/>
    </row>
    <row r="491" spans="1:43">
      <c r="A491" s="14" t="str">
        <f>'data organization'!S492</f>
        <v>489:18:3.28:HI</v>
      </c>
      <c r="B491">
        <v>4.0320000648498535</v>
      </c>
      <c r="C491">
        <v>3.9919998645782471</v>
      </c>
      <c r="D491">
        <v>3.989499568939209</v>
      </c>
      <c r="E491">
        <v>3.9919998645782471</v>
      </c>
      <c r="F491">
        <v>3.9819998741149902</v>
      </c>
      <c r="G491">
        <v>3.9919998645782471</v>
      </c>
      <c r="H491">
        <v>3.9919998645782471</v>
      </c>
      <c r="I491">
        <v>3.9819998741149902</v>
      </c>
      <c r="J491">
        <v>3.9919998645782471</v>
      </c>
      <c r="K491">
        <v>3.9819998741149902</v>
      </c>
      <c r="L491">
        <v>3.9880001544952393</v>
      </c>
      <c r="M491">
        <v>3.9919998645782471</v>
      </c>
      <c r="N491">
        <v>3.9819998741149902</v>
      </c>
      <c r="O491">
        <v>3.9819998741149902</v>
      </c>
      <c r="P491">
        <v>3.9819998741149902</v>
      </c>
      <c r="Q491">
        <v>3.9819998741149902</v>
      </c>
      <c r="R491">
        <v>3.9819998741149902</v>
      </c>
      <c r="S491">
        <v>4.0334997177124023</v>
      </c>
      <c r="T491">
        <v>4.0425000190734863</v>
      </c>
      <c r="U491">
        <v>3.9819998741149902</v>
      </c>
      <c r="V491">
        <v>3.9819998741149902</v>
      </c>
      <c r="W491">
        <v>3.9919998645782471</v>
      </c>
      <c r="X491">
        <v>4.0329999923706055</v>
      </c>
      <c r="Y491"/>
      <c r="Z491">
        <v>3.9869999885559082</v>
      </c>
      <c r="AA491">
        <v>3.9919998645782471</v>
      </c>
      <c r="AB491">
        <v>3.9894993305206299</v>
      </c>
      <c r="AC491">
        <v>3.9919998645782471</v>
      </c>
      <c r="AD491">
        <v>3.9919998645782471</v>
      </c>
      <c r="AE491">
        <v>3.9919998645782471</v>
      </c>
      <c r="AF491">
        <v>3.9919998645782471</v>
      </c>
      <c r="AG491">
        <v>4.0320000648498535</v>
      </c>
      <c r="AH491" s="97">
        <f t="shared" si="938"/>
        <v>3.28</v>
      </c>
      <c r="AI491" s="72">
        <f t="shared" ref="AI491" si="984">STDEV(B491:AG491)</f>
        <v>1.8157534664048725E-2</v>
      </c>
      <c r="AJ491" s="72">
        <f t="shared" si="933"/>
        <v>3.967957117921864</v>
      </c>
      <c r="AK491" s="72">
        <f t="shared" ref="AK491" si="985">AVERAGE(B491:AG491)</f>
        <v>3.9951934199179373</v>
      </c>
      <c r="AL491" s="72">
        <f t="shared" ref="AL491" si="986">AK491+1.5*AI491</f>
        <v>4.0224297219140102</v>
      </c>
      <c r="AM491" s="72">
        <f>AK491-AK494</f>
        <v>4.5969793873448239E-3</v>
      </c>
      <c r="AP491" s="102">
        <f t="shared" ref="AP491" si="987">AI491/AK491</f>
        <v>4.5448449563229628E-3</v>
      </c>
      <c r="AQ491" s="72">
        <f t="shared" ref="AQ491" si="988">MAX(B491:AG493)-MIN(B491:AG493)</f>
        <v>6.0500144958496094E-2</v>
      </c>
    </row>
    <row r="492" spans="1:43">
      <c r="A492" s="14" t="str">
        <f>'data organization'!S493</f>
        <v>490:18:3.28:LO</v>
      </c>
      <c r="B492">
        <v>4.0320000648498535</v>
      </c>
      <c r="C492">
        <v>3.9919998645782471</v>
      </c>
      <c r="D492">
        <v>3.989499568939209</v>
      </c>
      <c r="E492">
        <v>3.9919998645782471</v>
      </c>
      <c r="F492">
        <v>3.9819998741149902</v>
      </c>
      <c r="G492">
        <v>3.9919998645782471</v>
      </c>
      <c r="H492">
        <v>3.9919998645782471</v>
      </c>
      <c r="I492">
        <v>3.9819998741149902</v>
      </c>
      <c r="J492">
        <v>3.9919998645782471</v>
      </c>
      <c r="K492">
        <v>3.9819998741149902</v>
      </c>
      <c r="L492">
        <v>3.9880001544952393</v>
      </c>
      <c r="M492">
        <v>3.9919998645782471</v>
      </c>
      <c r="N492">
        <v>3.9819998741149902</v>
      </c>
      <c r="O492">
        <v>3.9819998741149902</v>
      </c>
      <c r="P492">
        <v>3.9819998741149902</v>
      </c>
      <c r="Q492">
        <v>3.9819998741149902</v>
      </c>
      <c r="R492">
        <v>3.9819998741149902</v>
      </c>
      <c r="S492">
        <v>4.0334997177124023</v>
      </c>
      <c r="T492">
        <v>4.0425000190734863</v>
      </c>
      <c r="U492">
        <v>3.9819998741149902</v>
      </c>
      <c r="V492">
        <v>3.9819998741149902</v>
      </c>
      <c r="W492">
        <v>3.9919998645782471</v>
      </c>
      <c r="X492">
        <v>4.0329999923706055</v>
      </c>
      <c r="Y492"/>
      <c r="Z492">
        <v>3.9869999885559082</v>
      </c>
      <c r="AA492">
        <v>3.9919998645782471</v>
      </c>
      <c r="AB492">
        <v>3.9894993305206299</v>
      </c>
      <c r="AC492">
        <v>3.9919998645782471</v>
      </c>
      <c r="AD492">
        <v>3.9919998645782471</v>
      </c>
      <c r="AE492">
        <v>3.9919998645782471</v>
      </c>
      <c r="AF492">
        <v>3.9919998645782471</v>
      </c>
      <c r="AG492">
        <v>4.0320000648498535</v>
      </c>
      <c r="AH492" s="97"/>
      <c r="AI492" s="72"/>
      <c r="AJ492" s="72"/>
      <c r="AK492" s="72"/>
      <c r="AL492" s="72"/>
      <c r="AM492" s="72"/>
      <c r="AP492" s="102"/>
      <c r="AQ492" s="72"/>
    </row>
    <row r="493" spans="1:43">
      <c r="A493" s="14" t="str">
        <f>'data organization'!S494</f>
        <v>491:18:3.28:HS</v>
      </c>
      <c r="B493">
        <v>4.0320000648498535</v>
      </c>
      <c r="C493">
        <v>3.9919998645782471</v>
      </c>
      <c r="D493">
        <v>3.989499568939209</v>
      </c>
      <c r="E493">
        <v>3.9919998645782471</v>
      </c>
      <c r="F493">
        <v>3.9819998741149902</v>
      </c>
      <c r="G493">
        <v>3.9919998645782471</v>
      </c>
      <c r="H493">
        <v>3.9919998645782471</v>
      </c>
      <c r="I493">
        <v>3.9819998741149902</v>
      </c>
      <c r="J493">
        <v>3.9919998645782471</v>
      </c>
      <c r="K493">
        <v>3.9819998741149902</v>
      </c>
      <c r="L493">
        <v>3.9880001544952393</v>
      </c>
      <c r="M493">
        <v>3.9919998645782471</v>
      </c>
      <c r="N493">
        <v>3.9819998741149902</v>
      </c>
      <c r="O493">
        <v>3.9819998741149902</v>
      </c>
      <c r="P493">
        <v>3.9819998741149902</v>
      </c>
      <c r="Q493">
        <v>3.9819998741149902</v>
      </c>
      <c r="R493">
        <v>3.9819998741149902</v>
      </c>
      <c r="S493">
        <v>4.0334997177124023</v>
      </c>
      <c r="T493">
        <v>4.0425000190734863</v>
      </c>
      <c r="U493">
        <v>3.9819998741149902</v>
      </c>
      <c r="V493">
        <v>3.9819998741149902</v>
      </c>
      <c r="W493">
        <v>3.9919998645782471</v>
      </c>
      <c r="X493">
        <v>4.0329999923706055</v>
      </c>
      <c r="Y493"/>
      <c r="Z493">
        <v>3.9869999885559082</v>
      </c>
      <c r="AA493">
        <v>3.9919998645782471</v>
      </c>
      <c r="AB493">
        <v>3.9894993305206299</v>
      </c>
      <c r="AC493">
        <v>3.9919998645782471</v>
      </c>
      <c r="AD493">
        <v>3.9919998645782471</v>
      </c>
      <c r="AE493">
        <v>3.9919998645782471</v>
      </c>
      <c r="AF493">
        <v>3.9919998645782471</v>
      </c>
      <c r="AG493">
        <v>4.0320000648498535</v>
      </c>
      <c r="AH493" s="97"/>
      <c r="AI493" s="72"/>
      <c r="AJ493" s="72"/>
      <c r="AK493" s="72"/>
      <c r="AL493" s="72"/>
      <c r="AM493" s="72"/>
      <c r="AP493" s="102"/>
      <c r="AQ493" s="72"/>
    </row>
    <row r="494" spans="1:43">
      <c r="A494" s="14" t="str">
        <f>'data organization'!S495</f>
        <v>492:18:3.26:HI</v>
      </c>
      <c r="B494">
        <v>4.012000560760498</v>
      </c>
      <c r="C494">
        <v>4.0019993782043457</v>
      </c>
      <c r="D494">
        <v>4.0019993782043457</v>
      </c>
      <c r="E494">
        <v>4.012000560760498</v>
      </c>
      <c r="F494">
        <v>4.0019993782043457</v>
      </c>
      <c r="G494">
        <v>3.9829998016357422</v>
      </c>
      <c r="H494">
        <v>4.0004992485046387</v>
      </c>
      <c r="I494">
        <v>4.0019993782043457</v>
      </c>
      <c r="J494">
        <v>3.9719996452331543</v>
      </c>
      <c r="K494">
        <v>3.9639992713928223</v>
      </c>
      <c r="L494">
        <v>3.988999605178833</v>
      </c>
      <c r="M494">
        <v>3.9719996452331543</v>
      </c>
      <c r="N494">
        <v>3.9619987010955811</v>
      </c>
      <c r="O494">
        <v>3.9619987010955811</v>
      </c>
      <c r="P494">
        <v>3.987999439239502</v>
      </c>
      <c r="Q494">
        <v>3.969998836517334</v>
      </c>
      <c r="R494">
        <v>3.9939990043640137</v>
      </c>
      <c r="S494">
        <v>4.0130009651184082</v>
      </c>
      <c r="T494">
        <v>4.014500617980957</v>
      </c>
      <c r="U494">
        <v>4.0019993782043457</v>
      </c>
      <c r="V494">
        <v>3.9619987010955811</v>
      </c>
      <c r="W494">
        <v>3.9719996452331543</v>
      </c>
      <c r="X494">
        <v>4.012000560760498</v>
      </c>
      <c r="Y494"/>
      <c r="Z494">
        <v>3.9619987010955811</v>
      </c>
      <c r="AA494">
        <v>3.9664993286132812</v>
      </c>
      <c r="AB494">
        <v>4.0019993782043457</v>
      </c>
      <c r="AC494">
        <v>3.9719996452331543</v>
      </c>
      <c r="AD494">
        <v>4.0060005187988281</v>
      </c>
      <c r="AE494">
        <v>4.012000560760498</v>
      </c>
      <c r="AF494">
        <v>4.012000560760498</v>
      </c>
      <c r="AG494">
        <v>4.012000560760498</v>
      </c>
      <c r="AH494" s="97">
        <f t="shared" si="938"/>
        <v>3.26</v>
      </c>
      <c r="AI494" s="72">
        <f t="shared" ref="AI494" si="989">STDEV(B494:AG494)</f>
        <v>1.9479315442778217E-2</v>
      </c>
      <c r="AJ494" s="72">
        <f t="shared" si="933"/>
        <v>3.9613774673664253</v>
      </c>
      <c r="AK494" s="72">
        <f t="shared" ref="AK494" si="990">AVERAGE(B494:AG494)</f>
        <v>3.9905964405305925</v>
      </c>
      <c r="AL494" s="72">
        <f t="shared" ref="AL494" si="991">AK494+1.5*AI494</f>
        <v>4.0198154136947597</v>
      </c>
      <c r="AM494" s="72">
        <f>AK494-AK497</f>
        <v>5.4675609834733407E-3</v>
      </c>
      <c r="AP494" s="102">
        <f t="shared" ref="AP494" si="992">AI494/AK494</f>
        <v>4.8813042694410445E-3</v>
      </c>
      <c r="AQ494" s="72">
        <f t="shared" ref="AQ494" si="993">MAX(B494:AG496)-MIN(B494:AG496)</f>
        <v>5.2501916885375977E-2</v>
      </c>
    </row>
    <row r="495" spans="1:43">
      <c r="A495" s="14" t="str">
        <f>'data organization'!S496</f>
        <v>493:18:3.26:LO</v>
      </c>
      <c r="B495">
        <v>4.012000560760498</v>
      </c>
      <c r="C495">
        <v>4.0019993782043457</v>
      </c>
      <c r="D495">
        <v>4.0019993782043457</v>
      </c>
      <c r="E495">
        <v>4.012000560760498</v>
      </c>
      <c r="F495">
        <v>4.0019993782043457</v>
      </c>
      <c r="G495">
        <v>3.9829998016357422</v>
      </c>
      <c r="H495">
        <v>4.0004992485046387</v>
      </c>
      <c r="I495">
        <v>4.0019993782043457</v>
      </c>
      <c r="J495">
        <v>3.9719996452331543</v>
      </c>
      <c r="K495">
        <v>3.9639992713928223</v>
      </c>
      <c r="L495">
        <v>3.988999605178833</v>
      </c>
      <c r="M495">
        <v>3.9719996452331543</v>
      </c>
      <c r="N495">
        <v>3.9619987010955811</v>
      </c>
      <c r="O495">
        <v>3.9619987010955811</v>
      </c>
      <c r="P495">
        <v>3.987999439239502</v>
      </c>
      <c r="Q495">
        <v>3.969998836517334</v>
      </c>
      <c r="R495">
        <v>3.9939990043640137</v>
      </c>
      <c r="S495">
        <v>4.0130009651184082</v>
      </c>
      <c r="T495">
        <v>4.014500617980957</v>
      </c>
      <c r="U495">
        <v>4.0019993782043457</v>
      </c>
      <c r="V495">
        <v>3.9619987010955811</v>
      </c>
      <c r="W495">
        <v>3.9719996452331543</v>
      </c>
      <c r="X495">
        <v>4.012000560760498</v>
      </c>
      <c r="Y495"/>
      <c r="Z495">
        <v>3.9619987010955811</v>
      </c>
      <c r="AA495">
        <v>3.9664993286132812</v>
      </c>
      <c r="AB495">
        <v>4.0019993782043457</v>
      </c>
      <c r="AC495">
        <v>3.9719996452331543</v>
      </c>
      <c r="AD495">
        <v>4.0060005187988281</v>
      </c>
      <c r="AE495">
        <v>4.012000560760498</v>
      </c>
      <c r="AF495">
        <v>4.012000560760498</v>
      </c>
      <c r="AG495">
        <v>4.012000560760498</v>
      </c>
      <c r="AH495" s="97"/>
      <c r="AI495" s="72"/>
      <c r="AJ495" s="72"/>
      <c r="AK495" s="72"/>
      <c r="AL495" s="72"/>
      <c r="AM495" s="72"/>
      <c r="AP495" s="102"/>
      <c r="AQ495" s="72"/>
    </row>
    <row r="496" spans="1:43">
      <c r="A496" s="14" t="str">
        <f>'data organization'!S497</f>
        <v>494:18:3.26:HS</v>
      </c>
      <c r="B496">
        <v>4.012000560760498</v>
      </c>
      <c r="C496">
        <v>4.0019993782043457</v>
      </c>
      <c r="D496">
        <v>4.0019993782043457</v>
      </c>
      <c r="E496">
        <v>4.012000560760498</v>
      </c>
      <c r="F496">
        <v>4.0019993782043457</v>
      </c>
      <c r="G496">
        <v>3.9829998016357422</v>
      </c>
      <c r="H496">
        <v>4.0004992485046387</v>
      </c>
      <c r="I496">
        <v>4.0019993782043457</v>
      </c>
      <c r="J496">
        <v>3.9719996452331543</v>
      </c>
      <c r="K496">
        <v>3.9639992713928223</v>
      </c>
      <c r="L496">
        <v>3.988999605178833</v>
      </c>
      <c r="M496">
        <v>3.9719996452331543</v>
      </c>
      <c r="N496">
        <v>3.9619987010955811</v>
      </c>
      <c r="O496">
        <v>3.9619987010955811</v>
      </c>
      <c r="P496">
        <v>3.987999439239502</v>
      </c>
      <c r="Q496">
        <v>3.969998836517334</v>
      </c>
      <c r="R496">
        <v>3.9939990043640137</v>
      </c>
      <c r="S496">
        <v>4.0130009651184082</v>
      </c>
      <c r="T496">
        <v>4.014500617980957</v>
      </c>
      <c r="U496">
        <v>4.0019993782043457</v>
      </c>
      <c r="V496">
        <v>3.9619987010955811</v>
      </c>
      <c r="W496">
        <v>3.9719996452331543</v>
      </c>
      <c r="X496">
        <v>4.012000560760498</v>
      </c>
      <c r="Y496"/>
      <c r="Z496">
        <v>3.9619987010955811</v>
      </c>
      <c r="AA496">
        <v>3.9664993286132812</v>
      </c>
      <c r="AB496">
        <v>4.0019993782043457</v>
      </c>
      <c r="AC496">
        <v>3.9719996452331543</v>
      </c>
      <c r="AD496">
        <v>4.0060005187988281</v>
      </c>
      <c r="AE496">
        <v>4.012000560760498</v>
      </c>
      <c r="AF496">
        <v>4.012000560760498</v>
      </c>
      <c r="AG496">
        <v>4.012000560760498</v>
      </c>
      <c r="AH496" s="97"/>
      <c r="AI496" s="72"/>
      <c r="AJ496" s="72"/>
      <c r="AK496" s="72"/>
      <c r="AL496" s="72"/>
      <c r="AM496" s="72"/>
      <c r="AP496" s="102"/>
      <c r="AQ496" s="72"/>
    </row>
    <row r="497" spans="1:43">
      <c r="A497" s="14" t="str">
        <f>'data organization'!S498</f>
        <v>495:18:3.24:HI</v>
      </c>
      <c r="B497">
        <v>3.9834990501403809</v>
      </c>
      <c r="C497">
        <v>3.9819998741149902</v>
      </c>
      <c r="D497">
        <v>3.9819998741149902</v>
      </c>
      <c r="E497">
        <v>3.9870007038116455</v>
      </c>
      <c r="F497">
        <v>3.9819998741149902</v>
      </c>
      <c r="G497">
        <v>3.9819998741149902</v>
      </c>
      <c r="H497">
        <v>3.9819998741149902</v>
      </c>
      <c r="I497">
        <v>3.9819998741149902</v>
      </c>
      <c r="J497">
        <v>3.9844996929168701</v>
      </c>
      <c r="K497">
        <v>3.9819998741149902</v>
      </c>
      <c r="L497">
        <v>3.9819998741149902</v>
      </c>
      <c r="M497">
        <v>3.9919998645782471</v>
      </c>
      <c r="N497">
        <v>3.9819998741149902</v>
      </c>
      <c r="O497">
        <v>3.9819998741149902</v>
      </c>
      <c r="P497">
        <v>3.9819998741149902</v>
      </c>
      <c r="Q497">
        <v>3.9819998741149902</v>
      </c>
      <c r="R497">
        <v>3.9819998741149902</v>
      </c>
      <c r="S497">
        <v>3.9919998645782471</v>
      </c>
      <c r="T497">
        <v>3.9939999580383301</v>
      </c>
      <c r="U497">
        <v>3.9819998741149902</v>
      </c>
      <c r="V497">
        <v>3.9819998741149902</v>
      </c>
      <c r="W497">
        <v>3.9844996929168701</v>
      </c>
      <c r="X497">
        <v>3.9929995536804199</v>
      </c>
      <c r="Y497"/>
      <c r="Z497">
        <v>3.9819998741149902</v>
      </c>
      <c r="AA497">
        <v>3.9819998741149902</v>
      </c>
      <c r="AB497">
        <v>3.9819998741149902</v>
      </c>
      <c r="AC497">
        <v>3.9919998645782471</v>
      </c>
      <c r="AD497">
        <v>3.9919998645782471</v>
      </c>
      <c r="AE497">
        <v>3.9844996929168701</v>
      </c>
      <c r="AF497">
        <v>3.9919998645782471</v>
      </c>
      <c r="AG497">
        <v>3.9919998645782471</v>
      </c>
      <c r="AH497" s="97">
        <f t="shared" si="938"/>
        <v>3.2399999999999998</v>
      </c>
      <c r="AI497" s="72">
        <f t="shared" ref="AI497" si="994">STDEV(B497:AG497)</f>
        <v>4.4999481627176936E-3</v>
      </c>
      <c r="AJ497" s="72">
        <f t="shared" si="933"/>
        <v>3.9783789573030428</v>
      </c>
      <c r="AK497" s="72">
        <f t="shared" ref="AK497" si="995">AVERAGE(B497:AG497)</f>
        <v>3.9851288795471191</v>
      </c>
      <c r="AL497" s="72">
        <f t="shared" ref="AL497" si="996">AK497+1.5*AI497</f>
        <v>3.9918788017911955</v>
      </c>
      <c r="AM497" s="72">
        <f>AK497-AK500</f>
        <v>2.2210551846411963E-2</v>
      </c>
      <c r="AP497" s="102">
        <f t="shared" ref="AP497" si="997">AI497/AK497</f>
        <v>1.1291851025980069E-3</v>
      </c>
      <c r="AQ497" s="72">
        <f t="shared" ref="AQ497" si="998">MAX(B497:AG499)-MIN(B497:AG499)</f>
        <v>1.2000083923339844E-2</v>
      </c>
    </row>
    <row r="498" spans="1:43">
      <c r="A498" s="14" t="str">
        <f>'data organization'!S499</f>
        <v>496:18:3.24:LO</v>
      </c>
      <c r="B498">
        <v>3.9834990501403809</v>
      </c>
      <c r="C498">
        <v>3.9819998741149902</v>
      </c>
      <c r="D498">
        <v>3.9819998741149902</v>
      </c>
      <c r="E498">
        <v>3.9870007038116455</v>
      </c>
      <c r="F498">
        <v>3.9819998741149902</v>
      </c>
      <c r="G498">
        <v>3.9819998741149902</v>
      </c>
      <c r="H498">
        <v>3.9819998741149902</v>
      </c>
      <c r="I498">
        <v>3.9819998741149902</v>
      </c>
      <c r="J498">
        <v>3.9844996929168701</v>
      </c>
      <c r="K498">
        <v>3.9819998741149902</v>
      </c>
      <c r="L498">
        <v>3.9819998741149902</v>
      </c>
      <c r="M498">
        <v>3.9919998645782471</v>
      </c>
      <c r="N498">
        <v>3.9819998741149902</v>
      </c>
      <c r="O498">
        <v>3.9819998741149902</v>
      </c>
      <c r="P498">
        <v>3.9819998741149902</v>
      </c>
      <c r="Q498">
        <v>3.9819998741149902</v>
      </c>
      <c r="R498">
        <v>3.9819998741149902</v>
      </c>
      <c r="S498">
        <v>3.9919998645782471</v>
      </c>
      <c r="T498">
        <v>3.9939999580383301</v>
      </c>
      <c r="U498">
        <v>3.9819998741149902</v>
      </c>
      <c r="V498">
        <v>3.9819998741149902</v>
      </c>
      <c r="W498">
        <v>3.9844996929168701</v>
      </c>
      <c r="X498">
        <v>3.9929995536804199</v>
      </c>
      <c r="Y498"/>
      <c r="Z498">
        <v>3.9819998741149902</v>
      </c>
      <c r="AA498">
        <v>3.9819998741149902</v>
      </c>
      <c r="AB498">
        <v>3.9819998741149902</v>
      </c>
      <c r="AC498">
        <v>3.9919998645782471</v>
      </c>
      <c r="AD498">
        <v>3.9919998645782471</v>
      </c>
      <c r="AE498">
        <v>3.9844996929168701</v>
      </c>
      <c r="AF498">
        <v>3.9919998645782471</v>
      </c>
      <c r="AG498">
        <v>3.9919998645782471</v>
      </c>
      <c r="AH498" s="97"/>
      <c r="AI498" s="72"/>
      <c r="AJ498" s="72"/>
      <c r="AK498" s="72"/>
      <c r="AL498" s="72"/>
      <c r="AM498" s="72"/>
      <c r="AP498" s="102"/>
      <c r="AQ498" s="72"/>
    </row>
    <row r="499" spans="1:43">
      <c r="A499" s="14" t="str">
        <f>'data organization'!S500</f>
        <v>497:18:3.24:HS</v>
      </c>
      <c r="B499">
        <v>3.9834990501403809</v>
      </c>
      <c r="C499">
        <v>3.9819998741149902</v>
      </c>
      <c r="D499">
        <v>3.9819998741149902</v>
      </c>
      <c r="E499">
        <v>3.9870007038116455</v>
      </c>
      <c r="F499">
        <v>3.9819998741149902</v>
      </c>
      <c r="G499">
        <v>3.9819998741149902</v>
      </c>
      <c r="H499">
        <v>3.9819998741149902</v>
      </c>
      <c r="I499">
        <v>3.9819998741149902</v>
      </c>
      <c r="J499">
        <v>3.9844996929168701</v>
      </c>
      <c r="K499">
        <v>3.9819998741149902</v>
      </c>
      <c r="L499">
        <v>3.9819998741149902</v>
      </c>
      <c r="M499">
        <v>3.9919998645782471</v>
      </c>
      <c r="N499">
        <v>3.9819998741149902</v>
      </c>
      <c r="O499">
        <v>3.9819998741149902</v>
      </c>
      <c r="P499">
        <v>3.9819998741149902</v>
      </c>
      <c r="Q499">
        <v>3.9819998741149902</v>
      </c>
      <c r="R499">
        <v>3.9819998741149902</v>
      </c>
      <c r="S499">
        <v>3.9919998645782471</v>
      </c>
      <c r="T499">
        <v>3.9939999580383301</v>
      </c>
      <c r="U499">
        <v>3.9819998741149902</v>
      </c>
      <c r="V499">
        <v>3.9819998741149902</v>
      </c>
      <c r="W499">
        <v>3.9844996929168701</v>
      </c>
      <c r="X499">
        <v>3.9929995536804199</v>
      </c>
      <c r="Y499"/>
      <c r="Z499">
        <v>3.9819998741149902</v>
      </c>
      <c r="AA499">
        <v>3.9819998741149902</v>
      </c>
      <c r="AB499">
        <v>3.9819998741149902</v>
      </c>
      <c r="AC499">
        <v>3.9919998645782471</v>
      </c>
      <c r="AD499">
        <v>3.9919998645782471</v>
      </c>
      <c r="AE499">
        <v>3.9844996929168701</v>
      </c>
      <c r="AF499">
        <v>3.9919998645782471</v>
      </c>
      <c r="AG499">
        <v>3.9919998645782471</v>
      </c>
      <c r="AH499" s="97"/>
      <c r="AI499" s="72"/>
      <c r="AJ499" s="72"/>
      <c r="AK499" s="72"/>
      <c r="AL499" s="72"/>
      <c r="AM499" s="72"/>
      <c r="AP499" s="102"/>
      <c r="AQ499" s="72"/>
    </row>
    <row r="500" spans="1:43">
      <c r="A500" s="14" t="str">
        <f>'data organization'!S501</f>
        <v>498:18:3.22:HI</v>
      </c>
      <c r="B500">
        <v>3.9619987010955811</v>
      </c>
      <c r="C500">
        <v>3.9619987010955811</v>
      </c>
      <c r="D500">
        <v>3.9619987010955811</v>
      </c>
      <c r="E500">
        <v>3.9619987010955811</v>
      </c>
      <c r="F500">
        <v>3.9619987010955811</v>
      </c>
      <c r="G500">
        <v>3.9619987010955811</v>
      </c>
      <c r="H500">
        <v>3.9619987010955811</v>
      </c>
      <c r="I500">
        <v>3.9619987010955811</v>
      </c>
      <c r="J500">
        <v>3.9619987010955811</v>
      </c>
      <c r="K500">
        <v>3.9619987010955811</v>
      </c>
      <c r="L500">
        <v>3.9619987010955811</v>
      </c>
      <c r="M500">
        <v>3.9619987010955811</v>
      </c>
      <c r="N500">
        <v>3.9619987010955811</v>
      </c>
      <c r="O500">
        <v>3.9619987010955811</v>
      </c>
      <c r="P500">
        <v>3.9619987010955811</v>
      </c>
      <c r="Q500">
        <v>3.9520003795623779</v>
      </c>
      <c r="R500">
        <v>3.9520003795623779</v>
      </c>
      <c r="S500">
        <v>3.9730000495910645</v>
      </c>
      <c r="T500">
        <v>3.9719996452331543</v>
      </c>
      <c r="U500">
        <v>3.9619987010955811</v>
      </c>
      <c r="V500">
        <v>3.9619987010955811</v>
      </c>
      <c r="W500">
        <v>3.9619987010955811</v>
      </c>
      <c r="X500">
        <v>3.9719996452331543</v>
      </c>
      <c r="Y500"/>
      <c r="Z500">
        <v>3.9619987010955811</v>
      </c>
      <c r="AA500">
        <v>3.9619987010955811</v>
      </c>
      <c r="AB500">
        <v>3.9619987010955811</v>
      </c>
      <c r="AC500">
        <v>3.9619987010955811</v>
      </c>
      <c r="AD500">
        <v>3.9619987010955811</v>
      </c>
      <c r="AE500">
        <v>3.9619987010955811</v>
      </c>
      <c r="AF500">
        <v>3.9719996452331543</v>
      </c>
      <c r="AG500">
        <v>3.9694995880126953</v>
      </c>
      <c r="AH500" s="97">
        <f t="shared" si="938"/>
        <v>3.2199999999999998</v>
      </c>
      <c r="AI500" s="72">
        <f t="shared" ref="AI500" si="999">STDEV(B500:AG500)</f>
        <v>4.6585598106249054E-3</v>
      </c>
      <c r="AJ500" s="72">
        <f t="shared" si="933"/>
        <v>3.9559304879847699</v>
      </c>
      <c r="AK500" s="72">
        <f t="shared" ref="AK500" si="1000">AVERAGE(B500:AG500)</f>
        <v>3.9629183277007072</v>
      </c>
      <c r="AL500" s="72">
        <f t="shared" ref="AL500" si="1001">AK500+1.5*AI500</f>
        <v>3.9699061674166445</v>
      </c>
      <c r="AM500" s="72">
        <f>AK500-AK503</f>
        <v>2.1288894837902195E-2</v>
      </c>
      <c r="AP500" s="102">
        <f t="shared" ref="AP500" si="1002">AI500/AK500</f>
        <v>1.17553767839768E-3</v>
      </c>
      <c r="AQ500" s="72">
        <f t="shared" ref="AQ500" si="1003">MAX(B500:AG502)-MIN(B500:AG502)</f>
        <v>2.0999670028686523E-2</v>
      </c>
    </row>
    <row r="501" spans="1:43">
      <c r="A501" s="14" t="str">
        <f>'data organization'!S502</f>
        <v>499:18:3.22:LO</v>
      </c>
      <c r="B501">
        <v>3.9619987010955811</v>
      </c>
      <c r="C501">
        <v>3.9619987010955811</v>
      </c>
      <c r="D501">
        <v>3.9619987010955811</v>
      </c>
      <c r="E501">
        <v>3.9619987010955811</v>
      </c>
      <c r="F501">
        <v>3.9619987010955811</v>
      </c>
      <c r="G501">
        <v>3.9619987010955811</v>
      </c>
      <c r="H501">
        <v>3.9619987010955811</v>
      </c>
      <c r="I501">
        <v>3.9619987010955811</v>
      </c>
      <c r="J501">
        <v>3.9619987010955811</v>
      </c>
      <c r="K501">
        <v>3.9619987010955811</v>
      </c>
      <c r="L501">
        <v>3.9619987010955811</v>
      </c>
      <c r="M501">
        <v>3.9619987010955811</v>
      </c>
      <c r="N501">
        <v>3.9619987010955811</v>
      </c>
      <c r="O501">
        <v>3.9619987010955811</v>
      </c>
      <c r="P501">
        <v>3.9619987010955811</v>
      </c>
      <c r="Q501">
        <v>3.9520003795623779</v>
      </c>
      <c r="R501">
        <v>3.9520003795623779</v>
      </c>
      <c r="S501">
        <v>3.9730000495910645</v>
      </c>
      <c r="T501">
        <v>3.9719996452331543</v>
      </c>
      <c r="U501">
        <v>3.9619987010955811</v>
      </c>
      <c r="V501">
        <v>3.9619987010955811</v>
      </c>
      <c r="W501">
        <v>3.9619987010955811</v>
      </c>
      <c r="X501">
        <v>3.9719996452331543</v>
      </c>
      <c r="Y501"/>
      <c r="Z501">
        <v>3.9619987010955811</v>
      </c>
      <c r="AA501">
        <v>3.9619987010955811</v>
      </c>
      <c r="AB501">
        <v>3.9619987010955811</v>
      </c>
      <c r="AC501">
        <v>3.9619987010955811</v>
      </c>
      <c r="AD501">
        <v>3.9619987010955811</v>
      </c>
      <c r="AE501">
        <v>3.9619987010955811</v>
      </c>
      <c r="AF501">
        <v>3.9719996452331543</v>
      </c>
      <c r="AG501">
        <v>3.9694995880126953</v>
      </c>
      <c r="AH501" s="97"/>
      <c r="AI501" s="72"/>
      <c r="AJ501" s="72"/>
      <c r="AK501" s="72"/>
      <c r="AL501" s="72"/>
      <c r="AM501" s="72"/>
      <c r="AP501" s="102"/>
      <c r="AQ501" s="72"/>
    </row>
    <row r="502" spans="1:43">
      <c r="A502" s="14" t="str">
        <f>'data organization'!S503</f>
        <v>500:18:3.22:HS</v>
      </c>
      <c r="B502">
        <v>3.9619987010955811</v>
      </c>
      <c r="C502">
        <v>3.9619987010955811</v>
      </c>
      <c r="D502">
        <v>3.9619987010955811</v>
      </c>
      <c r="E502">
        <v>3.9619987010955811</v>
      </c>
      <c r="F502">
        <v>3.9619987010955811</v>
      </c>
      <c r="G502">
        <v>3.9619987010955811</v>
      </c>
      <c r="H502">
        <v>3.9619987010955811</v>
      </c>
      <c r="I502">
        <v>3.9619987010955811</v>
      </c>
      <c r="J502">
        <v>3.9619987010955811</v>
      </c>
      <c r="K502">
        <v>3.9619987010955811</v>
      </c>
      <c r="L502">
        <v>3.9619987010955811</v>
      </c>
      <c r="M502">
        <v>3.9619987010955811</v>
      </c>
      <c r="N502">
        <v>3.9619987010955811</v>
      </c>
      <c r="O502">
        <v>3.9619987010955811</v>
      </c>
      <c r="P502">
        <v>3.9619987010955811</v>
      </c>
      <c r="Q502">
        <v>3.9520003795623779</v>
      </c>
      <c r="R502">
        <v>3.9520003795623779</v>
      </c>
      <c r="S502">
        <v>3.9730000495910645</v>
      </c>
      <c r="T502">
        <v>3.9719996452331543</v>
      </c>
      <c r="U502">
        <v>3.9619987010955811</v>
      </c>
      <c r="V502">
        <v>3.9619987010955811</v>
      </c>
      <c r="W502">
        <v>3.9619987010955811</v>
      </c>
      <c r="X502">
        <v>3.9719996452331543</v>
      </c>
      <c r="Y502"/>
      <c r="Z502">
        <v>3.9619987010955811</v>
      </c>
      <c r="AA502">
        <v>3.9619987010955811</v>
      </c>
      <c r="AB502">
        <v>3.9619987010955811</v>
      </c>
      <c r="AC502">
        <v>3.9619987010955811</v>
      </c>
      <c r="AD502">
        <v>3.9619987010955811</v>
      </c>
      <c r="AE502">
        <v>3.9619987010955811</v>
      </c>
      <c r="AF502">
        <v>3.9719996452331543</v>
      </c>
      <c r="AG502">
        <v>3.9694995880126953</v>
      </c>
      <c r="AH502" s="97"/>
      <c r="AI502" s="72"/>
      <c r="AJ502" s="72"/>
      <c r="AK502" s="72"/>
      <c r="AL502" s="72"/>
      <c r="AM502" s="72"/>
      <c r="AP502" s="102"/>
      <c r="AQ502" s="72"/>
    </row>
    <row r="503" spans="1:43">
      <c r="A503" s="14" t="str">
        <f>'data organization'!S504</f>
        <v>501:18:3.2:HI</v>
      </c>
      <c r="B503">
        <v>3.9420006275177002</v>
      </c>
      <c r="C503">
        <v>3.9420006275177002</v>
      </c>
      <c r="D503">
        <v>3.9420006275177002</v>
      </c>
      <c r="E503">
        <v>3.9420006275177002</v>
      </c>
      <c r="F503">
        <v>3.939500093460083</v>
      </c>
      <c r="G503">
        <v>3.9420006275177002</v>
      </c>
      <c r="H503">
        <v>3.9420006275177002</v>
      </c>
      <c r="I503">
        <v>3.931999683380127</v>
      </c>
      <c r="J503">
        <v>3.9420006275177002</v>
      </c>
      <c r="K503">
        <v>3.9420006275177002</v>
      </c>
      <c r="L503">
        <v>3.9420006275177002</v>
      </c>
      <c r="M503">
        <v>3.9420006275177002</v>
      </c>
      <c r="N503">
        <v>3.939500093460083</v>
      </c>
      <c r="O503">
        <v>3.9389998912811279</v>
      </c>
      <c r="P503">
        <v>3.9344997406005859</v>
      </c>
      <c r="Q503">
        <v>3.931999683380127</v>
      </c>
      <c r="R503">
        <v>3.931999683380127</v>
      </c>
      <c r="S503">
        <v>3.9520003795623779</v>
      </c>
      <c r="T503">
        <v>3.9540004730224609</v>
      </c>
      <c r="U503">
        <v>3.9369997978210449</v>
      </c>
      <c r="V503">
        <v>3.9420006275177002</v>
      </c>
      <c r="W503">
        <v>3.9420006275177002</v>
      </c>
      <c r="X503">
        <v>3.9540004730224609</v>
      </c>
      <c r="Y503"/>
      <c r="Z503">
        <v>3.9420006275177002</v>
      </c>
      <c r="AA503">
        <v>3.9420006275177002</v>
      </c>
      <c r="AB503">
        <v>3.9420006275177002</v>
      </c>
      <c r="AC503">
        <v>3.9420006275177002</v>
      </c>
      <c r="AD503">
        <v>3.9420006275177002</v>
      </c>
      <c r="AE503">
        <v>3.9420006275177002</v>
      </c>
      <c r="AF503">
        <v>3.9470005035400391</v>
      </c>
      <c r="AG503">
        <v>3.9420006275177002</v>
      </c>
      <c r="AH503" s="97">
        <f t="shared" si="938"/>
        <v>3.1999999999999997</v>
      </c>
      <c r="AI503" s="72">
        <f t="shared" ref="AI503" si="1004">STDEV(B503:AG503)</f>
        <v>5.2011314412618911E-3</v>
      </c>
      <c r="AJ503" s="72">
        <f t="shared" si="933"/>
        <v>3.9338277357009122</v>
      </c>
      <c r="AK503" s="72">
        <f t="shared" ref="AK503" si="1005">AVERAGE(B503:AG503)</f>
        <v>3.941629432862805</v>
      </c>
      <c r="AL503" s="72">
        <f t="shared" ref="AL503" si="1006">AK503+1.5*AI503</f>
        <v>3.9494311300246978</v>
      </c>
      <c r="AM503" s="72">
        <f>AK503-AK506</f>
        <v>2.369393071820669E-2</v>
      </c>
      <c r="AP503" s="102">
        <f t="shared" ref="AP503" si="1007">AI503/AK503</f>
        <v>1.3195384116777081E-3</v>
      </c>
      <c r="AQ503" s="72">
        <f t="shared" ref="AQ503" si="1008">MAX(B503:AG505)-MIN(B503:AG505)</f>
        <v>2.2000789642333984E-2</v>
      </c>
    </row>
    <row r="504" spans="1:43">
      <c r="A504" s="14" t="str">
        <f>'data organization'!S505</f>
        <v>502:18:3.2:LO</v>
      </c>
      <c r="B504">
        <v>3.9420006275177002</v>
      </c>
      <c r="C504">
        <v>3.9420006275177002</v>
      </c>
      <c r="D504">
        <v>3.9420006275177002</v>
      </c>
      <c r="E504">
        <v>3.9420006275177002</v>
      </c>
      <c r="F504">
        <v>3.939500093460083</v>
      </c>
      <c r="G504">
        <v>3.9420006275177002</v>
      </c>
      <c r="H504">
        <v>3.9420006275177002</v>
      </c>
      <c r="I504">
        <v>3.931999683380127</v>
      </c>
      <c r="J504">
        <v>3.9420006275177002</v>
      </c>
      <c r="K504">
        <v>3.9420006275177002</v>
      </c>
      <c r="L504">
        <v>3.9420006275177002</v>
      </c>
      <c r="M504">
        <v>3.9420006275177002</v>
      </c>
      <c r="N504">
        <v>3.939500093460083</v>
      </c>
      <c r="O504">
        <v>3.9389998912811279</v>
      </c>
      <c r="P504">
        <v>3.9344997406005859</v>
      </c>
      <c r="Q504">
        <v>3.931999683380127</v>
      </c>
      <c r="R504">
        <v>3.931999683380127</v>
      </c>
      <c r="S504">
        <v>3.9520003795623779</v>
      </c>
      <c r="T504">
        <v>3.9540004730224609</v>
      </c>
      <c r="U504">
        <v>3.9369997978210449</v>
      </c>
      <c r="V504">
        <v>3.9420006275177002</v>
      </c>
      <c r="W504">
        <v>3.9420006275177002</v>
      </c>
      <c r="X504">
        <v>3.9540004730224609</v>
      </c>
      <c r="Y504"/>
      <c r="Z504">
        <v>3.9420006275177002</v>
      </c>
      <c r="AA504">
        <v>3.9420006275177002</v>
      </c>
      <c r="AB504">
        <v>3.9420006275177002</v>
      </c>
      <c r="AC504">
        <v>3.9420006275177002</v>
      </c>
      <c r="AD504">
        <v>3.9420006275177002</v>
      </c>
      <c r="AE504">
        <v>3.9420006275177002</v>
      </c>
      <c r="AF504">
        <v>3.9470005035400391</v>
      </c>
      <c r="AG504">
        <v>3.9420006275177002</v>
      </c>
      <c r="AH504" s="97"/>
      <c r="AI504" s="72"/>
      <c r="AJ504" s="72"/>
      <c r="AK504" s="72"/>
      <c r="AL504" s="72"/>
      <c r="AM504" s="72"/>
      <c r="AP504" s="102"/>
      <c r="AQ504" s="72"/>
    </row>
    <row r="505" spans="1:43">
      <c r="A505" s="14" t="str">
        <f>'data organization'!S506</f>
        <v>503:18:3.2:HS</v>
      </c>
      <c r="B505">
        <v>3.9420006275177002</v>
      </c>
      <c r="C505">
        <v>3.9420006275177002</v>
      </c>
      <c r="D505">
        <v>3.9420006275177002</v>
      </c>
      <c r="E505">
        <v>3.9420006275177002</v>
      </c>
      <c r="F505">
        <v>3.939500093460083</v>
      </c>
      <c r="G505">
        <v>3.9420006275177002</v>
      </c>
      <c r="H505">
        <v>3.9420006275177002</v>
      </c>
      <c r="I505">
        <v>3.931999683380127</v>
      </c>
      <c r="J505">
        <v>3.9420006275177002</v>
      </c>
      <c r="K505">
        <v>3.9420006275177002</v>
      </c>
      <c r="L505">
        <v>3.9420006275177002</v>
      </c>
      <c r="M505">
        <v>3.9420006275177002</v>
      </c>
      <c r="N505">
        <v>3.939500093460083</v>
      </c>
      <c r="O505">
        <v>3.9389998912811279</v>
      </c>
      <c r="P505">
        <v>3.9344997406005859</v>
      </c>
      <c r="Q505">
        <v>3.931999683380127</v>
      </c>
      <c r="R505">
        <v>3.931999683380127</v>
      </c>
      <c r="S505">
        <v>3.9520003795623779</v>
      </c>
      <c r="T505">
        <v>3.9540004730224609</v>
      </c>
      <c r="U505">
        <v>3.9369997978210449</v>
      </c>
      <c r="V505">
        <v>3.9420006275177002</v>
      </c>
      <c r="W505">
        <v>3.9420006275177002</v>
      </c>
      <c r="X505">
        <v>3.9540004730224609</v>
      </c>
      <c r="Y505"/>
      <c r="Z505">
        <v>3.9420006275177002</v>
      </c>
      <c r="AA505">
        <v>3.9420006275177002</v>
      </c>
      <c r="AB505">
        <v>3.9420006275177002</v>
      </c>
      <c r="AC505">
        <v>3.9420006275177002</v>
      </c>
      <c r="AD505">
        <v>3.9420006275177002</v>
      </c>
      <c r="AE505">
        <v>3.9420006275177002</v>
      </c>
      <c r="AF505">
        <v>3.9470005035400391</v>
      </c>
      <c r="AG505">
        <v>3.9420006275177002</v>
      </c>
      <c r="AH505" s="97"/>
      <c r="AI505" s="72"/>
      <c r="AJ505" s="72"/>
      <c r="AK505" s="72"/>
      <c r="AL505" s="72"/>
      <c r="AM505" s="72"/>
      <c r="AP505" s="102"/>
      <c r="AQ505" s="72"/>
    </row>
    <row r="506" spans="1:43">
      <c r="A506" s="14" t="str">
        <f>'data organization'!S507</f>
        <v>504:18:3.18:HI</v>
      </c>
      <c r="B506">
        <v>3.9220001697540283</v>
      </c>
      <c r="C506">
        <v>3.9119999408721924</v>
      </c>
      <c r="D506">
        <v>3.9119999408721924</v>
      </c>
      <c r="E506">
        <v>3.9220001697540283</v>
      </c>
      <c r="F506">
        <v>3.9119999408721924</v>
      </c>
      <c r="G506">
        <v>3.9220001697540283</v>
      </c>
      <c r="H506">
        <v>3.9185001850128174</v>
      </c>
      <c r="I506">
        <v>3.9119999408721924</v>
      </c>
      <c r="J506">
        <v>3.9200000762939453</v>
      </c>
      <c r="K506">
        <v>3.9119999408721924</v>
      </c>
      <c r="L506">
        <v>3.9220001697540283</v>
      </c>
      <c r="M506">
        <v>3.9220001697540283</v>
      </c>
      <c r="N506">
        <v>3.9119999408721924</v>
      </c>
      <c r="O506">
        <v>3.9119999408721924</v>
      </c>
      <c r="P506">
        <v>3.9119999408721924</v>
      </c>
      <c r="Q506">
        <v>3.9119999408721924</v>
      </c>
      <c r="R506">
        <v>3.9119999408721924</v>
      </c>
      <c r="S506">
        <v>3.9249999523162842</v>
      </c>
      <c r="T506">
        <v>3.926999568939209</v>
      </c>
      <c r="U506">
        <v>3.9119999408721924</v>
      </c>
      <c r="V506">
        <v>3.9119999408721924</v>
      </c>
      <c r="W506">
        <v>3.9220001697540283</v>
      </c>
      <c r="X506">
        <v>3.9220001697540283</v>
      </c>
      <c r="Y506"/>
      <c r="Z506">
        <v>3.913499116897583</v>
      </c>
      <c r="AA506">
        <v>3.9220001697540283</v>
      </c>
      <c r="AB506">
        <v>3.9220001697540283</v>
      </c>
      <c r="AC506">
        <v>3.9220001697540283</v>
      </c>
      <c r="AD506">
        <v>3.9220001697540283</v>
      </c>
      <c r="AE506">
        <v>3.9220001697540283</v>
      </c>
      <c r="AF506">
        <v>3.9220001697540283</v>
      </c>
      <c r="AG506">
        <v>3.9220001697540283</v>
      </c>
      <c r="AH506" s="97">
        <f t="shared" si="938"/>
        <v>3.1799999999999997</v>
      </c>
      <c r="AI506" s="72">
        <f t="shared" ref="AI506" si="1009">STDEV(B506:AG506)</f>
        <v>5.1974307132757322E-3</v>
      </c>
      <c r="AJ506" s="72">
        <f t="shared" si="933"/>
        <v>3.9101393560746849</v>
      </c>
      <c r="AK506" s="72">
        <f t="shared" ref="AK506" si="1010">AVERAGE(B506:AG506)</f>
        <v>3.9179355021445983</v>
      </c>
      <c r="AL506" s="72">
        <f t="shared" ref="AL506" si="1011">AK506+1.5*AI506</f>
        <v>3.9257316482145117</v>
      </c>
      <c r="AM506" s="72">
        <f>AK506-AK509</f>
        <v>2.4516951653265284E-2</v>
      </c>
      <c r="AP506" s="102">
        <f t="shared" ref="AP506" si="1012">AI506/AK506</f>
        <v>1.3265738321702244E-3</v>
      </c>
      <c r="AQ506" s="72">
        <f t="shared" ref="AQ506" si="1013">MAX(B506:AG508)-MIN(B506:AG508)</f>
        <v>1.4999628067016602E-2</v>
      </c>
    </row>
    <row r="507" spans="1:43">
      <c r="A507" s="14" t="str">
        <f>'data organization'!S508</f>
        <v>505:18:3.18:LO</v>
      </c>
      <c r="B507">
        <v>3.9220001697540283</v>
      </c>
      <c r="C507">
        <v>3.9119999408721924</v>
      </c>
      <c r="D507">
        <v>3.9119999408721924</v>
      </c>
      <c r="E507">
        <v>3.9220001697540283</v>
      </c>
      <c r="F507">
        <v>3.9119999408721924</v>
      </c>
      <c r="G507">
        <v>3.9220001697540283</v>
      </c>
      <c r="H507">
        <v>3.9185001850128174</v>
      </c>
      <c r="I507">
        <v>3.9119999408721924</v>
      </c>
      <c r="J507">
        <v>3.9200000762939453</v>
      </c>
      <c r="K507">
        <v>3.9119999408721924</v>
      </c>
      <c r="L507">
        <v>3.9220001697540283</v>
      </c>
      <c r="M507">
        <v>3.9220001697540283</v>
      </c>
      <c r="N507">
        <v>3.9119999408721924</v>
      </c>
      <c r="O507">
        <v>3.9119999408721924</v>
      </c>
      <c r="P507">
        <v>3.9119999408721924</v>
      </c>
      <c r="Q507">
        <v>3.9119999408721924</v>
      </c>
      <c r="R507">
        <v>3.9119999408721924</v>
      </c>
      <c r="S507">
        <v>3.9249999523162842</v>
      </c>
      <c r="T507">
        <v>3.926999568939209</v>
      </c>
      <c r="U507">
        <v>3.9119999408721924</v>
      </c>
      <c r="V507">
        <v>3.9119999408721924</v>
      </c>
      <c r="W507">
        <v>3.9220001697540283</v>
      </c>
      <c r="X507">
        <v>3.9220001697540283</v>
      </c>
      <c r="Y507"/>
      <c r="Z507">
        <v>3.913499116897583</v>
      </c>
      <c r="AA507">
        <v>3.9220001697540283</v>
      </c>
      <c r="AB507">
        <v>3.9220001697540283</v>
      </c>
      <c r="AC507">
        <v>3.9220001697540283</v>
      </c>
      <c r="AD507">
        <v>3.9220001697540283</v>
      </c>
      <c r="AE507">
        <v>3.9220001697540283</v>
      </c>
      <c r="AF507">
        <v>3.9220001697540283</v>
      </c>
      <c r="AG507">
        <v>3.9220001697540283</v>
      </c>
      <c r="AH507" s="97"/>
      <c r="AI507" s="72"/>
      <c r="AJ507" s="72"/>
      <c r="AK507" s="72"/>
      <c r="AL507" s="72"/>
      <c r="AM507" s="72"/>
      <c r="AP507" s="102"/>
      <c r="AQ507" s="72"/>
    </row>
    <row r="508" spans="1:43">
      <c r="A508" s="14" t="str">
        <f>'data organization'!S509</f>
        <v>506:18:3.18:HS</v>
      </c>
      <c r="B508">
        <v>3.9220001697540283</v>
      </c>
      <c r="C508">
        <v>3.9119999408721924</v>
      </c>
      <c r="D508">
        <v>3.9119999408721924</v>
      </c>
      <c r="E508">
        <v>3.9220001697540283</v>
      </c>
      <c r="F508">
        <v>3.9119999408721924</v>
      </c>
      <c r="G508">
        <v>3.9220001697540283</v>
      </c>
      <c r="H508">
        <v>3.9185001850128174</v>
      </c>
      <c r="I508">
        <v>3.9119999408721924</v>
      </c>
      <c r="J508">
        <v>3.9200000762939453</v>
      </c>
      <c r="K508">
        <v>3.9119999408721924</v>
      </c>
      <c r="L508">
        <v>3.9220001697540283</v>
      </c>
      <c r="M508">
        <v>3.9220001697540283</v>
      </c>
      <c r="N508">
        <v>3.9119999408721924</v>
      </c>
      <c r="O508">
        <v>3.9119999408721924</v>
      </c>
      <c r="P508">
        <v>3.9119999408721924</v>
      </c>
      <c r="Q508">
        <v>3.9119999408721924</v>
      </c>
      <c r="R508">
        <v>3.9119999408721924</v>
      </c>
      <c r="S508">
        <v>3.9249999523162842</v>
      </c>
      <c r="T508">
        <v>3.926999568939209</v>
      </c>
      <c r="U508">
        <v>3.9119999408721924</v>
      </c>
      <c r="V508">
        <v>3.9119999408721924</v>
      </c>
      <c r="W508">
        <v>3.9220001697540283</v>
      </c>
      <c r="X508">
        <v>3.9220001697540283</v>
      </c>
      <c r="Y508"/>
      <c r="Z508">
        <v>3.913499116897583</v>
      </c>
      <c r="AA508">
        <v>3.9220001697540283</v>
      </c>
      <c r="AB508">
        <v>3.9220001697540283</v>
      </c>
      <c r="AC508">
        <v>3.9220001697540283</v>
      </c>
      <c r="AD508">
        <v>3.9220001697540283</v>
      </c>
      <c r="AE508">
        <v>3.9220001697540283</v>
      </c>
      <c r="AF508">
        <v>3.9220001697540283</v>
      </c>
      <c r="AG508">
        <v>3.9220001697540283</v>
      </c>
      <c r="AH508" s="97"/>
      <c r="AI508" s="72"/>
      <c r="AJ508" s="72"/>
      <c r="AK508" s="72"/>
      <c r="AL508" s="72"/>
      <c r="AM508" s="72"/>
      <c r="AP508" s="102"/>
      <c r="AQ508" s="72"/>
    </row>
    <row r="509" spans="1:43">
      <c r="A509" s="14" t="str">
        <f>'data organization'!S510</f>
        <v>507:18:3.16:HI</v>
      </c>
      <c r="B509">
        <v>3.8919990062713623</v>
      </c>
      <c r="C509">
        <v>3.8919990062713623</v>
      </c>
      <c r="D509">
        <v>3.8919990062713623</v>
      </c>
      <c r="E509">
        <v>3.8919990062713623</v>
      </c>
      <c r="F509">
        <v>3.8919990062713623</v>
      </c>
      <c r="G509">
        <v>3.8919990062713623</v>
      </c>
      <c r="H509">
        <v>3.8919990062713623</v>
      </c>
      <c r="I509">
        <v>3.8919990062713623</v>
      </c>
      <c r="J509">
        <v>3.8919990062713623</v>
      </c>
      <c r="K509">
        <v>3.8919990062713623</v>
      </c>
      <c r="L509">
        <v>3.8919990062713623</v>
      </c>
      <c r="M509">
        <v>3.8919990062713623</v>
      </c>
      <c r="N509">
        <v>3.8919990062713623</v>
      </c>
      <c r="O509">
        <v>3.8919990062713623</v>
      </c>
      <c r="P509">
        <v>3.8919990062713623</v>
      </c>
      <c r="Q509">
        <v>3.8919990062713623</v>
      </c>
      <c r="R509">
        <v>3.8900001049041748</v>
      </c>
      <c r="S509">
        <v>3.9019999504089355</v>
      </c>
      <c r="T509">
        <v>3.9019999504089355</v>
      </c>
      <c r="U509">
        <v>3.8919990062713623</v>
      </c>
      <c r="V509">
        <v>3.8919990062713623</v>
      </c>
      <c r="W509">
        <v>3.8919990062713623</v>
      </c>
      <c r="X509">
        <v>3.9019999504089355</v>
      </c>
      <c r="Y509"/>
      <c r="Z509">
        <v>3.8919990062713623</v>
      </c>
      <c r="AA509">
        <v>3.8919990062713623</v>
      </c>
      <c r="AB509">
        <v>3.8919990062713623</v>
      </c>
      <c r="AC509">
        <v>3.8919990062713623</v>
      </c>
      <c r="AD509">
        <v>3.8919990062713623</v>
      </c>
      <c r="AE509">
        <v>3.8919990062713623</v>
      </c>
      <c r="AF509">
        <v>3.9019999504089355</v>
      </c>
      <c r="AG509">
        <v>3.8980000019073486</v>
      </c>
      <c r="AH509" s="97">
        <f t="shared" si="938"/>
        <v>3.1599999999999997</v>
      </c>
      <c r="AI509" s="72">
        <f t="shared" ref="AI509" si="1014">STDEV(B509:AG509)</f>
        <v>3.5478388271561146E-3</v>
      </c>
      <c r="AJ509" s="72">
        <f t="shared" si="933"/>
        <v>3.8880967922505989</v>
      </c>
      <c r="AK509" s="72">
        <f t="shared" ref="AK509" si="1015">AVERAGE(B509:AG509)</f>
        <v>3.893418550491333</v>
      </c>
      <c r="AL509" s="72">
        <f t="shared" ref="AL509" si="1016">AK509+1.5*AI509</f>
        <v>3.8987403087320671</v>
      </c>
      <c r="AM509" s="72">
        <f>AK509-AK512</f>
        <v>2.2901804216446386E-2</v>
      </c>
      <c r="AP509" s="102">
        <f t="shared" ref="AP509" si="1017">AI509/AK509</f>
        <v>9.112400275352858E-4</v>
      </c>
      <c r="AQ509" s="72">
        <f t="shared" ref="AQ509" si="1018">MAX(B509:AG511)-MIN(B509:AG511)</f>
        <v>1.1999845504760742E-2</v>
      </c>
    </row>
    <row r="510" spans="1:43">
      <c r="A510" s="14" t="str">
        <f>'data organization'!S511</f>
        <v>508:18:3.16:LO</v>
      </c>
      <c r="B510">
        <v>3.8919990062713623</v>
      </c>
      <c r="C510">
        <v>3.8919990062713623</v>
      </c>
      <c r="D510">
        <v>3.8919990062713623</v>
      </c>
      <c r="E510">
        <v>3.8919990062713623</v>
      </c>
      <c r="F510">
        <v>3.8919990062713623</v>
      </c>
      <c r="G510">
        <v>3.8919990062713623</v>
      </c>
      <c r="H510">
        <v>3.8919990062713623</v>
      </c>
      <c r="I510">
        <v>3.8919990062713623</v>
      </c>
      <c r="J510">
        <v>3.8919990062713623</v>
      </c>
      <c r="K510">
        <v>3.8919990062713623</v>
      </c>
      <c r="L510">
        <v>3.8919990062713623</v>
      </c>
      <c r="M510">
        <v>3.8919990062713623</v>
      </c>
      <c r="N510">
        <v>3.8919990062713623</v>
      </c>
      <c r="O510">
        <v>3.8919990062713623</v>
      </c>
      <c r="P510">
        <v>3.8919990062713623</v>
      </c>
      <c r="Q510">
        <v>3.8919990062713623</v>
      </c>
      <c r="R510">
        <v>3.8900001049041748</v>
      </c>
      <c r="S510">
        <v>3.9019999504089355</v>
      </c>
      <c r="T510">
        <v>3.9019999504089355</v>
      </c>
      <c r="U510">
        <v>3.8919990062713623</v>
      </c>
      <c r="V510">
        <v>3.8919990062713623</v>
      </c>
      <c r="W510">
        <v>3.8919990062713623</v>
      </c>
      <c r="X510">
        <v>3.9019999504089355</v>
      </c>
      <c r="Y510"/>
      <c r="Z510">
        <v>3.8919990062713623</v>
      </c>
      <c r="AA510">
        <v>3.8919990062713623</v>
      </c>
      <c r="AB510">
        <v>3.8919990062713623</v>
      </c>
      <c r="AC510">
        <v>3.8919990062713623</v>
      </c>
      <c r="AD510">
        <v>3.8919990062713623</v>
      </c>
      <c r="AE510">
        <v>3.8919990062713623</v>
      </c>
      <c r="AF510">
        <v>3.9019999504089355</v>
      </c>
      <c r="AG510">
        <v>3.8980000019073486</v>
      </c>
      <c r="AH510" s="97"/>
      <c r="AI510" s="72"/>
      <c r="AJ510" s="72"/>
      <c r="AK510" s="72"/>
      <c r="AL510" s="72"/>
      <c r="AM510" s="72"/>
      <c r="AP510" s="102"/>
      <c r="AQ510" s="72"/>
    </row>
    <row r="511" spans="1:43">
      <c r="A511" s="14" t="str">
        <f>'data organization'!S512</f>
        <v>509:18:3.16:HS</v>
      </c>
      <c r="B511">
        <v>3.8919990062713623</v>
      </c>
      <c r="C511">
        <v>3.8919990062713623</v>
      </c>
      <c r="D511">
        <v>3.8919990062713623</v>
      </c>
      <c r="E511">
        <v>3.8919990062713623</v>
      </c>
      <c r="F511">
        <v>3.8919990062713623</v>
      </c>
      <c r="G511">
        <v>3.8919990062713623</v>
      </c>
      <c r="H511">
        <v>3.8919990062713623</v>
      </c>
      <c r="I511">
        <v>3.8919990062713623</v>
      </c>
      <c r="J511">
        <v>3.8919990062713623</v>
      </c>
      <c r="K511">
        <v>3.8919990062713623</v>
      </c>
      <c r="L511">
        <v>3.8919990062713623</v>
      </c>
      <c r="M511">
        <v>3.8919990062713623</v>
      </c>
      <c r="N511">
        <v>3.8919990062713623</v>
      </c>
      <c r="O511">
        <v>3.8919990062713623</v>
      </c>
      <c r="P511">
        <v>3.8919990062713623</v>
      </c>
      <c r="Q511">
        <v>3.8919990062713623</v>
      </c>
      <c r="R511">
        <v>3.8900001049041748</v>
      </c>
      <c r="S511">
        <v>3.9019999504089355</v>
      </c>
      <c r="T511">
        <v>3.9019999504089355</v>
      </c>
      <c r="U511">
        <v>3.8919990062713623</v>
      </c>
      <c r="V511">
        <v>3.8919990062713623</v>
      </c>
      <c r="W511">
        <v>3.8919990062713623</v>
      </c>
      <c r="X511">
        <v>3.9019999504089355</v>
      </c>
      <c r="Y511"/>
      <c r="Z511">
        <v>3.8919990062713623</v>
      </c>
      <c r="AA511">
        <v>3.8919990062713623</v>
      </c>
      <c r="AB511">
        <v>3.8919990062713623</v>
      </c>
      <c r="AC511">
        <v>3.8919990062713623</v>
      </c>
      <c r="AD511">
        <v>3.8919990062713623</v>
      </c>
      <c r="AE511">
        <v>3.8919990062713623</v>
      </c>
      <c r="AF511">
        <v>3.9019999504089355</v>
      </c>
      <c r="AG511">
        <v>3.8980000019073486</v>
      </c>
      <c r="AH511" s="97"/>
      <c r="AI511" s="72"/>
      <c r="AJ511" s="72"/>
      <c r="AK511" s="72"/>
      <c r="AL511" s="72"/>
      <c r="AM511" s="72"/>
      <c r="AP511" s="102"/>
      <c r="AQ511" s="72"/>
    </row>
    <row r="512" spans="1:43">
      <c r="A512" s="14" t="str">
        <f>'data organization'!S513</f>
        <v>510:18:3.14:HI</v>
      </c>
      <c r="B512">
        <v>3.8720009326934814</v>
      </c>
      <c r="C512">
        <v>3.8720009326934814</v>
      </c>
      <c r="D512">
        <v>3.8720009326934814</v>
      </c>
      <c r="E512">
        <v>3.8720009326934814</v>
      </c>
      <c r="F512">
        <v>3.8619999885559082</v>
      </c>
      <c r="G512">
        <v>3.8720009326934814</v>
      </c>
      <c r="H512">
        <v>3.8720009326934814</v>
      </c>
      <c r="I512">
        <v>3.8619999885559082</v>
      </c>
      <c r="J512">
        <v>3.8720009326934814</v>
      </c>
      <c r="K512">
        <v>3.8715007305145264</v>
      </c>
      <c r="L512">
        <v>3.8720009326934814</v>
      </c>
      <c r="M512">
        <v>3.8720009326934814</v>
      </c>
      <c r="N512">
        <v>3.8619999885559082</v>
      </c>
      <c r="O512">
        <v>3.8619999885559082</v>
      </c>
      <c r="P512">
        <v>3.8619999885559082</v>
      </c>
      <c r="Q512">
        <v>3.8619999885559082</v>
      </c>
      <c r="R512">
        <v>3.8619999885559082</v>
      </c>
      <c r="S512">
        <v>3.8820006847381592</v>
      </c>
      <c r="T512">
        <v>3.8820006847381592</v>
      </c>
      <c r="U512">
        <v>3.864499568939209</v>
      </c>
      <c r="V512">
        <v>3.8720009326934814</v>
      </c>
      <c r="W512">
        <v>3.8720009326934814</v>
      </c>
      <c r="X512">
        <v>3.8830001354217529</v>
      </c>
      <c r="Y512"/>
      <c r="Z512">
        <v>3.8720009326934814</v>
      </c>
      <c r="AA512">
        <v>3.8720009326934814</v>
      </c>
      <c r="AB512">
        <v>3.8720009326934814</v>
      </c>
      <c r="AC512">
        <v>3.8720009326934814</v>
      </c>
      <c r="AD512">
        <v>3.8720009326934814</v>
      </c>
      <c r="AE512">
        <v>3.8720009326934814</v>
      </c>
      <c r="AF512">
        <v>3.8730006217956543</v>
      </c>
      <c r="AG512">
        <v>3.8720009326934814</v>
      </c>
      <c r="AH512" s="97">
        <f t="shared" si="938"/>
        <v>3.1399999999999997</v>
      </c>
      <c r="AI512" s="72">
        <f t="shared" ref="AI512" si="1019">STDEV(B512:AG512)</f>
        <v>5.8032682679190224E-3</v>
      </c>
      <c r="AJ512" s="72">
        <f t="shared" si="933"/>
        <v>3.8618118438730082</v>
      </c>
      <c r="AK512" s="72">
        <f t="shared" ref="AK512" si="1020">AVERAGE(B512:AG512)</f>
        <v>3.8705167462748866</v>
      </c>
      <c r="AL512" s="72">
        <f t="shared" ref="AL512" si="1021">AK512+1.5*AI512</f>
        <v>3.879221648676765</v>
      </c>
      <c r="AM512" s="72">
        <f>AK512-AK515</f>
        <v>2.3936210140105274E-2</v>
      </c>
      <c r="AP512" s="102">
        <f t="shared" ref="AP512" si="1022">AI512/AK512</f>
        <v>1.4993523212383153E-3</v>
      </c>
      <c r="AQ512" s="72">
        <f t="shared" ref="AQ512" si="1023">MAX(B512:AG514)-MIN(B512:AG514)</f>
        <v>2.1000146865844727E-2</v>
      </c>
    </row>
    <row r="513" spans="1:43">
      <c r="A513" s="14" t="str">
        <f>'data organization'!S514</f>
        <v>511:18:3.14:LO</v>
      </c>
      <c r="B513">
        <v>3.8720009326934814</v>
      </c>
      <c r="C513">
        <v>3.8720009326934814</v>
      </c>
      <c r="D513">
        <v>3.8720009326934814</v>
      </c>
      <c r="E513">
        <v>3.8720009326934814</v>
      </c>
      <c r="F513">
        <v>3.8619999885559082</v>
      </c>
      <c r="G513">
        <v>3.8720009326934814</v>
      </c>
      <c r="H513">
        <v>3.8720009326934814</v>
      </c>
      <c r="I513">
        <v>3.8619999885559082</v>
      </c>
      <c r="J513">
        <v>3.8720009326934814</v>
      </c>
      <c r="K513">
        <v>3.8715007305145264</v>
      </c>
      <c r="L513">
        <v>3.8720009326934814</v>
      </c>
      <c r="M513">
        <v>3.8720009326934814</v>
      </c>
      <c r="N513">
        <v>3.8619999885559082</v>
      </c>
      <c r="O513">
        <v>3.8619999885559082</v>
      </c>
      <c r="P513">
        <v>3.8619999885559082</v>
      </c>
      <c r="Q513">
        <v>3.8619999885559082</v>
      </c>
      <c r="R513">
        <v>3.8619999885559082</v>
      </c>
      <c r="S513">
        <v>3.8820006847381592</v>
      </c>
      <c r="T513">
        <v>3.8820006847381592</v>
      </c>
      <c r="U513">
        <v>3.864499568939209</v>
      </c>
      <c r="V513">
        <v>3.8720009326934814</v>
      </c>
      <c r="W513">
        <v>3.8720009326934814</v>
      </c>
      <c r="X513">
        <v>3.8830001354217529</v>
      </c>
      <c r="Y513"/>
      <c r="Z513">
        <v>3.8720009326934814</v>
      </c>
      <c r="AA513">
        <v>3.8720009326934814</v>
      </c>
      <c r="AB513">
        <v>3.8720009326934814</v>
      </c>
      <c r="AC513">
        <v>3.8720009326934814</v>
      </c>
      <c r="AD513">
        <v>3.8720009326934814</v>
      </c>
      <c r="AE513">
        <v>3.8720009326934814</v>
      </c>
      <c r="AF513">
        <v>3.8730006217956543</v>
      </c>
      <c r="AG513">
        <v>3.8720009326934814</v>
      </c>
      <c r="AH513" s="97"/>
      <c r="AI513" s="72"/>
      <c r="AJ513" s="72"/>
      <c r="AK513" s="72"/>
      <c r="AL513" s="72"/>
      <c r="AM513" s="72"/>
      <c r="AP513" s="102"/>
      <c r="AQ513" s="72"/>
    </row>
    <row r="514" spans="1:43">
      <c r="A514" s="14" t="str">
        <f>'data organization'!S515</f>
        <v>512:18:3.14:HS</v>
      </c>
      <c r="B514">
        <v>3.8720009326934814</v>
      </c>
      <c r="C514">
        <v>3.8720009326934814</v>
      </c>
      <c r="D514">
        <v>3.8720009326934814</v>
      </c>
      <c r="E514">
        <v>3.8720009326934814</v>
      </c>
      <c r="F514">
        <v>3.8619999885559082</v>
      </c>
      <c r="G514">
        <v>3.8720009326934814</v>
      </c>
      <c r="H514">
        <v>3.8720009326934814</v>
      </c>
      <c r="I514">
        <v>3.8619999885559082</v>
      </c>
      <c r="J514">
        <v>3.8720009326934814</v>
      </c>
      <c r="K514">
        <v>3.8715007305145264</v>
      </c>
      <c r="L514">
        <v>3.8720009326934814</v>
      </c>
      <c r="M514">
        <v>3.8720009326934814</v>
      </c>
      <c r="N514">
        <v>3.8619999885559082</v>
      </c>
      <c r="O514">
        <v>3.8619999885559082</v>
      </c>
      <c r="P514">
        <v>3.8619999885559082</v>
      </c>
      <c r="Q514">
        <v>3.8619999885559082</v>
      </c>
      <c r="R514">
        <v>3.8619999885559082</v>
      </c>
      <c r="S514">
        <v>3.8820006847381592</v>
      </c>
      <c r="T514">
        <v>3.8820006847381592</v>
      </c>
      <c r="U514">
        <v>3.864499568939209</v>
      </c>
      <c r="V514">
        <v>3.8720009326934814</v>
      </c>
      <c r="W514">
        <v>3.8720009326934814</v>
      </c>
      <c r="X514">
        <v>3.8830001354217529</v>
      </c>
      <c r="Y514"/>
      <c r="Z514">
        <v>3.8720009326934814</v>
      </c>
      <c r="AA514">
        <v>3.8720009326934814</v>
      </c>
      <c r="AB514">
        <v>3.8720009326934814</v>
      </c>
      <c r="AC514">
        <v>3.8720009326934814</v>
      </c>
      <c r="AD514">
        <v>3.8720009326934814</v>
      </c>
      <c r="AE514">
        <v>3.8720009326934814</v>
      </c>
      <c r="AF514">
        <v>3.8730006217956543</v>
      </c>
      <c r="AG514">
        <v>3.8720009326934814</v>
      </c>
      <c r="AH514" s="97"/>
      <c r="AI514" s="72"/>
      <c r="AJ514" s="72"/>
      <c r="AK514" s="72"/>
      <c r="AL514" s="72"/>
      <c r="AM514" s="72"/>
      <c r="AP514" s="102"/>
      <c r="AQ514" s="72"/>
    </row>
    <row r="515" spans="1:43">
      <c r="A515" s="14" t="str">
        <f>'data organization'!S516</f>
        <v>513:18:3.12:HI</v>
      </c>
      <c r="B515">
        <v>3.8519999980926514</v>
      </c>
      <c r="C515">
        <v>3.8419997692108154</v>
      </c>
      <c r="D515">
        <v>3.8419997692108154</v>
      </c>
      <c r="E515">
        <v>3.8519999980926514</v>
      </c>
      <c r="F515">
        <v>3.8419997692108154</v>
      </c>
      <c r="G515">
        <v>3.8445003032684326</v>
      </c>
      <c r="H515">
        <v>3.8419997692108154</v>
      </c>
      <c r="I515">
        <v>3.8419997692108154</v>
      </c>
      <c r="J515">
        <v>3.8465003967285156</v>
      </c>
      <c r="K515">
        <v>3.8419997692108154</v>
      </c>
      <c r="L515">
        <v>3.8419997692108154</v>
      </c>
      <c r="M515">
        <v>3.8519999980926514</v>
      </c>
      <c r="N515">
        <v>3.8419997692108154</v>
      </c>
      <c r="O515">
        <v>3.8419997692108154</v>
      </c>
      <c r="P515">
        <v>3.8419997692108154</v>
      </c>
      <c r="Q515">
        <v>3.8419997692108154</v>
      </c>
      <c r="R515">
        <v>3.8419997692108154</v>
      </c>
      <c r="S515">
        <v>3.8534998893737793</v>
      </c>
      <c r="T515">
        <v>3.8559997081756592</v>
      </c>
      <c r="U515">
        <v>3.8419997692108154</v>
      </c>
      <c r="V515">
        <v>3.8419997692108154</v>
      </c>
      <c r="W515">
        <v>3.8519999980926514</v>
      </c>
      <c r="X515">
        <v>3.8519999980926514</v>
      </c>
      <c r="Y515"/>
      <c r="Z515">
        <v>3.8419997692108154</v>
      </c>
      <c r="AA515">
        <v>3.8445000648498535</v>
      </c>
      <c r="AB515">
        <v>3.8489997386932373</v>
      </c>
      <c r="AC515">
        <v>3.8519999980926514</v>
      </c>
      <c r="AD515">
        <v>3.8519999980926514</v>
      </c>
      <c r="AE515">
        <v>3.8519999980926514</v>
      </c>
      <c r="AF515">
        <v>3.8519999980926514</v>
      </c>
      <c r="AG515">
        <v>3.8519999980926514</v>
      </c>
      <c r="AH515" s="97">
        <f t="shared" si="938"/>
        <v>3.1199999999999997</v>
      </c>
      <c r="AI515" s="72">
        <f t="shared" ref="AI515" si="1024">STDEV(B515:AG515)</f>
        <v>5.0317989075283854E-3</v>
      </c>
      <c r="AJ515" s="72">
        <f t="shared" si="933"/>
        <v>3.8390328377734888</v>
      </c>
      <c r="AK515" s="72">
        <f t="shared" ref="AK515" si="1025">AVERAGE(B515:AG515)</f>
        <v>3.8465805361347813</v>
      </c>
      <c r="AL515" s="72">
        <f t="shared" ref="AL515" si="1026">AK515+1.5*AI515</f>
        <v>3.8541282344960739</v>
      </c>
      <c r="AM515" s="72">
        <f>AK515-AK518</f>
        <v>2.3935902503228856E-2</v>
      </c>
      <c r="AP515" s="102">
        <f t="shared" ref="AP515" si="1027">AI515/AK515</f>
        <v>1.3081225936282007E-3</v>
      </c>
      <c r="AQ515" s="72">
        <f t="shared" ref="AQ515" si="1028">MAX(B515:AG517)-MIN(B515:AG517)</f>
        <v>1.399993896484375E-2</v>
      </c>
    </row>
    <row r="516" spans="1:43">
      <c r="A516" s="14" t="str">
        <f>'data organization'!S517</f>
        <v>514:18:3.12:LO</v>
      </c>
      <c r="B516">
        <v>3.8519999980926514</v>
      </c>
      <c r="C516">
        <v>3.8419997692108154</v>
      </c>
      <c r="D516">
        <v>3.8419997692108154</v>
      </c>
      <c r="E516">
        <v>3.8519999980926514</v>
      </c>
      <c r="F516">
        <v>3.8419997692108154</v>
      </c>
      <c r="G516">
        <v>3.8445003032684326</v>
      </c>
      <c r="H516">
        <v>3.8419997692108154</v>
      </c>
      <c r="I516">
        <v>3.8419997692108154</v>
      </c>
      <c r="J516">
        <v>3.8465003967285156</v>
      </c>
      <c r="K516">
        <v>3.8419997692108154</v>
      </c>
      <c r="L516">
        <v>3.8419997692108154</v>
      </c>
      <c r="M516">
        <v>3.8519999980926514</v>
      </c>
      <c r="N516">
        <v>3.8419997692108154</v>
      </c>
      <c r="O516">
        <v>3.8419997692108154</v>
      </c>
      <c r="P516">
        <v>3.8419997692108154</v>
      </c>
      <c r="Q516">
        <v>3.8419997692108154</v>
      </c>
      <c r="R516">
        <v>3.8419997692108154</v>
      </c>
      <c r="S516">
        <v>3.8534998893737793</v>
      </c>
      <c r="T516">
        <v>3.8559997081756592</v>
      </c>
      <c r="U516">
        <v>3.8419997692108154</v>
      </c>
      <c r="V516">
        <v>3.8419997692108154</v>
      </c>
      <c r="W516">
        <v>3.8519999980926514</v>
      </c>
      <c r="X516">
        <v>3.8519999980926514</v>
      </c>
      <c r="Y516"/>
      <c r="Z516">
        <v>3.8419997692108154</v>
      </c>
      <c r="AA516">
        <v>3.8445000648498535</v>
      </c>
      <c r="AB516">
        <v>3.8489997386932373</v>
      </c>
      <c r="AC516">
        <v>3.8519999980926514</v>
      </c>
      <c r="AD516">
        <v>3.8519999980926514</v>
      </c>
      <c r="AE516">
        <v>3.8519999980926514</v>
      </c>
      <c r="AF516">
        <v>3.8519999980926514</v>
      </c>
      <c r="AG516">
        <v>3.8519999980926514</v>
      </c>
      <c r="AH516" s="97"/>
      <c r="AI516" s="72"/>
      <c r="AJ516" s="72"/>
      <c r="AK516" s="72"/>
      <c r="AL516" s="72"/>
      <c r="AM516" s="72"/>
      <c r="AP516" s="102"/>
      <c r="AQ516" s="72"/>
    </row>
    <row r="517" spans="1:43">
      <c r="A517" s="14" t="str">
        <f>'data organization'!S518</f>
        <v>515:18:3.12:HS</v>
      </c>
      <c r="B517">
        <v>3.8519999980926514</v>
      </c>
      <c r="C517">
        <v>3.8419997692108154</v>
      </c>
      <c r="D517">
        <v>3.8419997692108154</v>
      </c>
      <c r="E517">
        <v>3.8519999980926514</v>
      </c>
      <c r="F517">
        <v>3.8419997692108154</v>
      </c>
      <c r="G517">
        <v>3.8445003032684326</v>
      </c>
      <c r="H517">
        <v>3.8419997692108154</v>
      </c>
      <c r="I517">
        <v>3.8419997692108154</v>
      </c>
      <c r="J517">
        <v>3.8465003967285156</v>
      </c>
      <c r="K517">
        <v>3.8419997692108154</v>
      </c>
      <c r="L517">
        <v>3.8419997692108154</v>
      </c>
      <c r="M517">
        <v>3.8519999980926514</v>
      </c>
      <c r="N517">
        <v>3.8419997692108154</v>
      </c>
      <c r="O517">
        <v>3.8419997692108154</v>
      </c>
      <c r="P517">
        <v>3.8419997692108154</v>
      </c>
      <c r="Q517">
        <v>3.8419997692108154</v>
      </c>
      <c r="R517">
        <v>3.8419997692108154</v>
      </c>
      <c r="S517">
        <v>3.8534998893737793</v>
      </c>
      <c r="T517">
        <v>3.8559997081756592</v>
      </c>
      <c r="U517">
        <v>3.8419997692108154</v>
      </c>
      <c r="V517">
        <v>3.8419997692108154</v>
      </c>
      <c r="W517">
        <v>3.8519999980926514</v>
      </c>
      <c r="X517">
        <v>3.8519999980926514</v>
      </c>
      <c r="Y517"/>
      <c r="Z517">
        <v>3.8419997692108154</v>
      </c>
      <c r="AA517">
        <v>3.8445000648498535</v>
      </c>
      <c r="AB517">
        <v>3.8489997386932373</v>
      </c>
      <c r="AC517">
        <v>3.8519999980926514</v>
      </c>
      <c r="AD517">
        <v>3.8519999980926514</v>
      </c>
      <c r="AE517">
        <v>3.8519999980926514</v>
      </c>
      <c r="AF517">
        <v>3.8519999980926514</v>
      </c>
      <c r="AG517">
        <v>3.8519999980926514</v>
      </c>
      <c r="AH517" s="97"/>
      <c r="AI517" s="72"/>
      <c r="AJ517" s="72"/>
      <c r="AK517" s="72"/>
      <c r="AL517" s="72"/>
      <c r="AM517" s="72"/>
      <c r="AP517" s="102"/>
      <c r="AQ517" s="72"/>
    </row>
    <row r="518" spans="1:43">
      <c r="A518" s="14" t="str">
        <f>'data organization'!S519</f>
        <v>516:18:3.1:HI</v>
      </c>
      <c r="B518">
        <v>3.8219993114471436</v>
      </c>
      <c r="C518">
        <v>3.8219993114471436</v>
      </c>
      <c r="D518">
        <v>3.8219993114471436</v>
      </c>
      <c r="E518">
        <v>3.8219993114471436</v>
      </c>
      <c r="F518">
        <v>3.8219993114471436</v>
      </c>
      <c r="G518">
        <v>3.8219993114471436</v>
      </c>
      <c r="H518">
        <v>3.8219993114471436</v>
      </c>
      <c r="I518">
        <v>3.8194994926452637</v>
      </c>
      <c r="J518">
        <v>3.8219993114471436</v>
      </c>
      <c r="K518">
        <v>3.8219993114471436</v>
      </c>
      <c r="L518">
        <v>3.8219993114471436</v>
      </c>
      <c r="M518">
        <v>3.8219993114471436</v>
      </c>
      <c r="N518">
        <v>3.8219993114471436</v>
      </c>
      <c r="O518">
        <v>3.8219993114471436</v>
      </c>
      <c r="P518">
        <v>3.8219993114471436</v>
      </c>
      <c r="Q518">
        <v>3.8119995594024658</v>
      </c>
      <c r="R518">
        <v>3.8119995594024658</v>
      </c>
      <c r="S518">
        <v>3.8320002555847168</v>
      </c>
      <c r="T518">
        <v>3.8335003852844238</v>
      </c>
      <c r="U518">
        <v>3.8219993114471436</v>
      </c>
      <c r="V518">
        <v>3.8219993114471436</v>
      </c>
      <c r="W518">
        <v>3.8219993114471436</v>
      </c>
      <c r="X518">
        <v>3.833000659942627</v>
      </c>
      <c r="Y518"/>
      <c r="Z518">
        <v>3.8219993114471436</v>
      </c>
      <c r="AA518">
        <v>3.8219993114471436</v>
      </c>
      <c r="AB518">
        <v>3.8219993114471436</v>
      </c>
      <c r="AC518">
        <v>3.8219993114471436</v>
      </c>
      <c r="AD518">
        <v>3.8219993114471436</v>
      </c>
      <c r="AE518">
        <v>3.8219993114471436</v>
      </c>
      <c r="AF518">
        <v>3.8320002555847168</v>
      </c>
      <c r="AG518">
        <v>3.8219993114471436</v>
      </c>
      <c r="AH518" s="97">
        <f t="shared" si="938"/>
        <v>3.0999999999999996</v>
      </c>
      <c r="AI518" s="72">
        <f t="shared" ref="AI518" si="1029">STDEV(B518:AG518)</f>
        <v>4.6428139778776287E-3</v>
      </c>
      <c r="AJ518" s="72">
        <f t="shared" si="933"/>
        <v>3.8156804126647361</v>
      </c>
      <c r="AK518" s="72">
        <f t="shared" ref="AK518" si="1030">AVERAGE(B518:AG518)</f>
        <v>3.8226446336315525</v>
      </c>
      <c r="AL518" s="72">
        <f t="shared" ref="AL518" si="1031">AK518+1.5*AI518</f>
        <v>3.8296088545983689</v>
      </c>
      <c r="AM518" s="72">
        <f>AK518-AK521</f>
        <v>2.5611685168358544E-2</v>
      </c>
      <c r="AP518" s="102">
        <f t="shared" ref="AP518" si="1032">AI518/AK518</f>
        <v>1.2145554773860595E-3</v>
      </c>
      <c r="AQ518" s="72">
        <f t="shared" ref="AQ518" si="1033">MAX(B518:AG520)-MIN(B518:AG520)</f>
        <v>2.1500825881958008E-2</v>
      </c>
    </row>
    <row r="519" spans="1:43">
      <c r="A519" s="14" t="str">
        <f>'data organization'!S520</f>
        <v>517:18:3.1:LO</v>
      </c>
      <c r="B519">
        <v>3.8219993114471436</v>
      </c>
      <c r="C519">
        <v>3.8219993114471436</v>
      </c>
      <c r="D519">
        <v>3.8219993114471436</v>
      </c>
      <c r="E519">
        <v>3.8219993114471436</v>
      </c>
      <c r="F519">
        <v>3.8219993114471436</v>
      </c>
      <c r="G519">
        <v>3.8219993114471436</v>
      </c>
      <c r="H519">
        <v>3.8219993114471436</v>
      </c>
      <c r="I519">
        <v>3.8194994926452637</v>
      </c>
      <c r="J519">
        <v>3.8219993114471436</v>
      </c>
      <c r="K519">
        <v>3.8219993114471436</v>
      </c>
      <c r="L519">
        <v>3.8219993114471436</v>
      </c>
      <c r="M519">
        <v>3.8219993114471436</v>
      </c>
      <c r="N519">
        <v>3.8219993114471436</v>
      </c>
      <c r="O519">
        <v>3.8219993114471436</v>
      </c>
      <c r="P519">
        <v>3.8219993114471436</v>
      </c>
      <c r="Q519">
        <v>3.8119995594024658</v>
      </c>
      <c r="R519">
        <v>3.8119995594024658</v>
      </c>
      <c r="S519">
        <v>3.8320002555847168</v>
      </c>
      <c r="T519">
        <v>3.8335003852844238</v>
      </c>
      <c r="U519">
        <v>3.8219993114471436</v>
      </c>
      <c r="V519">
        <v>3.8219993114471436</v>
      </c>
      <c r="W519">
        <v>3.8219993114471436</v>
      </c>
      <c r="X519">
        <v>3.833000659942627</v>
      </c>
      <c r="Y519"/>
      <c r="Z519">
        <v>3.8219993114471436</v>
      </c>
      <c r="AA519">
        <v>3.8219993114471436</v>
      </c>
      <c r="AB519">
        <v>3.8219993114471436</v>
      </c>
      <c r="AC519">
        <v>3.8219993114471436</v>
      </c>
      <c r="AD519">
        <v>3.8219993114471436</v>
      </c>
      <c r="AE519">
        <v>3.8219993114471436</v>
      </c>
      <c r="AF519">
        <v>3.8320002555847168</v>
      </c>
      <c r="AG519">
        <v>3.8219993114471436</v>
      </c>
      <c r="AH519" s="97"/>
      <c r="AI519" s="72"/>
      <c r="AJ519" s="72"/>
      <c r="AK519" s="72"/>
      <c r="AL519" s="72"/>
      <c r="AM519" s="72"/>
      <c r="AP519" s="102"/>
      <c r="AQ519" s="72"/>
    </row>
    <row r="520" spans="1:43">
      <c r="A520" s="14" t="str">
        <f>'data organization'!S521</f>
        <v>518:18:3.1:HS</v>
      </c>
      <c r="B520">
        <v>3.8219993114471436</v>
      </c>
      <c r="C520">
        <v>3.8219993114471436</v>
      </c>
      <c r="D520">
        <v>3.8219993114471436</v>
      </c>
      <c r="E520">
        <v>3.8219993114471436</v>
      </c>
      <c r="F520">
        <v>3.8219993114471436</v>
      </c>
      <c r="G520">
        <v>3.8219993114471436</v>
      </c>
      <c r="H520">
        <v>3.8219993114471436</v>
      </c>
      <c r="I520">
        <v>3.8194994926452637</v>
      </c>
      <c r="J520">
        <v>3.8219993114471436</v>
      </c>
      <c r="K520">
        <v>3.8219993114471436</v>
      </c>
      <c r="L520">
        <v>3.8219993114471436</v>
      </c>
      <c r="M520">
        <v>3.8219993114471436</v>
      </c>
      <c r="N520">
        <v>3.8219993114471436</v>
      </c>
      <c r="O520">
        <v>3.8219993114471436</v>
      </c>
      <c r="P520">
        <v>3.8219993114471436</v>
      </c>
      <c r="Q520">
        <v>3.8119995594024658</v>
      </c>
      <c r="R520">
        <v>3.8119995594024658</v>
      </c>
      <c r="S520">
        <v>3.8320002555847168</v>
      </c>
      <c r="T520">
        <v>3.8335003852844238</v>
      </c>
      <c r="U520">
        <v>3.8219993114471436</v>
      </c>
      <c r="V520">
        <v>3.8219993114471436</v>
      </c>
      <c r="W520">
        <v>3.8219993114471436</v>
      </c>
      <c r="X520">
        <v>3.833000659942627</v>
      </c>
      <c r="Y520"/>
      <c r="Z520">
        <v>3.8219993114471436</v>
      </c>
      <c r="AA520">
        <v>3.8219993114471436</v>
      </c>
      <c r="AB520">
        <v>3.8219993114471436</v>
      </c>
      <c r="AC520">
        <v>3.8219993114471436</v>
      </c>
      <c r="AD520">
        <v>3.8219993114471436</v>
      </c>
      <c r="AE520">
        <v>3.8219993114471436</v>
      </c>
      <c r="AF520">
        <v>3.8320002555847168</v>
      </c>
      <c r="AG520">
        <v>3.8219993114471436</v>
      </c>
      <c r="AH520" s="97"/>
      <c r="AI520" s="72"/>
      <c r="AJ520" s="72"/>
      <c r="AK520" s="72"/>
      <c r="AL520" s="72"/>
      <c r="AM520" s="72"/>
      <c r="AP520" s="102"/>
      <c r="AQ520" s="72"/>
    </row>
    <row r="521" spans="1:43">
      <c r="A521" s="14" t="str">
        <f>'data organization'!S522</f>
        <v>519:18:3.08:HI</v>
      </c>
      <c r="B521">
        <v>3.8020012378692627</v>
      </c>
      <c r="C521">
        <v>3.7920002937316895</v>
      </c>
      <c r="D521">
        <v>3.7920002937316895</v>
      </c>
      <c r="E521">
        <v>3.8020012378692627</v>
      </c>
      <c r="F521">
        <v>3.7920002937316895</v>
      </c>
      <c r="G521">
        <v>3.7970004081726074</v>
      </c>
      <c r="H521">
        <v>3.7945003509521484</v>
      </c>
      <c r="I521">
        <v>3.7920002937316895</v>
      </c>
      <c r="J521">
        <v>3.7995009422302246</v>
      </c>
      <c r="K521">
        <v>3.7920002937316895</v>
      </c>
      <c r="L521">
        <v>3.7930004596710205</v>
      </c>
      <c r="M521">
        <v>3.8020012378692627</v>
      </c>
      <c r="N521">
        <v>3.7920002937316895</v>
      </c>
      <c r="O521">
        <v>3.7920002937316895</v>
      </c>
      <c r="P521">
        <v>3.7920002937316895</v>
      </c>
      <c r="Q521">
        <v>3.7920002937316895</v>
      </c>
      <c r="R521">
        <v>3.7920002937316895</v>
      </c>
      <c r="S521">
        <v>3.8050010204315186</v>
      </c>
      <c r="T521">
        <v>3.8040003776550293</v>
      </c>
      <c r="U521">
        <v>3.7920002937316895</v>
      </c>
      <c r="V521">
        <v>3.7920002937316895</v>
      </c>
      <c r="W521">
        <v>3.8020012378692627</v>
      </c>
      <c r="X521">
        <v>3.8020012378692627</v>
      </c>
      <c r="Y521"/>
      <c r="Z521">
        <v>3.7920002937316895</v>
      </c>
      <c r="AA521">
        <v>3.7995007038116455</v>
      </c>
      <c r="AB521">
        <v>3.7995009422302246</v>
      </c>
      <c r="AC521">
        <v>3.8020012378692627</v>
      </c>
      <c r="AD521">
        <v>3.8020012378692627</v>
      </c>
      <c r="AE521">
        <v>3.8020012378692627</v>
      </c>
      <c r="AF521">
        <v>3.8020012378692627</v>
      </c>
      <c r="AG521">
        <v>3.8020012378692627</v>
      </c>
      <c r="AH521" s="97">
        <f t="shared" si="938"/>
        <v>3.0799999999999996</v>
      </c>
      <c r="AI521" s="72">
        <f t="shared" ref="AI521" si="1034">STDEV(B521:AG521)</f>
        <v>4.9297771818329478E-3</v>
      </c>
      <c r="AJ521" s="72">
        <f t="shared" si="933"/>
        <v>3.7896382826904444</v>
      </c>
      <c r="AK521" s="72">
        <f t="shared" ref="AK521" si="1035">AVERAGE(B521:AG521)</f>
        <v>3.7970329484631939</v>
      </c>
      <c r="AL521" s="72">
        <f t="shared" ref="AL521" si="1036">AK521+1.5*AI521</f>
        <v>3.8044276142359434</v>
      </c>
      <c r="AM521" s="72">
        <f>AK521-AK524</f>
        <v>2.4661864003827638E-2</v>
      </c>
      <c r="AP521" s="102">
        <f t="shared" ref="AP521" si="1037">AI521/AK521</f>
        <v>1.2983235196387271E-3</v>
      </c>
      <c r="AQ521" s="72">
        <f t="shared" ref="AQ521" si="1038">MAX(B521:AG523)-MIN(B521:AG523)</f>
        <v>1.3000726699829102E-2</v>
      </c>
    </row>
    <row r="522" spans="1:43">
      <c r="A522" s="14" t="str">
        <f>'data organization'!S523</f>
        <v>520:18:3.08:LO</v>
      </c>
      <c r="B522">
        <v>3.8020012378692627</v>
      </c>
      <c r="C522">
        <v>3.7920002937316895</v>
      </c>
      <c r="D522">
        <v>3.7920002937316895</v>
      </c>
      <c r="E522">
        <v>3.8020012378692627</v>
      </c>
      <c r="F522">
        <v>3.7920002937316895</v>
      </c>
      <c r="G522">
        <v>3.7970004081726074</v>
      </c>
      <c r="H522">
        <v>3.7945003509521484</v>
      </c>
      <c r="I522">
        <v>3.7920002937316895</v>
      </c>
      <c r="J522">
        <v>3.7995009422302246</v>
      </c>
      <c r="K522">
        <v>3.7920002937316895</v>
      </c>
      <c r="L522">
        <v>3.7930004596710205</v>
      </c>
      <c r="M522">
        <v>3.8020012378692627</v>
      </c>
      <c r="N522">
        <v>3.7920002937316895</v>
      </c>
      <c r="O522">
        <v>3.7920002937316895</v>
      </c>
      <c r="P522">
        <v>3.7920002937316895</v>
      </c>
      <c r="Q522">
        <v>3.7920002937316895</v>
      </c>
      <c r="R522">
        <v>3.7920002937316895</v>
      </c>
      <c r="S522">
        <v>3.8050010204315186</v>
      </c>
      <c r="T522">
        <v>3.8040003776550293</v>
      </c>
      <c r="U522">
        <v>3.7920002937316895</v>
      </c>
      <c r="V522">
        <v>3.7920002937316895</v>
      </c>
      <c r="W522">
        <v>3.8020012378692627</v>
      </c>
      <c r="X522">
        <v>3.8020012378692627</v>
      </c>
      <c r="Y522"/>
      <c r="Z522">
        <v>3.7920002937316895</v>
      </c>
      <c r="AA522">
        <v>3.7995007038116455</v>
      </c>
      <c r="AB522">
        <v>3.7995009422302246</v>
      </c>
      <c r="AC522">
        <v>3.8020012378692627</v>
      </c>
      <c r="AD522">
        <v>3.8020012378692627</v>
      </c>
      <c r="AE522">
        <v>3.8020012378692627</v>
      </c>
      <c r="AF522">
        <v>3.8020012378692627</v>
      </c>
      <c r="AG522">
        <v>3.8020012378692627</v>
      </c>
      <c r="AH522" s="97"/>
      <c r="AI522" s="72"/>
      <c r="AJ522" s="72"/>
      <c r="AK522" s="72"/>
      <c r="AL522" s="72"/>
      <c r="AM522" s="72"/>
      <c r="AP522" s="102"/>
      <c r="AQ522" s="72"/>
    </row>
    <row r="523" spans="1:43">
      <c r="A523" s="14" t="str">
        <f>'data organization'!S524</f>
        <v>521:18:3.08:HS</v>
      </c>
      <c r="B523">
        <v>3.8020012378692627</v>
      </c>
      <c r="C523">
        <v>3.7920002937316895</v>
      </c>
      <c r="D523">
        <v>3.7920002937316895</v>
      </c>
      <c r="E523">
        <v>3.8020012378692627</v>
      </c>
      <c r="F523">
        <v>3.7920002937316895</v>
      </c>
      <c r="G523">
        <v>3.7970004081726074</v>
      </c>
      <c r="H523">
        <v>3.7945003509521484</v>
      </c>
      <c r="I523">
        <v>3.7920002937316895</v>
      </c>
      <c r="J523">
        <v>3.7995009422302246</v>
      </c>
      <c r="K523">
        <v>3.7920002937316895</v>
      </c>
      <c r="L523">
        <v>3.7930004596710205</v>
      </c>
      <c r="M523">
        <v>3.8020012378692627</v>
      </c>
      <c r="N523">
        <v>3.7920002937316895</v>
      </c>
      <c r="O523">
        <v>3.7920002937316895</v>
      </c>
      <c r="P523">
        <v>3.7920002937316895</v>
      </c>
      <c r="Q523">
        <v>3.7920002937316895</v>
      </c>
      <c r="R523">
        <v>3.7920002937316895</v>
      </c>
      <c r="S523">
        <v>3.8050010204315186</v>
      </c>
      <c r="T523">
        <v>3.8040003776550293</v>
      </c>
      <c r="U523">
        <v>3.7920002937316895</v>
      </c>
      <c r="V523">
        <v>3.7920002937316895</v>
      </c>
      <c r="W523">
        <v>3.8020012378692627</v>
      </c>
      <c r="X523">
        <v>3.8020012378692627</v>
      </c>
      <c r="Y523"/>
      <c r="Z523">
        <v>3.7920002937316895</v>
      </c>
      <c r="AA523">
        <v>3.7995007038116455</v>
      </c>
      <c r="AB523">
        <v>3.7995009422302246</v>
      </c>
      <c r="AC523">
        <v>3.8020012378692627</v>
      </c>
      <c r="AD523">
        <v>3.8020012378692627</v>
      </c>
      <c r="AE523">
        <v>3.8020012378692627</v>
      </c>
      <c r="AF523">
        <v>3.8020012378692627</v>
      </c>
      <c r="AG523">
        <v>3.8020012378692627</v>
      </c>
      <c r="AH523" s="97"/>
      <c r="AI523" s="72"/>
      <c r="AJ523" s="72"/>
      <c r="AK523" s="72"/>
      <c r="AL523" s="72"/>
      <c r="AM523" s="72"/>
      <c r="AP523" s="102"/>
      <c r="AQ523" s="72"/>
    </row>
    <row r="524" spans="1:43">
      <c r="A524" s="14" t="str">
        <f>'data organization'!S525</f>
        <v>522:18:3.06:HI</v>
      </c>
      <c r="B524">
        <v>3.7720000743865967</v>
      </c>
      <c r="C524">
        <v>3.7720000743865967</v>
      </c>
      <c r="D524">
        <v>3.7720000743865967</v>
      </c>
      <c r="E524">
        <v>3.7720000743865967</v>
      </c>
      <c r="F524">
        <v>3.7720000743865967</v>
      </c>
      <c r="G524">
        <v>3.7720000743865967</v>
      </c>
      <c r="H524">
        <v>3.7720000743865967</v>
      </c>
      <c r="I524">
        <v>3.7630009651184082</v>
      </c>
      <c r="J524">
        <v>3.7720000743865967</v>
      </c>
      <c r="K524">
        <v>3.7720000743865967</v>
      </c>
      <c r="L524">
        <v>3.7720000743865967</v>
      </c>
      <c r="M524">
        <v>3.7720000743865967</v>
      </c>
      <c r="N524">
        <v>3.7720000743865967</v>
      </c>
      <c r="O524">
        <v>3.7715001106262207</v>
      </c>
      <c r="P524">
        <v>3.7720000743865967</v>
      </c>
      <c r="Q524">
        <v>3.762000560760498</v>
      </c>
      <c r="R524">
        <v>3.762000560760498</v>
      </c>
      <c r="S524">
        <v>3.7820000648498535</v>
      </c>
      <c r="T524">
        <v>3.7839999198913574</v>
      </c>
      <c r="U524">
        <v>3.7720000743865967</v>
      </c>
      <c r="V524">
        <v>3.7720000743865967</v>
      </c>
      <c r="W524">
        <v>3.7720000743865967</v>
      </c>
      <c r="X524">
        <v>3.7839999198913574</v>
      </c>
      <c r="Y524"/>
      <c r="Z524">
        <v>3.7720000743865967</v>
      </c>
      <c r="AA524">
        <v>3.7720000743865967</v>
      </c>
      <c r="AB524">
        <v>3.7720000743865967</v>
      </c>
      <c r="AC524">
        <v>3.7720000743865967</v>
      </c>
      <c r="AD524">
        <v>3.7720000743865967</v>
      </c>
      <c r="AE524">
        <v>3.7720000743865967</v>
      </c>
      <c r="AF524">
        <v>3.7789998054504395</v>
      </c>
      <c r="AG524">
        <v>3.7720000743865967</v>
      </c>
      <c r="AH524" s="97">
        <f t="shared" si="938"/>
        <v>3.0599999999999996</v>
      </c>
      <c r="AI524" s="72">
        <f t="shared" ref="AI524" si="1039">STDEV(B524:AG524)</f>
        <v>4.8783057260698044E-3</v>
      </c>
      <c r="AJ524" s="72">
        <f t="shared" si="933"/>
        <v>3.7650536258702618</v>
      </c>
      <c r="AK524" s="72">
        <f t="shared" ref="AK524" si="1040">AVERAGE(B524:AG524)</f>
        <v>3.7723710844593663</v>
      </c>
      <c r="AL524" s="72">
        <f t="shared" ref="AL524" si="1041">AK524+1.5*AI524</f>
        <v>3.7796885430484708</v>
      </c>
      <c r="AM524" s="72">
        <f>AK524-AK527</f>
        <v>2.6758332406320751E-2</v>
      </c>
      <c r="AP524" s="102">
        <f t="shared" ref="AP524" si="1042">AI524/AK524</f>
        <v>1.2931669808854275E-3</v>
      </c>
      <c r="AQ524" s="72">
        <f t="shared" ref="AQ524" si="1043">MAX(B524:AG526)-MIN(B524:AG526)</f>
        <v>2.1999359130859375E-2</v>
      </c>
    </row>
    <row r="525" spans="1:43">
      <c r="A525" s="14" t="str">
        <f>'data organization'!S526</f>
        <v>523:18:3.06:LO</v>
      </c>
      <c r="B525">
        <v>3.7720000743865967</v>
      </c>
      <c r="C525">
        <v>3.7720000743865967</v>
      </c>
      <c r="D525">
        <v>3.7720000743865967</v>
      </c>
      <c r="E525">
        <v>3.7720000743865967</v>
      </c>
      <c r="F525">
        <v>3.7720000743865967</v>
      </c>
      <c r="G525">
        <v>3.7720000743865967</v>
      </c>
      <c r="H525">
        <v>3.7720000743865967</v>
      </c>
      <c r="I525">
        <v>3.7630009651184082</v>
      </c>
      <c r="J525">
        <v>3.7720000743865967</v>
      </c>
      <c r="K525">
        <v>3.7720000743865967</v>
      </c>
      <c r="L525">
        <v>3.7720000743865967</v>
      </c>
      <c r="M525">
        <v>3.7720000743865967</v>
      </c>
      <c r="N525">
        <v>3.7720000743865967</v>
      </c>
      <c r="O525">
        <v>3.7715001106262207</v>
      </c>
      <c r="P525">
        <v>3.7720000743865967</v>
      </c>
      <c r="Q525">
        <v>3.762000560760498</v>
      </c>
      <c r="R525">
        <v>3.762000560760498</v>
      </c>
      <c r="S525">
        <v>3.7820000648498535</v>
      </c>
      <c r="T525">
        <v>3.7839999198913574</v>
      </c>
      <c r="U525">
        <v>3.7720000743865967</v>
      </c>
      <c r="V525">
        <v>3.7720000743865967</v>
      </c>
      <c r="W525">
        <v>3.7720000743865967</v>
      </c>
      <c r="X525">
        <v>3.7839999198913574</v>
      </c>
      <c r="Y525"/>
      <c r="Z525">
        <v>3.7720000743865967</v>
      </c>
      <c r="AA525">
        <v>3.7720000743865967</v>
      </c>
      <c r="AB525">
        <v>3.7720000743865967</v>
      </c>
      <c r="AC525">
        <v>3.7720000743865967</v>
      </c>
      <c r="AD525">
        <v>3.7720000743865967</v>
      </c>
      <c r="AE525">
        <v>3.7720000743865967</v>
      </c>
      <c r="AF525">
        <v>3.7789998054504395</v>
      </c>
      <c r="AG525">
        <v>3.7720000743865967</v>
      </c>
      <c r="AH525" s="97"/>
      <c r="AI525" s="72"/>
      <c r="AJ525" s="72"/>
      <c r="AK525" s="72"/>
      <c r="AL525" s="72"/>
      <c r="AM525" s="72"/>
      <c r="AP525" s="102"/>
      <c r="AQ525" s="72"/>
    </row>
    <row r="526" spans="1:43">
      <c r="A526" s="14" t="str">
        <f>'data organization'!S527</f>
        <v>524:18:3.06:HS</v>
      </c>
      <c r="B526">
        <v>3.7720000743865967</v>
      </c>
      <c r="C526">
        <v>3.7720000743865967</v>
      </c>
      <c r="D526">
        <v>3.7720000743865967</v>
      </c>
      <c r="E526">
        <v>3.7720000743865967</v>
      </c>
      <c r="F526">
        <v>3.7720000743865967</v>
      </c>
      <c r="G526">
        <v>3.7720000743865967</v>
      </c>
      <c r="H526">
        <v>3.7720000743865967</v>
      </c>
      <c r="I526">
        <v>3.7630009651184082</v>
      </c>
      <c r="J526">
        <v>3.7720000743865967</v>
      </c>
      <c r="K526">
        <v>3.7720000743865967</v>
      </c>
      <c r="L526">
        <v>3.7720000743865967</v>
      </c>
      <c r="M526">
        <v>3.7720000743865967</v>
      </c>
      <c r="N526">
        <v>3.7720000743865967</v>
      </c>
      <c r="O526">
        <v>3.7715001106262207</v>
      </c>
      <c r="P526">
        <v>3.7720000743865967</v>
      </c>
      <c r="Q526">
        <v>3.762000560760498</v>
      </c>
      <c r="R526">
        <v>3.762000560760498</v>
      </c>
      <c r="S526">
        <v>3.7820000648498535</v>
      </c>
      <c r="T526">
        <v>3.7839999198913574</v>
      </c>
      <c r="U526">
        <v>3.7720000743865967</v>
      </c>
      <c r="V526">
        <v>3.7720000743865967</v>
      </c>
      <c r="W526">
        <v>3.7720000743865967</v>
      </c>
      <c r="X526">
        <v>3.7839999198913574</v>
      </c>
      <c r="Y526"/>
      <c r="Z526">
        <v>3.7720000743865967</v>
      </c>
      <c r="AA526">
        <v>3.7720000743865967</v>
      </c>
      <c r="AB526">
        <v>3.7720000743865967</v>
      </c>
      <c r="AC526">
        <v>3.7720000743865967</v>
      </c>
      <c r="AD526">
        <v>3.7720000743865967</v>
      </c>
      <c r="AE526">
        <v>3.7720000743865967</v>
      </c>
      <c r="AF526">
        <v>3.7789998054504395</v>
      </c>
      <c r="AG526">
        <v>3.7720000743865967</v>
      </c>
      <c r="AH526" s="97"/>
      <c r="AI526" s="72"/>
      <c r="AJ526" s="72"/>
      <c r="AK526" s="72"/>
      <c r="AL526" s="72"/>
      <c r="AM526" s="72"/>
      <c r="AP526" s="102"/>
      <c r="AQ526" s="72"/>
    </row>
    <row r="527" spans="1:43">
      <c r="A527" s="14" t="str">
        <f>'data organization'!S528</f>
        <v>525:18:3.04:HI</v>
      </c>
      <c r="B527">
        <v>3.744499683380127</v>
      </c>
      <c r="C527">
        <v>3.7419998645782471</v>
      </c>
      <c r="D527">
        <v>3.7419998645782471</v>
      </c>
      <c r="E527">
        <v>3.749000072479248</v>
      </c>
      <c r="F527">
        <v>3.7419998645782471</v>
      </c>
      <c r="G527">
        <v>3.7419998645782471</v>
      </c>
      <c r="H527">
        <v>3.7419998645782471</v>
      </c>
      <c r="I527">
        <v>3.7419998645782471</v>
      </c>
      <c r="J527">
        <v>3.7419998645782471</v>
      </c>
      <c r="K527">
        <v>3.7419998645782471</v>
      </c>
      <c r="L527">
        <v>3.7419998645782471</v>
      </c>
      <c r="M527">
        <v>3.7519996166229248</v>
      </c>
      <c r="N527">
        <v>3.7419998645782471</v>
      </c>
      <c r="O527">
        <v>3.7419998645782471</v>
      </c>
      <c r="P527">
        <v>3.7419998645782471</v>
      </c>
      <c r="Q527">
        <v>3.7419998645782471</v>
      </c>
      <c r="R527">
        <v>3.7419998645782471</v>
      </c>
      <c r="S527">
        <v>3.7519996166229248</v>
      </c>
      <c r="T527">
        <v>3.762000560760498</v>
      </c>
      <c r="U527">
        <v>3.7419998645782471</v>
      </c>
      <c r="V527">
        <v>3.7419998645782471</v>
      </c>
      <c r="W527">
        <v>3.7470002174377441</v>
      </c>
      <c r="X527">
        <v>3.7519996166229248</v>
      </c>
      <c r="Y527"/>
      <c r="Z527">
        <v>3.7419998645782471</v>
      </c>
      <c r="AA527">
        <v>3.7419998645782471</v>
      </c>
      <c r="AB527">
        <v>3.744499683380127</v>
      </c>
      <c r="AC527">
        <v>3.7519996166229248</v>
      </c>
      <c r="AD527">
        <v>3.7519996166229248</v>
      </c>
      <c r="AE527">
        <v>3.7470002174377441</v>
      </c>
      <c r="AF527">
        <v>3.7519996166229248</v>
      </c>
      <c r="AG527">
        <v>3.7519996166229248</v>
      </c>
      <c r="AH527" s="97">
        <f t="shared" si="938"/>
        <v>3.0399999999999996</v>
      </c>
      <c r="AI527" s="72">
        <f t="shared" ref="AI527" si="1044">STDEV(B527:AG527)</f>
        <v>5.1860699878566348E-3</v>
      </c>
      <c r="AJ527" s="72">
        <f t="shared" ref="AJ527:AJ590" si="1045">AK527-1.5*AI527</f>
        <v>3.7378336470712608</v>
      </c>
      <c r="AK527" s="72">
        <f t="shared" ref="AK527" si="1046">AVERAGE(B527:AG527)</f>
        <v>3.7456127520530456</v>
      </c>
      <c r="AL527" s="72">
        <f t="shared" ref="AL527" si="1047">AK527+1.5*AI527</f>
        <v>3.7533918570348304</v>
      </c>
      <c r="AM527" s="72">
        <f>AK527-AK530</f>
        <v>2.453263344303247E-2</v>
      </c>
      <c r="AP527" s="102">
        <f t="shared" ref="AP527" si="1048">AI527/AK527</f>
        <v>1.3845718527666924E-3</v>
      </c>
      <c r="AQ527" s="72">
        <f t="shared" ref="AQ527" si="1049">MAX(B527:AG529)-MIN(B527:AG529)</f>
        <v>2.0000696182250977E-2</v>
      </c>
    </row>
    <row r="528" spans="1:43">
      <c r="A528" s="14" t="str">
        <f>'data organization'!S529</f>
        <v>526:18:3.04:LO</v>
      </c>
      <c r="B528">
        <v>3.744499683380127</v>
      </c>
      <c r="C528">
        <v>3.7419998645782471</v>
      </c>
      <c r="D528">
        <v>3.7419998645782471</v>
      </c>
      <c r="E528">
        <v>3.749000072479248</v>
      </c>
      <c r="F528">
        <v>3.7419998645782471</v>
      </c>
      <c r="G528">
        <v>3.7419998645782471</v>
      </c>
      <c r="H528">
        <v>3.7419998645782471</v>
      </c>
      <c r="I528">
        <v>3.7419998645782471</v>
      </c>
      <c r="J528">
        <v>3.7419998645782471</v>
      </c>
      <c r="K528">
        <v>3.7419998645782471</v>
      </c>
      <c r="L528">
        <v>3.7419998645782471</v>
      </c>
      <c r="M528">
        <v>3.7519996166229248</v>
      </c>
      <c r="N528">
        <v>3.7419998645782471</v>
      </c>
      <c r="O528">
        <v>3.7419998645782471</v>
      </c>
      <c r="P528">
        <v>3.7419998645782471</v>
      </c>
      <c r="Q528">
        <v>3.7419998645782471</v>
      </c>
      <c r="R528">
        <v>3.7419998645782471</v>
      </c>
      <c r="S528">
        <v>3.7519996166229248</v>
      </c>
      <c r="T528">
        <v>3.762000560760498</v>
      </c>
      <c r="U528">
        <v>3.7419998645782471</v>
      </c>
      <c r="V528">
        <v>3.7419998645782471</v>
      </c>
      <c r="W528">
        <v>3.7470002174377441</v>
      </c>
      <c r="X528">
        <v>3.7519996166229248</v>
      </c>
      <c r="Y528"/>
      <c r="Z528">
        <v>3.7419998645782471</v>
      </c>
      <c r="AA528">
        <v>3.7419998645782471</v>
      </c>
      <c r="AB528">
        <v>3.744499683380127</v>
      </c>
      <c r="AC528">
        <v>3.7519996166229248</v>
      </c>
      <c r="AD528">
        <v>3.7519996166229248</v>
      </c>
      <c r="AE528">
        <v>3.7470002174377441</v>
      </c>
      <c r="AF528">
        <v>3.7519996166229248</v>
      </c>
      <c r="AG528">
        <v>3.7519996166229248</v>
      </c>
      <c r="AH528" s="97"/>
      <c r="AI528" s="72"/>
      <c r="AJ528" s="72"/>
      <c r="AK528" s="72"/>
      <c r="AL528" s="72"/>
      <c r="AM528" s="72"/>
      <c r="AP528" s="102"/>
      <c r="AQ528" s="72"/>
    </row>
    <row r="529" spans="1:43">
      <c r="A529" s="14" t="str">
        <f>'data organization'!S530</f>
        <v>527:18:3.04:HS</v>
      </c>
      <c r="B529">
        <v>3.744499683380127</v>
      </c>
      <c r="C529">
        <v>3.7419998645782471</v>
      </c>
      <c r="D529">
        <v>3.7419998645782471</v>
      </c>
      <c r="E529">
        <v>3.749000072479248</v>
      </c>
      <c r="F529">
        <v>3.7419998645782471</v>
      </c>
      <c r="G529">
        <v>3.7419998645782471</v>
      </c>
      <c r="H529">
        <v>3.7419998645782471</v>
      </c>
      <c r="I529">
        <v>3.7419998645782471</v>
      </c>
      <c r="J529">
        <v>3.7419998645782471</v>
      </c>
      <c r="K529">
        <v>3.7419998645782471</v>
      </c>
      <c r="L529">
        <v>3.7419998645782471</v>
      </c>
      <c r="M529">
        <v>3.7519996166229248</v>
      </c>
      <c r="N529">
        <v>3.7419998645782471</v>
      </c>
      <c r="O529">
        <v>3.7419998645782471</v>
      </c>
      <c r="P529">
        <v>3.7419998645782471</v>
      </c>
      <c r="Q529">
        <v>3.7419998645782471</v>
      </c>
      <c r="R529">
        <v>3.7419998645782471</v>
      </c>
      <c r="S529">
        <v>3.7519996166229248</v>
      </c>
      <c r="T529">
        <v>3.762000560760498</v>
      </c>
      <c r="U529">
        <v>3.7419998645782471</v>
      </c>
      <c r="V529">
        <v>3.7419998645782471</v>
      </c>
      <c r="W529">
        <v>3.7470002174377441</v>
      </c>
      <c r="X529">
        <v>3.7519996166229248</v>
      </c>
      <c r="Y529"/>
      <c r="Z529">
        <v>3.7419998645782471</v>
      </c>
      <c r="AA529">
        <v>3.7419998645782471</v>
      </c>
      <c r="AB529">
        <v>3.744499683380127</v>
      </c>
      <c r="AC529">
        <v>3.7519996166229248</v>
      </c>
      <c r="AD529">
        <v>3.7519996166229248</v>
      </c>
      <c r="AE529">
        <v>3.7470002174377441</v>
      </c>
      <c r="AF529">
        <v>3.7519996166229248</v>
      </c>
      <c r="AG529">
        <v>3.7519996166229248</v>
      </c>
      <c r="AH529" s="97"/>
      <c r="AI529" s="72"/>
      <c r="AJ529" s="72"/>
      <c r="AK529" s="72"/>
      <c r="AL529" s="72"/>
      <c r="AM529" s="72"/>
      <c r="AP529" s="102"/>
      <c r="AQ529" s="72"/>
    </row>
    <row r="530" spans="1:43">
      <c r="A530" s="14" t="str">
        <f>'data organization'!S531</f>
        <v>528:18:3.02:HI</v>
      </c>
      <c r="B530">
        <v>3.7219996452331543</v>
      </c>
      <c r="C530">
        <v>3.7219996452331543</v>
      </c>
      <c r="D530">
        <v>3.7219996452331543</v>
      </c>
      <c r="E530">
        <v>3.7219996452331543</v>
      </c>
      <c r="F530">
        <v>3.7219996452331543</v>
      </c>
      <c r="G530">
        <v>3.7219996452331543</v>
      </c>
      <c r="H530">
        <v>3.7219996452331543</v>
      </c>
      <c r="I530">
        <v>3.7119987010955811</v>
      </c>
      <c r="J530">
        <v>3.7219996452331543</v>
      </c>
      <c r="K530">
        <v>3.7219996452331543</v>
      </c>
      <c r="L530">
        <v>3.7219996452331543</v>
      </c>
      <c r="M530">
        <v>3.7219996452331543</v>
      </c>
      <c r="N530">
        <v>3.7119987010955811</v>
      </c>
      <c r="O530">
        <v>3.7119987010955811</v>
      </c>
      <c r="P530">
        <v>3.7119987010955811</v>
      </c>
      <c r="Q530">
        <v>3.7119987010955811</v>
      </c>
      <c r="R530">
        <v>3.7119987010955811</v>
      </c>
      <c r="S530">
        <v>3.7329998016357422</v>
      </c>
      <c r="T530">
        <v>3.7349998950958252</v>
      </c>
      <c r="U530">
        <v>3.7194995880126953</v>
      </c>
      <c r="V530">
        <v>3.7219996452331543</v>
      </c>
      <c r="W530">
        <v>3.7219996452331543</v>
      </c>
      <c r="X530">
        <v>3.7319996356964111</v>
      </c>
      <c r="Y530"/>
      <c r="Z530">
        <v>3.7219996452331543</v>
      </c>
      <c r="AA530">
        <v>3.7219996452331543</v>
      </c>
      <c r="AB530">
        <v>3.7219996452331543</v>
      </c>
      <c r="AC530">
        <v>3.7219996452331543</v>
      </c>
      <c r="AD530">
        <v>3.7219996452331543</v>
      </c>
      <c r="AE530">
        <v>3.7219996452331543</v>
      </c>
      <c r="AF530">
        <v>3.7219996452331543</v>
      </c>
      <c r="AG530">
        <v>3.7219996452331543</v>
      </c>
      <c r="AH530" s="97">
        <f t="shared" ref="AH530:AH593" si="1050">AH527-0.02</f>
        <v>3.0199999999999996</v>
      </c>
      <c r="AI530" s="72">
        <f t="shared" ref="AI530" si="1051">STDEV(B530:AG530)</f>
        <v>5.6867153057823909E-3</v>
      </c>
      <c r="AJ530" s="72">
        <f t="shared" si="1045"/>
        <v>3.7125500456513394</v>
      </c>
      <c r="AK530" s="72">
        <f t="shared" ref="AK530" si="1052">AVERAGE(B530:AG530)</f>
        <v>3.7210801186100131</v>
      </c>
      <c r="AL530" s="72">
        <f t="shared" ref="AL530" si="1053">AK530+1.5*AI530</f>
        <v>3.7296101915686868</v>
      </c>
      <c r="AM530" s="72">
        <f>AK530-AK533</f>
        <v>2.7418244269586722E-2</v>
      </c>
      <c r="AP530" s="102">
        <f t="shared" ref="AP530" si="1054">AI530/AK530</f>
        <v>1.5282431779261524E-3</v>
      </c>
      <c r="AQ530" s="72">
        <f t="shared" ref="AQ530" si="1055">MAX(B530:AG532)-MIN(B530:AG532)</f>
        <v>2.3001194000244141E-2</v>
      </c>
    </row>
    <row r="531" spans="1:43">
      <c r="A531" s="14" t="str">
        <f>'data organization'!S532</f>
        <v>529:18:3.02:LO</v>
      </c>
      <c r="B531">
        <v>3.7219996452331543</v>
      </c>
      <c r="C531">
        <v>3.7219996452331543</v>
      </c>
      <c r="D531">
        <v>3.7219996452331543</v>
      </c>
      <c r="E531">
        <v>3.7219996452331543</v>
      </c>
      <c r="F531">
        <v>3.7219996452331543</v>
      </c>
      <c r="G531">
        <v>3.7219996452331543</v>
      </c>
      <c r="H531">
        <v>3.7219996452331543</v>
      </c>
      <c r="I531">
        <v>3.7119987010955811</v>
      </c>
      <c r="J531">
        <v>3.7219996452331543</v>
      </c>
      <c r="K531">
        <v>3.7219996452331543</v>
      </c>
      <c r="L531">
        <v>3.7219996452331543</v>
      </c>
      <c r="M531">
        <v>3.7219996452331543</v>
      </c>
      <c r="N531">
        <v>3.7119987010955811</v>
      </c>
      <c r="O531">
        <v>3.7119987010955811</v>
      </c>
      <c r="P531">
        <v>3.7119987010955811</v>
      </c>
      <c r="Q531">
        <v>3.7119987010955811</v>
      </c>
      <c r="R531">
        <v>3.7119987010955811</v>
      </c>
      <c r="S531">
        <v>3.7329998016357422</v>
      </c>
      <c r="T531">
        <v>3.7349998950958252</v>
      </c>
      <c r="U531">
        <v>3.7194995880126953</v>
      </c>
      <c r="V531">
        <v>3.7219996452331543</v>
      </c>
      <c r="W531">
        <v>3.7219996452331543</v>
      </c>
      <c r="X531">
        <v>3.7319996356964111</v>
      </c>
      <c r="Y531"/>
      <c r="Z531">
        <v>3.7219996452331543</v>
      </c>
      <c r="AA531">
        <v>3.7219996452331543</v>
      </c>
      <c r="AB531">
        <v>3.7219996452331543</v>
      </c>
      <c r="AC531">
        <v>3.7219996452331543</v>
      </c>
      <c r="AD531">
        <v>3.7219996452331543</v>
      </c>
      <c r="AE531">
        <v>3.7219996452331543</v>
      </c>
      <c r="AF531">
        <v>3.7219996452331543</v>
      </c>
      <c r="AG531">
        <v>3.7219996452331543</v>
      </c>
      <c r="AH531" s="97"/>
      <c r="AI531" s="72"/>
      <c r="AJ531" s="72"/>
      <c r="AK531" s="72"/>
      <c r="AL531" s="72"/>
      <c r="AM531" s="72"/>
      <c r="AP531" s="102"/>
      <c r="AQ531" s="72"/>
    </row>
    <row r="532" spans="1:43">
      <c r="A532" s="14" t="str">
        <f>'data organization'!S533</f>
        <v>530:18:3.02:HS</v>
      </c>
      <c r="B532">
        <v>3.7219996452331543</v>
      </c>
      <c r="C532">
        <v>3.7219996452331543</v>
      </c>
      <c r="D532">
        <v>3.7219996452331543</v>
      </c>
      <c r="E532">
        <v>3.7219996452331543</v>
      </c>
      <c r="F532">
        <v>3.7219996452331543</v>
      </c>
      <c r="G532">
        <v>3.7219996452331543</v>
      </c>
      <c r="H532">
        <v>3.7219996452331543</v>
      </c>
      <c r="I532">
        <v>3.7119987010955811</v>
      </c>
      <c r="J532">
        <v>3.7219996452331543</v>
      </c>
      <c r="K532">
        <v>3.7219996452331543</v>
      </c>
      <c r="L532">
        <v>3.7219996452331543</v>
      </c>
      <c r="M532">
        <v>3.7219996452331543</v>
      </c>
      <c r="N532">
        <v>3.7119987010955811</v>
      </c>
      <c r="O532">
        <v>3.7119987010955811</v>
      </c>
      <c r="P532">
        <v>3.7119987010955811</v>
      </c>
      <c r="Q532">
        <v>3.7119987010955811</v>
      </c>
      <c r="R532">
        <v>3.7119987010955811</v>
      </c>
      <c r="S532">
        <v>3.7329998016357422</v>
      </c>
      <c r="T532">
        <v>3.7349998950958252</v>
      </c>
      <c r="U532">
        <v>3.7194995880126953</v>
      </c>
      <c r="V532">
        <v>3.7219996452331543</v>
      </c>
      <c r="W532">
        <v>3.7219996452331543</v>
      </c>
      <c r="X532">
        <v>3.7319996356964111</v>
      </c>
      <c r="Y532"/>
      <c r="Z532">
        <v>3.7219996452331543</v>
      </c>
      <c r="AA532">
        <v>3.7219996452331543</v>
      </c>
      <c r="AB532">
        <v>3.7219996452331543</v>
      </c>
      <c r="AC532">
        <v>3.7219996452331543</v>
      </c>
      <c r="AD532">
        <v>3.7219996452331543</v>
      </c>
      <c r="AE532">
        <v>3.7219996452331543</v>
      </c>
      <c r="AF532">
        <v>3.7219996452331543</v>
      </c>
      <c r="AG532">
        <v>3.7219996452331543</v>
      </c>
      <c r="AH532" s="97"/>
      <c r="AI532" s="72"/>
      <c r="AJ532" s="72"/>
      <c r="AK532" s="72"/>
      <c r="AL532" s="72"/>
      <c r="AM532" s="72"/>
      <c r="AP532" s="102"/>
      <c r="AQ532" s="72"/>
    </row>
    <row r="533" spans="1:43">
      <c r="A533" s="14" t="str">
        <f>'data organization'!S534</f>
        <v>531:18:3:HI</v>
      </c>
      <c r="B533">
        <v>3.6920006275177002</v>
      </c>
      <c r="C533">
        <v>3.6920006275177002</v>
      </c>
      <c r="D533">
        <v>3.6920006275177002</v>
      </c>
      <c r="E533">
        <v>3.6920006275177002</v>
      </c>
      <c r="F533">
        <v>3.6920006275177002</v>
      </c>
      <c r="G533">
        <v>3.6920006275177002</v>
      </c>
      <c r="H533">
        <v>3.6920006275177002</v>
      </c>
      <c r="I533">
        <v>3.6920006275177002</v>
      </c>
      <c r="J533">
        <v>3.6920006275177002</v>
      </c>
      <c r="K533">
        <v>3.6920006275177002</v>
      </c>
      <c r="L533">
        <v>3.6920006275177002</v>
      </c>
      <c r="M533">
        <v>3.6920006275177002</v>
      </c>
      <c r="N533">
        <v>3.6920006275177002</v>
      </c>
      <c r="O533">
        <v>3.6920006275177002</v>
      </c>
      <c r="P533">
        <v>3.6920006275177002</v>
      </c>
      <c r="Q533">
        <v>3.6920006275177002</v>
      </c>
      <c r="R533">
        <v>3.6920006275177002</v>
      </c>
      <c r="S533">
        <v>3.7020003795623779</v>
      </c>
      <c r="T533">
        <v>3.7020003795623779</v>
      </c>
      <c r="U533">
        <v>3.6920006275177002</v>
      </c>
      <c r="V533">
        <v>3.6920006275177002</v>
      </c>
      <c r="W533">
        <v>3.6920006275177002</v>
      </c>
      <c r="X533">
        <v>3.7035002708435059</v>
      </c>
      <c r="Y533"/>
      <c r="Z533">
        <v>3.6920006275177002</v>
      </c>
      <c r="AA533">
        <v>3.6920006275177002</v>
      </c>
      <c r="AB533">
        <v>3.6920006275177002</v>
      </c>
      <c r="AC533">
        <v>3.6920006275177002</v>
      </c>
      <c r="AD533">
        <v>3.6920006275177002</v>
      </c>
      <c r="AE533">
        <v>3.6920006275177002</v>
      </c>
      <c r="AF533">
        <v>3.7020003795623779</v>
      </c>
      <c r="AG533">
        <v>3.7020003795623779</v>
      </c>
      <c r="AH533" s="97">
        <f t="shared" si="1050"/>
        <v>2.9999999999999996</v>
      </c>
      <c r="AI533" s="72">
        <f t="shared" ref="AI533" si="1056">STDEV(B533:AG533)</f>
        <v>3.8586266522962266E-3</v>
      </c>
      <c r="AJ533" s="72">
        <f t="shared" si="1045"/>
        <v>3.6878739343619822</v>
      </c>
      <c r="AK533" s="72">
        <f t="shared" ref="AK533" si="1057">AVERAGE(B533:AG533)</f>
        <v>3.6936618743404264</v>
      </c>
      <c r="AL533" s="72">
        <f t="shared" ref="AL533" si="1058">AK533+1.5*AI533</f>
        <v>3.6994498143188705</v>
      </c>
      <c r="AM533" s="72">
        <f>AK533-AK536</f>
        <v>2.4661825549217919E-2</v>
      </c>
      <c r="AP533" s="102">
        <f t="shared" ref="AP533" si="1059">AI533/AK533</f>
        <v>1.0446615807206928E-3</v>
      </c>
      <c r="AQ533" s="72">
        <f t="shared" ref="AQ533" si="1060">MAX(B533:AG535)-MIN(B533:AG535)</f>
        <v>1.1499643325805664E-2</v>
      </c>
    </row>
    <row r="534" spans="1:43">
      <c r="A534" s="14" t="str">
        <f>'data organization'!S535</f>
        <v>532:18:3:LO</v>
      </c>
      <c r="B534">
        <v>3.6920006275177002</v>
      </c>
      <c r="C534">
        <v>3.6920006275177002</v>
      </c>
      <c r="D534">
        <v>3.6920006275177002</v>
      </c>
      <c r="E534">
        <v>3.6920006275177002</v>
      </c>
      <c r="F534">
        <v>3.6920006275177002</v>
      </c>
      <c r="G534">
        <v>3.6920006275177002</v>
      </c>
      <c r="H534">
        <v>3.6920006275177002</v>
      </c>
      <c r="I534">
        <v>3.6920006275177002</v>
      </c>
      <c r="J534">
        <v>3.6920006275177002</v>
      </c>
      <c r="K534">
        <v>3.6920006275177002</v>
      </c>
      <c r="L534">
        <v>3.6920006275177002</v>
      </c>
      <c r="M534">
        <v>3.6920006275177002</v>
      </c>
      <c r="N534">
        <v>3.6920006275177002</v>
      </c>
      <c r="O534">
        <v>3.6920006275177002</v>
      </c>
      <c r="P534">
        <v>3.6920006275177002</v>
      </c>
      <c r="Q534">
        <v>3.6920006275177002</v>
      </c>
      <c r="R534">
        <v>3.6920006275177002</v>
      </c>
      <c r="S534">
        <v>3.7020003795623779</v>
      </c>
      <c r="T534">
        <v>3.7020003795623779</v>
      </c>
      <c r="U534">
        <v>3.6920006275177002</v>
      </c>
      <c r="V534">
        <v>3.6920006275177002</v>
      </c>
      <c r="W534">
        <v>3.6920006275177002</v>
      </c>
      <c r="X534">
        <v>3.7035002708435059</v>
      </c>
      <c r="Y534"/>
      <c r="Z534">
        <v>3.6920006275177002</v>
      </c>
      <c r="AA534">
        <v>3.6920006275177002</v>
      </c>
      <c r="AB534">
        <v>3.6920006275177002</v>
      </c>
      <c r="AC534">
        <v>3.6920006275177002</v>
      </c>
      <c r="AD534">
        <v>3.6920006275177002</v>
      </c>
      <c r="AE534">
        <v>3.6920006275177002</v>
      </c>
      <c r="AF534">
        <v>3.7020003795623779</v>
      </c>
      <c r="AG534">
        <v>3.7020003795623779</v>
      </c>
      <c r="AH534" s="97"/>
      <c r="AI534" s="72"/>
      <c r="AJ534" s="72"/>
      <c r="AK534" s="72"/>
      <c r="AL534" s="72"/>
      <c r="AM534" s="72"/>
      <c r="AP534" s="102"/>
      <c r="AQ534" s="72"/>
    </row>
    <row r="535" spans="1:43">
      <c r="A535" s="14" t="str">
        <f>'data organization'!S536</f>
        <v>533:18:3:HS</v>
      </c>
      <c r="B535">
        <v>3.6920006275177002</v>
      </c>
      <c r="C535">
        <v>3.6920006275177002</v>
      </c>
      <c r="D535">
        <v>3.6920006275177002</v>
      </c>
      <c r="E535">
        <v>3.6920006275177002</v>
      </c>
      <c r="F535">
        <v>3.6920006275177002</v>
      </c>
      <c r="G535">
        <v>3.6920006275177002</v>
      </c>
      <c r="H535">
        <v>3.6920006275177002</v>
      </c>
      <c r="I535">
        <v>3.6920006275177002</v>
      </c>
      <c r="J535">
        <v>3.6920006275177002</v>
      </c>
      <c r="K535">
        <v>3.6920006275177002</v>
      </c>
      <c r="L535">
        <v>3.6920006275177002</v>
      </c>
      <c r="M535">
        <v>3.6920006275177002</v>
      </c>
      <c r="N535">
        <v>3.6920006275177002</v>
      </c>
      <c r="O535">
        <v>3.6920006275177002</v>
      </c>
      <c r="P535">
        <v>3.6920006275177002</v>
      </c>
      <c r="Q535">
        <v>3.6920006275177002</v>
      </c>
      <c r="R535">
        <v>3.6920006275177002</v>
      </c>
      <c r="S535">
        <v>3.7020003795623779</v>
      </c>
      <c r="T535">
        <v>3.7020003795623779</v>
      </c>
      <c r="U535">
        <v>3.6920006275177002</v>
      </c>
      <c r="V535">
        <v>3.6920006275177002</v>
      </c>
      <c r="W535">
        <v>3.6920006275177002</v>
      </c>
      <c r="X535">
        <v>3.7035002708435059</v>
      </c>
      <c r="Y535"/>
      <c r="Z535">
        <v>3.6920006275177002</v>
      </c>
      <c r="AA535">
        <v>3.6920006275177002</v>
      </c>
      <c r="AB535">
        <v>3.6920006275177002</v>
      </c>
      <c r="AC535">
        <v>3.6920006275177002</v>
      </c>
      <c r="AD535">
        <v>3.6920006275177002</v>
      </c>
      <c r="AE535">
        <v>3.6920006275177002</v>
      </c>
      <c r="AF535">
        <v>3.7020003795623779</v>
      </c>
      <c r="AG535">
        <v>3.7020003795623779</v>
      </c>
      <c r="AH535" s="97"/>
      <c r="AI535" s="72"/>
      <c r="AJ535" s="72"/>
      <c r="AK535" s="72"/>
      <c r="AL535" s="72"/>
      <c r="AM535" s="72"/>
      <c r="AP535" s="102"/>
      <c r="AQ535" s="72"/>
    </row>
    <row r="536" spans="1:43">
      <c r="A536" s="14" t="str">
        <f>'data organization'!S537</f>
        <v>534:18:2.98:HI</v>
      </c>
      <c r="B536">
        <v>3.6720001697540283</v>
      </c>
      <c r="C536">
        <v>3.6690006256103516</v>
      </c>
      <c r="D536">
        <v>3.6619999408721924</v>
      </c>
      <c r="E536">
        <v>3.6720001697540283</v>
      </c>
      <c r="F536">
        <v>3.6619999408721924</v>
      </c>
      <c r="G536">
        <v>3.6720001697540283</v>
      </c>
      <c r="H536">
        <v>3.6685004234313965</v>
      </c>
      <c r="I536">
        <v>3.6619999408721924</v>
      </c>
      <c r="J536">
        <v>3.6720001697540283</v>
      </c>
      <c r="K536">
        <v>3.6619999408721924</v>
      </c>
      <c r="L536">
        <v>3.6694996356964111</v>
      </c>
      <c r="M536">
        <v>3.6720001697540283</v>
      </c>
      <c r="N536">
        <v>3.6619999408721924</v>
      </c>
      <c r="O536">
        <v>3.6619999408721924</v>
      </c>
      <c r="P536">
        <v>3.6619999408721924</v>
      </c>
      <c r="Q536">
        <v>3.6619999408721924</v>
      </c>
      <c r="R536">
        <v>3.6619999408721924</v>
      </c>
      <c r="S536">
        <v>3.6829993724822998</v>
      </c>
      <c r="T536">
        <v>3.681999683380127</v>
      </c>
      <c r="U536">
        <v>3.6619999408721924</v>
      </c>
      <c r="V536">
        <v>3.6644999980926514</v>
      </c>
      <c r="W536">
        <v>3.6720001697540283</v>
      </c>
      <c r="X536">
        <v>3.681999683380127</v>
      </c>
      <c r="Y536"/>
      <c r="Z536">
        <v>3.6670002937316895</v>
      </c>
      <c r="AA536">
        <v>3.6695003509521484</v>
      </c>
      <c r="AB536">
        <v>3.6720001697540283</v>
      </c>
      <c r="AC536">
        <v>3.6720001697540283</v>
      </c>
      <c r="AD536">
        <v>3.6720001697540283</v>
      </c>
      <c r="AE536">
        <v>3.6720001697540283</v>
      </c>
      <c r="AF536">
        <v>3.6720001697540283</v>
      </c>
      <c r="AG536">
        <v>3.6720001697540283</v>
      </c>
      <c r="AH536" s="97">
        <f t="shared" si="1050"/>
        <v>2.9799999999999995</v>
      </c>
      <c r="AI536" s="72">
        <f t="shared" ref="AI536" si="1061">STDEV(B536:AG536)</f>
        <v>6.2101660544753249E-3</v>
      </c>
      <c r="AJ536" s="72">
        <f t="shared" si="1045"/>
        <v>3.6596847997094955</v>
      </c>
      <c r="AK536" s="72">
        <f t="shared" ref="AK536" si="1062">AVERAGE(B536:AG536)</f>
        <v>3.6690000487912084</v>
      </c>
      <c r="AL536" s="72">
        <f t="shared" ref="AL536" si="1063">AK536+1.5*AI536</f>
        <v>3.6783152978729214</v>
      </c>
      <c r="AM536" s="72">
        <f>AK536-AK539</f>
        <v>2.6387906843615916E-2</v>
      </c>
      <c r="AP536" s="102">
        <f t="shared" ref="AP536" si="1064">AI536/AK536</f>
        <v>1.6926045167323807E-3</v>
      </c>
      <c r="AQ536" s="72">
        <f t="shared" ref="AQ536" si="1065">MAX(B536:AG538)-MIN(B536:AG538)</f>
        <v>2.0999431610107422E-2</v>
      </c>
    </row>
    <row r="537" spans="1:43">
      <c r="A537" s="14" t="str">
        <f>'data organization'!S538</f>
        <v>535:18:2.98:LO</v>
      </c>
      <c r="B537">
        <v>3.6720001697540283</v>
      </c>
      <c r="C537">
        <v>3.6690006256103516</v>
      </c>
      <c r="D537">
        <v>3.6619999408721924</v>
      </c>
      <c r="E537">
        <v>3.6720001697540283</v>
      </c>
      <c r="F537">
        <v>3.6619999408721924</v>
      </c>
      <c r="G537">
        <v>3.6720001697540283</v>
      </c>
      <c r="H537">
        <v>3.6685004234313965</v>
      </c>
      <c r="I537">
        <v>3.6619999408721924</v>
      </c>
      <c r="J537">
        <v>3.6720001697540283</v>
      </c>
      <c r="K537">
        <v>3.6619999408721924</v>
      </c>
      <c r="L537">
        <v>3.6694996356964111</v>
      </c>
      <c r="M537">
        <v>3.6720001697540283</v>
      </c>
      <c r="N537">
        <v>3.6619999408721924</v>
      </c>
      <c r="O537">
        <v>3.6619999408721924</v>
      </c>
      <c r="P537">
        <v>3.6619999408721924</v>
      </c>
      <c r="Q537">
        <v>3.6619999408721924</v>
      </c>
      <c r="R537">
        <v>3.6619999408721924</v>
      </c>
      <c r="S537">
        <v>3.6829993724822998</v>
      </c>
      <c r="T537">
        <v>3.681999683380127</v>
      </c>
      <c r="U537">
        <v>3.6619999408721924</v>
      </c>
      <c r="V537">
        <v>3.6644999980926514</v>
      </c>
      <c r="W537">
        <v>3.6720001697540283</v>
      </c>
      <c r="X537">
        <v>3.681999683380127</v>
      </c>
      <c r="Y537"/>
      <c r="Z537">
        <v>3.6670002937316895</v>
      </c>
      <c r="AA537">
        <v>3.6695003509521484</v>
      </c>
      <c r="AB537">
        <v>3.6720001697540283</v>
      </c>
      <c r="AC537">
        <v>3.6720001697540283</v>
      </c>
      <c r="AD537">
        <v>3.6720001697540283</v>
      </c>
      <c r="AE537">
        <v>3.6720001697540283</v>
      </c>
      <c r="AF537">
        <v>3.6720001697540283</v>
      </c>
      <c r="AG537">
        <v>3.6720001697540283</v>
      </c>
      <c r="AH537" s="97"/>
      <c r="AI537" s="72"/>
      <c r="AJ537" s="72"/>
      <c r="AK537" s="72"/>
      <c r="AL537" s="72"/>
      <c r="AM537" s="72"/>
      <c r="AP537" s="102"/>
      <c r="AQ537" s="72"/>
    </row>
    <row r="538" spans="1:43">
      <c r="A538" s="14" t="str">
        <f>'data organization'!S539</f>
        <v>536:18:2.98:HS</v>
      </c>
      <c r="B538">
        <v>3.6720001697540283</v>
      </c>
      <c r="C538">
        <v>3.6690006256103516</v>
      </c>
      <c r="D538">
        <v>3.6619999408721924</v>
      </c>
      <c r="E538">
        <v>3.6720001697540283</v>
      </c>
      <c r="F538">
        <v>3.6619999408721924</v>
      </c>
      <c r="G538">
        <v>3.6720001697540283</v>
      </c>
      <c r="H538">
        <v>3.6685004234313965</v>
      </c>
      <c r="I538">
        <v>3.6619999408721924</v>
      </c>
      <c r="J538">
        <v>3.6720001697540283</v>
      </c>
      <c r="K538">
        <v>3.6619999408721924</v>
      </c>
      <c r="L538">
        <v>3.6694996356964111</v>
      </c>
      <c r="M538">
        <v>3.6720001697540283</v>
      </c>
      <c r="N538">
        <v>3.6619999408721924</v>
      </c>
      <c r="O538">
        <v>3.6619999408721924</v>
      </c>
      <c r="P538">
        <v>3.6619999408721924</v>
      </c>
      <c r="Q538">
        <v>3.6619999408721924</v>
      </c>
      <c r="R538">
        <v>3.6619999408721924</v>
      </c>
      <c r="S538">
        <v>3.6829993724822998</v>
      </c>
      <c r="T538">
        <v>3.681999683380127</v>
      </c>
      <c r="U538">
        <v>3.6619999408721924</v>
      </c>
      <c r="V538">
        <v>3.6644999980926514</v>
      </c>
      <c r="W538">
        <v>3.6720001697540283</v>
      </c>
      <c r="X538">
        <v>3.681999683380127</v>
      </c>
      <c r="Y538"/>
      <c r="Z538">
        <v>3.6670002937316895</v>
      </c>
      <c r="AA538">
        <v>3.6695003509521484</v>
      </c>
      <c r="AB538">
        <v>3.6720001697540283</v>
      </c>
      <c r="AC538">
        <v>3.6720001697540283</v>
      </c>
      <c r="AD538">
        <v>3.6720001697540283</v>
      </c>
      <c r="AE538">
        <v>3.6720001697540283</v>
      </c>
      <c r="AF538">
        <v>3.6720001697540283</v>
      </c>
      <c r="AG538">
        <v>3.6720001697540283</v>
      </c>
      <c r="AH538" s="97"/>
      <c r="AI538" s="72"/>
      <c r="AJ538" s="72"/>
      <c r="AK538" s="72"/>
      <c r="AL538" s="72"/>
      <c r="AM538" s="72"/>
      <c r="AP538" s="102"/>
      <c r="AQ538" s="72"/>
    </row>
    <row r="539" spans="1:43">
      <c r="A539" s="14" t="str">
        <f>'data organization'!S540</f>
        <v>537:18:2.96:HI</v>
      </c>
      <c r="B539">
        <v>3.6419990062713623</v>
      </c>
      <c r="C539">
        <v>3.6419990062713623</v>
      </c>
      <c r="D539">
        <v>3.6419990062713623</v>
      </c>
      <c r="E539">
        <v>3.6419990062713623</v>
      </c>
      <c r="F539">
        <v>3.6419990062713623</v>
      </c>
      <c r="G539">
        <v>3.6419990062713623</v>
      </c>
      <c r="H539">
        <v>3.6419990062713623</v>
      </c>
      <c r="I539">
        <v>3.6384994983673096</v>
      </c>
      <c r="J539">
        <v>3.6419990062713623</v>
      </c>
      <c r="K539">
        <v>3.6419990062713623</v>
      </c>
      <c r="L539">
        <v>3.6419990062713623</v>
      </c>
      <c r="M539">
        <v>3.6419990062713623</v>
      </c>
      <c r="N539">
        <v>3.6419990062713623</v>
      </c>
      <c r="O539">
        <v>3.6419990062713623</v>
      </c>
      <c r="P539">
        <v>3.6414992809295654</v>
      </c>
      <c r="Q539">
        <v>3.6319999694824219</v>
      </c>
      <c r="R539">
        <v>3.6319999694824219</v>
      </c>
      <c r="S539">
        <v>3.6519999504089355</v>
      </c>
      <c r="T539">
        <v>3.6535003185272217</v>
      </c>
      <c r="U539">
        <v>3.6419990062713623</v>
      </c>
      <c r="V539">
        <v>3.6419990062713623</v>
      </c>
      <c r="W539">
        <v>3.6419990062713623</v>
      </c>
      <c r="X539">
        <v>3.6535003185272217</v>
      </c>
      <c r="Y539"/>
      <c r="Z539">
        <v>3.6419990062713623</v>
      </c>
      <c r="AA539">
        <v>3.6419990062713623</v>
      </c>
      <c r="AB539">
        <v>3.6419990062713623</v>
      </c>
      <c r="AC539">
        <v>3.6419990062713623</v>
      </c>
      <c r="AD539">
        <v>3.6419990062713623</v>
      </c>
      <c r="AE539">
        <v>3.6419990062713623</v>
      </c>
      <c r="AF539">
        <v>3.6519999504089355</v>
      </c>
      <c r="AG539">
        <v>3.6419990062713623</v>
      </c>
      <c r="AH539" s="97">
        <f t="shared" si="1050"/>
        <v>2.9599999999999995</v>
      </c>
      <c r="AI539" s="72">
        <f t="shared" ref="AI539" si="1066">STDEV(B539:AG539)</f>
        <v>4.7095714342133832E-3</v>
      </c>
      <c r="AJ539" s="72">
        <f t="shared" si="1045"/>
        <v>3.6355477847962723</v>
      </c>
      <c r="AK539" s="72">
        <f t="shared" ref="AK539" si="1067">AVERAGE(B539:AG539)</f>
        <v>3.6426121419475925</v>
      </c>
      <c r="AL539" s="72">
        <f t="shared" ref="AL539" si="1068">AK539+1.5*AI539</f>
        <v>3.6496764990989128</v>
      </c>
      <c r="AM539" s="72">
        <f>AK539-AK542</f>
        <v>2.6224643953384863E-2</v>
      </c>
      <c r="AP539" s="102">
        <f t="shared" ref="AP539" si="1069">AI539/AK539</f>
        <v>1.2929104858513212E-3</v>
      </c>
      <c r="AQ539" s="72">
        <f t="shared" ref="AQ539" si="1070">MAX(B539:AG541)-MIN(B539:AG541)</f>
        <v>2.1500349044799805E-2</v>
      </c>
    </row>
    <row r="540" spans="1:43">
      <c r="A540" s="14" t="str">
        <f>'data organization'!S541</f>
        <v>538:18:2.96:LO</v>
      </c>
      <c r="B540">
        <v>3.6419990062713623</v>
      </c>
      <c r="C540">
        <v>3.6419990062713623</v>
      </c>
      <c r="D540">
        <v>3.6419990062713623</v>
      </c>
      <c r="E540">
        <v>3.6419990062713623</v>
      </c>
      <c r="F540">
        <v>3.6419990062713623</v>
      </c>
      <c r="G540">
        <v>3.6419990062713623</v>
      </c>
      <c r="H540">
        <v>3.6419990062713623</v>
      </c>
      <c r="I540">
        <v>3.6384994983673096</v>
      </c>
      <c r="J540">
        <v>3.6419990062713623</v>
      </c>
      <c r="K540">
        <v>3.6419990062713623</v>
      </c>
      <c r="L540">
        <v>3.6419990062713623</v>
      </c>
      <c r="M540">
        <v>3.6419990062713623</v>
      </c>
      <c r="N540">
        <v>3.6419990062713623</v>
      </c>
      <c r="O540">
        <v>3.6419990062713623</v>
      </c>
      <c r="P540">
        <v>3.6414992809295654</v>
      </c>
      <c r="Q540">
        <v>3.6319999694824219</v>
      </c>
      <c r="R540">
        <v>3.6319999694824219</v>
      </c>
      <c r="S540">
        <v>3.6519999504089355</v>
      </c>
      <c r="T540">
        <v>3.6535003185272217</v>
      </c>
      <c r="U540">
        <v>3.6419990062713623</v>
      </c>
      <c r="V540">
        <v>3.6419990062713623</v>
      </c>
      <c r="W540">
        <v>3.6419990062713623</v>
      </c>
      <c r="X540">
        <v>3.6535003185272217</v>
      </c>
      <c r="Y540"/>
      <c r="Z540">
        <v>3.6419990062713623</v>
      </c>
      <c r="AA540">
        <v>3.6419990062713623</v>
      </c>
      <c r="AB540">
        <v>3.6419990062713623</v>
      </c>
      <c r="AC540">
        <v>3.6419990062713623</v>
      </c>
      <c r="AD540">
        <v>3.6419990062713623</v>
      </c>
      <c r="AE540">
        <v>3.6419990062713623</v>
      </c>
      <c r="AF540">
        <v>3.6519999504089355</v>
      </c>
      <c r="AG540">
        <v>3.6419990062713623</v>
      </c>
      <c r="AH540" s="97"/>
      <c r="AI540" s="72"/>
      <c r="AJ540" s="72"/>
      <c r="AK540" s="72"/>
      <c r="AL540" s="72"/>
      <c r="AM540" s="72"/>
      <c r="AP540" s="102"/>
      <c r="AQ540" s="72"/>
    </row>
    <row r="541" spans="1:43">
      <c r="A541" s="14" t="str">
        <f>'data organization'!S542</f>
        <v>539:18:2.96:HS</v>
      </c>
      <c r="B541">
        <v>3.6419990062713623</v>
      </c>
      <c r="C541">
        <v>3.6419990062713623</v>
      </c>
      <c r="D541">
        <v>3.6419990062713623</v>
      </c>
      <c r="E541">
        <v>3.6419990062713623</v>
      </c>
      <c r="F541">
        <v>3.6419990062713623</v>
      </c>
      <c r="G541">
        <v>3.6419990062713623</v>
      </c>
      <c r="H541">
        <v>3.6419990062713623</v>
      </c>
      <c r="I541">
        <v>3.6384994983673096</v>
      </c>
      <c r="J541">
        <v>3.6419990062713623</v>
      </c>
      <c r="K541">
        <v>3.6419990062713623</v>
      </c>
      <c r="L541">
        <v>3.6419990062713623</v>
      </c>
      <c r="M541">
        <v>3.6419990062713623</v>
      </c>
      <c r="N541">
        <v>3.6419990062713623</v>
      </c>
      <c r="O541">
        <v>3.6419990062713623</v>
      </c>
      <c r="P541">
        <v>3.6414992809295654</v>
      </c>
      <c r="Q541">
        <v>3.6319999694824219</v>
      </c>
      <c r="R541">
        <v>3.6319999694824219</v>
      </c>
      <c r="S541">
        <v>3.6519999504089355</v>
      </c>
      <c r="T541">
        <v>3.6535003185272217</v>
      </c>
      <c r="U541">
        <v>3.6419990062713623</v>
      </c>
      <c r="V541">
        <v>3.6419990062713623</v>
      </c>
      <c r="W541">
        <v>3.6419990062713623</v>
      </c>
      <c r="X541">
        <v>3.6535003185272217</v>
      </c>
      <c r="Y541"/>
      <c r="Z541">
        <v>3.6419990062713623</v>
      </c>
      <c r="AA541">
        <v>3.6419990062713623</v>
      </c>
      <c r="AB541">
        <v>3.6419990062713623</v>
      </c>
      <c r="AC541">
        <v>3.6419990062713623</v>
      </c>
      <c r="AD541">
        <v>3.6419990062713623</v>
      </c>
      <c r="AE541">
        <v>3.6419990062713623</v>
      </c>
      <c r="AF541">
        <v>3.6519999504089355</v>
      </c>
      <c r="AG541">
        <v>3.6419990062713623</v>
      </c>
      <c r="AH541" s="97"/>
      <c r="AI541" s="72"/>
      <c r="AJ541" s="72"/>
      <c r="AK541" s="72"/>
      <c r="AL541" s="72"/>
      <c r="AM541" s="72"/>
      <c r="AP541" s="102"/>
      <c r="AQ541" s="72"/>
    </row>
    <row r="542" spans="1:43">
      <c r="A542" s="14" t="str">
        <f>'data organization'!S543</f>
        <v>540:18:2.94:HI</v>
      </c>
      <c r="B542">
        <v>3.6220009326934814</v>
      </c>
      <c r="C542">
        <v>3.6119999885559082</v>
      </c>
      <c r="D542">
        <v>3.6119999885559082</v>
      </c>
      <c r="E542">
        <v>3.6220009326934814</v>
      </c>
      <c r="F542">
        <v>3.6119999885559082</v>
      </c>
      <c r="G542">
        <v>3.6119999885559082</v>
      </c>
      <c r="H542">
        <v>3.6220009326934814</v>
      </c>
      <c r="I542">
        <v>3.6119999885559082</v>
      </c>
      <c r="J542">
        <v>3.6220009326934814</v>
      </c>
      <c r="K542">
        <v>3.6119999885559082</v>
      </c>
      <c r="L542">
        <v>3.6119999885559082</v>
      </c>
      <c r="M542">
        <v>3.6220009326934814</v>
      </c>
      <c r="N542">
        <v>3.6119999885559082</v>
      </c>
      <c r="O542">
        <v>3.6119999885559082</v>
      </c>
      <c r="P542">
        <v>3.6119999885559082</v>
      </c>
      <c r="Q542">
        <v>3.6119999885559082</v>
      </c>
      <c r="R542">
        <v>3.6119999885559082</v>
      </c>
      <c r="S542">
        <v>3.6220009326934814</v>
      </c>
      <c r="T542">
        <v>3.6220009326934814</v>
      </c>
      <c r="U542">
        <v>3.6119999885559082</v>
      </c>
      <c r="V542">
        <v>3.6119999885559082</v>
      </c>
      <c r="W542">
        <v>3.6220009326934814</v>
      </c>
      <c r="X542">
        <v>3.6220009326934814</v>
      </c>
      <c r="Y542"/>
      <c r="Z542">
        <v>3.6119999885559082</v>
      </c>
      <c r="AA542">
        <v>3.6119999885559082</v>
      </c>
      <c r="AB542">
        <v>3.6119999885559082</v>
      </c>
      <c r="AC542">
        <v>3.6220009326934814</v>
      </c>
      <c r="AD542">
        <v>3.6220009326934814</v>
      </c>
      <c r="AE542">
        <v>3.6180005073547363</v>
      </c>
      <c r="AF542">
        <v>3.6220009326934814</v>
      </c>
      <c r="AG542">
        <v>3.6220009326934814</v>
      </c>
      <c r="AH542" s="97">
        <f t="shared" si="1050"/>
        <v>2.9399999999999995</v>
      </c>
      <c r="AI542" s="72">
        <f t="shared" ref="AI542" si="1071">STDEV(B542:AG542)</f>
        <v>4.9648575072071361E-3</v>
      </c>
      <c r="AJ542" s="72">
        <f t="shared" si="1045"/>
        <v>3.6089402117333971</v>
      </c>
      <c r="AK542" s="72">
        <f t="shared" ref="AK542" si="1072">AVERAGE(B542:AG542)</f>
        <v>3.6163874979942077</v>
      </c>
      <c r="AL542" s="72">
        <f t="shared" ref="AL542" si="1073">AK542+1.5*AI542</f>
        <v>3.6238347842550183</v>
      </c>
      <c r="AM542" s="72">
        <f>AK542-AK545</f>
        <v>2.5435978366482814E-2</v>
      </c>
      <c r="AP542" s="102">
        <f t="shared" ref="AP542" si="1074">AI542/AK542</f>
        <v>1.3728776327096705E-3</v>
      </c>
      <c r="AQ542" s="72">
        <f t="shared" ref="AQ542" si="1075">MAX(B542:AG544)-MIN(B542:AG544)</f>
        <v>1.0000944137573242E-2</v>
      </c>
    </row>
    <row r="543" spans="1:43">
      <c r="A543" s="14" t="str">
        <f>'data organization'!S544</f>
        <v>541:18:2.94:LO</v>
      </c>
      <c r="B543">
        <v>3.6220009326934814</v>
      </c>
      <c r="C543">
        <v>3.6119999885559082</v>
      </c>
      <c r="D543">
        <v>3.6119999885559082</v>
      </c>
      <c r="E543">
        <v>3.6220009326934814</v>
      </c>
      <c r="F543">
        <v>3.6119999885559082</v>
      </c>
      <c r="G543">
        <v>3.6119999885559082</v>
      </c>
      <c r="H543">
        <v>3.6220009326934814</v>
      </c>
      <c r="I543">
        <v>3.6119999885559082</v>
      </c>
      <c r="J543">
        <v>3.6220009326934814</v>
      </c>
      <c r="K543">
        <v>3.6119999885559082</v>
      </c>
      <c r="L543">
        <v>3.6119999885559082</v>
      </c>
      <c r="M543">
        <v>3.6220009326934814</v>
      </c>
      <c r="N543">
        <v>3.6119999885559082</v>
      </c>
      <c r="O543">
        <v>3.6119999885559082</v>
      </c>
      <c r="P543">
        <v>3.6119999885559082</v>
      </c>
      <c r="Q543">
        <v>3.6119999885559082</v>
      </c>
      <c r="R543">
        <v>3.6119999885559082</v>
      </c>
      <c r="S543">
        <v>3.6220009326934814</v>
      </c>
      <c r="T543">
        <v>3.6220009326934814</v>
      </c>
      <c r="U543">
        <v>3.6119999885559082</v>
      </c>
      <c r="V543">
        <v>3.6119999885559082</v>
      </c>
      <c r="W543">
        <v>3.6220009326934814</v>
      </c>
      <c r="X543">
        <v>3.6220009326934814</v>
      </c>
      <c r="Y543"/>
      <c r="Z543">
        <v>3.6119999885559082</v>
      </c>
      <c r="AA543">
        <v>3.6119999885559082</v>
      </c>
      <c r="AB543">
        <v>3.6119999885559082</v>
      </c>
      <c r="AC543">
        <v>3.6220009326934814</v>
      </c>
      <c r="AD543">
        <v>3.6220009326934814</v>
      </c>
      <c r="AE543">
        <v>3.6180005073547363</v>
      </c>
      <c r="AF543">
        <v>3.6220009326934814</v>
      </c>
      <c r="AG543">
        <v>3.6220009326934814</v>
      </c>
      <c r="AH543" s="97"/>
      <c r="AI543" s="72"/>
      <c r="AJ543" s="72"/>
      <c r="AK543" s="72"/>
      <c r="AL543" s="72"/>
      <c r="AM543" s="72"/>
      <c r="AP543" s="102"/>
      <c r="AQ543" s="72"/>
    </row>
    <row r="544" spans="1:43">
      <c r="A544" s="14" t="str">
        <f>'data organization'!S545</f>
        <v>542:18:2.94:HS</v>
      </c>
      <c r="B544">
        <v>3.6220009326934814</v>
      </c>
      <c r="C544">
        <v>3.6119999885559082</v>
      </c>
      <c r="D544">
        <v>3.6119999885559082</v>
      </c>
      <c r="E544">
        <v>3.6220009326934814</v>
      </c>
      <c r="F544">
        <v>3.6119999885559082</v>
      </c>
      <c r="G544">
        <v>3.6119999885559082</v>
      </c>
      <c r="H544">
        <v>3.6220009326934814</v>
      </c>
      <c r="I544">
        <v>3.6119999885559082</v>
      </c>
      <c r="J544">
        <v>3.6220009326934814</v>
      </c>
      <c r="K544">
        <v>3.6119999885559082</v>
      </c>
      <c r="L544">
        <v>3.6119999885559082</v>
      </c>
      <c r="M544">
        <v>3.6220009326934814</v>
      </c>
      <c r="N544">
        <v>3.6119999885559082</v>
      </c>
      <c r="O544">
        <v>3.6119999885559082</v>
      </c>
      <c r="P544">
        <v>3.6119999885559082</v>
      </c>
      <c r="Q544">
        <v>3.6119999885559082</v>
      </c>
      <c r="R544">
        <v>3.6119999885559082</v>
      </c>
      <c r="S544">
        <v>3.6220009326934814</v>
      </c>
      <c r="T544">
        <v>3.6220009326934814</v>
      </c>
      <c r="U544">
        <v>3.6119999885559082</v>
      </c>
      <c r="V544">
        <v>3.6119999885559082</v>
      </c>
      <c r="W544">
        <v>3.6220009326934814</v>
      </c>
      <c r="X544">
        <v>3.6220009326934814</v>
      </c>
      <c r="Y544"/>
      <c r="Z544">
        <v>3.6119999885559082</v>
      </c>
      <c r="AA544">
        <v>3.6119999885559082</v>
      </c>
      <c r="AB544">
        <v>3.6119999885559082</v>
      </c>
      <c r="AC544">
        <v>3.6220009326934814</v>
      </c>
      <c r="AD544">
        <v>3.6220009326934814</v>
      </c>
      <c r="AE544">
        <v>3.6180005073547363</v>
      </c>
      <c r="AF544">
        <v>3.6220009326934814</v>
      </c>
      <c r="AG544">
        <v>3.6220009326934814</v>
      </c>
      <c r="AH544" s="97"/>
      <c r="AI544" s="72"/>
      <c r="AJ544" s="72"/>
      <c r="AK544" s="72"/>
      <c r="AL544" s="72"/>
      <c r="AM544" s="72"/>
      <c r="AP544" s="102"/>
      <c r="AQ544" s="72"/>
    </row>
    <row r="545" spans="1:43">
      <c r="A545" s="14" t="str">
        <f>'data organization'!S546</f>
        <v>543:18:2.92:HI</v>
      </c>
      <c r="B545">
        <v>3.5919997692108154</v>
      </c>
      <c r="C545">
        <v>3.5919997692108154</v>
      </c>
      <c r="D545">
        <v>3.5919997692108154</v>
      </c>
      <c r="E545">
        <v>3.5919997692108154</v>
      </c>
      <c r="F545">
        <v>3.5919997692108154</v>
      </c>
      <c r="G545">
        <v>3.5919997692108154</v>
      </c>
      <c r="H545">
        <v>3.5919997692108154</v>
      </c>
      <c r="I545">
        <v>3.5820002555847168</v>
      </c>
      <c r="J545">
        <v>3.5919997692108154</v>
      </c>
      <c r="K545">
        <v>3.5820002555847168</v>
      </c>
      <c r="L545">
        <v>3.5919997692108154</v>
      </c>
      <c r="M545">
        <v>3.5919997692108154</v>
      </c>
      <c r="N545">
        <v>3.5820002555847168</v>
      </c>
      <c r="O545">
        <v>3.5820002555847168</v>
      </c>
      <c r="P545">
        <v>3.5845000743865967</v>
      </c>
      <c r="Q545">
        <v>3.5820002555847168</v>
      </c>
      <c r="R545">
        <v>3.5820002555847168</v>
      </c>
      <c r="S545">
        <v>3.6030001640319824</v>
      </c>
      <c r="T545">
        <v>3.6040000915527344</v>
      </c>
      <c r="U545">
        <v>3.5919997692108154</v>
      </c>
      <c r="V545">
        <v>3.5919997692108154</v>
      </c>
      <c r="W545">
        <v>3.5919997692108154</v>
      </c>
      <c r="X545">
        <v>3.6040000915527344</v>
      </c>
      <c r="Y545"/>
      <c r="Z545">
        <v>3.5919997692108154</v>
      </c>
      <c r="AA545">
        <v>3.5919997692108154</v>
      </c>
      <c r="AB545">
        <v>3.5919997692108154</v>
      </c>
      <c r="AC545">
        <v>3.5919997692108154</v>
      </c>
      <c r="AD545">
        <v>3.5919997692108154</v>
      </c>
      <c r="AE545">
        <v>3.5919997692108154</v>
      </c>
      <c r="AF545">
        <v>3.5919997692108154</v>
      </c>
      <c r="AG545">
        <v>3.5919997692108154</v>
      </c>
      <c r="AH545" s="97">
        <f t="shared" si="1050"/>
        <v>2.9199999999999995</v>
      </c>
      <c r="AI545" s="72">
        <f t="shared" ref="AI545" si="1076">STDEV(B545:AG545)</f>
        <v>5.8627285314580019E-3</v>
      </c>
      <c r="AJ545" s="72">
        <f t="shared" si="1045"/>
        <v>3.5821574268305381</v>
      </c>
      <c r="AK545" s="72">
        <f t="shared" ref="AK545" si="1077">AVERAGE(B545:AG545)</f>
        <v>3.5909515196277249</v>
      </c>
      <c r="AL545" s="72">
        <f t="shared" ref="AL545" si="1078">AK545+1.5*AI545</f>
        <v>3.5997456124249116</v>
      </c>
      <c r="AM545" s="72">
        <f>AK545-AK548</f>
        <v>2.7710053228562792E-2</v>
      </c>
      <c r="AP545" s="102">
        <f t="shared" ref="AP545" si="1079">AI545/AK545</f>
        <v>1.632639287780135E-3</v>
      </c>
      <c r="AQ545" s="72">
        <f t="shared" ref="AQ545" si="1080">MAX(B545:AG547)-MIN(B545:AG547)</f>
        <v>2.1999835968017578E-2</v>
      </c>
    </row>
    <row r="546" spans="1:43">
      <c r="A546" s="14" t="str">
        <f>'data organization'!S547</f>
        <v>544:18:2.92:LO</v>
      </c>
      <c r="B546">
        <v>3.5919997692108154</v>
      </c>
      <c r="C546">
        <v>3.5919997692108154</v>
      </c>
      <c r="D546">
        <v>3.5919997692108154</v>
      </c>
      <c r="E546">
        <v>3.5919997692108154</v>
      </c>
      <c r="F546">
        <v>3.5919997692108154</v>
      </c>
      <c r="G546">
        <v>3.5919997692108154</v>
      </c>
      <c r="H546">
        <v>3.5919997692108154</v>
      </c>
      <c r="I546">
        <v>3.5820002555847168</v>
      </c>
      <c r="J546">
        <v>3.5919997692108154</v>
      </c>
      <c r="K546">
        <v>3.5820002555847168</v>
      </c>
      <c r="L546">
        <v>3.5919997692108154</v>
      </c>
      <c r="M546">
        <v>3.5919997692108154</v>
      </c>
      <c r="N546">
        <v>3.5820002555847168</v>
      </c>
      <c r="O546">
        <v>3.5820002555847168</v>
      </c>
      <c r="P546">
        <v>3.5845000743865967</v>
      </c>
      <c r="Q546">
        <v>3.5820002555847168</v>
      </c>
      <c r="R546">
        <v>3.5820002555847168</v>
      </c>
      <c r="S546">
        <v>3.6030001640319824</v>
      </c>
      <c r="T546">
        <v>3.6040000915527344</v>
      </c>
      <c r="U546">
        <v>3.5919997692108154</v>
      </c>
      <c r="V546">
        <v>3.5919997692108154</v>
      </c>
      <c r="W546">
        <v>3.5919997692108154</v>
      </c>
      <c r="X546">
        <v>3.6040000915527344</v>
      </c>
      <c r="Y546"/>
      <c r="Z546">
        <v>3.5919997692108154</v>
      </c>
      <c r="AA546">
        <v>3.5919997692108154</v>
      </c>
      <c r="AB546">
        <v>3.5919997692108154</v>
      </c>
      <c r="AC546">
        <v>3.5919997692108154</v>
      </c>
      <c r="AD546">
        <v>3.5919997692108154</v>
      </c>
      <c r="AE546">
        <v>3.5919997692108154</v>
      </c>
      <c r="AF546">
        <v>3.5919997692108154</v>
      </c>
      <c r="AG546">
        <v>3.5919997692108154</v>
      </c>
      <c r="AH546" s="97"/>
      <c r="AI546" s="72"/>
      <c r="AJ546" s="72"/>
      <c r="AK546" s="72"/>
      <c r="AL546" s="72"/>
      <c r="AM546" s="72"/>
      <c r="AP546" s="102"/>
      <c r="AQ546" s="72"/>
    </row>
    <row r="547" spans="1:43">
      <c r="A547" s="14" t="str">
        <f>'data organization'!S548</f>
        <v>545:18:2.92:HS</v>
      </c>
      <c r="B547">
        <v>3.5919997692108154</v>
      </c>
      <c r="C547">
        <v>3.5919997692108154</v>
      </c>
      <c r="D547">
        <v>3.5919997692108154</v>
      </c>
      <c r="E547">
        <v>3.5919997692108154</v>
      </c>
      <c r="F547">
        <v>3.5919997692108154</v>
      </c>
      <c r="G547">
        <v>3.5919997692108154</v>
      </c>
      <c r="H547">
        <v>3.5919997692108154</v>
      </c>
      <c r="I547">
        <v>3.5820002555847168</v>
      </c>
      <c r="J547">
        <v>3.5919997692108154</v>
      </c>
      <c r="K547">
        <v>3.5820002555847168</v>
      </c>
      <c r="L547">
        <v>3.5919997692108154</v>
      </c>
      <c r="M547">
        <v>3.5919997692108154</v>
      </c>
      <c r="N547">
        <v>3.5820002555847168</v>
      </c>
      <c r="O547">
        <v>3.5820002555847168</v>
      </c>
      <c r="P547">
        <v>3.5845000743865967</v>
      </c>
      <c r="Q547">
        <v>3.5820002555847168</v>
      </c>
      <c r="R547">
        <v>3.5820002555847168</v>
      </c>
      <c r="S547">
        <v>3.6030001640319824</v>
      </c>
      <c r="T547">
        <v>3.6040000915527344</v>
      </c>
      <c r="U547">
        <v>3.5919997692108154</v>
      </c>
      <c r="V547">
        <v>3.5919997692108154</v>
      </c>
      <c r="W547">
        <v>3.5919997692108154</v>
      </c>
      <c r="X547">
        <v>3.6040000915527344</v>
      </c>
      <c r="Y547"/>
      <c r="Z547">
        <v>3.5919997692108154</v>
      </c>
      <c r="AA547">
        <v>3.5919997692108154</v>
      </c>
      <c r="AB547">
        <v>3.5919997692108154</v>
      </c>
      <c r="AC547">
        <v>3.5919997692108154</v>
      </c>
      <c r="AD547">
        <v>3.5919997692108154</v>
      </c>
      <c r="AE547">
        <v>3.5919997692108154</v>
      </c>
      <c r="AF547">
        <v>3.5919997692108154</v>
      </c>
      <c r="AG547">
        <v>3.5919997692108154</v>
      </c>
      <c r="AH547" s="97"/>
      <c r="AI547" s="72"/>
      <c r="AJ547" s="72"/>
      <c r="AK547" s="72"/>
      <c r="AL547" s="72"/>
      <c r="AM547" s="72"/>
      <c r="AP547" s="102"/>
      <c r="AQ547" s="72"/>
    </row>
    <row r="548" spans="1:43">
      <c r="A548" s="14" t="str">
        <f>'data organization'!S549</f>
        <v>546:18:2.9:HI</v>
      </c>
      <c r="B548">
        <v>3.5619995594024658</v>
      </c>
      <c r="C548">
        <v>3.5619995594024658</v>
      </c>
      <c r="D548">
        <v>3.5619995594024658</v>
      </c>
      <c r="E548">
        <v>3.5619995594024658</v>
      </c>
      <c r="F548">
        <v>3.5619995594024658</v>
      </c>
      <c r="G548">
        <v>3.5619995594024658</v>
      </c>
      <c r="H548">
        <v>3.5619995594024658</v>
      </c>
      <c r="I548">
        <v>3.5619995594024658</v>
      </c>
      <c r="J548">
        <v>3.5619995594024658</v>
      </c>
      <c r="K548">
        <v>3.5619995594024658</v>
      </c>
      <c r="L548">
        <v>3.5619995594024658</v>
      </c>
      <c r="M548">
        <v>3.5619995594024658</v>
      </c>
      <c r="N548">
        <v>3.5619995594024658</v>
      </c>
      <c r="O548">
        <v>3.5619995594024658</v>
      </c>
      <c r="P548">
        <v>3.5619995594024658</v>
      </c>
      <c r="Q548">
        <v>3.5619995594024658</v>
      </c>
      <c r="R548">
        <v>3.5619995594024658</v>
      </c>
      <c r="S548">
        <v>3.5719993114471436</v>
      </c>
      <c r="T548">
        <v>3.5719993114471436</v>
      </c>
      <c r="U548">
        <v>3.5619995594024658</v>
      </c>
      <c r="V548">
        <v>3.5619995594024658</v>
      </c>
      <c r="W548">
        <v>3.5619995594024658</v>
      </c>
      <c r="X548">
        <v>3.5719993114471436</v>
      </c>
      <c r="Y548"/>
      <c r="Z548">
        <v>3.5619995594024658</v>
      </c>
      <c r="AA548">
        <v>3.5619995594024658</v>
      </c>
      <c r="AB548">
        <v>3.5619995594024658</v>
      </c>
      <c r="AC548">
        <v>3.5639998912811279</v>
      </c>
      <c r="AD548">
        <v>3.5619995594024658</v>
      </c>
      <c r="AE548">
        <v>3.5619995594024658</v>
      </c>
      <c r="AF548">
        <v>3.5684990882873535</v>
      </c>
      <c r="AG548">
        <v>3.5619995594024658</v>
      </c>
      <c r="AH548" s="97">
        <f t="shared" si="1050"/>
        <v>2.8999999999999995</v>
      </c>
      <c r="AI548" s="72">
        <f t="shared" ref="AI548" si="1081">STDEV(B548:AG548)</f>
        <v>3.1539287857826719E-3</v>
      </c>
      <c r="AJ548" s="72">
        <f t="shared" si="1045"/>
        <v>3.558510573220488</v>
      </c>
      <c r="AK548" s="72">
        <f t="shared" ref="AK548" si="1082">AVERAGE(B548:AG548)</f>
        <v>3.5632414663991621</v>
      </c>
      <c r="AL548" s="72">
        <f t="shared" ref="AL548" si="1083">AK548+1.5*AI548</f>
        <v>3.5679723595778361</v>
      </c>
      <c r="AM548" s="72">
        <f>AK548-AK551</f>
        <v>2.769278710888301E-2</v>
      </c>
      <c r="AP548" s="102">
        <f t="shared" ref="AP548" si="1084">AI548/AK548</f>
        <v>8.8512912064022385E-4</v>
      </c>
      <c r="AQ548" s="72">
        <f t="shared" ref="AQ548" si="1085">MAX(B548:AG550)-MIN(B548:AG550)</f>
        <v>9.9997520446777344E-3</v>
      </c>
    </row>
    <row r="549" spans="1:43">
      <c r="A549" s="14" t="str">
        <f>'data organization'!S550</f>
        <v>547:18:2.9:LO</v>
      </c>
      <c r="B549">
        <v>3.5619995594024658</v>
      </c>
      <c r="C549">
        <v>3.5619995594024658</v>
      </c>
      <c r="D549">
        <v>3.5619995594024658</v>
      </c>
      <c r="E549">
        <v>3.5619995594024658</v>
      </c>
      <c r="F549">
        <v>3.5619995594024658</v>
      </c>
      <c r="G549">
        <v>3.5619995594024658</v>
      </c>
      <c r="H549">
        <v>3.5619995594024658</v>
      </c>
      <c r="I549">
        <v>3.5619995594024658</v>
      </c>
      <c r="J549">
        <v>3.5619995594024658</v>
      </c>
      <c r="K549">
        <v>3.5619995594024658</v>
      </c>
      <c r="L549">
        <v>3.5619995594024658</v>
      </c>
      <c r="M549">
        <v>3.5619995594024658</v>
      </c>
      <c r="N549">
        <v>3.5619995594024658</v>
      </c>
      <c r="O549">
        <v>3.5619995594024658</v>
      </c>
      <c r="P549">
        <v>3.5619995594024658</v>
      </c>
      <c r="Q549">
        <v>3.5619995594024658</v>
      </c>
      <c r="R549">
        <v>3.5619995594024658</v>
      </c>
      <c r="S549">
        <v>3.5719993114471436</v>
      </c>
      <c r="T549">
        <v>3.5719993114471436</v>
      </c>
      <c r="U549">
        <v>3.5619995594024658</v>
      </c>
      <c r="V549">
        <v>3.5619995594024658</v>
      </c>
      <c r="W549">
        <v>3.5619995594024658</v>
      </c>
      <c r="X549">
        <v>3.5719993114471436</v>
      </c>
      <c r="Y549"/>
      <c r="Z549">
        <v>3.5619995594024658</v>
      </c>
      <c r="AA549">
        <v>3.5619995594024658</v>
      </c>
      <c r="AB549">
        <v>3.5619995594024658</v>
      </c>
      <c r="AC549">
        <v>3.5639998912811279</v>
      </c>
      <c r="AD549">
        <v>3.5619995594024658</v>
      </c>
      <c r="AE549">
        <v>3.5619995594024658</v>
      </c>
      <c r="AF549">
        <v>3.5684990882873535</v>
      </c>
      <c r="AG549">
        <v>3.5619995594024658</v>
      </c>
      <c r="AH549" s="97"/>
      <c r="AI549" s="72"/>
      <c r="AJ549" s="72"/>
      <c r="AK549" s="72"/>
      <c r="AL549" s="72"/>
      <c r="AM549" s="72"/>
      <c r="AP549" s="102"/>
      <c r="AQ549" s="72"/>
    </row>
    <row r="550" spans="1:43">
      <c r="A550" s="14" t="str">
        <f>'data organization'!S551</f>
        <v>548:18:2.9:HS</v>
      </c>
      <c r="B550">
        <v>3.5619995594024658</v>
      </c>
      <c r="C550">
        <v>3.5619995594024658</v>
      </c>
      <c r="D550">
        <v>3.5619995594024658</v>
      </c>
      <c r="E550">
        <v>3.5619995594024658</v>
      </c>
      <c r="F550">
        <v>3.5619995594024658</v>
      </c>
      <c r="G550">
        <v>3.5619995594024658</v>
      </c>
      <c r="H550">
        <v>3.5619995594024658</v>
      </c>
      <c r="I550">
        <v>3.5619995594024658</v>
      </c>
      <c r="J550">
        <v>3.5619995594024658</v>
      </c>
      <c r="K550">
        <v>3.5619995594024658</v>
      </c>
      <c r="L550">
        <v>3.5619995594024658</v>
      </c>
      <c r="M550">
        <v>3.5619995594024658</v>
      </c>
      <c r="N550">
        <v>3.5619995594024658</v>
      </c>
      <c r="O550">
        <v>3.5619995594024658</v>
      </c>
      <c r="P550">
        <v>3.5619995594024658</v>
      </c>
      <c r="Q550">
        <v>3.5619995594024658</v>
      </c>
      <c r="R550">
        <v>3.5619995594024658</v>
      </c>
      <c r="S550">
        <v>3.5719993114471436</v>
      </c>
      <c r="T550">
        <v>3.5719993114471436</v>
      </c>
      <c r="U550">
        <v>3.5619995594024658</v>
      </c>
      <c r="V550">
        <v>3.5619995594024658</v>
      </c>
      <c r="W550">
        <v>3.5619995594024658</v>
      </c>
      <c r="X550">
        <v>3.5719993114471436</v>
      </c>
      <c r="Y550"/>
      <c r="Z550">
        <v>3.5619995594024658</v>
      </c>
      <c r="AA550">
        <v>3.5619995594024658</v>
      </c>
      <c r="AB550">
        <v>3.5619995594024658</v>
      </c>
      <c r="AC550">
        <v>3.5639998912811279</v>
      </c>
      <c r="AD550">
        <v>3.5619995594024658</v>
      </c>
      <c r="AE550">
        <v>3.5619995594024658</v>
      </c>
      <c r="AF550">
        <v>3.5684990882873535</v>
      </c>
      <c r="AG550">
        <v>3.5619995594024658</v>
      </c>
      <c r="AH550" s="97"/>
      <c r="AI550" s="72"/>
      <c r="AJ550" s="72"/>
      <c r="AK550" s="72"/>
      <c r="AL550" s="72"/>
      <c r="AM550" s="72"/>
      <c r="AP550" s="102"/>
      <c r="AQ550" s="72"/>
    </row>
    <row r="551" spans="1:43">
      <c r="A551" s="14" t="str">
        <f>'data organization'!S552</f>
        <v>549:18:2.88:HI</v>
      </c>
      <c r="B551">
        <v>3.5369999408721924</v>
      </c>
      <c r="C551">
        <v>3.5320003032684326</v>
      </c>
      <c r="D551">
        <v>3.5320003032684326</v>
      </c>
      <c r="E551">
        <v>3.5380001068115234</v>
      </c>
      <c r="F551">
        <v>3.5320003032684326</v>
      </c>
      <c r="G551">
        <v>3.5320003032684326</v>
      </c>
      <c r="H551">
        <v>3.5320003032684326</v>
      </c>
      <c r="I551">
        <v>3.5320003032684326</v>
      </c>
      <c r="J551">
        <v>3.5345005989074707</v>
      </c>
      <c r="K551">
        <v>3.5320003032684326</v>
      </c>
      <c r="L551">
        <v>3.5335006713867187</v>
      </c>
      <c r="M551">
        <v>3.5385005474090576</v>
      </c>
      <c r="N551">
        <v>3.5320003032684326</v>
      </c>
      <c r="O551">
        <v>3.5320003032684326</v>
      </c>
      <c r="P551">
        <v>3.5320003032684326</v>
      </c>
      <c r="Q551">
        <v>3.5320003032684326</v>
      </c>
      <c r="R551">
        <v>3.5320003032684326</v>
      </c>
      <c r="S551">
        <v>3.5450000762939453</v>
      </c>
      <c r="T551">
        <v>3.5420002937316895</v>
      </c>
      <c r="U551">
        <v>3.5320003032684326</v>
      </c>
      <c r="V551">
        <v>3.5320003032684326</v>
      </c>
      <c r="W551">
        <v>3.5420002937316895</v>
      </c>
      <c r="X551">
        <v>3.5450000762939453</v>
      </c>
      <c r="Y551"/>
      <c r="Z551">
        <v>3.5320003032684326</v>
      </c>
      <c r="AA551">
        <v>3.5320003032684326</v>
      </c>
      <c r="AB551">
        <v>3.5345001220703125</v>
      </c>
      <c r="AC551">
        <v>3.5420002937316895</v>
      </c>
      <c r="AD551">
        <v>3.5420002937316895</v>
      </c>
      <c r="AE551">
        <v>3.5320003032684326</v>
      </c>
      <c r="AF551">
        <v>3.5420002937316895</v>
      </c>
      <c r="AG551">
        <v>3.5420002937316895</v>
      </c>
      <c r="AH551" s="97">
        <f t="shared" si="1050"/>
        <v>2.8799999999999994</v>
      </c>
      <c r="AI551" s="72">
        <f t="shared" ref="AI551" si="1086">STDEV(B551:AG551)</f>
        <v>4.7105052039163684E-3</v>
      </c>
      <c r="AJ551" s="72">
        <f t="shared" si="1045"/>
        <v>3.5284829214844047</v>
      </c>
      <c r="AK551" s="72">
        <f t="shared" ref="AK551" si="1087">AVERAGE(B551:AG551)</f>
        <v>3.5355486792902791</v>
      </c>
      <c r="AL551" s="72">
        <f t="shared" ref="AL551" si="1088">AK551+1.5*AI551</f>
        <v>3.5426144370961534</v>
      </c>
      <c r="AM551" s="72">
        <f>AK551-AK554</f>
        <v>2.6096820831298828E-2</v>
      </c>
      <c r="AP551" s="102">
        <f t="shared" ref="AP551" si="1089">AI551/AK551</f>
        <v>1.3323265018265703E-3</v>
      </c>
      <c r="AQ551" s="72">
        <f t="shared" ref="AQ551" si="1090">MAX(B551:AG553)-MIN(B551:AG553)</f>
        <v>1.2999773025512695E-2</v>
      </c>
    </row>
    <row r="552" spans="1:43">
      <c r="A552" s="14" t="str">
        <f>'data organization'!S553</f>
        <v>550:18:2.88:LO</v>
      </c>
      <c r="B552">
        <v>3.5369999408721924</v>
      </c>
      <c r="C552">
        <v>3.5320003032684326</v>
      </c>
      <c r="D552">
        <v>3.5320003032684326</v>
      </c>
      <c r="E552">
        <v>3.5380001068115234</v>
      </c>
      <c r="F552">
        <v>3.5320003032684326</v>
      </c>
      <c r="G552">
        <v>3.5320003032684326</v>
      </c>
      <c r="H552">
        <v>3.5320003032684326</v>
      </c>
      <c r="I552">
        <v>3.5320003032684326</v>
      </c>
      <c r="J552">
        <v>3.5345005989074707</v>
      </c>
      <c r="K552">
        <v>3.5320003032684326</v>
      </c>
      <c r="L552">
        <v>3.5335006713867187</v>
      </c>
      <c r="M552">
        <v>3.5385005474090576</v>
      </c>
      <c r="N552">
        <v>3.5320003032684326</v>
      </c>
      <c r="O552">
        <v>3.5320003032684326</v>
      </c>
      <c r="P552">
        <v>3.5320003032684326</v>
      </c>
      <c r="Q552">
        <v>3.5320003032684326</v>
      </c>
      <c r="R552">
        <v>3.5320003032684326</v>
      </c>
      <c r="S552">
        <v>3.5450000762939453</v>
      </c>
      <c r="T552">
        <v>3.5420002937316895</v>
      </c>
      <c r="U552">
        <v>3.5320003032684326</v>
      </c>
      <c r="V552">
        <v>3.5320003032684326</v>
      </c>
      <c r="W552">
        <v>3.5420002937316895</v>
      </c>
      <c r="X552">
        <v>3.5450000762939453</v>
      </c>
      <c r="Y552"/>
      <c r="Z552">
        <v>3.5320003032684326</v>
      </c>
      <c r="AA552">
        <v>3.5320003032684326</v>
      </c>
      <c r="AB552">
        <v>3.5345001220703125</v>
      </c>
      <c r="AC552">
        <v>3.5420002937316895</v>
      </c>
      <c r="AD552">
        <v>3.5420002937316895</v>
      </c>
      <c r="AE552">
        <v>3.5320003032684326</v>
      </c>
      <c r="AF552">
        <v>3.5420002937316895</v>
      </c>
      <c r="AG552">
        <v>3.5420002937316895</v>
      </c>
      <c r="AH552" s="97"/>
      <c r="AI552" s="72"/>
      <c r="AJ552" s="72"/>
      <c r="AK552" s="72"/>
      <c r="AL552" s="72"/>
      <c r="AM552" s="72"/>
      <c r="AP552" s="102"/>
      <c r="AQ552" s="72"/>
    </row>
    <row r="553" spans="1:43">
      <c r="A553" s="14" t="str">
        <f>'data organization'!S554</f>
        <v>551:18:2.88:HS</v>
      </c>
      <c r="B553">
        <v>3.5369999408721924</v>
      </c>
      <c r="C553">
        <v>3.5320003032684326</v>
      </c>
      <c r="D553">
        <v>3.5320003032684326</v>
      </c>
      <c r="E553">
        <v>3.5380001068115234</v>
      </c>
      <c r="F553">
        <v>3.5320003032684326</v>
      </c>
      <c r="G553">
        <v>3.5320003032684326</v>
      </c>
      <c r="H553">
        <v>3.5320003032684326</v>
      </c>
      <c r="I553">
        <v>3.5320003032684326</v>
      </c>
      <c r="J553">
        <v>3.5345005989074707</v>
      </c>
      <c r="K553">
        <v>3.5320003032684326</v>
      </c>
      <c r="L553">
        <v>3.5335006713867187</v>
      </c>
      <c r="M553">
        <v>3.5385005474090576</v>
      </c>
      <c r="N553">
        <v>3.5320003032684326</v>
      </c>
      <c r="O553">
        <v>3.5320003032684326</v>
      </c>
      <c r="P553">
        <v>3.5320003032684326</v>
      </c>
      <c r="Q553">
        <v>3.5320003032684326</v>
      </c>
      <c r="R553">
        <v>3.5320003032684326</v>
      </c>
      <c r="S553">
        <v>3.5450000762939453</v>
      </c>
      <c r="T553">
        <v>3.5420002937316895</v>
      </c>
      <c r="U553">
        <v>3.5320003032684326</v>
      </c>
      <c r="V553">
        <v>3.5320003032684326</v>
      </c>
      <c r="W553">
        <v>3.5420002937316895</v>
      </c>
      <c r="X553">
        <v>3.5450000762939453</v>
      </c>
      <c r="Y553"/>
      <c r="Z553">
        <v>3.5320003032684326</v>
      </c>
      <c r="AA553">
        <v>3.5320003032684326</v>
      </c>
      <c r="AB553">
        <v>3.5345001220703125</v>
      </c>
      <c r="AC553">
        <v>3.5420002937316895</v>
      </c>
      <c r="AD553">
        <v>3.5420002937316895</v>
      </c>
      <c r="AE553">
        <v>3.5320003032684326</v>
      </c>
      <c r="AF553">
        <v>3.5420002937316895</v>
      </c>
      <c r="AG553">
        <v>3.5420002937316895</v>
      </c>
      <c r="AH553" s="97"/>
      <c r="AI553" s="72"/>
      <c r="AJ553" s="72"/>
      <c r="AK553" s="72"/>
      <c r="AL553" s="72"/>
      <c r="AM553" s="72"/>
      <c r="AP553" s="102"/>
      <c r="AQ553" s="72"/>
    </row>
    <row r="554" spans="1:43">
      <c r="A554" s="14" t="str">
        <f>'data organization'!S555</f>
        <v>552:18:2.86:HI</v>
      </c>
      <c r="B554">
        <v>3.512000560760498</v>
      </c>
      <c r="C554">
        <v>3.5019996166229248</v>
      </c>
      <c r="D554">
        <v>3.512000560760498</v>
      </c>
      <c r="E554">
        <v>3.512000560760498</v>
      </c>
      <c r="F554">
        <v>3.5050003528594971</v>
      </c>
      <c r="G554">
        <v>3.512000560760498</v>
      </c>
      <c r="H554">
        <v>3.512000560760498</v>
      </c>
      <c r="I554">
        <v>3.5019996166229248</v>
      </c>
      <c r="J554">
        <v>3.512000560760498</v>
      </c>
      <c r="K554">
        <v>3.5019996166229248</v>
      </c>
      <c r="L554">
        <v>3.512000560760498</v>
      </c>
      <c r="M554">
        <v>3.512000560760498</v>
      </c>
      <c r="N554">
        <v>3.5019996166229248</v>
      </c>
      <c r="O554">
        <v>3.5019996166229248</v>
      </c>
      <c r="P554">
        <v>3.5019996166229248</v>
      </c>
      <c r="Q554">
        <v>3.5019996166229248</v>
      </c>
      <c r="R554">
        <v>3.5019996166229248</v>
      </c>
      <c r="S554">
        <v>3.5169997215270996</v>
      </c>
      <c r="T554">
        <v>3.5230000019073486</v>
      </c>
      <c r="U554">
        <v>3.5044999122619629</v>
      </c>
      <c r="V554">
        <v>3.512000560760498</v>
      </c>
      <c r="W554">
        <v>3.512000560760498</v>
      </c>
      <c r="X554">
        <v>3.5145008563995361</v>
      </c>
      <c r="Y554"/>
      <c r="Z554">
        <v>3.509000301361084</v>
      </c>
      <c r="AA554">
        <v>3.512000560760498</v>
      </c>
      <c r="AB554">
        <v>3.512000560760498</v>
      </c>
      <c r="AC554">
        <v>3.512000560760498</v>
      </c>
      <c r="AD554">
        <v>3.512000560760498</v>
      </c>
      <c r="AE554">
        <v>3.512000560760498</v>
      </c>
      <c r="AF554">
        <v>3.512000560760498</v>
      </c>
      <c r="AG554">
        <v>3.512000560760498</v>
      </c>
      <c r="AH554" s="97">
        <f t="shared" si="1050"/>
        <v>2.8599999999999994</v>
      </c>
      <c r="AI554" s="72">
        <f t="shared" ref="AI554" si="1091">STDEV(B554:AG554)</f>
        <v>5.3705172633674277E-3</v>
      </c>
      <c r="AJ554" s="72">
        <f t="shared" si="1045"/>
        <v>3.5013960825639292</v>
      </c>
      <c r="AK554" s="72">
        <f t="shared" ref="AK554" si="1092">AVERAGE(B554:AG554)</f>
        <v>3.5094518584589802</v>
      </c>
      <c r="AL554" s="72">
        <f t="shared" ref="AL554" si="1093">AK554+1.5*AI554</f>
        <v>3.5175076343540312</v>
      </c>
      <c r="AM554" s="72">
        <f>AK554-AK557</f>
        <v>2.7307033538818359E-2</v>
      </c>
      <c r="AP554" s="102">
        <f t="shared" ref="AP554" si="1094">AI554/AK554</f>
        <v>1.5303008788744724E-3</v>
      </c>
      <c r="AQ554" s="72">
        <f t="shared" ref="AQ554" si="1095">MAX(B554:AG556)-MIN(B554:AG556)</f>
        <v>2.1000385284423828E-2</v>
      </c>
    </row>
    <row r="555" spans="1:43">
      <c r="A555" s="14" t="str">
        <f>'data organization'!S556</f>
        <v>553:18:2.86:LO</v>
      </c>
      <c r="B555">
        <v>3.512000560760498</v>
      </c>
      <c r="C555">
        <v>3.5019996166229248</v>
      </c>
      <c r="D555">
        <v>3.512000560760498</v>
      </c>
      <c r="E555">
        <v>3.512000560760498</v>
      </c>
      <c r="F555">
        <v>3.5050003528594971</v>
      </c>
      <c r="G555">
        <v>3.512000560760498</v>
      </c>
      <c r="H555">
        <v>3.512000560760498</v>
      </c>
      <c r="I555">
        <v>3.5019996166229248</v>
      </c>
      <c r="J555">
        <v>3.512000560760498</v>
      </c>
      <c r="K555">
        <v>3.5019996166229248</v>
      </c>
      <c r="L555">
        <v>3.512000560760498</v>
      </c>
      <c r="M555">
        <v>3.512000560760498</v>
      </c>
      <c r="N555">
        <v>3.5019996166229248</v>
      </c>
      <c r="O555">
        <v>3.5019996166229248</v>
      </c>
      <c r="P555">
        <v>3.5019996166229248</v>
      </c>
      <c r="Q555">
        <v>3.5019996166229248</v>
      </c>
      <c r="R555">
        <v>3.5019996166229248</v>
      </c>
      <c r="S555">
        <v>3.5169997215270996</v>
      </c>
      <c r="T555">
        <v>3.5230000019073486</v>
      </c>
      <c r="U555">
        <v>3.5044999122619629</v>
      </c>
      <c r="V555">
        <v>3.512000560760498</v>
      </c>
      <c r="W555">
        <v>3.512000560760498</v>
      </c>
      <c r="X555">
        <v>3.5145008563995361</v>
      </c>
      <c r="Y555"/>
      <c r="Z555">
        <v>3.509000301361084</v>
      </c>
      <c r="AA555">
        <v>3.512000560760498</v>
      </c>
      <c r="AB555">
        <v>3.512000560760498</v>
      </c>
      <c r="AC555">
        <v>3.512000560760498</v>
      </c>
      <c r="AD555">
        <v>3.512000560760498</v>
      </c>
      <c r="AE555">
        <v>3.512000560760498</v>
      </c>
      <c r="AF555">
        <v>3.512000560760498</v>
      </c>
      <c r="AG555">
        <v>3.512000560760498</v>
      </c>
      <c r="AH555" s="97"/>
      <c r="AI555" s="72"/>
      <c r="AJ555" s="72"/>
      <c r="AK555" s="72"/>
      <c r="AL555" s="72"/>
      <c r="AM555" s="72"/>
      <c r="AP555" s="102"/>
      <c r="AQ555" s="72"/>
    </row>
    <row r="556" spans="1:43">
      <c r="A556" s="14" t="str">
        <f>'data organization'!S557</f>
        <v>554:18:2.86:HS</v>
      </c>
      <c r="B556">
        <v>3.512000560760498</v>
      </c>
      <c r="C556">
        <v>3.5019996166229248</v>
      </c>
      <c r="D556">
        <v>3.512000560760498</v>
      </c>
      <c r="E556">
        <v>3.512000560760498</v>
      </c>
      <c r="F556">
        <v>3.5050003528594971</v>
      </c>
      <c r="G556">
        <v>3.512000560760498</v>
      </c>
      <c r="H556">
        <v>3.512000560760498</v>
      </c>
      <c r="I556">
        <v>3.5019996166229248</v>
      </c>
      <c r="J556">
        <v>3.512000560760498</v>
      </c>
      <c r="K556">
        <v>3.5019996166229248</v>
      </c>
      <c r="L556">
        <v>3.512000560760498</v>
      </c>
      <c r="M556">
        <v>3.512000560760498</v>
      </c>
      <c r="N556">
        <v>3.5019996166229248</v>
      </c>
      <c r="O556">
        <v>3.5019996166229248</v>
      </c>
      <c r="P556">
        <v>3.5019996166229248</v>
      </c>
      <c r="Q556">
        <v>3.5019996166229248</v>
      </c>
      <c r="R556">
        <v>3.5019996166229248</v>
      </c>
      <c r="S556">
        <v>3.5169997215270996</v>
      </c>
      <c r="T556">
        <v>3.5230000019073486</v>
      </c>
      <c r="U556">
        <v>3.5044999122619629</v>
      </c>
      <c r="V556">
        <v>3.512000560760498</v>
      </c>
      <c r="W556">
        <v>3.512000560760498</v>
      </c>
      <c r="X556">
        <v>3.5145008563995361</v>
      </c>
      <c r="Y556"/>
      <c r="Z556">
        <v>3.509000301361084</v>
      </c>
      <c r="AA556">
        <v>3.512000560760498</v>
      </c>
      <c r="AB556">
        <v>3.512000560760498</v>
      </c>
      <c r="AC556">
        <v>3.512000560760498</v>
      </c>
      <c r="AD556">
        <v>3.512000560760498</v>
      </c>
      <c r="AE556">
        <v>3.512000560760498</v>
      </c>
      <c r="AF556">
        <v>3.512000560760498</v>
      </c>
      <c r="AG556">
        <v>3.512000560760498</v>
      </c>
      <c r="AH556" s="97"/>
      <c r="AI556" s="72"/>
      <c r="AJ556" s="72"/>
      <c r="AK556" s="72"/>
      <c r="AL556" s="72"/>
      <c r="AM556" s="72"/>
      <c r="AP556" s="102"/>
      <c r="AQ556" s="72"/>
    </row>
    <row r="557" spans="1:43">
      <c r="A557" s="14" t="str">
        <f>'data organization'!S558</f>
        <v>555:18:2.84:HI</v>
      </c>
      <c r="B557">
        <v>3.4819996356964111</v>
      </c>
      <c r="C557">
        <v>3.4819996356964111</v>
      </c>
      <c r="D557">
        <v>3.4819996356964111</v>
      </c>
      <c r="E557">
        <v>3.4819996356964111</v>
      </c>
      <c r="F557">
        <v>3.4819996356964111</v>
      </c>
      <c r="G557">
        <v>3.4819996356964111</v>
      </c>
      <c r="H557">
        <v>3.4819996356964111</v>
      </c>
      <c r="I557">
        <v>3.479499340057373</v>
      </c>
      <c r="J557">
        <v>3.4819996356964111</v>
      </c>
      <c r="K557">
        <v>3.4819996356964111</v>
      </c>
      <c r="L557">
        <v>3.4819996356964111</v>
      </c>
      <c r="M557">
        <v>3.4819996356964111</v>
      </c>
      <c r="N557">
        <v>3.4799995422363281</v>
      </c>
      <c r="O557">
        <v>3.479499340057373</v>
      </c>
      <c r="P557">
        <v>3.4819996356964111</v>
      </c>
      <c r="Q557">
        <v>3.4719996452331543</v>
      </c>
      <c r="R557">
        <v>3.4719996452331543</v>
      </c>
      <c r="S557">
        <v>3.4935002326965332</v>
      </c>
      <c r="T557">
        <v>3.4920001029968262</v>
      </c>
      <c r="U557">
        <v>3.4819996356964111</v>
      </c>
      <c r="V557">
        <v>3.4819996356964111</v>
      </c>
      <c r="W557">
        <v>3.4819996356964111</v>
      </c>
      <c r="X557">
        <v>3.4920001029968262</v>
      </c>
      <c r="Y557"/>
      <c r="Z557">
        <v>3.4819996356964111</v>
      </c>
      <c r="AA557">
        <v>3.4819996356964111</v>
      </c>
      <c r="AB557">
        <v>3.4819996356964111</v>
      </c>
      <c r="AC557">
        <v>3.4819996356964111</v>
      </c>
      <c r="AD557">
        <v>3.4819996356964111</v>
      </c>
      <c r="AE557">
        <v>3.4819996356964111</v>
      </c>
      <c r="AF557">
        <v>3.4819996356964111</v>
      </c>
      <c r="AG557">
        <v>3.4819996356964111</v>
      </c>
      <c r="AH557" s="97">
        <f t="shared" si="1050"/>
        <v>2.8399999999999994</v>
      </c>
      <c r="AI557" s="72">
        <f t="shared" ref="AI557" si="1096">STDEV(B557:AG557)</f>
        <v>4.2744664209924885E-3</v>
      </c>
      <c r="AJ557" s="72">
        <f t="shared" si="1045"/>
        <v>3.4757331252886732</v>
      </c>
      <c r="AK557" s="72">
        <f t="shared" ref="AK557" si="1097">AVERAGE(B557:AG557)</f>
        <v>3.4821448249201619</v>
      </c>
      <c r="AL557" s="72">
        <f t="shared" ref="AL557" si="1098">AK557+1.5*AI557</f>
        <v>3.4885565245516506</v>
      </c>
      <c r="AM557" s="72">
        <f>AK557-AK560</f>
        <v>2.8531943598101073E-2</v>
      </c>
      <c r="AP557" s="102">
        <f t="shared" ref="AP557" si="1099">AI557/AK557</f>
        <v>1.2275383810581436E-3</v>
      </c>
      <c r="AQ557" s="72">
        <f t="shared" ref="AQ557" si="1100">MAX(B557:AG559)-MIN(B557:AG559)</f>
        <v>2.1500587463378906E-2</v>
      </c>
    </row>
    <row r="558" spans="1:43">
      <c r="A558" s="14" t="str">
        <f>'data organization'!S559</f>
        <v>556:18:2.84:LO</v>
      </c>
      <c r="B558">
        <v>3.4819996356964111</v>
      </c>
      <c r="C558">
        <v>3.4819996356964111</v>
      </c>
      <c r="D558">
        <v>3.4819996356964111</v>
      </c>
      <c r="E558">
        <v>3.4819996356964111</v>
      </c>
      <c r="F558">
        <v>3.4819996356964111</v>
      </c>
      <c r="G558">
        <v>3.4819996356964111</v>
      </c>
      <c r="H558">
        <v>3.4819996356964111</v>
      </c>
      <c r="I558">
        <v>3.479499340057373</v>
      </c>
      <c r="J558">
        <v>3.4819996356964111</v>
      </c>
      <c r="K558">
        <v>3.4819996356964111</v>
      </c>
      <c r="L558">
        <v>3.4819996356964111</v>
      </c>
      <c r="M558">
        <v>3.4819996356964111</v>
      </c>
      <c r="N558">
        <v>3.4799995422363281</v>
      </c>
      <c r="O558">
        <v>3.479499340057373</v>
      </c>
      <c r="P558">
        <v>3.4819996356964111</v>
      </c>
      <c r="Q558">
        <v>3.4719996452331543</v>
      </c>
      <c r="R558">
        <v>3.4719996452331543</v>
      </c>
      <c r="S558">
        <v>3.4935002326965332</v>
      </c>
      <c r="T558">
        <v>3.4920001029968262</v>
      </c>
      <c r="U558">
        <v>3.4819996356964111</v>
      </c>
      <c r="V558">
        <v>3.4819996356964111</v>
      </c>
      <c r="W558">
        <v>3.4819996356964111</v>
      </c>
      <c r="X558">
        <v>3.4920001029968262</v>
      </c>
      <c r="Y558"/>
      <c r="Z558">
        <v>3.4819996356964111</v>
      </c>
      <c r="AA558">
        <v>3.4819996356964111</v>
      </c>
      <c r="AB558">
        <v>3.4819996356964111</v>
      </c>
      <c r="AC558">
        <v>3.4819996356964111</v>
      </c>
      <c r="AD558">
        <v>3.4819996356964111</v>
      </c>
      <c r="AE558">
        <v>3.4819996356964111</v>
      </c>
      <c r="AF558">
        <v>3.4819996356964111</v>
      </c>
      <c r="AG558">
        <v>3.4819996356964111</v>
      </c>
      <c r="AH558" s="97"/>
      <c r="AI558" s="72"/>
      <c r="AJ558" s="72"/>
      <c r="AK558" s="72"/>
      <c r="AL558" s="72"/>
      <c r="AM558" s="72"/>
      <c r="AP558" s="102"/>
      <c r="AQ558" s="72"/>
    </row>
    <row r="559" spans="1:43">
      <c r="A559" s="14" t="str">
        <f>'data organization'!S560</f>
        <v>557:18:2.84:HS</v>
      </c>
      <c r="B559">
        <v>3.4819996356964111</v>
      </c>
      <c r="C559">
        <v>3.4819996356964111</v>
      </c>
      <c r="D559">
        <v>3.4819996356964111</v>
      </c>
      <c r="E559">
        <v>3.4819996356964111</v>
      </c>
      <c r="F559">
        <v>3.4819996356964111</v>
      </c>
      <c r="G559">
        <v>3.4819996356964111</v>
      </c>
      <c r="H559">
        <v>3.4819996356964111</v>
      </c>
      <c r="I559">
        <v>3.479499340057373</v>
      </c>
      <c r="J559">
        <v>3.4819996356964111</v>
      </c>
      <c r="K559">
        <v>3.4819996356964111</v>
      </c>
      <c r="L559">
        <v>3.4819996356964111</v>
      </c>
      <c r="M559">
        <v>3.4819996356964111</v>
      </c>
      <c r="N559">
        <v>3.4799995422363281</v>
      </c>
      <c r="O559">
        <v>3.479499340057373</v>
      </c>
      <c r="P559">
        <v>3.4819996356964111</v>
      </c>
      <c r="Q559">
        <v>3.4719996452331543</v>
      </c>
      <c r="R559">
        <v>3.4719996452331543</v>
      </c>
      <c r="S559">
        <v>3.4935002326965332</v>
      </c>
      <c r="T559">
        <v>3.4920001029968262</v>
      </c>
      <c r="U559">
        <v>3.4819996356964111</v>
      </c>
      <c r="V559">
        <v>3.4819996356964111</v>
      </c>
      <c r="W559">
        <v>3.4819996356964111</v>
      </c>
      <c r="X559">
        <v>3.4920001029968262</v>
      </c>
      <c r="Y559"/>
      <c r="Z559">
        <v>3.4819996356964111</v>
      </c>
      <c r="AA559">
        <v>3.4819996356964111</v>
      </c>
      <c r="AB559">
        <v>3.4819996356964111</v>
      </c>
      <c r="AC559">
        <v>3.4819996356964111</v>
      </c>
      <c r="AD559">
        <v>3.4819996356964111</v>
      </c>
      <c r="AE559">
        <v>3.4819996356964111</v>
      </c>
      <c r="AF559">
        <v>3.4819996356964111</v>
      </c>
      <c r="AG559">
        <v>3.4819996356964111</v>
      </c>
      <c r="AH559" s="97"/>
      <c r="AI559" s="72"/>
      <c r="AJ559" s="72"/>
      <c r="AK559" s="72"/>
      <c r="AL559" s="72"/>
      <c r="AM559" s="72"/>
      <c r="AP559" s="102"/>
      <c r="AQ559" s="72"/>
    </row>
    <row r="560" spans="1:43">
      <c r="A560" s="14" t="str">
        <f>'data organization'!S561</f>
        <v>558:18:2.82:HI</v>
      </c>
      <c r="B560">
        <v>3.4520001411437988</v>
      </c>
      <c r="C560">
        <v>3.4520001411437988</v>
      </c>
      <c r="D560">
        <v>3.4520001411437988</v>
      </c>
      <c r="E560">
        <v>3.4520001411437988</v>
      </c>
      <c r="F560">
        <v>3.4520001411437988</v>
      </c>
      <c r="G560">
        <v>3.4520001411437988</v>
      </c>
      <c r="H560">
        <v>3.4520001411437988</v>
      </c>
      <c r="I560">
        <v>3.4520001411437988</v>
      </c>
      <c r="J560">
        <v>3.4520001411437988</v>
      </c>
      <c r="K560">
        <v>3.4520001411437988</v>
      </c>
      <c r="L560">
        <v>3.4520001411437988</v>
      </c>
      <c r="M560">
        <v>3.4520001411437988</v>
      </c>
      <c r="N560">
        <v>3.4520001411437988</v>
      </c>
      <c r="O560">
        <v>3.4520001411437988</v>
      </c>
      <c r="P560">
        <v>3.4520001411437988</v>
      </c>
      <c r="Q560">
        <v>3.4520001411437988</v>
      </c>
      <c r="R560">
        <v>3.4520001411437988</v>
      </c>
      <c r="S560">
        <v>3.4634990692138672</v>
      </c>
      <c r="T560">
        <v>3.4649989604949951</v>
      </c>
      <c r="U560">
        <v>3.4520001411437988</v>
      </c>
      <c r="V560">
        <v>3.4520001411437988</v>
      </c>
      <c r="W560">
        <v>3.4520001411437988</v>
      </c>
      <c r="X560">
        <v>3.4634990692138672</v>
      </c>
      <c r="Y560"/>
      <c r="Z560">
        <v>3.4520001411437988</v>
      </c>
      <c r="AA560">
        <v>3.4520001411437988</v>
      </c>
      <c r="AB560">
        <v>3.4520001411437988</v>
      </c>
      <c r="AC560">
        <v>3.4520001411437988</v>
      </c>
      <c r="AD560">
        <v>3.4520001411437988</v>
      </c>
      <c r="AE560">
        <v>3.4520001411437988</v>
      </c>
      <c r="AF560">
        <v>3.4619991779327393</v>
      </c>
      <c r="AG560">
        <v>3.4559993743896484</v>
      </c>
      <c r="AH560" s="97">
        <f t="shared" si="1050"/>
        <v>2.8199999999999994</v>
      </c>
      <c r="AI560" s="72">
        <f t="shared" ref="AI560" si="1101">STDEV(B560:AG560)</f>
        <v>3.9529134569645371E-3</v>
      </c>
      <c r="AJ560" s="72">
        <f t="shared" si="1045"/>
        <v>3.447683511136614</v>
      </c>
      <c r="AK560" s="72">
        <f t="shared" ref="AK560" si="1102">AVERAGE(B560:AG560)</f>
        <v>3.4536128813220608</v>
      </c>
      <c r="AL560" s="72">
        <f t="shared" ref="AL560" si="1103">AK560+1.5*AI560</f>
        <v>3.4595422515075076</v>
      </c>
      <c r="AM560" s="72">
        <f>AK560-AK563</f>
        <v>2.8403051437869919E-2</v>
      </c>
      <c r="AP560" s="102">
        <f t="shared" ref="AP560" si="1104">AI560/AK560</f>
        <v>1.144573405532163E-3</v>
      </c>
      <c r="AQ560" s="72">
        <f t="shared" ref="AQ560" si="1105">MAX(B560:AG562)-MIN(B560:AG562)</f>
        <v>1.2998819351196289E-2</v>
      </c>
    </row>
    <row r="561" spans="1:43">
      <c r="A561" s="14" t="str">
        <f>'data organization'!S562</f>
        <v>559:18:2.82:LO</v>
      </c>
      <c r="B561">
        <v>3.4520001411437988</v>
      </c>
      <c r="C561">
        <v>3.4520001411437988</v>
      </c>
      <c r="D561">
        <v>3.4520001411437988</v>
      </c>
      <c r="E561">
        <v>3.4520001411437988</v>
      </c>
      <c r="F561">
        <v>3.4520001411437988</v>
      </c>
      <c r="G561">
        <v>3.4520001411437988</v>
      </c>
      <c r="H561">
        <v>3.4520001411437988</v>
      </c>
      <c r="I561">
        <v>3.4520001411437988</v>
      </c>
      <c r="J561">
        <v>3.4520001411437988</v>
      </c>
      <c r="K561">
        <v>3.4520001411437988</v>
      </c>
      <c r="L561">
        <v>3.4520001411437988</v>
      </c>
      <c r="M561">
        <v>3.4520001411437988</v>
      </c>
      <c r="N561">
        <v>3.4520001411437988</v>
      </c>
      <c r="O561">
        <v>3.4520001411437988</v>
      </c>
      <c r="P561">
        <v>3.4520001411437988</v>
      </c>
      <c r="Q561">
        <v>3.4520001411437988</v>
      </c>
      <c r="R561">
        <v>3.4520001411437988</v>
      </c>
      <c r="S561">
        <v>3.4634990692138672</v>
      </c>
      <c r="T561">
        <v>3.4649989604949951</v>
      </c>
      <c r="U561">
        <v>3.4520001411437988</v>
      </c>
      <c r="V561">
        <v>3.4520001411437988</v>
      </c>
      <c r="W561">
        <v>3.4520001411437988</v>
      </c>
      <c r="X561">
        <v>3.4634990692138672</v>
      </c>
      <c r="Y561"/>
      <c r="Z561">
        <v>3.4520001411437988</v>
      </c>
      <c r="AA561">
        <v>3.4520001411437988</v>
      </c>
      <c r="AB561">
        <v>3.4520001411437988</v>
      </c>
      <c r="AC561">
        <v>3.4520001411437988</v>
      </c>
      <c r="AD561">
        <v>3.4520001411437988</v>
      </c>
      <c r="AE561">
        <v>3.4520001411437988</v>
      </c>
      <c r="AF561">
        <v>3.4619991779327393</v>
      </c>
      <c r="AG561">
        <v>3.4559993743896484</v>
      </c>
      <c r="AH561" s="97"/>
      <c r="AI561" s="72"/>
      <c r="AJ561" s="72"/>
      <c r="AK561" s="72"/>
      <c r="AL561" s="72"/>
      <c r="AM561" s="72"/>
      <c r="AP561" s="102"/>
      <c r="AQ561" s="72"/>
    </row>
    <row r="562" spans="1:43">
      <c r="A562" s="14" t="str">
        <f>'data organization'!S563</f>
        <v>560:18:2.82:HS</v>
      </c>
      <c r="B562">
        <v>3.4520001411437988</v>
      </c>
      <c r="C562">
        <v>3.4520001411437988</v>
      </c>
      <c r="D562">
        <v>3.4520001411437988</v>
      </c>
      <c r="E562">
        <v>3.4520001411437988</v>
      </c>
      <c r="F562">
        <v>3.4520001411437988</v>
      </c>
      <c r="G562">
        <v>3.4520001411437988</v>
      </c>
      <c r="H562">
        <v>3.4520001411437988</v>
      </c>
      <c r="I562">
        <v>3.4520001411437988</v>
      </c>
      <c r="J562">
        <v>3.4520001411437988</v>
      </c>
      <c r="K562">
        <v>3.4520001411437988</v>
      </c>
      <c r="L562">
        <v>3.4520001411437988</v>
      </c>
      <c r="M562">
        <v>3.4520001411437988</v>
      </c>
      <c r="N562">
        <v>3.4520001411437988</v>
      </c>
      <c r="O562">
        <v>3.4520001411437988</v>
      </c>
      <c r="P562">
        <v>3.4520001411437988</v>
      </c>
      <c r="Q562">
        <v>3.4520001411437988</v>
      </c>
      <c r="R562">
        <v>3.4520001411437988</v>
      </c>
      <c r="S562">
        <v>3.4634990692138672</v>
      </c>
      <c r="T562">
        <v>3.4649989604949951</v>
      </c>
      <c r="U562">
        <v>3.4520001411437988</v>
      </c>
      <c r="V562">
        <v>3.4520001411437988</v>
      </c>
      <c r="W562">
        <v>3.4520001411437988</v>
      </c>
      <c r="X562">
        <v>3.4634990692138672</v>
      </c>
      <c r="Y562"/>
      <c r="Z562">
        <v>3.4520001411437988</v>
      </c>
      <c r="AA562">
        <v>3.4520001411437988</v>
      </c>
      <c r="AB562">
        <v>3.4520001411437988</v>
      </c>
      <c r="AC562">
        <v>3.4520001411437988</v>
      </c>
      <c r="AD562">
        <v>3.4520001411437988</v>
      </c>
      <c r="AE562">
        <v>3.4520001411437988</v>
      </c>
      <c r="AF562">
        <v>3.4619991779327393</v>
      </c>
      <c r="AG562">
        <v>3.4559993743896484</v>
      </c>
      <c r="AH562" s="97"/>
      <c r="AI562" s="72"/>
      <c r="AJ562" s="72"/>
      <c r="AK562" s="72"/>
      <c r="AL562" s="72"/>
      <c r="AM562" s="72"/>
      <c r="AP562" s="102"/>
      <c r="AQ562" s="72"/>
    </row>
    <row r="563" spans="1:43">
      <c r="A563" s="14" t="str">
        <f>'data organization'!S564</f>
        <v>561:18:2.8:HI</v>
      </c>
      <c r="B563">
        <v>3.4264998435974121</v>
      </c>
      <c r="C563">
        <v>3.4220004081726074</v>
      </c>
      <c r="D563">
        <v>3.4220004081726074</v>
      </c>
      <c r="E563">
        <v>3.4294998645782471</v>
      </c>
      <c r="F563">
        <v>3.4220004081726074</v>
      </c>
      <c r="G563">
        <v>3.4220004081726074</v>
      </c>
      <c r="H563">
        <v>3.4220004081726074</v>
      </c>
      <c r="I563">
        <v>3.4220004081726074</v>
      </c>
      <c r="J563">
        <v>3.426999568939209</v>
      </c>
      <c r="K563">
        <v>3.4220004081726074</v>
      </c>
      <c r="L563">
        <v>3.4220004081726074</v>
      </c>
      <c r="M563">
        <v>3.4270000457763672</v>
      </c>
      <c r="N563">
        <v>3.4220004081726074</v>
      </c>
      <c r="O563">
        <v>3.4220004081726074</v>
      </c>
      <c r="P563">
        <v>3.4220004081726074</v>
      </c>
      <c r="Q563">
        <v>3.4220004081726074</v>
      </c>
      <c r="R563">
        <v>3.4220004081726074</v>
      </c>
      <c r="S563">
        <v>3.431999683380127</v>
      </c>
      <c r="T563">
        <v>3.431999683380127</v>
      </c>
      <c r="U563">
        <v>3.4220004081726074</v>
      </c>
      <c r="V563">
        <v>3.4220004081726074</v>
      </c>
      <c r="W563">
        <v>3.431999683380127</v>
      </c>
      <c r="X563">
        <v>3.431999683380127</v>
      </c>
      <c r="Y563"/>
      <c r="Z563">
        <v>3.4220004081726074</v>
      </c>
      <c r="AA563">
        <v>3.4220004081726074</v>
      </c>
      <c r="AB563">
        <v>3.4220004081726074</v>
      </c>
      <c r="AC563">
        <v>3.431999683380127</v>
      </c>
      <c r="AD563">
        <v>3.4294998645782471</v>
      </c>
      <c r="AE563">
        <v>3.4220004081726074</v>
      </c>
      <c r="AF563">
        <v>3.431999683380127</v>
      </c>
      <c r="AG563">
        <v>3.431999683380127</v>
      </c>
      <c r="AH563" s="97">
        <f t="shared" si="1050"/>
        <v>2.7999999999999994</v>
      </c>
      <c r="AI563" s="72">
        <f t="shared" ref="AI563" si="1106">STDEV(B563:AG563)</f>
        <v>4.3332170872812182E-3</v>
      </c>
      <c r="AJ563" s="72">
        <f t="shared" si="1045"/>
        <v>3.4187100042532692</v>
      </c>
      <c r="AK563" s="72">
        <f t="shared" ref="AK563" si="1107">AVERAGE(B563:AG563)</f>
        <v>3.4252098298841909</v>
      </c>
      <c r="AL563" s="72">
        <f t="shared" ref="AL563" si="1108">AK563+1.5*AI563</f>
        <v>3.4317096555151125</v>
      </c>
      <c r="AM563" s="72">
        <f>AK563-AK566</f>
        <v>2.7548913032778177E-2</v>
      </c>
      <c r="AP563" s="102">
        <f t="shared" ref="AP563" si="1109">AI563/AK563</f>
        <v>1.265095367143603E-3</v>
      </c>
      <c r="AQ563" s="72">
        <f t="shared" ref="AQ563" si="1110">MAX(B563:AG565)-MIN(B563:AG565)</f>
        <v>9.9992752075195313E-3</v>
      </c>
    </row>
    <row r="564" spans="1:43">
      <c r="A564" s="14" t="str">
        <f>'data organization'!S565</f>
        <v>562:18:2.8:LO</v>
      </c>
      <c r="B564">
        <v>3.4264998435974121</v>
      </c>
      <c r="C564">
        <v>3.4220004081726074</v>
      </c>
      <c r="D564">
        <v>3.4220004081726074</v>
      </c>
      <c r="E564">
        <v>3.4294998645782471</v>
      </c>
      <c r="F564">
        <v>3.4220004081726074</v>
      </c>
      <c r="G564">
        <v>3.4220004081726074</v>
      </c>
      <c r="H564">
        <v>3.4220004081726074</v>
      </c>
      <c r="I564">
        <v>3.4220004081726074</v>
      </c>
      <c r="J564">
        <v>3.426999568939209</v>
      </c>
      <c r="K564">
        <v>3.4220004081726074</v>
      </c>
      <c r="L564">
        <v>3.4220004081726074</v>
      </c>
      <c r="M564">
        <v>3.4270000457763672</v>
      </c>
      <c r="N564">
        <v>3.4220004081726074</v>
      </c>
      <c r="O564">
        <v>3.4220004081726074</v>
      </c>
      <c r="P564">
        <v>3.4220004081726074</v>
      </c>
      <c r="Q564">
        <v>3.4220004081726074</v>
      </c>
      <c r="R564">
        <v>3.4220004081726074</v>
      </c>
      <c r="S564">
        <v>3.431999683380127</v>
      </c>
      <c r="T564">
        <v>3.431999683380127</v>
      </c>
      <c r="U564">
        <v>3.4220004081726074</v>
      </c>
      <c r="V564">
        <v>3.4220004081726074</v>
      </c>
      <c r="W564">
        <v>3.431999683380127</v>
      </c>
      <c r="X564">
        <v>3.431999683380127</v>
      </c>
      <c r="Y564"/>
      <c r="Z564">
        <v>3.4220004081726074</v>
      </c>
      <c r="AA564">
        <v>3.4220004081726074</v>
      </c>
      <c r="AB564">
        <v>3.4220004081726074</v>
      </c>
      <c r="AC564">
        <v>3.431999683380127</v>
      </c>
      <c r="AD564">
        <v>3.4294998645782471</v>
      </c>
      <c r="AE564">
        <v>3.4220004081726074</v>
      </c>
      <c r="AF564">
        <v>3.431999683380127</v>
      </c>
      <c r="AG564">
        <v>3.431999683380127</v>
      </c>
      <c r="AH564" s="97"/>
      <c r="AI564" s="72"/>
      <c r="AJ564" s="72"/>
      <c r="AK564" s="72"/>
      <c r="AL564" s="72"/>
      <c r="AM564" s="72"/>
      <c r="AP564" s="102"/>
      <c r="AQ564" s="72"/>
    </row>
    <row r="565" spans="1:43">
      <c r="A565" s="14" t="str">
        <f>'data organization'!S566</f>
        <v>563:18:2.8:HS</v>
      </c>
      <c r="B565">
        <v>3.4264998435974121</v>
      </c>
      <c r="C565">
        <v>3.4220004081726074</v>
      </c>
      <c r="D565">
        <v>3.4220004081726074</v>
      </c>
      <c r="E565">
        <v>3.4294998645782471</v>
      </c>
      <c r="F565">
        <v>3.4220004081726074</v>
      </c>
      <c r="G565">
        <v>3.4220004081726074</v>
      </c>
      <c r="H565">
        <v>3.4220004081726074</v>
      </c>
      <c r="I565">
        <v>3.4220004081726074</v>
      </c>
      <c r="J565">
        <v>3.426999568939209</v>
      </c>
      <c r="K565">
        <v>3.4220004081726074</v>
      </c>
      <c r="L565">
        <v>3.4220004081726074</v>
      </c>
      <c r="M565">
        <v>3.4270000457763672</v>
      </c>
      <c r="N565">
        <v>3.4220004081726074</v>
      </c>
      <c r="O565">
        <v>3.4220004081726074</v>
      </c>
      <c r="P565">
        <v>3.4220004081726074</v>
      </c>
      <c r="Q565">
        <v>3.4220004081726074</v>
      </c>
      <c r="R565">
        <v>3.4220004081726074</v>
      </c>
      <c r="S565">
        <v>3.431999683380127</v>
      </c>
      <c r="T565">
        <v>3.431999683380127</v>
      </c>
      <c r="U565">
        <v>3.4220004081726074</v>
      </c>
      <c r="V565">
        <v>3.4220004081726074</v>
      </c>
      <c r="W565">
        <v>3.431999683380127</v>
      </c>
      <c r="X565">
        <v>3.431999683380127</v>
      </c>
      <c r="Y565"/>
      <c r="Z565">
        <v>3.4220004081726074</v>
      </c>
      <c r="AA565">
        <v>3.4220004081726074</v>
      </c>
      <c r="AB565">
        <v>3.4220004081726074</v>
      </c>
      <c r="AC565">
        <v>3.431999683380127</v>
      </c>
      <c r="AD565">
        <v>3.4294998645782471</v>
      </c>
      <c r="AE565">
        <v>3.4220004081726074</v>
      </c>
      <c r="AF565">
        <v>3.431999683380127</v>
      </c>
      <c r="AG565">
        <v>3.431999683380127</v>
      </c>
      <c r="AH565" s="97"/>
      <c r="AI565" s="72"/>
      <c r="AJ565" s="72"/>
      <c r="AK565" s="72"/>
      <c r="AL565" s="72"/>
      <c r="AM565" s="72"/>
      <c r="AP565" s="102"/>
      <c r="AQ565" s="72"/>
    </row>
    <row r="566" spans="1:43">
      <c r="A566" s="14" t="str">
        <f>'data organization'!S567</f>
        <v>564:18:2.78:HI</v>
      </c>
      <c r="B566">
        <v>3.4019999504089355</v>
      </c>
      <c r="C566">
        <v>3.3919990062713623</v>
      </c>
      <c r="D566">
        <v>3.3919990062713623</v>
      </c>
      <c r="E566">
        <v>3.4019999504089355</v>
      </c>
      <c r="F566">
        <v>3.3944995403289795</v>
      </c>
      <c r="G566">
        <v>3.3974997997283936</v>
      </c>
      <c r="H566">
        <v>3.4019999504089355</v>
      </c>
      <c r="I566">
        <v>3.3919990062713623</v>
      </c>
      <c r="J566">
        <v>3.4019999504089355</v>
      </c>
      <c r="K566">
        <v>3.3919990062713623</v>
      </c>
      <c r="L566">
        <v>3.4019999504089355</v>
      </c>
      <c r="M566">
        <v>3.4019999504089355</v>
      </c>
      <c r="N566">
        <v>3.3919990062713623</v>
      </c>
      <c r="O566">
        <v>3.3919990062713623</v>
      </c>
      <c r="P566">
        <v>3.3919990062713623</v>
      </c>
      <c r="Q566">
        <v>3.3919990062713623</v>
      </c>
      <c r="R566">
        <v>3.3919990062713623</v>
      </c>
      <c r="S566">
        <v>3.4035003185272217</v>
      </c>
      <c r="T566">
        <v>3.4035003185272217</v>
      </c>
      <c r="U566">
        <v>3.3944995403289795</v>
      </c>
      <c r="V566">
        <v>3.3919990062713623</v>
      </c>
      <c r="W566">
        <v>3.4019999504089355</v>
      </c>
      <c r="X566">
        <v>3.4035003185272217</v>
      </c>
      <c r="Y566"/>
      <c r="Z566">
        <v>3.3919990062713623</v>
      </c>
      <c r="AA566">
        <v>3.3975002765655518</v>
      </c>
      <c r="AB566">
        <v>3.3969998359680176</v>
      </c>
      <c r="AC566">
        <v>3.4019999504089355</v>
      </c>
      <c r="AD566">
        <v>3.4019999504089355</v>
      </c>
      <c r="AE566">
        <v>3.4019999504089355</v>
      </c>
      <c r="AF566">
        <v>3.4019999504089355</v>
      </c>
      <c r="AG566">
        <v>3.4019999504089355</v>
      </c>
      <c r="AH566" s="97">
        <f t="shared" si="1050"/>
        <v>2.7799999999999994</v>
      </c>
      <c r="AI566" s="72">
        <f t="shared" ref="AI566" si="1111">STDEV(B566:AG566)</f>
        <v>4.8350433397979405E-3</v>
      </c>
      <c r="AJ566" s="72">
        <f t="shared" si="1045"/>
        <v>3.3904083518417156</v>
      </c>
      <c r="AK566" s="72">
        <f t="shared" ref="AK566" si="1112">AVERAGE(B566:AG566)</f>
        <v>3.3976609168514127</v>
      </c>
      <c r="AL566" s="72">
        <f t="shared" ref="AL566" si="1113">AK566+1.5*AI566</f>
        <v>3.4049134818611098</v>
      </c>
      <c r="AM566" s="72">
        <f>AK566-AK569</f>
        <v>2.7224786819949998E-2</v>
      </c>
      <c r="AP566" s="102">
        <f t="shared" ref="AP566" si="1114">AI566/AK566</f>
        <v>1.423050580420644E-3</v>
      </c>
      <c r="AQ566" s="72">
        <f t="shared" ref="AQ566" si="1115">MAX(B566:AG568)-MIN(B566:AG568)</f>
        <v>1.1501312255859375E-2</v>
      </c>
    </row>
    <row r="567" spans="1:43">
      <c r="A567" s="14" t="str">
        <f>'data organization'!S568</f>
        <v>565:18:2.78:LO</v>
      </c>
      <c r="B567">
        <v>3.4019999504089355</v>
      </c>
      <c r="C567">
        <v>3.3919990062713623</v>
      </c>
      <c r="D567">
        <v>3.3919990062713623</v>
      </c>
      <c r="E567">
        <v>3.4019999504089355</v>
      </c>
      <c r="F567">
        <v>3.3944995403289795</v>
      </c>
      <c r="G567">
        <v>3.3974997997283936</v>
      </c>
      <c r="H567">
        <v>3.4019999504089355</v>
      </c>
      <c r="I567">
        <v>3.3919990062713623</v>
      </c>
      <c r="J567">
        <v>3.4019999504089355</v>
      </c>
      <c r="K567">
        <v>3.3919990062713623</v>
      </c>
      <c r="L567">
        <v>3.4019999504089355</v>
      </c>
      <c r="M567">
        <v>3.4019999504089355</v>
      </c>
      <c r="N567">
        <v>3.3919990062713623</v>
      </c>
      <c r="O567">
        <v>3.3919990062713623</v>
      </c>
      <c r="P567">
        <v>3.3919990062713623</v>
      </c>
      <c r="Q567">
        <v>3.3919990062713623</v>
      </c>
      <c r="R567">
        <v>3.3919990062713623</v>
      </c>
      <c r="S567">
        <v>3.4035003185272217</v>
      </c>
      <c r="T567">
        <v>3.4035003185272217</v>
      </c>
      <c r="U567">
        <v>3.3944995403289795</v>
      </c>
      <c r="V567">
        <v>3.3919990062713623</v>
      </c>
      <c r="W567">
        <v>3.4019999504089355</v>
      </c>
      <c r="X567">
        <v>3.4035003185272217</v>
      </c>
      <c r="Y567"/>
      <c r="Z567">
        <v>3.3919990062713623</v>
      </c>
      <c r="AA567">
        <v>3.3975002765655518</v>
      </c>
      <c r="AB567">
        <v>3.3969998359680176</v>
      </c>
      <c r="AC567">
        <v>3.4019999504089355</v>
      </c>
      <c r="AD567">
        <v>3.4019999504089355</v>
      </c>
      <c r="AE567">
        <v>3.4019999504089355</v>
      </c>
      <c r="AF567">
        <v>3.4019999504089355</v>
      </c>
      <c r="AG567">
        <v>3.4019999504089355</v>
      </c>
      <c r="AH567" s="97"/>
      <c r="AI567" s="72"/>
      <c r="AJ567" s="72"/>
      <c r="AK567" s="72"/>
      <c r="AL567" s="72"/>
      <c r="AM567" s="72"/>
      <c r="AP567" s="102"/>
      <c r="AQ567" s="72"/>
    </row>
    <row r="568" spans="1:43">
      <c r="A568" s="14" t="str">
        <f>'data organization'!S569</f>
        <v>566:18:2.78:HS</v>
      </c>
      <c r="B568">
        <v>3.4019999504089355</v>
      </c>
      <c r="C568">
        <v>3.3919990062713623</v>
      </c>
      <c r="D568">
        <v>3.3919990062713623</v>
      </c>
      <c r="E568">
        <v>3.4019999504089355</v>
      </c>
      <c r="F568">
        <v>3.3944995403289795</v>
      </c>
      <c r="G568">
        <v>3.3974997997283936</v>
      </c>
      <c r="H568">
        <v>3.4019999504089355</v>
      </c>
      <c r="I568">
        <v>3.3919990062713623</v>
      </c>
      <c r="J568">
        <v>3.4019999504089355</v>
      </c>
      <c r="K568">
        <v>3.3919990062713623</v>
      </c>
      <c r="L568">
        <v>3.4019999504089355</v>
      </c>
      <c r="M568">
        <v>3.4019999504089355</v>
      </c>
      <c r="N568">
        <v>3.3919990062713623</v>
      </c>
      <c r="O568">
        <v>3.3919990062713623</v>
      </c>
      <c r="P568">
        <v>3.3919990062713623</v>
      </c>
      <c r="Q568">
        <v>3.3919990062713623</v>
      </c>
      <c r="R568">
        <v>3.3919990062713623</v>
      </c>
      <c r="S568">
        <v>3.4035003185272217</v>
      </c>
      <c r="T568">
        <v>3.4035003185272217</v>
      </c>
      <c r="U568">
        <v>3.3944995403289795</v>
      </c>
      <c r="V568">
        <v>3.3919990062713623</v>
      </c>
      <c r="W568">
        <v>3.4019999504089355</v>
      </c>
      <c r="X568">
        <v>3.4035003185272217</v>
      </c>
      <c r="Y568"/>
      <c r="Z568">
        <v>3.3919990062713623</v>
      </c>
      <c r="AA568">
        <v>3.3975002765655518</v>
      </c>
      <c r="AB568">
        <v>3.3969998359680176</v>
      </c>
      <c r="AC568">
        <v>3.4019999504089355</v>
      </c>
      <c r="AD568">
        <v>3.4019999504089355</v>
      </c>
      <c r="AE568">
        <v>3.4019999504089355</v>
      </c>
      <c r="AF568">
        <v>3.4019999504089355</v>
      </c>
      <c r="AG568">
        <v>3.4019999504089355</v>
      </c>
      <c r="AH568" s="97"/>
      <c r="AI568" s="72"/>
      <c r="AJ568" s="72"/>
      <c r="AK568" s="72"/>
      <c r="AL568" s="72"/>
      <c r="AM568" s="72"/>
      <c r="AP568" s="102"/>
      <c r="AQ568" s="72"/>
    </row>
    <row r="569" spans="1:43">
      <c r="A569" s="14" t="str">
        <f>'data organization'!S570</f>
        <v>567:18:2.76:HI</v>
      </c>
      <c r="B569">
        <v>3.3720009326934814</v>
      </c>
      <c r="C569">
        <v>3.3720009326934814</v>
      </c>
      <c r="D569">
        <v>3.3720009326934814</v>
      </c>
      <c r="E569">
        <v>3.3720009326934814</v>
      </c>
      <c r="F569">
        <v>3.3720009326934814</v>
      </c>
      <c r="G569">
        <v>3.3720009326934814</v>
      </c>
      <c r="H569">
        <v>3.3720009326934814</v>
      </c>
      <c r="I569">
        <v>3.3619999885559082</v>
      </c>
      <c r="J569">
        <v>3.3720009326934814</v>
      </c>
      <c r="K569">
        <v>3.3619999885559082</v>
      </c>
      <c r="L569">
        <v>3.3720009326934814</v>
      </c>
      <c r="M569">
        <v>3.3720009326934814</v>
      </c>
      <c r="N569">
        <v>3.3619999885559082</v>
      </c>
      <c r="O569">
        <v>3.3619999885559082</v>
      </c>
      <c r="P569">
        <v>3.3619999885559082</v>
      </c>
      <c r="Q569">
        <v>3.3619999885559082</v>
      </c>
      <c r="R569">
        <v>3.3619999885559082</v>
      </c>
      <c r="S569">
        <v>3.3794999122619629</v>
      </c>
      <c r="T569">
        <v>3.3834998607635498</v>
      </c>
      <c r="U569">
        <v>3.3720009326934814</v>
      </c>
      <c r="V569">
        <v>3.3720009326934814</v>
      </c>
      <c r="W569">
        <v>3.3720009326934814</v>
      </c>
      <c r="X569">
        <v>3.3745007514953613</v>
      </c>
      <c r="Y569"/>
      <c r="Z569">
        <v>3.3720009326934814</v>
      </c>
      <c r="AA569">
        <v>3.3720009326934814</v>
      </c>
      <c r="AB569">
        <v>3.3720009326934814</v>
      </c>
      <c r="AC569">
        <v>3.3720009326934814</v>
      </c>
      <c r="AD569">
        <v>3.3720009326934814</v>
      </c>
      <c r="AE569">
        <v>3.3720009326934814</v>
      </c>
      <c r="AF569">
        <v>3.3720009326934814</v>
      </c>
      <c r="AG569">
        <v>3.3720009326934814</v>
      </c>
      <c r="AH569" s="97">
        <f t="shared" si="1050"/>
        <v>2.7599999999999993</v>
      </c>
      <c r="AI569" s="72">
        <f t="shared" ref="AI569" si="1116">STDEV(B569:AG569)</f>
        <v>5.2247312287123726E-3</v>
      </c>
      <c r="AJ569" s="72">
        <f t="shared" si="1045"/>
        <v>3.3625990331883941</v>
      </c>
      <c r="AK569" s="72">
        <f t="shared" ref="AK569" si="1117">AVERAGE(B569:AG569)</f>
        <v>3.3704361300314627</v>
      </c>
      <c r="AL569" s="72">
        <f t="shared" ref="AL569" si="1118">AK569+1.5*AI569</f>
        <v>3.3782732268745312</v>
      </c>
      <c r="AM569" s="72">
        <f>AK569-AK572</f>
        <v>2.7807451063587063E-2</v>
      </c>
      <c r="AP569" s="102">
        <f t="shared" ref="AP569" si="1119">AI569/AK569</f>
        <v>1.5501647345157079E-3</v>
      </c>
      <c r="AQ569" s="72">
        <f t="shared" ref="AQ569" si="1120">MAX(B569:AG571)-MIN(B569:AG571)</f>
        <v>2.1499872207641602E-2</v>
      </c>
    </row>
    <row r="570" spans="1:43">
      <c r="A570" s="14" t="str">
        <f>'data organization'!S571</f>
        <v>568:18:2.76:LO</v>
      </c>
      <c r="B570">
        <v>3.3720009326934814</v>
      </c>
      <c r="C570">
        <v>3.3720009326934814</v>
      </c>
      <c r="D570">
        <v>3.3720009326934814</v>
      </c>
      <c r="E570">
        <v>3.3720009326934814</v>
      </c>
      <c r="F570">
        <v>3.3720009326934814</v>
      </c>
      <c r="G570">
        <v>3.3720009326934814</v>
      </c>
      <c r="H570">
        <v>3.3720009326934814</v>
      </c>
      <c r="I570">
        <v>3.3619999885559082</v>
      </c>
      <c r="J570">
        <v>3.3720009326934814</v>
      </c>
      <c r="K570">
        <v>3.3619999885559082</v>
      </c>
      <c r="L570">
        <v>3.3720009326934814</v>
      </c>
      <c r="M570">
        <v>3.3720009326934814</v>
      </c>
      <c r="N570">
        <v>3.3619999885559082</v>
      </c>
      <c r="O570">
        <v>3.3619999885559082</v>
      </c>
      <c r="P570">
        <v>3.3619999885559082</v>
      </c>
      <c r="Q570">
        <v>3.3619999885559082</v>
      </c>
      <c r="R570">
        <v>3.3619999885559082</v>
      </c>
      <c r="S570">
        <v>3.3794999122619629</v>
      </c>
      <c r="T570">
        <v>3.3834998607635498</v>
      </c>
      <c r="U570">
        <v>3.3720009326934814</v>
      </c>
      <c r="V570">
        <v>3.3720009326934814</v>
      </c>
      <c r="W570">
        <v>3.3720009326934814</v>
      </c>
      <c r="X570">
        <v>3.3745007514953613</v>
      </c>
      <c r="Y570"/>
      <c r="Z570">
        <v>3.3720009326934814</v>
      </c>
      <c r="AA570">
        <v>3.3720009326934814</v>
      </c>
      <c r="AB570">
        <v>3.3720009326934814</v>
      </c>
      <c r="AC570">
        <v>3.3720009326934814</v>
      </c>
      <c r="AD570">
        <v>3.3720009326934814</v>
      </c>
      <c r="AE570">
        <v>3.3720009326934814</v>
      </c>
      <c r="AF570">
        <v>3.3720009326934814</v>
      </c>
      <c r="AG570">
        <v>3.3720009326934814</v>
      </c>
      <c r="AH570" s="97"/>
      <c r="AI570" s="72"/>
      <c r="AJ570" s="72"/>
      <c r="AK570" s="72"/>
      <c r="AL570" s="72"/>
      <c r="AM570" s="72"/>
      <c r="AP570" s="102"/>
      <c r="AQ570" s="72"/>
    </row>
    <row r="571" spans="1:43">
      <c r="A571" s="14" t="str">
        <f>'data organization'!S572</f>
        <v>569:18:2.76:HS</v>
      </c>
      <c r="B571">
        <v>3.3720009326934814</v>
      </c>
      <c r="C571">
        <v>3.3720009326934814</v>
      </c>
      <c r="D571">
        <v>3.3720009326934814</v>
      </c>
      <c r="E571">
        <v>3.3720009326934814</v>
      </c>
      <c r="F571">
        <v>3.3720009326934814</v>
      </c>
      <c r="G571">
        <v>3.3720009326934814</v>
      </c>
      <c r="H571">
        <v>3.3720009326934814</v>
      </c>
      <c r="I571">
        <v>3.3619999885559082</v>
      </c>
      <c r="J571">
        <v>3.3720009326934814</v>
      </c>
      <c r="K571">
        <v>3.3619999885559082</v>
      </c>
      <c r="L571">
        <v>3.3720009326934814</v>
      </c>
      <c r="M571">
        <v>3.3720009326934814</v>
      </c>
      <c r="N571">
        <v>3.3619999885559082</v>
      </c>
      <c r="O571">
        <v>3.3619999885559082</v>
      </c>
      <c r="P571">
        <v>3.3619999885559082</v>
      </c>
      <c r="Q571">
        <v>3.3619999885559082</v>
      </c>
      <c r="R571">
        <v>3.3619999885559082</v>
      </c>
      <c r="S571">
        <v>3.3794999122619629</v>
      </c>
      <c r="T571">
        <v>3.3834998607635498</v>
      </c>
      <c r="U571">
        <v>3.3720009326934814</v>
      </c>
      <c r="V571">
        <v>3.3720009326934814</v>
      </c>
      <c r="W571">
        <v>3.3720009326934814</v>
      </c>
      <c r="X571">
        <v>3.3745007514953613</v>
      </c>
      <c r="Y571"/>
      <c r="Z571">
        <v>3.3720009326934814</v>
      </c>
      <c r="AA571">
        <v>3.3720009326934814</v>
      </c>
      <c r="AB571">
        <v>3.3720009326934814</v>
      </c>
      <c r="AC571">
        <v>3.3720009326934814</v>
      </c>
      <c r="AD571">
        <v>3.3720009326934814</v>
      </c>
      <c r="AE571">
        <v>3.3720009326934814</v>
      </c>
      <c r="AF571">
        <v>3.3720009326934814</v>
      </c>
      <c r="AG571">
        <v>3.3720009326934814</v>
      </c>
      <c r="AH571" s="97"/>
      <c r="AI571" s="72"/>
      <c r="AJ571" s="72"/>
      <c r="AK571" s="72"/>
      <c r="AL571" s="72"/>
      <c r="AM571" s="72"/>
      <c r="AP571" s="102"/>
      <c r="AQ571" s="72"/>
    </row>
    <row r="572" spans="1:43">
      <c r="A572" s="14" t="str">
        <f>'data organization'!S573</f>
        <v>570:18:2.74:HI</v>
      </c>
      <c r="B572">
        <v>3.3419995307922363</v>
      </c>
      <c r="C572">
        <v>3.3419995307922363</v>
      </c>
      <c r="D572">
        <v>3.3419995307922363</v>
      </c>
      <c r="E572">
        <v>3.3419995307922363</v>
      </c>
      <c r="F572">
        <v>3.3419995307922363</v>
      </c>
      <c r="G572">
        <v>3.3419995307922363</v>
      </c>
      <c r="H572">
        <v>3.3419995307922363</v>
      </c>
      <c r="I572">
        <v>3.3419995307922363</v>
      </c>
      <c r="J572">
        <v>3.3419995307922363</v>
      </c>
      <c r="K572">
        <v>3.3419995307922363</v>
      </c>
      <c r="L572">
        <v>3.3419995307922363</v>
      </c>
      <c r="M572">
        <v>3.3419995307922363</v>
      </c>
      <c r="N572">
        <v>3.3419995307922363</v>
      </c>
      <c r="O572">
        <v>3.3394997119903564</v>
      </c>
      <c r="P572">
        <v>3.3419995307922363</v>
      </c>
      <c r="Q572">
        <v>3.3355000019073486</v>
      </c>
      <c r="R572">
        <v>3.3345000743865967</v>
      </c>
      <c r="S572">
        <v>3.3550002574920654</v>
      </c>
      <c r="T572">
        <v>3.3520004749298096</v>
      </c>
      <c r="U572">
        <v>3.3419995307922363</v>
      </c>
      <c r="V572">
        <v>3.3419995307922363</v>
      </c>
      <c r="W572">
        <v>3.3419995307922363</v>
      </c>
      <c r="X572">
        <v>3.3550002574920654</v>
      </c>
      <c r="Y572"/>
      <c r="Z572">
        <v>3.3419995307922363</v>
      </c>
      <c r="AA572">
        <v>3.3419995307922363</v>
      </c>
      <c r="AB572">
        <v>3.3419995307922363</v>
      </c>
      <c r="AC572">
        <v>3.3419995307922363</v>
      </c>
      <c r="AD572">
        <v>3.3419995307922363</v>
      </c>
      <c r="AE572">
        <v>3.3419995307922363</v>
      </c>
      <c r="AF572">
        <v>3.3419995307922363</v>
      </c>
      <c r="AG572">
        <v>3.3419995307922363</v>
      </c>
      <c r="AH572" s="97">
        <f t="shared" si="1050"/>
        <v>2.7399999999999993</v>
      </c>
      <c r="AI572" s="72">
        <f t="shared" ref="AI572" si="1121">STDEV(B572:AG572)</f>
        <v>4.2052381581536482E-3</v>
      </c>
      <c r="AJ572" s="72">
        <f t="shared" si="1045"/>
        <v>3.336320821730645</v>
      </c>
      <c r="AK572" s="72">
        <f t="shared" ref="AK572" si="1122">AVERAGE(B572:AG572)</f>
        <v>3.3426286789678756</v>
      </c>
      <c r="AL572" s="72">
        <f t="shared" ref="AL572" si="1123">AK572+1.5*AI572</f>
        <v>3.3489365362051062</v>
      </c>
      <c r="AM572" s="72">
        <f>AK572-AK575</f>
        <v>2.9564403718517429E-2</v>
      </c>
      <c r="AP572" s="102">
        <f t="shared" ref="AP572" si="1124">AI572/AK572</f>
        <v>1.2580632077422748E-3</v>
      </c>
      <c r="AQ572" s="72">
        <f t="shared" ref="AQ572" si="1125">MAX(B572:AG574)-MIN(B572:AG574)</f>
        <v>2.050018310546875E-2</v>
      </c>
    </row>
    <row r="573" spans="1:43">
      <c r="A573" s="14" t="str">
        <f>'data organization'!S574</f>
        <v>571:18:2.74:LO</v>
      </c>
      <c r="B573">
        <v>3.3419995307922363</v>
      </c>
      <c r="C573">
        <v>3.3419995307922363</v>
      </c>
      <c r="D573">
        <v>3.3419995307922363</v>
      </c>
      <c r="E573">
        <v>3.3419995307922363</v>
      </c>
      <c r="F573">
        <v>3.3419995307922363</v>
      </c>
      <c r="G573">
        <v>3.3419995307922363</v>
      </c>
      <c r="H573">
        <v>3.3419995307922363</v>
      </c>
      <c r="I573">
        <v>3.3419995307922363</v>
      </c>
      <c r="J573">
        <v>3.3419995307922363</v>
      </c>
      <c r="K573">
        <v>3.3419995307922363</v>
      </c>
      <c r="L573">
        <v>3.3419995307922363</v>
      </c>
      <c r="M573">
        <v>3.3419995307922363</v>
      </c>
      <c r="N573">
        <v>3.3419995307922363</v>
      </c>
      <c r="O573">
        <v>3.3394997119903564</v>
      </c>
      <c r="P573">
        <v>3.3419995307922363</v>
      </c>
      <c r="Q573">
        <v>3.3355000019073486</v>
      </c>
      <c r="R573">
        <v>3.3345000743865967</v>
      </c>
      <c r="S573">
        <v>3.3550002574920654</v>
      </c>
      <c r="T573">
        <v>3.3520004749298096</v>
      </c>
      <c r="U573">
        <v>3.3419995307922363</v>
      </c>
      <c r="V573">
        <v>3.3419995307922363</v>
      </c>
      <c r="W573">
        <v>3.3419995307922363</v>
      </c>
      <c r="X573">
        <v>3.3550002574920654</v>
      </c>
      <c r="Y573"/>
      <c r="Z573">
        <v>3.3419995307922363</v>
      </c>
      <c r="AA573">
        <v>3.3419995307922363</v>
      </c>
      <c r="AB573">
        <v>3.3419995307922363</v>
      </c>
      <c r="AC573">
        <v>3.3419995307922363</v>
      </c>
      <c r="AD573">
        <v>3.3419995307922363</v>
      </c>
      <c r="AE573">
        <v>3.3419995307922363</v>
      </c>
      <c r="AF573">
        <v>3.3419995307922363</v>
      </c>
      <c r="AG573">
        <v>3.3419995307922363</v>
      </c>
      <c r="AH573" s="97"/>
      <c r="AI573" s="72"/>
      <c r="AJ573" s="72"/>
      <c r="AK573" s="72"/>
      <c r="AL573" s="72"/>
      <c r="AM573" s="72"/>
      <c r="AP573" s="102"/>
      <c r="AQ573" s="72"/>
    </row>
    <row r="574" spans="1:43">
      <c r="A574" s="14" t="str">
        <f>'data organization'!S575</f>
        <v>572:18:2.74:HS</v>
      </c>
      <c r="B574">
        <v>3.3419995307922363</v>
      </c>
      <c r="C574">
        <v>3.3419995307922363</v>
      </c>
      <c r="D574">
        <v>3.3419995307922363</v>
      </c>
      <c r="E574">
        <v>3.3419995307922363</v>
      </c>
      <c r="F574">
        <v>3.3419995307922363</v>
      </c>
      <c r="G574">
        <v>3.3419995307922363</v>
      </c>
      <c r="H574">
        <v>3.3419995307922363</v>
      </c>
      <c r="I574">
        <v>3.3419995307922363</v>
      </c>
      <c r="J574">
        <v>3.3419995307922363</v>
      </c>
      <c r="K574">
        <v>3.3419995307922363</v>
      </c>
      <c r="L574">
        <v>3.3419995307922363</v>
      </c>
      <c r="M574">
        <v>3.3419995307922363</v>
      </c>
      <c r="N574">
        <v>3.3419995307922363</v>
      </c>
      <c r="O574">
        <v>3.3394997119903564</v>
      </c>
      <c r="P574">
        <v>3.3419995307922363</v>
      </c>
      <c r="Q574">
        <v>3.3355000019073486</v>
      </c>
      <c r="R574">
        <v>3.3345000743865967</v>
      </c>
      <c r="S574">
        <v>3.3550002574920654</v>
      </c>
      <c r="T574">
        <v>3.3520004749298096</v>
      </c>
      <c r="U574">
        <v>3.3419995307922363</v>
      </c>
      <c r="V574">
        <v>3.3419995307922363</v>
      </c>
      <c r="W574">
        <v>3.3419995307922363</v>
      </c>
      <c r="X574">
        <v>3.3550002574920654</v>
      </c>
      <c r="Y574"/>
      <c r="Z574">
        <v>3.3419995307922363</v>
      </c>
      <c r="AA574">
        <v>3.3419995307922363</v>
      </c>
      <c r="AB574">
        <v>3.3419995307922363</v>
      </c>
      <c r="AC574">
        <v>3.3419995307922363</v>
      </c>
      <c r="AD574">
        <v>3.3419995307922363</v>
      </c>
      <c r="AE574">
        <v>3.3419995307922363</v>
      </c>
      <c r="AF574">
        <v>3.3419995307922363</v>
      </c>
      <c r="AG574">
        <v>3.3419995307922363</v>
      </c>
      <c r="AH574" s="97"/>
      <c r="AI574" s="72"/>
      <c r="AJ574" s="72"/>
      <c r="AK574" s="72"/>
      <c r="AL574" s="72"/>
      <c r="AM574" s="72"/>
      <c r="AP574" s="102"/>
      <c r="AQ574" s="72"/>
    </row>
    <row r="575" spans="1:43">
      <c r="A575" s="14" t="str">
        <f>'data organization'!S576</f>
        <v>573:18:2.72:HI</v>
      </c>
      <c r="B575">
        <v>3.3119997978210449</v>
      </c>
      <c r="C575">
        <v>3.3119997978210449</v>
      </c>
      <c r="D575">
        <v>3.3119997978210449</v>
      </c>
      <c r="E575">
        <v>3.3119997978210449</v>
      </c>
      <c r="F575">
        <v>3.3119997978210449</v>
      </c>
      <c r="G575">
        <v>3.3119997978210449</v>
      </c>
      <c r="H575">
        <v>3.3119997978210449</v>
      </c>
      <c r="I575">
        <v>3.3119997978210449</v>
      </c>
      <c r="J575">
        <v>3.3119997978210449</v>
      </c>
      <c r="K575">
        <v>3.3119997978210449</v>
      </c>
      <c r="L575">
        <v>3.3119997978210449</v>
      </c>
      <c r="M575">
        <v>3.3119997978210449</v>
      </c>
      <c r="N575">
        <v>3.3119997978210449</v>
      </c>
      <c r="O575">
        <v>3.3119997978210449</v>
      </c>
      <c r="P575">
        <v>3.3119997978210449</v>
      </c>
      <c r="Q575">
        <v>3.3119997978210449</v>
      </c>
      <c r="R575">
        <v>3.3119997978210449</v>
      </c>
      <c r="S575">
        <v>3.3219993114471436</v>
      </c>
      <c r="T575">
        <v>3.3249995708465576</v>
      </c>
      <c r="U575">
        <v>3.3119997978210449</v>
      </c>
      <c r="V575">
        <v>3.3119997978210449</v>
      </c>
      <c r="W575">
        <v>3.3119997978210449</v>
      </c>
      <c r="X575">
        <v>3.3219993114471436</v>
      </c>
      <c r="Y575"/>
      <c r="Z575">
        <v>3.3119997978210449</v>
      </c>
      <c r="AA575">
        <v>3.3119997978210449</v>
      </c>
      <c r="AB575">
        <v>3.3119997978210449</v>
      </c>
      <c r="AC575">
        <v>3.3119997978210449</v>
      </c>
      <c r="AD575">
        <v>3.3119997978210449</v>
      </c>
      <c r="AE575">
        <v>3.3119997978210449</v>
      </c>
      <c r="AF575">
        <v>3.3119997978210449</v>
      </c>
      <c r="AG575">
        <v>3.3119997978210449</v>
      </c>
      <c r="AH575" s="97">
        <f t="shared" si="1050"/>
        <v>2.7199999999999993</v>
      </c>
      <c r="AI575" s="72">
        <f t="shared" ref="AI575" si="1126">STDEV(B575:AG575)</f>
        <v>3.3359065043596647E-3</v>
      </c>
      <c r="AJ575" s="72">
        <f t="shared" si="1045"/>
        <v>3.3080604154928186</v>
      </c>
      <c r="AK575" s="72">
        <f t="shared" ref="AK575" si="1127">AVERAGE(B575:AG575)</f>
        <v>3.3130642752493582</v>
      </c>
      <c r="AL575" s="72">
        <f t="shared" ref="AL575" si="1128">AK575+1.5*AI575</f>
        <v>3.3180681350058978</v>
      </c>
      <c r="AM575" s="72">
        <f>AK575-AK578</f>
        <v>2.9095865065051907E-2</v>
      </c>
      <c r="AP575" s="102">
        <f t="shared" ref="AP575" si="1129">AI575/AK575</f>
        <v>1.006894592803693E-3</v>
      </c>
      <c r="AQ575" s="72">
        <f t="shared" ref="AQ575" si="1130">MAX(B575:AG577)-MIN(B575:AG577)</f>
        <v>1.2999773025512695E-2</v>
      </c>
    </row>
    <row r="576" spans="1:43">
      <c r="A576" s="14" t="str">
        <f>'data organization'!S577</f>
        <v>574:18:2.72:LO</v>
      </c>
      <c r="B576">
        <v>3.3119997978210449</v>
      </c>
      <c r="C576">
        <v>3.3119997978210449</v>
      </c>
      <c r="D576">
        <v>3.3119997978210449</v>
      </c>
      <c r="E576">
        <v>3.3119997978210449</v>
      </c>
      <c r="F576">
        <v>3.3119997978210449</v>
      </c>
      <c r="G576">
        <v>3.3119997978210449</v>
      </c>
      <c r="H576">
        <v>3.3119997978210449</v>
      </c>
      <c r="I576">
        <v>3.3119997978210449</v>
      </c>
      <c r="J576">
        <v>3.3119997978210449</v>
      </c>
      <c r="K576">
        <v>3.3119997978210449</v>
      </c>
      <c r="L576">
        <v>3.3119997978210449</v>
      </c>
      <c r="M576">
        <v>3.3119997978210449</v>
      </c>
      <c r="N576">
        <v>3.3119997978210449</v>
      </c>
      <c r="O576">
        <v>3.3119997978210449</v>
      </c>
      <c r="P576">
        <v>3.3119997978210449</v>
      </c>
      <c r="Q576">
        <v>3.3119997978210449</v>
      </c>
      <c r="R576">
        <v>3.3119997978210449</v>
      </c>
      <c r="S576">
        <v>3.3219993114471436</v>
      </c>
      <c r="T576">
        <v>3.3249995708465576</v>
      </c>
      <c r="U576">
        <v>3.3119997978210449</v>
      </c>
      <c r="V576">
        <v>3.3119997978210449</v>
      </c>
      <c r="W576">
        <v>3.3119997978210449</v>
      </c>
      <c r="X576">
        <v>3.3219993114471436</v>
      </c>
      <c r="Y576"/>
      <c r="Z576">
        <v>3.3119997978210449</v>
      </c>
      <c r="AA576">
        <v>3.3119997978210449</v>
      </c>
      <c r="AB576">
        <v>3.3119997978210449</v>
      </c>
      <c r="AC576">
        <v>3.3119997978210449</v>
      </c>
      <c r="AD576">
        <v>3.3119997978210449</v>
      </c>
      <c r="AE576">
        <v>3.3119997978210449</v>
      </c>
      <c r="AF576">
        <v>3.3119997978210449</v>
      </c>
      <c r="AG576">
        <v>3.3119997978210449</v>
      </c>
      <c r="AH576" s="97"/>
      <c r="AI576" s="72"/>
      <c r="AJ576" s="72"/>
      <c r="AK576" s="72"/>
      <c r="AL576" s="72"/>
      <c r="AM576" s="72"/>
      <c r="AP576" s="102"/>
      <c r="AQ576" s="72"/>
    </row>
    <row r="577" spans="1:43">
      <c r="A577" s="14" t="str">
        <f>'data organization'!S578</f>
        <v>575:18:2.72:HS</v>
      </c>
      <c r="B577">
        <v>3.3119997978210449</v>
      </c>
      <c r="C577">
        <v>3.3119997978210449</v>
      </c>
      <c r="D577">
        <v>3.3119997978210449</v>
      </c>
      <c r="E577">
        <v>3.3119997978210449</v>
      </c>
      <c r="F577">
        <v>3.3119997978210449</v>
      </c>
      <c r="G577">
        <v>3.3119997978210449</v>
      </c>
      <c r="H577">
        <v>3.3119997978210449</v>
      </c>
      <c r="I577">
        <v>3.3119997978210449</v>
      </c>
      <c r="J577">
        <v>3.3119997978210449</v>
      </c>
      <c r="K577">
        <v>3.3119997978210449</v>
      </c>
      <c r="L577">
        <v>3.3119997978210449</v>
      </c>
      <c r="M577">
        <v>3.3119997978210449</v>
      </c>
      <c r="N577">
        <v>3.3119997978210449</v>
      </c>
      <c r="O577">
        <v>3.3119997978210449</v>
      </c>
      <c r="P577">
        <v>3.3119997978210449</v>
      </c>
      <c r="Q577">
        <v>3.3119997978210449</v>
      </c>
      <c r="R577">
        <v>3.3119997978210449</v>
      </c>
      <c r="S577">
        <v>3.3219993114471436</v>
      </c>
      <c r="T577">
        <v>3.3249995708465576</v>
      </c>
      <c r="U577">
        <v>3.3119997978210449</v>
      </c>
      <c r="V577">
        <v>3.3119997978210449</v>
      </c>
      <c r="W577">
        <v>3.3119997978210449</v>
      </c>
      <c r="X577">
        <v>3.3219993114471436</v>
      </c>
      <c r="Y577"/>
      <c r="Z577">
        <v>3.3119997978210449</v>
      </c>
      <c r="AA577">
        <v>3.3119997978210449</v>
      </c>
      <c r="AB577">
        <v>3.3119997978210449</v>
      </c>
      <c r="AC577">
        <v>3.3119997978210449</v>
      </c>
      <c r="AD577">
        <v>3.3119997978210449</v>
      </c>
      <c r="AE577">
        <v>3.3119997978210449</v>
      </c>
      <c r="AF577">
        <v>3.3119997978210449</v>
      </c>
      <c r="AG577">
        <v>3.3119997978210449</v>
      </c>
      <c r="AH577" s="97"/>
      <c r="AI577" s="72"/>
      <c r="AJ577" s="72"/>
      <c r="AK577" s="72"/>
      <c r="AL577" s="72"/>
      <c r="AM577" s="72"/>
      <c r="AP577" s="102"/>
      <c r="AQ577" s="72"/>
    </row>
    <row r="578" spans="1:43">
      <c r="A578" s="14" t="str">
        <f>'data organization'!S579</f>
        <v>576:18:2.7:HI</v>
      </c>
      <c r="B578">
        <v>3.2820007801055908</v>
      </c>
      <c r="C578">
        <v>3.2820007801055908</v>
      </c>
      <c r="D578">
        <v>3.2820007801055908</v>
      </c>
      <c r="E578">
        <v>3.2820007801055908</v>
      </c>
      <c r="F578">
        <v>3.2820007801055908</v>
      </c>
      <c r="G578">
        <v>3.2820007801055908</v>
      </c>
      <c r="H578">
        <v>3.2820007801055908</v>
      </c>
      <c r="I578">
        <v>3.2820007801055908</v>
      </c>
      <c r="J578">
        <v>3.2820007801055908</v>
      </c>
      <c r="K578">
        <v>3.2820007801055908</v>
      </c>
      <c r="L578">
        <v>3.2820007801055908</v>
      </c>
      <c r="M578">
        <v>3.2820007801055908</v>
      </c>
      <c r="N578">
        <v>3.2820007801055908</v>
      </c>
      <c r="O578">
        <v>3.2820007801055908</v>
      </c>
      <c r="P578">
        <v>3.2820007801055908</v>
      </c>
      <c r="Q578">
        <v>3.2820007801055908</v>
      </c>
      <c r="R578">
        <v>3.2820007801055908</v>
      </c>
      <c r="S578">
        <v>3.2935001850128174</v>
      </c>
      <c r="T578">
        <v>3.2920002937316895</v>
      </c>
      <c r="U578">
        <v>3.2820007801055908</v>
      </c>
      <c r="V578">
        <v>3.2820007801055908</v>
      </c>
      <c r="W578">
        <v>3.2845005989074707</v>
      </c>
      <c r="X578">
        <v>3.2920002937316895</v>
      </c>
      <c r="Y578"/>
      <c r="Z578">
        <v>3.2820007801055908</v>
      </c>
      <c r="AA578">
        <v>3.2820007801055908</v>
      </c>
      <c r="AB578">
        <v>3.2820007801055908</v>
      </c>
      <c r="AC578">
        <v>3.2890000343322754</v>
      </c>
      <c r="AD578">
        <v>3.2820007801055908</v>
      </c>
      <c r="AE578">
        <v>3.2820007801055908</v>
      </c>
      <c r="AF578">
        <v>3.2920002937316895</v>
      </c>
      <c r="AG578">
        <v>3.2920002937316895</v>
      </c>
      <c r="AH578" s="97">
        <f t="shared" si="1050"/>
        <v>2.6999999999999993</v>
      </c>
      <c r="AI578" s="72">
        <f t="shared" ref="AI578" si="1131">STDEV(B578:AG578)</f>
        <v>3.9472245358808953E-3</v>
      </c>
      <c r="AJ578" s="72">
        <f t="shared" si="1045"/>
        <v>3.2780475733804848</v>
      </c>
      <c r="AK578" s="72">
        <f t="shared" ref="AK578" si="1132">AVERAGE(B578:AG578)</f>
        <v>3.2839684101843063</v>
      </c>
      <c r="AL578" s="72">
        <f t="shared" ref="AL578" si="1133">AK578+1.5*AI578</f>
        <v>3.2898892469881278</v>
      </c>
      <c r="AM578" s="72">
        <f>AK578-AK581</f>
        <v>2.9258866463937938E-2</v>
      </c>
      <c r="AP578" s="102">
        <f t="shared" ref="AP578" si="1134">AI578/AK578</f>
        <v>1.201967876316863E-3</v>
      </c>
      <c r="AQ578" s="72">
        <f t="shared" ref="AQ578" si="1135">MAX(B578:AG580)-MIN(B578:AG580)</f>
        <v>1.1499404907226563E-2</v>
      </c>
    </row>
    <row r="579" spans="1:43">
      <c r="A579" s="14" t="str">
        <f>'data organization'!S580</f>
        <v>577:18:2.7:LO</v>
      </c>
      <c r="B579">
        <v>3.2820007801055908</v>
      </c>
      <c r="C579">
        <v>3.2820007801055908</v>
      </c>
      <c r="D579">
        <v>3.2820007801055908</v>
      </c>
      <c r="E579">
        <v>3.2820007801055908</v>
      </c>
      <c r="F579">
        <v>3.2820007801055908</v>
      </c>
      <c r="G579">
        <v>3.2820007801055908</v>
      </c>
      <c r="H579">
        <v>3.2820007801055908</v>
      </c>
      <c r="I579">
        <v>3.2820007801055908</v>
      </c>
      <c r="J579">
        <v>3.2820007801055908</v>
      </c>
      <c r="K579">
        <v>3.2820007801055908</v>
      </c>
      <c r="L579">
        <v>3.2820007801055908</v>
      </c>
      <c r="M579">
        <v>3.2820007801055908</v>
      </c>
      <c r="N579">
        <v>3.2820007801055908</v>
      </c>
      <c r="O579">
        <v>3.2820007801055908</v>
      </c>
      <c r="P579">
        <v>3.2820007801055908</v>
      </c>
      <c r="Q579">
        <v>3.2820007801055908</v>
      </c>
      <c r="R579">
        <v>3.2820007801055908</v>
      </c>
      <c r="S579">
        <v>3.2935001850128174</v>
      </c>
      <c r="T579">
        <v>3.2920002937316895</v>
      </c>
      <c r="U579">
        <v>3.2820007801055908</v>
      </c>
      <c r="V579">
        <v>3.2820007801055908</v>
      </c>
      <c r="W579">
        <v>3.2845005989074707</v>
      </c>
      <c r="X579">
        <v>3.2920002937316895</v>
      </c>
      <c r="Y579"/>
      <c r="Z579">
        <v>3.2820007801055908</v>
      </c>
      <c r="AA579">
        <v>3.2820007801055908</v>
      </c>
      <c r="AB579">
        <v>3.2820007801055908</v>
      </c>
      <c r="AC579">
        <v>3.2890000343322754</v>
      </c>
      <c r="AD579">
        <v>3.2820007801055908</v>
      </c>
      <c r="AE579">
        <v>3.2820007801055908</v>
      </c>
      <c r="AF579">
        <v>3.2920002937316895</v>
      </c>
      <c r="AG579">
        <v>3.2920002937316895</v>
      </c>
      <c r="AH579" s="97"/>
      <c r="AI579" s="72"/>
      <c r="AJ579" s="72"/>
      <c r="AK579" s="72"/>
      <c r="AL579" s="72"/>
      <c r="AM579" s="72"/>
      <c r="AP579" s="102"/>
      <c r="AQ579" s="72"/>
    </row>
    <row r="580" spans="1:43">
      <c r="A580" s="14" t="str">
        <f>'data organization'!S581</f>
        <v>578:18:2.7:HS</v>
      </c>
      <c r="B580">
        <v>3.2820007801055908</v>
      </c>
      <c r="C580">
        <v>3.2820007801055908</v>
      </c>
      <c r="D580">
        <v>3.2820007801055908</v>
      </c>
      <c r="E580">
        <v>3.2820007801055908</v>
      </c>
      <c r="F580">
        <v>3.2820007801055908</v>
      </c>
      <c r="G580">
        <v>3.2820007801055908</v>
      </c>
      <c r="H580">
        <v>3.2820007801055908</v>
      </c>
      <c r="I580">
        <v>3.2820007801055908</v>
      </c>
      <c r="J580">
        <v>3.2820007801055908</v>
      </c>
      <c r="K580">
        <v>3.2820007801055908</v>
      </c>
      <c r="L580">
        <v>3.2820007801055908</v>
      </c>
      <c r="M580">
        <v>3.2820007801055908</v>
      </c>
      <c r="N580">
        <v>3.2820007801055908</v>
      </c>
      <c r="O580">
        <v>3.2820007801055908</v>
      </c>
      <c r="P580">
        <v>3.2820007801055908</v>
      </c>
      <c r="Q580">
        <v>3.2820007801055908</v>
      </c>
      <c r="R580">
        <v>3.2820007801055908</v>
      </c>
      <c r="S580">
        <v>3.2935001850128174</v>
      </c>
      <c r="T580">
        <v>3.2920002937316895</v>
      </c>
      <c r="U580">
        <v>3.2820007801055908</v>
      </c>
      <c r="V580">
        <v>3.2820007801055908</v>
      </c>
      <c r="W580">
        <v>3.2845005989074707</v>
      </c>
      <c r="X580">
        <v>3.2920002937316895</v>
      </c>
      <c r="Y580"/>
      <c r="Z580">
        <v>3.2820007801055908</v>
      </c>
      <c r="AA580">
        <v>3.2820007801055908</v>
      </c>
      <c r="AB580">
        <v>3.2820007801055908</v>
      </c>
      <c r="AC580">
        <v>3.2890000343322754</v>
      </c>
      <c r="AD580">
        <v>3.2820007801055908</v>
      </c>
      <c r="AE580">
        <v>3.2820007801055908</v>
      </c>
      <c r="AF580">
        <v>3.2920002937316895</v>
      </c>
      <c r="AG580">
        <v>3.2920002937316895</v>
      </c>
      <c r="AH580" s="97"/>
      <c r="AI580" s="72"/>
      <c r="AJ580" s="72"/>
      <c r="AK580" s="72"/>
      <c r="AL580" s="72"/>
      <c r="AM580" s="72"/>
      <c r="AP580" s="102"/>
      <c r="AQ580" s="72"/>
    </row>
    <row r="581" spans="1:43">
      <c r="A581" s="14" t="str">
        <f>'data organization'!S582</f>
        <v>579:18:2.68:HI</v>
      </c>
      <c r="B581">
        <v>3.2544999122619629</v>
      </c>
      <c r="C581">
        <v>3.2519996166229248</v>
      </c>
      <c r="D581">
        <v>3.2519996166229248</v>
      </c>
      <c r="E581">
        <v>3.2519996166229248</v>
      </c>
      <c r="F581">
        <v>3.2519996166229248</v>
      </c>
      <c r="G581">
        <v>3.2519996166229248</v>
      </c>
      <c r="H581">
        <v>3.2519996166229248</v>
      </c>
      <c r="I581">
        <v>3.2519996166229248</v>
      </c>
      <c r="J581">
        <v>3.2519996166229248</v>
      </c>
      <c r="K581">
        <v>3.2519996166229248</v>
      </c>
      <c r="L581">
        <v>3.2519996166229248</v>
      </c>
      <c r="M581">
        <v>3.2519996166229248</v>
      </c>
      <c r="N581">
        <v>3.2519996166229248</v>
      </c>
      <c r="O581">
        <v>3.2519996166229248</v>
      </c>
      <c r="P581">
        <v>3.2519996166229248</v>
      </c>
      <c r="Q581">
        <v>3.2519996166229248</v>
      </c>
      <c r="R581">
        <v>3.2519996166229248</v>
      </c>
      <c r="S581">
        <v>3.262000560760498</v>
      </c>
      <c r="T581">
        <v>3.265000581741333</v>
      </c>
      <c r="U581">
        <v>3.2519996166229248</v>
      </c>
      <c r="V581">
        <v>3.2519996166229248</v>
      </c>
      <c r="W581">
        <v>3.262000560760498</v>
      </c>
      <c r="X581">
        <v>3.2635006904602051</v>
      </c>
      <c r="Y581"/>
      <c r="Z581">
        <v>3.2519996166229248</v>
      </c>
      <c r="AA581">
        <v>3.2519996166229248</v>
      </c>
      <c r="AB581">
        <v>3.2519996166229248</v>
      </c>
      <c r="AC581">
        <v>3.262000560760498</v>
      </c>
      <c r="AD581">
        <v>3.259000301361084</v>
      </c>
      <c r="AE581">
        <v>3.2519996166229248</v>
      </c>
      <c r="AF581">
        <v>3.262000560760498</v>
      </c>
      <c r="AG581">
        <v>3.262000560760498</v>
      </c>
      <c r="AH581" s="97">
        <f t="shared" si="1050"/>
        <v>2.6799999999999993</v>
      </c>
      <c r="AI581" s="72">
        <f t="shared" ref="AI581" si="1136">STDEV(B581:AG581)</f>
        <v>4.5789388350118724E-3</v>
      </c>
      <c r="AJ581" s="72">
        <f t="shared" si="1045"/>
        <v>3.2478411354678505</v>
      </c>
      <c r="AK581" s="72">
        <f t="shared" ref="AK581" si="1137">AVERAGE(B581:AG581)</f>
        <v>3.2547095437203684</v>
      </c>
      <c r="AL581" s="72">
        <f t="shared" ref="AL581" si="1138">AK581+1.5*AI581</f>
        <v>3.2615779519728862</v>
      </c>
      <c r="AM581" s="72">
        <f>AK581-AK584</f>
        <v>2.8629418342344337E-2</v>
      </c>
      <c r="AP581" s="102">
        <f t="shared" ref="AP581" si="1139">AI581/AK581</f>
        <v>1.4068655815528824E-3</v>
      </c>
      <c r="AQ581" s="72">
        <f t="shared" ref="AQ581" si="1140">MAX(B581:AG583)-MIN(B581:AG583)</f>
        <v>1.3000965118408203E-2</v>
      </c>
    </row>
    <row r="582" spans="1:43">
      <c r="A582" s="14" t="str">
        <f>'data organization'!S583</f>
        <v>580:18:2.68:LO</v>
      </c>
      <c r="B582">
        <v>3.2544999122619629</v>
      </c>
      <c r="C582">
        <v>3.2519996166229248</v>
      </c>
      <c r="D582">
        <v>3.2519996166229248</v>
      </c>
      <c r="E582">
        <v>3.2519996166229248</v>
      </c>
      <c r="F582">
        <v>3.2519996166229248</v>
      </c>
      <c r="G582">
        <v>3.2519996166229248</v>
      </c>
      <c r="H582">
        <v>3.2519996166229248</v>
      </c>
      <c r="I582">
        <v>3.2519996166229248</v>
      </c>
      <c r="J582">
        <v>3.2519996166229248</v>
      </c>
      <c r="K582">
        <v>3.2519996166229248</v>
      </c>
      <c r="L582">
        <v>3.2519996166229248</v>
      </c>
      <c r="M582">
        <v>3.2519996166229248</v>
      </c>
      <c r="N582">
        <v>3.2519996166229248</v>
      </c>
      <c r="O582">
        <v>3.2519996166229248</v>
      </c>
      <c r="P582">
        <v>3.2519996166229248</v>
      </c>
      <c r="Q582">
        <v>3.2519996166229248</v>
      </c>
      <c r="R582">
        <v>3.2519996166229248</v>
      </c>
      <c r="S582">
        <v>3.262000560760498</v>
      </c>
      <c r="T582">
        <v>3.265000581741333</v>
      </c>
      <c r="U582">
        <v>3.2519996166229248</v>
      </c>
      <c r="V582">
        <v>3.2519996166229248</v>
      </c>
      <c r="W582">
        <v>3.262000560760498</v>
      </c>
      <c r="X582">
        <v>3.2635006904602051</v>
      </c>
      <c r="Y582"/>
      <c r="Z582">
        <v>3.2519996166229248</v>
      </c>
      <c r="AA582">
        <v>3.2519996166229248</v>
      </c>
      <c r="AB582">
        <v>3.2519996166229248</v>
      </c>
      <c r="AC582">
        <v>3.262000560760498</v>
      </c>
      <c r="AD582">
        <v>3.259000301361084</v>
      </c>
      <c r="AE582">
        <v>3.2519996166229248</v>
      </c>
      <c r="AF582">
        <v>3.262000560760498</v>
      </c>
      <c r="AG582">
        <v>3.262000560760498</v>
      </c>
      <c r="AH582" s="97"/>
      <c r="AI582" s="72"/>
      <c r="AJ582" s="72"/>
      <c r="AK582" s="72"/>
      <c r="AL582" s="72"/>
      <c r="AM582" s="72"/>
      <c r="AP582" s="102"/>
      <c r="AQ582" s="72"/>
    </row>
    <row r="583" spans="1:43">
      <c r="A583" s="14" t="str">
        <f>'data organization'!S584</f>
        <v>581:18:2.68:HS</v>
      </c>
      <c r="B583">
        <v>3.2544999122619629</v>
      </c>
      <c r="C583">
        <v>3.2519996166229248</v>
      </c>
      <c r="D583">
        <v>3.2519996166229248</v>
      </c>
      <c r="E583">
        <v>3.2519996166229248</v>
      </c>
      <c r="F583">
        <v>3.2519996166229248</v>
      </c>
      <c r="G583">
        <v>3.2519996166229248</v>
      </c>
      <c r="H583">
        <v>3.2519996166229248</v>
      </c>
      <c r="I583">
        <v>3.2519996166229248</v>
      </c>
      <c r="J583">
        <v>3.2519996166229248</v>
      </c>
      <c r="K583">
        <v>3.2519996166229248</v>
      </c>
      <c r="L583">
        <v>3.2519996166229248</v>
      </c>
      <c r="M583">
        <v>3.2519996166229248</v>
      </c>
      <c r="N583">
        <v>3.2519996166229248</v>
      </c>
      <c r="O583">
        <v>3.2519996166229248</v>
      </c>
      <c r="P583">
        <v>3.2519996166229248</v>
      </c>
      <c r="Q583">
        <v>3.2519996166229248</v>
      </c>
      <c r="R583">
        <v>3.2519996166229248</v>
      </c>
      <c r="S583">
        <v>3.262000560760498</v>
      </c>
      <c r="T583">
        <v>3.265000581741333</v>
      </c>
      <c r="U583">
        <v>3.2519996166229248</v>
      </c>
      <c r="V583">
        <v>3.2519996166229248</v>
      </c>
      <c r="W583">
        <v>3.262000560760498</v>
      </c>
      <c r="X583">
        <v>3.2635006904602051</v>
      </c>
      <c r="Y583"/>
      <c r="Z583">
        <v>3.2519996166229248</v>
      </c>
      <c r="AA583">
        <v>3.2519996166229248</v>
      </c>
      <c r="AB583">
        <v>3.2519996166229248</v>
      </c>
      <c r="AC583">
        <v>3.262000560760498</v>
      </c>
      <c r="AD583">
        <v>3.259000301361084</v>
      </c>
      <c r="AE583">
        <v>3.2519996166229248</v>
      </c>
      <c r="AF583">
        <v>3.262000560760498</v>
      </c>
      <c r="AG583">
        <v>3.262000560760498</v>
      </c>
      <c r="AH583" s="97"/>
      <c r="AI583" s="72"/>
      <c r="AJ583" s="72"/>
      <c r="AK583" s="72"/>
      <c r="AL583" s="72"/>
      <c r="AM583" s="72"/>
      <c r="AP583" s="102"/>
      <c r="AQ583" s="72"/>
    </row>
    <row r="584" spans="1:43">
      <c r="A584" s="14" t="str">
        <f>'data organization'!S585</f>
        <v>582:18:2.66:HI</v>
      </c>
      <c r="B584">
        <v>3.2319991588592529</v>
      </c>
      <c r="C584">
        <v>3.2219996452331543</v>
      </c>
      <c r="D584">
        <v>3.2219996452331543</v>
      </c>
      <c r="E584">
        <v>3.2319991588592529</v>
      </c>
      <c r="F584">
        <v>3.2219996452331543</v>
      </c>
      <c r="G584">
        <v>3.2219996452331543</v>
      </c>
      <c r="H584">
        <v>3.2244994640350342</v>
      </c>
      <c r="I584">
        <v>3.2219996452331543</v>
      </c>
      <c r="J584">
        <v>3.2319991588592529</v>
      </c>
      <c r="K584">
        <v>3.2219996452331543</v>
      </c>
      <c r="L584">
        <v>3.2244999408721924</v>
      </c>
      <c r="M584">
        <v>3.2269997596740723</v>
      </c>
      <c r="N584">
        <v>3.2219996452331543</v>
      </c>
      <c r="O584">
        <v>3.2219996452331543</v>
      </c>
      <c r="P584">
        <v>3.2219996452331543</v>
      </c>
      <c r="Q584">
        <v>3.2219996452331543</v>
      </c>
      <c r="R584">
        <v>3.2219996452331543</v>
      </c>
      <c r="S584">
        <v>3.234999418258667</v>
      </c>
      <c r="T584">
        <v>3.2319991588592529</v>
      </c>
      <c r="U584">
        <v>3.2219996452331543</v>
      </c>
      <c r="V584">
        <v>3.2219996452331543</v>
      </c>
      <c r="W584">
        <v>3.2319991588592529</v>
      </c>
      <c r="X584">
        <v>3.2319991588592529</v>
      </c>
      <c r="Y584"/>
      <c r="Z584">
        <v>3.2219996452331543</v>
      </c>
      <c r="AA584">
        <v>3.2219996452331543</v>
      </c>
      <c r="AB584">
        <v>3.2219996452331543</v>
      </c>
      <c r="AC584">
        <v>3.2319991588592529</v>
      </c>
      <c r="AD584">
        <v>3.2319991588592529</v>
      </c>
      <c r="AE584">
        <v>3.2254993915557861</v>
      </c>
      <c r="AF584">
        <v>3.2319991588592529</v>
      </c>
      <c r="AG584">
        <v>3.2319991588592529</v>
      </c>
      <c r="AH584" s="97">
        <f t="shared" si="1050"/>
        <v>2.6599999999999993</v>
      </c>
      <c r="AI584" s="72">
        <f t="shared" ref="AI584" si="1141">STDEV(B584:AG584)</f>
        <v>4.8390319375437238E-3</v>
      </c>
      <c r="AJ584" s="72">
        <f t="shared" si="1045"/>
        <v>3.2188215774717084</v>
      </c>
      <c r="AK584" s="72">
        <f t="shared" ref="AK584" si="1142">AVERAGE(B584:AG584)</f>
        <v>3.226080125378024</v>
      </c>
      <c r="AL584" s="72">
        <f t="shared" ref="AL584" si="1143">AK584+1.5*AI584</f>
        <v>3.2333386732843397</v>
      </c>
      <c r="AM584" s="72">
        <f>AK584-AK587</f>
        <v>2.8289564194217576E-2</v>
      </c>
      <c r="AP584" s="102">
        <f t="shared" ref="AP584" si="1144">AI584/AK584</f>
        <v>1.4999726446585694E-3</v>
      </c>
      <c r="AQ584" s="72">
        <f t="shared" ref="AQ584" si="1145">MAX(B584:AG586)-MIN(B584:AG586)</f>
        <v>1.2999773025512695E-2</v>
      </c>
    </row>
    <row r="585" spans="1:43">
      <c r="A585" s="14" t="str">
        <f>'data organization'!S586</f>
        <v>583:18:2.66:LO</v>
      </c>
      <c r="B585">
        <v>3.2319991588592529</v>
      </c>
      <c r="C585">
        <v>3.2219996452331543</v>
      </c>
      <c r="D585">
        <v>3.2219996452331543</v>
      </c>
      <c r="E585">
        <v>3.2319991588592529</v>
      </c>
      <c r="F585">
        <v>3.2219996452331543</v>
      </c>
      <c r="G585">
        <v>3.2219996452331543</v>
      </c>
      <c r="H585">
        <v>3.2244994640350342</v>
      </c>
      <c r="I585">
        <v>3.2219996452331543</v>
      </c>
      <c r="J585">
        <v>3.2319991588592529</v>
      </c>
      <c r="K585">
        <v>3.2219996452331543</v>
      </c>
      <c r="L585">
        <v>3.2244999408721924</v>
      </c>
      <c r="M585">
        <v>3.2269997596740723</v>
      </c>
      <c r="N585">
        <v>3.2219996452331543</v>
      </c>
      <c r="O585">
        <v>3.2219996452331543</v>
      </c>
      <c r="P585">
        <v>3.2219996452331543</v>
      </c>
      <c r="Q585">
        <v>3.2219996452331543</v>
      </c>
      <c r="R585">
        <v>3.2219996452331543</v>
      </c>
      <c r="S585">
        <v>3.234999418258667</v>
      </c>
      <c r="T585">
        <v>3.2319991588592529</v>
      </c>
      <c r="U585">
        <v>3.2219996452331543</v>
      </c>
      <c r="V585">
        <v>3.2219996452331543</v>
      </c>
      <c r="W585">
        <v>3.2319991588592529</v>
      </c>
      <c r="X585">
        <v>3.2319991588592529</v>
      </c>
      <c r="Y585"/>
      <c r="Z585">
        <v>3.2219996452331543</v>
      </c>
      <c r="AA585">
        <v>3.2219996452331543</v>
      </c>
      <c r="AB585">
        <v>3.2219996452331543</v>
      </c>
      <c r="AC585">
        <v>3.2319991588592529</v>
      </c>
      <c r="AD585">
        <v>3.2319991588592529</v>
      </c>
      <c r="AE585">
        <v>3.2254993915557861</v>
      </c>
      <c r="AF585">
        <v>3.2319991588592529</v>
      </c>
      <c r="AG585">
        <v>3.2319991588592529</v>
      </c>
      <c r="AH585" s="97"/>
      <c r="AI585" s="72"/>
      <c r="AJ585" s="72"/>
      <c r="AK585" s="72"/>
      <c r="AL585" s="72"/>
      <c r="AM585" s="72"/>
      <c r="AP585" s="102"/>
      <c r="AQ585" s="72"/>
    </row>
    <row r="586" spans="1:43">
      <c r="A586" s="14" t="str">
        <f>'data organization'!S587</f>
        <v>584:18:2.66:HS</v>
      </c>
      <c r="B586">
        <v>3.2319991588592529</v>
      </c>
      <c r="C586">
        <v>3.2219996452331543</v>
      </c>
      <c r="D586">
        <v>3.2219996452331543</v>
      </c>
      <c r="E586">
        <v>3.2319991588592529</v>
      </c>
      <c r="F586">
        <v>3.2219996452331543</v>
      </c>
      <c r="G586">
        <v>3.2219996452331543</v>
      </c>
      <c r="H586">
        <v>3.2244994640350342</v>
      </c>
      <c r="I586">
        <v>3.2219996452331543</v>
      </c>
      <c r="J586">
        <v>3.2319991588592529</v>
      </c>
      <c r="K586">
        <v>3.2219996452331543</v>
      </c>
      <c r="L586">
        <v>3.2244999408721924</v>
      </c>
      <c r="M586">
        <v>3.2269997596740723</v>
      </c>
      <c r="N586">
        <v>3.2219996452331543</v>
      </c>
      <c r="O586">
        <v>3.2219996452331543</v>
      </c>
      <c r="P586">
        <v>3.2219996452331543</v>
      </c>
      <c r="Q586">
        <v>3.2219996452331543</v>
      </c>
      <c r="R586">
        <v>3.2219996452331543</v>
      </c>
      <c r="S586">
        <v>3.234999418258667</v>
      </c>
      <c r="T586">
        <v>3.2319991588592529</v>
      </c>
      <c r="U586">
        <v>3.2219996452331543</v>
      </c>
      <c r="V586">
        <v>3.2219996452331543</v>
      </c>
      <c r="W586">
        <v>3.2319991588592529</v>
      </c>
      <c r="X586">
        <v>3.2319991588592529</v>
      </c>
      <c r="Y586"/>
      <c r="Z586">
        <v>3.2219996452331543</v>
      </c>
      <c r="AA586">
        <v>3.2219996452331543</v>
      </c>
      <c r="AB586">
        <v>3.2219996452331543</v>
      </c>
      <c r="AC586">
        <v>3.2319991588592529</v>
      </c>
      <c r="AD586">
        <v>3.2319991588592529</v>
      </c>
      <c r="AE586">
        <v>3.2254993915557861</v>
      </c>
      <c r="AF586">
        <v>3.2319991588592529</v>
      </c>
      <c r="AG586">
        <v>3.2319991588592529</v>
      </c>
      <c r="AH586" s="97"/>
      <c r="AI586" s="72"/>
      <c r="AJ586" s="72"/>
      <c r="AK586" s="72"/>
      <c r="AL586" s="72"/>
      <c r="AM586" s="72"/>
      <c r="AP586" s="102"/>
      <c r="AQ586" s="72"/>
    </row>
    <row r="587" spans="1:43">
      <c r="A587" s="14" t="str">
        <f>'data organization'!S588</f>
        <v>585:18:2.64:HI</v>
      </c>
      <c r="B587">
        <v>3.2020001411437988</v>
      </c>
      <c r="C587">
        <v>3.1920003890991211</v>
      </c>
      <c r="D587">
        <v>3.1920003890991211</v>
      </c>
      <c r="E587">
        <v>3.2020001411437988</v>
      </c>
      <c r="F587">
        <v>3.1920003890991211</v>
      </c>
      <c r="G587">
        <v>3.1945004463195801</v>
      </c>
      <c r="H587">
        <v>3.2020001411437988</v>
      </c>
      <c r="I587">
        <v>3.1920003890991211</v>
      </c>
      <c r="J587">
        <v>3.2020001411437988</v>
      </c>
      <c r="K587">
        <v>3.1920003890991211</v>
      </c>
      <c r="L587">
        <v>3.2020001411437988</v>
      </c>
      <c r="M587">
        <v>3.2020001411437988</v>
      </c>
      <c r="N587">
        <v>3.1920003890991211</v>
      </c>
      <c r="O587">
        <v>3.1920003890991211</v>
      </c>
      <c r="P587">
        <v>3.1920003890991211</v>
      </c>
      <c r="Q587">
        <v>3.1920003890991211</v>
      </c>
      <c r="R587">
        <v>3.1920003890991211</v>
      </c>
      <c r="S587">
        <v>3.2020001411437988</v>
      </c>
      <c r="T587">
        <v>3.2020001411437988</v>
      </c>
      <c r="U587">
        <v>3.1935000419616699</v>
      </c>
      <c r="V587">
        <v>3.1945004463195801</v>
      </c>
      <c r="W587">
        <v>3.2020001411437988</v>
      </c>
      <c r="X587">
        <v>3.2049999237060547</v>
      </c>
      <c r="Y587"/>
      <c r="Z587">
        <v>3.1920003890991211</v>
      </c>
      <c r="AA587">
        <v>3.2020001411437988</v>
      </c>
      <c r="AB587">
        <v>3.2020001411437988</v>
      </c>
      <c r="AC587">
        <v>3.2020001411437988</v>
      </c>
      <c r="AD587">
        <v>3.2020001411437988</v>
      </c>
      <c r="AE587">
        <v>3.2020001411437988</v>
      </c>
      <c r="AF587">
        <v>3.2020001411437988</v>
      </c>
      <c r="AG587">
        <v>3.2020001411437988</v>
      </c>
      <c r="AH587" s="97">
        <f t="shared" si="1050"/>
        <v>2.6399999999999992</v>
      </c>
      <c r="AI587" s="72">
        <f t="shared" ref="AI587" si="1146">STDEV(B587:AG587)</f>
        <v>4.9811284207443166E-3</v>
      </c>
      <c r="AJ587" s="72">
        <f t="shared" si="1045"/>
        <v>3.1903188685526898</v>
      </c>
      <c r="AK587" s="72">
        <f t="shared" ref="AK587" si="1147">AVERAGE(B587:AG587)</f>
        <v>3.1977905611838064</v>
      </c>
      <c r="AL587" s="72">
        <f t="shared" ref="AL587" si="1148">AK587+1.5*AI587</f>
        <v>3.2052622538149231</v>
      </c>
      <c r="AM587" s="72">
        <f>AK587-AK590</f>
        <v>2.8709757712579442E-2</v>
      </c>
      <c r="AP587" s="102">
        <f t="shared" ref="AP587" si="1149">AI587/AK587</f>
        <v>1.5576781297710527E-3</v>
      </c>
      <c r="AQ587" s="72">
        <f t="shared" ref="AQ587" si="1150">MAX(B587:AG589)-MIN(B587:AG589)</f>
        <v>1.2999534606933594E-2</v>
      </c>
    </row>
    <row r="588" spans="1:43">
      <c r="A588" s="14" t="str">
        <f>'data organization'!S589</f>
        <v>586:18:2.64:LO</v>
      </c>
      <c r="B588">
        <v>3.2020001411437988</v>
      </c>
      <c r="C588">
        <v>3.1920003890991211</v>
      </c>
      <c r="D588">
        <v>3.1920003890991211</v>
      </c>
      <c r="E588">
        <v>3.2020001411437988</v>
      </c>
      <c r="F588">
        <v>3.1920003890991211</v>
      </c>
      <c r="G588">
        <v>3.1945004463195801</v>
      </c>
      <c r="H588">
        <v>3.2020001411437988</v>
      </c>
      <c r="I588">
        <v>3.1920003890991211</v>
      </c>
      <c r="J588">
        <v>3.2020001411437988</v>
      </c>
      <c r="K588">
        <v>3.1920003890991211</v>
      </c>
      <c r="L588">
        <v>3.2020001411437988</v>
      </c>
      <c r="M588">
        <v>3.2020001411437988</v>
      </c>
      <c r="N588">
        <v>3.1920003890991211</v>
      </c>
      <c r="O588">
        <v>3.1920003890991211</v>
      </c>
      <c r="P588">
        <v>3.1920003890991211</v>
      </c>
      <c r="Q588">
        <v>3.1920003890991211</v>
      </c>
      <c r="R588">
        <v>3.1920003890991211</v>
      </c>
      <c r="S588">
        <v>3.2020001411437988</v>
      </c>
      <c r="T588">
        <v>3.2020001411437988</v>
      </c>
      <c r="U588">
        <v>3.1935000419616699</v>
      </c>
      <c r="V588">
        <v>3.1945004463195801</v>
      </c>
      <c r="W588">
        <v>3.2020001411437988</v>
      </c>
      <c r="X588">
        <v>3.2049999237060547</v>
      </c>
      <c r="Y588"/>
      <c r="Z588">
        <v>3.1920003890991211</v>
      </c>
      <c r="AA588">
        <v>3.2020001411437988</v>
      </c>
      <c r="AB588">
        <v>3.2020001411437988</v>
      </c>
      <c r="AC588">
        <v>3.2020001411437988</v>
      </c>
      <c r="AD588">
        <v>3.2020001411437988</v>
      </c>
      <c r="AE588">
        <v>3.2020001411437988</v>
      </c>
      <c r="AF588">
        <v>3.2020001411437988</v>
      </c>
      <c r="AG588">
        <v>3.2020001411437988</v>
      </c>
      <c r="AH588" s="97"/>
      <c r="AI588" s="72"/>
      <c r="AJ588" s="72"/>
      <c r="AK588" s="72"/>
      <c r="AL588" s="72"/>
      <c r="AM588" s="72"/>
      <c r="AP588" s="102"/>
      <c r="AQ588" s="72"/>
    </row>
    <row r="589" spans="1:43">
      <c r="A589" s="14" t="str">
        <f>'data organization'!S590</f>
        <v>587:18:2.64:HS</v>
      </c>
      <c r="B589">
        <v>3.2020001411437988</v>
      </c>
      <c r="C589">
        <v>3.1920003890991211</v>
      </c>
      <c r="D589">
        <v>3.1920003890991211</v>
      </c>
      <c r="E589">
        <v>3.2020001411437988</v>
      </c>
      <c r="F589">
        <v>3.1920003890991211</v>
      </c>
      <c r="G589">
        <v>3.1945004463195801</v>
      </c>
      <c r="H589">
        <v>3.2020001411437988</v>
      </c>
      <c r="I589">
        <v>3.1920003890991211</v>
      </c>
      <c r="J589">
        <v>3.2020001411437988</v>
      </c>
      <c r="K589">
        <v>3.1920003890991211</v>
      </c>
      <c r="L589">
        <v>3.2020001411437988</v>
      </c>
      <c r="M589">
        <v>3.2020001411437988</v>
      </c>
      <c r="N589">
        <v>3.1920003890991211</v>
      </c>
      <c r="O589">
        <v>3.1920003890991211</v>
      </c>
      <c r="P589">
        <v>3.1920003890991211</v>
      </c>
      <c r="Q589">
        <v>3.1920003890991211</v>
      </c>
      <c r="R589">
        <v>3.1920003890991211</v>
      </c>
      <c r="S589">
        <v>3.2020001411437988</v>
      </c>
      <c r="T589">
        <v>3.2020001411437988</v>
      </c>
      <c r="U589">
        <v>3.1935000419616699</v>
      </c>
      <c r="V589">
        <v>3.1945004463195801</v>
      </c>
      <c r="W589">
        <v>3.2020001411437988</v>
      </c>
      <c r="X589">
        <v>3.2049999237060547</v>
      </c>
      <c r="Y589"/>
      <c r="Z589">
        <v>3.1920003890991211</v>
      </c>
      <c r="AA589">
        <v>3.2020001411437988</v>
      </c>
      <c r="AB589">
        <v>3.2020001411437988</v>
      </c>
      <c r="AC589">
        <v>3.2020001411437988</v>
      </c>
      <c r="AD589">
        <v>3.2020001411437988</v>
      </c>
      <c r="AE589">
        <v>3.2020001411437988</v>
      </c>
      <c r="AF589">
        <v>3.2020001411437988</v>
      </c>
      <c r="AG589">
        <v>3.2020001411437988</v>
      </c>
      <c r="AH589" s="97"/>
      <c r="AI589" s="72"/>
      <c r="AJ589" s="72"/>
      <c r="AK589" s="72"/>
      <c r="AL589" s="72"/>
      <c r="AM589" s="72"/>
      <c r="AP589" s="102"/>
      <c r="AQ589" s="72"/>
    </row>
    <row r="590" spans="1:43">
      <c r="A590" s="14" t="str">
        <f>'data organization'!S591</f>
        <v>588:18:2.62:HI</v>
      </c>
      <c r="B590">
        <v>3.1720004081726074</v>
      </c>
      <c r="C590">
        <v>3.1644999980926514</v>
      </c>
      <c r="D590">
        <v>3.1720004081726074</v>
      </c>
      <c r="E590">
        <v>3.1720004081726074</v>
      </c>
      <c r="F590">
        <v>3.1644999980926514</v>
      </c>
      <c r="G590">
        <v>3.1720004081726074</v>
      </c>
      <c r="H590">
        <v>3.1720004081726074</v>
      </c>
      <c r="I590">
        <v>3.1619994640350342</v>
      </c>
      <c r="J590">
        <v>3.1720004081726074</v>
      </c>
      <c r="K590">
        <v>3.1619994640350342</v>
      </c>
      <c r="L590">
        <v>3.1720004081726074</v>
      </c>
      <c r="M590">
        <v>3.1720004081726074</v>
      </c>
      <c r="N590">
        <v>3.1619994640350342</v>
      </c>
      <c r="O590">
        <v>3.1619994640350342</v>
      </c>
      <c r="P590">
        <v>3.1619994640350342</v>
      </c>
      <c r="Q590">
        <v>3.1619994640350342</v>
      </c>
      <c r="R590">
        <v>3.1619994640350342</v>
      </c>
      <c r="S590">
        <v>3.1735005378723145</v>
      </c>
      <c r="T590">
        <v>3.1735005378723145</v>
      </c>
      <c r="U590">
        <v>3.1720004081726074</v>
      </c>
      <c r="V590">
        <v>3.1720004081726074</v>
      </c>
      <c r="W590">
        <v>3.1720004081726074</v>
      </c>
      <c r="X590">
        <v>3.1720004081726074</v>
      </c>
      <c r="Y590"/>
      <c r="Z590">
        <v>3.1644999980926514</v>
      </c>
      <c r="AA590">
        <v>3.1710002422332764</v>
      </c>
      <c r="AB590">
        <v>3.1720004081726074</v>
      </c>
      <c r="AC590">
        <v>3.1720004081726074</v>
      </c>
      <c r="AD590">
        <v>3.1720004081726074</v>
      </c>
      <c r="AE590">
        <v>3.1720004081726074</v>
      </c>
      <c r="AF590">
        <v>3.1720004081726074</v>
      </c>
      <c r="AG590">
        <v>3.1720004081726074</v>
      </c>
      <c r="AH590" s="97">
        <f t="shared" si="1050"/>
        <v>2.6199999999999992</v>
      </c>
      <c r="AI590" s="72">
        <f t="shared" ref="AI590" si="1151">STDEV(B590:AG590)</f>
        <v>4.5098222794200263E-3</v>
      </c>
      <c r="AJ590" s="72">
        <f t="shared" si="1045"/>
        <v>3.1623160700520971</v>
      </c>
      <c r="AK590" s="72">
        <f t="shared" ref="AK590" si="1152">AVERAGE(B590:AG590)</f>
        <v>3.169080803471227</v>
      </c>
      <c r="AL590" s="72">
        <f t="shared" ref="AL590" si="1153">AK590+1.5*AI590</f>
        <v>3.1758455368903569</v>
      </c>
      <c r="AM590" s="72">
        <f>AK590-AK593</f>
        <v>2.9307173144432763E-2</v>
      </c>
      <c r="AP590" s="102">
        <f t="shared" ref="AP590" si="1154">AI590/AK590</f>
        <v>1.4230695141885397E-3</v>
      </c>
      <c r="AQ590" s="72">
        <f t="shared" ref="AQ590" si="1155">MAX(B590:AG592)-MIN(B590:AG592)</f>
        <v>1.1501073837280273E-2</v>
      </c>
    </row>
    <row r="591" spans="1:43">
      <c r="A591" s="14" t="str">
        <f>'data organization'!S592</f>
        <v>589:18:2.62:LO</v>
      </c>
      <c r="B591">
        <v>3.1720004081726074</v>
      </c>
      <c r="C591">
        <v>3.1644999980926514</v>
      </c>
      <c r="D591">
        <v>3.1720004081726074</v>
      </c>
      <c r="E591">
        <v>3.1720004081726074</v>
      </c>
      <c r="F591">
        <v>3.1644999980926514</v>
      </c>
      <c r="G591">
        <v>3.1720004081726074</v>
      </c>
      <c r="H591">
        <v>3.1720004081726074</v>
      </c>
      <c r="I591">
        <v>3.1619994640350342</v>
      </c>
      <c r="J591">
        <v>3.1720004081726074</v>
      </c>
      <c r="K591">
        <v>3.1619994640350342</v>
      </c>
      <c r="L591">
        <v>3.1720004081726074</v>
      </c>
      <c r="M591">
        <v>3.1720004081726074</v>
      </c>
      <c r="N591">
        <v>3.1619994640350342</v>
      </c>
      <c r="O591">
        <v>3.1619994640350342</v>
      </c>
      <c r="P591">
        <v>3.1619994640350342</v>
      </c>
      <c r="Q591">
        <v>3.1619994640350342</v>
      </c>
      <c r="R591">
        <v>3.1619994640350342</v>
      </c>
      <c r="S591">
        <v>3.1735005378723145</v>
      </c>
      <c r="T591">
        <v>3.1735005378723145</v>
      </c>
      <c r="U591">
        <v>3.1720004081726074</v>
      </c>
      <c r="V591">
        <v>3.1720004081726074</v>
      </c>
      <c r="W591">
        <v>3.1720004081726074</v>
      </c>
      <c r="X591">
        <v>3.1720004081726074</v>
      </c>
      <c r="Y591"/>
      <c r="Z591">
        <v>3.1644999980926514</v>
      </c>
      <c r="AA591">
        <v>3.1710002422332764</v>
      </c>
      <c r="AB591">
        <v>3.1720004081726074</v>
      </c>
      <c r="AC591">
        <v>3.1720004081726074</v>
      </c>
      <c r="AD591">
        <v>3.1720004081726074</v>
      </c>
      <c r="AE591">
        <v>3.1720004081726074</v>
      </c>
      <c r="AF591">
        <v>3.1720004081726074</v>
      </c>
      <c r="AG591">
        <v>3.1720004081726074</v>
      </c>
      <c r="AH591" s="97"/>
      <c r="AI591" s="72"/>
      <c r="AJ591" s="72"/>
      <c r="AK591" s="72"/>
      <c r="AL591" s="72"/>
      <c r="AM591" s="72"/>
      <c r="AP591" s="102"/>
      <c r="AQ591" s="72"/>
    </row>
    <row r="592" spans="1:43">
      <c r="A592" s="14" t="str">
        <f>'data organization'!S593</f>
        <v>590:18:2.62:HS</v>
      </c>
      <c r="B592">
        <v>3.1720004081726074</v>
      </c>
      <c r="C592">
        <v>3.1644999980926514</v>
      </c>
      <c r="D592">
        <v>3.1720004081726074</v>
      </c>
      <c r="E592">
        <v>3.1720004081726074</v>
      </c>
      <c r="F592">
        <v>3.1644999980926514</v>
      </c>
      <c r="G592">
        <v>3.1720004081726074</v>
      </c>
      <c r="H592">
        <v>3.1720004081726074</v>
      </c>
      <c r="I592">
        <v>3.1619994640350342</v>
      </c>
      <c r="J592">
        <v>3.1720004081726074</v>
      </c>
      <c r="K592">
        <v>3.1619994640350342</v>
      </c>
      <c r="L592">
        <v>3.1720004081726074</v>
      </c>
      <c r="M592">
        <v>3.1720004081726074</v>
      </c>
      <c r="N592">
        <v>3.1619994640350342</v>
      </c>
      <c r="O592">
        <v>3.1619994640350342</v>
      </c>
      <c r="P592">
        <v>3.1619994640350342</v>
      </c>
      <c r="Q592">
        <v>3.1619994640350342</v>
      </c>
      <c r="R592">
        <v>3.1619994640350342</v>
      </c>
      <c r="S592">
        <v>3.1735005378723145</v>
      </c>
      <c r="T592">
        <v>3.1735005378723145</v>
      </c>
      <c r="U592">
        <v>3.1720004081726074</v>
      </c>
      <c r="V592">
        <v>3.1720004081726074</v>
      </c>
      <c r="W592">
        <v>3.1720004081726074</v>
      </c>
      <c r="X592">
        <v>3.1720004081726074</v>
      </c>
      <c r="Y592"/>
      <c r="Z592">
        <v>3.1644999980926514</v>
      </c>
      <c r="AA592">
        <v>3.1710002422332764</v>
      </c>
      <c r="AB592">
        <v>3.1720004081726074</v>
      </c>
      <c r="AC592">
        <v>3.1720004081726074</v>
      </c>
      <c r="AD592">
        <v>3.1720004081726074</v>
      </c>
      <c r="AE592">
        <v>3.1720004081726074</v>
      </c>
      <c r="AF592">
        <v>3.1720004081726074</v>
      </c>
      <c r="AG592">
        <v>3.1720004081726074</v>
      </c>
      <c r="AH592" s="97"/>
      <c r="AI592" s="72"/>
      <c r="AJ592" s="72"/>
      <c r="AK592" s="72"/>
      <c r="AL592" s="72"/>
      <c r="AM592" s="72"/>
      <c r="AP592" s="102"/>
      <c r="AQ592" s="72"/>
    </row>
    <row r="593" spans="1:43">
      <c r="A593" s="14" t="str">
        <f>'data organization'!S594</f>
        <v>591:18:2.6:HI</v>
      </c>
      <c r="B593">
        <v>3.1419992446899414</v>
      </c>
      <c r="C593">
        <v>3.1404995918273926</v>
      </c>
      <c r="D593">
        <v>3.1419992446899414</v>
      </c>
      <c r="E593">
        <v>3.1419992446899414</v>
      </c>
      <c r="F593">
        <v>3.1394996643066406</v>
      </c>
      <c r="G593">
        <v>3.1419992446899414</v>
      </c>
      <c r="H593">
        <v>3.1419992446899414</v>
      </c>
      <c r="I593">
        <v>3.1319999694824219</v>
      </c>
      <c r="J593">
        <v>3.1419992446899414</v>
      </c>
      <c r="K593">
        <v>3.1319999694824219</v>
      </c>
      <c r="L593">
        <v>3.1419992446899414</v>
      </c>
      <c r="M593">
        <v>3.1419992446899414</v>
      </c>
      <c r="N593">
        <v>3.1319999694824219</v>
      </c>
      <c r="O593">
        <v>3.1319999694824219</v>
      </c>
      <c r="P593">
        <v>3.1319999694824219</v>
      </c>
      <c r="Q593">
        <v>3.1319999694824219</v>
      </c>
      <c r="R593">
        <v>3.1319999694824219</v>
      </c>
      <c r="S593">
        <v>3.1434991359710693</v>
      </c>
      <c r="T593">
        <v>3.1424994468688965</v>
      </c>
      <c r="U593">
        <v>3.1419992446899414</v>
      </c>
      <c r="V593">
        <v>3.1419992446899414</v>
      </c>
      <c r="W593">
        <v>3.1419992446899414</v>
      </c>
      <c r="X593">
        <v>3.1449992656707764</v>
      </c>
      <c r="Y593"/>
      <c r="Z593">
        <v>3.1419992446899414</v>
      </c>
      <c r="AA593">
        <v>3.1419992446899414</v>
      </c>
      <c r="AB593">
        <v>3.1419992446899414</v>
      </c>
      <c r="AC593">
        <v>3.1419992446899414</v>
      </c>
      <c r="AD593">
        <v>3.1419992446899414</v>
      </c>
      <c r="AE593">
        <v>3.1419992446899414</v>
      </c>
      <c r="AF593">
        <v>3.1419992446899414</v>
      </c>
      <c r="AG593">
        <v>3.1419992446899414</v>
      </c>
      <c r="AH593" s="97">
        <f t="shared" si="1050"/>
        <v>2.5999999999999992</v>
      </c>
      <c r="AI593" s="72">
        <f t="shared" ref="AI593" si="1156">STDEV(B593:AG593)</f>
        <v>4.3448868700053135E-3</v>
      </c>
      <c r="AJ593" s="72">
        <f t="shared" ref="AJ593:AJ656" si="1157">AK593-1.5*AI593</f>
        <v>3.1332563000217863</v>
      </c>
      <c r="AK593" s="72">
        <f t="shared" ref="AK593" si="1158">AVERAGE(B593:AG593)</f>
        <v>3.1397736303267942</v>
      </c>
      <c r="AL593" s="72">
        <f t="shared" ref="AL593" si="1159">AK593+1.5*AI593</f>
        <v>3.1462909606318021</v>
      </c>
      <c r="AM593" s="72">
        <f>AK593-AK596</f>
        <v>2.9176904309180518E-2</v>
      </c>
      <c r="AP593" s="102">
        <f t="shared" ref="AP593" si="1160">AI593/AK593</f>
        <v>1.3838216959459872E-3</v>
      </c>
      <c r="AQ593" s="72">
        <f t="shared" ref="AQ593" si="1161">MAX(B593:AG595)-MIN(B593:AG595)</f>
        <v>1.2999296188354492E-2</v>
      </c>
    </row>
    <row r="594" spans="1:43">
      <c r="A594" s="14" t="str">
        <f>'data organization'!S595</f>
        <v>592:18:2.6:LO</v>
      </c>
      <c r="B594">
        <v>3.1419992446899414</v>
      </c>
      <c r="C594">
        <v>3.1404995918273926</v>
      </c>
      <c r="D594">
        <v>3.1419992446899414</v>
      </c>
      <c r="E594">
        <v>3.1419992446899414</v>
      </c>
      <c r="F594">
        <v>3.1394996643066406</v>
      </c>
      <c r="G594">
        <v>3.1419992446899414</v>
      </c>
      <c r="H594">
        <v>3.1419992446899414</v>
      </c>
      <c r="I594">
        <v>3.1319999694824219</v>
      </c>
      <c r="J594">
        <v>3.1419992446899414</v>
      </c>
      <c r="K594">
        <v>3.1319999694824219</v>
      </c>
      <c r="L594">
        <v>3.1419992446899414</v>
      </c>
      <c r="M594">
        <v>3.1419992446899414</v>
      </c>
      <c r="N594">
        <v>3.1319999694824219</v>
      </c>
      <c r="O594">
        <v>3.1319999694824219</v>
      </c>
      <c r="P594">
        <v>3.1319999694824219</v>
      </c>
      <c r="Q594">
        <v>3.1319999694824219</v>
      </c>
      <c r="R594">
        <v>3.1319999694824219</v>
      </c>
      <c r="S594">
        <v>3.1434991359710693</v>
      </c>
      <c r="T594">
        <v>3.1424994468688965</v>
      </c>
      <c r="U594">
        <v>3.1419992446899414</v>
      </c>
      <c r="V594">
        <v>3.1419992446899414</v>
      </c>
      <c r="W594">
        <v>3.1419992446899414</v>
      </c>
      <c r="X594">
        <v>3.1449992656707764</v>
      </c>
      <c r="Y594"/>
      <c r="Z594">
        <v>3.1419992446899414</v>
      </c>
      <c r="AA594">
        <v>3.1419992446899414</v>
      </c>
      <c r="AB594">
        <v>3.1419992446899414</v>
      </c>
      <c r="AC594">
        <v>3.1419992446899414</v>
      </c>
      <c r="AD594">
        <v>3.1419992446899414</v>
      </c>
      <c r="AE594">
        <v>3.1419992446899414</v>
      </c>
      <c r="AF594">
        <v>3.1419992446899414</v>
      </c>
      <c r="AG594">
        <v>3.1419992446899414</v>
      </c>
      <c r="AH594" s="97"/>
      <c r="AI594" s="72"/>
      <c r="AJ594" s="72"/>
      <c r="AK594" s="72"/>
      <c r="AL594" s="72"/>
      <c r="AM594" s="72"/>
      <c r="AP594" s="102"/>
      <c r="AQ594" s="72"/>
    </row>
    <row r="595" spans="1:43">
      <c r="A595" s="14" t="str">
        <f>'data organization'!S596</f>
        <v>593:18:2.6:HS</v>
      </c>
      <c r="B595">
        <v>3.1419992446899414</v>
      </c>
      <c r="C595">
        <v>3.1404995918273926</v>
      </c>
      <c r="D595">
        <v>3.1419992446899414</v>
      </c>
      <c r="E595">
        <v>3.1419992446899414</v>
      </c>
      <c r="F595">
        <v>3.1394996643066406</v>
      </c>
      <c r="G595">
        <v>3.1419992446899414</v>
      </c>
      <c r="H595">
        <v>3.1419992446899414</v>
      </c>
      <c r="I595">
        <v>3.1319999694824219</v>
      </c>
      <c r="J595">
        <v>3.1419992446899414</v>
      </c>
      <c r="K595">
        <v>3.1319999694824219</v>
      </c>
      <c r="L595">
        <v>3.1419992446899414</v>
      </c>
      <c r="M595">
        <v>3.1419992446899414</v>
      </c>
      <c r="N595">
        <v>3.1319999694824219</v>
      </c>
      <c r="O595">
        <v>3.1319999694824219</v>
      </c>
      <c r="P595">
        <v>3.1319999694824219</v>
      </c>
      <c r="Q595">
        <v>3.1319999694824219</v>
      </c>
      <c r="R595">
        <v>3.1319999694824219</v>
      </c>
      <c r="S595">
        <v>3.1434991359710693</v>
      </c>
      <c r="T595">
        <v>3.1424994468688965</v>
      </c>
      <c r="U595">
        <v>3.1419992446899414</v>
      </c>
      <c r="V595">
        <v>3.1419992446899414</v>
      </c>
      <c r="W595">
        <v>3.1419992446899414</v>
      </c>
      <c r="X595">
        <v>3.1449992656707764</v>
      </c>
      <c r="Y595"/>
      <c r="Z595">
        <v>3.1419992446899414</v>
      </c>
      <c r="AA595">
        <v>3.1419992446899414</v>
      </c>
      <c r="AB595">
        <v>3.1419992446899414</v>
      </c>
      <c r="AC595">
        <v>3.1419992446899414</v>
      </c>
      <c r="AD595">
        <v>3.1419992446899414</v>
      </c>
      <c r="AE595">
        <v>3.1419992446899414</v>
      </c>
      <c r="AF595">
        <v>3.1419992446899414</v>
      </c>
      <c r="AG595">
        <v>3.1419992446899414</v>
      </c>
      <c r="AH595" s="97"/>
      <c r="AI595" s="72"/>
      <c r="AJ595" s="72"/>
      <c r="AK595" s="72"/>
      <c r="AL595" s="72"/>
      <c r="AM595" s="72"/>
      <c r="AP595" s="102"/>
      <c r="AQ595" s="72"/>
    </row>
    <row r="596" spans="1:43">
      <c r="A596" s="14" t="str">
        <f>'data organization'!S597</f>
        <v>594:18:2.58:HI</v>
      </c>
      <c r="B596">
        <v>3.1119997501373291</v>
      </c>
      <c r="C596">
        <v>3.1119997501373291</v>
      </c>
      <c r="D596">
        <v>3.1119997501373291</v>
      </c>
      <c r="E596">
        <v>3.1119997501373291</v>
      </c>
      <c r="F596">
        <v>3.1119997501373291</v>
      </c>
      <c r="G596">
        <v>3.1119997501373291</v>
      </c>
      <c r="H596">
        <v>3.1119997501373291</v>
      </c>
      <c r="I596">
        <v>3.1020004749298096</v>
      </c>
      <c r="J596">
        <v>3.1119997501373291</v>
      </c>
      <c r="K596">
        <v>3.1119997501373291</v>
      </c>
      <c r="L596">
        <v>3.1119997501373291</v>
      </c>
      <c r="M596">
        <v>3.1119997501373291</v>
      </c>
      <c r="N596">
        <v>3.1020004749298096</v>
      </c>
      <c r="O596">
        <v>3.1020004749298096</v>
      </c>
      <c r="P596">
        <v>3.1020004749298096</v>
      </c>
      <c r="Q596">
        <v>3.1020004749298096</v>
      </c>
      <c r="R596">
        <v>3.1020004749298096</v>
      </c>
      <c r="S596">
        <v>3.1155004501342773</v>
      </c>
      <c r="T596">
        <v>3.1225004196166992</v>
      </c>
      <c r="U596">
        <v>3.1119997501373291</v>
      </c>
      <c r="V596">
        <v>3.1119997501373291</v>
      </c>
      <c r="W596">
        <v>3.1119997501373291</v>
      </c>
      <c r="X596">
        <v>3.1145002841949463</v>
      </c>
      <c r="Y596"/>
      <c r="Z596">
        <v>3.1119997501373291</v>
      </c>
      <c r="AA596">
        <v>3.1119997501373291</v>
      </c>
      <c r="AB596">
        <v>3.1119997501373291</v>
      </c>
      <c r="AC596">
        <v>3.1119997501373291</v>
      </c>
      <c r="AD596">
        <v>3.1119997501373291</v>
      </c>
      <c r="AE596">
        <v>3.1119997501373291</v>
      </c>
      <c r="AF596">
        <v>3.1119997501373291</v>
      </c>
      <c r="AG596">
        <v>3.1119997501373291</v>
      </c>
      <c r="AH596" s="97">
        <f t="shared" ref="AH596:AH659" si="1162">AH593-0.02</f>
        <v>2.5799999999999992</v>
      </c>
      <c r="AI596" s="72">
        <f t="shared" ref="AI596" si="1163">STDEV(B596:AG596)</f>
        <v>4.7175625115645978E-3</v>
      </c>
      <c r="AJ596" s="72">
        <f t="shared" si="1157"/>
        <v>3.1035203822502666</v>
      </c>
      <c r="AK596" s="72">
        <f t="shared" ref="AK596" si="1164">AVERAGE(B596:AG596)</f>
        <v>3.1105967260176137</v>
      </c>
      <c r="AL596" s="72">
        <f t="shared" ref="AL596" si="1165">AK596+1.5*AI596</f>
        <v>3.1176730697849608</v>
      </c>
      <c r="AM596" s="72">
        <f>AK596-AK599</f>
        <v>2.9435119321269632E-2</v>
      </c>
      <c r="AP596" s="102">
        <f t="shared" ref="AP596" si="1166">AI596/AK596</f>
        <v>1.5166101321029567E-3</v>
      </c>
      <c r="AQ596" s="72">
        <f t="shared" ref="AQ596" si="1167">MAX(B596:AG598)-MIN(B596:AG598)</f>
        <v>2.0499944686889648E-2</v>
      </c>
    </row>
    <row r="597" spans="1:43">
      <c r="A597" s="14" t="str">
        <f>'data organization'!S598</f>
        <v>595:18:2.58:LO</v>
      </c>
      <c r="B597">
        <v>3.1119997501373291</v>
      </c>
      <c r="C597">
        <v>3.1119997501373291</v>
      </c>
      <c r="D597">
        <v>3.1119997501373291</v>
      </c>
      <c r="E597">
        <v>3.1119997501373291</v>
      </c>
      <c r="F597">
        <v>3.1119997501373291</v>
      </c>
      <c r="G597">
        <v>3.1119997501373291</v>
      </c>
      <c r="H597">
        <v>3.1119997501373291</v>
      </c>
      <c r="I597">
        <v>3.1020004749298096</v>
      </c>
      <c r="J597">
        <v>3.1119997501373291</v>
      </c>
      <c r="K597">
        <v>3.1119997501373291</v>
      </c>
      <c r="L597">
        <v>3.1119997501373291</v>
      </c>
      <c r="M597">
        <v>3.1119997501373291</v>
      </c>
      <c r="N597">
        <v>3.1020004749298096</v>
      </c>
      <c r="O597">
        <v>3.1020004749298096</v>
      </c>
      <c r="P597">
        <v>3.1020004749298096</v>
      </c>
      <c r="Q597">
        <v>3.1020004749298096</v>
      </c>
      <c r="R597">
        <v>3.1020004749298096</v>
      </c>
      <c r="S597">
        <v>3.1155004501342773</v>
      </c>
      <c r="T597">
        <v>3.1225004196166992</v>
      </c>
      <c r="U597">
        <v>3.1119997501373291</v>
      </c>
      <c r="V597">
        <v>3.1119997501373291</v>
      </c>
      <c r="W597">
        <v>3.1119997501373291</v>
      </c>
      <c r="X597">
        <v>3.1145002841949463</v>
      </c>
      <c r="Y597"/>
      <c r="Z597">
        <v>3.1119997501373291</v>
      </c>
      <c r="AA597">
        <v>3.1119997501373291</v>
      </c>
      <c r="AB597">
        <v>3.1119997501373291</v>
      </c>
      <c r="AC597">
        <v>3.1119997501373291</v>
      </c>
      <c r="AD597">
        <v>3.1119997501373291</v>
      </c>
      <c r="AE597">
        <v>3.1119997501373291</v>
      </c>
      <c r="AF597">
        <v>3.1119997501373291</v>
      </c>
      <c r="AG597">
        <v>3.1119997501373291</v>
      </c>
      <c r="AH597" s="97"/>
      <c r="AI597" s="72"/>
      <c r="AJ597" s="72"/>
      <c r="AK597" s="72"/>
      <c r="AL597" s="72"/>
      <c r="AM597" s="72"/>
      <c r="AP597" s="102"/>
      <c r="AQ597" s="72"/>
    </row>
    <row r="598" spans="1:43">
      <c r="A598" s="14" t="str">
        <f>'data organization'!S599</f>
        <v>596:18:2.58:HS</v>
      </c>
      <c r="B598">
        <v>3.1119997501373291</v>
      </c>
      <c r="C598">
        <v>3.1119997501373291</v>
      </c>
      <c r="D598">
        <v>3.1119997501373291</v>
      </c>
      <c r="E598">
        <v>3.1119997501373291</v>
      </c>
      <c r="F598">
        <v>3.1119997501373291</v>
      </c>
      <c r="G598">
        <v>3.1119997501373291</v>
      </c>
      <c r="H598">
        <v>3.1119997501373291</v>
      </c>
      <c r="I598">
        <v>3.1020004749298096</v>
      </c>
      <c r="J598">
        <v>3.1119997501373291</v>
      </c>
      <c r="K598">
        <v>3.1119997501373291</v>
      </c>
      <c r="L598">
        <v>3.1119997501373291</v>
      </c>
      <c r="M598">
        <v>3.1119997501373291</v>
      </c>
      <c r="N598">
        <v>3.1020004749298096</v>
      </c>
      <c r="O598">
        <v>3.1020004749298096</v>
      </c>
      <c r="P598">
        <v>3.1020004749298096</v>
      </c>
      <c r="Q598">
        <v>3.1020004749298096</v>
      </c>
      <c r="R598">
        <v>3.1020004749298096</v>
      </c>
      <c r="S598">
        <v>3.1155004501342773</v>
      </c>
      <c r="T598">
        <v>3.1225004196166992</v>
      </c>
      <c r="U598">
        <v>3.1119997501373291</v>
      </c>
      <c r="V598">
        <v>3.1119997501373291</v>
      </c>
      <c r="W598">
        <v>3.1119997501373291</v>
      </c>
      <c r="X598">
        <v>3.1145002841949463</v>
      </c>
      <c r="Y598"/>
      <c r="Z598">
        <v>3.1119997501373291</v>
      </c>
      <c r="AA598">
        <v>3.1119997501373291</v>
      </c>
      <c r="AB598">
        <v>3.1119997501373291</v>
      </c>
      <c r="AC598">
        <v>3.1119997501373291</v>
      </c>
      <c r="AD598">
        <v>3.1119997501373291</v>
      </c>
      <c r="AE598">
        <v>3.1119997501373291</v>
      </c>
      <c r="AF598">
        <v>3.1119997501373291</v>
      </c>
      <c r="AG598">
        <v>3.1119997501373291</v>
      </c>
      <c r="AH598" s="97"/>
      <c r="AI598" s="72"/>
      <c r="AJ598" s="72"/>
      <c r="AK598" s="72"/>
      <c r="AL598" s="72"/>
      <c r="AM598" s="72"/>
      <c r="AP598" s="102"/>
      <c r="AQ598" s="72"/>
    </row>
    <row r="599" spans="1:43">
      <c r="A599" s="14" t="str">
        <f>'data organization'!S600</f>
        <v>597:18:2.56:HI</v>
      </c>
      <c r="B599">
        <v>3.0820004940032959</v>
      </c>
      <c r="C599">
        <v>3.0820004940032959</v>
      </c>
      <c r="D599">
        <v>3.0820004940032959</v>
      </c>
      <c r="E599">
        <v>3.0820004940032959</v>
      </c>
      <c r="F599">
        <v>3.0820004940032959</v>
      </c>
      <c r="G599">
        <v>3.0820004940032959</v>
      </c>
      <c r="H599">
        <v>3.0820004940032959</v>
      </c>
      <c r="I599">
        <v>3.076500415802002</v>
      </c>
      <c r="J599">
        <v>3.0820004940032959</v>
      </c>
      <c r="K599">
        <v>3.0820004940032959</v>
      </c>
      <c r="L599">
        <v>3.0820004940032959</v>
      </c>
      <c r="M599">
        <v>3.0820004940032959</v>
      </c>
      <c r="N599">
        <v>3.076500415802002</v>
      </c>
      <c r="O599">
        <v>3.0744996070861816</v>
      </c>
      <c r="P599">
        <v>3.0754997730255127</v>
      </c>
      <c r="Q599">
        <v>3.0719995498657227</v>
      </c>
      <c r="R599">
        <v>3.0719995498657227</v>
      </c>
      <c r="S599">
        <v>3.0934994220733643</v>
      </c>
      <c r="T599">
        <v>3.0894997119903564</v>
      </c>
      <c r="U599">
        <v>3.0820004940032959</v>
      </c>
      <c r="V599">
        <v>3.0820004940032959</v>
      </c>
      <c r="W599">
        <v>3.0820004940032959</v>
      </c>
      <c r="X599">
        <v>3.0820004940032959</v>
      </c>
      <c r="Y599"/>
      <c r="Z599">
        <v>3.0820004940032959</v>
      </c>
      <c r="AA599">
        <v>3.0820004940032959</v>
      </c>
      <c r="AB599">
        <v>3.0820004940032959</v>
      </c>
      <c r="AC599">
        <v>3.0820004940032959</v>
      </c>
      <c r="AD599">
        <v>3.0820004940032959</v>
      </c>
      <c r="AE599">
        <v>3.0820004940032959</v>
      </c>
      <c r="AF599">
        <v>3.0820004940032959</v>
      </c>
      <c r="AG599">
        <v>3.0820004940032959</v>
      </c>
      <c r="AH599" s="97">
        <f t="shared" si="1162"/>
        <v>2.5599999999999992</v>
      </c>
      <c r="AI599" s="72">
        <f t="shared" ref="AI599" si="1168">STDEV(B599:AG599)</f>
        <v>4.1861282563250826E-3</v>
      </c>
      <c r="AJ599" s="72">
        <f t="shared" si="1157"/>
        <v>3.0748824143118565</v>
      </c>
      <c r="AK599" s="72">
        <f t="shared" ref="AK599" si="1169">AVERAGE(B599:AG599)</f>
        <v>3.0811616066963441</v>
      </c>
      <c r="AL599" s="72">
        <f t="shared" ref="AL599" si="1170">AK599+1.5*AI599</f>
        <v>3.0874407990808317</v>
      </c>
      <c r="AM599" s="72">
        <f>AK599-AK602</f>
        <v>2.9693234351373388E-2</v>
      </c>
      <c r="AP599" s="102">
        <f t="shared" ref="AP599" si="1171">AI599/AK599</f>
        <v>1.3586201539144505E-3</v>
      </c>
      <c r="AQ599" s="72">
        <f t="shared" ref="AQ599" si="1172">MAX(B599:AG601)-MIN(B599:AG601)</f>
        <v>2.1499872207641602E-2</v>
      </c>
    </row>
    <row r="600" spans="1:43">
      <c r="A600" s="14" t="str">
        <f>'data organization'!S601</f>
        <v>598:18:2.56:LO</v>
      </c>
      <c r="B600">
        <v>3.0820004940032959</v>
      </c>
      <c r="C600">
        <v>3.0820004940032959</v>
      </c>
      <c r="D600">
        <v>3.0820004940032959</v>
      </c>
      <c r="E600">
        <v>3.0820004940032959</v>
      </c>
      <c r="F600">
        <v>3.0820004940032959</v>
      </c>
      <c r="G600">
        <v>3.0820004940032959</v>
      </c>
      <c r="H600">
        <v>3.0820004940032959</v>
      </c>
      <c r="I600">
        <v>3.076500415802002</v>
      </c>
      <c r="J600">
        <v>3.0820004940032959</v>
      </c>
      <c r="K600">
        <v>3.0820004940032959</v>
      </c>
      <c r="L600">
        <v>3.0820004940032959</v>
      </c>
      <c r="M600">
        <v>3.0820004940032959</v>
      </c>
      <c r="N600">
        <v>3.076500415802002</v>
      </c>
      <c r="O600">
        <v>3.0744996070861816</v>
      </c>
      <c r="P600">
        <v>3.0754997730255127</v>
      </c>
      <c r="Q600">
        <v>3.0719995498657227</v>
      </c>
      <c r="R600">
        <v>3.0719995498657227</v>
      </c>
      <c r="S600">
        <v>3.0934994220733643</v>
      </c>
      <c r="T600">
        <v>3.0894997119903564</v>
      </c>
      <c r="U600">
        <v>3.0820004940032959</v>
      </c>
      <c r="V600">
        <v>3.0820004940032959</v>
      </c>
      <c r="W600">
        <v>3.0820004940032959</v>
      </c>
      <c r="X600">
        <v>3.0820004940032959</v>
      </c>
      <c r="Y600"/>
      <c r="Z600">
        <v>3.0820004940032959</v>
      </c>
      <c r="AA600">
        <v>3.0820004940032959</v>
      </c>
      <c r="AB600">
        <v>3.0820004940032959</v>
      </c>
      <c r="AC600">
        <v>3.0820004940032959</v>
      </c>
      <c r="AD600">
        <v>3.0820004940032959</v>
      </c>
      <c r="AE600">
        <v>3.0820004940032959</v>
      </c>
      <c r="AF600">
        <v>3.0820004940032959</v>
      </c>
      <c r="AG600">
        <v>3.0820004940032959</v>
      </c>
      <c r="AH600" s="97"/>
      <c r="AI600" s="72"/>
      <c r="AJ600" s="72"/>
      <c r="AK600" s="72"/>
      <c r="AL600" s="72"/>
      <c r="AM600" s="72"/>
      <c r="AP600" s="102"/>
      <c r="AQ600" s="72"/>
    </row>
    <row r="601" spans="1:43">
      <c r="A601" s="14" t="str">
        <f>'data organization'!S602</f>
        <v>599:18:2.56:HS</v>
      </c>
      <c r="B601">
        <v>3.0820004940032959</v>
      </c>
      <c r="C601">
        <v>3.0820004940032959</v>
      </c>
      <c r="D601">
        <v>3.0820004940032959</v>
      </c>
      <c r="E601">
        <v>3.0820004940032959</v>
      </c>
      <c r="F601">
        <v>3.0820004940032959</v>
      </c>
      <c r="G601">
        <v>3.0820004940032959</v>
      </c>
      <c r="H601">
        <v>3.0820004940032959</v>
      </c>
      <c r="I601">
        <v>3.076500415802002</v>
      </c>
      <c r="J601">
        <v>3.0820004940032959</v>
      </c>
      <c r="K601">
        <v>3.0820004940032959</v>
      </c>
      <c r="L601">
        <v>3.0820004940032959</v>
      </c>
      <c r="M601">
        <v>3.0820004940032959</v>
      </c>
      <c r="N601">
        <v>3.076500415802002</v>
      </c>
      <c r="O601">
        <v>3.0744996070861816</v>
      </c>
      <c r="P601">
        <v>3.0754997730255127</v>
      </c>
      <c r="Q601">
        <v>3.0719995498657227</v>
      </c>
      <c r="R601">
        <v>3.0719995498657227</v>
      </c>
      <c r="S601">
        <v>3.0934994220733643</v>
      </c>
      <c r="T601">
        <v>3.0894997119903564</v>
      </c>
      <c r="U601">
        <v>3.0820004940032959</v>
      </c>
      <c r="V601">
        <v>3.0820004940032959</v>
      </c>
      <c r="W601">
        <v>3.0820004940032959</v>
      </c>
      <c r="X601">
        <v>3.0820004940032959</v>
      </c>
      <c r="Y601"/>
      <c r="Z601">
        <v>3.0820004940032959</v>
      </c>
      <c r="AA601">
        <v>3.0820004940032959</v>
      </c>
      <c r="AB601">
        <v>3.0820004940032959</v>
      </c>
      <c r="AC601">
        <v>3.0820004940032959</v>
      </c>
      <c r="AD601">
        <v>3.0820004940032959</v>
      </c>
      <c r="AE601">
        <v>3.0820004940032959</v>
      </c>
      <c r="AF601">
        <v>3.0820004940032959</v>
      </c>
      <c r="AG601">
        <v>3.0820004940032959</v>
      </c>
      <c r="AH601" s="97"/>
      <c r="AI601" s="72"/>
      <c r="AJ601" s="72"/>
      <c r="AK601" s="72"/>
      <c r="AL601" s="72"/>
      <c r="AM601" s="72"/>
      <c r="AP601" s="102"/>
      <c r="AQ601" s="72"/>
    </row>
    <row r="602" spans="1:43">
      <c r="A602" s="14" t="str">
        <f>'data organization'!S603</f>
        <v>600:18:2.54:HI</v>
      </c>
      <c r="B602">
        <v>3.0520007610321045</v>
      </c>
      <c r="C602">
        <v>3.0520007610321045</v>
      </c>
      <c r="D602">
        <v>3.0520007610321045</v>
      </c>
      <c r="E602">
        <v>3.0520007610321045</v>
      </c>
      <c r="F602">
        <v>3.0520007610321045</v>
      </c>
      <c r="G602">
        <v>3.0520007610321045</v>
      </c>
      <c r="H602">
        <v>3.0520007610321045</v>
      </c>
      <c r="I602">
        <v>3.0470001697540283</v>
      </c>
      <c r="J602">
        <v>3.0520007610321045</v>
      </c>
      <c r="K602">
        <v>3.0520007610321045</v>
      </c>
      <c r="L602">
        <v>3.0520007610321045</v>
      </c>
      <c r="M602">
        <v>3.0520007610321045</v>
      </c>
      <c r="N602">
        <v>3.0495002269744873</v>
      </c>
      <c r="O602">
        <v>3.0445003509521484</v>
      </c>
      <c r="P602">
        <v>3.0520007610321045</v>
      </c>
      <c r="Q602">
        <v>3.0420000553131104</v>
      </c>
      <c r="R602">
        <v>3.0420000553131104</v>
      </c>
      <c r="S602">
        <v>3.0570006370544434</v>
      </c>
      <c r="T602">
        <v>3.062000036239624</v>
      </c>
      <c r="U602">
        <v>3.0520007610321045</v>
      </c>
      <c r="V602">
        <v>3.0520007610321045</v>
      </c>
      <c r="W602">
        <v>3.0520007610321045</v>
      </c>
      <c r="X602">
        <v>3.0555005073547363</v>
      </c>
      <c r="Y602"/>
      <c r="Z602">
        <v>3.0520007610321045</v>
      </c>
      <c r="AA602">
        <v>3.0520007610321045</v>
      </c>
      <c r="AB602">
        <v>3.0520007610321045</v>
      </c>
      <c r="AC602">
        <v>3.0520007610321045</v>
      </c>
      <c r="AD602">
        <v>3.0520007610321045</v>
      </c>
      <c r="AE602">
        <v>3.0520007610321045</v>
      </c>
      <c r="AF602">
        <v>3.0520007610321045</v>
      </c>
      <c r="AG602">
        <v>3.0520007610321045</v>
      </c>
      <c r="AH602" s="97">
        <f t="shared" si="1162"/>
        <v>2.5399999999999991</v>
      </c>
      <c r="AI602" s="72">
        <f t="shared" ref="AI602" si="1173">STDEV(B602:AG602)</f>
        <v>3.7237475967294262E-3</v>
      </c>
      <c r="AJ602" s="72">
        <f t="shared" si="1157"/>
        <v>3.0458827509498767</v>
      </c>
      <c r="AK602" s="72">
        <f t="shared" ref="AK602" si="1174">AVERAGE(B602:AG602)</f>
        <v>3.0514683723449707</v>
      </c>
      <c r="AL602" s="72">
        <f t="shared" ref="AL602" si="1175">AK602+1.5*AI602</f>
        <v>3.0570539937400647</v>
      </c>
      <c r="AM602" s="72">
        <f>AK602-AK605</f>
        <v>3.0371819773027831E-2</v>
      </c>
      <c r="AP602" s="102">
        <f t="shared" ref="AP602" si="1176">AI602/AK602</f>
        <v>1.2203133515907383E-3</v>
      </c>
      <c r="AQ602" s="72">
        <f t="shared" ref="AQ602" si="1177">MAX(B602:AG604)-MIN(B602:AG604)</f>
        <v>1.9999980926513672E-2</v>
      </c>
    </row>
    <row r="603" spans="1:43">
      <c r="A603" s="14" t="str">
        <f>'data organization'!S604</f>
        <v>601:18:2.54:LO</v>
      </c>
      <c r="B603">
        <v>3.0520007610321045</v>
      </c>
      <c r="C603">
        <v>3.0520007610321045</v>
      </c>
      <c r="D603">
        <v>3.0520007610321045</v>
      </c>
      <c r="E603">
        <v>3.0520007610321045</v>
      </c>
      <c r="F603">
        <v>3.0520007610321045</v>
      </c>
      <c r="G603">
        <v>3.0520007610321045</v>
      </c>
      <c r="H603">
        <v>3.0520007610321045</v>
      </c>
      <c r="I603">
        <v>3.0470001697540283</v>
      </c>
      <c r="J603">
        <v>3.0520007610321045</v>
      </c>
      <c r="K603">
        <v>3.0520007610321045</v>
      </c>
      <c r="L603">
        <v>3.0520007610321045</v>
      </c>
      <c r="M603">
        <v>3.0520007610321045</v>
      </c>
      <c r="N603">
        <v>3.0495002269744873</v>
      </c>
      <c r="O603">
        <v>3.0445003509521484</v>
      </c>
      <c r="P603">
        <v>3.0520007610321045</v>
      </c>
      <c r="Q603">
        <v>3.0420000553131104</v>
      </c>
      <c r="R603">
        <v>3.0420000553131104</v>
      </c>
      <c r="S603">
        <v>3.0570006370544434</v>
      </c>
      <c r="T603">
        <v>3.062000036239624</v>
      </c>
      <c r="U603">
        <v>3.0520007610321045</v>
      </c>
      <c r="V603">
        <v>3.0520007610321045</v>
      </c>
      <c r="W603">
        <v>3.0520007610321045</v>
      </c>
      <c r="X603">
        <v>3.0555005073547363</v>
      </c>
      <c r="Y603"/>
      <c r="Z603">
        <v>3.0520007610321045</v>
      </c>
      <c r="AA603">
        <v>3.0520007610321045</v>
      </c>
      <c r="AB603">
        <v>3.0520007610321045</v>
      </c>
      <c r="AC603">
        <v>3.0520007610321045</v>
      </c>
      <c r="AD603">
        <v>3.0520007610321045</v>
      </c>
      <c r="AE603">
        <v>3.0520007610321045</v>
      </c>
      <c r="AF603">
        <v>3.0520007610321045</v>
      </c>
      <c r="AG603">
        <v>3.0520007610321045</v>
      </c>
      <c r="AH603" s="97"/>
      <c r="AI603" s="72"/>
      <c r="AJ603" s="72"/>
      <c r="AK603" s="72"/>
      <c r="AL603" s="72"/>
      <c r="AM603" s="72"/>
      <c r="AP603" s="102"/>
      <c r="AQ603" s="72"/>
    </row>
    <row r="604" spans="1:43">
      <c r="A604" s="14" t="str">
        <f>'data organization'!S605</f>
        <v>602:18:2.54:HS</v>
      </c>
      <c r="B604">
        <v>3.0520007610321045</v>
      </c>
      <c r="C604">
        <v>3.0520007610321045</v>
      </c>
      <c r="D604">
        <v>3.0520007610321045</v>
      </c>
      <c r="E604">
        <v>3.0520007610321045</v>
      </c>
      <c r="F604">
        <v>3.0520007610321045</v>
      </c>
      <c r="G604">
        <v>3.0520007610321045</v>
      </c>
      <c r="H604">
        <v>3.0520007610321045</v>
      </c>
      <c r="I604">
        <v>3.0470001697540283</v>
      </c>
      <c r="J604">
        <v>3.0520007610321045</v>
      </c>
      <c r="K604">
        <v>3.0520007610321045</v>
      </c>
      <c r="L604">
        <v>3.0520007610321045</v>
      </c>
      <c r="M604">
        <v>3.0520007610321045</v>
      </c>
      <c r="N604">
        <v>3.0495002269744873</v>
      </c>
      <c r="O604">
        <v>3.0445003509521484</v>
      </c>
      <c r="P604">
        <v>3.0520007610321045</v>
      </c>
      <c r="Q604">
        <v>3.0420000553131104</v>
      </c>
      <c r="R604">
        <v>3.0420000553131104</v>
      </c>
      <c r="S604">
        <v>3.0570006370544434</v>
      </c>
      <c r="T604">
        <v>3.062000036239624</v>
      </c>
      <c r="U604">
        <v>3.0520007610321045</v>
      </c>
      <c r="V604">
        <v>3.0520007610321045</v>
      </c>
      <c r="W604">
        <v>3.0520007610321045</v>
      </c>
      <c r="X604">
        <v>3.0555005073547363</v>
      </c>
      <c r="Y604"/>
      <c r="Z604">
        <v>3.0520007610321045</v>
      </c>
      <c r="AA604">
        <v>3.0520007610321045</v>
      </c>
      <c r="AB604">
        <v>3.0520007610321045</v>
      </c>
      <c r="AC604">
        <v>3.0520007610321045</v>
      </c>
      <c r="AD604">
        <v>3.0520007610321045</v>
      </c>
      <c r="AE604">
        <v>3.0520007610321045</v>
      </c>
      <c r="AF604">
        <v>3.0520007610321045</v>
      </c>
      <c r="AG604">
        <v>3.0520007610321045</v>
      </c>
      <c r="AH604" s="97"/>
      <c r="AI604" s="72"/>
      <c r="AJ604" s="72"/>
      <c r="AK604" s="72"/>
      <c r="AL604" s="72"/>
      <c r="AM604" s="72"/>
      <c r="AP604" s="102"/>
      <c r="AQ604" s="72"/>
    </row>
    <row r="605" spans="1:43">
      <c r="A605" s="14" t="str">
        <f>'data organization'!S606</f>
        <v>603:18:2.52:HI</v>
      </c>
      <c r="B605">
        <v>3.0219995975494385</v>
      </c>
      <c r="C605">
        <v>3.0219995975494385</v>
      </c>
      <c r="D605">
        <v>3.0219995975494385</v>
      </c>
      <c r="E605">
        <v>3.0219995975494385</v>
      </c>
      <c r="F605">
        <v>3.0219995975494385</v>
      </c>
      <c r="G605">
        <v>3.0219995975494385</v>
      </c>
      <c r="H605">
        <v>3.0219995975494385</v>
      </c>
      <c r="I605">
        <v>3.0180001258850098</v>
      </c>
      <c r="J605">
        <v>3.0219995975494385</v>
      </c>
      <c r="K605">
        <v>3.0219995975494385</v>
      </c>
      <c r="L605">
        <v>3.0219995975494385</v>
      </c>
      <c r="M605">
        <v>3.0219995975494385</v>
      </c>
      <c r="N605">
        <v>3.0165004730224609</v>
      </c>
      <c r="O605">
        <v>3.0170001983642578</v>
      </c>
      <c r="P605">
        <v>3.0165002346038818</v>
      </c>
      <c r="Q605">
        <v>3.012000560760498</v>
      </c>
      <c r="R605">
        <v>3.012000560760498</v>
      </c>
      <c r="S605">
        <v>3.0275001525878906</v>
      </c>
      <c r="T605">
        <v>3.0285000801086426</v>
      </c>
      <c r="U605">
        <v>3.0219995975494385</v>
      </c>
      <c r="V605">
        <v>3.0219995975494385</v>
      </c>
      <c r="W605">
        <v>3.0219995975494385</v>
      </c>
      <c r="X605">
        <v>3.0219995975494385</v>
      </c>
      <c r="Y605"/>
      <c r="Z605">
        <v>3.0219995975494385</v>
      </c>
      <c r="AA605">
        <v>3.0219995975494385</v>
      </c>
      <c r="AB605">
        <v>3.0219995975494385</v>
      </c>
      <c r="AC605">
        <v>3.0219995975494385</v>
      </c>
      <c r="AD605">
        <v>3.0219995975494385</v>
      </c>
      <c r="AE605">
        <v>3.0219995975494385</v>
      </c>
      <c r="AF605">
        <v>3.0219995975494385</v>
      </c>
      <c r="AG605">
        <v>3.0219995975494385</v>
      </c>
      <c r="AH605" s="97">
        <f t="shared" si="1162"/>
        <v>2.5199999999999991</v>
      </c>
      <c r="AI605" s="72">
        <f t="shared" ref="AI605" si="1178">STDEV(B605:AG605)</f>
        <v>3.4091386236186701E-3</v>
      </c>
      <c r="AJ605" s="72">
        <f t="shared" si="1157"/>
        <v>3.0159828446365147</v>
      </c>
      <c r="AK605" s="72">
        <f t="shared" ref="AK605" si="1179">AVERAGE(B605:AG605)</f>
        <v>3.0210965525719429</v>
      </c>
      <c r="AL605" s="72">
        <f t="shared" ref="AL605" si="1180">AK605+1.5*AI605</f>
        <v>3.0262102605073711</v>
      </c>
      <c r="AM605" s="72">
        <f>AK605-AK608</f>
        <v>3.0241543246853908E-2</v>
      </c>
      <c r="AP605" s="102">
        <f t="shared" ref="AP605" si="1181">AI605/AK605</f>
        <v>1.1284441143452951E-3</v>
      </c>
      <c r="AQ605" s="72">
        <f t="shared" ref="AQ605" si="1182">MAX(B605:AG607)-MIN(B605:AG607)</f>
        <v>1.6499519348144531E-2</v>
      </c>
    </row>
    <row r="606" spans="1:43">
      <c r="A606" s="14" t="str">
        <f>'data organization'!S607</f>
        <v>604:18:2.52:LO</v>
      </c>
      <c r="B606">
        <v>3.0219995975494385</v>
      </c>
      <c r="C606">
        <v>3.0219995975494385</v>
      </c>
      <c r="D606">
        <v>3.0219995975494385</v>
      </c>
      <c r="E606">
        <v>3.0219995975494385</v>
      </c>
      <c r="F606">
        <v>3.0219995975494385</v>
      </c>
      <c r="G606">
        <v>3.0219995975494385</v>
      </c>
      <c r="H606">
        <v>3.0219995975494385</v>
      </c>
      <c r="I606">
        <v>3.0180001258850098</v>
      </c>
      <c r="J606">
        <v>3.0219995975494385</v>
      </c>
      <c r="K606">
        <v>3.0219995975494385</v>
      </c>
      <c r="L606">
        <v>3.0219995975494385</v>
      </c>
      <c r="M606">
        <v>3.0219995975494385</v>
      </c>
      <c r="N606">
        <v>3.0165004730224609</v>
      </c>
      <c r="O606">
        <v>3.0170001983642578</v>
      </c>
      <c r="P606">
        <v>3.0165002346038818</v>
      </c>
      <c r="Q606">
        <v>3.012000560760498</v>
      </c>
      <c r="R606">
        <v>3.012000560760498</v>
      </c>
      <c r="S606">
        <v>3.0275001525878906</v>
      </c>
      <c r="T606">
        <v>3.0285000801086426</v>
      </c>
      <c r="U606">
        <v>3.0219995975494385</v>
      </c>
      <c r="V606">
        <v>3.0219995975494385</v>
      </c>
      <c r="W606">
        <v>3.0219995975494385</v>
      </c>
      <c r="X606">
        <v>3.0219995975494385</v>
      </c>
      <c r="Y606"/>
      <c r="Z606">
        <v>3.0219995975494385</v>
      </c>
      <c r="AA606">
        <v>3.0219995975494385</v>
      </c>
      <c r="AB606">
        <v>3.0219995975494385</v>
      </c>
      <c r="AC606">
        <v>3.0219995975494385</v>
      </c>
      <c r="AD606">
        <v>3.0219995975494385</v>
      </c>
      <c r="AE606">
        <v>3.0219995975494385</v>
      </c>
      <c r="AF606">
        <v>3.0219995975494385</v>
      </c>
      <c r="AG606">
        <v>3.0219995975494385</v>
      </c>
      <c r="AH606" s="97"/>
      <c r="AI606" s="72"/>
      <c r="AJ606" s="72"/>
      <c r="AK606" s="72"/>
      <c r="AL606" s="72"/>
      <c r="AM606" s="72"/>
      <c r="AP606" s="102"/>
      <c r="AQ606" s="72"/>
    </row>
    <row r="607" spans="1:43">
      <c r="A607" s="14" t="str">
        <f>'data organization'!S608</f>
        <v>605:18:2.52:HS</v>
      </c>
      <c r="B607">
        <v>3.0219995975494385</v>
      </c>
      <c r="C607">
        <v>3.0219995975494385</v>
      </c>
      <c r="D607">
        <v>3.0219995975494385</v>
      </c>
      <c r="E607">
        <v>3.0219995975494385</v>
      </c>
      <c r="F607">
        <v>3.0219995975494385</v>
      </c>
      <c r="G607">
        <v>3.0219995975494385</v>
      </c>
      <c r="H607">
        <v>3.0219995975494385</v>
      </c>
      <c r="I607">
        <v>3.0180001258850098</v>
      </c>
      <c r="J607">
        <v>3.0219995975494385</v>
      </c>
      <c r="K607">
        <v>3.0219995975494385</v>
      </c>
      <c r="L607">
        <v>3.0219995975494385</v>
      </c>
      <c r="M607">
        <v>3.0219995975494385</v>
      </c>
      <c r="N607">
        <v>3.0165004730224609</v>
      </c>
      <c r="O607">
        <v>3.0170001983642578</v>
      </c>
      <c r="P607">
        <v>3.0165002346038818</v>
      </c>
      <c r="Q607">
        <v>3.012000560760498</v>
      </c>
      <c r="R607">
        <v>3.012000560760498</v>
      </c>
      <c r="S607">
        <v>3.0275001525878906</v>
      </c>
      <c r="T607">
        <v>3.0285000801086426</v>
      </c>
      <c r="U607">
        <v>3.0219995975494385</v>
      </c>
      <c r="V607">
        <v>3.0219995975494385</v>
      </c>
      <c r="W607">
        <v>3.0219995975494385</v>
      </c>
      <c r="X607">
        <v>3.0219995975494385</v>
      </c>
      <c r="Y607"/>
      <c r="Z607">
        <v>3.0219995975494385</v>
      </c>
      <c r="AA607">
        <v>3.0219995975494385</v>
      </c>
      <c r="AB607">
        <v>3.0219995975494385</v>
      </c>
      <c r="AC607">
        <v>3.0219995975494385</v>
      </c>
      <c r="AD607">
        <v>3.0219995975494385</v>
      </c>
      <c r="AE607">
        <v>3.0219995975494385</v>
      </c>
      <c r="AF607">
        <v>3.0219995975494385</v>
      </c>
      <c r="AG607">
        <v>3.0219995975494385</v>
      </c>
      <c r="AH607" s="97"/>
      <c r="AI607" s="72"/>
      <c r="AJ607" s="72"/>
      <c r="AK607" s="72"/>
      <c r="AL607" s="72"/>
      <c r="AM607" s="72"/>
      <c r="AP607" s="102"/>
      <c r="AQ607" s="72"/>
    </row>
    <row r="608" spans="1:43">
      <c r="A608" s="14" t="str">
        <f>'data organization'!S609</f>
        <v>606:18:2.5:HI</v>
      </c>
      <c r="B608">
        <v>2.9920003414154053</v>
      </c>
      <c r="C608">
        <v>2.9920003414154053</v>
      </c>
      <c r="D608">
        <v>2.9920003414154053</v>
      </c>
      <c r="E608">
        <v>2.9920003414154053</v>
      </c>
      <c r="F608">
        <v>2.9920003414154053</v>
      </c>
      <c r="G608">
        <v>2.9920003414154053</v>
      </c>
      <c r="H608">
        <v>2.9920003414154053</v>
      </c>
      <c r="I608">
        <v>2.9885001182556152</v>
      </c>
      <c r="J608">
        <v>2.9920003414154053</v>
      </c>
      <c r="K608">
        <v>2.9920003414154053</v>
      </c>
      <c r="L608">
        <v>2.9920003414154053</v>
      </c>
      <c r="M608">
        <v>2.9920003414154053</v>
      </c>
      <c r="N608">
        <v>2.984499454498291</v>
      </c>
      <c r="O608">
        <v>2.984499454498291</v>
      </c>
      <c r="P608">
        <v>2.9844996929168701</v>
      </c>
      <c r="Q608">
        <v>2.981999397277832</v>
      </c>
      <c r="R608">
        <v>2.981999397277832</v>
      </c>
      <c r="S608">
        <v>2.9944999217987061</v>
      </c>
      <c r="T608">
        <v>2.996999979019165</v>
      </c>
      <c r="U608">
        <v>2.9920003414154053</v>
      </c>
      <c r="V608">
        <v>2.9920003414154053</v>
      </c>
      <c r="W608">
        <v>2.9920003414154053</v>
      </c>
      <c r="X608">
        <v>2.9950003623962402</v>
      </c>
      <c r="Y608"/>
      <c r="Z608">
        <v>2.9920003414154053</v>
      </c>
      <c r="AA608">
        <v>2.9920003414154053</v>
      </c>
      <c r="AB608">
        <v>2.9920003414154053</v>
      </c>
      <c r="AC608">
        <v>2.9920003414154053</v>
      </c>
      <c r="AD608">
        <v>2.9920003414154053</v>
      </c>
      <c r="AE608">
        <v>2.9920003414154053</v>
      </c>
      <c r="AF608">
        <v>2.9920003414154053</v>
      </c>
      <c r="AG608">
        <v>2.9920003414154053</v>
      </c>
      <c r="AH608" s="97">
        <f t="shared" si="1162"/>
        <v>2.4999999999999991</v>
      </c>
      <c r="AI608" s="72">
        <f t="shared" ref="AI608" si="1183">STDEV(B608:AG608)</f>
        <v>3.5620907581358553E-3</v>
      </c>
      <c r="AJ608" s="72">
        <f t="shared" si="1157"/>
        <v>2.9855118731878854</v>
      </c>
      <c r="AK608" s="72">
        <f t="shared" ref="AK608" si="1184">AVERAGE(B608:AG608)</f>
        <v>2.990855009325089</v>
      </c>
      <c r="AL608" s="72">
        <f t="shared" ref="AL608" si="1185">AK608+1.5*AI608</f>
        <v>2.9961981454622926</v>
      </c>
      <c r="AM608" s="72">
        <f>AK608-AK611</f>
        <v>3.0242827630812208E-2</v>
      </c>
      <c r="AP608" s="102">
        <f t="shared" ref="AP608" si="1186">AI608/AK608</f>
        <v>1.1909941294478432E-3</v>
      </c>
      <c r="AQ608" s="72">
        <f t="shared" ref="AQ608" si="1187">MAX(B608:AG610)-MIN(B608:AG610)</f>
        <v>1.5000581741333008E-2</v>
      </c>
    </row>
    <row r="609" spans="1:43">
      <c r="A609" s="14" t="str">
        <f>'data organization'!S610</f>
        <v>607:18:2.5:LO</v>
      </c>
      <c r="B609">
        <v>2.9920003414154053</v>
      </c>
      <c r="C609">
        <v>2.9920003414154053</v>
      </c>
      <c r="D609">
        <v>2.9920003414154053</v>
      </c>
      <c r="E609">
        <v>2.9920003414154053</v>
      </c>
      <c r="F609">
        <v>2.9920003414154053</v>
      </c>
      <c r="G609">
        <v>2.9920003414154053</v>
      </c>
      <c r="H609">
        <v>2.9920003414154053</v>
      </c>
      <c r="I609">
        <v>2.9885001182556152</v>
      </c>
      <c r="J609">
        <v>2.9920003414154053</v>
      </c>
      <c r="K609">
        <v>2.9920003414154053</v>
      </c>
      <c r="L609">
        <v>2.9920003414154053</v>
      </c>
      <c r="M609">
        <v>2.9920003414154053</v>
      </c>
      <c r="N609">
        <v>2.984499454498291</v>
      </c>
      <c r="O609">
        <v>2.984499454498291</v>
      </c>
      <c r="P609">
        <v>2.9844996929168701</v>
      </c>
      <c r="Q609">
        <v>2.981999397277832</v>
      </c>
      <c r="R609">
        <v>2.981999397277832</v>
      </c>
      <c r="S609">
        <v>2.9944999217987061</v>
      </c>
      <c r="T609">
        <v>2.996999979019165</v>
      </c>
      <c r="U609">
        <v>2.9920003414154053</v>
      </c>
      <c r="V609">
        <v>2.9920003414154053</v>
      </c>
      <c r="W609">
        <v>2.9920003414154053</v>
      </c>
      <c r="X609">
        <v>2.9950003623962402</v>
      </c>
      <c r="Y609"/>
      <c r="Z609">
        <v>2.9920003414154053</v>
      </c>
      <c r="AA609">
        <v>2.9920003414154053</v>
      </c>
      <c r="AB609">
        <v>2.9920003414154053</v>
      </c>
      <c r="AC609">
        <v>2.9920003414154053</v>
      </c>
      <c r="AD609">
        <v>2.9920003414154053</v>
      </c>
      <c r="AE609">
        <v>2.9920003414154053</v>
      </c>
      <c r="AF609">
        <v>2.9920003414154053</v>
      </c>
      <c r="AG609">
        <v>2.9920003414154053</v>
      </c>
      <c r="AH609" s="97"/>
      <c r="AI609" s="72"/>
      <c r="AJ609" s="72"/>
      <c r="AK609" s="72"/>
      <c r="AL609" s="72"/>
      <c r="AM609" s="72"/>
      <c r="AP609" s="102"/>
      <c r="AQ609" s="72"/>
    </row>
    <row r="610" spans="1:43">
      <c r="A610" s="14" t="str">
        <f>'data organization'!S611</f>
        <v>608:18:2.5:HS</v>
      </c>
      <c r="B610">
        <v>2.9920003414154053</v>
      </c>
      <c r="C610">
        <v>2.9920003414154053</v>
      </c>
      <c r="D610">
        <v>2.9920003414154053</v>
      </c>
      <c r="E610">
        <v>2.9920003414154053</v>
      </c>
      <c r="F610">
        <v>2.9920003414154053</v>
      </c>
      <c r="G610">
        <v>2.9920003414154053</v>
      </c>
      <c r="H610">
        <v>2.9920003414154053</v>
      </c>
      <c r="I610">
        <v>2.9885001182556152</v>
      </c>
      <c r="J610">
        <v>2.9920003414154053</v>
      </c>
      <c r="K610">
        <v>2.9920003414154053</v>
      </c>
      <c r="L610">
        <v>2.9920003414154053</v>
      </c>
      <c r="M610">
        <v>2.9920003414154053</v>
      </c>
      <c r="N610">
        <v>2.984499454498291</v>
      </c>
      <c r="O610">
        <v>2.984499454498291</v>
      </c>
      <c r="P610">
        <v>2.9844996929168701</v>
      </c>
      <c r="Q610">
        <v>2.981999397277832</v>
      </c>
      <c r="R610">
        <v>2.981999397277832</v>
      </c>
      <c r="S610">
        <v>2.9944999217987061</v>
      </c>
      <c r="T610">
        <v>2.996999979019165</v>
      </c>
      <c r="U610">
        <v>2.9920003414154053</v>
      </c>
      <c r="V610">
        <v>2.9920003414154053</v>
      </c>
      <c r="W610">
        <v>2.9920003414154053</v>
      </c>
      <c r="X610">
        <v>2.9950003623962402</v>
      </c>
      <c r="Y610"/>
      <c r="Z610">
        <v>2.9920003414154053</v>
      </c>
      <c r="AA610">
        <v>2.9920003414154053</v>
      </c>
      <c r="AB610">
        <v>2.9920003414154053</v>
      </c>
      <c r="AC610">
        <v>2.9920003414154053</v>
      </c>
      <c r="AD610">
        <v>2.9920003414154053</v>
      </c>
      <c r="AE610">
        <v>2.9920003414154053</v>
      </c>
      <c r="AF610">
        <v>2.9920003414154053</v>
      </c>
      <c r="AG610">
        <v>2.9920003414154053</v>
      </c>
      <c r="AH610" s="97"/>
      <c r="AI610" s="72"/>
      <c r="AJ610" s="72"/>
      <c r="AK610" s="72"/>
      <c r="AL610" s="72"/>
      <c r="AM610" s="72"/>
      <c r="AP610" s="102"/>
      <c r="AQ610" s="72"/>
    </row>
    <row r="611" spans="1:43">
      <c r="A611" s="14" t="str">
        <f>'data organization'!S612</f>
        <v>609:18:2.48:HI</v>
      </c>
      <c r="B611">
        <v>2.9619991779327393</v>
      </c>
      <c r="C611">
        <v>2.9619991779327393</v>
      </c>
      <c r="D611">
        <v>2.9619991779327393</v>
      </c>
      <c r="E611">
        <v>2.9619991779327393</v>
      </c>
      <c r="F611">
        <v>2.9619991779327393</v>
      </c>
      <c r="G611">
        <v>2.9619991779327393</v>
      </c>
      <c r="H611">
        <v>2.9619991779327393</v>
      </c>
      <c r="I611">
        <v>2.9529998302459717</v>
      </c>
      <c r="J611">
        <v>2.9619991779327393</v>
      </c>
      <c r="K611">
        <v>2.9594988822937012</v>
      </c>
      <c r="L611">
        <v>2.9619991779327393</v>
      </c>
      <c r="M611">
        <v>2.9619991779327393</v>
      </c>
      <c r="N611">
        <v>2.9544997215270996</v>
      </c>
      <c r="O611">
        <v>2.9569995403289795</v>
      </c>
      <c r="P611">
        <v>2.9544994831085205</v>
      </c>
      <c r="Q611">
        <v>2.9519999027252197</v>
      </c>
      <c r="R611">
        <v>2.9519999027252197</v>
      </c>
      <c r="S611">
        <v>2.9649989604949951</v>
      </c>
      <c r="T611">
        <v>2.9674994945526123</v>
      </c>
      <c r="U611">
        <v>2.9619991779327393</v>
      </c>
      <c r="V611">
        <v>2.9619991779327393</v>
      </c>
      <c r="W611">
        <v>2.9619991779327393</v>
      </c>
      <c r="X611">
        <v>2.9619991779327393</v>
      </c>
      <c r="Y611"/>
      <c r="Z611">
        <v>2.9619991779327393</v>
      </c>
      <c r="AA611">
        <v>2.9619991779327393</v>
      </c>
      <c r="AB611">
        <v>2.9619991779327393</v>
      </c>
      <c r="AC611">
        <v>2.9619991779327393</v>
      </c>
      <c r="AD611">
        <v>2.9619991779327393</v>
      </c>
      <c r="AE611">
        <v>2.9619991779327393</v>
      </c>
      <c r="AF611">
        <v>2.9619991779327393</v>
      </c>
      <c r="AG611">
        <v>2.9619991779327393</v>
      </c>
      <c r="AH611" s="97">
        <f t="shared" si="1162"/>
        <v>2.4799999999999991</v>
      </c>
      <c r="AI611" s="72">
        <f t="shared" ref="AI611" si="1188">STDEV(B611:AG611)</f>
        <v>3.6711036225985038E-3</v>
      </c>
      <c r="AJ611" s="72">
        <f t="shared" si="1157"/>
        <v>2.9551055262603789</v>
      </c>
      <c r="AK611" s="72">
        <f t="shared" ref="AK611" si="1189">AVERAGE(B611:AG611)</f>
        <v>2.9606121816942768</v>
      </c>
      <c r="AL611" s="72">
        <f t="shared" ref="AL611" si="1190">AK611+1.5*AI611</f>
        <v>2.9661188371281746</v>
      </c>
      <c r="AM611" s="72">
        <f>AK611-AK614</f>
        <v>3.0402891097530027E-2</v>
      </c>
      <c r="AP611" s="102">
        <f t="shared" ref="AP611" si="1191">AI611/AK611</f>
        <v>1.2399812597196139E-3</v>
      </c>
      <c r="AQ611" s="72">
        <f t="shared" ref="AQ611" si="1192">MAX(B611:AG613)-MIN(B611:AG613)</f>
        <v>1.5499591827392578E-2</v>
      </c>
    </row>
    <row r="612" spans="1:43">
      <c r="A612" s="14" t="str">
        <f>'data organization'!S613</f>
        <v>610:18:2.48:LO</v>
      </c>
      <c r="B612">
        <v>2.9619991779327393</v>
      </c>
      <c r="C612">
        <v>2.9619991779327393</v>
      </c>
      <c r="D612">
        <v>2.9619991779327393</v>
      </c>
      <c r="E612">
        <v>2.9619991779327393</v>
      </c>
      <c r="F612">
        <v>2.9619991779327393</v>
      </c>
      <c r="G612">
        <v>2.9619991779327393</v>
      </c>
      <c r="H612">
        <v>2.9619991779327393</v>
      </c>
      <c r="I612">
        <v>2.9529998302459717</v>
      </c>
      <c r="J612">
        <v>2.9619991779327393</v>
      </c>
      <c r="K612">
        <v>2.9594988822937012</v>
      </c>
      <c r="L612">
        <v>2.9619991779327393</v>
      </c>
      <c r="M612">
        <v>2.9619991779327393</v>
      </c>
      <c r="N612">
        <v>2.9544997215270996</v>
      </c>
      <c r="O612">
        <v>2.9569995403289795</v>
      </c>
      <c r="P612">
        <v>2.9544994831085205</v>
      </c>
      <c r="Q612">
        <v>2.9519999027252197</v>
      </c>
      <c r="R612">
        <v>2.9519999027252197</v>
      </c>
      <c r="S612">
        <v>2.9649989604949951</v>
      </c>
      <c r="T612">
        <v>2.9674994945526123</v>
      </c>
      <c r="U612">
        <v>2.9619991779327393</v>
      </c>
      <c r="V612">
        <v>2.9619991779327393</v>
      </c>
      <c r="W612">
        <v>2.9619991779327393</v>
      </c>
      <c r="X612">
        <v>2.9619991779327393</v>
      </c>
      <c r="Y612"/>
      <c r="Z612">
        <v>2.9619991779327393</v>
      </c>
      <c r="AA612">
        <v>2.9619991779327393</v>
      </c>
      <c r="AB612">
        <v>2.9619991779327393</v>
      </c>
      <c r="AC612">
        <v>2.9619991779327393</v>
      </c>
      <c r="AD612">
        <v>2.9619991779327393</v>
      </c>
      <c r="AE612">
        <v>2.9619991779327393</v>
      </c>
      <c r="AF612">
        <v>2.9619991779327393</v>
      </c>
      <c r="AG612">
        <v>2.9619991779327393</v>
      </c>
      <c r="AH612" s="97"/>
      <c r="AI612" s="72"/>
      <c r="AJ612" s="72"/>
      <c r="AK612" s="72"/>
      <c r="AL612" s="72"/>
      <c r="AM612" s="72"/>
      <c r="AP612" s="102"/>
      <c r="AQ612" s="72"/>
    </row>
    <row r="613" spans="1:43">
      <c r="A613" s="14" t="str">
        <f>'data organization'!S614</f>
        <v>611:18:2.48:HS</v>
      </c>
      <c r="B613">
        <v>2.9619991779327393</v>
      </c>
      <c r="C613">
        <v>2.9619991779327393</v>
      </c>
      <c r="D613">
        <v>2.9619991779327393</v>
      </c>
      <c r="E613">
        <v>2.9619991779327393</v>
      </c>
      <c r="F613">
        <v>2.9619991779327393</v>
      </c>
      <c r="G613">
        <v>2.9619991779327393</v>
      </c>
      <c r="H613">
        <v>2.9619991779327393</v>
      </c>
      <c r="I613">
        <v>2.9529998302459717</v>
      </c>
      <c r="J613">
        <v>2.9619991779327393</v>
      </c>
      <c r="K613">
        <v>2.9594988822937012</v>
      </c>
      <c r="L613">
        <v>2.9619991779327393</v>
      </c>
      <c r="M613">
        <v>2.9619991779327393</v>
      </c>
      <c r="N613">
        <v>2.9544997215270996</v>
      </c>
      <c r="O613">
        <v>2.9569995403289795</v>
      </c>
      <c r="P613">
        <v>2.9544994831085205</v>
      </c>
      <c r="Q613">
        <v>2.9519999027252197</v>
      </c>
      <c r="R613">
        <v>2.9519999027252197</v>
      </c>
      <c r="S613">
        <v>2.9649989604949951</v>
      </c>
      <c r="T613">
        <v>2.9674994945526123</v>
      </c>
      <c r="U613">
        <v>2.9619991779327393</v>
      </c>
      <c r="V613">
        <v>2.9619991779327393</v>
      </c>
      <c r="W613">
        <v>2.9619991779327393</v>
      </c>
      <c r="X613">
        <v>2.9619991779327393</v>
      </c>
      <c r="Y613"/>
      <c r="Z613">
        <v>2.9619991779327393</v>
      </c>
      <c r="AA613">
        <v>2.9619991779327393</v>
      </c>
      <c r="AB613">
        <v>2.9619991779327393</v>
      </c>
      <c r="AC613">
        <v>2.9619991779327393</v>
      </c>
      <c r="AD613">
        <v>2.9619991779327393</v>
      </c>
      <c r="AE613">
        <v>2.9619991779327393</v>
      </c>
      <c r="AF613">
        <v>2.9619991779327393</v>
      </c>
      <c r="AG613">
        <v>2.9619991779327393</v>
      </c>
      <c r="AH613" s="97"/>
      <c r="AI613" s="72"/>
      <c r="AJ613" s="72"/>
      <c r="AK613" s="72"/>
      <c r="AL613" s="72"/>
      <c r="AM613" s="72"/>
      <c r="AP613" s="102"/>
      <c r="AQ613" s="72"/>
    </row>
    <row r="614" spans="1:43">
      <c r="A614" s="14" t="str">
        <f>'data organization'!S615</f>
        <v>612:18:2.46:HI</v>
      </c>
      <c r="B614">
        <v>2.9319994449615479</v>
      </c>
      <c r="C614">
        <v>2.9319994449615479</v>
      </c>
      <c r="D614">
        <v>2.9319994449615479</v>
      </c>
      <c r="E614">
        <v>2.9319994449615479</v>
      </c>
      <c r="F614">
        <v>2.9319994449615479</v>
      </c>
      <c r="G614">
        <v>2.9319994449615479</v>
      </c>
      <c r="H614">
        <v>2.9319994449615479</v>
      </c>
      <c r="I614">
        <v>2.926999568939209</v>
      </c>
      <c r="J614">
        <v>2.9319994449615479</v>
      </c>
      <c r="K614">
        <v>2.926999568939209</v>
      </c>
      <c r="L614">
        <v>2.9319994449615479</v>
      </c>
      <c r="M614">
        <v>2.9319994449615479</v>
      </c>
      <c r="N614">
        <v>2.9220004081726074</v>
      </c>
      <c r="O614">
        <v>2.9220004081726074</v>
      </c>
      <c r="P614">
        <v>2.9220004081726074</v>
      </c>
      <c r="Q614">
        <v>2.9220004081726074</v>
      </c>
      <c r="R614">
        <v>2.9220004081726074</v>
      </c>
      <c r="S614">
        <v>2.9334995746612549</v>
      </c>
      <c r="T614">
        <v>2.9319994449615479</v>
      </c>
      <c r="U614">
        <v>2.9319994449615479</v>
      </c>
      <c r="V614">
        <v>2.9319994449615479</v>
      </c>
      <c r="W614">
        <v>2.9319994449615479</v>
      </c>
      <c r="X614">
        <v>2.9349994659423828</v>
      </c>
      <c r="Y614"/>
      <c r="Z614">
        <v>2.9319994449615479</v>
      </c>
      <c r="AA614">
        <v>2.9319994449615479</v>
      </c>
      <c r="AB614">
        <v>2.9319994449615479</v>
      </c>
      <c r="AC614">
        <v>2.9319994449615479</v>
      </c>
      <c r="AD614">
        <v>2.9319994449615479</v>
      </c>
      <c r="AE614">
        <v>2.9319994449615479</v>
      </c>
      <c r="AF614">
        <v>2.9319994449615479</v>
      </c>
      <c r="AG614">
        <v>2.9319994449615479</v>
      </c>
      <c r="AH614" s="97">
        <f t="shared" si="1162"/>
        <v>2.4599999999999991</v>
      </c>
      <c r="AI614" s="72">
        <f t="shared" ref="AI614" si="1193">STDEV(B614:AG614)</f>
        <v>3.9234656740672058E-3</v>
      </c>
      <c r="AJ614" s="72">
        <f t="shared" si="1157"/>
        <v>2.9243240920856461</v>
      </c>
      <c r="AK614" s="72">
        <f t="shared" ref="AK614" si="1194">AVERAGE(B614:AG614)</f>
        <v>2.9302092905967467</v>
      </c>
      <c r="AL614" s="72">
        <f t="shared" ref="AL614" si="1195">AK614+1.5*AI614</f>
        <v>2.9360944891078473</v>
      </c>
      <c r="AM614" s="72">
        <f>AK614-AK617</f>
        <v>3.0693215708578858E-2</v>
      </c>
      <c r="AP614" s="102">
        <f t="shared" ref="AP614" si="1196">AI614/AK614</f>
        <v>1.3389711399311615E-3</v>
      </c>
      <c r="AQ614" s="72">
        <f t="shared" ref="AQ614" si="1197">MAX(B614:AG616)-MIN(B614:AG616)</f>
        <v>1.2999057769775391E-2</v>
      </c>
    </row>
    <row r="615" spans="1:43">
      <c r="A615" s="14" t="str">
        <f>'data organization'!S616</f>
        <v>613:18:2.46:LO</v>
      </c>
      <c r="B615">
        <v>2.9319994449615479</v>
      </c>
      <c r="C615">
        <v>2.9319994449615479</v>
      </c>
      <c r="D615">
        <v>2.9319994449615479</v>
      </c>
      <c r="E615">
        <v>2.9319994449615479</v>
      </c>
      <c r="F615">
        <v>2.9319994449615479</v>
      </c>
      <c r="G615">
        <v>2.9319994449615479</v>
      </c>
      <c r="H615">
        <v>2.9319994449615479</v>
      </c>
      <c r="I615">
        <v>2.926999568939209</v>
      </c>
      <c r="J615">
        <v>2.9319994449615479</v>
      </c>
      <c r="K615">
        <v>2.926999568939209</v>
      </c>
      <c r="L615">
        <v>2.9319994449615479</v>
      </c>
      <c r="M615">
        <v>2.9319994449615479</v>
      </c>
      <c r="N615">
        <v>2.9220004081726074</v>
      </c>
      <c r="O615">
        <v>2.9220004081726074</v>
      </c>
      <c r="P615">
        <v>2.9220004081726074</v>
      </c>
      <c r="Q615">
        <v>2.9220004081726074</v>
      </c>
      <c r="R615">
        <v>2.9220004081726074</v>
      </c>
      <c r="S615">
        <v>2.9334995746612549</v>
      </c>
      <c r="T615">
        <v>2.9319994449615479</v>
      </c>
      <c r="U615">
        <v>2.9319994449615479</v>
      </c>
      <c r="V615">
        <v>2.9319994449615479</v>
      </c>
      <c r="W615">
        <v>2.9319994449615479</v>
      </c>
      <c r="X615">
        <v>2.9349994659423828</v>
      </c>
      <c r="Y615"/>
      <c r="Z615">
        <v>2.9319994449615479</v>
      </c>
      <c r="AA615">
        <v>2.9319994449615479</v>
      </c>
      <c r="AB615">
        <v>2.9319994449615479</v>
      </c>
      <c r="AC615">
        <v>2.9319994449615479</v>
      </c>
      <c r="AD615">
        <v>2.9319994449615479</v>
      </c>
      <c r="AE615">
        <v>2.9319994449615479</v>
      </c>
      <c r="AF615">
        <v>2.9319994449615479</v>
      </c>
      <c r="AG615">
        <v>2.9319994449615479</v>
      </c>
      <c r="AH615" s="97"/>
      <c r="AI615" s="72"/>
      <c r="AJ615" s="72"/>
      <c r="AK615" s="72"/>
      <c r="AL615" s="72"/>
      <c r="AM615" s="72"/>
      <c r="AP615" s="102"/>
      <c r="AQ615" s="72"/>
    </row>
    <row r="616" spans="1:43">
      <c r="A616" s="14" t="str">
        <f>'data organization'!S617</f>
        <v>614:18:2.46:HS</v>
      </c>
      <c r="B616">
        <v>2.9319994449615479</v>
      </c>
      <c r="C616">
        <v>2.9319994449615479</v>
      </c>
      <c r="D616">
        <v>2.9319994449615479</v>
      </c>
      <c r="E616">
        <v>2.9319994449615479</v>
      </c>
      <c r="F616">
        <v>2.9319994449615479</v>
      </c>
      <c r="G616">
        <v>2.9319994449615479</v>
      </c>
      <c r="H616">
        <v>2.9319994449615479</v>
      </c>
      <c r="I616">
        <v>2.926999568939209</v>
      </c>
      <c r="J616">
        <v>2.9319994449615479</v>
      </c>
      <c r="K616">
        <v>2.926999568939209</v>
      </c>
      <c r="L616">
        <v>2.9319994449615479</v>
      </c>
      <c r="M616">
        <v>2.9319994449615479</v>
      </c>
      <c r="N616">
        <v>2.9220004081726074</v>
      </c>
      <c r="O616">
        <v>2.9220004081726074</v>
      </c>
      <c r="P616">
        <v>2.9220004081726074</v>
      </c>
      <c r="Q616">
        <v>2.9220004081726074</v>
      </c>
      <c r="R616">
        <v>2.9220004081726074</v>
      </c>
      <c r="S616">
        <v>2.9334995746612549</v>
      </c>
      <c r="T616">
        <v>2.9319994449615479</v>
      </c>
      <c r="U616">
        <v>2.9319994449615479</v>
      </c>
      <c r="V616">
        <v>2.9319994449615479</v>
      </c>
      <c r="W616">
        <v>2.9319994449615479</v>
      </c>
      <c r="X616">
        <v>2.9349994659423828</v>
      </c>
      <c r="Y616"/>
      <c r="Z616">
        <v>2.9319994449615479</v>
      </c>
      <c r="AA616">
        <v>2.9319994449615479</v>
      </c>
      <c r="AB616">
        <v>2.9319994449615479</v>
      </c>
      <c r="AC616">
        <v>2.9319994449615479</v>
      </c>
      <c r="AD616">
        <v>2.9319994449615479</v>
      </c>
      <c r="AE616">
        <v>2.9319994449615479</v>
      </c>
      <c r="AF616">
        <v>2.9319994449615479</v>
      </c>
      <c r="AG616">
        <v>2.9319994449615479</v>
      </c>
      <c r="AH616" s="97"/>
      <c r="AI616" s="72"/>
      <c r="AJ616" s="72"/>
      <c r="AK616" s="72"/>
      <c r="AL616" s="72"/>
      <c r="AM616" s="72"/>
      <c r="AP616" s="102"/>
      <c r="AQ616" s="72"/>
    </row>
    <row r="617" spans="1:43">
      <c r="A617" s="14" t="str">
        <f>'data organization'!S618</f>
        <v>615:18:2.44:HI</v>
      </c>
      <c r="B617">
        <v>2.9020001888275146</v>
      </c>
      <c r="C617">
        <v>2.8974995613098145</v>
      </c>
      <c r="D617">
        <v>2.9020001888275146</v>
      </c>
      <c r="E617">
        <v>2.9020001888275146</v>
      </c>
      <c r="F617">
        <v>2.8994996547698975</v>
      </c>
      <c r="G617">
        <v>2.9020001888275146</v>
      </c>
      <c r="H617">
        <v>2.9020001888275146</v>
      </c>
      <c r="I617">
        <v>2.8919992446899414</v>
      </c>
      <c r="J617">
        <v>2.9020001888275146</v>
      </c>
      <c r="K617">
        <v>2.8944993019104004</v>
      </c>
      <c r="L617">
        <v>2.9020001888275146</v>
      </c>
      <c r="M617">
        <v>2.9020001888275146</v>
      </c>
      <c r="N617">
        <v>2.8919992446899414</v>
      </c>
      <c r="O617">
        <v>2.8919992446899414</v>
      </c>
      <c r="P617">
        <v>2.8919992446899414</v>
      </c>
      <c r="Q617">
        <v>2.8919992446899414</v>
      </c>
      <c r="R617">
        <v>2.8919992446899414</v>
      </c>
      <c r="S617">
        <v>2.9020001888275146</v>
      </c>
      <c r="T617">
        <v>2.9020001888275146</v>
      </c>
      <c r="U617">
        <v>2.9020001888275146</v>
      </c>
      <c r="V617">
        <v>2.9020001888275146</v>
      </c>
      <c r="W617">
        <v>2.9020001888275146</v>
      </c>
      <c r="X617">
        <v>2.9020001888275146</v>
      </c>
      <c r="Y617"/>
      <c r="Z617">
        <v>2.8995003700256348</v>
      </c>
      <c r="AA617">
        <v>2.9020001888275146</v>
      </c>
      <c r="AB617">
        <v>2.9020001888275146</v>
      </c>
      <c r="AC617">
        <v>2.9020001888275146</v>
      </c>
      <c r="AD617">
        <v>2.9020001888275146</v>
      </c>
      <c r="AE617">
        <v>2.9020001888275146</v>
      </c>
      <c r="AF617">
        <v>2.9020001888275146</v>
      </c>
      <c r="AG617">
        <v>2.9020001888275146</v>
      </c>
      <c r="AH617" s="97">
        <f t="shared" si="1162"/>
        <v>2.4399999999999991</v>
      </c>
      <c r="AI617" s="72">
        <f t="shared" ref="AI617" si="1198">STDEV(B617:AG617)</f>
        <v>4.0736492039110134E-3</v>
      </c>
      <c r="AJ617" s="72">
        <f t="shared" si="1157"/>
        <v>2.8934056010823013</v>
      </c>
      <c r="AK617" s="72">
        <f t="shared" ref="AK617" si="1199">AVERAGE(B617:AG617)</f>
        <v>2.8995160748881679</v>
      </c>
      <c r="AL617" s="72">
        <f t="shared" ref="AL617" si="1200">AK617+1.5*AI617</f>
        <v>2.9056265486940345</v>
      </c>
      <c r="AM617" s="72">
        <f>AK617-AK620</f>
        <v>3.3048191378193703E-2</v>
      </c>
      <c r="AP617" s="102">
        <f t="shared" ref="AP617" si="1201">AI617/AK617</f>
        <v>1.4049410655769966E-3</v>
      </c>
      <c r="AQ617" s="72">
        <f t="shared" ref="AQ617" si="1202">MAX(B617:AG619)-MIN(B617:AG619)</f>
        <v>1.0000944137573242E-2</v>
      </c>
    </row>
    <row r="618" spans="1:43">
      <c r="A618" s="14" t="str">
        <f>'data organization'!S619</f>
        <v>616:18:2.44:LO</v>
      </c>
      <c r="B618">
        <v>2.9020001888275146</v>
      </c>
      <c r="C618">
        <v>2.8974995613098145</v>
      </c>
      <c r="D618">
        <v>2.9020001888275146</v>
      </c>
      <c r="E618">
        <v>2.9020001888275146</v>
      </c>
      <c r="F618">
        <v>2.8994996547698975</v>
      </c>
      <c r="G618">
        <v>2.9020001888275146</v>
      </c>
      <c r="H618">
        <v>2.9020001888275146</v>
      </c>
      <c r="I618">
        <v>2.8919992446899414</v>
      </c>
      <c r="J618">
        <v>2.9020001888275146</v>
      </c>
      <c r="K618">
        <v>2.8944993019104004</v>
      </c>
      <c r="L618">
        <v>2.9020001888275146</v>
      </c>
      <c r="M618">
        <v>2.9020001888275146</v>
      </c>
      <c r="N618">
        <v>2.8919992446899414</v>
      </c>
      <c r="O618">
        <v>2.8919992446899414</v>
      </c>
      <c r="P618">
        <v>2.8919992446899414</v>
      </c>
      <c r="Q618">
        <v>2.8919992446899414</v>
      </c>
      <c r="R618">
        <v>2.8919992446899414</v>
      </c>
      <c r="S618">
        <v>2.9020001888275146</v>
      </c>
      <c r="T618">
        <v>2.9020001888275146</v>
      </c>
      <c r="U618">
        <v>2.9020001888275146</v>
      </c>
      <c r="V618">
        <v>2.9020001888275146</v>
      </c>
      <c r="W618">
        <v>2.9020001888275146</v>
      </c>
      <c r="X618">
        <v>2.9020001888275146</v>
      </c>
      <c r="Y618"/>
      <c r="Z618">
        <v>2.8995003700256348</v>
      </c>
      <c r="AA618">
        <v>2.9020001888275146</v>
      </c>
      <c r="AB618">
        <v>2.9020001888275146</v>
      </c>
      <c r="AC618">
        <v>2.9020001888275146</v>
      </c>
      <c r="AD618">
        <v>2.9020001888275146</v>
      </c>
      <c r="AE618">
        <v>2.9020001888275146</v>
      </c>
      <c r="AF618">
        <v>2.9020001888275146</v>
      </c>
      <c r="AG618">
        <v>2.9020001888275146</v>
      </c>
      <c r="AH618" s="97"/>
      <c r="AI618" s="72"/>
      <c r="AJ618" s="72"/>
      <c r="AK618" s="72"/>
      <c r="AL618" s="72"/>
      <c r="AM618" s="72"/>
      <c r="AP618" s="102"/>
      <c r="AQ618" s="72"/>
    </row>
    <row r="619" spans="1:43">
      <c r="A619" s="14" t="str">
        <f>'data organization'!S620</f>
        <v>617:18:2.44:HS</v>
      </c>
      <c r="B619">
        <v>2.9020001888275146</v>
      </c>
      <c r="C619">
        <v>2.8974995613098145</v>
      </c>
      <c r="D619">
        <v>2.9020001888275146</v>
      </c>
      <c r="E619">
        <v>2.9020001888275146</v>
      </c>
      <c r="F619">
        <v>2.8994996547698975</v>
      </c>
      <c r="G619">
        <v>2.9020001888275146</v>
      </c>
      <c r="H619">
        <v>2.9020001888275146</v>
      </c>
      <c r="I619">
        <v>2.8919992446899414</v>
      </c>
      <c r="J619">
        <v>2.9020001888275146</v>
      </c>
      <c r="K619">
        <v>2.8944993019104004</v>
      </c>
      <c r="L619">
        <v>2.9020001888275146</v>
      </c>
      <c r="M619">
        <v>2.9020001888275146</v>
      </c>
      <c r="N619">
        <v>2.8919992446899414</v>
      </c>
      <c r="O619">
        <v>2.8919992446899414</v>
      </c>
      <c r="P619">
        <v>2.8919992446899414</v>
      </c>
      <c r="Q619">
        <v>2.8919992446899414</v>
      </c>
      <c r="R619">
        <v>2.8919992446899414</v>
      </c>
      <c r="S619">
        <v>2.9020001888275146</v>
      </c>
      <c r="T619">
        <v>2.9020001888275146</v>
      </c>
      <c r="U619">
        <v>2.9020001888275146</v>
      </c>
      <c r="V619">
        <v>2.9020001888275146</v>
      </c>
      <c r="W619">
        <v>2.9020001888275146</v>
      </c>
      <c r="X619">
        <v>2.9020001888275146</v>
      </c>
      <c r="Y619"/>
      <c r="Z619">
        <v>2.8995003700256348</v>
      </c>
      <c r="AA619">
        <v>2.9020001888275146</v>
      </c>
      <c r="AB619">
        <v>2.9020001888275146</v>
      </c>
      <c r="AC619">
        <v>2.9020001888275146</v>
      </c>
      <c r="AD619">
        <v>2.9020001888275146</v>
      </c>
      <c r="AE619">
        <v>2.9020001888275146</v>
      </c>
      <c r="AF619">
        <v>2.9020001888275146</v>
      </c>
      <c r="AG619">
        <v>2.9020001888275146</v>
      </c>
      <c r="AH619" s="97"/>
      <c r="AI619" s="72"/>
      <c r="AJ619" s="72"/>
      <c r="AK619" s="72"/>
      <c r="AL619" s="72"/>
      <c r="AM619" s="72"/>
      <c r="AP619" s="102"/>
      <c r="AQ619" s="72"/>
    </row>
    <row r="620" spans="1:43">
      <c r="A620" s="14" t="str">
        <f>'data organization'!S621</f>
        <v>618:18:2.42:HI</v>
      </c>
      <c r="B620">
        <v>2.8720006942749023</v>
      </c>
      <c r="C620">
        <v>2.8619997501373291</v>
      </c>
      <c r="D620">
        <v>2.8619997501373291</v>
      </c>
      <c r="E620">
        <v>2.8720006942749023</v>
      </c>
      <c r="F620">
        <v>2.8619997501373291</v>
      </c>
      <c r="G620">
        <v>2.8619997501373291</v>
      </c>
      <c r="H620">
        <v>2.8695003986358643</v>
      </c>
      <c r="I620">
        <v>2.8619997501373291</v>
      </c>
      <c r="J620">
        <v>2.8720006942749023</v>
      </c>
      <c r="K620">
        <v>2.8619997501373291</v>
      </c>
      <c r="L620">
        <v>2.8649997711181641</v>
      </c>
      <c r="M620">
        <v>2.8720006942749023</v>
      </c>
      <c r="N620">
        <v>2.8619997501373291</v>
      </c>
      <c r="O620">
        <v>2.8619997501373291</v>
      </c>
      <c r="P620">
        <v>2.8619997501373291</v>
      </c>
      <c r="Q620">
        <v>2.8619997501373291</v>
      </c>
      <c r="R620">
        <v>2.8619997501373291</v>
      </c>
      <c r="S620">
        <v>2.8735005855560303</v>
      </c>
      <c r="T620">
        <v>2.8735005855560303</v>
      </c>
      <c r="U620">
        <v>2.8619997501373291</v>
      </c>
      <c r="V620">
        <v>2.8619997501373291</v>
      </c>
      <c r="W620">
        <v>2.8720006942749023</v>
      </c>
      <c r="X620">
        <v>2.8720006942749023</v>
      </c>
      <c r="Y620"/>
      <c r="Z620">
        <v>2.8619997501373291</v>
      </c>
      <c r="AA620">
        <v>2.8619997501373291</v>
      </c>
      <c r="AB620">
        <v>2.8670001029968262</v>
      </c>
      <c r="AC620">
        <v>2.8720006942749023</v>
      </c>
      <c r="AD620">
        <v>2.8720006942749023</v>
      </c>
      <c r="AE620">
        <v>2.8619997501373291</v>
      </c>
      <c r="AF620">
        <v>2.8720006942749023</v>
      </c>
      <c r="AG620">
        <v>2.8720006942749023</v>
      </c>
      <c r="AH620" s="97">
        <f t="shared" si="1162"/>
        <v>2.419999999999999</v>
      </c>
      <c r="AI620" s="72">
        <f t="shared" ref="AI620" si="1203">STDEV(B620:AG620)</f>
        <v>4.9534498371676663E-3</v>
      </c>
      <c r="AJ620" s="72">
        <f t="shared" si="1157"/>
        <v>2.8590377087542227</v>
      </c>
      <c r="AK620" s="72">
        <f t="shared" ref="AK620" si="1204">AVERAGE(B620:AG620)</f>
        <v>2.8664678835099742</v>
      </c>
      <c r="AL620" s="72">
        <f t="shared" ref="AL620" si="1205">AK620+1.5*AI620</f>
        <v>2.8738980582657256</v>
      </c>
      <c r="AM620" s="72">
        <f>AK620-AK623</f>
        <v>3.2016008130965723E-2</v>
      </c>
      <c r="AP620" s="102">
        <f t="shared" ref="AP620" si="1206">AI620/AK620</f>
        <v>1.7280674469313064E-3</v>
      </c>
      <c r="AQ620" s="72">
        <f t="shared" ref="AQ620" si="1207">MAX(B620:AG622)-MIN(B620:AG622)</f>
        <v>1.1500835418701172E-2</v>
      </c>
    </row>
    <row r="621" spans="1:43">
      <c r="A621" s="14" t="str">
        <f>'data organization'!S622</f>
        <v>619:18:2.42:LO</v>
      </c>
      <c r="B621">
        <v>2.8720006942749023</v>
      </c>
      <c r="C621">
        <v>2.8619997501373291</v>
      </c>
      <c r="D621">
        <v>2.8619997501373291</v>
      </c>
      <c r="E621">
        <v>2.8720006942749023</v>
      </c>
      <c r="F621">
        <v>2.8619997501373291</v>
      </c>
      <c r="G621">
        <v>2.8619997501373291</v>
      </c>
      <c r="H621">
        <v>2.8695003986358643</v>
      </c>
      <c r="I621">
        <v>2.8619997501373291</v>
      </c>
      <c r="J621">
        <v>2.8720006942749023</v>
      </c>
      <c r="K621">
        <v>2.8619997501373291</v>
      </c>
      <c r="L621">
        <v>2.8649997711181641</v>
      </c>
      <c r="M621">
        <v>2.8720006942749023</v>
      </c>
      <c r="N621">
        <v>2.8619997501373291</v>
      </c>
      <c r="O621">
        <v>2.8619997501373291</v>
      </c>
      <c r="P621">
        <v>2.8619997501373291</v>
      </c>
      <c r="Q621">
        <v>2.8619997501373291</v>
      </c>
      <c r="R621">
        <v>2.8619997501373291</v>
      </c>
      <c r="S621">
        <v>2.8735005855560303</v>
      </c>
      <c r="T621">
        <v>2.8735005855560303</v>
      </c>
      <c r="U621">
        <v>2.8619997501373291</v>
      </c>
      <c r="V621">
        <v>2.8619997501373291</v>
      </c>
      <c r="W621">
        <v>2.8720006942749023</v>
      </c>
      <c r="X621">
        <v>2.8720006942749023</v>
      </c>
      <c r="Y621"/>
      <c r="Z621">
        <v>2.8619997501373291</v>
      </c>
      <c r="AA621">
        <v>2.8619997501373291</v>
      </c>
      <c r="AB621">
        <v>2.8670001029968262</v>
      </c>
      <c r="AC621">
        <v>2.8720006942749023</v>
      </c>
      <c r="AD621">
        <v>2.8720006942749023</v>
      </c>
      <c r="AE621">
        <v>2.8619997501373291</v>
      </c>
      <c r="AF621">
        <v>2.8720006942749023</v>
      </c>
      <c r="AG621">
        <v>2.8720006942749023</v>
      </c>
      <c r="AH621" s="97"/>
      <c r="AI621" s="72"/>
      <c r="AJ621" s="72"/>
      <c r="AK621" s="72"/>
      <c r="AL621" s="72"/>
      <c r="AM621" s="72"/>
      <c r="AP621" s="102"/>
      <c r="AQ621" s="72"/>
    </row>
    <row r="622" spans="1:43">
      <c r="A622" s="14" t="str">
        <f>'data organization'!S623</f>
        <v>620:18:2.42:HS</v>
      </c>
      <c r="B622">
        <v>2.8720006942749023</v>
      </c>
      <c r="C622">
        <v>2.8619997501373291</v>
      </c>
      <c r="D622">
        <v>2.8619997501373291</v>
      </c>
      <c r="E622">
        <v>2.8720006942749023</v>
      </c>
      <c r="F622">
        <v>2.8619997501373291</v>
      </c>
      <c r="G622">
        <v>2.8619997501373291</v>
      </c>
      <c r="H622">
        <v>2.8695003986358643</v>
      </c>
      <c r="I622">
        <v>2.8619997501373291</v>
      </c>
      <c r="J622">
        <v>2.8720006942749023</v>
      </c>
      <c r="K622">
        <v>2.8619997501373291</v>
      </c>
      <c r="L622">
        <v>2.8649997711181641</v>
      </c>
      <c r="M622">
        <v>2.8720006942749023</v>
      </c>
      <c r="N622">
        <v>2.8619997501373291</v>
      </c>
      <c r="O622">
        <v>2.8619997501373291</v>
      </c>
      <c r="P622">
        <v>2.8619997501373291</v>
      </c>
      <c r="Q622">
        <v>2.8619997501373291</v>
      </c>
      <c r="R622">
        <v>2.8619997501373291</v>
      </c>
      <c r="S622">
        <v>2.8735005855560303</v>
      </c>
      <c r="T622">
        <v>2.8735005855560303</v>
      </c>
      <c r="U622">
        <v>2.8619997501373291</v>
      </c>
      <c r="V622">
        <v>2.8619997501373291</v>
      </c>
      <c r="W622">
        <v>2.8720006942749023</v>
      </c>
      <c r="X622">
        <v>2.8720006942749023</v>
      </c>
      <c r="Y622"/>
      <c r="Z622">
        <v>2.8619997501373291</v>
      </c>
      <c r="AA622">
        <v>2.8619997501373291</v>
      </c>
      <c r="AB622">
        <v>2.8670001029968262</v>
      </c>
      <c r="AC622">
        <v>2.8720006942749023</v>
      </c>
      <c r="AD622">
        <v>2.8720006942749023</v>
      </c>
      <c r="AE622">
        <v>2.8619997501373291</v>
      </c>
      <c r="AF622">
        <v>2.8720006942749023</v>
      </c>
      <c r="AG622">
        <v>2.8720006942749023</v>
      </c>
      <c r="AH622" s="97"/>
      <c r="AI622" s="72"/>
      <c r="AJ622" s="72"/>
      <c r="AK622" s="72"/>
      <c r="AL622" s="72"/>
      <c r="AM622" s="72"/>
      <c r="AP622" s="102"/>
      <c r="AQ622" s="72"/>
    </row>
    <row r="623" spans="1:43">
      <c r="A623" s="14" t="str">
        <f>'data organization'!S624</f>
        <v>621:18:2.4:HI</v>
      </c>
      <c r="B623">
        <v>2.8320004940032959</v>
      </c>
      <c r="C623">
        <v>2.8320004940032959</v>
      </c>
      <c r="D623">
        <v>2.8320004940032959</v>
      </c>
      <c r="E623">
        <v>2.8320004940032959</v>
      </c>
      <c r="F623">
        <v>2.8320004940032959</v>
      </c>
      <c r="G623">
        <v>2.8320004940032959</v>
      </c>
      <c r="H623">
        <v>2.8320004940032959</v>
      </c>
      <c r="I623">
        <v>2.8320004940032959</v>
      </c>
      <c r="J623">
        <v>2.8320004940032959</v>
      </c>
      <c r="K623">
        <v>2.8320004940032959</v>
      </c>
      <c r="L623">
        <v>2.8320004940032959</v>
      </c>
      <c r="M623">
        <v>2.8320004940032959</v>
      </c>
      <c r="N623">
        <v>2.8320004940032959</v>
      </c>
      <c r="O623">
        <v>2.8320004940032959</v>
      </c>
      <c r="P623">
        <v>2.8320004940032959</v>
      </c>
      <c r="Q623">
        <v>2.8320004940032959</v>
      </c>
      <c r="R623">
        <v>2.8320004940032959</v>
      </c>
      <c r="S623">
        <v>2.8419995307922363</v>
      </c>
      <c r="T623">
        <v>2.8419995307922363</v>
      </c>
      <c r="U623">
        <v>2.8320004940032959</v>
      </c>
      <c r="V623">
        <v>2.8320004940032959</v>
      </c>
      <c r="W623">
        <v>2.8419995307922363</v>
      </c>
      <c r="X623">
        <v>2.8434994220733643</v>
      </c>
      <c r="Y623"/>
      <c r="Z623">
        <v>2.8320004940032959</v>
      </c>
      <c r="AA623">
        <v>2.8320004940032959</v>
      </c>
      <c r="AB623">
        <v>2.8320004940032959</v>
      </c>
      <c r="AC623">
        <v>2.8419995307922363</v>
      </c>
      <c r="AD623">
        <v>2.8365001678466797</v>
      </c>
      <c r="AE623">
        <v>2.8320004940032959</v>
      </c>
      <c r="AF623">
        <v>2.8419995307922363</v>
      </c>
      <c r="AG623">
        <v>2.8419995307922363</v>
      </c>
      <c r="AH623" s="97">
        <f t="shared" si="1162"/>
        <v>2.399999999999999</v>
      </c>
      <c r="AI623" s="72">
        <f t="shared" ref="AI623" si="1208">STDEV(B623:AG623)</f>
        <v>4.3438440793534261E-3</v>
      </c>
      <c r="AJ623" s="72">
        <f t="shared" si="1157"/>
        <v>2.8279361092599782</v>
      </c>
      <c r="AK623" s="72">
        <f t="shared" ref="AK623" si="1209">AVERAGE(B623:AG623)</f>
        <v>2.8344518753790084</v>
      </c>
      <c r="AL623" s="72">
        <f t="shared" ref="AL623" si="1210">AK623+1.5*AI623</f>
        <v>2.8409676414980387</v>
      </c>
      <c r="AM623" s="72">
        <f>AK623-AK626</f>
        <v>3.1096366143995358E-2</v>
      </c>
      <c r="AP623" s="102">
        <f t="shared" ref="AP623" si="1211">AI623/AK623</f>
        <v>1.5325164336306078E-3</v>
      </c>
      <c r="AQ623" s="72">
        <f t="shared" ref="AQ623" si="1212">MAX(B623:AG625)-MIN(B623:AG625)</f>
        <v>1.1498928070068359E-2</v>
      </c>
    </row>
    <row r="624" spans="1:43">
      <c r="A624" s="14" t="str">
        <f>'data organization'!S625</f>
        <v>622:18:2.4:LO</v>
      </c>
      <c r="B624">
        <v>2.8320004940032959</v>
      </c>
      <c r="C624">
        <v>2.8320004940032959</v>
      </c>
      <c r="D624">
        <v>2.8320004940032959</v>
      </c>
      <c r="E624">
        <v>2.8320004940032959</v>
      </c>
      <c r="F624">
        <v>2.8320004940032959</v>
      </c>
      <c r="G624">
        <v>2.8320004940032959</v>
      </c>
      <c r="H624">
        <v>2.8320004940032959</v>
      </c>
      <c r="I624">
        <v>2.8320004940032959</v>
      </c>
      <c r="J624">
        <v>2.8320004940032959</v>
      </c>
      <c r="K624">
        <v>2.8320004940032959</v>
      </c>
      <c r="L624">
        <v>2.8320004940032959</v>
      </c>
      <c r="M624">
        <v>2.8320004940032959</v>
      </c>
      <c r="N624">
        <v>2.8320004940032959</v>
      </c>
      <c r="O624">
        <v>2.8320004940032959</v>
      </c>
      <c r="P624">
        <v>2.8320004940032959</v>
      </c>
      <c r="Q624">
        <v>2.8320004940032959</v>
      </c>
      <c r="R624">
        <v>2.8320004940032959</v>
      </c>
      <c r="S624">
        <v>2.8419995307922363</v>
      </c>
      <c r="T624">
        <v>2.8419995307922363</v>
      </c>
      <c r="U624">
        <v>2.8320004940032959</v>
      </c>
      <c r="V624">
        <v>2.8320004940032959</v>
      </c>
      <c r="W624">
        <v>2.8419995307922363</v>
      </c>
      <c r="X624">
        <v>2.8434994220733643</v>
      </c>
      <c r="Y624"/>
      <c r="Z624">
        <v>2.8320004940032959</v>
      </c>
      <c r="AA624">
        <v>2.8320004940032959</v>
      </c>
      <c r="AB624">
        <v>2.8320004940032959</v>
      </c>
      <c r="AC624">
        <v>2.8419995307922363</v>
      </c>
      <c r="AD624">
        <v>2.8365001678466797</v>
      </c>
      <c r="AE624">
        <v>2.8320004940032959</v>
      </c>
      <c r="AF624">
        <v>2.8419995307922363</v>
      </c>
      <c r="AG624">
        <v>2.8419995307922363</v>
      </c>
      <c r="AH624" s="97"/>
      <c r="AI624" s="72"/>
      <c r="AJ624" s="72"/>
      <c r="AK624" s="72"/>
      <c r="AL624" s="72"/>
      <c r="AM624" s="72"/>
      <c r="AP624" s="102"/>
      <c r="AQ624" s="72"/>
    </row>
    <row r="625" spans="1:43">
      <c r="A625" s="14" t="str">
        <f>'data organization'!S626</f>
        <v>623:18:2.4:HS</v>
      </c>
      <c r="B625">
        <v>2.8320004940032959</v>
      </c>
      <c r="C625">
        <v>2.8320004940032959</v>
      </c>
      <c r="D625">
        <v>2.8320004940032959</v>
      </c>
      <c r="E625">
        <v>2.8320004940032959</v>
      </c>
      <c r="F625">
        <v>2.8320004940032959</v>
      </c>
      <c r="G625">
        <v>2.8320004940032959</v>
      </c>
      <c r="H625">
        <v>2.8320004940032959</v>
      </c>
      <c r="I625">
        <v>2.8320004940032959</v>
      </c>
      <c r="J625">
        <v>2.8320004940032959</v>
      </c>
      <c r="K625">
        <v>2.8320004940032959</v>
      </c>
      <c r="L625">
        <v>2.8320004940032959</v>
      </c>
      <c r="M625">
        <v>2.8320004940032959</v>
      </c>
      <c r="N625">
        <v>2.8320004940032959</v>
      </c>
      <c r="O625">
        <v>2.8320004940032959</v>
      </c>
      <c r="P625">
        <v>2.8320004940032959</v>
      </c>
      <c r="Q625">
        <v>2.8320004940032959</v>
      </c>
      <c r="R625">
        <v>2.8320004940032959</v>
      </c>
      <c r="S625">
        <v>2.8419995307922363</v>
      </c>
      <c r="T625">
        <v>2.8419995307922363</v>
      </c>
      <c r="U625">
        <v>2.8320004940032959</v>
      </c>
      <c r="V625">
        <v>2.8320004940032959</v>
      </c>
      <c r="W625">
        <v>2.8419995307922363</v>
      </c>
      <c r="X625">
        <v>2.8434994220733643</v>
      </c>
      <c r="Y625"/>
      <c r="Z625">
        <v>2.8320004940032959</v>
      </c>
      <c r="AA625">
        <v>2.8320004940032959</v>
      </c>
      <c r="AB625">
        <v>2.8320004940032959</v>
      </c>
      <c r="AC625">
        <v>2.8419995307922363</v>
      </c>
      <c r="AD625">
        <v>2.8365001678466797</v>
      </c>
      <c r="AE625">
        <v>2.8320004940032959</v>
      </c>
      <c r="AF625">
        <v>2.8419995307922363</v>
      </c>
      <c r="AG625">
        <v>2.8419995307922363</v>
      </c>
      <c r="AH625" s="97"/>
      <c r="AI625" s="72"/>
      <c r="AJ625" s="72"/>
      <c r="AK625" s="72"/>
      <c r="AL625" s="72"/>
      <c r="AM625" s="72"/>
      <c r="AP625" s="102"/>
      <c r="AQ625" s="72"/>
    </row>
    <row r="626" spans="1:43">
      <c r="A626" s="14" t="str">
        <f>'data organization'!S627</f>
        <v>624:18:2.38:HI</v>
      </c>
      <c r="B626">
        <v>2.8020007610321045</v>
      </c>
      <c r="C626">
        <v>2.8020007610321045</v>
      </c>
      <c r="D626">
        <v>2.8020007610321045</v>
      </c>
      <c r="E626">
        <v>2.8020007610321045</v>
      </c>
      <c r="F626">
        <v>2.8020007610321045</v>
      </c>
      <c r="G626">
        <v>2.8020007610321045</v>
      </c>
      <c r="H626">
        <v>2.8020007610321045</v>
      </c>
      <c r="I626">
        <v>2.8020007610321045</v>
      </c>
      <c r="J626">
        <v>2.8020007610321045</v>
      </c>
      <c r="K626">
        <v>2.8020007610321045</v>
      </c>
      <c r="L626">
        <v>2.8020007610321045</v>
      </c>
      <c r="M626">
        <v>2.8020007610321045</v>
      </c>
      <c r="N626">
        <v>2.8020007610321045</v>
      </c>
      <c r="O626">
        <v>2.8020007610321045</v>
      </c>
      <c r="P626">
        <v>2.8020007610321045</v>
      </c>
      <c r="Q626">
        <v>2.8020007610321045</v>
      </c>
      <c r="R626">
        <v>2.8020007610321045</v>
      </c>
      <c r="S626">
        <v>2.815000057220459</v>
      </c>
      <c r="T626">
        <v>2.8135001659393311</v>
      </c>
      <c r="U626">
        <v>2.8020007610321045</v>
      </c>
      <c r="V626">
        <v>2.8020007610321045</v>
      </c>
      <c r="W626">
        <v>2.8064999580383301</v>
      </c>
      <c r="X626">
        <v>2.812000036239624</v>
      </c>
      <c r="Y626"/>
      <c r="Z626">
        <v>2.8020007610321045</v>
      </c>
      <c r="AA626">
        <v>2.8020007610321045</v>
      </c>
      <c r="AB626">
        <v>2.8020007610321045</v>
      </c>
      <c r="AC626">
        <v>2.8020007610321045</v>
      </c>
      <c r="AD626">
        <v>2.8020007610321045</v>
      </c>
      <c r="AE626">
        <v>2.8020007610321045</v>
      </c>
      <c r="AF626">
        <v>2.8050007820129395</v>
      </c>
      <c r="AG626">
        <v>2.8020007610321045</v>
      </c>
      <c r="AH626" s="97">
        <f t="shared" si="1162"/>
        <v>2.379999999999999</v>
      </c>
      <c r="AI626" s="72">
        <f t="shared" ref="AI626" si="1213">STDEV(B626:AG626)</f>
        <v>3.5286956767957771E-3</v>
      </c>
      <c r="AJ626" s="72">
        <f t="shared" si="1157"/>
        <v>2.7980624657198194</v>
      </c>
      <c r="AK626" s="72">
        <f t="shared" ref="AK626" si="1214">AVERAGE(B626:AG626)</f>
        <v>2.8033555092350131</v>
      </c>
      <c r="AL626" s="72">
        <f t="shared" ref="AL626" si="1215">AK626+1.5*AI626</f>
        <v>2.8086485527502068</v>
      </c>
      <c r="AM626" s="72">
        <f>AK626-AK629</f>
        <v>3.072681734638838E-2</v>
      </c>
      <c r="AP626" s="102">
        <f t="shared" ref="AP626" si="1216">AI626/AK626</f>
        <v>1.2587399868376654E-3</v>
      </c>
      <c r="AQ626" s="72">
        <f t="shared" ref="AQ626" si="1217">MAX(B626:AG628)-MIN(B626:AG628)</f>
        <v>1.2999296188354492E-2</v>
      </c>
    </row>
    <row r="627" spans="1:43">
      <c r="A627" s="14" t="str">
        <f>'data organization'!S628</f>
        <v>625:18:2.38:LO</v>
      </c>
      <c r="B627">
        <v>2.8020007610321045</v>
      </c>
      <c r="C627">
        <v>2.8020007610321045</v>
      </c>
      <c r="D627">
        <v>2.8020007610321045</v>
      </c>
      <c r="E627">
        <v>2.8020007610321045</v>
      </c>
      <c r="F627">
        <v>2.8020007610321045</v>
      </c>
      <c r="G627">
        <v>2.8020007610321045</v>
      </c>
      <c r="H627">
        <v>2.8020007610321045</v>
      </c>
      <c r="I627">
        <v>2.8020007610321045</v>
      </c>
      <c r="J627">
        <v>2.8020007610321045</v>
      </c>
      <c r="K627">
        <v>2.8020007610321045</v>
      </c>
      <c r="L627">
        <v>2.8020007610321045</v>
      </c>
      <c r="M627">
        <v>2.8020007610321045</v>
      </c>
      <c r="N627">
        <v>2.8020007610321045</v>
      </c>
      <c r="O627">
        <v>2.8020007610321045</v>
      </c>
      <c r="P627">
        <v>2.8020007610321045</v>
      </c>
      <c r="Q627">
        <v>2.8020007610321045</v>
      </c>
      <c r="R627">
        <v>2.8020007610321045</v>
      </c>
      <c r="S627">
        <v>2.815000057220459</v>
      </c>
      <c r="T627">
        <v>2.8135001659393311</v>
      </c>
      <c r="U627">
        <v>2.8020007610321045</v>
      </c>
      <c r="V627">
        <v>2.8020007610321045</v>
      </c>
      <c r="W627">
        <v>2.8064999580383301</v>
      </c>
      <c r="X627">
        <v>2.812000036239624</v>
      </c>
      <c r="Y627"/>
      <c r="Z627">
        <v>2.8020007610321045</v>
      </c>
      <c r="AA627">
        <v>2.8020007610321045</v>
      </c>
      <c r="AB627">
        <v>2.8020007610321045</v>
      </c>
      <c r="AC627">
        <v>2.8020007610321045</v>
      </c>
      <c r="AD627">
        <v>2.8020007610321045</v>
      </c>
      <c r="AE627">
        <v>2.8020007610321045</v>
      </c>
      <c r="AF627">
        <v>2.8050007820129395</v>
      </c>
      <c r="AG627">
        <v>2.8020007610321045</v>
      </c>
      <c r="AH627" s="97"/>
      <c r="AI627" s="72"/>
      <c r="AJ627" s="72"/>
      <c r="AK627" s="72"/>
      <c r="AL627" s="72"/>
      <c r="AM627" s="72"/>
      <c r="AP627" s="102"/>
      <c r="AQ627" s="72"/>
    </row>
    <row r="628" spans="1:43">
      <c r="A628" s="14" t="str">
        <f>'data organization'!S629</f>
        <v>626:18:2.38:HS</v>
      </c>
      <c r="B628">
        <v>2.8020007610321045</v>
      </c>
      <c r="C628">
        <v>2.8020007610321045</v>
      </c>
      <c r="D628">
        <v>2.8020007610321045</v>
      </c>
      <c r="E628">
        <v>2.8020007610321045</v>
      </c>
      <c r="F628">
        <v>2.8020007610321045</v>
      </c>
      <c r="G628">
        <v>2.8020007610321045</v>
      </c>
      <c r="H628">
        <v>2.8020007610321045</v>
      </c>
      <c r="I628">
        <v>2.8020007610321045</v>
      </c>
      <c r="J628">
        <v>2.8020007610321045</v>
      </c>
      <c r="K628">
        <v>2.8020007610321045</v>
      </c>
      <c r="L628">
        <v>2.8020007610321045</v>
      </c>
      <c r="M628">
        <v>2.8020007610321045</v>
      </c>
      <c r="N628">
        <v>2.8020007610321045</v>
      </c>
      <c r="O628">
        <v>2.8020007610321045</v>
      </c>
      <c r="P628">
        <v>2.8020007610321045</v>
      </c>
      <c r="Q628">
        <v>2.8020007610321045</v>
      </c>
      <c r="R628">
        <v>2.8020007610321045</v>
      </c>
      <c r="S628">
        <v>2.815000057220459</v>
      </c>
      <c r="T628">
        <v>2.8135001659393311</v>
      </c>
      <c r="U628">
        <v>2.8020007610321045</v>
      </c>
      <c r="V628">
        <v>2.8020007610321045</v>
      </c>
      <c r="W628">
        <v>2.8064999580383301</v>
      </c>
      <c r="X628">
        <v>2.812000036239624</v>
      </c>
      <c r="Y628"/>
      <c r="Z628">
        <v>2.8020007610321045</v>
      </c>
      <c r="AA628">
        <v>2.8020007610321045</v>
      </c>
      <c r="AB628">
        <v>2.8020007610321045</v>
      </c>
      <c r="AC628">
        <v>2.8020007610321045</v>
      </c>
      <c r="AD628">
        <v>2.8020007610321045</v>
      </c>
      <c r="AE628">
        <v>2.8020007610321045</v>
      </c>
      <c r="AF628">
        <v>2.8050007820129395</v>
      </c>
      <c r="AG628">
        <v>2.8020007610321045</v>
      </c>
      <c r="AH628" s="97"/>
      <c r="AI628" s="72"/>
      <c r="AJ628" s="72"/>
      <c r="AK628" s="72"/>
      <c r="AL628" s="72"/>
      <c r="AM628" s="72"/>
      <c r="AP628" s="102"/>
      <c r="AQ628" s="72"/>
    </row>
    <row r="629" spans="1:43">
      <c r="A629" s="14" t="str">
        <f>'data organization'!S630</f>
        <v>627:18:2.36:HI</v>
      </c>
      <c r="B629">
        <v>2.7719995975494385</v>
      </c>
      <c r="C629">
        <v>2.7719995975494385</v>
      </c>
      <c r="D629">
        <v>2.7719995975494385</v>
      </c>
      <c r="E629">
        <v>2.7719995975494385</v>
      </c>
      <c r="F629">
        <v>2.7719995975494385</v>
      </c>
      <c r="G629">
        <v>2.7719995975494385</v>
      </c>
      <c r="H629">
        <v>2.7719995975494385</v>
      </c>
      <c r="I629">
        <v>2.7719995975494385</v>
      </c>
      <c r="J629">
        <v>2.7719995975494385</v>
      </c>
      <c r="K629">
        <v>2.7719995975494385</v>
      </c>
      <c r="L629">
        <v>2.7719995975494385</v>
      </c>
      <c r="M629">
        <v>2.7719995975494385</v>
      </c>
      <c r="N629">
        <v>2.7719995975494385</v>
      </c>
      <c r="O629">
        <v>2.7719995975494385</v>
      </c>
      <c r="P629">
        <v>2.7719995975494385</v>
      </c>
      <c r="Q629">
        <v>2.7719995975494385</v>
      </c>
      <c r="R629">
        <v>2.7719995975494385</v>
      </c>
      <c r="S629">
        <v>2.7820005416870117</v>
      </c>
      <c r="T629">
        <v>2.7775006294250488</v>
      </c>
      <c r="U629">
        <v>2.7719995975494385</v>
      </c>
      <c r="V629">
        <v>2.7719995975494385</v>
      </c>
      <c r="W629">
        <v>2.7719995975494385</v>
      </c>
      <c r="X629">
        <v>2.7759995460510254</v>
      </c>
      <c r="Y629"/>
      <c r="Z629">
        <v>2.7719995975494385</v>
      </c>
      <c r="AA629">
        <v>2.7719995975494385</v>
      </c>
      <c r="AB629">
        <v>2.7719995975494385</v>
      </c>
      <c r="AC629">
        <v>2.7719995975494385</v>
      </c>
      <c r="AD629">
        <v>2.7719995975494385</v>
      </c>
      <c r="AE629">
        <v>2.7719995975494385</v>
      </c>
      <c r="AF629">
        <v>2.7719995975494385</v>
      </c>
      <c r="AG629">
        <v>2.7719995975494385</v>
      </c>
      <c r="AH629" s="97">
        <f t="shared" si="1162"/>
        <v>2.359999999999999</v>
      </c>
      <c r="AI629" s="72">
        <f t="shared" ref="AI629" si="1218">STDEV(B629:AG629)</f>
        <v>2.1135378952458796E-3</v>
      </c>
      <c r="AJ629" s="72">
        <f t="shared" si="1157"/>
        <v>2.7694583850457559</v>
      </c>
      <c r="AK629" s="72">
        <f t="shared" ref="AK629" si="1219">AVERAGE(B629:AG629)</f>
        <v>2.7726286918886247</v>
      </c>
      <c r="AL629" s="72">
        <f t="shared" ref="AL629" si="1220">AK629+1.5*AI629</f>
        <v>2.7757989987314935</v>
      </c>
      <c r="AM629" s="72">
        <f>AK629-AK632</f>
        <v>3.0660606199695462E-2</v>
      </c>
      <c r="AP629" s="102">
        <f t="shared" ref="AP629" si="1221">AI629/AK629</f>
        <v>7.6228667092318304E-4</v>
      </c>
      <c r="AQ629" s="72">
        <f t="shared" ref="AQ629" si="1222">MAX(B629:AG631)-MIN(B629:AG631)</f>
        <v>1.0000944137573242E-2</v>
      </c>
    </row>
    <row r="630" spans="1:43">
      <c r="A630" s="14" t="str">
        <f>'data organization'!S631</f>
        <v>628:18:2.36:LO</v>
      </c>
      <c r="B630">
        <v>2.7719995975494385</v>
      </c>
      <c r="C630">
        <v>2.7719995975494385</v>
      </c>
      <c r="D630">
        <v>2.7719995975494385</v>
      </c>
      <c r="E630">
        <v>2.7719995975494385</v>
      </c>
      <c r="F630">
        <v>2.7719995975494385</v>
      </c>
      <c r="G630">
        <v>2.7719995975494385</v>
      </c>
      <c r="H630">
        <v>2.7719995975494385</v>
      </c>
      <c r="I630">
        <v>2.7719995975494385</v>
      </c>
      <c r="J630">
        <v>2.7719995975494385</v>
      </c>
      <c r="K630">
        <v>2.7719995975494385</v>
      </c>
      <c r="L630">
        <v>2.7719995975494385</v>
      </c>
      <c r="M630">
        <v>2.7719995975494385</v>
      </c>
      <c r="N630">
        <v>2.7719995975494385</v>
      </c>
      <c r="O630">
        <v>2.7719995975494385</v>
      </c>
      <c r="P630">
        <v>2.7719995975494385</v>
      </c>
      <c r="Q630">
        <v>2.7719995975494385</v>
      </c>
      <c r="R630">
        <v>2.7719995975494385</v>
      </c>
      <c r="S630">
        <v>2.7820005416870117</v>
      </c>
      <c r="T630">
        <v>2.7775006294250488</v>
      </c>
      <c r="U630">
        <v>2.7719995975494385</v>
      </c>
      <c r="V630">
        <v>2.7719995975494385</v>
      </c>
      <c r="W630">
        <v>2.7719995975494385</v>
      </c>
      <c r="X630">
        <v>2.7759995460510254</v>
      </c>
      <c r="Y630"/>
      <c r="Z630">
        <v>2.7719995975494385</v>
      </c>
      <c r="AA630">
        <v>2.7719995975494385</v>
      </c>
      <c r="AB630">
        <v>2.7719995975494385</v>
      </c>
      <c r="AC630">
        <v>2.7719995975494385</v>
      </c>
      <c r="AD630">
        <v>2.7719995975494385</v>
      </c>
      <c r="AE630">
        <v>2.7719995975494385</v>
      </c>
      <c r="AF630">
        <v>2.7719995975494385</v>
      </c>
      <c r="AG630">
        <v>2.7719995975494385</v>
      </c>
      <c r="AH630" s="97"/>
      <c r="AI630" s="72"/>
      <c r="AJ630" s="72"/>
      <c r="AK630" s="72"/>
      <c r="AL630" s="72"/>
      <c r="AM630" s="72"/>
      <c r="AP630" s="102"/>
      <c r="AQ630" s="72"/>
    </row>
    <row r="631" spans="1:43">
      <c r="A631" s="14" t="str">
        <f>'data organization'!S632</f>
        <v>629:18:2.36:HS</v>
      </c>
      <c r="B631">
        <v>2.7719995975494385</v>
      </c>
      <c r="C631">
        <v>2.7719995975494385</v>
      </c>
      <c r="D631">
        <v>2.7719995975494385</v>
      </c>
      <c r="E631">
        <v>2.7719995975494385</v>
      </c>
      <c r="F631">
        <v>2.7719995975494385</v>
      </c>
      <c r="G631">
        <v>2.7719995975494385</v>
      </c>
      <c r="H631">
        <v>2.7719995975494385</v>
      </c>
      <c r="I631">
        <v>2.7719995975494385</v>
      </c>
      <c r="J631">
        <v>2.7719995975494385</v>
      </c>
      <c r="K631">
        <v>2.7719995975494385</v>
      </c>
      <c r="L631">
        <v>2.7719995975494385</v>
      </c>
      <c r="M631">
        <v>2.7719995975494385</v>
      </c>
      <c r="N631">
        <v>2.7719995975494385</v>
      </c>
      <c r="O631">
        <v>2.7719995975494385</v>
      </c>
      <c r="P631">
        <v>2.7719995975494385</v>
      </c>
      <c r="Q631">
        <v>2.7719995975494385</v>
      </c>
      <c r="R631">
        <v>2.7719995975494385</v>
      </c>
      <c r="S631">
        <v>2.7820005416870117</v>
      </c>
      <c r="T631">
        <v>2.7775006294250488</v>
      </c>
      <c r="U631">
        <v>2.7719995975494385</v>
      </c>
      <c r="V631">
        <v>2.7719995975494385</v>
      </c>
      <c r="W631">
        <v>2.7719995975494385</v>
      </c>
      <c r="X631">
        <v>2.7759995460510254</v>
      </c>
      <c r="Y631"/>
      <c r="Z631">
        <v>2.7719995975494385</v>
      </c>
      <c r="AA631">
        <v>2.7719995975494385</v>
      </c>
      <c r="AB631">
        <v>2.7719995975494385</v>
      </c>
      <c r="AC631">
        <v>2.7719995975494385</v>
      </c>
      <c r="AD631">
        <v>2.7719995975494385</v>
      </c>
      <c r="AE631">
        <v>2.7719995975494385</v>
      </c>
      <c r="AF631">
        <v>2.7719995975494385</v>
      </c>
      <c r="AG631">
        <v>2.7719995975494385</v>
      </c>
      <c r="AH631" s="97"/>
      <c r="AI631" s="72"/>
      <c r="AJ631" s="72"/>
      <c r="AK631" s="72"/>
      <c r="AL631" s="72"/>
      <c r="AM631" s="72"/>
      <c r="AP631" s="102"/>
      <c r="AQ631" s="72"/>
    </row>
    <row r="632" spans="1:43">
      <c r="A632" s="14" t="str">
        <f>'data organization'!S633</f>
        <v>630:18:2.34:HI</v>
      </c>
      <c r="B632">
        <v>2.7420003414154053</v>
      </c>
      <c r="C632">
        <v>2.7420003414154053</v>
      </c>
      <c r="D632">
        <v>2.7420003414154053</v>
      </c>
      <c r="E632">
        <v>2.7420003414154053</v>
      </c>
      <c r="F632">
        <v>2.7420003414154053</v>
      </c>
      <c r="G632">
        <v>2.7420003414154053</v>
      </c>
      <c r="H632">
        <v>2.7420003414154053</v>
      </c>
      <c r="I632">
        <v>2.7420003414154053</v>
      </c>
      <c r="J632">
        <v>2.7420003414154053</v>
      </c>
      <c r="K632">
        <v>2.7420003414154053</v>
      </c>
      <c r="L632">
        <v>2.7420003414154053</v>
      </c>
      <c r="M632">
        <v>2.7420003414154053</v>
      </c>
      <c r="N632">
        <v>2.7420003414154053</v>
      </c>
      <c r="O632">
        <v>2.7420003414154053</v>
      </c>
      <c r="P632">
        <v>2.7420003414154053</v>
      </c>
      <c r="Q632">
        <v>2.7365000247955322</v>
      </c>
      <c r="R632">
        <v>2.7395005226135254</v>
      </c>
      <c r="S632">
        <v>2.7450003623962402</v>
      </c>
      <c r="T632">
        <v>2.7460005283355713</v>
      </c>
      <c r="U632">
        <v>2.7420003414154053</v>
      </c>
      <c r="V632">
        <v>2.7420003414154053</v>
      </c>
      <c r="W632">
        <v>2.7420003414154053</v>
      </c>
      <c r="X632">
        <v>2.7420003414154053</v>
      </c>
      <c r="Y632"/>
      <c r="Z632">
        <v>2.7420003414154053</v>
      </c>
      <c r="AA632">
        <v>2.7420003414154053</v>
      </c>
      <c r="AB632">
        <v>2.7420003414154053</v>
      </c>
      <c r="AC632">
        <v>2.7420003414154053</v>
      </c>
      <c r="AD632">
        <v>2.7420003414154053</v>
      </c>
      <c r="AE632">
        <v>2.7420003414154053</v>
      </c>
      <c r="AF632">
        <v>2.7420003414154053</v>
      </c>
      <c r="AG632">
        <v>2.7420003414154053</v>
      </c>
      <c r="AH632" s="97">
        <f t="shared" si="1162"/>
        <v>2.339999999999999</v>
      </c>
      <c r="AI632" s="72">
        <f t="shared" ref="AI632" si="1223">STDEV(B632:AG632)</f>
        <v>1.4314554930116401E-3</v>
      </c>
      <c r="AJ632" s="72">
        <f t="shared" si="1157"/>
        <v>2.7398209024494116</v>
      </c>
      <c r="AK632" s="72">
        <f t="shared" ref="AK632" si="1224">AVERAGE(B632:AG632)</f>
        <v>2.7419680856889292</v>
      </c>
      <c r="AL632" s="72">
        <f t="shared" ref="AL632" si="1225">AK632+1.5*AI632</f>
        <v>2.7441152689284469</v>
      </c>
      <c r="AM632" s="72">
        <f>AK632-AK635</f>
        <v>3.1952634934456103E-2</v>
      </c>
      <c r="AP632" s="102">
        <f t="shared" ref="AP632" si="1226">AI632/AK632</f>
        <v>5.2205403136629941E-4</v>
      </c>
      <c r="AQ632" s="72">
        <f t="shared" ref="AQ632" si="1227">MAX(B632:AG634)-MIN(B632:AG634)</f>
        <v>9.5005035400390625E-3</v>
      </c>
    </row>
    <row r="633" spans="1:43">
      <c r="A633" s="14" t="str">
        <f>'data organization'!S634</f>
        <v>631:18:2.34:LO</v>
      </c>
      <c r="B633">
        <v>2.7420003414154053</v>
      </c>
      <c r="C633">
        <v>2.7420003414154053</v>
      </c>
      <c r="D633">
        <v>2.7420003414154053</v>
      </c>
      <c r="E633">
        <v>2.7420003414154053</v>
      </c>
      <c r="F633">
        <v>2.7420003414154053</v>
      </c>
      <c r="G633">
        <v>2.7420003414154053</v>
      </c>
      <c r="H633">
        <v>2.7420003414154053</v>
      </c>
      <c r="I633">
        <v>2.7420003414154053</v>
      </c>
      <c r="J633">
        <v>2.7420003414154053</v>
      </c>
      <c r="K633">
        <v>2.7420003414154053</v>
      </c>
      <c r="L633">
        <v>2.7420003414154053</v>
      </c>
      <c r="M633">
        <v>2.7420003414154053</v>
      </c>
      <c r="N633">
        <v>2.7420003414154053</v>
      </c>
      <c r="O633">
        <v>2.7420003414154053</v>
      </c>
      <c r="P633">
        <v>2.7420003414154053</v>
      </c>
      <c r="Q633">
        <v>2.7365000247955322</v>
      </c>
      <c r="R633">
        <v>2.7395005226135254</v>
      </c>
      <c r="S633">
        <v>2.7450003623962402</v>
      </c>
      <c r="T633">
        <v>2.7460005283355713</v>
      </c>
      <c r="U633">
        <v>2.7420003414154053</v>
      </c>
      <c r="V633">
        <v>2.7420003414154053</v>
      </c>
      <c r="W633">
        <v>2.7420003414154053</v>
      </c>
      <c r="X633">
        <v>2.7420003414154053</v>
      </c>
      <c r="Y633"/>
      <c r="Z633">
        <v>2.7420003414154053</v>
      </c>
      <c r="AA633">
        <v>2.7420003414154053</v>
      </c>
      <c r="AB633">
        <v>2.7420003414154053</v>
      </c>
      <c r="AC633">
        <v>2.7420003414154053</v>
      </c>
      <c r="AD633">
        <v>2.7420003414154053</v>
      </c>
      <c r="AE633">
        <v>2.7420003414154053</v>
      </c>
      <c r="AF633">
        <v>2.7420003414154053</v>
      </c>
      <c r="AG633">
        <v>2.7420003414154053</v>
      </c>
      <c r="AH633" s="97"/>
      <c r="AI633" s="72"/>
      <c r="AJ633" s="72"/>
      <c r="AK633" s="72"/>
      <c r="AL633" s="72"/>
      <c r="AM633" s="72"/>
      <c r="AP633" s="102"/>
      <c r="AQ633" s="72"/>
    </row>
    <row r="634" spans="1:43">
      <c r="A634" s="14" t="str">
        <f>'data organization'!S635</f>
        <v>632:18:2.34:HS</v>
      </c>
      <c r="B634">
        <v>2.7420003414154053</v>
      </c>
      <c r="C634">
        <v>2.7420003414154053</v>
      </c>
      <c r="D634">
        <v>2.7420003414154053</v>
      </c>
      <c r="E634">
        <v>2.7420003414154053</v>
      </c>
      <c r="F634">
        <v>2.7420003414154053</v>
      </c>
      <c r="G634">
        <v>2.7420003414154053</v>
      </c>
      <c r="H634">
        <v>2.7420003414154053</v>
      </c>
      <c r="I634">
        <v>2.7420003414154053</v>
      </c>
      <c r="J634">
        <v>2.7420003414154053</v>
      </c>
      <c r="K634">
        <v>2.7420003414154053</v>
      </c>
      <c r="L634">
        <v>2.7420003414154053</v>
      </c>
      <c r="M634">
        <v>2.7420003414154053</v>
      </c>
      <c r="N634">
        <v>2.7420003414154053</v>
      </c>
      <c r="O634">
        <v>2.7420003414154053</v>
      </c>
      <c r="P634">
        <v>2.7420003414154053</v>
      </c>
      <c r="Q634">
        <v>2.7365000247955322</v>
      </c>
      <c r="R634">
        <v>2.7395005226135254</v>
      </c>
      <c r="S634">
        <v>2.7450003623962402</v>
      </c>
      <c r="T634">
        <v>2.7460005283355713</v>
      </c>
      <c r="U634">
        <v>2.7420003414154053</v>
      </c>
      <c r="V634">
        <v>2.7420003414154053</v>
      </c>
      <c r="W634">
        <v>2.7420003414154053</v>
      </c>
      <c r="X634">
        <v>2.7420003414154053</v>
      </c>
      <c r="Y634"/>
      <c r="Z634">
        <v>2.7420003414154053</v>
      </c>
      <c r="AA634">
        <v>2.7420003414154053</v>
      </c>
      <c r="AB634">
        <v>2.7420003414154053</v>
      </c>
      <c r="AC634">
        <v>2.7420003414154053</v>
      </c>
      <c r="AD634">
        <v>2.7420003414154053</v>
      </c>
      <c r="AE634">
        <v>2.7420003414154053</v>
      </c>
      <c r="AF634">
        <v>2.7420003414154053</v>
      </c>
      <c r="AG634">
        <v>2.7420003414154053</v>
      </c>
      <c r="AH634" s="97"/>
      <c r="AI634" s="72"/>
      <c r="AJ634" s="72"/>
      <c r="AK634" s="72"/>
      <c r="AL634" s="72"/>
      <c r="AM634" s="72"/>
      <c r="AP634" s="102"/>
      <c r="AQ634" s="72"/>
    </row>
    <row r="635" spans="1:43">
      <c r="A635" s="14" t="str">
        <f>'data organization'!S636</f>
        <v>633:18:2.32:HI</v>
      </c>
      <c r="B635">
        <v>2.7119991779327393</v>
      </c>
      <c r="C635">
        <v>2.7109992504119873</v>
      </c>
      <c r="D635">
        <v>2.7119991779327393</v>
      </c>
      <c r="E635">
        <v>2.7119991779327393</v>
      </c>
      <c r="F635">
        <v>2.7119991779327393</v>
      </c>
      <c r="G635">
        <v>2.7119991779327393</v>
      </c>
      <c r="H635">
        <v>2.7119991779327393</v>
      </c>
      <c r="I635">
        <v>2.7044994831085205</v>
      </c>
      <c r="J635">
        <v>2.7119991779327393</v>
      </c>
      <c r="K635">
        <v>2.7049999237060547</v>
      </c>
      <c r="L635">
        <v>2.7119991779327393</v>
      </c>
      <c r="M635">
        <v>2.7119991779327393</v>
      </c>
      <c r="N635">
        <v>2.7039997577667236</v>
      </c>
      <c r="O635">
        <v>2.7019999027252197</v>
      </c>
      <c r="P635">
        <v>2.7024998664855957</v>
      </c>
      <c r="Q635">
        <v>2.7019999027252197</v>
      </c>
      <c r="R635">
        <v>2.7019999027252197</v>
      </c>
      <c r="S635">
        <v>2.7119991779327393</v>
      </c>
      <c r="T635">
        <v>2.7119991779327393</v>
      </c>
      <c r="U635">
        <v>2.7119991779327393</v>
      </c>
      <c r="V635">
        <v>2.7119991779327393</v>
      </c>
      <c r="W635">
        <v>2.7119991779327393</v>
      </c>
      <c r="X635">
        <v>2.7134990692138672</v>
      </c>
      <c r="Y635"/>
      <c r="Z635">
        <v>2.7119991779327393</v>
      </c>
      <c r="AA635">
        <v>2.7119991779327393</v>
      </c>
      <c r="AB635">
        <v>2.7119991779327393</v>
      </c>
      <c r="AC635">
        <v>2.7119991779327393</v>
      </c>
      <c r="AD635">
        <v>2.7119991779327393</v>
      </c>
      <c r="AE635">
        <v>2.7119991779327393</v>
      </c>
      <c r="AF635">
        <v>2.7119991779327393</v>
      </c>
      <c r="AG635">
        <v>2.7119991779327393</v>
      </c>
      <c r="AH635" s="97">
        <f t="shared" si="1162"/>
        <v>2.319999999999999</v>
      </c>
      <c r="AI635" s="72">
        <f t="shared" ref="AI635" si="1228">STDEV(B635:AG635)</f>
        <v>3.8326591596698988E-3</v>
      </c>
      <c r="AJ635" s="72">
        <f t="shared" si="1157"/>
        <v>2.7042664620149681</v>
      </c>
      <c r="AK635" s="72">
        <f t="shared" ref="AK635" si="1229">AVERAGE(B635:AG635)</f>
        <v>2.7100154507544731</v>
      </c>
      <c r="AL635" s="72">
        <f t="shared" ref="AL635" si="1230">AK635+1.5*AI635</f>
        <v>2.7157644394939782</v>
      </c>
      <c r="AM635" s="72">
        <f>AK635-AK638</f>
        <v>3.3934800855575098E-2</v>
      </c>
      <c r="AP635" s="102">
        <f t="shared" ref="AP635" si="1231">AI635/AK635</f>
        <v>1.4142573093459225E-3</v>
      </c>
      <c r="AQ635" s="72">
        <f t="shared" ref="AQ635" si="1232">MAX(B635:AG637)-MIN(B635:AG637)</f>
        <v>1.1499166488647461E-2</v>
      </c>
    </row>
    <row r="636" spans="1:43">
      <c r="A636" s="14" t="str">
        <f>'data organization'!S637</f>
        <v>634:18:2.32:LO</v>
      </c>
      <c r="B636">
        <v>2.7119991779327393</v>
      </c>
      <c r="C636">
        <v>2.7109992504119873</v>
      </c>
      <c r="D636">
        <v>2.7119991779327393</v>
      </c>
      <c r="E636">
        <v>2.7119991779327393</v>
      </c>
      <c r="F636">
        <v>2.7119991779327393</v>
      </c>
      <c r="G636">
        <v>2.7119991779327393</v>
      </c>
      <c r="H636">
        <v>2.7119991779327393</v>
      </c>
      <c r="I636">
        <v>2.7044994831085205</v>
      </c>
      <c r="J636">
        <v>2.7119991779327393</v>
      </c>
      <c r="K636">
        <v>2.7049999237060547</v>
      </c>
      <c r="L636">
        <v>2.7119991779327393</v>
      </c>
      <c r="M636">
        <v>2.7119991779327393</v>
      </c>
      <c r="N636">
        <v>2.7039997577667236</v>
      </c>
      <c r="O636">
        <v>2.7019999027252197</v>
      </c>
      <c r="P636">
        <v>2.7024998664855957</v>
      </c>
      <c r="Q636">
        <v>2.7019999027252197</v>
      </c>
      <c r="R636">
        <v>2.7019999027252197</v>
      </c>
      <c r="S636">
        <v>2.7119991779327393</v>
      </c>
      <c r="T636">
        <v>2.7119991779327393</v>
      </c>
      <c r="U636">
        <v>2.7119991779327393</v>
      </c>
      <c r="V636">
        <v>2.7119991779327393</v>
      </c>
      <c r="W636">
        <v>2.7119991779327393</v>
      </c>
      <c r="X636">
        <v>2.7134990692138672</v>
      </c>
      <c r="Y636"/>
      <c r="Z636">
        <v>2.7119991779327393</v>
      </c>
      <c r="AA636">
        <v>2.7119991779327393</v>
      </c>
      <c r="AB636">
        <v>2.7119991779327393</v>
      </c>
      <c r="AC636">
        <v>2.7119991779327393</v>
      </c>
      <c r="AD636">
        <v>2.7119991779327393</v>
      </c>
      <c r="AE636">
        <v>2.7119991779327393</v>
      </c>
      <c r="AF636">
        <v>2.7119991779327393</v>
      </c>
      <c r="AG636">
        <v>2.7119991779327393</v>
      </c>
      <c r="AH636" s="97"/>
      <c r="AI636" s="72"/>
      <c r="AJ636" s="72"/>
      <c r="AK636" s="72"/>
      <c r="AL636" s="72"/>
      <c r="AM636" s="72"/>
      <c r="AP636" s="102"/>
      <c r="AQ636" s="72"/>
    </row>
    <row r="637" spans="1:43">
      <c r="A637" s="14" t="str">
        <f>'data organization'!S638</f>
        <v>635:18:2.32:HS</v>
      </c>
      <c r="B637">
        <v>2.7119991779327393</v>
      </c>
      <c r="C637">
        <v>2.7109992504119873</v>
      </c>
      <c r="D637">
        <v>2.7119991779327393</v>
      </c>
      <c r="E637">
        <v>2.7119991779327393</v>
      </c>
      <c r="F637">
        <v>2.7119991779327393</v>
      </c>
      <c r="G637">
        <v>2.7119991779327393</v>
      </c>
      <c r="H637">
        <v>2.7119991779327393</v>
      </c>
      <c r="I637">
        <v>2.7044994831085205</v>
      </c>
      <c r="J637">
        <v>2.7119991779327393</v>
      </c>
      <c r="K637">
        <v>2.7049999237060547</v>
      </c>
      <c r="L637">
        <v>2.7119991779327393</v>
      </c>
      <c r="M637">
        <v>2.7119991779327393</v>
      </c>
      <c r="N637">
        <v>2.7039997577667236</v>
      </c>
      <c r="O637">
        <v>2.7019999027252197</v>
      </c>
      <c r="P637">
        <v>2.7024998664855957</v>
      </c>
      <c r="Q637">
        <v>2.7019999027252197</v>
      </c>
      <c r="R637">
        <v>2.7019999027252197</v>
      </c>
      <c r="S637">
        <v>2.7119991779327393</v>
      </c>
      <c r="T637">
        <v>2.7119991779327393</v>
      </c>
      <c r="U637">
        <v>2.7119991779327393</v>
      </c>
      <c r="V637">
        <v>2.7119991779327393</v>
      </c>
      <c r="W637">
        <v>2.7119991779327393</v>
      </c>
      <c r="X637">
        <v>2.7134990692138672</v>
      </c>
      <c r="Y637"/>
      <c r="Z637">
        <v>2.7119991779327393</v>
      </c>
      <c r="AA637">
        <v>2.7119991779327393</v>
      </c>
      <c r="AB637">
        <v>2.7119991779327393</v>
      </c>
      <c r="AC637">
        <v>2.7119991779327393</v>
      </c>
      <c r="AD637">
        <v>2.7119991779327393</v>
      </c>
      <c r="AE637">
        <v>2.7119991779327393</v>
      </c>
      <c r="AF637">
        <v>2.7119991779327393</v>
      </c>
      <c r="AG637">
        <v>2.7119991779327393</v>
      </c>
      <c r="AH637" s="97"/>
      <c r="AI637" s="72"/>
      <c r="AJ637" s="72"/>
      <c r="AK637" s="72"/>
      <c r="AL637" s="72"/>
      <c r="AM637" s="72"/>
      <c r="AP637" s="102"/>
      <c r="AQ637" s="72"/>
    </row>
    <row r="638" spans="1:43">
      <c r="A638" s="14" t="str">
        <f>'data organization'!S639</f>
        <v>636:18:2.3:HI</v>
      </c>
      <c r="B638">
        <v>2.6735002994537354</v>
      </c>
      <c r="C638">
        <v>2.6720004081726074</v>
      </c>
      <c r="D638">
        <v>2.6720004081726074</v>
      </c>
      <c r="E638">
        <v>2.6819994449615479</v>
      </c>
      <c r="F638">
        <v>2.6720004081726074</v>
      </c>
      <c r="G638">
        <v>2.6720004081726074</v>
      </c>
      <c r="H638">
        <v>2.6744999885559082</v>
      </c>
      <c r="I638">
        <v>2.6720004081726074</v>
      </c>
      <c r="J638">
        <v>2.6819994449615479</v>
      </c>
      <c r="K638">
        <v>2.6720004081726074</v>
      </c>
      <c r="L638">
        <v>2.6759998798370361</v>
      </c>
      <c r="M638">
        <v>2.6819994449615479</v>
      </c>
      <c r="N638">
        <v>2.6720004081726074</v>
      </c>
      <c r="O638">
        <v>2.6720004081726074</v>
      </c>
      <c r="P638">
        <v>2.6720004081726074</v>
      </c>
      <c r="Q638">
        <v>2.6720004081726074</v>
      </c>
      <c r="R638">
        <v>2.6720004081726074</v>
      </c>
      <c r="S638">
        <v>2.6819994449615479</v>
      </c>
      <c r="T638">
        <v>2.6819994449615479</v>
      </c>
      <c r="U638">
        <v>2.6720004081726074</v>
      </c>
      <c r="V638">
        <v>2.6720004081726074</v>
      </c>
      <c r="W638">
        <v>2.6819994449615479</v>
      </c>
      <c r="X638">
        <v>2.6819994449615479</v>
      </c>
      <c r="Y638"/>
      <c r="Z638">
        <v>2.6720004081726074</v>
      </c>
      <c r="AA638">
        <v>2.6720004081726074</v>
      </c>
      <c r="AB638">
        <v>2.6804995536804199</v>
      </c>
      <c r="AC638">
        <v>2.6819994449615479</v>
      </c>
      <c r="AD638">
        <v>2.6819994449615479</v>
      </c>
      <c r="AE638">
        <v>2.6720004081726074</v>
      </c>
      <c r="AF638">
        <v>2.6819994449615479</v>
      </c>
      <c r="AG638">
        <v>2.6819994449615479</v>
      </c>
      <c r="AH638" s="97">
        <f t="shared" si="1162"/>
        <v>2.2999999999999989</v>
      </c>
      <c r="AI638" s="72">
        <f t="shared" ref="AI638" si="1233">STDEV(B638:AG638)</f>
        <v>4.7624131795545614E-3</v>
      </c>
      <c r="AJ638" s="72">
        <f t="shared" si="1157"/>
        <v>2.6689370301295661</v>
      </c>
      <c r="AK638" s="72">
        <f t="shared" ref="AK638" si="1234">AVERAGE(B638:AG638)</f>
        <v>2.676080649898898</v>
      </c>
      <c r="AL638" s="72">
        <f t="shared" ref="AL638" si="1235">AK638+1.5*AI638</f>
        <v>2.68322426966823</v>
      </c>
      <c r="AM638" s="72">
        <f>AK638-AK641</f>
        <v>3.3629532783261862E-2</v>
      </c>
      <c r="AP638" s="102">
        <f t="shared" ref="AP638" si="1236">AI638/AK638</f>
        <v>1.7796224413993221E-3</v>
      </c>
      <c r="AQ638" s="72">
        <f t="shared" ref="AQ638" si="1237">MAX(B638:AG640)-MIN(B638:AG640)</f>
        <v>9.9990367889404297E-3</v>
      </c>
    </row>
    <row r="639" spans="1:43">
      <c r="A639" s="14" t="str">
        <f>'data organization'!S640</f>
        <v>637:18:2.3:LO</v>
      </c>
      <c r="B639">
        <v>2.6735002994537354</v>
      </c>
      <c r="C639">
        <v>2.6720004081726074</v>
      </c>
      <c r="D639">
        <v>2.6720004081726074</v>
      </c>
      <c r="E639">
        <v>2.6819994449615479</v>
      </c>
      <c r="F639">
        <v>2.6720004081726074</v>
      </c>
      <c r="G639">
        <v>2.6720004081726074</v>
      </c>
      <c r="H639">
        <v>2.6744999885559082</v>
      </c>
      <c r="I639">
        <v>2.6720004081726074</v>
      </c>
      <c r="J639">
        <v>2.6819994449615479</v>
      </c>
      <c r="K639">
        <v>2.6720004081726074</v>
      </c>
      <c r="L639">
        <v>2.6759998798370361</v>
      </c>
      <c r="M639">
        <v>2.6819994449615479</v>
      </c>
      <c r="N639">
        <v>2.6720004081726074</v>
      </c>
      <c r="O639">
        <v>2.6720004081726074</v>
      </c>
      <c r="P639">
        <v>2.6720004081726074</v>
      </c>
      <c r="Q639">
        <v>2.6720004081726074</v>
      </c>
      <c r="R639">
        <v>2.6720004081726074</v>
      </c>
      <c r="S639">
        <v>2.6819994449615479</v>
      </c>
      <c r="T639">
        <v>2.6819994449615479</v>
      </c>
      <c r="U639">
        <v>2.6720004081726074</v>
      </c>
      <c r="V639">
        <v>2.6720004081726074</v>
      </c>
      <c r="W639">
        <v>2.6819994449615479</v>
      </c>
      <c r="X639">
        <v>2.6819994449615479</v>
      </c>
      <c r="Y639"/>
      <c r="Z639">
        <v>2.6720004081726074</v>
      </c>
      <c r="AA639">
        <v>2.6720004081726074</v>
      </c>
      <c r="AB639">
        <v>2.6804995536804199</v>
      </c>
      <c r="AC639">
        <v>2.6819994449615479</v>
      </c>
      <c r="AD639">
        <v>2.6819994449615479</v>
      </c>
      <c r="AE639">
        <v>2.6720004081726074</v>
      </c>
      <c r="AF639">
        <v>2.6819994449615479</v>
      </c>
      <c r="AG639">
        <v>2.6819994449615479</v>
      </c>
      <c r="AH639" s="97"/>
      <c r="AI639" s="72"/>
      <c r="AJ639" s="72"/>
      <c r="AK639" s="72"/>
      <c r="AL639" s="72"/>
      <c r="AM639" s="72"/>
      <c r="AP639" s="102"/>
      <c r="AQ639" s="72"/>
    </row>
    <row r="640" spans="1:43">
      <c r="A640" s="14" t="str">
        <f>'data organization'!S641</f>
        <v>638:18:2.3:HS</v>
      </c>
      <c r="B640">
        <v>2.6735002994537354</v>
      </c>
      <c r="C640">
        <v>2.6720004081726074</v>
      </c>
      <c r="D640">
        <v>2.6720004081726074</v>
      </c>
      <c r="E640">
        <v>2.6819994449615479</v>
      </c>
      <c r="F640">
        <v>2.6720004081726074</v>
      </c>
      <c r="G640">
        <v>2.6720004081726074</v>
      </c>
      <c r="H640">
        <v>2.6744999885559082</v>
      </c>
      <c r="I640">
        <v>2.6720004081726074</v>
      </c>
      <c r="J640">
        <v>2.6819994449615479</v>
      </c>
      <c r="K640">
        <v>2.6720004081726074</v>
      </c>
      <c r="L640">
        <v>2.6759998798370361</v>
      </c>
      <c r="M640">
        <v>2.6819994449615479</v>
      </c>
      <c r="N640">
        <v>2.6720004081726074</v>
      </c>
      <c r="O640">
        <v>2.6720004081726074</v>
      </c>
      <c r="P640">
        <v>2.6720004081726074</v>
      </c>
      <c r="Q640">
        <v>2.6720004081726074</v>
      </c>
      <c r="R640">
        <v>2.6720004081726074</v>
      </c>
      <c r="S640">
        <v>2.6819994449615479</v>
      </c>
      <c r="T640">
        <v>2.6819994449615479</v>
      </c>
      <c r="U640">
        <v>2.6720004081726074</v>
      </c>
      <c r="V640">
        <v>2.6720004081726074</v>
      </c>
      <c r="W640">
        <v>2.6819994449615479</v>
      </c>
      <c r="X640">
        <v>2.6819994449615479</v>
      </c>
      <c r="Y640"/>
      <c r="Z640">
        <v>2.6720004081726074</v>
      </c>
      <c r="AA640">
        <v>2.6720004081726074</v>
      </c>
      <c r="AB640">
        <v>2.6804995536804199</v>
      </c>
      <c r="AC640">
        <v>2.6819994449615479</v>
      </c>
      <c r="AD640">
        <v>2.6819994449615479</v>
      </c>
      <c r="AE640">
        <v>2.6720004081726074</v>
      </c>
      <c r="AF640">
        <v>2.6819994449615479</v>
      </c>
      <c r="AG640">
        <v>2.6819994449615479</v>
      </c>
      <c r="AH640" s="97"/>
      <c r="AI640" s="72"/>
      <c r="AJ640" s="72"/>
      <c r="AK640" s="72"/>
      <c r="AL640" s="72"/>
      <c r="AM640" s="72"/>
      <c r="AP640" s="102"/>
      <c r="AQ640" s="72"/>
    </row>
    <row r="641" spans="1:43">
      <c r="A641" s="14" t="str">
        <f>'data organization'!S642</f>
        <v>639:18:2.28:HI</v>
      </c>
      <c r="B641">
        <v>2.6419994831085205</v>
      </c>
      <c r="C641">
        <v>2.6419994831085205</v>
      </c>
      <c r="D641">
        <v>2.6419994831085205</v>
      </c>
      <c r="E641">
        <v>2.6419994831085205</v>
      </c>
      <c r="F641">
        <v>2.6419994831085205</v>
      </c>
      <c r="G641">
        <v>2.6419994831085205</v>
      </c>
      <c r="H641">
        <v>2.6419994831085205</v>
      </c>
      <c r="I641">
        <v>2.6419994831085205</v>
      </c>
      <c r="J641">
        <v>2.6419994831085205</v>
      </c>
      <c r="K641">
        <v>2.6419994831085205</v>
      </c>
      <c r="L641">
        <v>2.6419994831085205</v>
      </c>
      <c r="M641">
        <v>2.6419994831085205</v>
      </c>
      <c r="N641">
        <v>2.6419994831085205</v>
      </c>
      <c r="O641">
        <v>2.6419994831085205</v>
      </c>
      <c r="P641">
        <v>2.6419994831085205</v>
      </c>
      <c r="Q641">
        <v>2.6419994831085205</v>
      </c>
      <c r="R641">
        <v>2.6419994831085205</v>
      </c>
      <c r="S641">
        <v>2.6464993953704834</v>
      </c>
      <c r="T641">
        <v>2.6464998722076416</v>
      </c>
      <c r="U641">
        <v>2.6419994831085205</v>
      </c>
      <c r="V641">
        <v>2.6419994831085205</v>
      </c>
      <c r="W641">
        <v>2.6445000171661377</v>
      </c>
      <c r="X641">
        <v>2.6419994831085205</v>
      </c>
      <c r="Y641"/>
      <c r="Z641">
        <v>2.6419994831085205</v>
      </c>
      <c r="AA641">
        <v>2.6419994831085205</v>
      </c>
      <c r="AB641">
        <v>2.6419994831085205</v>
      </c>
      <c r="AC641">
        <v>2.6444993019104004</v>
      </c>
      <c r="AD641">
        <v>2.6419994831085205</v>
      </c>
      <c r="AE641">
        <v>2.6419994831085205</v>
      </c>
      <c r="AF641">
        <v>2.6419994831085205</v>
      </c>
      <c r="AG641">
        <v>2.6419994831085205</v>
      </c>
      <c r="AH641" s="97">
        <f t="shared" si="1162"/>
        <v>2.2799999999999989</v>
      </c>
      <c r="AI641" s="72">
        <f t="shared" ref="AI641" si="1238">STDEV(B641:AG641)</f>
        <v>1.2474147326438491E-3</v>
      </c>
      <c r="AJ641" s="72">
        <f t="shared" si="1157"/>
        <v>2.6405799950166706</v>
      </c>
      <c r="AK641" s="72">
        <f t="shared" ref="AK641" si="1239">AVERAGE(B641:AG641)</f>
        <v>2.6424511171156362</v>
      </c>
      <c r="AL641" s="72">
        <f t="shared" ref="AL641" si="1240">AK641+1.5*AI641</f>
        <v>2.6443222392146017</v>
      </c>
      <c r="AM641" s="72">
        <f>AK641-AK644</f>
        <v>3.214485414566548E-2</v>
      </c>
      <c r="AP641" s="102">
        <f t="shared" ref="AP641" si="1241">AI641/AK641</f>
        <v>4.7206728804333111E-4</v>
      </c>
      <c r="AQ641" s="72">
        <f t="shared" ref="AQ641" si="1242">MAX(B641:AG643)-MIN(B641:AG643)</f>
        <v>4.5003890991210938E-3</v>
      </c>
    </row>
    <row r="642" spans="1:43">
      <c r="A642" s="14" t="str">
        <f>'data organization'!S643</f>
        <v>640:18:2.28:LO</v>
      </c>
      <c r="B642">
        <v>2.6419994831085205</v>
      </c>
      <c r="C642">
        <v>2.6419994831085205</v>
      </c>
      <c r="D642">
        <v>2.6419994831085205</v>
      </c>
      <c r="E642">
        <v>2.6419994831085205</v>
      </c>
      <c r="F642">
        <v>2.6419994831085205</v>
      </c>
      <c r="G642">
        <v>2.6419994831085205</v>
      </c>
      <c r="H642">
        <v>2.6419994831085205</v>
      </c>
      <c r="I642">
        <v>2.6419994831085205</v>
      </c>
      <c r="J642">
        <v>2.6419994831085205</v>
      </c>
      <c r="K642">
        <v>2.6419994831085205</v>
      </c>
      <c r="L642">
        <v>2.6419994831085205</v>
      </c>
      <c r="M642">
        <v>2.6419994831085205</v>
      </c>
      <c r="N642">
        <v>2.6419994831085205</v>
      </c>
      <c r="O642">
        <v>2.6419994831085205</v>
      </c>
      <c r="P642">
        <v>2.6419994831085205</v>
      </c>
      <c r="Q642">
        <v>2.6419994831085205</v>
      </c>
      <c r="R642">
        <v>2.6419994831085205</v>
      </c>
      <c r="S642">
        <v>2.6464993953704834</v>
      </c>
      <c r="T642">
        <v>2.6464998722076416</v>
      </c>
      <c r="U642">
        <v>2.6419994831085205</v>
      </c>
      <c r="V642">
        <v>2.6419994831085205</v>
      </c>
      <c r="W642">
        <v>2.6445000171661377</v>
      </c>
      <c r="X642">
        <v>2.6419994831085205</v>
      </c>
      <c r="Y642"/>
      <c r="Z642">
        <v>2.6419994831085205</v>
      </c>
      <c r="AA642">
        <v>2.6419994831085205</v>
      </c>
      <c r="AB642">
        <v>2.6419994831085205</v>
      </c>
      <c r="AC642">
        <v>2.6444993019104004</v>
      </c>
      <c r="AD642">
        <v>2.6419994831085205</v>
      </c>
      <c r="AE642">
        <v>2.6419994831085205</v>
      </c>
      <c r="AF642">
        <v>2.6419994831085205</v>
      </c>
      <c r="AG642">
        <v>2.6419994831085205</v>
      </c>
      <c r="AH642" s="97"/>
      <c r="AI642" s="72"/>
      <c r="AJ642" s="72"/>
      <c r="AK642" s="72"/>
      <c r="AL642" s="72"/>
      <c r="AM642" s="72"/>
      <c r="AP642" s="102"/>
      <c r="AQ642" s="72"/>
    </row>
    <row r="643" spans="1:43">
      <c r="A643" s="14" t="str">
        <f>'data organization'!S644</f>
        <v>641:18:2.28:HS</v>
      </c>
      <c r="B643">
        <v>2.6419994831085205</v>
      </c>
      <c r="C643">
        <v>2.6419994831085205</v>
      </c>
      <c r="D643">
        <v>2.6419994831085205</v>
      </c>
      <c r="E643">
        <v>2.6419994831085205</v>
      </c>
      <c r="F643">
        <v>2.6419994831085205</v>
      </c>
      <c r="G643">
        <v>2.6419994831085205</v>
      </c>
      <c r="H643">
        <v>2.6419994831085205</v>
      </c>
      <c r="I643">
        <v>2.6419994831085205</v>
      </c>
      <c r="J643">
        <v>2.6419994831085205</v>
      </c>
      <c r="K643">
        <v>2.6419994831085205</v>
      </c>
      <c r="L643">
        <v>2.6419994831085205</v>
      </c>
      <c r="M643">
        <v>2.6419994831085205</v>
      </c>
      <c r="N643">
        <v>2.6419994831085205</v>
      </c>
      <c r="O643">
        <v>2.6419994831085205</v>
      </c>
      <c r="P643">
        <v>2.6419994831085205</v>
      </c>
      <c r="Q643">
        <v>2.6419994831085205</v>
      </c>
      <c r="R643">
        <v>2.6419994831085205</v>
      </c>
      <c r="S643">
        <v>2.6464993953704834</v>
      </c>
      <c r="T643">
        <v>2.6464998722076416</v>
      </c>
      <c r="U643">
        <v>2.6419994831085205</v>
      </c>
      <c r="V643">
        <v>2.6419994831085205</v>
      </c>
      <c r="W643">
        <v>2.6445000171661377</v>
      </c>
      <c r="X643">
        <v>2.6419994831085205</v>
      </c>
      <c r="Y643"/>
      <c r="Z643">
        <v>2.6419994831085205</v>
      </c>
      <c r="AA643">
        <v>2.6419994831085205</v>
      </c>
      <c r="AB643">
        <v>2.6419994831085205</v>
      </c>
      <c r="AC643">
        <v>2.6444993019104004</v>
      </c>
      <c r="AD643">
        <v>2.6419994831085205</v>
      </c>
      <c r="AE643">
        <v>2.6419994831085205</v>
      </c>
      <c r="AF643">
        <v>2.6419994831085205</v>
      </c>
      <c r="AG643">
        <v>2.6419994831085205</v>
      </c>
      <c r="AH643" s="97"/>
      <c r="AI643" s="72"/>
      <c r="AJ643" s="72"/>
      <c r="AK643" s="72"/>
      <c r="AL643" s="72"/>
      <c r="AM643" s="72"/>
      <c r="AP643" s="102"/>
      <c r="AQ643" s="72"/>
    </row>
    <row r="644" spans="1:43">
      <c r="A644" s="14" t="str">
        <f>'data organization'!S645</f>
        <v>642:18:2.26:HI</v>
      </c>
      <c r="B644">
        <v>2.6119997501373291</v>
      </c>
      <c r="C644">
        <v>2.6074995994567871</v>
      </c>
      <c r="D644">
        <v>2.6119997501373291</v>
      </c>
      <c r="E644">
        <v>2.6119997501373291</v>
      </c>
      <c r="F644">
        <v>2.6119997501373291</v>
      </c>
      <c r="G644">
        <v>2.6119997501373291</v>
      </c>
      <c r="H644">
        <v>2.6119997501373291</v>
      </c>
      <c r="I644">
        <v>2.6079995632171631</v>
      </c>
      <c r="J644">
        <v>2.6119997501373291</v>
      </c>
      <c r="K644">
        <v>2.6065001487731934</v>
      </c>
      <c r="L644">
        <v>2.6119997501373291</v>
      </c>
      <c r="M644">
        <v>2.6119997501373291</v>
      </c>
      <c r="N644">
        <v>2.6094996929168701</v>
      </c>
      <c r="O644">
        <v>2.6020002365112305</v>
      </c>
      <c r="P644">
        <v>2.6045002937316895</v>
      </c>
      <c r="Q644">
        <v>2.6020002365112305</v>
      </c>
      <c r="R644">
        <v>2.6020002365112305</v>
      </c>
      <c r="S644">
        <v>2.6119997501373291</v>
      </c>
      <c r="T644">
        <v>2.6119997501373291</v>
      </c>
      <c r="U644">
        <v>2.6119997501373291</v>
      </c>
      <c r="V644">
        <v>2.6119997501373291</v>
      </c>
      <c r="W644">
        <v>2.6119997501373291</v>
      </c>
      <c r="X644">
        <v>2.613499641418457</v>
      </c>
      <c r="Y644"/>
      <c r="Z644">
        <v>2.6119997501373291</v>
      </c>
      <c r="AA644">
        <v>2.6119997501373291</v>
      </c>
      <c r="AB644">
        <v>2.6119997501373291</v>
      </c>
      <c r="AC644">
        <v>2.6119997501373291</v>
      </c>
      <c r="AD644">
        <v>2.6119997501373291</v>
      </c>
      <c r="AE644">
        <v>2.6119997501373291</v>
      </c>
      <c r="AF644">
        <v>2.6119997501373291</v>
      </c>
      <c r="AG644">
        <v>2.6119997501373291</v>
      </c>
      <c r="AH644" s="97">
        <f t="shared" si="1162"/>
        <v>2.2599999999999989</v>
      </c>
      <c r="AI644" s="72">
        <f t="shared" ref="AI644" si="1243">STDEV(B644:AG644)</f>
        <v>3.3778998848321804E-3</v>
      </c>
      <c r="AJ644" s="72">
        <f t="shared" si="1157"/>
        <v>2.6052394131427223</v>
      </c>
      <c r="AK644" s="72">
        <f t="shared" ref="AK644" si="1244">AVERAGE(B644:AG644)</f>
        <v>2.6103062629699707</v>
      </c>
      <c r="AL644" s="72">
        <f t="shared" ref="AL644" si="1245">AK644+1.5*AI644</f>
        <v>2.6153731127972191</v>
      </c>
      <c r="AM644" s="72">
        <f>AK644-AK647</f>
        <v>3.6370869605772072E-2</v>
      </c>
      <c r="AP644" s="102">
        <f t="shared" ref="AP644" si="1246">AI644/AK644</f>
        <v>1.2940626671863601E-3</v>
      </c>
      <c r="AQ644" s="72">
        <f t="shared" ref="AQ644" si="1247">MAX(B644:AG646)-MIN(B644:AG646)</f>
        <v>1.1499404907226563E-2</v>
      </c>
    </row>
    <row r="645" spans="1:43">
      <c r="A645" s="14" t="str">
        <f>'data organization'!S646</f>
        <v>643:18:2.26:LO</v>
      </c>
      <c r="B645">
        <v>2.6119997501373291</v>
      </c>
      <c r="C645">
        <v>2.6074995994567871</v>
      </c>
      <c r="D645">
        <v>2.6119997501373291</v>
      </c>
      <c r="E645">
        <v>2.6119997501373291</v>
      </c>
      <c r="F645">
        <v>2.6119997501373291</v>
      </c>
      <c r="G645">
        <v>2.6119997501373291</v>
      </c>
      <c r="H645">
        <v>2.6119997501373291</v>
      </c>
      <c r="I645">
        <v>2.6079995632171631</v>
      </c>
      <c r="J645">
        <v>2.6119997501373291</v>
      </c>
      <c r="K645">
        <v>2.6065001487731934</v>
      </c>
      <c r="L645">
        <v>2.6119997501373291</v>
      </c>
      <c r="M645">
        <v>2.6119997501373291</v>
      </c>
      <c r="N645">
        <v>2.6094996929168701</v>
      </c>
      <c r="O645">
        <v>2.6020002365112305</v>
      </c>
      <c r="P645">
        <v>2.6045002937316895</v>
      </c>
      <c r="Q645">
        <v>2.6020002365112305</v>
      </c>
      <c r="R645">
        <v>2.6020002365112305</v>
      </c>
      <c r="S645">
        <v>2.6119997501373291</v>
      </c>
      <c r="T645">
        <v>2.6119997501373291</v>
      </c>
      <c r="U645">
        <v>2.6119997501373291</v>
      </c>
      <c r="V645">
        <v>2.6119997501373291</v>
      </c>
      <c r="W645">
        <v>2.6119997501373291</v>
      </c>
      <c r="X645">
        <v>2.613499641418457</v>
      </c>
      <c r="Y645"/>
      <c r="Z645">
        <v>2.6119997501373291</v>
      </c>
      <c r="AA645">
        <v>2.6119997501373291</v>
      </c>
      <c r="AB645">
        <v>2.6119997501373291</v>
      </c>
      <c r="AC645">
        <v>2.6119997501373291</v>
      </c>
      <c r="AD645">
        <v>2.6119997501373291</v>
      </c>
      <c r="AE645">
        <v>2.6119997501373291</v>
      </c>
      <c r="AF645">
        <v>2.6119997501373291</v>
      </c>
      <c r="AG645">
        <v>2.6119997501373291</v>
      </c>
      <c r="AH645" s="97"/>
      <c r="AI645" s="72"/>
      <c r="AJ645" s="72"/>
      <c r="AK645" s="72"/>
      <c r="AL645" s="72"/>
      <c r="AM645" s="72"/>
      <c r="AP645" s="102"/>
      <c r="AQ645" s="72"/>
    </row>
    <row r="646" spans="1:43">
      <c r="A646" s="14" t="str">
        <f>'data organization'!S647</f>
        <v>644:18:2.26:HS</v>
      </c>
      <c r="B646">
        <v>2.6119997501373291</v>
      </c>
      <c r="C646">
        <v>2.6074995994567871</v>
      </c>
      <c r="D646">
        <v>2.6119997501373291</v>
      </c>
      <c r="E646">
        <v>2.6119997501373291</v>
      </c>
      <c r="F646">
        <v>2.6119997501373291</v>
      </c>
      <c r="G646">
        <v>2.6119997501373291</v>
      </c>
      <c r="H646">
        <v>2.6119997501373291</v>
      </c>
      <c r="I646">
        <v>2.6079995632171631</v>
      </c>
      <c r="J646">
        <v>2.6119997501373291</v>
      </c>
      <c r="K646">
        <v>2.6065001487731934</v>
      </c>
      <c r="L646">
        <v>2.6119997501373291</v>
      </c>
      <c r="M646">
        <v>2.6119997501373291</v>
      </c>
      <c r="N646">
        <v>2.6094996929168701</v>
      </c>
      <c r="O646">
        <v>2.6020002365112305</v>
      </c>
      <c r="P646">
        <v>2.6045002937316895</v>
      </c>
      <c r="Q646">
        <v>2.6020002365112305</v>
      </c>
      <c r="R646">
        <v>2.6020002365112305</v>
      </c>
      <c r="S646">
        <v>2.6119997501373291</v>
      </c>
      <c r="T646">
        <v>2.6119997501373291</v>
      </c>
      <c r="U646">
        <v>2.6119997501373291</v>
      </c>
      <c r="V646">
        <v>2.6119997501373291</v>
      </c>
      <c r="W646">
        <v>2.6119997501373291</v>
      </c>
      <c r="X646">
        <v>2.613499641418457</v>
      </c>
      <c r="Y646"/>
      <c r="Z646">
        <v>2.6119997501373291</v>
      </c>
      <c r="AA646">
        <v>2.6119997501373291</v>
      </c>
      <c r="AB646">
        <v>2.6119997501373291</v>
      </c>
      <c r="AC646">
        <v>2.6119997501373291</v>
      </c>
      <c r="AD646">
        <v>2.6119997501373291</v>
      </c>
      <c r="AE646">
        <v>2.6119997501373291</v>
      </c>
      <c r="AF646">
        <v>2.6119997501373291</v>
      </c>
      <c r="AG646">
        <v>2.6119997501373291</v>
      </c>
      <c r="AH646" s="97"/>
      <c r="AI646" s="72"/>
      <c r="AJ646" s="72"/>
      <c r="AK646" s="72"/>
      <c r="AL646" s="72"/>
      <c r="AM646" s="72"/>
      <c r="AP646" s="102"/>
      <c r="AQ646" s="72"/>
    </row>
    <row r="647" spans="1:43">
      <c r="A647" s="14" t="str">
        <f>'data organization'!S648</f>
        <v>645:18:2.24:HI</v>
      </c>
      <c r="B647">
        <v>2.5719997882843018</v>
      </c>
      <c r="C647">
        <v>2.5719997882843018</v>
      </c>
      <c r="D647">
        <v>2.5719997882843018</v>
      </c>
      <c r="E647">
        <v>2.578000545501709</v>
      </c>
      <c r="F647">
        <v>2.5719997882843018</v>
      </c>
      <c r="G647">
        <v>2.5719997882843018</v>
      </c>
      <c r="H647">
        <v>2.5719997882843018</v>
      </c>
      <c r="I647">
        <v>2.5719997882843018</v>
      </c>
      <c r="J647">
        <v>2.5744996070861816</v>
      </c>
      <c r="K647">
        <v>2.5719997882843018</v>
      </c>
      <c r="L647">
        <v>2.5719997882843018</v>
      </c>
      <c r="M647">
        <v>2.5770003795623779</v>
      </c>
      <c r="N647">
        <v>2.5719997882843018</v>
      </c>
      <c r="O647">
        <v>2.5719997882843018</v>
      </c>
      <c r="P647">
        <v>2.5719997882843018</v>
      </c>
      <c r="Q647">
        <v>2.5719997882843018</v>
      </c>
      <c r="R647">
        <v>2.5719997882843018</v>
      </c>
      <c r="S647">
        <v>2.5825002193450928</v>
      </c>
      <c r="T647">
        <v>2.5785002708435059</v>
      </c>
      <c r="U647">
        <v>2.5719997882843018</v>
      </c>
      <c r="V647">
        <v>2.5719997882843018</v>
      </c>
      <c r="W647">
        <v>2.5820002555847168</v>
      </c>
      <c r="X647">
        <v>2.5719997882843018</v>
      </c>
      <c r="Y647"/>
      <c r="Z647">
        <v>2.5719997882843018</v>
      </c>
      <c r="AA647">
        <v>2.5719997882843018</v>
      </c>
      <c r="AB647">
        <v>2.5745003223419189</v>
      </c>
      <c r="AC647">
        <v>2.5820002555847168</v>
      </c>
      <c r="AD647">
        <v>2.5739998817443848</v>
      </c>
      <c r="AE647">
        <v>2.5719997882843018</v>
      </c>
      <c r="AF647">
        <v>2.5769999027252197</v>
      </c>
      <c r="AG647">
        <v>2.5719997882843018</v>
      </c>
      <c r="AH647" s="97">
        <f t="shared" si="1162"/>
        <v>2.2399999999999989</v>
      </c>
      <c r="AI647" s="72">
        <f t="shared" ref="AI647" si="1248">STDEV(B647:AG647)</f>
        <v>3.3610946819589587E-3</v>
      </c>
      <c r="AJ647" s="72">
        <f t="shared" si="1157"/>
        <v>2.5688937513412604</v>
      </c>
      <c r="AK647" s="72">
        <f t="shared" ref="AK647" si="1249">AVERAGE(B647:AG647)</f>
        <v>2.5739353933641986</v>
      </c>
      <c r="AL647" s="72">
        <f t="shared" ref="AL647" si="1250">AK647+1.5*AI647</f>
        <v>2.5789770353871369</v>
      </c>
      <c r="AM647" s="72">
        <f>AK647-AK650</f>
        <v>3.1838570871660643E-2</v>
      </c>
      <c r="AP647" s="102">
        <f t="shared" ref="AP647" si="1251">AI647/AK647</f>
        <v>1.3058193654060303E-3</v>
      </c>
      <c r="AQ647" s="72">
        <f t="shared" ref="AQ647" si="1252">MAX(B647:AG649)-MIN(B647:AG649)</f>
        <v>1.0500431060791016E-2</v>
      </c>
    </row>
    <row r="648" spans="1:43">
      <c r="A648" s="14" t="str">
        <f>'data organization'!S649</f>
        <v>646:18:2.24:LO</v>
      </c>
      <c r="B648">
        <v>2.5719997882843018</v>
      </c>
      <c r="C648">
        <v>2.5719997882843018</v>
      </c>
      <c r="D648">
        <v>2.5719997882843018</v>
      </c>
      <c r="E648">
        <v>2.578000545501709</v>
      </c>
      <c r="F648">
        <v>2.5719997882843018</v>
      </c>
      <c r="G648">
        <v>2.5719997882843018</v>
      </c>
      <c r="H648">
        <v>2.5719997882843018</v>
      </c>
      <c r="I648">
        <v>2.5719997882843018</v>
      </c>
      <c r="J648">
        <v>2.5744996070861816</v>
      </c>
      <c r="K648">
        <v>2.5719997882843018</v>
      </c>
      <c r="L648">
        <v>2.5719997882843018</v>
      </c>
      <c r="M648">
        <v>2.5770003795623779</v>
      </c>
      <c r="N648">
        <v>2.5719997882843018</v>
      </c>
      <c r="O648">
        <v>2.5719997882843018</v>
      </c>
      <c r="P648">
        <v>2.5719997882843018</v>
      </c>
      <c r="Q648">
        <v>2.5719997882843018</v>
      </c>
      <c r="R648">
        <v>2.5719997882843018</v>
      </c>
      <c r="S648">
        <v>2.5825002193450928</v>
      </c>
      <c r="T648">
        <v>2.5785002708435059</v>
      </c>
      <c r="U648">
        <v>2.5719997882843018</v>
      </c>
      <c r="V648">
        <v>2.5719997882843018</v>
      </c>
      <c r="W648">
        <v>2.5820002555847168</v>
      </c>
      <c r="X648">
        <v>2.5719997882843018</v>
      </c>
      <c r="Y648"/>
      <c r="Z648">
        <v>2.5719997882843018</v>
      </c>
      <c r="AA648">
        <v>2.5719997882843018</v>
      </c>
      <c r="AB648">
        <v>2.5745003223419189</v>
      </c>
      <c r="AC648">
        <v>2.5820002555847168</v>
      </c>
      <c r="AD648">
        <v>2.5739998817443848</v>
      </c>
      <c r="AE648">
        <v>2.5719997882843018</v>
      </c>
      <c r="AF648">
        <v>2.5769999027252197</v>
      </c>
      <c r="AG648">
        <v>2.5719997882843018</v>
      </c>
      <c r="AH648" s="97"/>
      <c r="AI648" s="72"/>
      <c r="AJ648" s="72"/>
      <c r="AK648" s="72"/>
      <c r="AL648" s="72"/>
      <c r="AM648" s="72"/>
      <c r="AP648" s="102"/>
      <c r="AQ648" s="72"/>
    </row>
    <row r="649" spans="1:43">
      <c r="A649" s="14" t="str">
        <f>'data organization'!S650</f>
        <v>647:18:2.24:HS</v>
      </c>
      <c r="B649">
        <v>2.5719997882843018</v>
      </c>
      <c r="C649">
        <v>2.5719997882843018</v>
      </c>
      <c r="D649">
        <v>2.5719997882843018</v>
      </c>
      <c r="E649">
        <v>2.578000545501709</v>
      </c>
      <c r="F649">
        <v>2.5719997882843018</v>
      </c>
      <c r="G649">
        <v>2.5719997882843018</v>
      </c>
      <c r="H649">
        <v>2.5719997882843018</v>
      </c>
      <c r="I649">
        <v>2.5719997882843018</v>
      </c>
      <c r="J649">
        <v>2.5744996070861816</v>
      </c>
      <c r="K649">
        <v>2.5719997882843018</v>
      </c>
      <c r="L649">
        <v>2.5719997882843018</v>
      </c>
      <c r="M649">
        <v>2.5770003795623779</v>
      </c>
      <c r="N649">
        <v>2.5719997882843018</v>
      </c>
      <c r="O649">
        <v>2.5719997882843018</v>
      </c>
      <c r="P649">
        <v>2.5719997882843018</v>
      </c>
      <c r="Q649">
        <v>2.5719997882843018</v>
      </c>
      <c r="R649">
        <v>2.5719997882843018</v>
      </c>
      <c r="S649">
        <v>2.5825002193450928</v>
      </c>
      <c r="T649">
        <v>2.5785002708435059</v>
      </c>
      <c r="U649">
        <v>2.5719997882843018</v>
      </c>
      <c r="V649">
        <v>2.5719997882843018</v>
      </c>
      <c r="W649">
        <v>2.5820002555847168</v>
      </c>
      <c r="X649">
        <v>2.5719997882843018</v>
      </c>
      <c r="Y649"/>
      <c r="Z649">
        <v>2.5719997882843018</v>
      </c>
      <c r="AA649">
        <v>2.5719997882843018</v>
      </c>
      <c r="AB649">
        <v>2.5745003223419189</v>
      </c>
      <c r="AC649">
        <v>2.5820002555847168</v>
      </c>
      <c r="AD649">
        <v>2.5739998817443848</v>
      </c>
      <c r="AE649">
        <v>2.5719997882843018</v>
      </c>
      <c r="AF649">
        <v>2.5769999027252197</v>
      </c>
      <c r="AG649">
        <v>2.5719997882843018</v>
      </c>
      <c r="AH649" s="97"/>
      <c r="AI649" s="72"/>
      <c r="AJ649" s="72"/>
      <c r="AK649" s="72"/>
      <c r="AL649" s="72"/>
      <c r="AM649" s="72"/>
      <c r="AP649" s="102"/>
      <c r="AQ649" s="72"/>
    </row>
    <row r="650" spans="1:43">
      <c r="A650" s="14" t="str">
        <f>'data organization'!S651</f>
        <v>648:18:2.22:HI</v>
      </c>
      <c r="B650">
        <v>2.5420000553131104</v>
      </c>
      <c r="C650">
        <v>2.5420000553131104</v>
      </c>
      <c r="D650">
        <v>2.5420000553131104</v>
      </c>
      <c r="E650">
        <v>2.5420000553131104</v>
      </c>
      <c r="F650">
        <v>2.5420000553131104</v>
      </c>
      <c r="G650">
        <v>2.5420000553131104</v>
      </c>
      <c r="H650">
        <v>2.5420000553131104</v>
      </c>
      <c r="I650">
        <v>2.5420000553131104</v>
      </c>
      <c r="J650">
        <v>2.5420000553131104</v>
      </c>
      <c r="K650">
        <v>2.5420000553131104</v>
      </c>
      <c r="L650">
        <v>2.5420000553131104</v>
      </c>
      <c r="M650">
        <v>2.5420000553131104</v>
      </c>
      <c r="N650">
        <v>2.5420000553131104</v>
      </c>
      <c r="O650">
        <v>2.5420000553131104</v>
      </c>
      <c r="P650">
        <v>2.5420000553131104</v>
      </c>
      <c r="Q650">
        <v>2.5420000553131104</v>
      </c>
      <c r="R650">
        <v>2.5420000553131104</v>
      </c>
      <c r="S650">
        <v>2.5420000553131104</v>
      </c>
      <c r="T650">
        <v>2.5420000553131104</v>
      </c>
      <c r="U650">
        <v>2.5420000553131104</v>
      </c>
      <c r="V650">
        <v>2.5420000553131104</v>
      </c>
      <c r="W650">
        <v>2.5420000553131104</v>
      </c>
      <c r="X650">
        <v>2.5449998378753662</v>
      </c>
      <c r="Y650"/>
      <c r="Z650">
        <v>2.5420000553131104</v>
      </c>
      <c r="AA650">
        <v>2.5420000553131104</v>
      </c>
      <c r="AB650">
        <v>2.5420000553131104</v>
      </c>
      <c r="AC650">
        <v>2.5420000553131104</v>
      </c>
      <c r="AD650">
        <v>2.5420000553131104</v>
      </c>
      <c r="AE650">
        <v>2.5420000553131104</v>
      </c>
      <c r="AF650">
        <v>2.5420000553131104</v>
      </c>
      <c r="AG650">
        <v>2.5420000553131104</v>
      </c>
      <c r="AH650" s="97">
        <f t="shared" si="1162"/>
        <v>2.2199999999999989</v>
      </c>
      <c r="AI650" s="72">
        <f t="shared" ref="AI650" si="1253">STDEV(B650:AG650)</f>
        <v>5.3877685310861623E-4</v>
      </c>
      <c r="AJ650" s="72">
        <f t="shared" si="1157"/>
        <v>2.541288657212875</v>
      </c>
      <c r="AK650" s="72">
        <f t="shared" ref="AK650" si="1254">AVERAGE(B650:AG650)</f>
        <v>2.542096822492538</v>
      </c>
      <c r="AL650" s="72">
        <f t="shared" ref="AL650" si="1255">AK650+1.5*AI650</f>
        <v>2.542904987772201</v>
      </c>
      <c r="AM650" s="72">
        <f>AK650-AK653</f>
        <v>3.7193529067501174E-2</v>
      </c>
      <c r="AP650" s="102">
        <f t="shared" ref="AP650" si="1256">AI650/AK650</f>
        <v>2.1194190887676063E-4</v>
      </c>
      <c r="AQ650" s="72">
        <f t="shared" ref="AQ650" si="1257">MAX(B650:AG652)-MIN(B650:AG652)</f>
        <v>2.9997825622558594E-3</v>
      </c>
    </row>
    <row r="651" spans="1:43">
      <c r="A651" s="14" t="str">
        <f>'data organization'!S652</f>
        <v>649:18:2.22:LO</v>
      </c>
      <c r="B651">
        <v>2.5420000553131104</v>
      </c>
      <c r="C651">
        <v>2.5420000553131104</v>
      </c>
      <c r="D651">
        <v>2.5420000553131104</v>
      </c>
      <c r="E651">
        <v>2.5420000553131104</v>
      </c>
      <c r="F651">
        <v>2.5420000553131104</v>
      </c>
      <c r="G651">
        <v>2.5420000553131104</v>
      </c>
      <c r="H651">
        <v>2.5420000553131104</v>
      </c>
      <c r="I651">
        <v>2.5420000553131104</v>
      </c>
      <c r="J651">
        <v>2.5420000553131104</v>
      </c>
      <c r="K651">
        <v>2.5420000553131104</v>
      </c>
      <c r="L651">
        <v>2.5420000553131104</v>
      </c>
      <c r="M651">
        <v>2.5420000553131104</v>
      </c>
      <c r="N651">
        <v>2.5420000553131104</v>
      </c>
      <c r="O651">
        <v>2.5420000553131104</v>
      </c>
      <c r="P651">
        <v>2.5420000553131104</v>
      </c>
      <c r="Q651">
        <v>2.5420000553131104</v>
      </c>
      <c r="R651">
        <v>2.5420000553131104</v>
      </c>
      <c r="S651">
        <v>2.5420000553131104</v>
      </c>
      <c r="T651">
        <v>2.5420000553131104</v>
      </c>
      <c r="U651">
        <v>2.5420000553131104</v>
      </c>
      <c r="V651">
        <v>2.5420000553131104</v>
      </c>
      <c r="W651">
        <v>2.5420000553131104</v>
      </c>
      <c r="X651">
        <v>2.5449998378753662</v>
      </c>
      <c r="Y651"/>
      <c r="Z651">
        <v>2.5420000553131104</v>
      </c>
      <c r="AA651">
        <v>2.5420000553131104</v>
      </c>
      <c r="AB651">
        <v>2.5420000553131104</v>
      </c>
      <c r="AC651">
        <v>2.5420000553131104</v>
      </c>
      <c r="AD651">
        <v>2.5420000553131104</v>
      </c>
      <c r="AE651">
        <v>2.5420000553131104</v>
      </c>
      <c r="AF651">
        <v>2.5420000553131104</v>
      </c>
      <c r="AG651">
        <v>2.5420000553131104</v>
      </c>
      <c r="AH651" s="97"/>
      <c r="AI651" s="72"/>
      <c r="AJ651" s="72"/>
      <c r="AK651" s="72"/>
      <c r="AL651" s="72"/>
      <c r="AM651" s="72"/>
      <c r="AP651" s="102"/>
      <c r="AQ651" s="72"/>
    </row>
    <row r="652" spans="1:43">
      <c r="A652" s="14" t="str">
        <f>'data organization'!S653</f>
        <v>650:18:2.22:HS</v>
      </c>
      <c r="B652">
        <v>2.5420000553131104</v>
      </c>
      <c r="C652">
        <v>2.5420000553131104</v>
      </c>
      <c r="D652">
        <v>2.5420000553131104</v>
      </c>
      <c r="E652">
        <v>2.5420000553131104</v>
      </c>
      <c r="F652">
        <v>2.5420000553131104</v>
      </c>
      <c r="G652">
        <v>2.5420000553131104</v>
      </c>
      <c r="H652">
        <v>2.5420000553131104</v>
      </c>
      <c r="I652">
        <v>2.5420000553131104</v>
      </c>
      <c r="J652">
        <v>2.5420000553131104</v>
      </c>
      <c r="K652">
        <v>2.5420000553131104</v>
      </c>
      <c r="L652">
        <v>2.5420000553131104</v>
      </c>
      <c r="M652">
        <v>2.5420000553131104</v>
      </c>
      <c r="N652">
        <v>2.5420000553131104</v>
      </c>
      <c r="O652">
        <v>2.5420000553131104</v>
      </c>
      <c r="P652">
        <v>2.5420000553131104</v>
      </c>
      <c r="Q652">
        <v>2.5420000553131104</v>
      </c>
      <c r="R652">
        <v>2.5420000553131104</v>
      </c>
      <c r="S652">
        <v>2.5420000553131104</v>
      </c>
      <c r="T652">
        <v>2.5420000553131104</v>
      </c>
      <c r="U652">
        <v>2.5420000553131104</v>
      </c>
      <c r="V652">
        <v>2.5420000553131104</v>
      </c>
      <c r="W652">
        <v>2.5420000553131104</v>
      </c>
      <c r="X652">
        <v>2.5449998378753662</v>
      </c>
      <c r="Y652"/>
      <c r="Z652">
        <v>2.5420000553131104</v>
      </c>
      <c r="AA652">
        <v>2.5420000553131104</v>
      </c>
      <c r="AB652">
        <v>2.5420000553131104</v>
      </c>
      <c r="AC652">
        <v>2.5420000553131104</v>
      </c>
      <c r="AD652">
        <v>2.5420000553131104</v>
      </c>
      <c r="AE652">
        <v>2.5420000553131104</v>
      </c>
      <c r="AF652">
        <v>2.5420000553131104</v>
      </c>
      <c r="AG652">
        <v>2.5420000553131104</v>
      </c>
      <c r="AH652" s="97"/>
      <c r="AI652" s="72"/>
      <c r="AJ652" s="72"/>
      <c r="AK652" s="72"/>
      <c r="AL652" s="72"/>
      <c r="AM652" s="72"/>
      <c r="AP652" s="102"/>
      <c r="AQ652" s="72"/>
    </row>
    <row r="653" spans="1:43">
      <c r="A653" s="14" t="str">
        <f>'data organization'!S654</f>
        <v>651:18:2.2:HI</v>
      </c>
      <c r="B653">
        <v>2.5019998550415039</v>
      </c>
      <c r="C653">
        <v>2.5019998550415039</v>
      </c>
      <c r="D653">
        <v>2.5019998550415039</v>
      </c>
      <c r="E653">
        <v>2.512000560760498</v>
      </c>
      <c r="F653">
        <v>2.5019998550415039</v>
      </c>
      <c r="G653">
        <v>2.5019998550415039</v>
      </c>
      <c r="H653">
        <v>2.503000020980835</v>
      </c>
      <c r="I653">
        <v>2.5019998550415039</v>
      </c>
      <c r="J653">
        <v>2.512000560760498</v>
      </c>
      <c r="K653">
        <v>2.5019998550415039</v>
      </c>
      <c r="L653">
        <v>2.512000560760498</v>
      </c>
      <c r="M653">
        <v>2.512000560760498</v>
      </c>
      <c r="N653">
        <v>2.5019998550415039</v>
      </c>
      <c r="O653">
        <v>2.5019998550415039</v>
      </c>
      <c r="P653">
        <v>2.5019998550415039</v>
      </c>
      <c r="Q653">
        <v>2.5019998550415039</v>
      </c>
      <c r="R653">
        <v>2.5019998550415039</v>
      </c>
      <c r="S653">
        <v>2.5049996376037598</v>
      </c>
      <c r="T653">
        <v>2.5019998550415039</v>
      </c>
      <c r="U653">
        <v>2.5019998550415039</v>
      </c>
      <c r="V653">
        <v>2.5019998550415039</v>
      </c>
      <c r="W653">
        <v>2.512000560760498</v>
      </c>
      <c r="X653">
        <v>2.5019998550415039</v>
      </c>
      <c r="Y653"/>
      <c r="Z653">
        <v>2.50350022315979</v>
      </c>
      <c r="AA653">
        <v>2.5044999122619629</v>
      </c>
      <c r="AB653">
        <v>2.5115008354187012</v>
      </c>
      <c r="AC653">
        <v>2.512000560760498</v>
      </c>
      <c r="AD653">
        <v>2.512000560760498</v>
      </c>
      <c r="AE653">
        <v>2.5019998550415039</v>
      </c>
      <c r="AF653">
        <v>2.504500150680542</v>
      </c>
      <c r="AG653">
        <v>2.5019998550415039</v>
      </c>
      <c r="AH653" s="97">
        <f t="shared" si="1162"/>
        <v>2.1999999999999988</v>
      </c>
      <c r="AI653" s="72">
        <f t="shared" ref="AI653" si="1258">STDEV(B653:AG653)</f>
        <v>4.296474293428324E-3</v>
      </c>
      <c r="AJ653" s="72">
        <f t="shared" si="1157"/>
        <v>2.4984585819848943</v>
      </c>
      <c r="AK653" s="72">
        <f t="shared" ref="AK653" si="1259">AVERAGE(B653:AG653)</f>
        <v>2.5049032934250368</v>
      </c>
      <c r="AL653" s="72">
        <f t="shared" ref="AL653" si="1260">AK653+1.5*AI653</f>
        <v>2.5113480048651793</v>
      </c>
      <c r="AM653" s="72">
        <f>AK653-AK656</f>
        <v>3.4177695551226073E-2</v>
      </c>
      <c r="AP653" s="102">
        <f t="shared" ref="AP653" si="1261">AI653/AK653</f>
        <v>1.7152256155780023E-3</v>
      </c>
      <c r="AQ653" s="72">
        <f t="shared" ref="AQ653" si="1262">MAX(B653:AG655)-MIN(B653:AG655)</f>
        <v>1.0000705718994141E-2</v>
      </c>
    </row>
    <row r="654" spans="1:43">
      <c r="A654" s="14" t="str">
        <f>'data organization'!S655</f>
        <v>652:18:2.2:LO</v>
      </c>
      <c r="B654">
        <v>2.5019998550415039</v>
      </c>
      <c r="C654">
        <v>2.5019998550415039</v>
      </c>
      <c r="D654">
        <v>2.5019998550415039</v>
      </c>
      <c r="E654">
        <v>2.512000560760498</v>
      </c>
      <c r="F654">
        <v>2.5019998550415039</v>
      </c>
      <c r="G654">
        <v>2.5019998550415039</v>
      </c>
      <c r="H654">
        <v>2.503000020980835</v>
      </c>
      <c r="I654">
        <v>2.5019998550415039</v>
      </c>
      <c r="J654">
        <v>2.512000560760498</v>
      </c>
      <c r="K654">
        <v>2.5019998550415039</v>
      </c>
      <c r="L654">
        <v>2.512000560760498</v>
      </c>
      <c r="M654">
        <v>2.512000560760498</v>
      </c>
      <c r="N654">
        <v>2.5019998550415039</v>
      </c>
      <c r="O654">
        <v>2.5019998550415039</v>
      </c>
      <c r="P654">
        <v>2.5019998550415039</v>
      </c>
      <c r="Q654">
        <v>2.5019998550415039</v>
      </c>
      <c r="R654">
        <v>2.5019998550415039</v>
      </c>
      <c r="S654">
        <v>2.5049996376037598</v>
      </c>
      <c r="T654">
        <v>2.5019998550415039</v>
      </c>
      <c r="U654">
        <v>2.5019998550415039</v>
      </c>
      <c r="V654">
        <v>2.5019998550415039</v>
      </c>
      <c r="W654">
        <v>2.512000560760498</v>
      </c>
      <c r="X654">
        <v>2.5019998550415039</v>
      </c>
      <c r="Y654"/>
      <c r="Z654">
        <v>2.50350022315979</v>
      </c>
      <c r="AA654">
        <v>2.5044999122619629</v>
      </c>
      <c r="AB654">
        <v>2.5115008354187012</v>
      </c>
      <c r="AC654">
        <v>2.512000560760498</v>
      </c>
      <c r="AD654">
        <v>2.512000560760498</v>
      </c>
      <c r="AE654">
        <v>2.5019998550415039</v>
      </c>
      <c r="AF654">
        <v>2.504500150680542</v>
      </c>
      <c r="AG654">
        <v>2.5019998550415039</v>
      </c>
      <c r="AH654" s="97"/>
      <c r="AI654" s="72"/>
      <c r="AJ654" s="72"/>
      <c r="AK654" s="72"/>
      <c r="AL654" s="72"/>
      <c r="AM654" s="72"/>
      <c r="AP654" s="102"/>
      <c r="AQ654" s="72"/>
    </row>
    <row r="655" spans="1:43">
      <c r="A655" s="14" t="str">
        <f>'data organization'!S656</f>
        <v>653:18:2.2:HS</v>
      </c>
      <c r="B655">
        <v>2.5019998550415039</v>
      </c>
      <c r="C655">
        <v>2.5019998550415039</v>
      </c>
      <c r="D655">
        <v>2.5019998550415039</v>
      </c>
      <c r="E655">
        <v>2.512000560760498</v>
      </c>
      <c r="F655">
        <v>2.5019998550415039</v>
      </c>
      <c r="G655">
        <v>2.5019998550415039</v>
      </c>
      <c r="H655">
        <v>2.503000020980835</v>
      </c>
      <c r="I655">
        <v>2.5019998550415039</v>
      </c>
      <c r="J655">
        <v>2.512000560760498</v>
      </c>
      <c r="K655">
        <v>2.5019998550415039</v>
      </c>
      <c r="L655">
        <v>2.512000560760498</v>
      </c>
      <c r="M655">
        <v>2.512000560760498</v>
      </c>
      <c r="N655">
        <v>2.5019998550415039</v>
      </c>
      <c r="O655">
        <v>2.5019998550415039</v>
      </c>
      <c r="P655">
        <v>2.5019998550415039</v>
      </c>
      <c r="Q655">
        <v>2.5019998550415039</v>
      </c>
      <c r="R655">
        <v>2.5019998550415039</v>
      </c>
      <c r="S655">
        <v>2.5049996376037598</v>
      </c>
      <c r="T655">
        <v>2.5019998550415039</v>
      </c>
      <c r="U655">
        <v>2.5019998550415039</v>
      </c>
      <c r="V655">
        <v>2.5019998550415039</v>
      </c>
      <c r="W655">
        <v>2.512000560760498</v>
      </c>
      <c r="X655">
        <v>2.5019998550415039</v>
      </c>
      <c r="Y655"/>
      <c r="Z655">
        <v>2.50350022315979</v>
      </c>
      <c r="AA655">
        <v>2.5044999122619629</v>
      </c>
      <c r="AB655">
        <v>2.5115008354187012</v>
      </c>
      <c r="AC655">
        <v>2.512000560760498</v>
      </c>
      <c r="AD655">
        <v>2.512000560760498</v>
      </c>
      <c r="AE655">
        <v>2.5019998550415039</v>
      </c>
      <c r="AF655">
        <v>2.504500150680542</v>
      </c>
      <c r="AG655">
        <v>2.5019998550415039</v>
      </c>
      <c r="AH655" s="97"/>
      <c r="AI655" s="72"/>
      <c r="AJ655" s="72"/>
      <c r="AK655" s="72"/>
      <c r="AL655" s="72"/>
      <c r="AM655" s="72"/>
      <c r="AP655" s="102"/>
      <c r="AQ655" s="72"/>
    </row>
    <row r="656" spans="1:43">
      <c r="A656" s="14" t="str">
        <f>'data organization'!S657</f>
        <v>654:18:2.18:HI</v>
      </c>
      <c r="B656">
        <v>2.4719998836517334</v>
      </c>
      <c r="C656">
        <v>2.4719998836517334</v>
      </c>
      <c r="D656">
        <v>2.4719998836517334</v>
      </c>
      <c r="E656">
        <v>2.4719998836517334</v>
      </c>
      <c r="F656">
        <v>2.4719998836517334</v>
      </c>
      <c r="G656">
        <v>2.4719998836517334</v>
      </c>
      <c r="H656">
        <v>2.4719998836517334</v>
      </c>
      <c r="I656">
        <v>2.4719998836517334</v>
      </c>
      <c r="J656">
        <v>2.4719998836517334</v>
      </c>
      <c r="K656">
        <v>2.4719998836517334</v>
      </c>
      <c r="L656">
        <v>2.4719998836517334</v>
      </c>
      <c r="M656">
        <v>2.4719998836517334</v>
      </c>
      <c r="N656">
        <v>2.4719998836517334</v>
      </c>
      <c r="O656">
        <v>2.4719998836517334</v>
      </c>
      <c r="P656">
        <v>2.4719998836517334</v>
      </c>
      <c r="Q656">
        <v>2.4694995880126953</v>
      </c>
      <c r="R656">
        <v>2.4639995098114014</v>
      </c>
      <c r="S656">
        <v>2.4644997119903564</v>
      </c>
      <c r="T656">
        <v>2.4639992713928223</v>
      </c>
      <c r="U656">
        <v>2.4719998836517334</v>
      </c>
      <c r="V656">
        <v>2.4719998836517334</v>
      </c>
      <c r="W656">
        <v>2.4719998836517334</v>
      </c>
      <c r="X656">
        <v>2.4659991264343262</v>
      </c>
      <c r="Y656"/>
      <c r="Z656">
        <v>2.4719998836517334</v>
      </c>
      <c r="AA656">
        <v>2.4719998836517334</v>
      </c>
      <c r="AB656">
        <v>2.4719998836517334</v>
      </c>
      <c r="AC656">
        <v>2.4719998836517334</v>
      </c>
      <c r="AD656">
        <v>2.4719998836517334</v>
      </c>
      <c r="AE656">
        <v>2.4719998836517334</v>
      </c>
      <c r="AF656">
        <v>2.4719998836517334</v>
      </c>
      <c r="AG656">
        <v>2.4644992351531982</v>
      </c>
      <c r="AH656" s="97">
        <f t="shared" si="1162"/>
        <v>2.1799999999999988</v>
      </c>
      <c r="AI656" s="72">
        <f t="shared" ref="AI656" si="1263">STDEV(B656:AG656)</f>
        <v>2.7835871033480989E-3</v>
      </c>
      <c r="AJ656" s="72">
        <f t="shared" si="1157"/>
        <v>2.4665502172187885</v>
      </c>
      <c r="AK656" s="72">
        <f t="shared" ref="AK656" si="1264">AVERAGE(B656:AG656)</f>
        <v>2.4707255978738107</v>
      </c>
      <c r="AL656" s="72">
        <f t="shared" ref="AL656" si="1265">AK656+1.5*AI656</f>
        <v>2.474900978528833</v>
      </c>
      <c r="AM656" s="72">
        <f>AK656-AK659</f>
        <v>3.9064599621680518E-2</v>
      </c>
      <c r="AP656" s="102">
        <f t="shared" ref="AP656" si="1266">AI656/AK656</f>
        <v>1.1266273785091804E-3</v>
      </c>
      <c r="AQ656" s="72">
        <f t="shared" ref="AQ656" si="1267">MAX(B656:AG658)-MIN(B656:AG658)</f>
        <v>8.0006122589111328E-3</v>
      </c>
    </row>
    <row r="657" spans="1:43">
      <c r="A657" s="14" t="str">
        <f>'data organization'!S658</f>
        <v>655:18:2.18:LO</v>
      </c>
      <c r="B657">
        <v>2.4719998836517334</v>
      </c>
      <c r="C657">
        <v>2.4719998836517334</v>
      </c>
      <c r="D657">
        <v>2.4719998836517334</v>
      </c>
      <c r="E657">
        <v>2.4719998836517334</v>
      </c>
      <c r="F657">
        <v>2.4719998836517334</v>
      </c>
      <c r="G657">
        <v>2.4719998836517334</v>
      </c>
      <c r="H657">
        <v>2.4719998836517334</v>
      </c>
      <c r="I657">
        <v>2.4719998836517334</v>
      </c>
      <c r="J657">
        <v>2.4719998836517334</v>
      </c>
      <c r="K657">
        <v>2.4719998836517334</v>
      </c>
      <c r="L657">
        <v>2.4719998836517334</v>
      </c>
      <c r="M657">
        <v>2.4719998836517334</v>
      </c>
      <c r="N657">
        <v>2.4719998836517334</v>
      </c>
      <c r="O657">
        <v>2.4719998836517334</v>
      </c>
      <c r="P657">
        <v>2.4719998836517334</v>
      </c>
      <c r="Q657">
        <v>2.4694995880126953</v>
      </c>
      <c r="R657">
        <v>2.4639995098114014</v>
      </c>
      <c r="S657">
        <v>2.4644997119903564</v>
      </c>
      <c r="T657">
        <v>2.4639992713928223</v>
      </c>
      <c r="U657">
        <v>2.4719998836517334</v>
      </c>
      <c r="V657">
        <v>2.4719998836517334</v>
      </c>
      <c r="W657">
        <v>2.4719998836517334</v>
      </c>
      <c r="X657">
        <v>2.4659991264343262</v>
      </c>
      <c r="Y657"/>
      <c r="Z657">
        <v>2.4719998836517334</v>
      </c>
      <c r="AA657">
        <v>2.4719998836517334</v>
      </c>
      <c r="AB657">
        <v>2.4719998836517334</v>
      </c>
      <c r="AC657">
        <v>2.4719998836517334</v>
      </c>
      <c r="AD657">
        <v>2.4719998836517334</v>
      </c>
      <c r="AE657">
        <v>2.4719998836517334</v>
      </c>
      <c r="AF657">
        <v>2.4719998836517334</v>
      </c>
      <c r="AG657">
        <v>2.4644992351531982</v>
      </c>
      <c r="AH657" s="97"/>
      <c r="AI657" s="72"/>
      <c r="AJ657" s="72"/>
      <c r="AK657" s="72"/>
      <c r="AL657" s="72"/>
      <c r="AM657" s="72"/>
      <c r="AP657" s="102"/>
      <c r="AQ657" s="72"/>
    </row>
    <row r="658" spans="1:43">
      <c r="A658" s="14" t="str">
        <f>'data organization'!S659</f>
        <v>656:18:2.18:HS</v>
      </c>
      <c r="B658">
        <v>2.4719998836517334</v>
      </c>
      <c r="C658">
        <v>2.4719998836517334</v>
      </c>
      <c r="D658">
        <v>2.4719998836517334</v>
      </c>
      <c r="E658">
        <v>2.4719998836517334</v>
      </c>
      <c r="F658">
        <v>2.4719998836517334</v>
      </c>
      <c r="G658">
        <v>2.4719998836517334</v>
      </c>
      <c r="H658">
        <v>2.4719998836517334</v>
      </c>
      <c r="I658">
        <v>2.4719998836517334</v>
      </c>
      <c r="J658">
        <v>2.4719998836517334</v>
      </c>
      <c r="K658">
        <v>2.4719998836517334</v>
      </c>
      <c r="L658">
        <v>2.4719998836517334</v>
      </c>
      <c r="M658">
        <v>2.4719998836517334</v>
      </c>
      <c r="N658">
        <v>2.4719998836517334</v>
      </c>
      <c r="O658">
        <v>2.4719998836517334</v>
      </c>
      <c r="P658">
        <v>2.4719998836517334</v>
      </c>
      <c r="Q658">
        <v>2.4694995880126953</v>
      </c>
      <c r="R658">
        <v>2.4639995098114014</v>
      </c>
      <c r="S658">
        <v>2.4644997119903564</v>
      </c>
      <c r="T658">
        <v>2.4639992713928223</v>
      </c>
      <c r="U658">
        <v>2.4719998836517334</v>
      </c>
      <c r="V658">
        <v>2.4719998836517334</v>
      </c>
      <c r="W658">
        <v>2.4719998836517334</v>
      </c>
      <c r="X658">
        <v>2.4659991264343262</v>
      </c>
      <c r="Y658"/>
      <c r="Z658">
        <v>2.4719998836517334</v>
      </c>
      <c r="AA658">
        <v>2.4719998836517334</v>
      </c>
      <c r="AB658">
        <v>2.4719998836517334</v>
      </c>
      <c r="AC658">
        <v>2.4719998836517334</v>
      </c>
      <c r="AD658">
        <v>2.4719998836517334</v>
      </c>
      <c r="AE658">
        <v>2.4719998836517334</v>
      </c>
      <c r="AF658">
        <v>2.4719998836517334</v>
      </c>
      <c r="AG658">
        <v>2.4644992351531982</v>
      </c>
      <c r="AH658" s="97"/>
      <c r="AI658" s="72"/>
      <c r="AJ658" s="72"/>
      <c r="AK658" s="72"/>
      <c r="AL658" s="72"/>
      <c r="AM658" s="72"/>
      <c r="AP658" s="102"/>
      <c r="AQ658" s="72"/>
    </row>
    <row r="659" spans="1:43">
      <c r="A659" s="14" t="str">
        <f>'data organization'!S660</f>
        <v>657:18:2.16:HI</v>
      </c>
      <c r="B659">
        <v>2.431999683380127</v>
      </c>
      <c r="C659">
        <v>2.431999683380127</v>
      </c>
      <c r="D659">
        <v>2.431999683380127</v>
      </c>
      <c r="E659">
        <v>2.431999683380127</v>
      </c>
      <c r="F659">
        <v>2.431999683380127</v>
      </c>
      <c r="G659">
        <v>2.431999683380127</v>
      </c>
      <c r="H659">
        <v>2.431999683380127</v>
      </c>
      <c r="I659">
        <v>2.431999683380127</v>
      </c>
      <c r="J659">
        <v>2.431999683380127</v>
      </c>
      <c r="K659">
        <v>2.431999683380127</v>
      </c>
      <c r="L659">
        <v>2.431999683380127</v>
      </c>
      <c r="M659">
        <v>2.431999683380127</v>
      </c>
      <c r="N659">
        <v>2.431999683380127</v>
      </c>
      <c r="O659">
        <v>2.431999683380127</v>
      </c>
      <c r="P659">
        <v>2.431999683380127</v>
      </c>
      <c r="Q659">
        <v>2.431999683380127</v>
      </c>
      <c r="R659">
        <v>2.431999683380127</v>
      </c>
      <c r="S659">
        <v>2.431999683380127</v>
      </c>
      <c r="T659">
        <v>2.431499719619751</v>
      </c>
      <c r="U659">
        <v>2.431999683380127</v>
      </c>
      <c r="V659">
        <v>2.431999683380127</v>
      </c>
      <c r="W659">
        <v>2.431999683380127</v>
      </c>
      <c r="X659">
        <v>2.4220004081726074</v>
      </c>
      <c r="Y659"/>
      <c r="Z659">
        <v>2.431999683380127</v>
      </c>
      <c r="AA659">
        <v>2.431999683380127</v>
      </c>
      <c r="AB659">
        <v>2.431999683380127</v>
      </c>
      <c r="AC659">
        <v>2.431999683380127</v>
      </c>
      <c r="AD659">
        <v>2.431999683380127</v>
      </c>
      <c r="AE659">
        <v>2.431999683380127</v>
      </c>
      <c r="AF659">
        <v>2.431999683380127</v>
      </c>
      <c r="AG659">
        <v>2.431999683380127</v>
      </c>
      <c r="AH659" s="97">
        <f t="shared" si="1162"/>
        <v>2.1599999999999988</v>
      </c>
      <c r="AI659" s="72">
        <f t="shared" ref="AI659" si="1268">STDEV(B659:AG659)</f>
        <v>1.7951743865494438E-3</v>
      </c>
      <c r="AJ659" s="72">
        <f t="shared" ref="AJ659:AJ722" si="1269">AK659-1.5*AI659</f>
        <v>2.428968236672306</v>
      </c>
      <c r="AK659" s="72">
        <f t="shared" ref="AK659" si="1270">AVERAGE(B659:AG659)</f>
        <v>2.4316609982521302</v>
      </c>
      <c r="AL659" s="72">
        <f t="shared" ref="AL659" si="1271">AK659+1.5*AI659</f>
        <v>2.4343537598319545</v>
      </c>
      <c r="AM659" s="72">
        <f>AK659-AK662</f>
        <v>3.8903397898520264E-2</v>
      </c>
      <c r="AP659" s="102">
        <f t="shared" ref="AP659" si="1272">AI659/AK659</f>
        <v>7.3825026919451735E-4</v>
      </c>
      <c r="AQ659" s="72">
        <f t="shared" ref="AQ659" si="1273">MAX(B659:AG661)-MIN(B659:AG661)</f>
        <v>9.9992752075195313E-3</v>
      </c>
    </row>
    <row r="660" spans="1:43">
      <c r="A660" s="14" t="str">
        <f>'data organization'!S661</f>
        <v>658:18:2.16:LO</v>
      </c>
      <c r="B660">
        <v>2.431999683380127</v>
      </c>
      <c r="C660">
        <v>2.431999683380127</v>
      </c>
      <c r="D660">
        <v>2.431999683380127</v>
      </c>
      <c r="E660">
        <v>2.431999683380127</v>
      </c>
      <c r="F660">
        <v>2.431999683380127</v>
      </c>
      <c r="G660">
        <v>2.431999683380127</v>
      </c>
      <c r="H660">
        <v>2.431999683380127</v>
      </c>
      <c r="I660">
        <v>2.431999683380127</v>
      </c>
      <c r="J660">
        <v>2.431999683380127</v>
      </c>
      <c r="K660">
        <v>2.431999683380127</v>
      </c>
      <c r="L660">
        <v>2.431999683380127</v>
      </c>
      <c r="M660">
        <v>2.431999683380127</v>
      </c>
      <c r="N660">
        <v>2.431999683380127</v>
      </c>
      <c r="O660">
        <v>2.431999683380127</v>
      </c>
      <c r="P660">
        <v>2.431999683380127</v>
      </c>
      <c r="Q660">
        <v>2.431999683380127</v>
      </c>
      <c r="R660">
        <v>2.431999683380127</v>
      </c>
      <c r="S660">
        <v>2.431999683380127</v>
      </c>
      <c r="T660">
        <v>2.431499719619751</v>
      </c>
      <c r="U660">
        <v>2.431999683380127</v>
      </c>
      <c r="V660">
        <v>2.431999683380127</v>
      </c>
      <c r="W660">
        <v>2.431999683380127</v>
      </c>
      <c r="X660">
        <v>2.4220004081726074</v>
      </c>
      <c r="Y660"/>
      <c r="Z660">
        <v>2.431999683380127</v>
      </c>
      <c r="AA660">
        <v>2.431999683380127</v>
      </c>
      <c r="AB660">
        <v>2.431999683380127</v>
      </c>
      <c r="AC660">
        <v>2.431999683380127</v>
      </c>
      <c r="AD660">
        <v>2.431999683380127</v>
      </c>
      <c r="AE660">
        <v>2.431999683380127</v>
      </c>
      <c r="AF660">
        <v>2.431999683380127</v>
      </c>
      <c r="AG660">
        <v>2.431999683380127</v>
      </c>
      <c r="AH660" s="97"/>
      <c r="AI660" s="72"/>
      <c r="AJ660" s="72"/>
      <c r="AK660" s="72"/>
      <c r="AL660" s="72"/>
      <c r="AM660" s="72"/>
      <c r="AP660" s="102"/>
      <c r="AQ660" s="72"/>
    </row>
    <row r="661" spans="1:43">
      <c r="A661" s="14" t="str">
        <f>'data organization'!S662</f>
        <v>659:18:2.16:HS</v>
      </c>
      <c r="B661">
        <v>2.431999683380127</v>
      </c>
      <c r="C661">
        <v>2.431999683380127</v>
      </c>
      <c r="D661">
        <v>2.431999683380127</v>
      </c>
      <c r="E661">
        <v>2.431999683380127</v>
      </c>
      <c r="F661">
        <v>2.431999683380127</v>
      </c>
      <c r="G661">
        <v>2.431999683380127</v>
      </c>
      <c r="H661">
        <v>2.431999683380127</v>
      </c>
      <c r="I661">
        <v>2.431999683380127</v>
      </c>
      <c r="J661">
        <v>2.431999683380127</v>
      </c>
      <c r="K661">
        <v>2.431999683380127</v>
      </c>
      <c r="L661">
        <v>2.431999683380127</v>
      </c>
      <c r="M661">
        <v>2.431999683380127</v>
      </c>
      <c r="N661">
        <v>2.431999683380127</v>
      </c>
      <c r="O661">
        <v>2.431999683380127</v>
      </c>
      <c r="P661">
        <v>2.431999683380127</v>
      </c>
      <c r="Q661">
        <v>2.431999683380127</v>
      </c>
      <c r="R661">
        <v>2.431999683380127</v>
      </c>
      <c r="S661">
        <v>2.431999683380127</v>
      </c>
      <c r="T661">
        <v>2.431499719619751</v>
      </c>
      <c r="U661">
        <v>2.431999683380127</v>
      </c>
      <c r="V661">
        <v>2.431999683380127</v>
      </c>
      <c r="W661">
        <v>2.431999683380127</v>
      </c>
      <c r="X661">
        <v>2.4220004081726074</v>
      </c>
      <c r="Y661"/>
      <c r="Z661">
        <v>2.431999683380127</v>
      </c>
      <c r="AA661">
        <v>2.431999683380127</v>
      </c>
      <c r="AB661">
        <v>2.431999683380127</v>
      </c>
      <c r="AC661">
        <v>2.431999683380127</v>
      </c>
      <c r="AD661">
        <v>2.431999683380127</v>
      </c>
      <c r="AE661">
        <v>2.431999683380127</v>
      </c>
      <c r="AF661">
        <v>2.431999683380127</v>
      </c>
      <c r="AG661">
        <v>2.431999683380127</v>
      </c>
      <c r="AH661" s="97"/>
      <c r="AI661" s="72"/>
      <c r="AJ661" s="72"/>
      <c r="AK661" s="72"/>
      <c r="AL661" s="72"/>
      <c r="AM661" s="72"/>
      <c r="AP661" s="102"/>
      <c r="AQ661" s="72"/>
    </row>
    <row r="662" spans="1:43">
      <c r="A662" s="14" t="str">
        <f>'data organization'!S663</f>
        <v>660:18:2.14:HI</v>
      </c>
      <c r="B662">
        <v>2.3919994831085205</v>
      </c>
      <c r="C662">
        <v>2.3919994831085205</v>
      </c>
      <c r="D662">
        <v>2.3919994831085205</v>
      </c>
      <c r="E662">
        <v>2.3919994831085205</v>
      </c>
      <c r="F662">
        <v>2.3919994831085205</v>
      </c>
      <c r="G662">
        <v>2.3919994831085205</v>
      </c>
      <c r="H662">
        <v>2.3919994831085205</v>
      </c>
      <c r="I662">
        <v>2.3919994831085205</v>
      </c>
      <c r="J662">
        <v>2.3919994831085205</v>
      </c>
      <c r="K662">
        <v>2.3919994831085205</v>
      </c>
      <c r="L662">
        <v>2.3919994831085205</v>
      </c>
      <c r="M662">
        <v>2.3919994831085205</v>
      </c>
      <c r="N662">
        <v>2.3919994831085205</v>
      </c>
      <c r="O662">
        <v>2.3919994831085205</v>
      </c>
      <c r="P662">
        <v>2.3919994831085205</v>
      </c>
      <c r="Q662">
        <v>2.3919994831085205</v>
      </c>
      <c r="R662">
        <v>2.3919994831085205</v>
      </c>
      <c r="S662">
        <v>2.3939995765686035</v>
      </c>
      <c r="T662">
        <v>2.3959994316101074</v>
      </c>
      <c r="U662">
        <v>2.3919994831085205</v>
      </c>
      <c r="V662">
        <v>2.3919994831085205</v>
      </c>
      <c r="W662">
        <v>2.3995003700256348</v>
      </c>
      <c r="X662">
        <v>2.3919994831085205</v>
      </c>
      <c r="Y662"/>
      <c r="Z662">
        <v>2.3919994831085205</v>
      </c>
      <c r="AA662">
        <v>2.3919994831085205</v>
      </c>
      <c r="AB662">
        <v>2.3919994831085205</v>
      </c>
      <c r="AC662">
        <v>2.4020001888275146</v>
      </c>
      <c r="AD662">
        <v>2.3919994831085205</v>
      </c>
      <c r="AE662">
        <v>2.3919994831085205</v>
      </c>
      <c r="AF662">
        <v>2.3919994831085205</v>
      </c>
      <c r="AG662">
        <v>2.3919994831085205</v>
      </c>
      <c r="AH662" s="97">
        <f t="shared" ref="AH662:AH725" si="1274">AH659-0.02</f>
        <v>2.1399999999999988</v>
      </c>
      <c r="AI662" s="72">
        <f t="shared" ref="AI662" si="1275">STDEV(B662:AG662)</f>
        <v>2.2982630166374311E-3</v>
      </c>
      <c r="AJ662" s="72">
        <f t="shared" si="1269"/>
        <v>2.3893102058286537</v>
      </c>
      <c r="AK662" s="72">
        <f t="shared" ref="AK662" si="1276">AVERAGE(B662:AG662)</f>
        <v>2.39275760035361</v>
      </c>
      <c r="AL662" s="72">
        <f t="shared" ref="AL662" si="1277">AK662+1.5*AI662</f>
        <v>2.3962049948785662</v>
      </c>
      <c r="AM662" s="72">
        <f>AK662-AK665</f>
        <v>3.4370622327250633E-2</v>
      </c>
      <c r="AP662" s="102">
        <f t="shared" ref="AP662" si="1278">AI662/AK662</f>
        <v>9.6050808335026744E-4</v>
      </c>
      <c r="AQ662" s="72">
        <f t="shared" ref="AQ662" si="1279">MAX(B662:AG664)-MIN(B662:AG664)</f>
        <v>1.0000705718994141E-2</v>
      </c>
    </row>
    <row r="663" spans="1:43">
      <c r="A663" s="14" t="str">
        <f>'data organization'!S664</f>
        <v>661:18:2.14:LO</v>
      </c>
      <c r="B663">
        <v>2.3919994831085205</v>
      </c>
      <c r="C663">
        <v>2.3919994831085205</v>
      </c>
      <c r="D663">
        <v>2.3919994831085205</v>
      </c>
      <c r="E663">
        <v>2.3919994831085205</v>
      </c>
      <c r="F663">
        <v>2.3919994831085205</v>
      </c>
      <c r="G663">
        <v>2.3919994831085205</v>
      </c>
      <c r="H663">
        <v>2.3919994831085205</v>
      </c>
      <c r="I663">
        <v>2.3919994831085205</v>
      </c>
      <c r="J663">
        <v>2.3919994831085205</v>
      </c>
      <c r="K663">
        <v>2.3919994831085205</v>
      </c>
      <c r="L663">
        <v>2.3919994831085205</v>
      </c>
      <c r="M663">
        <v>2.3919994831085205</v>
      </c>
      <c r="N663">
        <v>2.3919994831085205</v>
      </c>
      <c r="O663">
        <v>2.3919994831085205</v>
      </c>
      <c r="P663">
        <v>2.3919994831085205</v>
      </c>
      <c r="Q663">
        <v>2.3919994831085205</v>
      </c>
      <c r="R663">
        <v>2.3919994831085205</v>
      </c>
      <c r="S663">
        <v>2.3939995765686035</v>
      </c>
      <c r="T663">
        <v>2.3959994316101074</v>
      </c>
      <c r="U663">
        <v>2.3919994831085205</v>
      </c>
      <c r="V663">
        <v>2.3919994831085205</v>
      </c>
      <c r="W663">
        <v>2.3995003700256348</v>
      </c>
      <c r="X663">
        <v>2.3919994831085205</v>
      </c>
      <c r="Y663"/>
      <c r="Z663">
        <v>2.3919994831085205</v>
      </c>
      <c r="AA663">
        <v>2.3919994831085205</v>
      </c>
      <c r="AB663">
        <v>2.3919994831085205</v>
      </c>
      <c r="AC663">
        <v>2.4020001888275146</v>
      </c>
      <c r="AD663">
        <v>2.3919994831085205</v>
      </c>
      <c r="AE663">
        <v>2.3919994831085205</v>
      </c>
      <c r="AF663">
        <v>2.3919994831085205</v>
      </c>
      <c r="AG663">
        <v>2.3919994831085205</v>
      </c>
      <c r="AH663" s="97"/>
      <c r="AI663" s="72"/>
      <c r="AJ663" s="72"/>
      <c r="AK663" s="72"/>
      <c r="AL663" s="72"/>
      <c r="AM663" s="72"/>
      <c r="AP663" s="102"/>
      <c r="AQ663" s="72"/>
    </row>
    <row r="664" spans="1:43">
      <c r="A664" s="14" t="str">
        <f>'data organization'!S665</f>
        <v>662:18:2.14:HS</v>
      </c>
      <c r="B664">
        <v>2.3919994831085205</v>
      </c>
      <c r="C664">
        <v>2.3919994831085205</v>
      </c>
      <c r="D664">
        <v>2.3919994831085205</v>
      </c>
      <c r="E664">
        <v>2.3919994831085205</v>
      </c>
      <c r="F664">
        <v>2.3919994831085205</v>
      </c>
      <c r="G664">
        <v>2.3919994831085205</v>
      </c>
      <c r="H664">
        <v>2.3919994831085205</v>
      </c>
      <c r="I664">
        <v>2.3919994831085205</v>
      </c>
      <c r="J664">
        <v>2.3919994831085205</v>
      </c>
      <c r="K664">
        <v>2.3919994831085205</v>
      </c>
      <c r="L664">
        <v>2.3919994831085205</v>
      </c>
      <c r="M664">
        <v>2.3919994831085205</v>
      </c>
      <c r="N664">
        <v>2.3919994831085205</v>
      </c>
      <c r="O664">
        <v>2.3919994831085205</v>
      </c>
      <c r="P664">
        <v>2.3919994831085205</v>
      </c>
      <c r="Q664">
        <v>2.3919994831085205</v>
      </c>
      <c r="R664">
        <v>2.3919994831085205</v>
      </c>
      <c r="S664">
        <v>2.3939995765686035</v>
      </c>
      <c r="T664">
        <v>2.3959994316101074</v>
      </c>
      <c r="U664">
        <v>2.3919994831085205</v>
      </c>
      <c r="V664">
        <v>2.3919994831085205</v>
      </c>
      <c r="W664">
        <v>2.3995003700256348</v>
      </c>
      <c r="X664">
        <v>2.3919994831085205</v>
      </c>
      <c r="Y664"/>
      <c r="Z664">
        <v>2.3919994831085205</v>
      </c>
      <c r="AA664">
        <v>2.3919994831085205</v>
      </c>
      <c r="AB664">
        <v>2.3919994831085205</v>
      </c>
      <c r="AC664">
        <v>2.4020001888275146</v>
      </c>
      <c r="AD664">
        <v>2.3919994831085205</v>
      </c>
      <c r="AE664">
        <v>2.3919994831085205</v>
      </c>
      <c r="AF664">
        <v>2.3919994831085205</v>
      </c>
      <c r="AG664">
        <v>2.3919994831085205</v>
      </c>
      <c r="AH664" s="97"/>
      <c r="AI664" s="72"/>
      <c r="AJ664" s="72"/>
      <c r="AK664" s="72"/>
      <c r="AL664" s="72"/>
      <c r="AM664" s="72"/>
      <c r="AP664" s="102"/>
      <c r="AQ664" s="72"/>
    </row>
    <row r="665" spans="1:43">
      <c r="A665" s="14" t="str">
        <f>'data organization'!S666</f>
        <v>663:18:2.12:HI</v>
      </c>
      <c r="B665">
        <v>2.360999584197998</v>
      </c>
      <c r="C665">
        <v>2.3520002365112305</v>
      </c>
      <c r="D665">
        <v>2.3544998168945313</v>
      </c>
      <c r="E665">
        <v>2.3619997501373291</v>
      </c>
      <c r="F665">
        <v>2.3545002937316895</v>
      </c>
      <c r="G665">
        <v>2.3619997501373291</v>
      </c>
      <c r="H665">
        <v>2.3619997501373291</v>
      </c>
      <c r="I665">
        <v>2.3520002365112305</v>
      </c>
      <c r="J665">
        <v>2.3619997501373291</v>
      </c>
      <c r="K665">
        <v>2.3520002365112305</v>
      </c>
      <c r="L665">
        <v>2.3619997501373291</v>
      </c>
      <c r="M665">
        <v>2.3619997501373291</v>
      </c>
      <c r="N665">
        <v>2.3520002365112305</v>
      </c>
      <c r="O665">
        <v>2.3520002365112305</v>
      </c>
      <c r="P665">
        <v>2.3520002365112305</v>
      </c>
      <c r="Q665">
        <v>2.3520002365112305</v>
      </c>
      <c r="R665">
        <v>2.3520002365112305</v>
      </c>
      <c r="S665">
        <v>2.3619997501373291</v>
      </c>
      <c r="T665">
        <v>2.3619997501373291</v>
      </c>
      <c r="U665">
        <v>2.3599996566772461</v>
      </c>
      <c r="V665">
        <v>2.3559997081756592</v>
      </c>
      <c r="W665">
        <v>2.3619997501373291</v>
      </c>
      <c r="X665">
        <v>2.363499641418457</v>
      </c>
      <c r="Y665"/>
      <c r="Z665">
        <v>2.3599996566772461</v>
      </c>
      <c r="AA665">
        <v>2.3619997501373291</v>
      </c>
      <c r="AB665">
        <v>2.3619997501373291</v>
      </c>
      <c r="AC665">
        <v>2.3619997501373291</v>
      </c>
      <c r="AD665">
        <v>2.3619997501373291</v>
      </c>
      <c r="AE665">
        <v>2.3544998168945313</v>
      </c>
      <c r="AF665">
        <v>2.3619997501373291</v>
      </c>
      <c r="AG665">
        <v>2.3619997501373291</v>
      </c>
      <c r="AH665" s="97">
        <f t="shared" si="1274"/>
        <v>2.1199999999999988</v>
      </c>
      <c r="AI665" s="72">
        <f t="shared" ref="AI665" si="1280">STDEV(B665:AG665)</f>
        <v>4.5140428688065443E-3</v>
      </c>
      <c r="AJ665" s="72">
        <f t="shared" si="1269"/>
        <v>2.3516159137231494</v>
      </c>
      <c r="AK665" s="72">
        <f t="shared" ref="AK665" si="1281">AVERAGE(B665:AG665)</f>
        <v>2.3583869780263593</v>
      </c>
      <c r="AL665" s="72">
        <f t="shared" ref="AL665" si="1282">AK665+1.5*AI665</f>
        <v>2.3651580423295693</v>
      </c>
      <c r="AM665" s="72">
        <f>AK665-AK668</f>
        <v>3.6258159145232227E-2</v>
      </c>
      <c r="AP665" s="102">
        <f t="shared" ref="AP665" si="1283">AI665/AK665</f>
        <v>1.9140382434540781E-3</v>
      </c>
      <c r="AQ665" s="72">
        <f t="shared" ref="AQ665" si="1284">MAX(B665:AG667)-MIN(B665:AG667)</f>
        <v>1.1499404907226563E-2</v>
      </c>
    </row>
    <row r="666" spans="1:43">
      <c r="A666" s="14" t="str">
        <f>'data organization'!S667</f>
        <v>664:18:2.12:LO</v>
      </c>
      <c r="B666">
        <v>2.360999584197998</v>
      </c>
      <c r="C666">
        <v>2.3520002365112305</v>
      </c>
      <c r="D666">
        <v>2.3544998168945313</v>
      </c>
      <c r="E666">
        <v>2.3619997501373291</v>
      </c>
      <c r="F666">
        <v>2.3545002937316895</v>
      </c>
      <c r="G666">
        <v>2.3619997501373291</v>
      </c>
      <c r="H666">
        <v>2.3619997501373291</v>
      </c>
      <c r="I666">
        <v>2.3520002365112305</v>
      </c>
      <c r="J666">
        <v>2.3619997501373291</v>
      </c>
      <c r="K666">
        <v>2.3520002365112305</v>
      </c>
      <c r="L666">
        <v>2.3619997501373291</v>
      </c>
      <c r="M666">
        <v>2.3619997501373291</v>
      </c>
      <c r="N666">
        <v>2.3520002365112305</v>
      </c>
      <c r="O666">
        <v>2.3520002365112305</v>
      </c>
      <c r="P666">
        <v>2.3520002365112305</v>
      </c>
      <c r="Q666">
        <v>2.3520002365112305</v>
      </c>
      <c r="R666">
        <v>2.3520002365112305</v>
      </c>
      <c r="S666">
        <v>2.3619997501373291</v>
      </c>
      <c r="T666">
        <v>2.3619997501373291</v>
      </c>
      <c r="U666">
        <v>2.3599996566772461</v>
      </c>
      <c r="V666">
        <v>2.3559997081756592</v>
      </c>
      <c r="W666">
        <v>2.3619997501373291</v>
      </c>
      <c r="X666">
        <v>2.363499641418457</v>
      </c>
      <c r="Y666"/>
      <c r="Z666">
        <v>2.3599996566772461</v>
      </c>
      <c r="AA666">
        <v>2.3619997501373291</v>
      </c>
      <c r="AB666">
        <v>2.3619997501373291</v>
      </c>
      <c r="AC666">
        <v>2.3619997501373291</v>
      </c>
      <c r="AD666">
        <v>2.3619997501373291</v>
      </c>
      <c r="AE666">
        <v>2.3544998168945313</v>
      </c>
      <c r="AF666">
        <v>2.3619997501373291</v>
      </c>
      <c r="AG666">
        <v>2.3619997501373291</v>
      </c>
      <c r="AH666" s="97"/>
      <c r="AI666" s="72"/>
      <c r="AJ666" s="72"/>
      <c r="AK666" s="72"/>
      <c r="AL666" s="72"/>
      <c r="AM666" s="72"/>
      <c r="AP666" s="102"/>
      <c r="AQ666" s="72"/>
    </row>
    <row r="667" spans="1:43">
      <c r="A667" s="14" t="str">
        <f>'data organization'!S668</f>
        <v>665:18:2.12:HS</v>
      </c>
      <c r="B667">
        <v>2.360999584197998</v>
      </c>
      <c r="C667">
        <v>2.3520002365112305</v>
      </c>
      <c r="D667">
        <v>2.3544998168945313</v>
      </c>
      <c r="E667">
        <v>2.3619997501373291</v>
      </c>
      <c r="F667">
        <v>2.3545002937316895</v>
      </c>
      <c r="G667">
        <v>2.3619997501373291</v>
      </c>
      <c r="H667">
        <v>2.3619997501373291</v>
      </c>
      <c r="I667">
        <v>2.3520002365112305</v>
      </c>
      <c r="J667">
        <v>2.3619997501373291</v>
      </c>
      <c r="K667">
        <v>2.3520002365112305</v>
      </c>
      <c r="L667">
        <v>2.3619997501373291</v>
      </c>
      <c r="M667">
        <v>2.3619997501373291</v>
      </c>
      <c r="N667">
        <v>2.3520002365112305</v>
      </c>
      <c r="O667">
        <v>2.3520002365112305</v>
      </c>
      <c r="P667">
        <v>2.3520002365112305</v>
      </c>
      <c r="Q667">
        <v>2.3520002365112305</v>
      </c>
      <c r="R667">
        <v>2.3520002365112305</v>
      </c>
      <c r="S667">
        <v>2.3619997501373291</v>
      </c>
      <c r="T667">
        <v>2.3619997501373291</v>
      </c>
      <c r="U667">
        <v>2.3599996566772461</v>
      </c>
      <c r="V667">
        <v>2.3559997081756592</v>
      </c>
      <c r="W667">
        <v>2.3619997501373291</v>
      </c>
      <c r="X667">
        <v>2.363499641418457</v>
      </c>
      <c r="Y667"/>
      <c r="Z667">
        <v>2.3599996566772461</v>
      </c>
      <c r="AA667">
        <v>2.3619997501373291</v>
      </c>
      <c r="AB667">
        <v>2.3619997501373291</v>
      </c>
      <c r="AC667">
        <v>2.3619997501373291</v>
      </c>
      <c r="AD667">
        <v>2.3619997501373291</v>
      </c>
      <c r="AE667">
        <v>2.3544998168945313</v>
      </c>
      <c r="AF667">
        <v>2.3619997501373291</v>
      </c>
      <c r="AG667">
        <v>2.3619997501373291</v>
      </c>
      <c r="AH667" s="97"/>
      <c r="AI667" s="72"/>
      <c r="AJ667" s="72"/>
      <c r="AK667" s="72"/>
      <c r="AL667" s="72"/>
      <c r="AM667" s="72"/>
      <c r="AP667" s="102"/>
      <c r="AQ667" s="72"/>
    </row>
    <row r="668" spans="1:43">
      <c r="A668" s="14" t="str">
        <f>'data organization'!S669</f>
        <v>666:18:2.1:HI</v>
      </c>
      <c r="B668">
        <v>2.3219997882843018</v>
      </c>
      <c r="C668">
        <v>2.3219997882843018</v>
      </c>
      <c r="D668">
        <v>2.3219997882843018</v>
      </c>
      <c r="E668">
        <v>2.3219997882843018</v>
      </c>
      <c r="F668">
        <v>2.3219997882843018</v>
      </c>
      <c r="G668">
        <v>2.3219997882843018</v>
      </c>
      <c r="H668">
        <v>2.3219997882843018</v>
      </c>
      <c r="I668">
        <v>2.3219997882843018</v>
      </c>
      <c r="J668">
        <v>2.3219997882843018</v>
      </c>
      <c r="K668">
        <v>2.3219997882843018</v>
      </c>
      <c r="L668">
        <v>2.3219997882843018</v>
      </c>
      <c r="M668">
        <v>2.3219997882843018</v>
      </c>
      <c r="N668">
        <v>2.3219997882843018</v>
      </c>
      <c r="O668">
        <v>2.3219997882843018</v>
      </c>
      <c r="P668">
        <v>2.3219997882843018</v>
      </c>
      <c r="Q668">
        <v>2.3219997882843018</v>
      </c>
      <c r="R668">
        <v>2.3219997882843018</v>
      </c>
      <c r="S668">
        <v>2.3259997367858887</v>
      </c>
      <c r="T668">
        <v>2.3219997882843018</v>
      </c>
      <c r="U668">
        <v>2.3219997882843018</v>
      </c>
      <c r="V668">
        <v>2.3219997882843018</v>
      </c>
      <c r="W668">
        <v>2.3219997882843018</v>
      </c>
      <c r="X668">
        <v>2.3219997882843018</v>
      </c>
      <c r="Y668"/>
      <c r="Z668">
        <v>2.3219997882843018</v>
      </c>
      <c r="AA668">
        <v>2.3219997882843018</v>
      </c>
      <c r="AB668">
        <v>2.3219997882843018</v>
      </c>
      <c r="AC668">
        <v>2.3219997882843018</v>
      </c>
      <c r="AD668">
        <v>2.3219997882843018</v>
      </c>
      <c r="AE668">
        <v>2.3219997882843018</v>
      </c>
      <c r="AF668">
        <v>2.3219997882843018</v>
      </c>
      <c r="AG668">
        <v>2.3219997882843018</v>
      </c>
      <c r="AH668" s="97">
        <f t="shared" si="1274"/>
        <v>2.0999999999999988</v>
      </c>
      <c r="AI668" s="72">
        <f t="shared" ref="AI668" si="1285">STDEV(B668:AG668)</f>
        <v>7.1841195871906308E-4</v>
      </c>
      <c r="AJ668" s="72">
        <f t="shared" si="1269"/>
        <v>2.3210512009430486</v>
      </c>
      <c r="AK668" s="72">
        <f t="shared" ref="AK668" si="1286">AVERAGE(B668:AG668)</f>
        <v>2.3221288188811271</v>
      </c>
      <c r="AL668" s="72">
        <f t="shared" ref="AL668" si="1287">AK668+1.5*AI668</f>
        <v>2.3232064368192056</v>
      </c>
      <c r="AM668" s="72">
        <f>AK668-AK671</f>
        <v>3.158037893233745E-2</v>
      </c>
      <c r="AP668" s="102">
        <f t="shared" ref="AP668" si="1288">AI668/AK668</f>
        <v>3.0937644495761263E-4</v>
      </c>
      <c r="AQ668" s="72">
        <f t="shared" ref="AQ668" si="1289">MAX(B668:AG670)-MIN(B668:AG670)</f>
        <v>3.9999485015869141E-3</v>
      </c>
    </row>
    <row r="669" spans="1:43">
      <c r="A669" s="14" t="str">
        <f>'data organization'!S670</f>
        <v>667:18:2.1:LO</v>
      </c>
      <c r="B669">
        <v>2.3219997882843018</v>
      </c>
      <c r="C669">
        <v>2.3219997882843018</v>
      </c>
      <c r="D669">
        <v>2.3219997882843018</v>
      </c>
      <c r="E669">
        <v>2.3219997882843018</v>
      </c>
      <c r="F669">
        <v>2.3219997882843018</v>
      </c>
      <c r="G669">
        <v>2.3219997882843018</v>
      </c>
      <c r="H669">
        <v>2.3219997882843018</v>
      </c>
      <c r="I669">
        <v>2.3219997882843018</v>
      </c>
      <c r="J669">
        <v>2.3219997882843018</v>
      </c>
      <c r="K669">
        <v>2.3219997882843018</v>
      </c>
      <c r="L669">
        <v>2.3219997882843018</v>
      </c>
      <c r="M669">
        <v>2.3219997882843018</v>
      </c>
      <c r="N669">
        <v>2.3219997882843018</v>
      </c>
      <c r="O669">
        <v>2.3219997882843018</v>
      </c>
      <c r="P669">
        <v>2.3219997882843018</v>
      </c>
      <c r="Q669">
        <v>2.3219997882843018</v>
      </c>
      <c r="R669">
        <v>2.3219997882843018</v>
      </c>
      <c r="S669">
        <v>2.3259997367858887</v>
      </c>
      <c r="T669">
        <v>2.3219997882843018</v>
      </c>
      <c r="U669">
        <v>2.3219997882843018</v>
      </c>
      <c r="V669">
        <v>2.3219997882843018</v>
      </c>
      <c r="W669">
        <v>2.3219997882843018</v>
      </c>
      <c r="X669">
        <v>2.3219997882843018</v>
      </c>
      <c r="Y669"/>
      <c r="Z669">
        <v>2.3219997882843018</v>
      </c>
      <c r="AA669">
        <v>2.3219997882843018</v>
      </c>
      <c r="AB669">
        <v>2.3219997882843018</v>
      </c>
      <c r="AC669">
        <v>2.3219997882843018</v>
      </c>
      <c r="AD669">
        <v>2.3219997882843018</v>
      </c>
      <c r="AE669">
        <v>2.3219997882843018</v>
      </c>
      <c r="AF669">
        <v>2.3219997882843018</v>
      </c>
      <c r="AG669">
        <v>2.3219997882843018</v>
      </c>
      <c r="AH669" s="97"/>
      <c r="AI669" s="72"/>
      <c r="AJ669" s="72"/>
      <c r="AK669" s="72"/>
      <c r="AL669" s="72"/>
      <c r="AM669" s="72"/>
      <c r="AP669" s="102"/>
      <c r="AQ669" s="72"/>
    </row>
    <row r="670" spans="1:43">
      <c r="A670" s="14" t="str">
        <f>'data organization'!S671</f>
        <v>668:18:2.1:HS</v>
      </c>
      <c r="B670">
        <v>2.3219997882843018</v>
      </c>
      <c r="C670">
        <v>2.3219997882843018</v>
      </c>
      <c r="D670">
        <v>2.3219997882843018</v>
      </c>
      <c r="E670">
        <v>2.3219997882843018</v>
      </c>
      <c r="F670">
        <v>2.3219997882843018</v>
      </c>
      <c r="G670">
        <v>2.3219997882843018</v>
      </c>
      <c r="H670">
        <v>2.3219997882843018</v>
      </c>
      <c r="I670">
        <v>2.3219997882843018</v>
      </c>
      <c r="J670">
        <v>2.3219997882843018</v>
      </c>
      <c r="K670">
        <v>2.3219997882843018</v>
      </c>
      <c r="L670">
        <v>2.3219997882843018</v>
      </c>
      <c r="M670">
        <v>2.3219997882843018</v>
      </c>
      <c r="N670">
        <v>2.3219997882843018</v>
      </c>
      <c r="O670">
        <v>2.3219997882843018</v>
      </c>
      <c r="P670">
        <v>2.3219997882843018</v>
      </c>
      <c r="Q670">
        <v>2.3219997882843018</v>
      </c>
      <c r="R670">
        <v>2.3219997882843018</v>
      </c>
      <c r="S670">
        <v>2.3259997367858887</v>
      </c>
      <c r="T670">
        <v>2.3219997882843018</v>
      </c>
      <c r="U670">
        <v>2.3219997882843018</v>
      </c>
      <c r="V670">
        <v>2.3219997882843018</v>
      </c>
      <c r="W670">
        <v>2.3219997882843018</v>
      </c>
      <c r="X670">
        <v>2.3219997882843018</v>
      </c>
      <c r="Y670"/>
      <c r="Z670">
        <v>2.3219997882843018</v>
      </c>
      <c r="AA670">
        <v>2.3219997882843018</v>
      </c>
      <c r="AB670">
        <v>2.3219997882843018</v>
      </c>
      <c r="AC670">
        <v>2.3219997882843018</v>
      </c>
      <c r="AD670">
        <v>2.3219997882843018</v>
      </c>
      <c r="AE670">
        <v>2.3219997882843018</v>
      </c>
      <c r="AF670">
        <v>2.3219997882843018</v>
      </c>
      <c r="AG670">
        <v>2.3219997882843018</v>
      </c>
      <c r="AH670" s="97"/>
      <c r="AI670" s="72"/>
      <c r="AJ670" s="72"/>
      <c r="AK670" s="72"/>
      <c r="AL670" s="72"/>
      <c r="AM670" s="72"/>
      <c r="AP670" s="102"/>
      <c r="AQ670" s="72"/>
    </row>
    <row r="671" spans="1:43">
      <c r="A671" s="14" t="str">
        <f>'data organization'!S672</f>
        <v>669:18:2.08:HI</v>
      </c>
      <c r="B671">
        <v>2.2920000553131104</v>
      </c>
      <c r="C671">
        <v>2.2920000553131104</v>
      </c>
      <c r="D671">
        <v>2.2920000553131104</v>
      </c>
      <c r="E671">
        <v>2.2920000553131104</v>
      </c>
      <c r="F671">
        <v>2.2920000553131104</v>
      </c>
      <c r="G671">
        <v>2.2920000553131104</v>
      </c>
      <c r="H671">
        <v>2.2920000553131104</v>
      </c>
      <c r="I671">
        <v>2.2860000133514404</v>
      </c>
      <c r="J671">
        <v>2.2920000553131104</v>
      </c>
      <c r="K671">
        <v>2.2920000553131104</v>
      </c>
      <c r="L671">
        <v>2.2920000553131104</v>
      </c>
      <c r="M671">
        <v>2.2920000553131104</v>
      </c>
      <c r="N671">
        <v>2.2830002307891846</v>
      </c>
      <c r="O671">
        <v>2.2890000343322754</v>
      </c>
      <c r="P671">
        <v>2.2820000648498535</v>
      </c>
      <c r="Q671">
        <v>2.2820000648498535</v>
      </c>
      <c r="R671">
        <v>2.2820000648498535</v>
      </c>
      <c r="S671">
        <v>2.2920000553131104</v>
      </c>
      <c r="T671">
        <v>2.2920000553131104</v>
      </c>
      <c r="U671">
        <v>2.2920000553131104</v>
      </c>
      <c r="V671">
        <v>2.2920000553131104</v>
      </c>
      <c r="W671">
        <v>2.2920000553131104</v>
      </c>
      <c r="X671">
        <v>2.2949998378753662</v>
      </c>
      <c r="Y671"/>
      <c r="Z671">
        <v>2.2920000553131104</v>
      </c>
      <c r="AA671">
        <v>2.2920000553131104</v>
      </c>
      <c r="AB671">
        <v>2.2920000553131104</v>
      </c>
      <c r="AC671">
        <v>2.2920000553131104</v>
      </c>
      <c r="AD671">
        <v>2.2920000553131104</v>
      </c>
      <c r="AE671">
        <v>2.2920000553131104</v>
      </c>
      <c r="AF671">
        <v>2.2920000553131104</v>
      </c>
      <c r="AG671">
        <v>2.2920000553131104</v>
      </c>
      <c r="AH671" s="97">
        <f t="shared" si="1274"/>
        <v>2.0799999999999987</v>
      </c>
      <c r="AI671" s="72">
        <f t="shared" ref="AI671" si="1290">STDEV(B671:AG671)</f>
        <v>3.5103313801847988E-3</v>
      </c>
      <c r="AJ671" s="72">
        <f t="shared" si="1269"/>
        <v>2.2852829428785126</v>
      </c>
      <c r="AK671" s="72">
        <f t="shared" ref="AK671" si="1291">AVERAGE(B671:AG671)</f>
        <v>2.2905484399487896</v>
      </c>
      <c r="AL671" s="72">
        <f t="shared" ref="AL671" si="1292">AK671+1.5*AI671</f>
        <v>2.2958139370190667</v>
      </c>
      <c r="AM671" s="72">
        <f>AK671-AK674</f>
        <v>3.5757903129824076E-2</v>
      </c>
      <c r="AP671" s="102">
        <f t="shared" ref="AP671" si="1293">AI671/AK671</f>
        <v>1.5325287686399158E-3</v>
      </c>
      <c r="AQ671" s="72">
        <f t="shared" ref="AQ671" si="1294">MAX(B671:AG673)-MIN(B671:AG673)</f>
        <v>1.2999773025512695E-2</v>
      </c>
    </row>
    <row r="672" spans="1:43">
      <c r="A672" s="14" t="str">
        <f>'data organization'!S673</f>
        <v>670:18:2.08:LO</v>
      </c>
      <c r="B672">
        <v>2.2920000553131104</v>
      </c>
      <c r="C672">
        <v>2.2920000553131104</v>
      </c>
      <c r="D672">
        <v>2.2920000553131104</v>
      </c>
      <c r="E672">
        <v>2.2920000553131104</v>
      </c>
      <c r="F672">
        <v>2.2920000553131104</v>
      </c>
      <c r="G672">
        <v>2.2920000553131104</v>
      </c>
      <c r="H672">
        <v>2.2920000553131104</v>
      </c>
      <c r="I672">
        <v>2.2860000133514404</v>
      </c>
      <c r="J672">
        <v>2.2920000553131104</v>
      </c>
      <c r="K672">
        <v>2.2920000553131104</v>
      </c>
      <c r="L672">
        <v>2.2920000553131104</v>
      </c>
      <c r="M672">
        <v>2.2920000553131104</v>
      </c>
      <c r="N672">
        <v>2.2830002307891846</v>
      </c>
      <c r="O672">
        <v>2.2890000343322754</v>
      </c>
      <c r="P672">
        <v>2.2820000648498535</v>
      </c>
      <c r="Q672">
        <v>2.2820000648498535</v>
      </c>
      <c r="R672">
        <v>2.2820000648498535</v>
      </c>
      <c r="S672">
        <v>2.2920000553131104</v>
      </c>
      <c r="T672">
        <v>2.2920000553131104</v>
      </c>
      <c r="U672">
        <v>2.2920000553131104</v>
      </c>
      <c r="V672">
        <v>2.2920000553131104</v>
      </c>
      <c r="W672">
        <v>2.2920000553131104</v>
      </c>
      <c r="X672">
        <v>2.2949998378753662</v>
      </c>
      <c r="Y672"/>
      <c r="Z672">
        <v>2.2920000553131104</v>
      </c>
      <c r="AA672">
        <v>2.2920000553131104</v>
      </c>
      <c r="AB672">
        <v>2.2920000553131104</v>
      </c>
      <c r="AC672">
        <v>2.2920000553131104</v>
      </c>
      <c r="AD672">
        <v>2.2920000553131104</v>
      </c>
      <c r="AE672">
        <v>2.2920000553131104</v>
      </c>
      <c r="AF672">
        <v>2.2920000553131104</v>
      </c>
      <c r="AG672">
        <v>2.2920000553131104</v>
      </c>
      <c r="AH672" s="97"/>
      <c r="AI672" s="72"/>
      <c r="AJ672" s="72"/>
      <c r="AK672" s="72"/>
      <c r="AL672" s="72"/>
      <c r="AM672" s="72"/>
      <c r="AP672" s="102"/>
      <c r="AQ672" s="72"/>
    </row>
    <row r="673" spans="1:43">
      <c r="A673" s="14" t="str">
        <f>'data organization'!S674</f>
        <v>671:18:2.08:HS</v>
      </c>
      <c r="B673">
        <v>2.2920000553131104</v>
      </c>
      <c r="C673">
        <v>2.2920000553131104</v>
      </c>
      <c r="D673">
        <v>2.2920000553131104</v>
      </c>
      <c r="E673">
        <v>2.2920000553131104</v>
      </c>
      <c r="F673">
        <v>2.2920000553131104</v>
      </c>
      <c r="G673">
        <v>2.2920000553131104</v>
      </c>
      <c r="H673">
        <v>2.2920000553131104</v>
      </c>
      <c r="I673">
        <v>2.2860000133514404</v>
      </c>
      <c r="J673">
        <v>2.2920000553131104</v>
      </c>
      <c r="K673">
        <v>2.2920000553131104</v>
      </c>
      <c r="L673">
        <v>2.2920000553131104</v>
      </c>
      <c r="M673">
        <v>2.2920000553131104</v>
      </c>
      <c r="N673">
        <v>2.2830002307891846</v>
      </c>
      <c r="O673">
        <v>2.2890000343322754</v>
      </c>
      <c r="P673">
        <v>2.2820000648498535</v>
      </c>
      <c r="Q673">
        <v>2.2820000648498535</v>
      </c>
      <c r="R673">
        <v>2.2820000648498535</v>
      </c>
      <c r="S673">
        <v>2.2920000553131104</v>
      </c>
      <c r="T673">
        <v>2.2920000553131104</v>
      </c>
      <c r="U673">
        <v>2.2920000553131104</v>
      </c>
      <c r="V673">
        <v>2.2920000553131104</v>
      </c>
      <c r="W673">
        <v>2.2920000553131104</v>
      </c>
      <c r="X673">
        <v>2.2949998378753662</v>
      </c>
      <c r="Y673"/>
      <c r="Z673">
        <v>2.2920000553131104</v>
      </c>
      <c r="AA673">
        <v>2.2920000553131104</v>
      </c>
      <c r="AB673">
        <v>2.2920000553131104</v>
      </c>
      <c r="AC673">
        <v>2.2920000553131104</v>
      </c>
      <c r="AD673">
        <v>2.2920000553131104</v>
      </c>
      <c r="AE673">
        <v>2.2920000553131104</v>
      </c>
      <c r="AF673">
        <v>2.2920000553131104</v>
      </c>
      <c r="AG673">
        <v>2.2920000553131104</v>
      </c>
      <c r="AH673" s="97"/>
      <c r="AI673" s="72"/>
      <c r="AJ673" s="72"/>
      <c r="AK673" s="72"/>
      <c r="AL673" s="72"/>
      <c r="AM673" s="72"/>
      <c r="AP673" s="102"/>
      <c r="AQ673" s="72"/>
    </row>
    <row r="674" spans="1:43">
      <c r="A674" s="14" t="str">
        <f>'data organization'!S675</f>
        <v>672:18:2.06:HI</v>
      </c>
      <c r="B674">
        <v>2.2530002593994141</v>
      </c>
      <c r="C674">
        <v>2.252000093460083</v>
      </c>
      <c r="D674">
        <v>2.252000093460083</v>
      </c>
      <c r="E674">
        <v>2.252000093460083</v>
      </c>
      <c r="F674">
        <v>2.252000093460083</v>
      </c>
      <c r="G674">
        <v>2.252000093460083</v>
      </c>
      <c r="H674">
        <v>2.252000093460083</v>
      </c>
      <c r="I674">
        <v>2.252000093460083</v>
      </c>
      <c r="J674">
        <v>2.252000093460083</v>
      </c>
      <c r="K674">
        <v>2.252000093460083</v>
      </c>
      <c r="L674">
        <v>2.252000093460083</v>
      </c>
      <c r="M674">
        <v>2.2544999122619629</v>
      </c>
      <c r="N674">
        <v>2.252000093460083</v>
      </c>
      <c r="O674">
        <v>2.252000093460083</v>
      </c>
      <c r="P674">
        <v>2.252000093460083</v>
      </c>
      <c r="Q674">
        <v>2.252000093460083</v>
      </c>
      <c r="R674">
        <v>2.252000093460083</v>
      </c>
      <c r="S674">
        <v>2.265000581741333</v>
      </c>
      <c r="T674">
        <v>2.262000560760498</v>
      </c>
      <c r="U674">
        <v>2.252000093460083</v>
      </c>
      <c r="V674">
        <v>2.252000093460083</v>
      </c>
      <c r="W674">
        <v>2.262000560760498</v>
      </c>
      <c r="X674">
        <v>2.262000560760498</v>
      </c>
      <c r="Y674"/>
      <c r="Z674">
        <v>2.252000093460083</v>
      </c>
      <c r="AA674">
        <v>2.252000093460083</v>
      </c>
      <c r="AB674">
        <v>2.252000093460083</v>
      </c>
      <c r="AC674">
        <v>2.262000560760498</v>
      </c>
      <c r="AD674">
        <v>2.262000560760498</v>
      </c>
      <c r="AE674">
        <v>2.252000093460083</v>
      </c>
      <c r="AF674">
        <v>2.262000560760498</v>
      </c>
      <c r="AG674">
        <v>2.262000560760498</v>
      </c>
      <c r="AH674" s="97">
        <f t="shared" si="1274"/>
        <v>2.0599999999999987</v>
      </c>
      <c r="AI674" s="72">
        <f t="shared" ref="AI674" si="1295">STDEV(B674:AG674)</f>
        <v>4.6005207921600878E-3</v>
      </c>
      <c r="AJ674" s="72">
        <f t="shared" si="1269"/>
        <v>2.2478897556307254</v>
      </c>
      <c r="AK674" s="72">
        <f t="shared" ref="AK674" si="1296">AVERAGE(B674:AG674)</f>
        <v>2.2547905368189656</v>
      </c>
      <c r="AL674" s="72">
        <f t="shared" ref="AL674" si="1297">AK674+1.5*AI674</f>
        <v>2.2616913180072058</v>
      </c>
      <c r="AM674" s="72">
        <f>AK674-AK677</f>
        <v>3.245194496646997E-2</v>
      </c>
      <c r="AP674" s="102">
        <f t="shared" ref="AP674" si="1298">AI674/AK674</f>
        <v>2.0403317811730987E-3</v>
      </c>
      <c r="AQ674" s="72">
        <f t="shared" ref="AQ674" si="1299">MAX(B674:AG676)-MIN(B674:AG676)</f>
        <v>1.300048828125E-2</v>
      </c>
    </row>
    <row r="675" spans="1:43">
      <c r="A675" s="14" t="str">
        <f>'data organization'!S676</f>
        <v>673:18:2.06:LO</v>
      </c>
      <c r="B675">
        <v>2.2530002593994141</v>
      </c>
      <c r="C675">
        <v>2.252000093460083</v>
      </c>
      <c r="D675">
        <v>2.252000093460083</v>
      </c>
      <c r="E675">
        <v>2.252000093460083</v>
      </c>
      <c r="F675">
        <v>2.252000093460083</v>
      </c>
      <c r="G675">
        <v>2.252000093460083</v>
      </c>
      <c r="H675">
        <v>2.252000093460083</v>
      </c>
      <c r="I675">
        <v>2.252000093460083</v>
      </c>
      <c r="J675">
        <v>2.252000093460083</v>
      </c>
      <c r="K675">
        <v>2.252000093460083</v>
      </c>
      <c r="L675">
        <v>2.252000093460083</v>
      </c>
      <c r="M675">
        <v>2.2544999122619629</v>
      </c>
      <c r="N675">
        <v>2.252000093460083</v>
      </c>
      <c r="O675">
        <v>2.252000093460083</v>
      </c>
      <c r="P675">
        <v>2.252000093460083</v>
      </c>
      <c r="Q675">
        <v>2.252000093460083</v>
      </c>
      <c r="R675">
        <v>2.252000093460083</v>
      </c>
      <c r="S675">
        <v>2.265000581741333</v>
      </c>
      <c r="T675">
        <v>2.262000560760498</v>
      </c>
      <c r="U675">
        <v>2.252000093460083</v>
      </c>
      <c r="V675">
        <v>2.252000093460083</v>
      </c>
      <c r="W675">
        <v>2.262000560760498</v>
      </c>
      <c r="X675">
        <v>2.262000560760498</v>
      </c>
      <c r="Y675"/>
      <c r="Z675">
        <v>2.252000093460083</v>
      </c>
      <c r="AA675">
        <v>2.252000093460083</v>
      </c>
      <c r="AB675">
        <v>2.252000093460083</v>
      </c>
      <c r="AC675">
        <v>2.262000560760498</v>
      </c>
      <c r="AD675">
        <v>2.262000560760498</v>
      </c>
      <c r="AE675">
        <v>2.252000093460083</v>
      </c>
      <c r="AF675">
        <v>2.262000560760498</v>
      </c>
      <c r="AG675">
        <v>2.262000560760498</v>
      </c>
      <c r="AH675" s="97"/>
      <c r="AI675" s="72"/>
      <c r="AJ675" s="72"/>
      <c r="AK675" s="72"/>
      <c r="AL675" s="72"/>
      <c r="AM675" s="72"/>
      <c r="AP675" s="102"/>
      <c r="AQ675" s="72"/>
    </row>
    <row r="676" spans="1:43">
      <c r="A676" s="14" t="str">
        <f>'data organization'!S677</f>
        <v>674:18:2.06:HS</v>
      </c>
      <c r="B676">
        <v>2.2530002593994141</v>
      </c>
      <c r="C676">
        <v>2.252000093460083</v>
      </c>
      <c r="D676">
        <v>2.252000093460083</v>
      </c>
      <c r="E676">
        <v>2.252000093460083</v>
      </c>
      <c r="F676">
        <v>2.252000093460083</v>
      </c>
      <c r="G676">
        <v>2.252000093460083</v>
      </c>
      <c r="H676">
        <v>2.252000093460083</v>
      </c>
      <c r="I676">
        <v>2.252000093460083</v>
      </c>
      <c r="J676">
        <v>2.252000093460083</v>
      </c>
      <c r="K676">
        <v>2.252000093460083</v>
      </c>
      <c r="L676">
        <v>2.252000093460083</v>
      </c>
      <c r="M676">
        <v>2.2544999122619629</v>
      </c>
      <c r="N676">
        <v>2.252000093460083</v>
      </c>
      <c r="O676">
        <v>2.252000093460083</v>
      </c>
      <c r="P676">
        <v>2.252000093460083</v>
      </c>
      <c r="Q676">
        <v>2.252000093460083</v>
      </c>
      <c r="R676">
        <v>2.252000093460083</v>
      </c>
      <c r="S676">
        <v>2.265000581741333</v>
      </c>
      <c r="T676">
        <v>2.262000560760498</v>
      </c>
      <c r="U676">
        <v>2.252000093460083</v>
      </c>
      <c r="V676">
        <v>2.252000093460083</v>
      </c>
      <c r="W676">
        <v>2.262000560760498</v>
      </c>
      <c r="X676">
        <v>2.262000560760498</v>
      </c>
      <c r="Y676"/>
      <c r="Z676">
        <v>2.252000093460083</v>
      </c>
      <c r="AA676">
        <v>2.252000093460083</v>
      </c>
      <c r="AB676">
        <v>2.252000093460083</v>
      </c>
      <c r="AC676">
        <v>2.262000560760498</v>
      </c>
      <c r="AD676">
        <v>2.262000560760498</v>
      </c>
      <c r="AE676">
        <v>2.252000093460083</v>
      </c>
      <c r="AF676">
        <v>2.262000560760498</v>
      </c>
      <c r="AG676">
        <v>2.262000560760498</v>
      </c>
      <c r="AH676" s="97"/>
      <c r="AI676" s="72"/>
      <c r="AJ676" s="72"/>
      <c r="AK676" s="72"/>
      <c r="AL676" s="72"/>
      <c r="AM676" s="72"/>
      <c r="AP676" s="102"/>
      <c r="AQ676" s="72"/>
    </row>
    <row r="677" spans="1:43">
      <c r="A677" s="14" t="str">
        <f>'data organization'!S678</f>
        <v>675:18:2.04:HI</v>
      </c>
      <c r="B677">
        <v>2.2219998836517334</v>
      </c>
      <c r="C677">
        <v>2.2219998836517334</v>
      </c>
      <c r="D677">
        <v>2.2219998836517334</v>
      </c>
      <c r="E677">
        <v>2.2219998836517334</v>
      </c>
      <c r="F677">
        <v>2.2219998836517334</v>
      </c>
      <c r="G677">
        <v>2.2219998836517334</v>
      </c>
      <c r="H677">
        <v>2.2219998836517334</v>
      </c>
      <c r="I677">
        <v>2.2219998836517334</v>
      </c>
      <c r="J677">
        <v>2.2219998836517334</v>
      </c>
      <c r="K677">
        <v>2.2219998836517334</v>
      </c>
      <c r="L677">
        <v>2.2219998836517334</v>
      </c>
      <c r="M677">
        <v>2.2219998836517334</v>
      </c>
      <c r="N677">
        <v>2.2219998836517334</v>
      </c>
      <c r="O677">
        <v>2.2219998836517334</v>
      </c>
      <c r="P677">
        <v>2.2219998836517334</v>
      </c>
      <c r="Q677">
        <v>2.2219998836517334</v>
      </c>
      <c r="R677">
        <v>2.2219998836517334</v>
      </c>
      <c r="S677">
        <v>2.2244994640350342</v>
      </c>
      <c r="T677">
        <v>2.2260000705718994</v>
      </c>
      <c r="U677">
        <v>2.2219998836517334</v>
      </c>
      <c r="V677">
        <v>2.2219998836517334</v>
      </c>
      <c r="W677">
        <v>2.2219998836517334</v>
      </c>
      <c r="X677">
        <v>2.2260000705718994</v>
      </c>
      <c r="Y677"/>
      <c r="Z677">
        <v>2.2219998836517334</v>
      </c>
      <c r="AA677">
        <v>2.2219998836517334</v>
      </c>
      <c r="AB677">
        <v>2.2219998836517334</v>
      </c>
      <c r="AC677">
        <v>2.2219998836517334</v>
      </c>
      <c r="AD677">
        <v>2.2219998836517334</v>
      </c>
      <c r="AE677">
        <v>2.2219998836517334</v>
      </c>
      <c r="AF677">
        <v>2.2219998836517334</v>
      </c>
      <c r="AG677">
        <v>2.2219998836517334</v>
      </c>
      <c r="AH677" s="97">
        <f t="shared" si="1274"/>
        <v>2.0399999999999987</v>
      </c>
      <c r="AI677" s="72">
        <f t="shared" ref="AI677" si="1300">STDEV(B677:AG677)</f>
        <v>1.0753987211253777E-3</v>
      </c>
      <c r="AJ677" s="72">
        <f t="shared" si="1269"/>
        <v>2.2207254937708076</v>
      </c>
      <c r="AK677" s="72">
        <f t="shared" ref="AK677" si="1301">AVERAGE(B677:AG677)</f>
        <v>2.2223385918524956</v>
      </c>
      <c r="AL677" s="72">
        <f t="shared" ref="AL677" si="1302">AK677+1.5*AI677</f>
        <v>2.2239516899341836</v>
      </c>
      <c r="AM677" s="72">
        <f>AK677-AK680</f>
        <v>3.0499973604755759E-2</v>
      </c>
      <c r="AP677" s="102">
        <f t="shared" ref="AP677" si="1303">AI677/AK677</f>
        <v>4.8390408422370397E-4</v>
      </c>
      <c r="AQ677" s="72">
        <f t="shared" ref="AQ677" si="1304">MAX(B677:AG679)-MIN(B677:AG679)</f>
        <v>4.0001869201660156E-3</v>
      </c>
    </row>
    <row r="678" spans="1:43">
      <c r="A678" s="14" t="str">
        <f>'data organization'!S679</f>
        <v>676:18:2.04:LO</v>
      </c>
      <c r="B678">
        <v>2.2219998836517334</v>
      </c>
      <c r="C678">
        <v>2.2219998836517334</v>
      </c>
      <c r="D678">
        <v>2.2219998836517334</v>
      </c>
      <c r="E678">
        <v>2.2219998836517334</v>
      </c>
      <c r="F678">
        <v>2.2219998836517334</v>
      </c>
      <c r="G678">
        <v>2.2219998836517334</v>
      </c>
      <c r="H678">
        <v>2.2219998836517334</v>
      </c>
      <c r="I678">
        <v>2.2219998836517334</v>
      </c>
      <c r="J678">
        <v>2.2219998836517334</v>
      </c>
      <c r="K678">
        <v>2.2219998836517334</v>
      </c>
      <c r="L678">
        <v>2.2219998836517334</v>
      </c>
      <c r="M678">
        <v>2.2219998836517334</v>
      </c>
      <c r="N678">
        <v>2.2219998836517334</v>
      </c>
      <c r="O678">
        <v>2.2219998836517334</v>
      </c>
      <c r="P678">
        <v>2.2219998836517334</v>
      </c>
      <c r="Q678">
        <v>2.2219998836517334</v>
      </c>
      <c r="R678">
        <v>2.2219998836517334</v>
      </c>
      <c r="S678">
        <v>2.2244994640350342</v>
      </c>
      <c r="T678">
        <v>2.2260000705718994</v>
      </c>
      <c r="U678">
        <v>2.2219998836517334</v>
      </c>
      <c r="V678">
        <v>2.2219998836517334</v>
      </c>
      <c r="W678">
        <v>2.2219998836517334</v>
      </c>
      <c r="X678">
        <v>2.2260000705718994</v>
      </c>
      <c r="Y678"/>
      <c r="Z678">
        <v>2.2219998836517334</v>
      </c>
      <c r="AA678">
        <v>2.2219998836517334</v>
      </c>
      <c r="AB678">
        <v>2.2219998836517334</v>
      </c>
      <c r="AC678">
        <v>2.2219998836517334</v>
      </c>
      <c r="AD678">
        <v>2.2219998836517334</v>
      </c>
      <c r="AE678">
        <v>2.2219998836517334</v>
      </c>
      <c r="AF678">
        <v>2.2219998836517334</v>
      </c>
      <c r="AG678">
        <v>2.2219998836517334</v>
      </c>
      <c r="AH678" s="97"/>
      <c r="AI678" s="72"/>
      <c r="AJ678" s="72"/>
      <c r="AK678" s="72"/>
      <c r="AL678" s="72"/>
      <c r="AM678" s="72"/>
      <c r="AP678" s="102"/>
      <c r="AQ678" s="72"/>
    </row>
    <row r="679" spans="1:43">
      <c r="A679" s="14" t="str">
        <f>'data organization'!S680</f>
        <v>677:18:2.04:HS</v>
      </c>
      <c r="B679">
        <v>2.2219998836517334</v>
      </c>
      <c r="C679">
        <v>2.2219998836517334</v>
      </c>
      <c r="D679">
        <v>2.2219998836517334</v>
      </c>
      <c r="E679">
        <v>2.2219998836517334</v>
      </c>
      <c r="F679">
        <v>2.2219998836517334</v>
      </c>
      <c r="G679">
        <v>2.2219998836517334</v>
      </c>
      <c r="H679">
        <v>2.2219998836517334</v>
      </c>
      <c r="I679">
        <v>2.2219998836517334</v>
      </c>
      <c r="J679">
        <v>2.2219998836517334</v>
      </c>
      <c r="K679">
        <v>2.2219998836517334</v>
      </c>
      <c r="L679">
        <v>2.2219998836517334</v>
      </c>
      <c r="M679">
        <v>2.2219998836517334</v>
      </c>
      <c r="N679">
        <v>2.2219998836517334</v>
      </c>
      <c r="O679">
        <v>2.2219998836517334</v>
      </c>
      <c r="P679">
        <v>2.2219998836517334</v>
      </c>
      <c r="Q679">
        <v>2.2219998836517334</v>
      </c>
      <c r="R679">
        <v>2.2219998836517334</v>
      </c>
      <c r="S679">
        <v>2.2244994640350342</v>
      </c>
      <c r="T679">
        <v>2.2260000705718994</v>
      </c>
      <c r="U679">
        <v>2.2219998836517334</v>
      </c>
      <c r="V679">
        <v>2.2219998836517334</v>
      </c>
      <c r="W679">
        <v>2.2219998836517334</v>
      </c>
      <c r="X679">
        <v>2.2260000705718994</v>
      </c>
      <c r="Y679"/>
      <c r="Z679">
        <v>2.2219998836517334</v>
      </c>
      <c r="AA679">
        <v>2.2219998836517334</v>
      </c>
      <c r="AB679">
        <v>2.2219998836517334</v>
      </c>
      <c r="AC679">
        <v>2.2219998836517334</v>
      </c>
      <c r="AD679">
        <v>2.2219998836517334</v>
      </c>
      <c r="AE679">
        <v>2.2219998836517334</v>
      </c>
      <c r="AF679">
        <v>2.2219998836517334</v>
      </c>
      <c r="AG679">
        <v>2.2219998836517334</v>
      </c>
      <c r="AH679" s="97"/>
      <c r="AI679" s="72"/>
      <c r="AJ679" s="72"/>
      <c r="AK679" s="72"/>
      <c r="AL679" s="72"/>
      <c r="AM679" s="72"/>
      <c r="AP679" s="102"/>
      <c r="AQ679" s="72"/>
    </row>
    <row r="680" spans="1:43">
      <c r="A680" s="14" t="str">
        <f>'data organization'!S681</f>
        <v>678:18:2.02:HI</v>
      </c>
      <c r="B680">
        <v>2.1919999122619629</v>
      </c>
      <c r="C680">
        <v>2.1919999122619629</v>
      </c>
      <c r="D680">
        <v>2.1919999122619629</v>
      </c>
      <c r="E680">
        <v>2.1919999122619629</v>
      </c>
      <c r="F680">
        <v>2.1919999122619629</v>
      </c>
      <c r="G680">
        <v>2.1919999122619629</v>
      </c>
      <c r="H680">
        <v>2.1919999122619629</v>
      </c>
      <c r="I680">
        <v>2.1919999122619629</v>
      </c>
      <c r="J680">
        <v>2.1919999122619629</v>
      </c>
      <c r="K680">
        <v>2.1919999122619629</v>
      </c>
      <c r="L680">
        <v>2.1919999122619629</v>
      </c>
      <c r="M680">
        <v>2.1919999122619629</v>
      </c>
      <c r="N680">
        <v>2.1919999122619629</v>
      </c>
      <c r="O680">
        <v>2.1919999122619629</v>
      </c>
      <c r="P680">
        <v>2.1919999122619629</v>
      </c>
      <c r="Q680">
        <v>2.1869997978210449</v>
      </c>
      <c r="R680">
        <v>2.1919999122619629</v>
      </c>
      <c r="S680">
        <v>2.1919999122619629</v>
      </c>
      <c r="T680">
        <v>2.1919999122619629</v>
      </c>
      <c r="U680">
        <v>2.1919999122619629</v>
      </c>
      <c r="V680">
        <v>2.1919999122619629</v>
      </c>
      <c r="W680">
        <v>2.1919999122619629</v>
      </c>
      <c r="X680">
        <v>2.1919999122619629</v>
      </c>
      <c r="Y680"/>
      <c r="Z680">
        <v>2.1919999122619629</v>
      </c>
      <c r="AA680">
        <v>2.1919999122619629</v>
      </c>
      <c r="AB680">
        <v>2.1919999122619629</v>
      </c>
      <c r="AC680">
        <v>2.1919999122619629</v>
      </c>
      <c r="AD680">
        <v>2.1919999122619629</v>
      </c>
      <c r="AE680">
        <v>2.1919999122619629</v>
      </c>
      <c r="AF680">
        <v>2.1919999122619629</v>
      </c>
      <c r="AG680">
        <v>2.1919999122619629</v>
      </c>
      <c r="AH680" s="97">
        <f t="shared" si="1274"/>
        <v>2.0199999999999987</v>
      </c>
      <c r="AI680" s="72">
        <f t="shared" ref="AI680" si="1305">STDEV(B680:AG680)</f>
        <v>8.9804706432951081E-4</v>
      </c>
      <c r="AJ680" s="72">
        <f t="shared" si="1269"/>
        <v>2.1904915476512454</v>
      </c>
      <c r="AK680" s="72">
        <f t="shared" ref="AK680" si="1306">AVERAGE(B680:AG680)</f>
        <v>2.1918386182477398</v>
      </c>
      <c r="AL680" s="72">
        <f t="shared" ref="AL680" si="1307">AK680+1.5*AI680</f>
        <v>2.1931856888442343</v>
      </c>
      <c r="AM680" s="72">
        <f>AK680-AK683</f>
        <v>3.3193465202085548E-2</v>
      </c>
      <c r="AP680" s="102">
        <f t="shared" ref="AP680" si="1308">AI680/AK680</f>
        <v>4.0972316887429077E-4</v>
      </c>
      <c r="AQ680" s="72">
        <f t="shared" ref="AQ680" si="1309">MAX(B680:AG682)-MIN(B680:AG682)</f>
        <v>5.0001144409179688E-3</v>
      </c>
    </row>
    <row r="681" spans="1:43">
      <c r="A681" s="14" t="str">
        <f>'data organization'!S682</f>
        <v>679:18:2.02:LO</v>
      </c>
      <c r="B681">
        <v>2.1919999122619629</v>
      </c>
      <c r="C681">
        <v>2.1919999122619629</v>
      </c>
      <c r="D681">
        <v>2.1919999122619629</v>
      </c>
      <c r="E681">
        <v>2.1919999122619629</v>
      </c>
      <c r="F681">
        <v>2.1919999122619629</v>
      </c>
      <c r="G681">
        <v>2.1919999122619629</v>
      </c>
      <c r="H681">
        <v>2.1919999122619629</v>
      </c>
      <c r="I681">
        <v>2.1919999122619629</v>
      </c>
      <c r="J681">
        <v>2.1919999122619629</v>
      </c>
      <c r="K681">
        <v>2.1919999122619629</v>
      </c>
      <c r="L681">
        <v>2.1919999122619629</v>
      </c>
      <c r="M681">
        <v>2.1919999122619629</v>
      </c>
      <c r="N681">
        <v>2.1919999122619629</v>
      </c>
      <c r="O681">
        <v>2.1919999122619629</v>
      </c>
      <c r="P681">
        <v>2.1919999122619629</v>
      </c>
      <c r="Q681">
        <v>2.1869997978210449</v>
      </c>
      <c r="R681">
        <v>2.1919999122619629</v>
      </c>
      <c r="S681">
        <v>2.1919999122619629</v>
      </c>
      <c r="T681">
        <v>2.1919999122619629</v>
      </c>
      <c r="U681">
        <v>2.1919999122619629</v>
      </c>
      <c r="V681">
        <v>2.1919999122619629</v>
      </c>
      <c r="W681">
        <v>2.1919999122619629</v>
      </c>
      <c r="X681">
        <v>2.1919999122619629</v>
      </c>
      <c r="Y681"/>
      <c r="Z681">
        <v>2.1919999122619629</v>
      </c>
      <c r="AA681">
        <v>2.1919999122619629</v>
      </c>
      <c r="AB681">
        <v>2.1919999122619629</v>
      </c>
      <c r="AC681">
        <v>2.1919999122619629</v>
      </c>
      <c r="AD681">
        <v>2.1919999122619629</v>
      </c>
      <c r="AE681">
        <v>2.1919999122619629</v>
      </c>
      <c r="AF681">
        <v>2.1919999122619629</v>
      </c>
      <c r="AG681">
        <v>2.1919999122619629</v>
      </c>
      <c r="AH681" s="97"/>
      <c r="AI681" s="72"/>
      <c r="AJ681" s="72"/>
      <c r="AK681" s="72"/>
      <c r="AL681" s="72"/>
      <c r="AM681" s="72"/>
      <c r="AP681" s="102"/>
      <c r="AQ681" s="72"/>
    </row>
    <row r="682" spans="1:43">
      <c r="A682" s="14" t="str">
        <f>'data organization'!S683</f>
        <v>680:18:2.02:HS</v>
      </c>
      <c r="B682">
        <v>2.1919999122619629</v>
      </c>
      <c r="C682">
        <v>2.1919999122619629</v>
      </c>
      <c r="D682">
        <v>2.1919999122619629</v>
      </c>
      <c r="E682">
        <v>2.1919999122619629</v>
      </c>
      <c r="F682">
        <v>2.1919999122619629</v>
      </c>
      <c r="G682">
        <v>2.1919999122619629</v>
      </c>
      <c r="H682">
        <v>2.1919999122619629</v>
      </c>
      <c r="I682">
        <v>2.1919999122619629</v>
      </c>
      <c r="J682">
        <v>2.1919999122619629</v>
      </c>
      <c r="K682">
        <v>2.1919999122619629</v>
      </c>
      <c r="L682">
        <v>2.1919999122619629</v>
      </c>
      <c r="M682">
        <v>2.1919999122619629</v>
      </c>
      <c r="N682">
        <v>2.1919999122619629</v>
      </c>
      <c r="O682">
        <v>2.1919999122619629</v>
      </c>
      <c r="P682">
        <v>2.1919999122619629</v>
      </c>
      <c r="Q682">
        <v>2.1869997978210449</v>
      </c>
      <c r="R682">
        <v>2.1919999122619629</v>
      </c>
      <c r="S682">
        <v>2.1919999122619629</v>
      </c>
      <c r="T682">
        <v>2.1919999122619629</v>
      </c>
      <c r="U682">
        <v>2.1919999122619629</v>
      </c>
      <c r="V682">
        <v>2.1919999122619629</v>
      </c>
      <c r="W682">
        <v>2.1919999122619629</v>
      </c>
      <c r="X682">
        <v>2.1919999122619629</v>
      </c>
      <c r="Y682"/>
      <c r="Z682">
        <v>2.1919999122619629</v>
      </c>
      <c r="AA682">
        <v>2.1919999122619629</v>
      </c>
      <c r="AB682">
        <v>2.1919999122619629</v>
      </c>
      <c r="AC682">
        <v>2.1919999122619629</v>
      </c>
      <c r="AD682">
        <v>2.1919999122619629</v>
      </c>
      <c r="AE682">
        <v>2.1919999122619629</v>
      </c>
      <c r="AF682">
        <v>2.1919999122619629</v>
      </c>
      <c r="AG682">
        <v>2.1919999122619629</v>
      </c>
      <c r="AH682" s="97"/>
      <c r="AI682" s="72"/>
      <c r="AJ682" s="72"/>
      <c r="AK682" s="72"/>
      <c r="AL682" s="72"/>
      <c r="AM682" s="72"/>
      <c r="AP682" s="102"/>
      <c r="AQ682" s="72"/>
    </row>
    <row r="683" spans="1:43">
      <c r="A683" s="14" t="str">
        <f>'data organization'!S684</f>
        <v>681:18:2:HI</v>
      </c>
      <c r="B683">
        <v>2.1619999408721924</v>
      </c>
      <c r="C683">
        <v>2.1545002460479736</v>
      </c>
      <c r="D683">
        <v>2.1594998836517334</v>
      </c>
      <c r="E683">
        <v>2.1619999408721924</v>
      </c>
      <c r="F683">
        <v>2.1544997692108154</v>
      </c>
      <c r="G683">
        <v>2.1555001735687256</v>
      </c>
      <c r="H683">
        <v>2.1619999408721924</v>
      </c>
      <c r="I683">
        <v>2.1520001888275146</v>
      </c>
      <c r="J683">
        <v>2.1619999408721924</v>
      </c>
      <c r="K683">
        <v>2.1520001888275146</v>
      </c>
      <c r="L683">
        <v>2.1619999408721924</v>
      </c>
      <c r="M683">
        <v>2.1619999408721924</v>
      </c>
      <c r="N683">
        <v>2.1520001888275146</v>
      </c>
      <c r="O683">
        <v>2.1520001888275146</v>
      </c>
      <c r="P683">
        <v>2.1520001888275146</v>
      </c>
      <c r="Q683">
        <v>2.1520001888275146</v>
      </c>
      <c r="R683">
        <v>2.1520001888275146</v>
      </c>
      <c r="S683">
        <v>2.1634998321533203</v>
      </c>
      <c r="T683">
        <v>2.1639997959136963</v>
      </c>
      <c r="U683">
        <v>2.1619999408721924</v>
      </c>
      <c r="V683">
        <v>2.1594996452331543</v>
      </c>
      <c r="W683">
        <v>2.1619999408721924</v>
      </c>
      <c r="X683">
        <v>2.1634998321533203</v>
      </c>
      <c r="Y683"/>
      <c r="Z683">
        <v>2.1520001888275146</v>
      </c>
      <c r="AA683">
        <v>2.1594998836517334</v>
      </c>
      <c r="AB683">
        <v>2.1619999408721924</v>
      </c>
      <c r="AC683">
        <v>2.1619999408721924</v>
      </c>
      <c r="AD683">
        <v>2.1619999408721924</v>
      </c>
      <c r="AE683">
        <v>2.1619999408721924</v>
      </c>
      <c r="AF683">
        <v>2.1619999408721924</v>
      </c>
      <c r="AG683">
        <v>2.1619999408721924</v>
      </c>
      <c r="AH683" s="97">
        <f t="shared" si="1274"/>
        <v>1.9999999999999987</v>
      </c>
      <c r="AI683" s="72">
        <f t="shared" ref="AI683" si="1310">STDEV(B683:AG683)</f>
        <v>4.59370393852092E-3</v>
      </c>
      <c r="AJ683" s="72">
        <f t="shared" si="1269"/>
        <v>2.1517545971378729</v>
      </c>
      <c r="AK683" s="72">
        <f t="shared" ref="AK683" si="1311">AVERAGE(B683:AG683)</f>
        <v>2.1586451530456543</v>
      </c>
      <c r="AL683" s="72">
        <f t="shared" ref="AL683" si="1312">AK683+1.5*AI683</f>
        <v>2.1655357089534357</v>
      </c>
      <c r="AM683" s="72">
        <f>AK683-AK686</f>
        <v>3.4515957678518117E-2</v>
      </c>
      <c r="AP683" s="102">
        <f t="shared" ref="AP683" si="1313">AI683/AK683</f>
        <v>2.1280495926065553E-3</v>
      </c>
      <c r="AQ683" s="72">
        <f t="shared" ref="AQ683" si="1314">MAX(B683:AG685)-MIN(B683:AG685)</f>
        <v>1.1999607086181641E-2</v>
      </c>
    </row>
    <row r="684" spans="1:43">
      <c r="A684" s="14" t="str">
        <f>'data organization'!S685</f>
        <v>682:18:2:LO</v>
      </c>
      <c r="B684">
        <v>2.1619999408721924</v>
      </c>
      <c r="C684">
        <v>2.1545002460479736</v>
      </c>
      <c r="D684">
        <v>2.1594998836517334</v>
      </c>
      <c r="E684">
        <v>2.1619999408721924</v>
      </c>
      <c r="F684">
        <v>2.1544997692108154</v>
      </c>
      <c r="G684">
        <v>2.1555001735687256</v>
      </c>
      <c r="H684">
        <v>2.1619999408721924</v>
      </c>
      <c r="I684">
        <v>2.1520001888275146</v>
      </c>
      <c r="J684">
        <v>2.1619999408721924</v>
      </c>
      <c r="K684">
        <v>2.1520001888275146</v>
      </c>
      <c r="L684">
        <v>2.1619999408721924</v>
      </c>
      <c r="M684">
        <v>2.1619999408721924</v>
      </c>
      <c r="N684">
        <v>2.1520001888275146</v>
      </c>
      <c r="O684">
        <v>2.1520001888275146</v>
      </c>
      <c r="P684">
        <v>2.1520001888275146</v>
      </c>
      <c r="Q684">
        <v>2.1520001888275146</v>
      </c>
      <c r="R684">
        <v>2.1520001888275146</v>
      </c>
      <c r="S684">
        <v>2.1634998321533203</v>
      </c>
      <c r="T684">
        <v>2.1639997959136963</v>
      </c>
      <c r="U684">
        <v>2.1619999408721924</v>
      </c>
      <c r="V684">
        <v>2.1594996452331543</v>
      </c>
      <c r="W684">
        <v>2.1619999408721924</v>
      </c>
      <c r="X684">
        <v>2.1634998321533203</v>
      </c>
      <c r="Y684"/>
      <c r="Z684">
        <v>2.1520001888275146</v>
      </c>
      <c r="AA684">
        <v>2.1594998836517334</v>
      </c>
      <c r="AB684">
        <v>2.1619999408721924</v>
      </c>
      <c r="AC684">
        <v>2.1619999408721924</v>
      </c>
      <c r="AD684">
        <v>2.1619999408721924</v>
      </c>
      <c r="AE684">
        <v>2.1619999408721924</v>
      </c>
      <c r="AF684">
        <v>2.1619999408721924</v>
      </c>
      <c r="AG684">
        <v>2.1619999408721924</v>
      </c>
      <c r="AH684" s="97"/>
      <c r="AI684" s="72"/>
      <c r="AJ684" s="72"/>
      <c r="AK684" s="72"/>
      <c r="AL684" s="72"/>
      <c r="AM684" s="72"/>
      <c r="AP684" s="102"/>
      <c r="AQ684" s="72"/>
    </row>
    <row r="685" spans="1:43">
      <c r="A685" s="14" t="str">
        <f>'data organization'!S686</f>
        <v>683:18:2:HS</v>
      </c>
      <c r="B685">
        <v>2.1619999408721924</v>
      </c>
      <c r="C685">
        <v>2.1545002460479736</v>
      </c>
      <c r="D685">
        <v>2.1594998836517334</v>
      </c>
      <c r="E685">
        <v>2.1619999408721924</v>
      </c>
      <c r="F685">
        <v>2.1544997692108154</v>
      </c>
      <c r="G685">
        <v>2.1555001735687256</v>
      </c>
      <c r="H685">
        <v>2.1619999408721924</v>
      </c>
      <c r="I685">
        <v>2.1520001888275146</v>
      </c>
      <c r="J685">
        <v>2.1619999408721924</v>
      </c>
      <c r="K685">
        <v>2.1520001888275146</v>
      </c>
      <c r="L685">
        <v>2.1619999408721924</v>
      </c>
      <c r="M685">
        <v>2.1619999408721924</v>
      </c>
      <c r="N685">
        <v>2.1520001888275146</v>
      </c>
      <c r="O685">
        <v>2.1520001888275146</v>
      </c>
      <c r="P685">
        <v>2.1520001888275146</v>
      </c>
      <c r="Q685">
        <v>2.1520001888275146</v>
      </c>
      <c r="R685">
        <v>2.1520001888275146</v>
      </c>
      <c r="S685">
        <v>2.1634998321533203</v>
      </c>
      <c r="T685">
        <v>2.1639997959136963</v>
      </c>
      <c r="U685">
        <v>2.1619999408721924</v>
      </c>
      <c r="V685">
        <v>2.1594996452331543</v>
      </c>
      <c r="W685">
        <v>2.1619999408721924</v>
      </c>
      <c r="X685">
        <v>2.1634998321533203</v>
      </c>
      <c r="Y685"/>
      <c r="Z685">
        <v>2.1520001888275146</v>
      </c>
      <c r="AA685">
        <v>2.1594998836517334</v>
      </c>
      <c r="AB685">
        <v>2.1619999408721924</v>
      </c>
      <c r="AC685">
        <v>2.1619999408721924</v>
      </c>
      <c r="AD685">
        <v>2.1619999408721924</v>
      </c>
      <c r="AE685">
        <v>2.1619999408721924</v>
      </c>
      <c r="AF685">
        <v>2.1619999408721924</v>
      </c>
      <c r="AG685">
        <v>2.1619999408721924</v>
      </c>
      <c r="AH685" s="97"/>
      <c r="AI685" s="72"/>
      <c r="AJ685" s="72"/>
      <c r="AK685" s="72"/>
      <c r="AL685" s="72"/>
      <c r="AM685" s="72"/>
      <c r="AP685" s="102"/>
      <c r="AQ685" s="72"/>
    </row>
    <row r="686" spans="1:43">
      <c r="A686" s="14" t="str">
        <f>'data organization'!S687</f>
        <v>684:18:1.98:HI</v>
      </c>
      <c r="B686">
        <v>2.1220002174377441</v>
      </c>
      <c r="C686">
        <v>2.1220002174377441</v>
      </c>
      <c r="D686">
        <v>2.1220002174377441</v>
      </c>
      <c r="E686">
        <v>2.1220002174377441</v>
      </c>
      <c r="F686">
        <v>2.1220002174377441</v>
      </c>
      <c r="G686">
        <v>2.1220002174377441</v>
      </c>
      <c r="H686">
        <v>2.1220002174377441</v>
      </c>
      <c r="I686">
        <v>2.1220002174377441</v>
      </c>
      <c r="J686">
        <v>2.1220002174377441</v>
      </c>
      <c r="K686">
        <v>2.1220002174377441</v>
      </c>
      <c r="L686">
        <v>2.1220002174377441</v>
      </c>
      <c r="M686">
        <v>2.1220002174377441</v>
      </c>
      <c r="N686">
        <v>2.1220002174377441</v>
      </c>
      <c r="O686">
        <v>2.1220002174377441</v>
      </c>
      <c r="P686">
        <v>2.1220002174377441</v>
      </c>
      <c r="Q686">
        <v>2.1220002174377441</v>
      </c>
      <c r="R686">
        <v>2.1220002174377441</v>
      </c>
      <c r="S686">
        <v>2.1319999694824219</v>
      </c>
      <c r="T686">
        <v>2.1319999694824219</v>
      </c>
      <c r="U686">
        <v>2.1220002174377441</v>
      </c>
      <c r="V686">
        <v>2.1220002174377441</v>
      </c>
      <c r="W686">
        <v>2.1319999694824219</v>
      </c>
      <c r="X686">
        <v>2.1334998607635498</v>
      </c>
      <c r="Y686"/>
      <c r="Z686">
        <v>2.1220002174377441</v>
      </c>
      <c r="AA686">
        <v>2.1220002174377441</v>
      </c>
      <c r="AB686">
        <v>2.1220002174377441</v>
      </c>
      <c r="AC686">
        <v>2.1319999694824219</v>
      </c>
      <c r="AD686">
        <v>2.1220002174377441</v>
      </c>
      <c r="AE686">
        <v>2.1220002174377441</v>
      </c>
      <c r="AF686">
        <v>2.1310000419616699</v>
      </c>
      <c r="AG686">
        <v>2.127500057220459</v>
      </c>
      <c r="AH686" s="97">
        <f t="shared" si="1274"/>
        <v>1.9799999999999986</v>
      </c>
      <c r="AI686" s="72">
        <f t="shared" ref="AI686" si="1315">STDEV(B686:AG686)</f>
        <v>4.0945414142850951E-3</v>
      </c>
      <c r="AJ686" s="72">
        <f t="shared" si="1269"/>
        <v>2.1179873832457083</v>
      </c>
      <c r="AK686" s="72">
        <f t="shared" ref="AK686" si="1316">AVERAGE(B686:AG686)</f>
        <v>2.1241291953671362</v>
      </c>
      <c r="AL686" s="72">
        <f t="shared" ref="AL686" si="1317">AK686+1.5*AI686</f>
        <v>2.130271007488564</v>
      </c>
      <c r="AM686" s="72">
        <f>AK686-AK689</f>
        <v>3.2065153121948242E-2</v>
      </c>
      <c r="AP686" s="102">
        <f t="shared" ref="AP686" si="1318">AI686/AK686</f>
        <v>1.9276329439920868E-3</v>
      </c>
      <c r="AQ686" s="72">
        <f t="shared" ref="AQ686" si="1319">MAX(B686:AG688)-MIN(B686:AG688)</f>
        <v>1.1499643325805664E-2</v>
      </c>
    </row>
    <row r="687" spans="1:43">
      <c r="A687" s="14" t="str">
        <f>'data organization'!S688</f>
        <v>685:18:1.98:LO</v>
      </c>
      <c r="B687">
        <v>2.1220002174377441</v>
      </c>
      <c r="C687">
        <v>2.1220002174377441</v>
      </c>
      <c r="D687">
        <v>2.1220002174377441</v>
      </c>
      <c r="E687">
        <v>2.1220002174377441</v>
      </c>
      <c r="F687">
        <v>2.1220002174377441</v>
      </c>
      <c r="G687">
        <v>2.1220002174377441</v>
      </c>
      <c r="H687">
        <v>2.1220002174377441</v>
      </c>
      <c r="I687">
        <v>2.1220002174377441</v>
      </c>
      <c r="J687">
        <v>2.1220002174377441</v>
      </c>
      <c r="K687">
        <v>2.1220002174377441</v>
      </c>
      <c r="L687">
        <v>2.1220002174377441</v>
      </c>
      <c r="M687">
        <v>2.1220002174377441</v>
      </c>
      <c r="N687">
        <v>2.1220002174377441</v>
      </c>
      <c r="O687">
        <v>2.1220002174377441</v>
      </c>
      <c r="P687">
        <v>2.1220002174377441</v>
      </c>
      <c r="Q687">
        <v>2.1220002174377441</v>
      </c>
      <c r="R687">
        <v>2.1220002174377441</v>
      </c>
      <c r="S687">
        <v>2.1319999694824219</v>
      </c>
      <c r="T687">
        <v>2.1319999694824219</v>
      </c>
      <c r="U687">
        <v>2.1220002174377441</v>
      </c>
      <c r="V687">
        <v>2.1220002174377441</v>
      </c>
      <c r="W687">
        <v>2.1319999694824219</v>
      </c>
      <c r="X687">
        <v>2.1334998607635498</v>
      </c>
      <c r="Y687"/>
      <c r="Z687">
        <v>2.1220002174377441</v>
      </c>
      <c r="AA687">
        <v>2.1220002174377441</v>
      </c>
      <c r="AB687">
        <v>2.1220002174377441</v>
      </c>
      <c r="AC687">
        <v>2.1319999694824219</v>
      </c>
      <c r="AD687">
        <v>2.1220002174377441</v>
      </c>
      <c r="AE687">
        <v>2.1220002174377441</v>
      </c>
      <c r="AF687">
        <v>2.1310000419616699</v>
      </c>
      <c r="AG687">
        <v>2.127500057220459</v>
      </c>
      <c r="AH687" s="97"/>
      <c r="AI687" s="72"/>
      <c r="AJ687" s="72"/>
      <c r="AK687" s="72"/>
      <c r="AL687" s="72"/>
      <c r="AM687" s="72"/>
      <c r="AP687" s="102"/>
      <c r="AQ687" s="72"/>
    </row>
    <row r="688" spans="1:43">
      <c r="A688" s="14" t="str">
        <f>'data organization'!S689</f>
        <v>686:18:1.98:HS</v>
      </c>
      <c r="B688">
        <v>2.1220002174377441</v>
      </c>
      <c r="C688">
        <v>2.1220002174377441</v>
      </c>
      <c r="D688">
        <v>2.1220002174377441</v>
      </c>
      <c r="E688">
        <v>2.1220002174377441</v>
      </c>
      <c r="F688">
        <v>2.1220002174377441</v>
      </c>
      <c r="G688">
        <v>2.1220002174377441</v>
      </c>
      <c r="H688">
        <v>2.1220002174377441</v>
      </c>
      <c r="I688">
        <v>2.1220002174377441</v>
      </c>
      <c r="J688">
        <v>2.1220002174377441</v>
      </c>
      <c r="K688">
        <v>2.1220002174377441</v>
      </c>
      <c r="L688">
        <v>2.1220002174377441</v>
      </c>
      <c r="M688">
        <v>2.1220002174377441</v>
      </c>
      <c r="N688">
        <v>2.1220002174377441</v>
      </c>
      <c r="O688">
        <v>2.1220002174377441</v>
      </c>
      <c r="P688">
        <v>2.1220002174377441</v>
      </c>
      <c r="Q688">
        <v>2.1220002174377441</v>
      </c>
      <c r="R688">
        <v>2.1220002174377441</v>
      </c>
      <c r="S688">
        <v>2.1319999694824219</v>
      </c>
      <c r="T688">
        <v>2.1319999694824219</v>
      </c>
      <c r="U688">
        <v>2.1220002174377441</v>
      </c>
      <c r="V688">
        <v>2.1220002174377441</v>
      </c>
      <c r="W688">
        <v>2.1319999694824219</v>
      </c>
      <c r="X688">
        <v>2.1334998607635498</v>
      </c>
      <c r="Y688"/>
      <c r="Z688">
        <v>2.1220002174377441</v>
      </c>
      <c r="AA688">
        <v>2.1220002174377441</v>
      </c>
      <c r="AB688">
        <v>2.1220002174377441</v>
      </c>
      <c r="AC688">
        <v>2.1319999694824219</v>
      </c>
      <c r="AD688">
        <v>2.1220002174377441</v>
      </c>
      <c r="AE688">
        <v>2.1220002174377441</v>
      </c>
      <c r="AF688">
        <v>2.1310000419616699</v>
      </c>
      <c r="AG688">
        <v>2.127500057220459</v>
      </c>
      <c r="AH688" s="97"/>
      <c r="AI688" s="72"/>
      <c r="AJ688" s="72"/>
      <c r="AK688" s="72"/>
      <c r="AL688" s="72"/>
      <c r="AM688" s="72"/>
      <c r="AP688" s="102"/>
      <c r="AQ688" s="72"/>
    </row>
    <row r="689" spans="1:43">
      <c r="A689" s="14" t="str">
        <f>'data organization'!S690</f>
        <v>687:18:1.96:HI</v>
      </c>
      <c r="B689">
        <v>2.0919995307922363</v>
      </c>
      <c r="C689">
        <v>2.0919995307922363</v>
      </c>
      <c r="D689">
        <v>2.0919995307922363</v>
      </c>
      <c r="E689">
        <v>2.0919995307922363</v>
      </c>
      <c r="F689">
        <v>2.0919995307922363</v>
      </c>
      <c r="G689">
        <v>2.0919995307922363</v>
      </c>
      <c r="H689">
        <v>2.0919995307922363</v>
      </c>
      <c r="I689">
        <v>2.0919995307922363</v>
      </c>
      <c r="J689">
        <v>2.0919995307922363</v>
      </c>
      <c r="K689">
        <v>2.0919995307922363</v>
      </c>
      <c r="L689">
        <v>2.0919995307922363</v>
      </c>
      <c r="M689">
        <v>2.0919995307922363</v>
      </c>
      <c r="N689">
        <v>2.0919995307922363</v>
      </c>
      <c r="O689">
        <v>2.0919995307922363</v>
      </c>
      <c r="P689">
        <v>2.0919995307922363</v>
      </c>
      <c r="Q689">
        <v>2.0919995307922363</v>
      </c>
      <c r="R689">
        <v>2.0919995307922363</v>
      </c>
      <c r="S689">
        <v>2.0939993858337402</v>
      </c>
      <c r="T689">
        <v>2.0919995307922363</v>
      </c>
      <c r="U689">
        <v>2.0919995307922363</v>
      </c>
      <c r="V689">
        <v>2.0919995307922363</v>
      </c>
      <c r="W689">
        <v>2.0919995307922363</v>
      </c>
      <c r="X689">
        <v>2.0919995307922363</v>
      </c>
      <c r="Y689"/>
      <c r="Z689">
        <v>2.0919995307922363</v>
      </c>
      <c r="AA689">
        <v>2.0919995307922363</v>
      </c>
      <c r="AB689">
        <v>2.0919995307922363</v>
      </c>
      <c r="AC689">
        <v>2.0919995307922363</v>
      </c>
      <c r="AD689">
        <v>2.0919995307922363</v>
      </c>
      <c r="AE689">
        <v>2.0919995307922363</v>
      </c>
      <c r="AF689">
        <v>2.0919995307922363</v>
      </c>
      <c r="AG689">
        <v>2.0919995307922363</v>
      </c>
      <c r="AH689" s="97">
        <f t="shared" si="1274"/>
        <v>1.9599999999999986</v>
      </c>
      <c r="AI689" s="72">
        <f t="shared" ref="AI689" si="1320">STDEV(B689:AG689)</f>
        <v>3.5918456873907772E-4</v>
      </c>
      <c r="AJ689" s="72">
        <f t="shared" si="1269"/>
        <v>2.0915252653920793</v>
      </c>
      <c r="AK689" s="72">
        <f t="shared" ref="AK689" si="1321">AVERAGE(B689:AG689)</f>
        <v>2.0920640422451879</v>
      </c>
      <c r="AL689" s="72">
        <f t="shared" ref="AL689" si="1322">AK689+1.5*AI689</f>
        <v>2.0926028190982966</v>
      </c>
      <c r="AM689" s="72">
        <f>AK689-AK692</f>
        <v>3.3031578986875143E-2</v>
      </c>
      <c r="AP689" s="102">
        <f t="shared" ref="AP689" si="1323">AI689/AK689</f>
        <v>1.7168908861585493E-4</v>
      </c>
      <c r="AQ689" s="72">
        <f t="shared" ref="AQ689" si="1324">MAX(B689:AG691)-MIN(B689:AG691)</f>
        <v>1.9998550415039063E-3</v>
      </c>
    </row>
    <row r="690" spans="1:43">
      <c r="A690" s="14" t="str">
        <f>'data organization'!S691</f>
        <v>688:18:1.96:LO</v>
      </c>
      <c r="B690">
        <v>2.0919995307922363</v>
      </c>
      <c r="C690">
        <v>2.0919995307922363</v>
      </c>
      <c r="D690">
        <v>2.0919995307922363</v>
      </c>
      <c r="E690">
        <v>2.0919995307922363</v>
      </c>
      <c r="F690">
        <v>2.0919995307922363</v>
      </c>
      <c r="G690">
        <v>2.0919995307922363</v>
      </c>
      <c r="H690">
        <v>2.0919995307922363</v>
      </c>
      <c r="I690">
        <v>2.0919995307922363</v>
      </c>
      <c r="J690">
        <v>2.0919995307922363</v>
      </c>
      <c r="K690">
        <v>2.0919995307922363</v>
      </c>
      <c r="L690">
        <v>2.0919995307922363</v>
      </c>
      <c r="M690">
        <v>2.0919995307922363</v>
      </c>
      <c r="N690">
        <v>2.0919995307922363</v>
      </c>
      <c r="O690">
        <v>2.0919995307922363</v>
      </c>
      <c r="P690">
        <v>2.0919995307922363</v>
      </c>
      <c r="Q690">
        <v>2.0919995307922363</v>
      </c>
      <c r="R690">
        <v>2.0919995307922363</v>
      </c>
      <c r="S690">
        <v>2.0939993858337402</v>
      </c>
      <c r="T690">
        <v>2.0919995307922363</v>
      </c>
      <c r="U690">
        <v>2.0919995307922363</v>
      </c>
      <c r="V690">
        <v>2.0919995307922363</v>
      </c>
      <c r="W690">
        <v>2.0919995307922363</v>
      </c>
      <c r="X690">
        <v>2.0919995307922363</v>
      </c>
      <c r="Y690"/>
      <c r="Z690">
        <v>2.0919995307922363</v>
      </c>
      <c r="AA690">
        <v>2.0919995307922363</v>
      </c>
      <c r="AB690">
        <v>2.0919995307922363</v>
      </c>
      <c r="AC690">
        <v>2.0919995307922363</v>
      </c>
      <c r="AD690">
        <v>2.0919995307922363</v>
      </c>
      <c r="AE690">
        <v>2.0919995307922363</v>
      </c>
      <c r="AF690">
        <v>2.0919995307922363</v>
      </c>
      <c r="AG690">
        <v>2.0919995307922363</v>
      </c>
      <c r="AH690" s="97"/>
      <c r="AI690" s="72"/>
      <c r="AJ690" s="72"/>
      <c r="AK690" s="72"/>
      <c r="AL690" s="72"/>
      <c r="AM690" s="72"/>
      <c r="AP690" s="102"/>
      <c r="AQ690" s="72"/>
    </row>
    <row r="691" spans="1:43">
      <c r="A691" s="14" t="str">
        <f>'data organization'!S692</f>
        <v>689:18:1.96:HS</v>
      </c>
      <c r="B691">
        <v>2.0919995307922363</v>
      </c>
      <c r="C691">
        <v>2.0919995307922363</v>
      </c>
      <c r="D691">
        <v>2.0919995307922363</v>
      </c>
      <c r="E691">
        <v>2.0919995307922363</v>
      </c>
      <c r="F691">
        <v>2.0919995307922363</v>
      </c>
      <c r="G691">
        <v>2.0919995307922363</v>
      </c>
      <c r="H691">
        <v>2.0919995307922363</v>
      </c>
      <c r="I691">
        <v>2.0919995307922363</v>
      </c>
      <c r="J691">
        <v>2.0919995307922363</v>
      </c>
      <c r="K691">
        <v>2.0919995307922363</v>
      </c>
      <c r="L691">
        <v>2.0919995307922363</v>
      </c>
      <c r="M691">
        <v>2.0919995307922363</v>
      </c>
      <c r="N691">
        <v>2.0919995307922363</v>
      </c>
      <c r="O691">
        <v>2.0919995307922363</v>
      </c>
      <c r="P691">
        <v>2.0919995307922363</v>
      </c>
      <c r="Q691">
        <v>2.0919995307922363</v>
      </c>
      <c r="R691">
        <v>2.0919995307922363</v>
      </c>
      <c r="S691">
        <v>2.0939993858337402</v>
      </c>
      <c r="T691">
        <v>2.0919995307922363</v>
      </c>
      <c r="U691">
        <v>2.0919995307922363</v>
      </c>
      <c r="V691">
        <v>2.0919995307922363</v>
      </c>
      <c r="W691">
        <v>2.0919995307922363</v>
      </c>
      <c r="X691">
        <v>2.0919995307922363</v>
      </c>
      <c r="Y691"/>
      <c r="Z691">
        <v>2.0919995307922363</v>
      </c>
      <c r="AA691">
        <v>2.0919995307922363</v>
      </c>
      <c r="AB691">
        <v>2.0919995307922363</v>
      </c>
      <c r="AC691">
        <v>2.0919995307922363</v>
      </c>
      <c r="AD691">
        <v>2.0919995307922363</v>
      </c>
      <c r="AE691">
        <v>2.0919995307922363</v>
      </c>
      <c r="AF691">
        <v>2.0919995307922363</v>
      </c>
      <c r="AG691">
        <v>2.0919995307922363</v>
      </c>
      <c r="AH691" s="97"/>
      <c r="AI691" s="72"/>
      <c r="AJ691" s="72"/>
      <c r="AK691" s="72"/>
      <c r="AL691" s="72"/>
      <c r="AM691" s="72"/>
      <c r="AP691" s="102"/>
      <c r="AQ691" s="72"/>
    </row>
    <row r="692" spans="1:43">
      <c r="A692" s="14" t="str">
        <f>'data organization'!S693</f>
        <v>690:18:1.94:HI</v>
      </c>
      <c r="B692">
        <v>2.062000036239624</v>
      </c>
      <c r="C692">
        <v>2.0560004711151123</v>
      </c>
      <c r="D692">
        <v>2.0610003471374512</v>
      </c>
      <c r="E692">
        <v>2.062000036239624</v>
      </c>
      <c r="F692">
        <v>2.0520005226135254</v>
      </c>
      <c r="G692">
        <v>2.062000036239624</v>
      </c>
      <c r="H692">
        <v>2.062000036239624</v>
      </c>
      <c r="I692">
        <v>2.0520005226135254</v>
      </c>
      <c r="J692">
        <v>2.062000036239624</v>
      </c>
      <c r="K692">
        <v>2.0520005226135254</v>
      </c>
      <c r="L692">
        <v>2.062000036239624</v>
      </c>
      <c r="M692">
        <v>2.062000036239624</v>
      </c>
      <c r="N692">
        <v>2.0520005226135254</v>
      </c>
      <c r="O692">
        <v>2.0520005226135254</v>
      </c>
      <c r="P692">
        <v>2.0520005226135254</v>
      </c>
      <c r="Q692">
        <v>2.0520005226135254</v>
      </c>
      <c r="R692">
        <v>2.0520005226135254</v>
      </c>
      <c r="S692">
        <v>2.062000036239624</v>
      </c>
      <c r="T692">
        <v>2.0635001659393311</v>
      </c>
      <c r="U692">
        <v>2.062000036239624</v>
      </c>
      <c r="V692">
        <v>2.0575001239776611</v>
      </c>
      <c r="W692">
        <v>2.062000036239624</v>
      </c>
      <c r="X692">
        <v>2.065000057220459</v>
      </c>
      <c r="Y692"/>
      <c r="Z692">
        <v>2.0580000877380371</v>
      </c>
      <c r="AA692">
        <v>2.0610003471374512</v>
      </c>
      <c r="AB692">
        <v>2.062000036239624</v>
      </c>
      <c r="AC692">
        <v>2.062000036239624</v>
      </c>
      <c r="AD692">
        <v>2.062000036239624</v>
      </c>
      <c r="AE692">
        <v>2.062000036239624</v>
      </c>
      <c r="AF692">
        <v>2.062000036239624</v>
      </c>
      <c r="AG692">
        <v>2.062000036239624</v>
      </c>
      <c r="AH692" s="97">
        <f t="shared" si="1274"/>
        <v>1.9399999999999986</v>
      </c>
      <c r="AI692" s="72">
        <f t="shared" ref="AI692" si="1325">STDEV(B692:AG692)</f>
        <v>4.5181628359099255E-3</v>
      </c>
      <c r="AJ692" s="72">
        <f t="shared" si="1269"/>
        <v>2.0522552190044481</v>
      </c>
      <c r="AK692" s="72">
        <f t="shared" ref="AK692" si="1326">AVERAGE(B692:AG692)</f>
        <v>2.0590324632583128</v>
      </c>
      <c r="AL692" s="72">
        <f t="shared" ref="AL692" si="1327">AK692+1.5*AI692</f>
        <v>2.0658097075121775</v>
      </c>
      <c r="AM692" s="72">
        <f>AK692-AK695</f>
        <v>3.4580961350471728E-2</v>
      </c>
      <c r="AP692" s="102">
        <f t="shared" ref="AP692" si="1328">AI692/AK692</f>
        <v>2.1943135509190398E-3</v>
      </c>
      <c r="AQ692" s="72">
        <f t="shared" ref="AQ692" si="1329">MAX(B692:AG694)-MIN(B692:AG694)</f>
        <v>1.2999534606933594E-2</v>
      </c>
    </row>
    <row r="693" spans="1:43">
      <c r="A693" s="14" t="str">
        <f>'data organization'!S694</f>
        <v>691:18:1.94:LO</v>
      </c>
      <c r="B693">
        <v>2.062000036239624</v>
      </c>
      <c r="C693">
        <v>2.0560004711151123</v>
      </c>
      <c r="D693">
        <v>2.0610003471374512</v>
      </c>
      <c r="E693">
        <v>2.062000036239624</v>
      </c>
      <c r="F693">
        <v>2.0520005226135254</v>
      </c>
      <c r="G693">
        <v>2.062000036239624</v>
      </c>
      <c r="H693">
        <v>2.062000036239624</v>
      </c>
      <c r="I693">
        <v>2.0520005226135254</v>
      </c>
      <c r="J693">
        <v>2.062000036239624</v>
      </c>
      <c r="K693">
        <v>2.0520005226135254</v>
      </c>
      <c r="L693">
        <v>2.062000036239624</v>
      </c>
      <c r="M693">
        <v>2.062000036239624</v>
      </c>
      <c r="N693">
        <v>2.0520005226135254</v>
      </c>
      <c r="O693">
        <v>2.0520005226135254</v>
      </c>
      <c r="P693">
        <v>2.0520005226135254</v>
      </c>
      <c r="Q693">
        <v>2.0520005226135254</v>
      </c>
      <c r="R693">
        <v>2.0520005226135254</v>
      </c>
      <c r="S693">
        <v>2.062000036239624</v>
      </c>
      <c r="T693">
        <v>2.0635001659393311</v>
      </c>
      <c r="U693">
        <v>2.062000036239624</v>
      </c>
      <c r="V693">
        <v>2.0575001239776611</v>
      </c>
      <c r="W693">
        <v>2.062000036239624</v>
      </c>
      <c r="X693">
        <v>2.065000057220459</v>
      </c>
      <c r="Y693"/>
      <c r="Z693">
        <v>2.0580000877380371</v>
      </c>
      <c r="AA693">
        <v>2.0610003471374512</v>
      </c>
      <c r="AB693">
        <v>2.062000036239624</v>
      </c>
      <c r="AC693">
        <v>2.062000036239624</v>
      </c>
      <c r="AD693">
        <v>2.062000036239624</v>
      </c>
      <c r="AE693">
        <v>2.062000036239624</v>
      </c>
      <c r="AF693">
        <v>2.062000036239624</v>
      </c>
      <c r="AG693">
        <v>2.062000036239624</v>
      </c>
      <c r="AH693" s="97"/>
      <c r="AI693" s="72"/>
      <c r="AJ693" s="72"/>
      <c r="AK693" s="72"/>
      <c r="AL693" s="72"/>
      <c r="AM693" s="72"/>
      <c r="AP693" s="102"/>
      <c r="AQ693" s="72"/>
    </row>
    <row r="694" spans="1:43">
      <c r="A694" s="14" t="str">
        <f>'data organization'!S695</f>
        <v>692:18:1.94:HS</v>
      </c>
      <c r="B694">
        <v>2.062000036239624</v>
      </c>
      <c r="C694">
        <v>2.0560004711151123</v>
      </c>
      <c r="D694">
        <v>2.0610003471374512</v>
      </c>
      <c r="E694">
        <v>2.062000036239624</v>
      </c>
      <c r="F694">
        <v>2.0520005226135254</v>
      </c>
      <c r="G694">
        <v>2.062000036239624</v>
      </c>
      <c r="H694">
        <v>2.062000036239624</v>
      </c>
      <c r="I694">
        <v>2.0520005226135254</v>
      </c>
      <c r="J694">
        <v>2.062000036239624</v>
      </c>
      <c r="K694">
        <v>2.0520005226135254</v>
      </c>
      <c r="L694">
        <v>2.062000036239624</v>
      </c>
      <c r="M694">
        <v>2.062000036239624</v>
      </c>
      <c r="N694">
        <v>2.0520005226135254</v>
      </c>
      <c r="O694">
        <v>2.0520005226135254</v>
      </c>
      <c r="P694">
        <v>2.0520005226135254</v>
      </c>
      <c r="Q694">
        <v>2.0520005226135254</v>
      </c>
      <c r="R694">
        <v>2.0520005226135254</v>
      </c>
      <c r="S694">
        <v>2.062000036239624</v>
      </c>
      <c r="T694">
        <v>2.0635001659393311</v>
      </c>
      <c r="U694">
        <v>2.062000036239624</v>
      </c>
      <c r="V694">
        <v>2.0575001239776611</v>
      </c>
      <c r="W694">
        <v>2.062000036239624</v>
      </c>
      <c r="X694">
        <v>2.065000057220459</v>
      </c>
      <c r="Y694"/>
      <c r="Z694">
        <v>2.0580000877380371</v>
      </c>
      <c r="AA694">
        <v>2.0610003471374512</v>
      </c>
      <c r="AB694">
        <v>2.062000036239624</v>
      </c>
      <c r="AC694">
        <v>2.062000036239624</v>
      </c>
      <c r="AD694">
        <v>2.062000036239624</v>
      </c>
      <c r="AE694">
        <v>2.062000036239624</v>
      </c>
      <c r="AF694">
        <v>2.062000036239624</v>
      </c>
      <c r="AG694">
        <v>2.062000036239624</v>
      </c>
      <c r="AH694" s="97"/>
      <c r="AI694" s="72"/>
      <c r="AJ694" s="72"/>
      <c r="AK694" s="72"/>
      <c r="AL694" s="72"/>
      <c r="AM694" s="72"/>
      <c r="AP694" s="102"/>
      <c r="AQ694" s="72"/>
    </row>
    <row r="695" spans="1:43">
      <c r="A695" s="14" t="str">
        <f>'data organization'!S696</f>
        <v>693:18:1.92:HI</v>
      </c>
      <c r="B695">
        <v>2.0219998359680176</v>
      </c>
      <c r="C695">
        <v>2.0219998359680176</v>
      </c>
      <c r="D695">
        <v>2.0219998359680176</v>
      </c>
      <c r="E695">
        <v>2.0240001678466797</v>
      </c>
      <c r="F695">
        <v>2.0219998359680176</v>
      </c>
      <c r="G695">
        <v>2.0219998359680176</v>
      </c>
      <c r="H695">
        <v>2.0219998359680176</v>
      </c>
      <c r="I695">
        <v>2.0219998359680176</v>
      </c>
      <c r="J695">
        <v>2.0219998359680176</v>
      </c>
      <c r="K695">
        <v>2.0219998359680176</v>
      </c>
      <c r="L695">
        <v>2.0219998359680176</v>
      </c>
      <c r="M695">
        <v>2.0219998359680176</v>
      </c>
      <c r="N695">
        <v>2.0219998359680176</v>
      </c>
      <c r="O695">
        <v>2.0219998359680176</v>
      </c>
      <c r="P695">
        <v>2.0219998359680176</v>
      </c>
      <c r="Q695">
        <v>2.0219998359680176</v>
      </c>
      <c r="R695">
        <v>2.0219998359680176</v>
      </c>
      <c r="S695">
        <v>2.0350000858306885</v>
      </c>
      <c r="T695">
        <v>2.0320000648498535</v>
      </c>
      <c r="U695">
        <v>2.0219998359680176</v>
      </c>
      <c r="V695">
        <v>2.0219998359680176</v>
      </c>
      <c r="W695">
        <v>2.0320000648498535</v>
      </c>
      <c r="X695">
        <v>2.0320000648498535</v>
      </c>
      <c r="Y695"/>
      <c r="Z695">
        <v>2.0219998359680176</v>
      </c>
      <c r="AA695">
        <v>2.0219998359680176</v>
      </c>
      <c r="AB695">
        <v>2.0219998359680176</v>
      </c>
      <c r="AC695">
        <v>2.0320000648498535</v>
      </c>
      <c r="AD695">
        <v>2.0244996547698975</v>
      </c>
      <c r="AE695">
        <v>2.0219998359680176</v>
      </c>
      <c r="AF695">
        <v>2.0304999351501465</v>
      </c>
      <c r="AG695">
        <v>2.0320000648498535</v>
      </c>
      <c r="AH695" s="97">
        <f t="shared" si="1274"/>
        <v>1.9199999999999986</v>
      </c>
      <c r="AI695" s="72">
        <f t="shared" ref="AI695" si="1330">STDEV(B695:AG695)</f>
        <v>4.34051014826322E-3</v>
      </c>
      <c r="AJ695" s="72">
        <f t="shared" si="1269"/>
        <v>2.0179407366854463</v>
      </c>
      <c r="AK695" s="72">
        <f t="shared" ref="AK695" si="1331">AVERAGE(B695:AG695)</f>
        <v>2.0244515019078411</v>
      </c>
      <c r="AL695" s="72">
        <f t="shared" ref="AL695" si="1332">AK695+1.5*AI695</f>
        <v>2.0309622671302359</v>
      </c>
      <c r="AM695" s="72">
        <f>AK695-AK698</f>
        <v>3.2257729961026271E-2</v>
      </c>
      <c r="AP695" s="102">
        <f t="shared" ref="AP695" si="1333">AI695/AK695</f>
        <v>2.1440425439546106E-3</v>
      </c>
      <c r="AQ695" s="72">
        <f t="shared" ref="AQ695" si="1334">MAX(B695:AG697)-MIN(B695:AG697)</f>
        <v>1.3000249862670898E-2</v>
      </c>
    </row>
    <row r="696" spans="1:43">
      <c r="A696" s="14" t="str">
        <f>'data organization'!S697</f>
        <v>694:18:1.92:LO</v>
      </c>
      <c r="B696">
        <v>2.0219998359680176</v>
      </c>
      <c r="C696">
        <v>2.0219998359680176</v>
      </c>
      <c r="D696">
        <v>2.0219998359680176</v>
      </c>
      <c r="E696">
        <v>2.0240001678466797</v>
      </c>
      <c r="F696">
        <v>2.0219998359680176</v>
      </c>
      <c r="G696">
        <v>2.0219998359680176</v>
      </c>
      <c r="H696">
        <v>2.0219998359680176</v>
      </c>
      <c r="I696">
        <v>2.0219998359680176</v>
      </c>
      <c r="J696">
        <v>2.0219998359680176</v>
      </c>
      <c r="K696">
        <v>2.0219998359680176</v>
      </c>
      <c r="L696">
        <v>2.0219998359680176</v>
      </c>
      <c r="M696">
        <v>2.0219998359680176</v>
      </c>
      <c r="N696">
        <v>2.0219998359680176</v>
      </c>
      <c r="O696">
        <v>2.0219998359680176</v>
      </c>
      <c r="P696">
        <v>2.0219998359680176</v>
      </c>
      <c r="Q696">
        <v>2.0219998359680176</v>
      </c>
      <c r="R696">
        <v>2.0219998359680176</v>
      </c>
      <c r="S696">
        <v>2.0350000858306885</v>
      </c>
      <c r="T696">
        <v>2.0320000648498535</v>
      </c>
      <c r="U696">
        <v>2.0219998359680176</v>
      </c>
      <c r="V696">
        <v>2.0219998359680176</v>
      </c>
      <c r="W696">
        <v>2.0320000648498535</v>
      </c>
      <c r="X696">
        <v>2.0320000648498535</v>
      </c>
      <c r="Y696"/>
      <c r="Z696">
        <v>2.0219998359680176</v>
      </c>
      <c r="AA696">
        <v>2.0219998359680176</v>
      </c>
      <c r="AB696">
        <v>2.0219998359680176</v>
      </c>
      <c r="AC696">
        <v>2.0320000648498535</v>
      </c>
      <c r="AD696">
        <v>2.0244996547698975</v>
      </c>
      <c r="AE696">
        <v>2.0219998359680176</v>
      </c>
      <c r="AF696">
        <v>2.0304999351501465</v>
      </c>
      <c r="AG696">
        <v>2.0320000648498535</v>
      </c>
      <c r="AH696" s="97"/>
      <c r="AI696" s="72"/>
      <c r="AJ696" s="72"/>
      <c r="AK696" s="72"/>
      <c r="AL696" s="72"/>
      <c r="AM696" s="72"/>
      <c r="AP696" s="102"/>
      <c r="AQ696" s="72"/>
    </row>
    <row r="697" spans="1:43">
      <c r="A697" s="14" t="str">
        <f>'data organization'!S698</f>
        <v>695:18:1.92:HS</v>
      </c>
      <c r="B697">
        <v>2.0219998359680176</v>
      </c>
      <c r="C697">
        <v>2.0219998359680176</v>
      </c>
      <c r="D697">
        <v>2.0219998359680176</v>
      </c>
      <c r="E697">
        <v>2.0240001678466797</v>
      </c>
      <c r="F697">
        <v>2.0219998359680176</v>
      </c>
      <c r="G697">
        <v>2.0219998359680176</v>
      </c>
      <c r="H697">
        <v>2.0219998359680176</v>
      </c>
      <c r="I697">
        <v>2.0219998359680176</v>
      </c>
      <c r="J697">
        <v>2.0219998359680176</v>
      </c>
      <c r="K697">
        <v>2.0219998359680176</v>
      </c>
      <c r="L697">
        <v>2.0219998359680176</v>
      </c>
      <c r="M697">
        <v>2.0219998359680176</v>
      </c>
      <c r="N697">
        <v>2.0219998359680176</v>
      </c>
      <c r="O697">
        <v>2.0219998359680176</v>
      </c>
      <c r="P697">
        <v>2.0219998359680176</v>
      </c>
      <c r="Q697">
        <v>2.0219998359680176</v>
      </c>
      <c r="R697">
        <v>2.0219998359680176</v>
      </c>
      <c r="S697">
        <v>2.0350000858306885</v>
      </c>
      <c r="T697">
        <v>2.0320000648498535</v>
      </c>
      <c r="U697">
        <v>2.0219998359680176</v>
      </c>
      <c r="V697">
        <v>2.0219998359680176</v>
      </c>
      <c r="W697">
        <v>2.0320000648498535</v>
      </c>
      <c r="X697">
        <v>2.0320000648498535</v>
      </c>
      <c r="Y697"/>
      <c r="Z697">
        <v>2.0219998359680176</v>
      </c>
      <c r="AA697">
        <v>2.0219998359680176</v>
      </c>
      <c r="AB697">
        <v>2.0219998359680176</v>
      </c>
      <c r="AC697">
        <v>2.0320000648498535</v>
      </c>
      <c r="AD697">
        <v>2.0244996547698975</v>
      </c>
      <c r="AE697">
        <v>2.0219998359680176</v>
      </c>
      <c r="AF697">
        <v>2.0304999351501465</v>
      </c>
      <c r="AG697">
        <v>2.0320000648498535</v>
      </c>
      <c r="AH697" s="97"/>
      <c r="AI697" s="72"/>
      <c r="AJ697" s="72"/>
      <c r="AK697" s="72"/>
      <c r="AL697" s="72"/>
      <c r="AM697" s="72"/>
      <c r="AP697" s="102"/>
      <c r="AQ697" s="72"/>
    </row>
    <row r="698" spans="1:43">
      <c r="A698" s="14" t="str">
        <f>'data organization'!S699</f>
        <v>696:18:1.9:HI</v>
      </c>
      <c r="B698">
        <v>1.9920002222061157</v>
      </c>
      <c r="C698">
        <v>1.9920002222061157</v>
      </c>
      <c r="D698">
        <v>1.9920002222061157</v>
      </c>
      <c r="E698">
        <v>1.9920002222061157</v>
      </c>
      <c r="F698">
        <v>1.9920002222061157</v>
      </c>
      <c r="G698">
        <v>1.9920002222061157</v>
      </c>
      <c r="H698">
        <v>1.9920002222061157</v>
      </c>
      <c r="I698">
        <v>1.9920002222061157</v>
      </c>
      <c r="J698">
        <v>1.9920002222061157</v>
      </c>
      <c r="K698">
        <v>1.9920002222061157</v>
      </c>
      <c r="L698">
        <v>1.9920002222061157</v>
      </c>
      <c r="M698">
        <v>1.9920002222061157</v>
      </c>
      <c r="N698">
        <v>1.9920002222061157</v>
      </c>
      <c r="O698">
        <v>1.9920002222061157</v>
      </c>
      <c r="P698">
        <v>1.9920002222061157</v>
      </c>
      <c r="Q698">
        <v>1.9920002222061157</v>
      </c>
      <c r="R698">
        <v>1.9920002222061157</v>
      </c>
      <c r="S698">
        <v>1.9920002222061157</v>
      </c>
      <c r="T698">
        <v>1.9950002431869507</v>
      </c>
      <c r="U698">
        <v>1.9920002222061157</v>
      </c>
      <c r="V698">
        <v>1.9920002222061157</v>
      </c>
      <c r="W698">
        <v>1.9920002222061157</v>
      </c>
      <c r="X698">
        <v>1.9950002431869507</v>
      </c>
      <c r="Y698"/>
      <c r="Z698">
        <v>1.9920002222061157</v>
      </c>
      <c r="AA698">
        <v>1.9920002222061157</v>
      </c>
      <c r="AB698">
        <v>1.9920002222061157</v>
      </c>
      <c r="AC698">
        <v>1.9920002222061157</v>
      </c>
      <c r="AD698">
        <v>1.9920002222061157</v>
      </c>
      <c r="AE698">
        <v>1.9920002222061157</v>
      </c>
      <c r="AF698">
        <v>1.9920002222061157</v>
      </c>
      <c r="AG698">
        <v>1.9920002222061157</v>
      </c>
      <c r="AH698" s="97">
        <f t="shared" si="1274"/>
        <v>1.8999999999999986</v>
      </c>
      <c r="AI698" s="72">
        <f t="shared" ref="AI698" si="1335">STDEV(B698:AG698)</f>
        <v>7.4919835390981787E-4</v>
      </c>
      <c r="AJ698" s="72">
        <f t="shared" si="1269"/>
        <v>1.9910699744159501</v>
      </c>
      <c r="AK698" s="72">
        <f t="shared" ref="AK698" si="1336">AVERAGE(B698:AG698)</f>
        <v>1.9921937719468148</v>
      </c>
      <c r="AL698" s="72">
        <f t="shared" ref="AL698" si="1337">AK698+1.5*AI698</f>
        <v>1.9933175694776795</v>
      </c>
      <c r="AM698" s="72">
        <f>AK698-AK701</f>
        <v>3.1032250773522119E-2</v>
      </c>
      <c r="AP698" s="102">
        <f t="shared" ref="AP698" si="1338">AI698/AK698</f>
        <v>3.7606700937413586E-4</v>
      </c>
      <c r="AQ698" s="72">
        <f t="shared" ref="AQ698" si="1339">MAX(B698:AG700)-MIN(B698:AG700)</f>
        <v>3.0000209808349609E-3</v>
      </c>
    </row>
    <row r="699" spans="1:43">
      <c r="A699" s="14" t="str">
        <f>'data organization'!S700</f>
        <v>697:18:1.9:LO</v>
      </c>
      <c r="B699">
        <v>1.9920002222061157</v>
      </c>
      <c r="C699">
        <v>1.9920002222061157</v>
      </c>
      <c r="D699">
        <v>1.9920002222061157</v>
      </c>
      <c r="E699">
        <v>1.9920002222061157</v>
      </c>
      <c r="F699">
        <v>1.9920002222061157</v>
      </c>
      <c r="G699">
        <v>1.9920002222061157</v>
      </c>
      <c r="H699">
        <v>1.9920002222061157</v>
      </c>
      <c r="I699">
        <v>1.9920002222061157</v>
      </c>
      <c r="J699">
        <v>1.9920002222061157</v>
      </c>
      <c r="K699">
        <v>1.9920002222061157</v>
      </c>
      <c r="L699">
        <v>1.9920002222061157</v>
      </c>
      <c r="M699">
        <v>1.9920002222061157</v>
      </c>
      <c r="N699">
        <v>1.9920002222061157</v>
      </c>
      <c r="O699">
        <v>1.9920002222061157</v>
      </c>
      <c r="P699">
        <v>1.9920002222061157</v>
      </c>
      <c r="Q699">
        <v>1.9920002222061157</v>
      </c>
      <c r="R699">
        <v>1.9920002222061157</v>
      </c>
      <c r="S699">
        <v>1.9920002222061157</v>
      </c>
      <c r="T699">
        <v>1.9950002431869507</v>
      </c>
      <c r="U699">
        <v>1.9920002222061157</v>
      </c>
      <c r="V699">
        <v>1.9920002222061157</v>
      </c>
      <c r="W699">
        <v>1.9920002222061157</v>
      </c>
      <c r="X699">
        <v>1.9950002431869507</v>
      </c>
      <c r="Y699"/>
      <c r="Z699">
        <v>1.9920002222061157</v>
      </c>
      <c r="AA699">
        <v>1.9920002222061157</v>
      </c>
      <c r="AB699">
        <v>1.9920002222061157</v>
      </c>
      <c r="AC699">
        <v>1.9920002222061157</v>
      </c>
      <c r="AD699">
        <v>1.9920002222061157</v>
      </c>
      <c r="AE699">
        <v>1.9920002222061157</v>
      </c>
      <c r="AF699">
        <v>1.9920002222061157</v>
      </c>
      <c r="AG699">
        <v>1.9920002222061157</v>
      </c>
      <c r="AH699" s="97"/>
      <c r="AI699" s="72"/>
      <c r="AJ699" s="72"/>
      <c r="AK699" s="72"/>
      <c r="AL699" s="72"/>
      <c r="AM699" s="72"/>
      <c r="AP699" s="102"/>
      <c r="AQ699" s="72"/>
    </row>
    <row r="700" spans="1:43">
      <c r="A700" s="14" t="str">
        <f>'data organization'!S701</f>
        <v>698:18:1.9:HS</v>
      </c>
      <c r="B700">
        <v>1.9920002222061157</v>
      </c>
      <c r="C700">
        <v>1.9920002222061157</v>
      </c>
      <c r="D700">
        <v>1.9920002222061157</v>
      </c>
      <c r="E700">
        <v>1.9920002222061157</v>
      </c>
      <c r="F700">
        <v>1.9920002222061157</v>
      </c>
      <c r="G700">
        <v>1.9920002222061157</v>
      </c>
      <c r="H700">
        <v>1.9920002222061157</v>
      </c>
      <c r="I700">
        <v>1.9920002222061157</v>
      </c>
      <c r="J700">
        <v>1.9920002222061157</v>
      </c>
      <c r="K700">
        <v>1.9920002222061157</v>
      </c>
      <c r="L700">
        <v>1.9920002222061157</v>
      </c>
      <c r="M700">
        <v>1.9920002222061157</v>
      </c>
      <c r="N700">
        <v>1.9920002222061157</v>
      </c>
      <c r="O700">
        <v>1.9920002222061157</v>
      </c>
      <c r="P700">
        <v>1.9920002222061157</v>
      </c>
      <c r="Q700">
        <v>1.9920002222061157</v>
      </c>
      <c r="R700">
        <v>1.9920002222061157</v>
      </c>
      <c r="S700">
        <v>1.9920002222061157</v>
      </c>
      <c r="T700">
        <v>1.9950002431869507</v>
      </c>
      <c r="U700">
        <v>1.9920002222061157</v>
      </c>
      <c r="V700">
        <v>1.9920002222061157</v>
      </c>
      <c r="W700">
        <v>1.9920002222061157</v>
      </c>
      <c r="X700">
        <v>1.9950002431869507</v>
      </c>
      <c r="Y700"/>
      <c r="Z700">
        <v>1.9920002222061157</v>
      </c>
      <c r="AA700">
        <v>1.9920002222061157</v>
      </c>
      <c r="AB700">
        <v>1.9920002222061157</v>
      </c>
      <c r="AC700">
        <v>1.9920002222061157</v>
      </c>
      <c r="AD700">
        <v>1.9920002222061157</v>
      </c>
      <c r="AE700">
        <v>1.9920002222061157</v>
      </c>
      <c r="AF700">
        <v>1.9920002222061157</v>
      </c>
      <c r="AG700">
        <v>1.9920002222061157</v>
      </c>
      <c r="AH700" s="97"/>
      <c r="AI700" s="72"/>
      <c r="AJ700" s="72"/>
      <c r="AK700" s="72"/>
      <c r="AL700" s="72"/>
      <c r="AM700" s="72"/>
      <c r="AP700" s="102"/>
      <c r="AQ700" s="72"/>
    </row>
    <row r="701" spans="1:43">
      <c r="A701" s="14" t="str">
        <f>'data organization'!S702</f>
        <v>699:18:1.88:HI</v>
      </c>
      <c r="B701">
        <v>1.9620002508163452</v>
      </c>
      <c r="C701">
        <v>1.9620002508163452</v>
      </c>
      <c r="D701">
        <v>1.9620002508163452</v>
      </c>
      <c r="E701">
        <v>1.9620002508163452</v>
      </c>
      <c r="F701">
        <v>1.9620002508163452</v>
      </c>
      <c r="G701">
        <v>1.9620002508163452</v>
      </c>
      <c r="H701">
        <v>1.9620002508163452</v>
      </c>
      <c r="I701">
        <v>1.9620002508163452</v>
      </c>
      <c r="J701">
        <v>1.9620002508163452</v>
      </c>
      <c r="K701">
        <v>1.9620002508163452</v>
      </c>
      <c r="L701">
        <v>1.9620002508163452</v>
      </c>
      <c r="M701">
        <v>1.9620002508163452</v>
      </c>
      <c r="N701">
        <v>1.9559999704360962</v>
      </c>
      <c r="O701">
        <v>1.9585002660751343</v>
      </c>
      <c r="P701">
        <v>1.9595003128051758</v>
      </c>
      <c r="Q701">
        <v>1.9544998407363892</v>
      </c>
      <c r="R701">
        <v>1.9535001516342163</v>
      </c>
      <c r="S701">
        <v>1.9640003442764282</v>
      </c>
      <c r="T701">
        <v>1.9620002508163452</v>
      </c>
      <c r="U701">
        <v>1.9620002508163452</v>
      </c>
      <c r="V701">
        <v>1.9620002508163452</v>
      </c>
      <c r="W701">
        <v>1.9620002508163452</v>
      </c>
      <c r="X701">
        <v>1.9620002508163452</v>
      </c>
      <c r="Y701"/>
      <c r="Z701">
        <v>1.9620002508163452</v>
      </c>
      <c r="AA701">
        <v>1.9620002508163452</v>
      </c>
      <c r="AB701">
        <v>1.9620002508163452</v>
      </c>
      <c r="AC701">
        <v>1.9620002508163452</v>
      </c>
      <c r="AD701">
        <v>1.9620002508163452</v>
      </c>
      <c r="AE701">
        <v>1.9620002508163452</v>
      </c>
      <c r="AF701">
        <v>1.9620002508163452</v>
      </c>
      <c r="AG701">
        <v>1.9620002508163452</v>
      </c>
      <c r="AH701" s="97">
        <f t="shared" si="1274"/>
        <v>1.8799999999999986</v>
      </c>
      <c r="AI701" s="72">
        <f t="shared" ref="AI701" si="1340">STDEV(B701:AG701)</f>
        <v>2.3466548487468407E-3</v>
      </c>
      <c r="AJ701" s="72">
        <f t="shared" si="1269"/>
        <v>1.9576415389001725</v>
      </c>
      <c r="AK701" s="72">
        <f t="shared" ref="AK701" si="1341">AVERAGE(B701:AG701)</f>
        <v>1.9611615211732927</v>
      </c>
      <c r="AL701" s="72">
        <f t="shared" ref="AL701" si="1342">AK701+1.5*AI701</f>
        <v>1.9646815034464129</v>
      </c>
      <c r="AM701" s="72">
        <f>AK701-AK704</f>
        <v>3.5645188823823171E-2</v>
      </c>
      <c r="AP701" s="102">
        <f t="shared" ref="AP701" si="1343">AI701/AK701</f>
        <v>1.1965637829478325E-3</v>
      </c>
      <c r="AQ701" s="72">
        <f t="shared" ref="AQ701" si="1344">MAX(B701:AG703)-MIN(B701:AG703)</f>
        <v>1.0500192642211914E-2</v>
      </c>
    </row>
    <row r="702" spans="1:43">
      <c r="A702" s="14" t="str">
        <f>'data organization'!S703</f>
        <v>700:18:1.88:LO</v>
      </c>
      <c r="B702">
        <v>1.9620002508163452</v>
      </c>
      <c r="C702">
        <v>1.9620002508163452</v>
      </c>
      <c r="D702">
        <v>1.9620002508163452</v>
      </c>
      <c r="E702">
        <v>1.9620002508163452</v>
      </c>
      <c r="F702">
        <v>1.9620002508163452</v>
      </c>
      <c r="G702">
        <v>1.9620002508163452</v>
      </c>
      <c r="H702">
        <v>1.9620002508163452</v>
      </c>
      <c r="I702">
        <v>1.9620002508163452</v>
      </c>
      <c r="J702">
        <v>1.9620002508163452</v>
      </c>
      <c r="K702">
        <v>1.9620002508163452</v>
      </c>
      <c r="L702">
        <v>1.9620002508163452</v>
      </c>
      <c r="M702">
        <v>1.9620002508163452</v>
      </c>
      <c r="N702">
        <v>1.9559999704360962</v>
      </c>
      <c r="O702">
        <v>1.9585002660751343</v>
      </c>
      <c r="P702">
        <v>1.9595003128051758</v>
      </c>
      <c r="Q702">
        <v>1.9544998407363892</v>
      </c>
      <c r="R702">
        <v>1.9535001516342163</v>
      </c>
      <c r="S702">
        <v>1.9640003442764282</v>
      </c>
      <c r="T702">
        <v>1.9620002508163452</v>
      </c>
      <c r="U702">
        <v>1.9620002508163452</v>
      </c>
      <c r="V702">
        <v>1.9620002508163452</v>
      </c>
      <c r="W702">
        <v>1.9620002508163452</v>
      </c>
      <c r="X702">
        <v>1.9620002508163452</v>
      </c>
      <c r="Y702"/>
      <c r="Z702">
        <v>1.9620002508163452</v>
      </c>
      <c r="AA702">
        <v>1.9620002508163452</v>
      </c>
      <c r="AB702">
        <v>1.9620002508163452</v>
      </c>
      <c r="AC702">
        <v>1.9620002508163452</v>
      </c>
      <c r="AD702">
        <v>1.9620002508163452</v>
      </c>
      <c r="AE702">
        <v>1.9620002508163452</v>
      </c>
      <c r="AF702">
        <v>1.9620002508163452</v>
      </c>
      <c r="AG702">
        <v>1.9620002508163452</v>
      </c>
      <c r="AH702" s="97"/>
      <c r="AI702" s="72"/>
      <c r="AJ702" s="72"/>
      <c r="AK702" s="72"/>
      <c r="AL702" s="72"/>
      <c r="AM702" s="72"/>
      <c r="AP702" s="102"/>
      <c r="AQ702" s="72"/>
    </row>
    <row r="703" spans="1:43">
      <c r="A703" s="14" t="str">
        <f>'data organization'!S704</f>
        <v>701:18:1.88:HS</v>
      </c>
      <c r="B703">
        <v>1.9620002508163452</v>
      </c>
      <c r="C703">
        <v>1.9620002508163452</v>
      </c>
      <c r="D703">
        <v>1.9620002508163452</v>
      </c>
      <c r="E703">
        <v>1.9620002508163452</v>
      </c>
      <c r="F703">
        <v>1.9620002508163452</v>
      </c>
      <c r="G703">
        <v>1.9620002508163452</v>
      </c>
      <c r="H703">
        <v>1.9620002508163452</v>
      </c>
      <c r="I703">
        <v>1.9620002508163452</v>
      </c>
      <c r="J703">
        <v>1.9620002508163452</v>
      </c>
      <c r="K703">
        <v>1.9620002508163452</v>
      </c>
      <c r="L703">
        <v>1.9620002508163452</v>
      </c>
      <c r="M703">
        <v>1.9620002508163452</v>
      </c>
      <c r="N703">
        <v>1.9559999704360962</v>
      </c>
      <c r="O703">
        <v>1.9585002660751343</v>
      </c>
      <c r="P703">
        <v>1.9595003128051758</v>
      </c>
      <c r="Q703">
        <v>1.9544998407363892</v>
      </c>
      <c r="R703">
        <v>1.9535001516342163</v>
      </c>
      <c r="S703">
        <v>1.9640003442764282</v>
      </c>
      <c r="T703">
        <v>1.9620002508163452</v>
      </c>
      <c r="U703">
        <v>1.9620002508163452</v>
      </c>
      <c r="V703">
        <v>1.9620002508163452</v>
      </c>
      <c r="W703">
        <v>1.9620002508163452</v>
      </c>
      <c r="X703">
        <v>1.9620002508163452</v>
      </c>
      <c r="Y703"/>
      <c r="Z703">
        <v>1.9620002508163452</v>
      </c>
      <c r="AA703">
        <v>1.9620002508163452</v>
      </c>
      <c r="AB703">
        <v>1.9620002508163452</v>
      </c>
      <c r="AC703">
        <v>1.9620002508163452</v>
      </c>
      <c r="AD703">
        <v>1.9620002508163452</v>
      </c>
      <c r="AE703">
        <v>1.9620002508163452</v>
      </c>
      <c r="AF703">
        <v>1.9620002508163452</v>
      </c>
      <c r="AG703">
        <v>1.9620002508163452</v>
      </c>
      <c r="AH703" s="97"/>
      <c r="AI703" s="72"/>
      <c r="AJ703" s="72"/>
      <c r="AK703" s="72"/>
      <c r="AL703" s="72"/>
      <c r="AM703" s="72"/>
      <c r="AP703" s="102"/>
      <c r="AQ703" s="72"/>
    </row>
    <row r="704" spans="1:43">
      <c r="A704" s="14" t="str">
        <f>'data organization'!S705</f>
        <v>702:18:1.86:HI</v>
      </c>
      <c r="B704">
        <v>1.9319995641708374</v>
      </c>
      <c r="C704">
        <v>1.922000527381897</v>
      </c>
      <c r="D704">
        <v>1.922000527381897</v>
      </c>
      <c r="E704">
        <v>1.9294999837875366</v>
      </c>
      <c r="F704">
        <v>1.922000527381897</v>
      </c>
      <c r="G704">
        <v>1.922000527381897</v>
      </c>
      <c r="H704">
        <v>1.922000527381897</v>
      </c>
      <c r="I704">
        <v>1.922000527381897</v>
      </c>
      <c r="J704">
        <v>1.9270000457763672</v>
      </c>
      <c r="K704">
        <v>1.922000527381897</v>
      </c>
      <c r="L704">
        <v>1.9245004653930664</v>
      </c>
      <c r="M704">
        <v>1.9240001440048218</v>
      </c>
      <c r="N704">
        <v>1.922000527381897</v>
      </c>
      <c r="O704">
        <v>1.922000527381897</v>
      </c>
      <c r="P704">
        <v>1.922000527381897</v>
      </c>
      <c r="Q704">
        <v>1.922000527381897</v>
      </c>
      <c r="R704">
        <v>1.922000527381897</v>
      </c>
      <c r="S704">
        <v>1.9319995641708374</v>
      </c>
      <c r="T704">
        <v>1.9319995641708374</v>
      </c>
      <c r="U704">
        <v>1.9230005741119385</v>
      </c>
      <c r="V704">
        <v>1.922000527381897</v>
      </c>
      <c r="W704">
        <v>1.9319995641708374</v>
      </c>
      <c r="X704">
        <v>1.9319995641708374</v>
      </c>
      <c r="Y704"/>
      <c r="Z704">
        <v>1.922000527381897</v>
      </c>
      <c r="AA704">
        <v>1.922000527381897</v>
      </c>
      <c r="AB704">
        <v>1.922000527381897</v>
      </c>
      <c r="AC704">
        <v>1.9319995641708374</v>
      </c>
      <c r="AD704">
        <v>1.9319995641708374</v>
      </c>
      <c r="AE704">
        <v>1.9230005741119385</v>
      </c>
      <c r="AF704">
        <v>1.9319995641708374</v>
      </c>
      <c r="AG704">
        <v>1.9319995641708374</v>
      </c>
      <c r="AH704" s="97">
        <f t="shared" si="1274"/>
        <v>1.8599999999999985</v>
      </c>
      <c r="AI704" s="72">
        <f t="shared" ref="AI704" si="1345">STDEV(B704:AG704)</f>
        <v>4.5097102008467508E-3</v>
      </c>
      <c r="AJ704" s="72">
        <f t="shared" si="1269"/>
        <v>1.9187517670481993</v>
      </c>
      <c r="AK704" s="72">
        <f t="shared" ref="AK704" si="1346">AVERAGE(B704:AG704)</f>
        <v>1.9255163323494695</v>
      </c>
      <c r="AL704" s="72">
        <f t="shared" ref="AL704" si="1347">AK704+1.5*AI704</f>
        <v>1.9322808976507397</v>
      </c>
      <c r="AM704" s="72">
        <f>AK704-AK707</f>
        <v>3.3322949563303172E-2</v>
      </c>
      <c r="AP704" s="102">
        <f t="shared" ref="AP704" si="1348">AI704/AK704</f>
        <v>2.3420783948085804E-3</v>
      </c>
      <c r="AQ704" s="72">
        <f t="shared" ref="AQ704" si="1349">MAX(B704:AG706)-MIN(B704:AG706)</f>
        <v>9.9990367889404297E-3</v>
      </c>
    </row>
    <row r="705" spans="1:43">
      <c r="A705" s="14" t="str">
        <f>'data organization'!S706</f>
        <v>703:18:1.86:LO</v>
      </c>
      <c r="B705">
        <v>1.9319995641708374</v>
      </c>
      <c r="C705">
        <v>1.922000527381897</v>
      </c>
      <c r="D705">
        <v>1.922000527381897</v>
      </c>
      <c r="E705">
        <v>1.9294999837875366</v>
      </c>
      <c r="F705">
        <v>1.922000527381897</v>
      </c>
      <c r="G705">
        <v>1.922000527381897</v>
      </c>
      <c r="H705">
        <v>1.922000527381897</v>
      </c>
      <c r="I705">
        <v>1.922000527381897</v>
      </c>
      <c r="J705">
        <v>1.9270000457763672</v>
      </c>
      <c r="K705">
        <v>1.922000527381897</v>
      </c>
      <c r="L705">
        <v>1.9245004653930664</v>
      </c>
      <c r="M705">
        <v>1.9240001440048218</v>
      </c>
      <c r="N705">
        <v>1.922000527381897</v>
      </c>
      <c r="O705">
        <v>1.922000527381897</v>
      </c>
      <c r="P705">
        <v>1.922000527381897</v>
      </c>
      <c r="Q705">
        <v>1.922000527381897</v>
      </c>
      <c r="R705">
        <v>1.922000527381897</v>
      </c>
      <c r="S705">
        <v>1.9319995641708374</v>
      </c>
      <c r="T705">
        <v>1.9319995641708374</v>
      </c>
      <c r="U705">
        <v>1.9230005741119385</v>
      </c>
      <c r="V705">
        <v>1.922000527381897</v>
      </c>
      <c r="W705">
        <v>1.9319995641708374</v>
      </c>
      <c r="X705">
        <v>1.9319995641708374</v>
      </c>
      <c r="Y705"/>
      <c r="Z705">
        <v>1.922000527381897</v>
      </c>
      <c r="AA705">
        <v>1.922000527381897</v>
      </c>
      <c r="AB705">
        <v>1.922000527381897</v>
      </c>
      <c r="AC705">
        <v>1.9319995641708374</v>
      </c>
      <c r="AD705">
        <v>1.9319995641708374</v>
      </c>
      <c r="AE705">
        <v>1.9230005741119385</v>
      </c>
      <c r="AF705">
        <v>1.9319995641708374</v>
      </c>
      <c r="AG705">
        <v>1.9319995641708374</v>
      </c>
      <c r="AH705" s="97"/>
      <c r="AI705" s="72"/>
      <c r="AJ705" s="72"/>
      <c r="AK705" s="72"/>
      <c r="AL705" s="72"/>
      <c r="AM705" s="72"/>
      <c r="AP705" s="102"/>
      <c r="AQ705" s="72"/>
    </row>
    <row r="706" spans="1:43">
      <c r="A706" s="14" t="str">
        <f>'data organization'!S707</f>
        <v>704:18:1.86:HS</v>
      </c>
      <c r="B706">
        <v>1.9319995641708374</v>
      </c>
      <c r="C706">
        <v>1.922000527381897</v>
      </c>
      <c r="D706">
        <v>1.922000527381897</v>
      </c>
      <c r="E706">
        <v>1.9294999837875366</v>
      </c>
      <c r="F706">
        <v>1.922000527381897</v>
      </c>
      <c r="G706">
        <v>1.922000527381897</v>
      </c>
      <c r="H706">
        <v>1.922000527381897</v>
      </c>
      <c r="I706">
        <v>1.922000527381897</v>
      </c>
      <c r="J706">
        <v>1.9270000457763672</v>
      </c>
      <c r="K706">
        <v>1.922000527381897</v>
      </c>
      <c r="L706">
        <v>1.9245004653930664</v>
      </c>
      <c r="M706">
        <v>1.9240001440048218</v>
      </c>
      <c r="N706">
        <v>1.922000527381897</v>
      </c>
      <c r="O706">
        <v>1.922000527381897</v>
      </c>
      <c r="P706">
        <v>1.922000527381897</v>
      </c>
      <c r="Q706">
        <v>1.922000527381897</v>
      </c>
      <c r="R706">
        <v>1.922000527381897</v>
      </c>
      <c r="S706">
        <v>1.9319995641708374</v>
      </c>
      <c r="T706">
        <v>1.9319995641708374</v>
      </c>
      <c r="U706">
        <v>1.9230005741119385</v>
      </c>
      <c r="V706">
        <v>1.922000527381897</v>
      </c>
      <c r="W706">
        <v>1.9319995641708374</v>
      </c>
      <c r="X706">
        <v>1.9319995641708374</v>
      </c>
      <c r="Y706"/>
      <c r="Z706">
        <v>1.922000527381897</v>
      </c>
      <c r="AA706">
        <v>1.922000527381897</v>
      </c>
      <c r="AB706">
        <v>1.922000527381897</v>
      </c>
      <c r="AC706">
        <v>1.9319995641708374</v>
      </c>
      <c r="AD706">
        <v>1.9319995641708374</v>
      </c>
      <c r="AE706">
        <v>1.9230005741119385</v>
      </c>
      <c r="AF706">
        <v>1.9319995641708374</v>
      </c>
      <c r="AG706">
        <v>1.9319995641708374</v>
      </c>
      <c r="AH706" s="97"/>
      <c r="AI706" s="72"/>
      <c r="AJ706" s="72"/>
      <c r="AK706" s="72"/>
      <c r="AL706" s="72"/>
      <c r="AM706" s="72"/>
      <c r="AP706" s="102"/>
      <c r="AQ706" s="72"/>
    </row>
    <row r="707" spans="1:43">
      <c r="A707" s="14" t="str">
        <f>'data organization'!S708</f>
        <v>705:18:1.84:HI</v>
      </c>
      <c r="B707">
        <v>1.8919998407363892</v>
      </c>
      <c r="C707">
        <v>1.8919998407363892</v>
      </c>
      <c r="D707">
        <v>1.8919998407363892</v>
      </c>
      <c r="E707">
        <v>1.8919998407363892</v>
      </c>
      <c r="F707">
        <v>1.8919998407363892</v>
      </c>
      <c r="G707">
        <v>1.8919998407363892</v>
      </c>
      <c r="H707">
        <v>1.8919998407363892</v>
      </c>
      <c r="I707">
        <v>1.8919998407363892</v>
      </c>
      <c r="J707">
        <v>1.8919998407363892</v>
      </c>
      <c r="K707">
        <v>1.8919998407363892</v>
      </c>
      <c r="L707">
        <v>1.8919998407363892</v>
      </c>
      <c r="M707">
        <v>1.8919998407363892</v>
      </c>
      <c r="N707">
        <v>1.8919998407363892</v>
      </c>
      <c r="O707">
        <v>1.8919998407363892</v>
      </c>
      <c r="P707">
        <v>1.8919998407363892</v>
      </c>
      <c r="Q707">
        <v>1.8919998407363892</v>
      </c>
      <c r="R707">
        <v>1.8919998407363892</v>
      </c>
      <c r="S707">
        <v>1.8919998407363892</v>
      </c>
      <c r="T707">
        <v>1.8959996700286865</v>
      </c>
      <c r="U707">
        <v>1.8919998407363892</v>
      </c>
      <c r="V707">
        <v>1.8919998407363892</v>
      </c>
      <c r="W707">
        <v>1.8919998407363892</v>
      </c>
      <c r="X707">
        <v>1.8939998149871826</v>
      </c>
      <c r="Y707"/>
      <c r="Z707">
        <v>1.8919998407363892</v>
      </c>
      <c r="AA707">
        <v>1.8919998407363892</v>
      </c>
      <c r="AB707">
        <v>1.8919998407363892</v>
      </c>
      <c r="AC707">
        <v>1.8919998407363892</v>
      </c>
      <c r="AD707">
        <v>1.8919998407363892</v>
      </c>
      <c r="AE707">
        <v>1.8919998407363892</v>
      </c>
      <c r="AF707">
        <v>1.8919998407363892</v>
      </c>
      <c r="AG707">
        <v>1.8919998407363892</v>
      </c>
      <c r="AH707" s="97">
        <f t="shared" si="1274"/>
        <v>1.8399999999999985</v>
      </c>
      <c r="AI707" s="72">
        <f t="shared" ref="AI707" si="1350">STDEV(B707:AG707)</f>
        <v>7.9240808290019819E-4</v>
      </c>
      <c r="AJ707" s="72">
        <f t="shared" si="1269"/>
        <v>1.891004770661816</v>
      </c>
      <c r="AK707" s="72">
        <f t="shared" ref="AK707" si="1351">AVERAGE(B707:AG707)</f>
        <v>1.8921933827861663</v>
      </c>
      <c r="AL707" s="72">
        <f t="shared" ref="AL707" si="1352">AK707+1.5*AI707</f>
        <v>1.8933819949105166</v>
      </c>
      <c r="AM707" s="72">
        <f>AK707-AK710</f>
        <v>3.0903289394994093E-2</v>
      </c>
      <c r="AP707" s="102">
        <f t="shared" ref="AP707" si="1353">AI707/AK707</f>
        <v>4.1877753622275875E-4</v>
      </c>
      <c r="AQ707" s="72">
        <f t="shared" ref="AQ707" si="1354">MAX(B707:AG709)-MIN(B707:AG709)</f>
        <v>3.9998292922973633E-3</v>
      </c>
    </row>
    <row r="708" spans="1:43">
      <c r="A708" s="14" t="str">
        <f>'data organization'!S709</f>
        <v>706:18:1.84:LO</v>
      </c>
      <c r="B708">
        <v>1.8919998407363892</v>
      </c>
      <c r="C708">
        <v>1.8919998407363892</v>
      </c>
      <c r="D708">
        <v>1.8919998407363892</v>
      </c>
      <c r="E708">
        <v>1.8919998407363892</v>
      </c>
      <c r="F708">
        <v>1.8919998407363892</v>
      </c>
      <c r="G708">
        <v>1.8919998407363892</v>
      </c>
      <c r="H708">
        <v>1.8919998407363892</v>
      </c>
      <c r="I708">
        <v>1.8919998407363892</v>
      </c>
      <c r="J708">
        <v>1.8919998407363892</v>
      </c>
      <c r="K708">
        <v>1.8919998407363892</v>
      </c>
      <c r="L708">
        <v>1.8919998407363892</v>
      </c>
      <c r="M708">
        <v>1.8919998407363892</v>
      </c>
      <c r="N708">
        <v>1.8919998407363892</v>
      </c>
      <c r="O708">
        <v>1.8919998407363892</v>
      </c>
      <c r="P708">
        <v>1.8919998407363892</v>
      </c>
      <c r="Q708">
        <v>1.8919998407363892</v>
      </c>
      <c r="R708">
        <v>1.8919998407363892</v>
      </c>
      <c r="S708">
        <v>1.8919998407363892</v>
      </c>
      <c r="T708">
        <v>1.8959996700286865</v>
      </c>
      <c r="U708">
        <v>1.8919998407363892</v>
      </c>
      <c r="V708">
        <v>1.8919998407363892</v>
      </c>
      <c r="W708">
        <v>1.8919998407363892</v>
      </c>
      <c r="X708">
        <v>1.8939998149871826</v>
      </c>
      <c r="Y708"/>
      <c r="Z708">
        <v>1.8919998407363892</v>
      </c>
      <c r="AA708">
        <v>1.8919998407363892</v>
      </c>
      <c r="AB708">
        <v>1.8919998407363892</v>
      </c>
      <c r="AC708">
        <v>1.8919998407363892</v>
      </c>
      <c r="AD708">
        <v>1.8919998407363892</v>
      </c>
      <c r="AE708">
        <v>1.8919998407363892</v>
      </c>
      <c r="AF708">
        <v>1.8919998407363892</v>
      </c>
      <c r="AG708">
        <v>1.8919998407363892</v>
      </c>
      <c r="AH708" s="97"/>
      <c r="AI708" s="72"/>
      <c r="AJ708" s="72"/>
      <c r="AK708" s="72"/>
      <c r="AL708" s="72"/>
      <c r="AM708" s="72"/>
      <c r="AP708" s="102"/>
      <c r="AQ708" s="72"/>
    </row>
    <row r="709" spans="1:43">
      <c r="A709" s="14" t="str">
        <f>'data organization'!S710</f>
        <v>707:18:1.84:HS</v>
      </c>
      <c r="B709">
        <v>1.8919998407363892</v>
      </c>
      <c r="C709">
        <v>1.8919998407363892</v>
      </c>
      <c r="D709">
        <v>1.8919998407363892</v>
      </c>
      <c r="E709">
        <v>1.8919998407363892</v>
      </c>
      <c r="F709">
        <v>1.8919998407363892</v>
      </c>
      <c r="G709">
        <v>1.8919998407363892</v>
      </c>
      <c r="H709">
        <v>1.8919998407363892</v>
      </c>
      <c r="I709">
        <v>1.8919998407363892</v>
      </c>
      <c r="J709">
        <v>1.8919998407363892</v>
      </c>
      <c r="K709">
        <v>1.8919998407363892</v>
      </c>
      <c r="L709">
        <v>1.8919998407363892</v>
      </c>
      <c r="M709">
        <v>1.8919998407363892</v>
      </c>
      <c r="N709">
        <v>1.8919998407363892</v>
      </c>
      <c r="O709">
        <v>1.8919998407363892</v>
      </c>
      <c r="P709">
        <v>1.8919998407363892</v>
      </c>
      <c r="Q709">
        <v>1.8919998407363892</v>
      </c>
      <c r="R709">
        <v>1.8919998407363892</v>
      </c>
      <c r="S709">
        <v>1.8919998407363892</v>
      </c>
      <c r="T709">
        <v>1.8959996700286865</v>
      </c>
      <c r="U709">
        <v>1.8919998407363892</v>
      </c>
      <c r="V709">
        <v>1.8919998407363892</v>
      </c>
      <c r="W709">
        <v>1.8919998407363892</v>
      </c>
      <c r="X709">
        <v>1.8939998149871826</v>
      </c>
      <c r="Y709"/>
      <c r="Z709">
        <v>1.8919998407363892</v>
      </c>
      <c r="AA709">
        <v>1.8919998407363892</v>
      </c>
      <c r="AB709">
        <v>1.8919998407363892</v>
      </c>
      <c r="AC709">
        <v>1.8919998407363892</v>
      </c>
      <c r="AD709">
        <v>1.8919998407363892</v>
      </c>
      <c r="AE709">
        <v>1.8919998407363892</v>
      </c>
      <c r="AF709">
        <v>1.8919998407363892</v>
      </c>
      <c r="AG709">
        <v>1.8919998407363892</v>
      </c>
      <c r="AH709" s="97"/>
      <c r="AI709" s="72"/>
      <c r="AJ709" s="72"/>
      <c r="AK709" s="72"/>
      <c r="AL709" s="72"/>
      <c r="AM709" s="72"/>
      <c r="AP709" s="102"/>
      <c r="AQ709" s="72"/>
    </row>
    <row r="710" spans="1:43">
      <c r="A710" s="14" t="str">
        <f>'data organization'!S711</f>
        <v>708:18:1.82:HI</v>
      </c>
      <c r="B710">
        <v>1.8619997501373291</v>
      </c>
      <c r="C710">
        <v>1.8619997501373291</v>
      </c>
      <c r="D710">
        <v>1.8619997501373291</v>
      </c>
      <c r="E710">
        <v>1.8619997501373291</v>
      </c>
      <c r="F710">
        <v>1.8619997501373291</v>
      </c>
      <c r="G710">
        <v>1.8619997501373291</v>
      </c>
      <c r="H710">
        <v>1.8619997501373291</v>
      </c>
      <c r="I710">
        <v>1.8619997501373291</v>
      </c>
      <c r="J710">
        <v>1.8619997501373291</v>
      </c>
      <c r="K710">
        <v>1.8619997501373291</v>
      </c>
      <c r="L710">
        <v>1.8619997501373291</v>
      </c>
      <c r="M710">
        <v>1.8619997501373291</v>
      </c>
      <c r="N710">
        <v>1.8619997501373291</v>
      </c>
      <c r="O710">
        <v>1.8609998226165771</v>
      </c>
      <c r="P710">
        <v>1.8569999933242798</v>
      </c>
      <c r="Q710">
        <v>1.8519998788833618</v>
      </c>
      <c r="R710">
        <v>1.8545000553131104</v>
      </c>
      <c r="S710">
        <v>1.863499641418457</v>
      </c>
      <c r="T710">
        <v>1.8619997501373291</v>
      </c>
      <c r="U710">
        <v>1.8619997501373291</v>
      </c>
      <c r="V710">
        <v>1.8619997501373291</v>
      </c>
      <c r="W710">
        <v>1.8619997501373291</v>
      </c>
      <c r="X710">
        <v>1.8619997501373291</v>
      </c>
      <c r="Y710"/>
      <c r="Z710">
        <v>1.8619997501373291</v>
      </c>
      <c r="AA710">
        <v>1.8619997501373291</v>
      </c>
      <c r="AB710">
        <v>1.8619997501373291</v>
      </c>
      <c r="AC710">
        <v>1.8619997501373291</v>
      </c>
      <c r="AD710">
        <v>1.8619997501373291</v>
      </c>
      <c r="AE710">
        <v>1.8619997501373291</v>
      </c>
      <c r="AF710">
        <v>1.8619997501373291</v>
      </c>
      <c r="AG710">
        <v>1.8619997501373291</v>
      </c>
      <c r="AH710" s="97">
        <f t="shared" si="1274"/>
        <v>1.8199999999999985</v>
      </c>
      <c r="AI710" s="72">
        <f t="shared" ref="AI710" si="1355">STDEV(B710:AG710)</f>
        <v>2.3726072229061212E-3</v>
      </c>
      <c r="AJ710" s="72">
        <f t="shared" si="1269"/>
        <v>1.857731182556813</v>
      </c>
      <c r="AK710" s="72">
        <f t="shared" ref="AK710" si="1356">AVERAGE(B710:AG710)</f>
        <v>1.8612900933911722</v>
      </c>
      <c r="AL710" s="72">
        <f t="shared" ref="AL710" si="1357">AK710+1.5*AI710</f>
        <v>1.8648490042255315</v>
      </c>
      <c r="AM710" s="72">
        <f>AK710-AK713</f>
        <v>3.6128582492951367E-2</v>
      </c>
      <c r="AP710" s="102">
        <f t="shared" ref="AP710" si="1358">AI710/AK710</f>
        <v>1.2747111432712544E-3</v>
      </c>
      <c r="AQ710" s="72">
        <f t="shared" ref="AQ710" si="1359">MAX(B710:AG712)-MIN(B710:AG712)</f>
        <v>1.1499762535095215E-2</v>
      </c>
    </row>
    <row r="711" spans="1:43">
      <c r="A711" s="14" t="str">
        <f>'data organization'!S712</f>
        <v>709:18:1.82:LO</v>
      </c>
      <c r="B711">
        <v>1.8619997501373291</v>
      </c>
      <c r="C711">
        <v>1.8619997501373291</v>
      </c>
      <c r="D711">
        <v>1.8619997501373291</v>
      </c>
      <c r="E711">
        <v>1.8619997501373291</v>
      </c>
      <c r="F711">
        <v>1.8619997501373291</v>
      </c>
      <c r="G711">
        <v>1.8619997501373291</v>
      </c>
      <c r="H711">
        <v>1.8619997501373291</v>
      </c>
      <c r="I711">
        <v>1.8619997501373291</v>
      </c>
      <c r="J711">
        <v>1.8619997501373291</v>
      </c>
      <c r="K711">
        <v>1.8619997501373291</v>
      </c>
      <c r="L711">
        <v>1.8619997501373291</v>
      </c>
      <c r="M711">
        <v>1.8619997501373291</v>
      </c>
      <c r="N711">
        <v>1.8619997501373291</v>
      </c>
      <c r="O711">
        <v>1.8609998226165771</v>
      </c>
      <c r="P711">
        <v>1.8569999933242798</v>
      </c>
      <c r="Q711">
        <v>1.8519998788833618</v>
      </c>
      <c r="R711">
        <v>1.8545000553131104</v>
      </c>
      <c r="S711">
        <v>1.863499641418457</v>
      </c>
      <c r="T711">
        <v>1.8619997501373291</v>
      </c>
      <c r="U711">
        <v>1.8619997501373291</v>
      </c>
      <c r="V711">
        <v>1.8619997501373291</v>
      </c>
      <c r="W711">
        <v>1.8619997501373291</v>
      </c>
      <c r="X711">
        <v>1.8619997501373291</v>
      </c>
      <c r="Y711"/>
      <c r="Z711">
        <v>1.8619997501373291</v>
      </c>
      <c r="AA711">
        <v>1.8619997501373291</v>
      </c>
      <c r="AB711">
        <v>1.8619997501373291</v>
      </c>
      <c r="AC711">
        <v>1.8619997501373291</v>
      </c>
      <c r="AD711">
        <v>1.8619997501373291</v>
      </c>
      <c r="AE711">
        <v>1.8619997501373291</v>
      </c>
      <c r="AF711">
        <v>1.8619997501373291</v>
      </c>
      <c r="AG711">
        <v>1.8619997501373291</v>
      </c>
      <c r="AH711" s="97"/>
      <c r="AI711" s="72"/>
      <c r="AJ711" s="72"/>
      <c r="AK711" s="72"/>
      <c r="AL711" s="72"/>
      <c r="AM711" s="72"/>
      <c r="AP711" s="102"/>
      <c r="AQ711" s="72"/>
    </row>
    <row r="712" spans="1:43">
      <c r="A712" s="14" t="str">
        <f>'data organization'!S713</f>
        <v>710:18:1.82:HS</v>
      </c>
      <c r="B712">
        <v>1.8619997501373291</v>
      </c>
      <c r="C712">
        <v>1.8619997501373291</v>
      </c>
      <c r="D712">
        <v>1.8619997501373291</v>
      </c>
      <c r="E712">
        <v>1.8619997501373291</v>
      </c>
      <c r="F712">
        <v>1.8619997501373291</v>
      </c>
      <c r="G712">
        <v>1.8619997501373291</v>
      </c>
      <c r="H712">
        <v>1.8619997501373291</v>
      </c>
      <c r="I712">
        <v>1.8619997501373291</v>
      </c>
      <c r="J712">
        <v>1.8619997501373291</v>
      </c>
      <c r="K712">
        <v>1.8619997501373291</v>
      </c>
      <c r="L712">
        <v>1.8619997501373291</v>
      </c>
      <c r="M712">
        <v>1.8619997501373291</v>
      </c>
      <c r="N712">
        <v>1.8619997501373291</v>
      </c>
      <c r="O712">
        <v>1.8609998226165771</v>
      </c>
      <c r="P712">
        <v>1.8569999933242798</v>
      </c>
      <c r="Q712">
        <v>1.8519998788833618</v>
      </c>
      <c r="R712">
        <v>1.8545000553131104</v>
      </c>
      <c r="S712">
        <v>1.863499641418457</v>
      </c>
      <c r="T712">
        <v>1.8619997501373291</v>
      </c>
      <c r="U712">
        <v>1.8619997501373291</v>
      </c>
      <c r="V712">
        <v>1.8619997501373291</v>
      </c>
      <c r="W712">
        <v>1.8619997501373291</v>
      </c>
      <c r="X712">
        <v>1.8619997501373291</v>
      </c>
      <c r="Y712"/>
      <c r="Z712">
        <v>1.8619997501373291</v>
      </c>
      <c r="AA712">
        <v>1.8619997501373291</v>
      </c>
      <c r="AB712">
        <v>1.8619997501373291</v>
      </c>
      <c r="AC712">
        <v>1.8619997501373291</v>
      </c>
      <c r="AD712">
        <v>1.8619997501373291</v>
      </c>
      <c r="AE712">
        <v>1.8619997501373291</v>
      </c>
      <c r="AF712">
        <v>1.8619997501373291</v>
      </c>
      <c r="AG712">
        <v>1.8619997501373291</v>
      </c>
      <c r="AH712" s="97"/>
      <c r="AI712" s="72"/>
      <c r="AJ712" s="72"/>
      <c r="AK712" s="72"/>
      <c r="AL712" s="72"/>
      <c r="AM712" s="72"/>
      <c r="AP712" s="102"/>
      <c r="AQ712" s="72"/>
    </row>
    <row r="713" spans="1:43">
      <c r="A713" s="14" t="str">
        <f>'data organization'!S714</f>
        <v>711:18:1.8:HI</v>
      </c>
      <c r="B713">
        <v>1.8285001516342163</v>
      </c>
      <c r="C713">
        <v>1.8220001459121704</v>
      </c>
      <c r="D713">
        <v>1.8220001459121704</v>
      </c>
      <c r="E713">
        <v>1.8245004415512085</v>
      </c>
      <c r="F713">
        <v>1.8220001459121704</v>
      </c>
      <c r="G713">
        <v>1.8220001459121704</v>
      </c>
      <c r="H713">
        <v>1.8220001459121704</v>
      </c>
      <c r="I713">
        <v>1.8220001459121704</v>
      </c>
      <c r="J713">
        <v>1.824000358581543</v>
      </c>
      <c r="K713">
        <v>1.8220001459121704</v>
      </c>
      <c r="L713">
        <v>1.8220001459121704</v>
      </c>
      <c r="M713">
        <v>1.8220001459121704</v>
      </c>
      <c r="N713">
        <v>1.8220001459121704</v>
      </c>
      <c r="O713">
        <v>1.8220001459121704</v>
      </c>
      <c r="P713">
        <v>1.8220001459121704</v>
      </c>
      <c r="Q713">
        <v>1.8220001459121704</v>
      </c>
      <c r="R713">
        <v>1.8220001459121704</v>
      </c>
      <c r="S713">
        <v>1.8320003747940063</v>
      </c>
      <c r="T713">
        <v>1.8335002660751343</v>
      </c>
      <c r="U713">
        <v>1.8245003223419189</v>
      </c>
      <c r="V713">
        <v>1.8220001459121704</v>
      </c>
      <c r="W713">
        <v>1.8320003747940063</v>
      </c>
      <c r="X713">
        <v>1.8350002765655518</v>
      </c>
      <c r="Y713"/>
      <c r="Z713">
        <v>1.8220001459121704</v>
      </c>
      <c r="AA713">
        <v>1.8220001459121704</v>
      </c>
      <c r="AB713">
        <v>1.8220001459121704</v>
      </c>
      <c r="AC713">
        <v>1.8320003747940063</v>
      </c>
      <c r="AD713">
        <v>1.8320003747940063</v>
      </c>
      <c r="AE713">
        <v>1.8220001459121704</v>
      </c>
      <c r="AF713">
        <v>1.8320003747940063</v>
      </c>
      <c r="AG713">
        <v>1.8320003747940063</v>
      </c>
      <c r="AH713" s="97">
        <f t="shared" si="1274"/>
        <v>1.7999999999999985</v>
      </c>
      <c r="AI713" s="72">
        <f t="shared" ref="AI713" si="1360">STDEV(B713:AG713)</f>
        <v>4.6555194004830689E-3</v>
      </c>
      <c r="AJ713" s="72">
        <f t="shared" si="1269"/>
        <v>1.8181782317974964</v>
      </c>
      <c r="AK713" s="72">
        <f t="shared" ref="AK713" si="1361">AVERAGE(B713:AG713)</f>
        <v>1.8251615108982209</v>
      </c>
      <c r="AL713" s="72">
        <f t="shared" ref="AL713" si="1362">AK713+1.5*AI713</f>
        <v>1.8321447899989454</v>
      </c>
      <c r="AM713" s="72">
        <f>AK713-AK716</f>
        <v>3.2967917380794409E-2</v>
      </c>
      <c r="AP713" s="102">
        <f t="shared" ref="AP713" si="1363">AI713/AK713</f>
        <v>2.5507437959240865E-3</v>
      </c>
      <c r="AQ713" s="72">
        <f t="shared" ref="AQ713" si="1364">MAX(B713:AG715)-MIN(B713:AG715)</f>
        <v>1.3000130653381348E-2</v>
      </c>
    </row>
    <row r="714" spans="1:43">
      <c r="A714" s="14" t="str">
        <f>'data organization'!S715</f>
        <v>712:18:1.8:LO</v>
      </c>
      <c r="B714">
        <v>1.8285001516342163</v>
      </c>
      <c r="C714">
        <v>1.8220001459121704</v>
      </c>
      <c r="D714">
        <v>1.8220001459121704</v>
      </c>
      <c r="E714">
        <v>1.8245004415512085</v>
      </c>
      <c r="F714">
        <v>1.8220001459121704</v>
      </c>
      <c r="G714">
        <v>1.8220001459121704</v>
      </c>
      <c r="H714">
        <v>1.8220001459121704</v>
      </c>
      <c r="I714">
        <v>1.8220001459121704</v>
      </c>
      <c r="J714">
        <v>1.824000358581543</v>
      </c>
      <c r="K714">
        <v>1.8220001459121704</v>
      </c>
      <c r="L714">
        <v>1.8220001459121704</v>
      </c>
      <c r="M714">
        <v>1.8220001459121704</v>
      </c>
      <c r="N714">
        <v>1.8220001459121704</v>
      </c>
      <c r="O714">
        <v>1.8220001459121704</v>
      </c>
      <c r="P714">
        <v>1.8220001459121704</v>
      </c>
      <c r="Q714">
        <v>1.8220001459121704</v>
      </c>
      <c r="R714">
        <v>1.8220001459121704</v>
      </c>
      <c r="S714">
        <v>1.8320003747940063</v>
      </c>
      <c r="T714">
        <v>1.8335002660751343</v>
      </c>
      <c r="U714">
        <v>1.8245003223419189</v>
      </c>
      <c r="V714">
        <v>1.8220001459121704</v>
      </c>
      <c r="W714">
        <v>1.8320003747940063</v>
      </c>
      <c r="X714">
        <v>1.8350002765655518</v>
      </c>
      <c r="Y714"/>
      <c r="Z714">
        <v>1.8220001459121704</v>
      </c>
      <c r="AA714">
        <v>1.8220001459121704</v>
      </c>
      <c r="AB714">
        <v>1.8220001459121704</v>
      </c>
      <c r="AC714">
        <v>1.8320003747940063</v>
      </c>
      <c r="AD714">
        <v>1.8320003747940063</v>
      </c>
      <c r="AE714">
        <v>1.8220001459121704</v>
      </c>
      <c r="AF714">
        <v>1.8320003747940063</v>
      </c>
      <c r="AG714">
        <v>1.8320003747940063</v>
      </c>
      <c r="AH714" s="97"/>
      <c r="AI714" s="72"/>
      <c r="AJ714" s="72"/>
      <c r="AK714" s="72"/>
      <c r="AL714" s="72"/>
      <c r="AM714" s="72"/>
      <c r="AP714" s="102"/>
      <c r="AQ714" s="72"/>
    </row>
    <row r="715" spans="1:43">
      <c r="A715" s="14" t="str">
        <f>'data organization'!S716</f>
        <v>713:18:1.8:HS</v>
      </c>
      <c r="B715">
        <v>1.8285001516342163</v>
      </c>
      <c r="C715">
        <v>1.8220001459121704</v>
      </c>
      <c r="D715">
        <v>1.8220001459121704</v>
      </c>
      <c r="E715">
        <v>1.8245004415512085</v>
      </c>
      <c r="F715">
        <v>1.8220001459121704</v>
      </c>
      <c r="G715">
        <v>1.8220001459121704</v>
      </c>
      <c r="H715">
        <v>1.8220001459121704</v>
      </c>
      <c r="I715">
        <v>1.8220001459121704</v>
      </c>
      <c r="J715">
        <v>1.824000358581543</v>
      </c>
      <c r="K715">
        <v>1.8220001459121704</v>
      </c>
      <c r="L715">
        <v>1.8220001459121704</v>
      </c>
      <c r="M715">
        <v>1.8220001459121704</v>
      </c>
      <c r="N715">
        <v>1.8220001459121704</v>
      </c>
      <c r="O715">
        <v>1.8220001459121704</v>
      </c>
      <c r="P715">
        <v>1.8220001459121704</v>
      </c>
      <c r="Q715">
        <v>1.8220001459121704</v>
      </c>
      <c r="R715">
        <v>1.8220001459121704</v>
      </c>
      <c r="S715">
        <v>1.8320003747940063</v>
      </c>
      <c r="T715">
        <v>1.8335002660751343</v>
      </c>
      <c r="U715">
        <v>1.8245003223419189</v>
      </c>
      <c r="V715">
        <v>1.8220001459121704</v>
      </c>
      <c r="W715">
        <v>1.8320003747940063</v>
      </c>
      <c r="X715">
        <v>1.8350002765655518</v>
      </c>
      <c r="Y715"/>
      <c r="Z715">
        <v>1.8220001459121704</v>
      </c>
      <c r="AA715">
        <v>1.8220001459121704</v>
      </c>
      <c r="AB715">
        <v>1.8220001459121704</v>
      </c>
      <c r="AC715">
        <v>1.8320003747940063</v>
      </c>
      <c r="AD715">
        <v>1.8320003747940063</v>
      </c>
      <c r="AE715">
        <v>1.8220001459121704</v>
      </c>
      <c r="AF715">
        <v>1.8320003747940063</v>
      </c>
      <c r="AG715">
        <v>1.8320003747940063</v>
      </c>
      <c r="AH715" s="97"/>
      <c r="AI715" s="72"/>
      <c r="AJ715" s="72"/>
      <c r="AK715" s="72"/>
      <c r="AL715" s="72"/>
      <c r="AM715" s="72"/>
      <c r="AP715" s="102"/>
      <c r="AQ715" s="72"/>
    </row>
    <row r="716" spans="1:43">
      <c r="A716" s="14" t="str">
        <f>'data organization'!S717</f>
        <v>714:18:1.78:HI</v>
      </c>
      <c r="B716">
        <v>1.7920000553131104</v>
      </c>
      <c r="C716">
        <v>1.7920000553131104</v>
      </c>
      <c r="D716">
        <v>1.7920000553131104</v>
      </c>
      <c r="E716">
        <v>1.7920000553131104</v>
      </c>
      <c r="F716">
        <v>1.7920000553131104</v>
      </c>
      <c r="G716">
        <v>1.7920000553131104</v>
      </c>
      <c r="H716">
        <v>1.7920000553131104</v>
      </c>
      <c r="I716">
        <v>1.7920000553131104</v>
      </c>
      <c r="J716">
        <v>1.7920000553131104</v>
      </c>
      <c r="K716">
        <v>1.7920000553131104</v>
      </c>
      <c r="L716">
        <v>1.7920000553131104</v>
      </c>
      <c r="M716">
        <v>1.7920000553131104</v>
      </c>
      <c r="N716">
        <v>1.7920000553131104</v>
      </c>
      <c r="O716">
        <v>1.7920000553131104</v>
      </c>
      <c r="P716">
        <v>1.7920000553131104</v>
      </c>
      <c r="Q716">
        <v>1.7920000553131104</v>
      </c>
      <c r="R716">
        <v>1.7920000553131104</v>
      </c>
      <c r="S716">
        <v>1.7959998846054077</v>
      </c>
      <c r="T716">
        <v>1.7939999103546143</v>
      </c>
      <c r="U716">
        <v>1.7920000553131104</v>
      </c>
      <c r="V716">
        <v>1.7920000553131104</v>
      </c>
      <c r="W716">
        <v>1.7920000553131104</v>
      </c>
      <c r="X716">
        <v>1.7920000553131104</v>
      </c>
      <c r="Y716"/>
      <c r="Z716">
        <v>1.7920000553131104</v>
      </c>
      <c r="AA716">
        <v>1.7920000553131104</v>
      </c>
      <c r="AB716">
        <v>1.7920000553131104</v>
      </c>
      <c r="AC716">
        <v>1.7920000553131104</v>
      </c>
      <c r="AD716">
        <v>1.7920000553131104</v>
      </c>
      <c r="AE716">
        <v>1.7920000553131104</v>
      </c>
      <c r="AF716">
        <v>1.7920000553131104</v>
      </c>
      <c r="AG716">
        <v>1.7920000553131104</v>
      </c>
      <c r="AH716" s="97">
        <f t="shared" si="1274"/>
        <v>1.7799999999999985</v>
      </c>
      <c r="AI716" s="72">
        <f t="shared" ref="AI716" si="1365">STDEV(B716:AG716)</f>
        <v>7.923990245265924E-4</v>
      </c>
      <c r="AJ716" s="72">
        <f t="shared" si="1269"/>
        <v>1.7910049949806366</v>
      </c>
      <c r="AK716" s="72">
        <f t="shared" ref="AK716" si="1366">AVERAGE(B716:AG716)</f>
        <v>1.7921935935174265</v>
      </c>
      <c r="AL716" s="72">
        <f t="shared" ref="AL716" si="1367">AK716+1.5*AI716</f>
        <v>1.7933821920542163</v>
      </c>
      <c r="AM716" s="72">
        <f>AK716-AK719</f>
        <v>3.0258386365829004E-2</v>
      </c>
      <c r="AP716" s="102">
        <f t="shared" ref="AP716" si="1368">AI716/AK716</f>
        <v>4.4213919042719059E-4</v>
      </c>
      <c r="AQ716" s="72">
        <f t="shared" ref="AQ716" si="1369">MAX(B716:AG718)-MIN(B716:AG718)</f>
        <v>3.9998292922973633E-3</v>
      </c>
    </row>
    <row r="717" spans="1:43">
      <c r="A717" s="14" t="str">
        <f>'data organization'!S718</f>
        <v>715:18:1.78:LO</v>
      </c>
      <c r="B717">
        <v>1.7920000553131104</v>
      </c>
      <c r="C717">
        <v>1.7920000553131104</v>
      </c>
      <c r="D717">
        <v>1.7920000553131104</v>
      </c>
      <c r="E717">
        <v>1.7920000553131104</v>
      </c>
      <c r="F717">
        <v>1.7920000553131104</v>
      </c>
      <c r="G717">
        <v>1.7920000553131104</v>
      </c>
      <c r="H717">
        <v>1.7920000553131104</v>
      </c>
      <c r="I717">
        <v>1.7920000553131104</v>
      </c>
      <c r="J717">
        <v>1.7920000553131104</v>
      </c>
      <c r="K717">
        <v>1.7920000553131104</v>
      </c>
      <c r="L717">
        <v>1.7920000553131104</v>
      </c>
      <c r="M717">
        <v>1.7920000553131104</v>
      </c>
      <c r="N717">
        <v>1.7920000553131104</v>
      </c>
      <c r="O717">
        <v>1.7920000553131104</v>
      </c>
      <c r="P717">
        <v>1.7920000553131104</v>
      </c>
      <c r="Q717">
        <v>1.7920000553131104</v>
      </c>
      <c r="R717">
        <v>1.7920000553131104</v>
      </c>
      <c r="S717">
        <v>1.7959998846054077</v>
      </c>
      <c r="T717">
        <v>1.7939999103546143</v>
      </c>
      <c r="U717">
        <v>1.7920000553131104</v>
      </c>
      <c r="V717">
        <v>1.7920000553131104</v>
      </c>
      <c r="W717">
        <v>1.7920000553131104</v>
      </c>
      <c r="X717">
        <v>1.7920000553131104</v>
      </c>
      <c r="Y717"/>
      <c r="Z717">
        <v>1.7920000553131104</v>
      </c>
      <c r="AA717">
        <v>1.7920000553131104</v>
      </c>
      <c r="AB717">
        <v>1.7920000553131104</v>
      </c>
      <c r="AC717">
        <v>1.7920000553131104</v>
      </c>
      <c r="AD717">
        <v>1.7920000553131104</v>
      </c>
      <c r="AE717">
        <v>1.7920000553131104</v>
      </c>
      <c r="AF717">
        <v>1.7920000553131104</v>
      </c>
      <c r="AG717">
        <v>1.7920000553131104</v>
      </c>
      <c r="AH717" s="97"/>
      <c r="AI717" s="72"/>
      <c r="AJ717" s="72"/>
      <c r="AK717" s="72"/>
      <c r="AL717" s="72"/>
      <c r="AM717" s="72"/>
      <c r="AP717" s="102"/>
      <c r="AQ717" s="72"/>
    </row>
    <row r="718" spans="1:43">
      <c r="A718" s="14" t="str">
        <f>'data organization'!S719</f>
        <v>716:18:1.78:HS</v>
      </c>
      <c r="B718">
        <v>1.7920000553131104</v>
      </c>
      <c r="C718">
        <v>1.7920000553131104</v>
      </c>
      <c r="D718">
        <v>1.7920000553131104</v>
      </c>
      <c r="E718">
        <v>1.7920000553131104</v>
      </c>
      <c r="F718">
        <v>1.7920000553131104</v>
      </c>
      <c r="G718">
        <v>1.7920000553131104</v>
      </c>
      <c r="H718">
        <v>1.7920000553131104</v>
      </c>
      <c r="I718">
        <v>1.7920000553131104</v>
      </c>
      <c r="J718">
        <v>1.7920000553131104</v>
      </c>
      <c r="K718">
        <v>1.7920000553131104</v>
      </c>
      <c r="L718">
        <v>1.7920000553131104</v>
      </c>
      <c r="M718">
        <v>1.7920000553131104</v>
      </c>
      <c r="N718">
        <v>1.7920000553131104</v>
      </c>
      <c r="O718">
        <v>1.7920000553131104</v>
      </c>
      <c r="P718">
        <v>1.7920000553131104</v>
      </c>
      <c r="Q718">
        <v>1.7920000553131104</v>
      </c>
      <c r="R718">
        <v>1.7920000553131104</v>
      </c>
      <c r="S718">
        <v>1.7959998846054077</v>
      </c>
      <c r="T718">
        <v>1.7939999103546143</v>
      </c>
      <c r="U718">
        <v>1.7920000553131104</v>
      </c>
      <c r="V718">
        <v>1.7920000553131104</v>
      </c>
      <c r="W718">
        <v>1.7920000553131104</v>
      </c>
      <c r="X718">
        <v>1.7920000553131104</v>
      </c>
      <c r="Y718"/>
      <c r="Z718">
        <v>1.7920000553131104</v>
      </c>
      <c r="AA718">
        <v>1.7920000553131104</v>
      </c>
      <c r="AB718">
        <v>1.7920000553131104</v>
      </c>
      <c r="AC718">
        <v>1.7920000553131104</v>
      </c>
      <c r="AD718">
        <v>1.7920000553131104</v>
      </c>
      <c r="AE718">
        <v>1.7920000553131104</v>
      </c>
      <c r="AF718">
        <v>1.7920000553131104</v>
      </c>
      <c r="AG718">
        <v>1.7920000553131104</v>
      </c>
      <c r="AH718" s="97"/>
      <c r="AI718" s="72"/>
      <c r="AJ718" s="72"/>
      <c r="AK718" s="72"/>
      <c r="AL718" s="72"/>
      <c r="AM718" s="72"/>
      <c r="AP718" s="102"/>
      <c r="AQ718" s="72"/>
    </row>
    <row r="719" spans="1:43">
      <c r="A719" s="14" t="str">
        <f>'data organization'!S720</f>
        <v>717:18:1.76:HI</v>
      </c>
      <c r="B719">
        <v>1.7619997262954712</v>
      </c>
      <c r="C719">
        <v>1.7619997262954712</v>
      </c>
      <c r="D719">
        <v>1.7619997262954712</v>
      </c>
      <c r="E719">
        <v>1.7619997262954712</v>
      </c>
      <c r="F719">
        <v>1.7619997262954712</v>
      </c>
      <c r="G719">
        <v>1.7619997262954712</v>
      </c>
      <c r="H719">
        <v>1.7619997262954712</v>
      </c>
      <c r="I719">
        <v>1.7619997262954712</v>
      </c>
      <c r="J719">
        <v>1.7619997262954712</v>
      </c>
      <c r="K719">
        <v>1.7619997262954712</v>
      </c>
      <c r="L719">
        <v>1.7619997262954712</v>
      </c>
      <c r="M719">
        <v>1.7619997262954712</v>
      </c>
      <c r="N719">
        <v>1.7619997262954712</v>
      </c>
      <c r="O719">
        <v>1.7619997262954712</v>
      </c>
      <c r="P719">
        <v>1.7619997262954712</v>
      </c>
      <c r="Q719">
        <v>1.7599996328353882</v>
      </c>
      <c r="R719">
        <v>1.7619997262954712</v>
      </c>
      <c r="S719">
        <v>1.7619997262954712</v>
      </c>
      <c r="T719">
        <v>1.7619997262954712</v>
      </c>
      <c r="U719">
        <v>1.7619997262954712</v>
      </c>
      <c r="V719">
        <v>1.7619997262954712</v>
      </c>
      <c r="W719">
        <v>1.7619997262954712</v>
      </c>
      <c r="X719">
        <v>1.7619997262954712</v>
      </c>
      <c r="Y719"/>
      <c r="Z719">
        <v>1.7619997262954712</v>
      </c>
      <c r="AA719">
        <v>1.7619997262954712</v>
      </c>
      <c r="AB719">
        <v>1.7619997262954712</v>
      </c>
      <c r="AC719">
        <v>1.7619997262954712</v>
      </c>
      <c r="AD719">
        <v>1.7619997262954712</v>
      </c>
      <c r="AE719">
        <v>1.7619997262954712</v>
      </c>
      <c r="AF719">
        <v>1.7619997262954712</v>
      </c>
      <c r="AG719">
        <v>1.7619997262954712</v>
      </c>
      <c r="AH719" s="97">
        <f t="shared" si="1274"/>
        <v>1.7599999999999985</v>
      </c>
      <c r="AI719" s="72">
        <f t="shared" ref="AI719" si="1370">STDEV(B719:AG719)</f>
        <v>3.5922738997998569E-4</v>
      </c>
      <c r="AJ719" s="72">
        <f t="shared" si="1269"/>
        <v>1.7613963660666274</v>
      </c>
      <c r="AK719" s="72">
        <f t="shared" ref="AK719" si="1371">AVERAGE(B719:AG719)</f>
        <v>1.7619352071515975</v>
      </c>
      <c r="AL719" s="72">
        <f t="shared" ref="AL719" si="1372">AK719+1.5*AI719</f>
        <v>1.7624740482365675</v>
      </c>
      <c r="AM719" s="72">
        <f>AK719-AK722</f>
        <v>3.5967473060853905E-2</v>
      </c>
      <c r="AP719" s="102">
        <f t="shared" ref="AP719" si="1373">AI719/AK719</f>
        <v>2.0388229290265703E-4</v>
      </c>
      <c r="AQ719" s="72">
        <f t="shared" ref="AQ719" si="1374">MAX(B719:AG721)-MIN(B719:AG721)</f>
        <v>2.0000934600830078E-3</v>
      </c>
    </row>
    <row r="720" spans="1:43">
      <c r="A720" s="14" t="str">
        <f>'data organization'!S721</f>
        <v>718:18:1.76:LO</v>
      </c>
      <c r="B720">
        <v>1.7619997262954712</v>
      </c>
      <c r="C720">
        <v>1.7619997262954712</v>
      </c>
      <c r="D720">
        <v>1.7619997262954712</v>
      </c>
      <c r="E720">
        <v>1.7619997262954712</v>
      </c>
      <c r="F720">
        <v>1.7619997262954712</v>
      </c>
      <c r="G720">
        <v>1.7619997262954712</v>
      </c>
      <c r="H720">
        <v>1.7619997262954712</v>
      </c>
      <c r="I720">
        <v>1.7619997262954712</v>
      </c>
      <c r="J720">
        <v>1.7619997262954712</v>
      </c>
      <c r="K720">
        <v>1.7619997262954712</v>
      </c>
      <c r="L720">
        <v>1.7619997262954712</v>
      </c>
      <c r="M720">
        <v>1.7619997262954712</v>
      </c>
      <c r="N720">
        <v>1.7619997262954712</v>
      </c>
      <c r="O720">
        <v>1.7619997262954712</v>
      </c>
      <c r="P720">
        <v>1.7619997262954712</v>
      </c>
      <c r="Q720">
        <v>1.7599996328353882</v>
      </c>
      <c r="R720">
        <v>1.7619997262954712</v>
      </c>
      <c r="S720">
        <v>1.7619997262954712</v>
      </c>
      <c r="T720">
        <v>1.7619997262954712</v>
      </c>
      <c r="U720">
        <v>1.7619997262954712</v>
      </c>
      <c r="V720">
        <v>1.7619997262954712</v>
      </c>
      <c r="W720">
        <v>1.7619997262954712</v>
      </c>
      <c r="X720">
        <v>1.7619997262954712</v>
      </c>
      <c r="Y720"/>
      <c r="Z720">
        <v>1.7619997262954712</v>
      </c>
      <c r="AA720">
        <v>1.7619997262954712</v>
      </c>
      <c r="AB720">
        <v>1.7619997262954712</v>
      </c>
      <c r="AC720">
        <v>1.7619997262954712</v>
      </c>
      <c r="AD720">
        <v>1.7619997262954712</v>
      </c>
      <c r="AE720">
        <v>1.7619997262954712</v>
      </c>
      <c r="AF720">
        <v>1.7619997262954712</v>
      </c>
      <c r="AG720">
        <v>1.7619997262954712</v>
      </c>
      <c r="AH720" s="97"/>
      <c r="AI720" s="72"/>
      <c r="AJ720" s="72"/>
      <c r="AK720" s="72"/>
      <c r="AL720" s="72"/>
      <c r="AM720" s="72"/>
      <c r="AP720" s="102"/>
      <c r="AQ720" s="72"/>
    </row>
    <row r="721" spans="1:43">
      <c r="A721" s="14" t="str">
        <f>'data organization'!S722</f>
        <v>719:18:1.76:HS</v>
      </c>
      <c r="B721">
        <v>1.7619997262954712</v>
      </c>
      <c r="C721">
        <v>1.7619997262954712</v>
      </c>
      <c r="D721">
        <v>1.7619997262954712</v>
      </c>
      <c r="E721">
        <v>1.7619997262954712</v>
      </c>
      <c r="F721">
        <v>1.7619997262954712</v>
      </c>
      <c r="G721">
        <v>1.7619997262954712</v>
      </c>
      <c r="H721">
        <v>1.7619997262954712</v>
      </c>
      <c r="I721">
        <v>1.7619997262954712</v>
      </c>
      <c r="J721">
        <v>1.7619997262954712</v>
      </c>
      <c r="K721">
        <v>1.7619997262954712</v>
      </c>
      <c r="L721">
        <v>1.7619997262954712</v>
      </c>
      <c r="M721">
        <v>1.7619997262954712</v>
      </c>
      <c r="N721">
        <v>1.7619997262954712</v>
      </c>
      <c r="O721">
        <v>1.7619997262954712</v>
      </c>
      <c r="P721">
        <v>1.7619997262954712</v>
      </c>
      <c r="Q721">
        <v>1.7599996328353882</v>
      </c>
      <c r="R721">
        <v>1.7619997262954712</v>
      </c>
      <c r="S721">
        <v>1.7619997262954712</v>
      </c>
      <c r="T721">
        <v>1.7619997262954712</v>
      </c>
      <c r="U721">
        <v>1.7619997262954712</v>
      </c>
      <c r="V721">
        <v>1.7619997262954712</v>
      </c>
      <c r="W721">
        <v>1.7619997262954712</v>
      </c>
      <c r="X721">
        <v>1.7619997262954712</v>
      </c>
      <c r="Y721"/>
      <c r="Z721">
        <v>1.7619997262954712</v>
      </c>
      <c r="AA721">
        <v>1.7619997262954712</v>
      </c>
      <c r="AB721">
        <v>1.7619997262954712</v>
      </c>
      <c r="AC721">
        <v>1.7619997262954712</v>
      </c>
      <c r="AD721">
        <v>1.7619997262954712</v>
      </c>
      <c r="AE721">
        <v>1.7619997262954712</v>
      </c>
      <c r="AF721">
        <v>1.7619997262954712</v>
      </c>
      <c r="AG721">
        <v>1.7619997262954712</v>
      </c>
      <c r="AH721" s="97"/>
      <c r="AI721" s="72"/>
      <c r="AJ721" s="72"/>
      <c r="AK721" s="72"/>
      <c r="AL721" s="72"/>
      <c r="AM721" s="72"/>
      <c r="AP721" s="102"/>
      <c r="AQ721" s="72"/>
    </row>
    <row r="722" spans="1:43">
      <c r="A722" s="14" t="str">
        <f>'data organization'!S723</f>
        <v>720:18:1.74:HI</v>
      </c>
      <c r="B722">
        <v>1.7320001125335693</v>
      </c>
      <c r="C722">
        <v>1.7219998836517334</v>
      </c>
      <c r="D722">
        <v>1.7219998836517334</v>
      </c>
      <c r="E722">
        <v>1.7295000553131104</v>
      </c>
      <c r="F722">
        <v>1.7219998836517334</v>
      </c>
      <c r="G722">
        <v>1.7219998836517334</v>
      </c>
      <c r="H722">
        <v>1.7255001068115234</v>
      </c>
      <c r="I722">
        <v>1.7219998836517334</v>
      </c>
      <c r="J722">
        <v>1.7310001850128174</v>
      </c>
      <c r="K722">
        <v>1.7219998836517334</v>
      </c>
      <c r="L722">
        <v>1.7245000600814819</v>
      </c>
      <c r="M722">
        <v>1.7245000600814819</v>
      </c>
      <c r="N722">
        <v>1.7219998836517334</v>
      </c>
      <c r="O722">
        <v>1.7219998836517334</v>
      </c>
      <c r="P722">
        <v>1.7219998836517334</v>
      </c>
      <c r="Q722">
        <v>1.7219998836517334</v>
      </c>
      <c r="R722">
        <v>1.7219998836517334</v>
      </c>
      <c r="S722">
        <v>1.7320001125335693</v>
      </c>
      <c r="T722">
        <v>1.7310001850128174</v>
      </c>
      <c r="U722">
        <v>1.7219998836517334</v>
      </c>
      <c r="V722">
        <v>1.7219998836517334</v>
      </c>
      <c r="W722">
        <v>1.7320001125335693</v>
      </c>
      <c r="X722">
        <v>1.7335001230239868</v>
      </c>
      <c r="Y722"/>
      <c r="Z722">
        <v>1.7219998836517334</v>
      </c>
      <c r="AA722">
        <v>1.7219998836517334</v>
      </c>
      <c r="AB722">
        <v>1.7219998836517334</v>
      </c>
      <c r="AC722">
        <v>1.7320001125335693</v>
      </c>
      <c r="AD722">
        <v>1.7320001125335693</v>
      </c>
      <c r="AE722">
        <v>1.7295000553131104</v>
      </c>
      <c r="AF722">
        <v>1.7320001125335693</v>
      </c>
      <c r="AG722">
        <v>1.7320001125335693</v>
      </c>
      <c r="AH722" s="97">
        <f t="shared" si="1274"/>
        <v>1.7399999999999984</v>
      </c>
      <c r="AI722" s="72">
        <f t="shared" ref="AI722" si="1375">STDEV(B722:AG722)</f>
        <v>4.6314070027545038E-3</v>
      </c>
      <c r="AJ722" s="72">
        <f t="shared" si="1269"/>
        <v>1.7190206235866119</v>
      </c>
      <c r="AK722" s="72">
        <f t="shared" ref="AK722" si="1376">AVERAGE(B722:AG722)</f>
        <v>1.7259677340907436</v>
      </c>
      <c r="AL722" s="72">
        <f t="shared" ref="AL722" si="1377">AK722+1.5*AI722</f>
        <v>1.7329148445948752</v>
      </c>
      <c r="AM722" s="72">
        <f>AK722-AK725</f>
        <v>3.3967702619491114E-2</v>
      </c>
      <c r="AP722" s="102">
        <f t="shared" ref="AP722" si="1378">AI722/AK722</f>
        <v>2.6833682410606439E-3</v>
      </c>
      <c r="AQ722" s="72">
        <f t="shared" ref="AQ722" si="1379">MAX(B722:AG724)-MIN(B722:AG724)</f>
        <v>1.1500239372253418E-2</v>
      </c>
    </row>
    <row r="723" spans="1:43">
      <c r="A723" s="14" t="str">
        <f>'data organization'!S724</f>
        <v>721:18:1.74:LO</v>
      </c>
      <c r="B723">
        <v>1.7320001125335693</v>
      </c>
      <c r="C723">
        <v>1.7219998836517334</v>
      </c>
      <c r="D723">
        <v>1.7219998836517334</v>
      </c>
      <c r="E723">
        <v>1.7295000553131104</v>
      </c>
      <c r="F723">
        <v>1.7219998836517334</v>
      </c>
      <c r="G723">
        <v>1.7219998836517334</v>
      </c>
      <c r="H723">
        <v>1.7255001068115234</v>
      </c>
      <c r="I723">
        <v>1.7219998836517334</v>
      </c>
      <c r="J723">
        <v>1.7310001850128174</v>
      </c>
      <c r="K723">
        <v>1.7219998836517334</v>
      </c>
      <c r="L723">
        <v>1.7245000600814819</v>
      </c>
      <c r="M723">
        <v>1.7245000600814819</v>
      </c>
      <c r="N723">
        <v>1.7219998836517334</v>
      </c>
      <c r="O723">
        <v>1.7219998836517334</v>
      </c>
      <c r="P723">
        <v>1.7219998836517334</v>
      </c>
      <c r="Q723">
        <v>1.7219998836517334</v>
      </c>
      <c r="R723">
        <v>1.7219998836517334</v>
      </c>
      <c r="S723">
        <v>1.7320001125335693</v>
      </c>
      <c r="T723">
        <v>1.7310001850128174</v>
      </c>
      <c r="U723">
        <v>1.7219998836517334</v>
      </c>
      <c r="V723">
        <v>1.7219998836517334</v>
      </c>
      <c r="W723">
        <v>1.7320001125335693</v>
      </c>
      <c r="X723">
        <v>1.7335001230239868</v>
      </c>
      <c r="Y723"/>
      <c r="Z723">
        <v>1.7219998836517334</v>
      </c>
      <c r="AA723">
        <v>1.7219998836517334</v>
      </c>
      <c r="AB723">
        <v>1.7219998836517334</v>
      </c>
      <c r="AC723">
        <v>1.7320001125335693</v>
      </c>
      <c r="AD723">
        <v>1.7320001125335693</v>
      </c>
      <c r="AE723">
        <v>1.7295000553131104</v>
      </c>
      <c r="AF723">
        <v>1.7320001125335693</v>
      </c>
      <c r="AG723">
        <v>1.7320001125335693</v>
      </c>
      <c r="AH723" s="97"/>
      <c r="AI723" s="72"/>
      <c r="AJ723" s="72"/>
      <c r="AK723" s="72"/>
      <c r="AL723" s="72"/>
      <c r="AM723" s="72"/>
      <c r="AP723" s="102"/>
      <c r="AQ723" s="72"/>
    </row>
    <row r="724" spans="1:43">
      <c r="A724" s="14" t="str">
        <f>'data organization'!S725</f>
        <v>722:18:1.74:HS</v>
      </c>
      <c r="B724">
        <v>1.7320001125335693</v>
      </c>
      <c r="C724">
        <v>1.7219998836517334</v>
      </c>
      <c r="D724">
        <v>1.7219998836517334</v>
      </c>
      <c r="E724">
        <v>1.7295000553131104</v>
      </c>
      <c r="F724">
        <v>1.7219998836517334</v>
      </c>
      <c r="G724">
        <v>1.7219998836517334</v>
      </c>
      <c r="H724">
        <v>1.7255001068115234</v>
      </c>
      <c r="I724">
        <v>1.7219998836517334</v>
      </c>
      <c r="J724">
        <v>1.7310001850128174</v>
      </c>
      <c r="K724">
        <v>1.7219998836517334</v>
      </c>
      <c r="L724">
        <v>1.7245000600814819</v>
      </c>
      <c r="M724">
        <v>1.7245000600814819</v>
      </c>
      <c r="N724">
        <v>1.7219998836517334</v>
      </c>
      <c r="O724">
        <v>1.7219998836517334</v>
      </c>
      <c r="P724">
        <v>1.7219998836517334</v>
      </c>
      <c r="Q724">
        <v>1.7219998836517334</v>
      </c>
      <c r="R724">
        <v>1.7219998836517334</v>
      </c>
      <c r="S724">
        <v>1.7320001125335693</v>
      </c>
      <c r="T724">
        <v>1.7310001850128174</v>
      </c>
      <c r="U724">
        <v>1.7219998836517334</v>
      </c>
      <c r="V724">
        <v>1.7219998836517334</v>
      </c>
      <c r="W724">
        <v>1.7320001125335693</v>
      </c>
      <c r="X724">
        <v>1.7335001230239868</v>
      </c>
      <c r="Y724"/>
      <c r="Z724">
        <v>1.7219998836517334</v>
      </c>
      <c r="AA724">
        <v>1.7219998836517334</v>
      </c>
      <c r="AB724">
        <v>1.7219998836517334</v>
      </c>
      <c r="AC724">
        <v>1.7320001125335693</v>
      </c>
      <c r="AD724">
        <v>1.7320001125335693</v>
      </c>
      <c r="AE724">
        <v>1.7295000553131104</v>
      </c>
      <c r="AF724">
        <v>1.7320001125335693</v>
      </c>
      <c r="AG724">
        <v>1.7320001125335693</v>
      </c>
      <c r="AH724" s="97"/>
      <c r="AI724" s="72"/>
      <c r="AJ724" s="72"/>
      <c r="AK724" s="72"/>
      <c r="AL724" s="72"/>
      <c r="AM724" s="72"/>
      <c r="AP724" s="102"/>
      <c r="AQ724" s="72"/>
    </row>
    <row r="725" spans="1:43">
      <c r="A725" s="14" t="str">
        <f>'data organization'!S726</f>
        <v>723:18:1.72:HI</v>
      </c>
      <c r="B725">
        <v>1.6920000314712524</v>
      </c>
      <c r="C725">
        <v>1.6920000314712524</v>
      </c>
      <c r="D725">
        <v>1.6920000314712524</v>
      </c>
      <c r="E725">
        <v>1.6920000314712524</v>
      </c>
      <c r="F725">
        <v>1.6920000314712524</v>
      </c>
      <c r="G725">
        <v>1.6920000314712524</v>
      </c>
      <c r="H725">
        <v>1.6920000314712524</v>
      </c>
      <c r="I725">
        <v>1.6920000314712524</v>
      </c>
      <c r="J725">
        <v>1.6920000314712524</v>
      </c>
      <c r="K725">
        <v>1.6920000314712524</v>
      </c>
      <c r="L725">
        <v>1.6920000314712524</v>
      </c>
      <c r="M725">
        <v>1.6920000314712524</v>
      </c>
      <c r="N725">
        <v>1.6920000314712524</v>
      </c>
      <c r="O725">
        <v>1.6920000314712524</v>
      </c>
      <c r="P725">
        <v>1.6920000314712524</v>
      </c>
      <c r="Q725">
        <v>1.6920000314712524</v>
      </c>
      <c r="R725">
        <v>1.6920000314712524</v>
      </c>
      <c r="S725">
        <v>1.6920000314712524</v>
      </c>
      <c r="T725">
        <v>1.6920000314712524</v>
      </c>
      <c r="U725">
        <v>1.6920000314712524</v>
      </c>
      <c r="V725">
        <v>1.6920000314712524</v>
      </c>
      <c r="W725">
        <v>1.6920000314712524</v>
      </c>
      <c r="X725">
        <v>1.6920000314712524</v>
      </c>
      <c r="Y725"/>
      <c r="Z725">
        <v>1.6920000314712524</v>
      </c>
      <c r="AA725">
        <v>1.6920000314712524</v>
      </c>
      <c r="AB725">
        <v>1.6920000314712524</v>
      </c>
      <c r="AC725">
        <v>1.6920000314712524</v>
      </c>
      <c r="AD725">
        <v>1.6920000314712524</v>
      </c>
      <c r="AE725">
        <v>1.6920000314712524</v>
      </c>
      <c r="AF725">
        <v>1.6920000314712524</v>
      </c>
      <c r="AG725">
        <v>1.6920000314712524</v>
      </c>
      <c r="AH725" s="97">
        <f t="shared" si="1274"/>
        <v>1.7199999999999984</v>
      </c>
      <c r="AI725" s="72">
        <f t="shared" ref="AI725" si="1380">STDEV(B725:AG725)</f>
        <v>0</v>
      </c>
      <c r="AJ725" s="72">
        <f t="shared" ref="AJ725:AJ788" si="1381">AK725-1.5*AI725</f>
        <v>1.6920000314712524</v>
      </c>
      <c r="AK725" s="72">
        <f t="shared" ref="AK725" si="1382">AVERAGE(B725:AG725)</f>
        <v>1.6920000314712524</v>
      </c>
      <c r="AL725" s="72">
        <f t="shared" ref="AL725" si="1383">AK725+1.5*AI725</f>
        <v>1.6920000314712524</v>
      </c>
      <c r="AM725" s="72">
        <f>AK725-AK728</f>
        <v>3.056426202097251E-2</v>
      </c>
      <c r="AP725" s="102">
        <f t="shared" ref="AP725" si="1384">AI725/AK725</f>
        <v>0</v>
      </c>
      <c r="AQ725" s="72">
        <f t="shared" ref="AQ725" si="1385">MAX(B725:AG727)-MIN(B725:AG727)</f>
        <v>0</v>
      </c>
    </row>
    <row r="726" spans="1:43">
      <c r="A726" s="14" t="str">
        <f>'data organization'!S727</f>
        <v>724:18:1.72:LO</v>
      </c>
      <c r="B726">
        <v>1.6920000314712524</v>
      </c>
      <c r="C726">
        <v>1.6920000314712524</v>
      </c>
      <c r="D726">
        <v>1.6920000314712524</v>
      </c>
      <c r="E726">
        <v>1.6920000314712524</v>
      </c>
      <c r="F726">
        <v>1.6920000314712524</v>
      </c>
      <c r="G726">
        <v>1.6920000314712524</v>
      </c>
      <c r="H726">
        <v>1.6920000314712524</v>
      </c>
      <c r="I726">
        <v>1.6920000314712524</v>
      </c>
      <c r="J726">
        <v>1.6920000314712524</v>
      </c>
      <c r="K726">
        <v>1.6920000314712524</v>
      </c>
      <c r="L726">
        <v>1.6920000314712524</v>
      </c>
      <c r="M726">
        <v>1.6920000314712524</v>
      </c>
      <c r="N726">
        <v>1.6920000314712524</v>
      </c>
      <c r="O726">
        <v>1.6920000314712524</v>
      </c>
      <c r="P726">
        <v>1.6920000314712524</v>
      </c>
      <c r="Q726">
        <v>1.6920000314712524</v>
      </c>
      <c r="R726">
        <v>1.6920000314712524</v>
      </c>
      <c r="S726">
        <v>1.6920000314712524</v>
      </c>
      <c r="T726">
        <v>1.6920000314712524</v>
      </c>
      <c r="U726">
        <v>1.6920000314712524</v>
      </c>
      <c r="V726">
        <v>1.6920000314712524</v>
      </c>
      <c r="W726">
        <v>1.6920000314712524</v>
      </c>
      <c r="X726">
        <v>1.6920000314712524</v>
      </c>
      <c r="Y726"/>
      <c r="Z726">
        <v>1.6920000314712524</v>
      </c>
      <c r="AA726">
        <v>1.6920000314712524</v>
      </c>
      <c r="AB726">
        <v>1.6920000314712524</v>
      </c>
      <c r="AC726">
        <v>1.6920000314712524</v>
      </c>
      <c r="AD726">
        <v>1.6920000314712524</v>
      </c>
      <c r="AE726">
        <v>1.6920000314712524</v>
      </c>
      <c r="AF726">
        <v>1.6920000314712524</v>
      </c>
      <c r="AG726">
        <v>1.6920000314712524</v>
      </c>
      <c r="AH726" s="97"/>
      <c r="AI726" s="72"/>
      <c r="AJ726" s="72"/>
      <c r="AK726" s="72"/>
      <c r="AL726" s="72"/>
      <c r="AM726" s="72"/>
      <c r="AP726" s="102"/>
      <c r="AQ726" s="72"/>
    </row>
    <row r="727" spans="1:43">
      <c r="A727" s="14" t="str">
        <f>'data organization'!S728</f>
        <v>725:18:1.72:HS</v>
      </c>
      <c r="B727">
        <v>1.6920000314712524</v>
      </c>
      <c r="C727">
        <v>1.6920000314712524</v>
      </c>
      <c r="D727">
        <v>1.6920000314712524</v>
      </c>
      <c r="E727">
        <v>1.6920000314712524</v>
      </c>
      <c r="F727">
        <v>1.6920000314712524</v>
      </c>
      <c r="G727">
        <v>1.6920000314712524</v>
      </c>
      <c r="H727">
        <v>1.6920000314712524</v>
      </c>
      <c r="I727">
        <v>1.6920000314712524</v>
      </c>
      <c r="J727">
        <v>1.6920000314712524</v>
      </c>
      <c r="K727">
        <v>1.6920000314712524</v>
      </c>
      <c r="L727">
        <v>1.6920000314712524</v>
      </c>
      <c r="M727">
        <v>1.6920000314712524</v>
      </c>
      <c r="N727">
        <v>1.6920000314712524</v>
      </c>
      <c r="O727">
        <v>1.6920000314712524</v>
      </c>
      <c r="P727">
        <v>1.6920000314712524</v>
      </c>
      <c r="Q727">
        <v>1.6920000314712524</v>
      </c>
      <c r="R727">
        <v>1.6920000314712524</v>
      </c>
      <c r="S727">
        <v>1.6920000314712524</v>
      </c>
      <c r="T727">
        <v>1.6920000314712524</v>
      </c>
      <c r="U727">
        <v>1.6920000314712524</v>
      </c>
      <c r="V727">
        <v>1.6920000314712524</v>
      </c>
      <c r="W727">
        <v>1.6920000314712524</v>
      </c>
      <c r="X727">
        <v>1.6920000314712524</v>
      </c>
      <c r="Y727"/>
      <c r="Z727">
        <v>1.6920000314712524</v>
      </c>
      <c r="AA727">
        <v>1.6920000314712524</v>
      </c>
      <c r="AB727">
        <v>1.6920000314712524</v>
      </c>
      <c r="AC727">
        <v>1.6920000314712524</v>
      </c>
      <c r="AD727">
        <v>1.6920000314712524</v>
      </c>
      <c r="AE727">
        <v>1.6920000314712524</v>
      </c>
      <c r="AF727">
        <v>1.6920000314712524</v>
      </c>
      <c r="AG727">
        <v>1.6920000314712524</v>
      </c>
      <c r="AH727" s="97"/>
      <c r="AI727" s="72"/>
      <c r="AJ727" s="72"/>
      <c r="AK727" s="72"/>
      <c r="AL727" s="72"/>
      <c r="AM727" s="72"/>
      <c r="AP727" s="102"/>
      <c r="AQ727" s="72"/>
    </row>
    <row r="728" spans="1:43">
      <c r="A728" s="14" t="str">
        <f>'data organization'!S729</f>
        <v>726:18:1.7:HI</v>
      </c>
      <c r="B728">
        <v>1.662000298500061</v>
      </c>
      <c r="C728">
        <v>1.662000298500061</v>
      </c>
      <c r="D728">
        <v>1.662000298500061</v>
      </c>
      <c r="E728">
        <v>1.662000298500061</v>
      </c>
      <c r="F728">
        <v>1.662000298500061</v>
      </c>
      <c r="G728">
        <v>1.662000298500061</v>
      </c>
      <c r="H728">
        <v>1.662000298500061</v>
      </c>
      <c r="I728">
        <v>1.662000298500061</v>
      </c>
      <c r="J728">
        <v>1.662000298500061</v>
      </c>
      <c r="K728">
        <v>1.662000298500061</v>
      </c>
      <c r="L728">
        <v>1.662000298500061</v>
      </c>
      <c r="M728">
        <v>1.662000298500061</v>
      </c>
      <c r="N728">
        <v>1.6595003604888916</v>
      </c>
      <c r="O728">
        <v>1.6595001220703125</v>
      </c>
      <c r="P728">
        <v>1.6570003032684326</v>
      </c>
      <c r="Q728">
        <v>1.6545003652572632</v>
      </c>
      <c r="R728">
        <v>1.6570001840591431</v>
      </c>
      <c r="S728">
        <v>1.662000298500061</v>
      </c>
      <c r="T728">
        <v>1.6640001535415649</v>
      </c>
      <c r="U728">
        <v>1.662000298500061</v>
      </c>
      <c r="V728">
        <v>1.662000298500061</v>
      </c>
      <c r="W728">
        <v>1.662000298500061</v>
      </c>
      <c r="X728">
        <v>1.6650002002716064</v>
      </c>
      <c r="Y728"/>
      <c r="Z728">
        <v>1.662000298500061</v>
      </c>
      <c r="AA728">
        <v>1.662000298500061</v>
      </c>
      <c r="AB728">
        <v>1.662000298500061</v>
      </c>
      <c r="AC728">
        <v>1.662000298500061</v>
      </c>
      <c r="AD728">
        <v>1.662000298500061</v>
      </c>
      <c r="AE728">
        <v>1.662000298500061</v>
      </c>
      <c r="AF728">
        <v>1.662000298500061</v>
      </c>
      <c r="AG728">
        <v>1.662000298500061</v>
      </c>
      <c r="AH728" s="97">
        <f t="shared" ref="AH728:AH791" si="1386">AH725-0.02</f>
        <v>1.6999999999999984</v>
      </c>
      <c r="AI728" s="72">
        <f t="shared" ref="AI728" si="1387">STDEV(B728:AG728)</f>
        <v>2.0155232071852503E-3</v>
      </c>
      <c r="AJ728" s="72">
        <f t="shared" si="1381"/>
        <v>1.6584124846395021</v>
      </c>
      <c r="AK728" s="72">
        <f t="shared" ref="AK728" si="1388">AVERAGE(B728:AG728)</f>
        <v>1.6614357694502799</v>
      </c>
      <c r="AL728" s="72">
        <f t="shared" ref="AL728" si="1389">AK728+1.5*AI728</f>
        <v>1.6644590542610578</v>
      </c>
      <c r="AM728" s="72">
        <f>AK728-AK731</f>
        <v>3.7032584990224438E-2</v>
      </c>
      <c r="AP728" s="102">
        <f t="shared" ref="AP728" si="1390">AI728/AK728</f>
        <v>1.2131213521736849E-3</v>
      </c>
      <c r="AQ728" s="72">
        <f t="shared" ref="AQ728" si="1391">MAX(B728:AG730)-MIN(B728:AG730)</f>
        <v>1.0499835014343262E-2</v>
      </c>
    </row>
    <row r="729" spans="1:43">
      <c r="A729" s="14" t="str">
        <f>'data organization'!S730</f>
        <v>727:18:1.7:LO</v>
      </c>
      <c r="B729">
        <v>1.662000298500061</v>
      </c>
      <c r="C729">
        <v>1.662000298500061</v>
      </c>
      <c r="D729">
        <v>1.662000298500061</v>
      </c>
      <c r="E729">
        <v>1.662000298500061</v>
      </c>
      <c r="F729">
        <v>1.662000298500061</v>
      </c>
      <c r="G729">
        <v>1.662000298500061</v>
      </c>
      <c r="H729">
        <v>1.662000298500061</v>
      </c>
      <c r="I729">
        <v>1.662000298500061</v>
      </c>
      <c r="J729">
        <v>1.662000298500061</v>
      </c>
      <c r="K729">
        <v>1.662000298500061</v>
      </c>
      <c r="L729">
        <v>1.662000298500061</v>
      </c>
      <c r="M729">
        <v>1.662000298500061</v>
      </c>
      <c r="N729">
        <v>1.6595003604888916</v>
      </c>
      <c r="O729">
        <v>1.6595001220703125</v>
      </c>
      <c r="P729">
        <v>1.6570003032684326</v>
      </c>
      <c r="Q729">
        <v>1.6545003652572632</v>
      </c>
      <c r="R729">
        <v>1.6570001840591431</v>
      </c>
      <c r="S729">
        <v>1.662000298500061</v>
      </c>
      <c r="T729">
        <v>1.6640001535415649</v>
      </c>
      <c r="U729">
        <v>1.662000298500061</v>
      </c>
      <c r="V729">
        <v>1.662000298500061</v>
      </c>
      <c r="W729">
        <v>1.662000298500061</v>
      </c>
      <c r="X729">
        <v>1.6650002002716064</v>
      </c>
      <c r="Y729"/>
      <c r="Z729">
        <v>1.662000298500061</v>
      </c>
      <c r="AA729">
        <v>1.662000298500061</v>
      </c>
      <c r="AB729">
        <v>1.662000298500061</v>
      </c>
      <c r="AC729">
        <v>1.662000298500061</v>
      </c>
      <c r="AD729">
        <v>1.662000298500061</v>
      </c>
      <c r="AE729">
        <v>1.662000298500061</v>
      </c>
      <c r="AF729">
        <v>1.662000298500061</v>
      </c>
      <c r="AG729">
        <v>1.662000298500061</v>
      </c>
      <c r="AH729" s="97"/>
      <c r="AI729" s="72"/>
      <c r="AJ729" s="72"/>
      <c r="AK729" s="72"/>
      <c r="AL729" s="72"/>
      <c r="AM729" s="72"/>
      <c r="AP729" s="102"/>
      <c r="AQ729" s="72"/>
    </row>
    <row r="730" spans="1:43">
      <c r="A730" s="14" t="str">
        <f>'data organization'!S731</f>
        <v>728:18:1.7:HS</v>
      </c>
      <c r="B730">
        <v>1.662000298500061</v>
      </c>
      <c r="C730">
        <v>1.662000298500061</v>
      </c>
      <c r="D730">
        <v>1.662000298500061</v>
      </c>
      <c r="E730">
        <v>1.662000298500061</v>
      </c>
      <c r="F730">
        <v>1.662000298500061</v>
      </c>
      <c r="G730">
        <v>1.662000298500061</v>
      </c>
      <c r="H730">
        <v>1.662000298500061</v>
      </c>
      <c r="I730">
        <v>1.662000298500061</v>
      </c>
      <c r="J730">
        <v>1.662000298500061</v>
      </c>
      <c r="K730">
        <v>1.662000298500061</v>
      </c>
      <c r="L730">
        <v>1.662000298500061</v>
      </c>
      <c r="M730">
        <v>1.662000298500061</v>
      </c>
      <c r="N730">
        <v>1.6595003604888916</v>
      </c>
      <c r="O730">
        <v>1.6595001220703125</v>
      </c>
      <c r="P730">
        <v>1.6570003032684326</v>
      </c>
      <c r="Q730">
        <v>1.6545003652572632</v>
      </c>
      <c r="R730">
        <v>1.6570001840591431</v>
      </c>
      <c r="S730">
        <v>1.662000298500061</v>
      </c>
      <c r="T730">
        <v>1.6640001535415649</v>
      </c>
      <c r="U730">
        <v>1.662000298500061</v>
      </c>
      <c r="V730">
        <v>1.662000298500061</v>
      </c>
      <c r="W730">
        <v>1.662000298500061</v>
      </c>
      <c r="X730">
        <v>1.6650002002716064</v>
      </c>
      <c r="Y730"/>
      <c r="Z730">
        <v>1.662000298500061</v>
      </c>
      <c r="AA730">
        <v>1.662000298500061</v>
      </c>
      <c r="AB730">
        <v>1.662000298500061</v>
      </c>
      <c r="AC730">
        <v>1.662000298500061</v>
      </c>
      <c r="AD730">
        <v>1.662000298500061</v>
      </c>
      <c r="AE730">
        <v>1.662000298500061</v>
      </c>
      <c r="AF730">
        <v>1.662000298500061</v>
      </c>
      <c r="AG730">
        <v>1.662000298500061</v>
      </c>
      <c r="AH730" s="97"/>
      <c r="AI730" s="72"/>
      <c r="AJ730" s="72"/>
      <c r="AK730" s="72"/>
      <c r="AL730" s="72"/>
      <c r="AM730" s="72"/>
      <c r="AP730" s="102"/>
      <c r="AQ730" s="72"/>
    </row>
    <row r="731" spans="1:43">
      <c r="A731" s="14" t="str">
        <f>'data organization'!S732</f>
        <v>729:18:1.68:HI</v>
      </c>
      <c r="B731">
        <v>1.6299998760223389</v>
      </c>
      <c r="C731">
        <v>1.621999979019165</v>
      </c>
      <c r="D731">
        <v>1.621999979019165</v>
      </c>
      <c r="E731">
        <v>1.6269998550415039</v>
      </c>
      <c r="F731">
        <v>1.621999979019165</v>
      </c>
      <c r="G731">
        <v>1.621999979019165</v>
      </c>
      <c r="H731">
        <v>1.6224998235702515</v>
      </c>
      <c r="I731">
        <v>1.621999979019165</v>
      </c>
      <c r="J731">
        <v>1.621999979019165</v>
      </c>
      <c r="K731">
        <v>1.621999979019165</v>
      </c>
      <c r="L731">
        <v>1.621999979019165</v>
      </c>
      <c r="M731">
        <v>1.621999979019165</v>
      </c>
      <c r="N731">
        <v>1.621999979019165</v>
      </c>
      <c r="O731">
        <v>1.621999979019165</v>
      </c>
      <c r="P731">
        <v>1.621999979019165</v>
      </c>
      <c r="Q731">
        <v>1.621999979019165</v>
      </c>
      <c r="R731">
        <v>1.621999979019165</v>
      </c>
      <c r="S731">
        <v>1.6334998607635498</v>
      </c>
      <c r="T731">
        <v>1.6244999170303345</v>
      </c>
      <c r="U731">
        <v>1.621999979019165</v>
      </c>
      <c r="V731">
        <v>1.621999979019165</v>
      </c>
      <c r="W731">
        <v>1.6319999694824219</v>
      </c>
      <c r="X731">
        <v>1.627000093460083</v>
      </c>
      <c r="Y731"/>
      <c r="Z731">
        <v>1.621999979019165</v>
      </c>
      <c r="AA731">
        <v>1.621999979019165</v>
      </c>
      <c r="AB731">
        <v>1.621999979019165</v>
      </c>
      <c r="AC731">
        <v>1.6319999694824219</v>
      </c>
      <c r="AD731">
        <v>1.6239998340606689</v>
      </c>
      <c r="AE731">
        <v>1.621999979019165</v>
      </c>
      <c r="AF731">
        <v>1.6319999694824219</v>
      </c>
      <c r="AG731">
        <v>1.6319999694824219</v>
      </c>
      <c r="AH731" s="97">
        <f t="shared" si="1386"/>
        <v>1.6799999999999984</v>
      </c>
      <c r="AI731" s="72">
        <f t="shared" ref="AI731" si="1392">STDEV(B731:AG731)</f>
        <v>3.9904320593775995E-3</v>
      </c>
      <c r="AJ731" s="72">
        <f t="shared" si="1381"/>
        <v>1.6184175363709892</v>
      </c>
      <c r="AK731" s="72">
        <f t="shared" ref="AK731" si="1393">AVERAGE(B731:AG731)</f>
        <v>1.6244031844600555</v>
      </c>
      <c r="AL731" s="72">
        <f t="shared" ref="AL731" si="1394">AK731+1.5*AI731</f>
        <v>1.6303888325491218</v>
      </c>
      <c r="AM731" s="72">
        <f>AK731-AK734</f>
        <v>3.2403534458529615E-2</v>
      </c>
      <c r="AP731" s="102">
        <f t="shared" ref="AP731" si="1395">AI731/AK731</f>
        <v>2.4565527189014972E-3</v>
      </c>
      <c r="AQ731" s="72">
        <f t="shared" ref="AQ731" si="1396">MAX(B731:AG733)-MIN(B731:AG733)</f>
        <v>1.1499881744384766E-2</v>
      </c>
    </row>
    <row r="732" spans="1:43">
      <c r="A732" s="14" t="str">
        <f>'data organization'!S733</f>
        <v>730:18:1.68:LO</v>
      </c>
      <c r="B732">
        <v>1.6299998760223389</v>
      </c>
      <c r="C732">
        <v>1.621999979019165</v>
      </c>
      <c r="D732">
        <v>1.621999979019165</v>
      </c>
      <c r="E732">
        <v>1.6269998550415039</v>
      </c>
      <c r="F732">
        <v>1.621999979019165</v>
      </c>
      <c r="G732">
        <v>1.621999979019165</v>
      </c>
      <c r="H732">
        <v>1.6224998235702515</v>
      </c>
      <c r="I732">
        <v>1.621999979019165</v>
      </c>
      <c r="J732">
        <v>1.621999979019165</v>
      </c>
      <c r="K732">
        <v>1.621999979019165</v>
      </c>
      <c r="L732">
        <v>1.621999979019165</v>
      </c>
      <c r="M732">
        <v>1.621999979019165</v>
      </c>
      <c r="N732">
        <v>1.621999979019165</v>
      </c>
      <c r="O732">
        <v>1.621999979019165</v>
      </c>
      <c r="P732">
        <v>1.621999979019165</v>
      </c>
      <c r="Q732">
        <v>1.621999979019165</v>
      </c>
      <c r="R732">
        <v>1.621999979019165</v>
      </c>
      <c r="S732">
        <v>1.6334998607635498</v>
      </c>
      <c r="T732">
        <v>1.6244999170303345</v>
      </c>
      <c r="U732">
        <v>1.621999979019165</v>
      </c>
      <c r="V732">
        <v>1.621999979019165</v>
      </c>
      <c r="W732">
        <v>1.6319999694824219</v>
      </c>
      <c r="X732">
        <v>1.627000093460083</v>
      </c>
      <c r="Y732"/>
      <c r="Z732">
        <v>1.621999979019165</v>
      </c>
      <c r="AA732">
        <v>1.621999979019165</v>
      </c>
      <c r="AB732">
        <v>1.621999979019165</v>
      </c>
      <c r="AC732">
        <v>1.6319999694824219</v>
      </c>
      <c r="AD732">
        <v>1.6239998340606689</v>
      </c>
      <c r="AE732">
        <v>1.621999979019165</v>
      </c>
      <c r="AF732">
        <v>1.6319999694824219</v>
      </c>
      <c r="AG732">
        <v>1.6319999694824219</v>
      </c>
      <c r="AH732" s="97"/>
      <c r="AI732" s="72"/>
      <c r="AJ732" s="72"/>
      <c r="AK732" s="72"/>
      <c r="AL732" s="72"/>
      <c r="AM732" s="72"/>
      <c r="AP732" s="102"/>
      <c r="AQ732" s="72"/>
    </row>
    <row r="733" spans="1:43">
      <c r="A733" s="14" t="str">
        <f>'data organization'!S734</f>
        <v>731:18:1.68:HS</v>
      </c>
      <c r="B733">
        <v>1.6299998760223389</v>
      </c>
      <c r="C733">
        <v>1.621999979019165</v>
      </c>
      <c r="D733">
        <v>1.621999979019165</v>
      </c>
      <c r="E733">
        <v>1.6269998550415039</v>
      </c>
      <c r="F733">
        <v>1.621999979019165</v>
      </c>
      <c r="G733">
        <v>1.621999979019165</v>
      </c>
      <c r="H733">
        <v>1.6224998235702515</v>
      </c>
      <c r="I733">
        <v>1.621999979019165</v>
      </c>
      <c r="J733">
        <v>1.621999979019165</v>
      </c>
      <c r="K733">
        <v>1.621999979019165</v>
      </c>
      <c r="L733">
        <v>1.621999979019165</v>
      </c>
      <c r="M733">
        <v>1.621999979019165</v>
      </c>
      <c r="N733">
        <v>1.621999979019165</v>
      </c>
      <c r="O733">
        <v>1.621999979019165</v>
      </c>
      <c r="P733">
        <v>1.621999979019165</v>
      </c>
      <c r="Q733">
        <v>1.621999979019165</v>
      </c>
      <c r="R733">
        <v>1.621999979019165</v>
      </c>
      <c r="S733">
        <v>1.6334998607635498</v>
      </c>
      <c r="T733">
        <v>1.6244999170303345</v>
      </c>
      <c r="U733">
        <v>1.621999979019165</v>
      </c>
      <c r="V733">
        <v>1.621999979019165</v>
      </c>
      <c r="W733">
        <v>1.6319999694824219</v>
      </c>
      <c r="X733">
        <v>1.627000093460083</v>
      </c>
      <c r="Y733"/>
      <c r="Z733">
        <v>1.621999979019165</v>
      </c>
      <c r="AA733">
        <v>1.621999979019165</v>
      </c>
      <c r="AB733">
        <v>1.621999979019165</v>
      </c>
      <c r="AC733">
        <v>1.6319999694824219</v>
      </c>
      <c r="AD733">
        <v>1.6239998340606689</v>
      </c>
      <c r="AE733">
        <v>1.621999979019165</v>
      </c>
      <c r="AF733">
        <v>1.6319999694824219</v>
      </c>
      <c r="AG733">
        <v>1.6319999694824219</v>
      </c>
      <c r="AH733" s="97"/>
      <c r="AI733" s="72"/>
      <c r="AJ733" s="72"/>
      <c r="AK733" s="72"/>
      <c r="AL733" s="72"/>
      <c r="AM733" s="72"/>
      <c r="AP733" s="102"/>
      <c r="AQ733" s="72"/>
    </row>
    <row r="734" spans="1:43">
      <c r="A734" s="14" t="str">
        <f>'data organization'!S735</f>
        <v>732:18:1.66:HI</v>
      </c>
      <c r="B734">
        <v>1.5919996500015259</v>
      </c>
      <c r="C734">
        <v>1.5919996500015259</v>
      </c>
      <c r="D734">
        <v>1.5919996500015259</v>
      </c>
      <c r="E734">
        <v>1.5919996500015259</v>
      </c>
      <c r="F734">
        <v>1.5919996500015259</v>
      </c>
      <c r="G734">
        <v>1.5919996500015259</v>
      </c>
      <c r="H734">
        <v>1.5919996500015259</v>
      </c>
      <c r="I734">
        <v>1.5919996500015259</v>
      </c>
      <c r="J734">
        <v>1.5919996500015259</v>
      </c>
      <c r="K734">
        <v>1.5919996500015259</v>
      </c>
      <c r="L734">
        <v>1.5919996500015259</v>
      </c>
      <c r="M734">
        <v>1.5919996500015259</v>
      </c>
      <c r="N734">
        <v>1.5919996500015259</v>
      </c>
      <c r="O734">
        <v>1.5919996500015259</v>
      </c>
      <c r="P734">
        <v>1.5919996500015259</v>
      </c>
      <c r="Q734">
        <v>1.5919996500015259</v>
      </c>
      <c r="R734">
        <v>1.5919996500015259</v>
      </c>
      <c r="S734">
        <v>1.5919996500015259</v>
      </c>
      <c r="T734">
        <v>1.5919996500015259</v>
      </c>
      <c r="U734">
        <v>1.5919996500015259</v>
      </c>
      <c r="V734">
        <v>1.5919996500015259</v>
      </c>
      <c r="W734">
        <v>1.5919996500015259</v>
      </c>
      <c r="X734">
        <v>1.5919996500015259</v>
      </c>
      <c r="Y734"/>
      <c r="Z734">
        <v>1.5919996500015259</v>
      </c>
      <c r="AA734">
        <v>1.5919996500015259</v>
      </c>
      <c r="AB734">
        <v>1.5919996500015259</v>
      </c>
      <c r="AC734">
        <v>1.5919996500015259</v>
      </c>
      <c r="AD734">
        <v>1.5919996500015259</v>
      </c>
      <c r="AE734">
        <v>1.5919996500015259</v>
      </c>
      <c r="AF734">
        <v>1.5919996500015259</v>
      </c>
      <c r="AG734">
        <v>1.5919996500015259</v>
      </c>
      <c r="AH734" s="97">
        <f t="shared" si="1386"/>
        <v>1.6599999999999984</v>
      </c>
      <c r="AI734" s="72">
        <f t="shared" ref="AI734" si="1397">STDEV(B734:AG734)</f>
        <v>0</v>
      </c>
      <c r="AJ734" s="72">
        <f t="shared" si="1381"/>
        <v>1.5919996500015259</v>
      </c>
      <c r="AK734" s="72">
        <f t="shared" ref="AK734" si="1398">AVERAGE(B734:AG734)</f>
        <v>1.5919996500015259</v>
      </c>
      <c r="AL734" s="72">
        <f t="shared" ref="AL734" si="1399">AK734+1.5*AI734</f>
        <v>1.5919996500015259</v>
      </c>
      <c r="AM734" s="72">
        <f>AK734-AK737</f>
        <v>2.978981310321438E-2</v>
      </c>
      <c r="AP734" s="102">
        <f t="shared" ref="AP734" si="1400">AI734/AK734</f>
        <v>0</v>
      </c>
      <c r="AQ734" s="72">
        <f t="shared" ref="AQ734" si="1401">MAX(B734:AG736)-MIN(B734:AG736)</f>
        <v>0</v>
      </c>
    </row>
    <row r="735" spans="1:43">
      <c r="A735" s="14" t="str">
        <f>'data organization'!S736</f>
        <v>733:18:1.66:LO</v>
      </c>
      <c r="B735">
        <v>1.5919996500015259</v>
      </c>
      <c r="C735">
        <v>1.5919996500015259</v>
      </c>
      <c r="D735">
        <v>1.5919996500015259</v>
      </c>
      <c r="E735">
        <v>1.5919996500015259</v>
      </c>
      <c r="F735">
        <v>1.5919996500015259</v>
      </c>
      <c r="G735">
        <v>1.5919996500015259</v>
      </c>
      <c r="H735">
        <v>1.5919996500015259</v>
      </c>
      <c r="I735">
        <v>1.5919996500015259</v>
      </c>
      <c r="J735">
        <v>1.5919996500015259</v>
      </c>
      <c r="K735">
        <v>1.5919996500015259</v>
      </c>
      <c r="L735">
        <v>1.5919996500015259</v>
      </c>
      <c r="M735">
        <v>1.5919996500015259</v>
      </c>
      <c r="N735">
        <v>1.5919996500015259</v>
      </c>
      <c r="O735">
        <v>1.5919996500015259</v>
      </c>
      <c r="P735">
        <v>1.5919996500015259</v>
      </c>
      <c r="Q735">
        <v>1.5919996500015259</v>
      </c>
      <c r="R735">
        <v>1.5919996500015259</v>
      </c>
      <c r="S735">
        <v>1.5919996500015259</v>
      </c>
      <c r="T735">
        <v>1.5919996500015259</v>
      </c>
      <c r="U735">
        <v>1.5919996500015259</v>
      </c>
      <c r="V735">
        <v>1.5919996500015259</v>
      </c>
      <c r="W735">
        <v>1.5919996500015259</v>
      </c>
      <c r="X735">
        <v>1.5919996500015259</v>
      </c>
      <c r="Y735"/>
      <c r="Z735">
        <v>1.5919996500015259</v>
      </c>
      <c r="AA735">
        <v>1.5919996500015259</v>
      </c>
      <c r="AB735">
        <v>1.5919996500015259</v>
      </c>
      <c r="AC735">
        <v>1.5919996500015259</v>
      </c>
      <c r="AD735">
        <v>1.5919996500015259</v>
      </c>
      <c r="AE735">
        <v>1.5919996500015259</v>
      </c>
      <c r="AF735">
        <v>1.5919996500015259</v>
      </c>
      <c r="AG735">
        <v>1.5919996500015259</v>
      </c>
      <c r="AH735" s="97"/>
      <c r="AI735" s="72"/>
      <c r="AJ735" s="72"/>
      <c r="AK735" s="72"/>
      <c r="AL735" s="72"/>
      <c r="AM735" s="72"/>
      <c r="AP735" s="102"/>
      <c r="AQ735" s="72"/>
    </row>
    <row r="736" spans="1:43">
      <c r="A736" s="14" t="str">
        <f>'data organization'!S737</f>
        <v>734:18:1.66:HS</v>
      </c>
      <c r="B736">
        <v>1.5919996500015259</v>
      </c>
      <c r="C736">
        <v>1.5919996500015259</v>
      </c>
      <c r="D736">
        <v>1.5919996500015259</v>
      </c>
      <c r="E736">
        <v>1.5919996500015259</v>
      </c>
      <c r="F736">
        <v>1.5919996500015259</v>
      </c>
      <c r="G736">
        <v>1.5919996500015259</v>
      </c>
      <c r="H736">
        <v>1.5919996500015259</v>
      </c>
      <c r="I736">
        <v>1.5919996500015259</v>
      </c>
      <c r="J736">
        <v>1.5919996500015259</v>
      </c>
      <c r="K736">
        <v>1.5919996500015259</v>
      </c>
      <c r="L736">
        <v>1.5919996500015259</v>
      </c>
      <c r="M736">
        <v>1.5919996500015259</v>
      </c>
      <c r="N736">
        <v>1.5919996500015259</v>
      </c>
      <c r="O736">
        <v>1.5919996500015259</v>
      </c>
      <c r="P736">
        <v>1.5919996500015259</v>
      </c>
      <c r="Q736">
        <v>1.5919996500015259</v>
      </c>
      <c r="R736">
        <v>1.5919996500015259</v>
      </c>
      <c r="S736">
        <v>1.5919996500015259</v>
      </c>
      <c r="T736">
        <v>1.5919996500015259</v>
      </c>
      <c r="U736">
        <v>1.5919996500015259</v>
      </c>
      <c r="V736">
        <v>1.5919996500015259</v>
      </c>
      <c r="W736">
        <v>1.5919996500015259</v>
      </c>
      <c r="X736">
        <v>1.5919996500015259</v>
      </c>
      <c r="Y736"/>
      <c r="Z736">
        <v>1.5919996500015259</v>
      </c>
      <c r="AA736">
        <v>1.5919996500015259</v>
      </c>
      <c r="AB736">
        <v>1.5919996500015259</v>
      </c>
      <c r="AC736">
        <v>1.5919996500015259</v>
      </c>
      <c r="AD736">
        <v>1.5919996500015259</v>
      </c>
      <c r="AE736">
        <v>1.5919996500015259</v>
      </c>
      <c r="AF736">
        <v>1.5919996500015259</v>
      </c>
      <c r="AG736">
        <v>1.5919996500015259</v>
      </c>
      <c r="AH736" s="97"/>
      <c r="AI736" s="72"/>
      <c r="AJ736" s="72"/>
      <c r="AK736" s="72"/>
      <c r="AL736" s="72"/>
      <c r="AM736" s="72"/>
      <c r="AP736" s="102"/>
      <c r="AQ736" s="72"/>
    </row>
    <row r="737" spans="1:43">
      <c r="A737" s="14" t="str">
        <f>'data organization'!S738</f>
        <v>735:18:1.64:HI</v>
      </c>
      <c r="B737">
        <v>1.5620001554489136</v>
      </c>
      <c r="C737">
        <v>1.5620001554489136</v>
      </c>
      <c r="D737">
        <v>1.5620001554489136</v>
      </c>
      <c r="E737">
        <v>1.5620001554489136</v>
      </c>
      <c r="F737">
        <v>1.5620001554489136</v>
      </c>
      <c r="G737">
        <v>1.5620001554489136</v>
      </c>
      <c r="H737">
        <v>1.5620001554489136</v>
      </c>
      <c r="I737">
        <v>1.5620001554489136</v>
      </c>
      <c r="J737">
        <v>1.5620001554489136</v>
      </c>
      <c r="K737">
        <v>1.5620001554489136</v>
      </c>
      <c r="L737">
        <v>1.5620001554489136</v>
      </c>
      <c r="M737">
        <v>1.5620001554489136</v>
      </c>
      <c r="N737">
        <v>1.5620001554489136</v>
      </c>
      <c r="O737">
        <v>1.5620001554489136</v>
      </c>
      <c r="P737">
        <v>1.5620001554489136</v>
      </c>
      <c r="Q737">
        <v>1.5620001554489136</v>
      </c>
      <c r="R737">
        <v>1.5620001554489136</v>
      </c>
      <c r="S737">
        <v>1.5635001659393311</v>
      </c>
      <c r="T737">
        <v>1.5635001659393311</v>
      </c>
      <c r="U737">
        <v>1.5620001554489136</v>
      </c>
      <c r="V737">
        <v>1.5620001554489136</v>
      </c>
      <c r="W737">
        <v>1.5620001554489136</v>
      </c>
      <c r="X737">
        <v>1.5635001659393311</v>
      </c>
      <c r="Y737"/>
      <c r="Z737">
        <v>1.5620001554489136</v>
      </c>
      <c r="AA737">
        <v>1.5640002489089966</v>
      </c>
      <c r="AB737">
        <v>1.5620001554489136</v>
      </c>
      <c r="AC737">
        <v>1.5620001554489136</v>
      </c>
      <c r="AD737">
        <v>1.5620001554489136</v>
      </c>
      <c r="AE737">
        <v>1.5620001554489136</v>
      </c>
      <c r="AF737">
        <v>1.5620001554489136</v>
      </c>
      <c r="AG737">
        <v>1.5620001554489136</v>
      </c>
      <c r="AH737" s="97">
        <f t="shared" si="1386"/>
        <v>1.6399999999999983</v>
      </c>
      <c r="AI737" s="72">
        <f t="shared" ref="AI737" si="1402">STDEV(B737:AG737)</f>
        <v>5.5938992501606394E-4</v>
      </c>
      <c r="AJ737" s="72">
        <f t="shared" si="1381"/>
        <v>1.5613707520107873</v>
      </c>
      <c r="AK737" s="72">
        <f t="shared" ref="AK737" si="1403">AVERAGE(B737:AG737)</f>
        <v>1.5622098368983115</v>
      </c>
      <c r="AL737" s="72">
        <f t="shared" ref="AL737" si="1404">AK737+1.5*AI737</f>
        <v>1.5630489217858357</v>
      </c>
      <c r="AM737" s="72">
        <f>AK737-AK740</f>
        <v>3.0306904546676172E-2</v>
      </c>
      <c r="AP737" s="102">
        <f t="shared" ref="AP737" si="1405">AI737/AK737</f>
        <v>3.5807604830264306E-4</v>
      </c>
      <c r="AQ737" s="72">
        <f t="shared" ref="AQ737" si="1406">MAX(B737:AG739)-MIN(B737:AG739)</f>
        <v>2.0000934600830078E-3</v>
      </c>
    </row>
    <row r="738" spans="1:43">
      <c r="A738" s="14" t="str">
        <f>'data organization'!S739</f>
        <v>736:18:1.64:LO</v>
      </c>
      <c r="B738">
        <v>1.5620001554489136</v>
      </c>
      <c r="C738">
        <v>1.5620001554489136</v>
      </c>
      <c r="D738">
        <v>1.5620001554489136</v>
      </c>
      <c r="E738">
        <v>1.5620001554489136</v>
      </c>
      <c r="F738">
        <v>1.5620001554489136</v>
      </c>
      <c r="G738">
        <v>1.5620001554489136</v>
      </c>
      <c r="H738">
        <v>1.5620001554489136</v>
      </c>
      <c r="I738">
        <v>1.5620001554489136</v>
      </c>
      <c r="J738">
        <v>1.5620001554489136</v>
      </c>
      <c r="K738">
        <v>1.5620001554489136</v>
      </c>
      <c r="L738">
        <v>1.5620001554489136</v>
      </c>
      <c r="M738">
        <v>1.5620001554489136</v>
      </c>
      <c r="N738">
        <v>1.5620001554489136</v>
      </c>
      <c r="O738">
        <v>1.5620001554489136</v>
      </c>
      <c r="P738">
        <v>1.5620001554489136</v>
      </c>
      <c r="Q738">
        <v>1.5620001554489136</v>
      </c>
      <c r="R738">
        <v>1.5620001554489136</v>
      </c>
      <c r="S738">
        <v>1.5635001659393311</v>
      </c>
      <c r="T738">
        <v>1.5635001659393311</v>
      </c>
      <c r="U738">
        <v>1.5620001554489136</v>
      </c>
      <c r="V738">
        <v>1.5620001554489136</v>
      </c>
      <c r="W738">
        <v>1.5620001554489136</v>
      </c>
      <c r="X738">
        <v>1.5635001659393311</v>
      </c>
      <c r="Y738"/>
      <c r="Z738">
        <v>1.5620001554489136</v>
      </c>
      <c r="AA738">
        <v>1.5640002489089966</v>
      </c>
      <c r="AB738">
        <v>1.5620001554489136</v>
      </c>
      <c r="AC738">
        <v>1.5620001554489136</v>
      </c>
      <c r="AD738">
        <v>1.5620001554489136</v>
      </c>
      <c r="AE738">
        <v>1.5620001554489136</v>
      </c>
      <c r="AF738">
        <v>1.5620001554489136</v>
      </c>
      <c r="AG738">
        <v>1.5620001554489136</v>
      </c>
      <c r="AH738" s="97"/>
      <c r="AI738" s="72"/>
      <c r="AJ738" s="72"/>
      <c r="AK738" s="72"/>
      <c r="AL738" s="72"/>
      <c r="AM738" s="72"/>
      <c r="AP738" s="102"/>
      <c r="AQ738" s="72"/>
    </row>
    <row r="739" spans="1:43">
      <c r="A739" s="14" t="str">
        <f>'data organization'!S740</f>
        <v>737:18:1.64:HS</v>
      </c>
      <c r="B739">
        <v>1.5620001554489136</v>
      </c>
      <c r="C739">
        <v>1.5620001554489136</v>
      </c>
      <c r="D739">
        <v>1.5620001554489136</v>
      </c>
      <c r="E739">
        <v>1.5620001554489136</v>
      </c>
      <c r="F739">
        <v>1.5620001554489136</v>
      </c>
      <c r="G739">
        <v>1.5620001554489136</v>
      </c>
      <c r="H739">
        <v>1.5620001554489136</v>
      </c>
      <c r="I739">
        <v>1.5620001554489136</v>
      </c>
      <c r="J739">
        <v>1.5620001554489136</v>
      </c>
      <c r="K739">
        <v>1.5620001554489136</v>
      </c>
      <c r="L739">
        <v>1.5620001554489136</v>
      </c>
      <c r="M739">
        <v>1.5620001554489136</v>
      </c>
      <c r="N739">
        <v>1.5620001554489136</v>
      </c>
      <c r="O739">
        <v>1.5620001554489136</v>
      </c>
      <c r="P739">
        <v>1.5620001554489136</v>
      </c>
      <c r="Q739">
        <v>1.5620001554489136</v>
      </c>
      <c r="R739">
        <v>1.5620001554489136</v>
      </c>
      <c r="S739">
        <v>1.5635001659393311</v>
      </c>
      <c r="T739">
        <v>1.5635001659393311</v>
      </c>
      <c r="U739">
        <v>1.5620001554489136</v>
      </c>
      <c r="V739">
        <v>1.5620001554489136</v>
      </c>
      <c r="W739">
        <v>1.5620001554489136</v>
      </c>
      <c r="X739">
        <v>1.5635001659393311</v>
      </c>
      <c r="Y739"/>
      <c r="Z739">
        <v>1.5620001554489136</v>
      </c>
      <c r="AA739">
        <v>1.5640002489089966</v>
      </c>
      <c r="AB739">
        <v>1.5620001554489136</v>
      </c>
      <c r="AC739">
        <v>1.5620001554489136</v>
      </c>
      <c r="AD739">
        <v>1.5620001554489136</v>
      </c>
      <c r="AE739">
        <v>1.5620001554489136</v>
      </c>
      <c r="AF739">
        <v>1.5620001554489136</v>
      </c>
      <c r="AG739">
        <v>1.5620001554489136</v>
      </c>
      <c r="AH739" s="97"/>
      <c r="AI739" s="72"/>
      <c r="AJ739" s="72"/>
      <c r="AK739" s="72"/>
      <c r="AL739" s="72"/>
      <c r="AM739" s="72"/>
      <c r="AP739" s="102"/>
      <c r="AQ739" s="72"/>
    </row>
    <row r="740" spans="1:43">
      <c r="A740" s="14" t="str">
        <f>'data organization'!S741</f>
        <v>738:18:1.62:HI</v>
      </c>
      <c r="B740">
        <v>1.5319997072219849</v>
      </c>
      <c r="C740">
        <v>1.5319997072219849</v>
      </c>
      <c r="D740">
        <v>1.5319997072219849</v>
      </c>
      <c r="E740">
        <v>1.5319997072219849</v>
      </c>
      <c r="F740">
        <v>1.5319997072219849</v>
      </c>
      <c r="G740">
        <v>1.5319997072219849</v>
      </c>
      <c r="H740">
        <v>1.5319997072219849</v>
      </c>
      <c r="I740">
        <v>1.5319997072219849</v>
      </c>
      <c r="J740">
        <v>1.5319997072219849</v>
      </c>
      <c r="K740">
        <v>1.5319997072219849</v>
      </c>
      <c r="L740">
        <v>1.5319997072219849</v>
      </c>
      <c r="M740">
        <v>1.5319997072219849</v>
      </c>
      <c r="N740">
        <v>1.5319997072219849</v>
      </c>
      <c r="O740">
        <v>1.5319997072219849</v>
      </c>
      <c r="P740">
        <v>1.5319997072219849</v>
      </c>
      <c r="Q740">
        <v>1.5289996862411499</v>
      </c>
      <c r="R740">
        <v>1.5319997072219849</v>
      </c>
      <c r="S740">
        <v>1.5319997072219849</v>
      </c>
      <c r="T740">
        <v>1.5319997072219849</v>
      </c>
      <c r="U740">
        <v>1.5319997072219849</v>
      </c>
      <c r="V740">
        <v>1.5319997072219849</v>
      </c>
      <c r="W740">
        <v>1.5319997072219849</v>
      </c>
      <c r="X740">
        <v>1.5319997072219849</v>
      </c>
      <c r="Y740"/>
      <c r="Z740">
        <v>1.5319997072219849</v>
      </c>
      <c r="AA740">
        <v>1.5319997072219849</v>
      </c>
      <c r="AB740">
        <v>1.5319997072219849</v>
      </c>
      <c r="AC740">
        <v>1.5319997072219849</v>
      </c>
      <c r="AD740">
        <v>1.5319997072219849</v>
      </c>
      <c r="AE740">
        <v>1.5319997072219849</v>
      </c>
      <c r="AF740">
        <v>1.5319997072219849</v>
      </c>
      <c r="AG740">
        <v>1.5319997072219849</v>
      </c>
      <c r="AH740" s="97">
        <f t="shared" si="1386"/>
        <v>1.6199999999999983</v>
      </c>
      <c r="AI740" s="72">
        <f t="shared" ref="AI740" si="1407">STDEV(B740:AG740)</f>
        <v>5.3881967434952441E-4</v>
      </c>
      <c r="AJ740" s="72">
        <f t="shared" si="1381"/>
        <v>1.531094702840111</v>
      </c>
      <c r="AK740" s="72">
        <f t="shared" ref="AK740" si="1408">AVERAGE(B740:AG740)</f>
        <v>1.5319029323516353</v>
      </c>
      <c r="AL740" s="72">
        <f t="shared" ref="AL740" si="1409">AK740+1.5*AI740</f>
        <v>1.5327111618631597</v>
      </c>
      <c r="AM740" s="72">
        <f>AK740-AK743</f>
        <v>3.1451002244026416E-2</v>
      </c>
      <c r="AP740" s="102">
        <f t="shared" ref="AP740" si="1410">AI740/AK740</f>
        <v>3.5173225598725006E-4</v>
      </c>
      <c r="AQ740" s="72">
        <f t="shared" ref="AQ740" si="1411">MAX(B740:AG742)-MIN(B740:AG742)</f>
        <v>3.0000209808349609E-3</v>
      </c>
    </row>
    <row r="741" spans="1:43">
      <c r="A741" s="14" t="str">
        <f>'data organization'!S742</f>
        <v>739:18:1.62:LO</v>
      </c>
      <c r="B741">
        <v>1.5319997072219849</v>
      </c>
      <c r="C741">
        <v>1.5319997072219849</v>
      </c>
      <c r="D741">
        <v>1.5319997072219849</v>
      </c>
      <c r="E741">
        <v>1.5319997072219849</v>
      </c>
      <c r="F741">
        <v>1.5319997072219849</v>
      </c>
      <c r="G741">
        <v>1.5319997072219849</v>
      </c>
      <c r="H741">
        <v>1.5319997072219849</v>
      </c>
      <c r="I741">
        <v>1.5319997072219849</v>
      </c>
      <c r="J741">
        <v>1.5319997072219849</v>
      </c>
      <c r="K741">
        <v>1.5319997072219849</v>
      </c>
      <c r="L741">
        <v>1.5319997072219849</v>
      </c>
      <c r="M741">
        <v>1.5319997072219849</v>
      </c>
      <c r="N741">
        <v>1.5319997072219849</v>
      </c>
      <c r="O741">
        <v>1.5319997072219849</v>
      </c>
      <c r="P741">
        <v>1.5319997072219849</v>
      </c>
      <c r="Q741">
        <v>1.5289996862411499</v>
      </c>
      <c r="R741">
        <v>1.5319997072219849</v>
      </c>
      <c r="S741">
        <v>1.5319997072219849</v>
      </c>
      <c r="T741">
        <v>1.5319997072219849</v>
      </c>
      <c r="U741">
        <v>1.5319997072219849</v>
      </c>
      <c r="V741">
        <v>1.5319997072219849</v>
      </c>
      <c r="W741">
        <v>1.5319997072219849</v>
      </c>
      <c r="X741">
        <v>1.5319997072219849</v>
      </c>
      <c r="Y741"/>
      <c r="Z741">
        <v>1.5319997072219849</v>
      </c>
      <c r="AA741">
        <v>1.5319997072219849</v>
      </c>
      <c r="AB741">
        <v>1.5319997072219849</v>
      </c>
      <c r="AC741">
        <v>1.5319997072219849</v>
      </c>
      <c r="AD741">
        <v>1.5319997072219849</v>
      </c>
      <c r="AE741">
        <v>1.5319997072219849</v>
      </c>
      <c r="AF741">
        <v>1.5319997072219849</v>
      </c>
      <c r="AG741">
        <v>1.5319997072219849</v>
      </c>
      <c r="AH741" s="97"/>
      <c r="AI741" s="72"/>
      <c r="AJ741" s="72"/>
      <c r="AK741" s="72"/>
      <c r="AL741" s="72"/>
      <c r="AM741" s="72"/>
      <c r="AP741" s="102"/>
      <c r="AQ741" s="72"/>
    </row>
    <row r="742" spans="1:43">
      <c r="A742" s="14" t="str">
        <f>'data organization'!S743</f>
        <v>740:18:1.62:HS</v>
      </c>
      <c r="B742">
        <v>1.5319997072219849</v>
      </c>
      <c r="C742">
        <v>1.5319997072219849</v>
      </c>
      <c r="D742">
        <v>1.5319997072219849</v>
      </c>
      <c r="E742">
        <v>1.5319997072219849</v>
      </c>
      <c r="F742">
        <v>1.5319997072219849</v>
      </c>
      <c r="G742">
        <v>1.5319997072219849</v>
      </c>
      <c r="H742">
        <v>1.5319997072219849</v>
      </c>
      <c r="I742">
        <v>1.5319997072219849</v>
      </c>
      <c r="J742">
        <v>1.5319997072219849</v>
      </c>
      <c r="K742">
        <v>1.5319997072219849</v>
      </c>
      <c r="L742">
        <v>1.5319997072219849</v>
      </c>
      <c r="M742">
        <v>1.5319997072219849</v>
      </c>
      <c r="N742">
        <v>1.5319997072219849</v>
      </c>
      <c r="O742">
        <v>1.5319997072219849</v>
      </c>
      <c r="P742">
        <v>1.5319997072219849</v>
      </c>
      <c r="Q742">
        <v>1.5289996862411499</v>
      </c>
      <c r="R742">
        <v>1.5319997072219849</v>
      </c>
      <c r="S742">
        <v>1.5319997072219849</v>
      </c>
      <c r="T742">
        <v>1.5319997072219849</v>
      </c>
      <c r="U742">
        <v>1.5319997072219849</v>
      </c>
      <c r="V742">
        <v>1.5319997072219849</v>
      </c>
      <c r="W742">
        <v>1.5319997072219849</v>
      </c>
      <c r="X742">
        <v>1.5319997072219849</v>
      </c>
      <c r="Y742"/>
      <c r="Z742">
        <v>1.5319997072219849</v>
      </c>
      <c r="AA742">
        <v>1.5319997072219849</v>
      </c>
      <c r="AB742">
        <v>1.5319997072219849</v>
      </c>
      <c r="AC742">
        <v>1.5319997072219849</v>
      </c>
      <c r="AD742">
        <v>1.5319997072219849</v>
      </c>
      <c r="AE742">
        <v>1.5319997072219849</v>
      </c>
      <c r="AF742">
        <v>1.5319997072219849</v>
      </c>
      <c r="AG742">
        <v>1.5319997072219849</v>
      </c>
      <c r="AH742" s="97"/>
      <c r="AI742" s="72"/>
      <c r="AJ742" s="72"/>
      <c r="AK742" s="72"/>
      <c r="AL742" s="72"/>
      <c r="AM742" s="72"/>
      <c r="AP742" s="102"/>
      <c r="AQ742" s="72"/>
    </row>
    <row r="743" spans="1:43">
      <c r="A743" s="14" t="str">
        <f>'data organization'!S744</f>
        <v>741:18:1.6:HI</v>
      </c>
      <c r="B743">
        <v>1.5020003318786621</v>
      </c>
      <c r="C743">
        <v>1.5020003318786621</v>
      </c>
      <c r="D743">
        <v>1.5020003318786621</v>
      </c>
      <c r="E743">
        <v>1.5020003318786621</v>
      </c>
      <c r="F743">
        <v>1.5020003318786621</v>
      </c>
      <c r="G743">
        <v>1.5020003318786621</v>
      </c>
      <c r="H743">
        <v>1.5020003318786621</v>
      </c>
      <c r="I743">
        <v>1.4990003108978271</v>
      </c>
      <c r="J743">
        <v>1.5020003318786621</v>
      </c>
      <c r="K743">
        <v>1.4995002746582031</v>
      </c>
      <c r="L743">
        <v>1.5020003318786621</v>
      </c>
      <c r="M743">
        <v>1.5020003318786621</v>
      </c>
      <c r="N743">
        <v>1.4920002222061157</v>
      </c>
      <c r="O743">
        <v>1.4920002222061157</v>
      </c>
      <c r="P743">
        <v>1.4945002794265747</v>
      </c>
      <c r="Q743">
        <v>1.4920002222061157</v>
      </c>
      <c r="R743">
        <v>1.4920002222061157</v>
      </c>
      <c r="S743">
        <v>1.5050003528594971</v>
      </c>
      <c r="T743">
        <v>1.5050003528594971</v>
      </c>
      <c r="U743">
        <v>1.5020003318786621</v>
      </c>
      <c r="V743">
        <v>1.5020003318786621</v>
      </c>
      <c r="W743">
        <v>1.5020003318786621</v>
      </c>
      <c r="X743">
        <v>1.5035003423690796</v>
      </c>
      <c r="Y743"/>
      <c r="Z743">
        <v>1.4995003938674927</v>
      </c>
      <c r="AA743">
        <v>1.5020003318786621</v>
      </c>
      <c r="AB743">
        <v>1.5020003318786621</v>
      </c>
      <c r="AC743">
        <v>1.5020003318786621</v>
      </c>
      <c r="AD743">
        <v>1.5020003318786621</v>
      </c>
      <c r="AE743">
        <v>1.5020003318786621</v>
      </c>
      <c r="AF743">
        <v>1.5020003318786621</v>
      </c>
      <c r="AG743">
        <v>1.5020003318786621</v>
      </c>
      <c r="AH743" s="97">
        <f t="shared" si="1386"/>
        <v>1.5999999999999983</v>
      </c>
      <c r="AI743" s="72">
        <f t="shared" ref="AI743" si="1412">STDEV(B743:AG743)</f>
        <v>3.75804007671657E-3</v>
      </c>
      <c r="AJ743" s="72">
        <f t="shared" si="1381"/>
        <v>1.4948148699925341</v>
      </c>
      <c r="AK743" s="72">
        <f t="shared" ref="AK743" si="1413">AVERAGE(B743:AG743)</f>
        <v>1.5004519301076089</v>
      </c>
      <c r="AL743" s="72">
        <f t="shared" ref="AL743" si="1414">AK743+1.5*AI743</f>
        <v>1.5060889902226837</v>
      </c>
      <c r="AM743" s="72">
        <f>AK743-AK746</f>
        <v>3.0548703285955714E-2</v>
      </c>
      <c r="AP743" s="102">
        <f t="shared" ref="AP743" si="1415">AI743/AK743</f>
        <v>2.5046054467383386E-3</v>
      </c>
      <c r="AQ743" s="72">
        <f t="shared" ref="AQ743" si="1416">MAX(B743:AG745)-MIN(B743:AG745)</f>
        <v>1.3000130653381348E-2</v>
      </c>
    </row>
    <row r="744" spans="1:43">
      <c r="A744" s="14" t="str">
        <f>'data organization'!S745</f>
        <v>742:18:1.6:LO</v>
      </c>
      <c r="B744">
        <v>1.5020003318786621</v>
      </c>
      <c r="C744">
        <v>1.5020003318786621</v>
      </c>
      <c r="D744">
        <v>1.5020003318786621</v>
      </c>
      <c r="E744">
        <v>1.5020003318786621</v>
      </c>
      <c r="F744">
        <v>1.5020003318786621</v>
      </c>
      <c r="G744">
        <v>1.5020003318786621</v>
      </c>
      <c r="H744">
        <v>1.5020003318786621</v>
      </c>
      <c r="I744">
        <v>1.4990003108978271</v>
      </c>
      <c r="J744">
        <v>1.5020003318786621</v>
      </c>
      <c r="K744">
        <v>1.4995002746582031</v>
      </c>
      <c r="L744">
        <v>1.5020003318786621</v>
      </c>
      <c r="M744">
        <v>1.5020003318786621</v>
      </c>
      <c r="N744">
        <v>1.4920002222061157</v>
      </c>
      <c r="O744">
        <v>1.4920002222061157</v>
      </c>
      <c r="P744">
        <v>1.4945002794265747</v>
      </c>
      <c r="Q744">
        <v>1.4920002222061157</v>
      </c>
      <c r="R744">
        <v>1.4920002222061157</v>
      </c>
      <c r="S744">
        <v>1.5050003528594971</v>
      </c>
      <c r="T744">
        <v>1.5050003528594971</v>
      </c>
      <c r="U744">
        <v>1.5020003318786621</v>
      </c>
      <c r="V744">
        <v>1.5020003318786621</v>
      </c>
      <c r="W744">
        <v>1.5020003318786621</v>
      </c>
      <c r="X744">
        <v>1.5035003423690796</v>
      </c>
      <c r="Y744"/>
      <c r="Z744">
        <v>1.4995003938674927</v>
      </c>
      <c r="AA744">
        <v>1.5020003318786621</v>
      </c>
      <c r="AB744">
        <v>1.5020003318786621</v>
      </c>
      <c r="AC744">
        <v>1.5020003318786621</v>
      </c>
      <c r="AD744">
        <v>1.5020003318786621</v>
      </c>
      <c r="AE744">
        <v>1.5020003318786621</v>
      </c>
      <c r="AF744">
        <v>1.5020003318786621</v>
      </c>
      <c r="AG744">
        <v>1.5020003318786621</v>
      </c>
      <c r="AH744" s="97"/>
      <c r="AI744" s="72"/>
      <c r="AJ744" s="72"/>
      <c r="AK744" s="72"/>
      <c r="AL744" s="72"/>
      <c r="AM744" s="72"/>
      <c r="AP744" s="102"/>
      <c r="AQ744" s="72"/>
    </row>
    <row r="745" spans="1:43">
      <c r="A745" s="14" t="str">
        <f>'data organization'!S746</f>
        <v>743:18:1.6:HS</v>
      </c>
      <c r="B745">
        <v>1.5020003318786621</v>
      </c>
      <c r="C745">
        <v>1.5020003318786621</v>
      </c>
      <c r="D745">
        <v>1.5020003318786621</v>
      </c>
      <c r="E745">
        <v>1.5020003318786621</v>
      </c>
      <c r="F745">
        <v>1.5020003318786621</v>
      </c>
      <c r="G745">
        <v>1.5020003318786621</v>
      </c>
      <c r="H745">
        <v>1.5020003318786621</v>
      </c>
      <c r="I745">
        <v>1.4990003108978271</v>
      </c>
      <c r="J745">
        <v>1.5020003318786621</v>
      </c>
      <c r="K745">
        <v>1.4995002746582031</v>
      </c>
      <c r="L745">
        <v>1.5020003318786621</v>
      </c>
      <c r="M745">
        <v>1.5020003318786621</v>
      </c>
      <c r="N745">
        <v>1.4920002222061157</v>
      </c>
      <c r="O745">
        <v>1.4920002222061157</v>
      </c>
      <c r="P745">
        <v>1.4945002794265747</v>
      </c>
      <c r="Q745">
        <v>1.4920002222061157</v>
      </c>
      <c r="R745">
        <v>1.4920002222061157</v>
      </c>
      <c r="S745">
        <v>1.5050003528594971</v>
      </c>
      <c r="T745">
        <v>1.5050003528594971</v>
      </c>
      <c r="U745">
        <v>1.5020003318786621</v>
      </c>
      <c r="V745">
        <v>1.5020003318786621</v>
      </c>
      <c r="W745">
        <v>1.5020003318786621</v>
      </c>
      <c r="X745">
        <v>1.5035003423690796</v>
      </c>
      <c r="Y745"/>
      <c r="Z745">
        <v>1.4995003938674927</v>
      </c>
      <c r="AA745">
        <v>1.5020003318786621</v>
      </c>
      <c r="AB745">
        <v>1.5020003318786621</v>
      </c>
      <c r="AC745">
        <v>1.5020003318786621</v>
      </c>
      <c r="AD745">
        <v>1.5020003318786621</v>
      </c>
      <c r="AE745">
        <v>1.5020003318786621</v>
      </c>
      <c r="AF745">
        <v>1.5020003318786621</v>
      </c>
      <c r="AG745">
        <v>1.5020003318786621</v>
      </c>
      <c r="AH745" s="97"/>
      <c r="AI745" s="72"/>
      <c r="AJ745" s="72"/>
      <c r="AK745" s="72"/>
      <c r="AL745" s="72"/>
      <c r="AM745" s="72"/>
      <c r="AP745" s="102"/>
      <c r="AQ745" s="72"/>
    </row>
    <row r="746" spans="1:43">
      <c r="A746" s="14" t="str">
        <f>'data organization'!S747</f>
        <v>744:18:1.58:HI</v>
      </c>
      <c r="B746">
        <v>1.4720000028610229</v>
      </c>
      <c r="C746">
        <v>1.4720000028610229</v>
      </c>
      <c r="D746">
        <v>1.4720000028610229</v>
      </c>
      <c r="E746">
        <v>1.4720000028610229</v>
      </c>
      <c r="F746">
        <v>1.4720000028610229</v>
      </c>
      <c r="G746">
        <v>1.4720000028610229</v>
      </c>
      <c r="H746">
        <v>1.4720000028610229</v>
      </c>
      <c r="I746">
        <v>1.4620000123977661</v>
      </c>
      <c r="J746">
        <v>1.4720000028610229</v>
      </c>
      <c r="K746">
        <v>1.4649999141693115</v>
      </c>
      <c r="L746">
        <v>1.4720000028610229</v>
      </c>
      <c r="M746">
        <v>1.4720000028610229</v>
      </c>
      <c r="N746">
        <v>1.4639999866485596</v>
      </c>
      <c r="O746">
        <v>1.4620000123977661</v>
      </c>
      <c r="P746">
        <v>1.4620000123977661</v>
      </c>
      <c r="Q746">
        <v>1.4620000123977661</v>
      </c>
      <c r="R746">
        <v>1.4620000123977661</v>
      </c>
      <c r="S746">
        <v>1.4720000028610229</v>
      </c>
      <c r="T746">
        <v>1.4720000028610229</v>
      </c>
      <c r="U746">
        <v>1.4720000028610229</v>
      </c>
      <c r="V746">
        <v>1.4720000028610229</v>
      </c>
      <c r="W746">
        <v>1.4720000028610229</v>
      </c>
      <c r="X746">
        <v>1.4720000028610229</v>
      </c>
      <c r="Y746"/>
      <c r="Z746">
        <v>1.4720000028610229</v>
      </c>
      <c r="AA746">
        <v>1.4720000028610229</v>
      </c>
      <c r="AB746">
        <v>1.4720000028610229</v>
      </c>
      <c r="AC746">
        <v>1.4720000028610229</v>
      </c>
      <c r="AD746">
        <v>1.4720000028610229</v>
      </c>
      <c r="AE746">
        <v>1.4720000028610229</v>
      </c>
      <c r="AF746">
        <v>1.4720000028610229</v>
      </c>
      <c r="AG746">
        <v>1.4720000028610229</v>
      </c>
      <c r="AH746" s="97">
        <f t="shared" si="1386"/>
        <v>1.5799999999999983</v>
      </c>
      <c r="AI746" s="72">
        <f t="shared" ref="AI746" si="1417">STDEV(B746:AG746)</f>
        <v>3.986268032801805E-3</v>
      </c>
      <c r="AJ746" s="72">
        <f t="shared" si="1381"/>
        <v>1.4639238247724504</v>
      </c>
      <c r="AK746" s="72">
        <f t="shared" ref="AK746" si="1418">AVERAGE(B746:AG746)</f>
        <v>1.4699032268216532</v>
      </c>
      <c r="AL746" s="72">
        <f t="shared" ref="AL746" si="1419">AK746+1.5*AI746</f>
        <v>1.475882628870856</v>
      </c>
      <c r="AM746" s="72">
        <f>AK746-AK749</f>
        <v>2.8080744128073265E-2</v>
      </c>
      <c r="AP746" s="102">
        <f t="shared" ref="AP746" si="1420">AI746/AK746</f>
        <v>2.7119254928239358E-3</v>
      </c>
      <c r="AQ746" s="72">
        <f t="shared" ref="AQ746" si="1421">MAX(B746:AG748)-MIN(B746:AG748)</f>
        <v>9.9999904632568359E-3</v>
      </c>
    </row>
    <row r="747" spans="1:43">
      <c r="A747" s="14" t="str">
        <f>'data organization'!S748</f>
        <v>745:18:1.58:LO</v>
      </c>
      <c r="B747">
        <v>1.4720000028610229</v>
      </c>
      <c r="C747">
        <v>1.4720000028610229</v>
      </c>
      <c r="D747">
        <v>1.4720000028610229</v>
      </c>
      <c r="E747">
        <v>1.4720000028610229</v>
      </c>
      <c r="F747">
        <v>1.4720000028610229</v>
      </c>
      <c r="G747">
        <v>1.4720000028610229</v>
      </c>
      <c r="H747">
        <v>1.4720000028610229</v>
      </c>
      <c r="I747">
        <v>1.4620000123977661</v>
      </c>
      <c r="J747">
        <v>1.4720000028610229</v>
      </c>
      <c r="K747">
        <v>1.4649999141693115</v>
      </c>
      <c r="L747">
        <v>1.4720000028610229</v>
      </c>
      <c r="M747">
        <v>1.4720000028610229</v>
      </c>
      <c r="N747">
        <v>1.4639999866485596</v>
      </c>
      <c r="O747">
        <v>1.4620000123977661</v>
      </c>
      <c r="P747">
        <v>1.4620000123977661</v>
      </c>
      <c r="Q747">
        <v>1.4620000123977661</v>
      </c>
      <c r="R747">
        <v>1.4620000123977661</v>
      </c>
      <c r="S747">
        <v>1.4720000028610229</v>
      </c>
      <c r="T747">
        <v>1.4720000028610229</v>
      </c>
      <c r="U747">
        <v>1.4720000028610229</v>
      </c>
      <c r="V747">
        <v>1.4720000028610229</v>
      </c>
      <c r="W747">
        <v>1.4720000028610229</v>
      </c>
      <c r="X747">
        <v>1.4720000028610229</v>
      </c>
      <c r="Y747"/>
      <c r="Z747">
        <v>1.4720000028610229</v>
      </c>
      <c r="AA747">
        <v>1.4720000028610229</v>
      </c>
      <c r="AB747">
        <v>1.4720000028610229</v>
      </c>
      <c r="AC747">
        <v>1.4720000028610229</v>
      </c>
      <c r="AD747">
        <v>1.4720000028610229</v>
      </c>
      <c r="AE747">
        <v>1.4720000028610229</v>
      </c>
      <c r="AF747">
        <v>1.4720000028610229</v>
      </c>
      <c r="AG747">
        <v>1.4720000028610229</v>
      </c>
      <c r="AH747" s="97"/>
      <c r="AI747" s="72"/>
      <c r="AJ747" s="72"/>
      <c r="AK747" s="72"/>
      <c r="AL747" s="72"/>
      <c r="AM747" s="72"/>
      <c r="AP747" s="102"/>
      <c r="AQ747" s="72"/>
    </row>
    <row r="748" spans="1:43">
      <c r="A748" s="14" t="str">
        <f>'data organization'!S749</f>
        <v>746:18:1.58:HS</v>
      </c>
      <c r="B748">
        <v>1.4720000028610229</v>
      </c>
      <c r="C748">
        <v>1.4720000028610229</v>
      </c>
      <c r="D748">
        <v>1.4720000028610229</v>
      </c>
      <c r="E748">
        <v>1.4720000028610229</v>
      </c>
      <c r="F748">
        <v>1.4720000028610229</v>
      </c>
      <c r="G748">
        <v>1.4720000028610229</v>
      </c>
      <c r="H748">
        <v>1.4720000028610229</v>
      </c>
      <c r="I748">
        <v>1.4620000123977661</v>
      </c>
      <c r="J748">
        <v>1.4720000028610229</v>
      </c>
      <c r="K748">
        <v>1.4649999141693115</v>
      </c>
      <c r="L748">
        <v>1.4720000028610229</v>
      </c>
      <c r="M748">
        <v>1.4720000028610229</v>
      </c>
      <c r="N748">
        <v>1.4639999866485596</v>
      </c>
      <c r="O748">
        <v>1.4620000123977661</v>
      </c>
      <c r="P748">
        <v>1.4620000123977661</v>
      </c>
      <c r="Q748">
        <v>1.4620000123977661</v>
      </c>
      <c r="R748">
        <v>1.4620000123977661</v>
      </c>
      <c r="S748">
        <v>1.4720000028610229</v>
      </c>
      <c r="T748">
        <v>1.4720000028610229</v>
      </c>
      <c r="U748">
        <v>1.4720000028610229</v>
      </c>
      <c r="V748">
        <v>1.4720000028610229</v>
      </c>
      <c r="W748">
        <v>1.4720000028610229</v>
      </c>
      <c r="X748">
        <v>1.4720000028610229</v>
      </c>
      <c r="Y748"/>
      <c r="Z748">
        <v>1.4720000028610229</v>
      </c>
      <c r="AA748">
        <v>1.4720000028610229</v>
      </c>
      <c r="AB748">
        <v>1.4720000028610229</v>
      </c>
      <c r="AC748">
        <v>1.4720000028610229</v>
      </c>
      <c r="AD748">
        <v>1.4720000028610229</v>
      </c>
      <c r="AE748">
        <v>1.4720000028610229</v>
      </c>
      <c r="AF748">
        <v>1.4720000028610229</v>
      </c>
      <c r="AG748">
        <v>1.4720000028610229</v>
      </c>
      <c r="AH748" s="97"/>
      <c r="AI748" s="72"/>
      <c r="AJ748" s="72"/>
      <c r="AK748" s="72"/>
      <c r="AL748" s="72"/>
      <c r="AM748" s="72"/>
      <c r="AP748" s="102"/>
      <c r="AQ748" s="72"/>
    </row>
    <row r="749" spans="1:43">
      <c r="A749" s="14" t="str">
        <f>'data organization'!S750</f>
        <v>747:18:1.56:HI</v>
      </c>
      <c r="B749">
        <v>1.4419999122619629</v>
      </c>
      <c r="C749">
        <v>1.4419999122619629</v>
      </c>
      <c r="D749">
        <v>1.4419999122619629</v>
      </c>
      <c r="E749">
        <v>1.4419999122619629</v>
      </c>
      <c r="F749">
        <v>1.4419999122619629</v>
      </c>
      <c r="G749">
        <v>1.4419999122619629</v>
      </c>
      <c r="H749">
        <v>1.4419999122619629</v>
      </c>
      <c r="I749">
        <v>1.4419999122619629</v>
      </c>
      <c r="J749">
        <v>1.4419999122619629</v>
      </c>
      <c r="K749">
        <v>1.4419999122619629</v>
      </c>
      <c r="L749">
        <v>1.4419999122619629</v>
      </c>
      <c r="M749">
        <v>1.4419999122619629</v>
      </c>
      <c r="N749">
        <v>1.4394998550415039</v>
      </c>
      <c r="O749">
        <v>1.4399998188018799</v>
      </c>
      <c r="P749">
        <v>1.4419999122619629</v>
      </c>
      <c r="Q749">
        <v>1.4359997510910034</v>
      </c>
      <c r="R749">
        <v>1.4419999122619629</v>
      </c>
      <c r="S749">
        <v>1.4419999122619629</v>
      </c>
      <c r="T749">
        <v>1.4439998865127563</v>
      </c>
      <c r="U749">
        <v>1.4419999122619629</v>
      </c>
      <c r="V749">
        <v>1.4419999122619629</v>
      </c>
      <c r="W749">
        <v>1.4419999122619629</v>
      </c>
      <c r="X749">
        <v>1.4449999332427979</v>
      </c>
      <c r="Y749"/>
      <c r="Z749">
        <v>1.4419999122619629</v>
      </c>
      <c r="AA749">
        <v>1.4419999122619629</v>
      </c>
      <c r="AB749">
        <v>1.4419999122619629</v>
      </c>
      <c r="AC749">
        <v>1.4419999122619629</v>
      </c>
      <c r="AD749">
        <v>1.4419999122619629</v>
      </c>
      <c r="AE749">
        <v>1.4419999122619629</v>
      </c>
      <c r="AF749">
        <v>1.4419999122619629</v>
      </c>
      <c r="AG749">
        <v>1.4419999122619629</v>
      </c>
      <c r="AH749" s="97">
        <f t="shared" si="1386"/>
        <v>1.5599999999999983</v>
      </c>
      <c r="AI749" s="72">
        <f t="shared" ref="AI749" si="1422">STDEV(B749:AG749)</f>
        <v>1.3937562928716357E-3</v>
      </c>
      <c r="AJ749" s="72">
        <f t="shared" si="1381"/>
        <v>1.4397318482542725</v>
      </c>
      <c r="AK749" s="72">
        <f t="shared" ref="AK749" si="1423">AVERAGE(B749:AG749)</f>
        <v>1.4418224826935799</v>
      </c>
      <c r="AL749" s="72">
        <f t="shared" ref="AL749" si="1424">AK749+1.5*AI749</f>
        <v>1.4439131171328874</v>
      </c>
      <c r="AM749" s="72">
        <f>AK749-AK752</f>
        <v>2.9822303402808448E-2</v>
      </c>
      <c r="AP749" s="102">
        <f t="shared" ref="AP749" si="1425">AI749/AK749</f>
        <v>9.6666289338743832E-4</v>
      </c>
      <c r="AQ749" s="72">
        <f t="shared" ref="AQ749" si="1426">MAX(B749:AG751)-MIN(B749:AG751)</f>
        <v>9.0001821517944336E-3</v>
      </c>
    </row>
    <row r="750" spans="1:43">
      <c r="A750" s="14" t="str">
        <f>'data organization'!S751</f>
        <v>748:18:1.56:LO</v>
      </c>
      <c r="B750">
        <v>1.4419999122619629</v>
      </c>
      <c r="C750">
        <v>1.4419999122619629</v>
      </c>
      <c r="D750">
        <v>1.4419999122619629</v>
      </c>
      <c r="E750">
        <v>1.4419999122619629</v>
      </c>
      <c r="F750">
        <v>1.4419999122619629</v>
      </c>
      <c r="G750">
        <v>1.4419999122619629</v>
      </c>
      <c r="H750">
        <v>1.4419999122619629</v>
      </c>
      <c r="I750">
        <v>1.4419999122619629</v>
      </c>
      <c r="J750">
        <v>1.4419999122619629</v>
      </c>
      <c r="K750">
        <v>1.4419999122619629</v>
      </c>
      <c r="L750">
        <v>1.4419999122619629</v>
      </c>
      <c r="M750">
        <v>1.4419999122619629</v>
      </c>
      <c r="N750">
        <v>1.4394998550415039</v>
      </c>
      <c r="O750">
        <v>1.4399998188018799</v>
      </c>
      <c r="P750">
        <v>1.4419999122619629</v>
      </c>
      <c r="Q750">
        <v>1.4359997510910034</v>
      </c>
      <c r="R750">
        <v>1.4419999122619629</v>
      </c>
      <c r="S750">
        <v>1.4419999122619629</v>
      </c>
      <c r="T750">
        <v>1.4439998865127563</v>
      </c>
      <c r="U750">
        <v>1.4419999122619629</v>
      </c>
      <c r="V750">
        <v>1.4419999122619629</v>
      </c>
      <c r="W750">
        <v>1.4419999122619629</v>
      </c>
      <c r="X750">
        <v>1.4449999332427979</v>
      </c>
      <c r="Y750"/>
      <c r="Z750">
        <v>1.4419999122619629</v>
      </c>
      <c r="AA750">
        <v>1.4419999122619629</v>
      </c>
      <c r="AB750">
        <v>1.4419999122619629</v>
      </c>
      <c r="AC750">
        <v>1.4419999122619629</v>
      </c>
      <c r="AD750">
        <v>1.4419999122619629</v>
      </c>
      <c r="AE750">
        <v>1.4419999122619629</v>
      </c>
      <c r="AF750">
        <v>1.4419999122619629</v>
      </c>
      <c r="AG750">
        <v>1.4419999122619629</v>
      </c>
      <c r="AH750" s="97"/>
      <c r="AI750" s="72"/>
      <c r="AJ750" s="72"/>
      <c r="AK750" s="72"/>
      <c r="AL750" s="72"/>
      <c r="AM750" s="72"/>
      <c r="AP750" s="102"/>
      <c r="AQ750" s="72"/>
    </row>
    <row r="751" spans="1:43">
      <c r="A751" s="14" t="str">
        <f>'data organization'!S752</f>
        <v>749:18:1.56:HS</v>
      </c>
      <c r="B751">
        <v>1.4419999122619629</v>
      </c>
      <c r="C751">
        <v>1.4419999122619629</v>
      </c>
      <c r="D751">
        <v>1.4419999122619629</v>
      </c>
      <c r="E751">
        <v>1.4419999122619629</v>
      </c>
      <c r="F751">
        <v>1.4419999122619629</v>
      </c>
      <c r="G751">
        <v>1.4419999122619629</v>
      </c>
      <c r="H751">
        <v>1.4419999122619629</v>
      </c>
      <c r="I751">
        <v>1.4419999122619629</v>
      </c>
      <c r="J751">
        <v>1.4419999122619629</v>
      </c>
      <c r="K751">
        <v>1.4419999122619629</v>
      </c>
      <c r="L751">
        <v>1.4419999122619629</v>
      </c>
      <c r="M751">
        <v>1.4419999122619629</v>
      </c>
      <c r="N751">
        <v>1.4394998550415039</v>
      </c>
      <c r="O751">
        <v>1.4399998188018799</v>
      </c>
      <c r="P751">
        <v>1.4419999122619629</v>
      </c>
      <c r="Q751">
        <v>1.4359997510910034</v>
      </c>
      <c r="R751">
        <v>1.4419999122619629</v>
      </c>
      <c r="S751">
        <v>1.4419999122619629</v>
      </c>
      <c r="T751">
        <v>1.4439998865127563</v>
      </c>
      <c r="U751">
        <v>1.4419999122619629</v>
      </c>
      <c r="V751">
        <v>1.4419999122619629</v>
      </c>
      <c r="W751">
        <v>1.4419999122619629</v>
      </c>
      <c r="X751">
        <v>1.4449999332427979</v>
      </c>
      <c r="Y751"/>
      <c r="Z751">
        <v>1.4419999122619629</v>
      </c>
      <c r="AA751">
        <v>1.4419999122619629</v>
      </c>
      <c r="AB751">
        <v>1.4419999122619629</v>
      </c>
      <c r="AC751">
        <v>1.4419999122619629</v>
      </c>
      <c r="AD751">
        <v>1.4419999122619629</v>
      </c>
      <c r="AE751">
        <v>1.4419999122619629</v>
      </c>
      <c r="AF751">
        <v>1.4419999122619629</v>
      </c>
      <c r="AG751">
        <v>1.4419999122619629</v>
      </c>
      <c r="AH751" s="97"/>
      <c r="AI751" s="72"/>
      <c r="AJ751" s="72"/>
      <c r="AK751" s="72"/>
      <c r="AL751" s="72"/>
      <c r="AM751" s="72"/>
      <c r="AP751" s="102"/>
      <c r="AQ751" s="72"/>
    </row>
    <row r="752" spans="1:43">
      <c r="A752" s="14" t="str">
        <f>'data organization'!S753</f>
        <v>750:18:1.54:HI</v>
      </c>
      <c r="B752">
        <v>1.4120001792907715</v>
      </c>
      <c r="C752">
        <v>1.4120001792907715</v>
      </c>
      <c r="D752">
        <v>1.4120001792907715</v>
      </c>
      <c r="E752">
        <v>1.4120001792907715</v>
      </c>
      <c r="F752">
        <v>1.4120001792907715</v>
      </c>
      <c r="G752">
        <v>1.4120001792907715</v>
      </c>
      <c r="H752">
        <v>1.4120001792907715</v>
      </c>
      <c r="I752">
        <v>1.4120001792907715</v>
      </c>
      <c r="J752">
        <v>1.4120001792907715</v>
      </c>
      <c r="K752">
        <v>1.4120001792907715</v>
      </c>
      <c r="L752">
        <v>1.4120001792907715</v>
      </c>
      <c r="M752">
        <v>1.4120001792907715</v>
      </c>
      <c r="N752">
        <v>1.4120001792907715</v>
      </c>
      <c r="O752">
        <v>1.4120001792907715</v>
      </c>
      <c r="P752">
        <v>1.4120001792907715</v>
      </c>
      <c r="Q752">
        <v>1.4120001792907715</v>
      </c>
      <c r="R752">
        <v>1.4120001792907715</v>
      </c>
      <c r="S752">
        <v>1.4120001792907715</v>
      </c>
      <c r="T752">
        <v>1.4120001792907715</v>
      </c>
      <c r="U752">
        <v>1.4120001792907715</v>
      </c>
      <c r="V752">
        <v>1.4120001792907715</v>
      </c>
      <c r="W752">
        <v>1.4120001792907715</v>
      </c>
      <c r="X752">
        <v>1.4120001792907715</v>
      </c>
      <c r="Y752"/>
      <c r="Z752">
        <v>1.4120001792907715</v>
      </c>
      <c r="AA752">
        <v>1.4120001792907715</v>
      </c>
      <c r="AB752">
        <v>1.4120001792907715</v>
      </c>
      <c r="AC752">
        <v>1.4120001792907715</v>
      </c>
      <c r="AD752">
        <v>1.4120001792907715</v>
      </c>
      <c r="AE752">
        <v>1.4120001792907715</v>
      </c>
      <c r="AF752">
        <v>1.4120001792907715</v>
      </c>
      <c r="AG752">
        <v>1.4120001792907715</v>
      </c>
      <c r="AH752" s="97">
        <f t="shared" si="1386"/>
        <v>1.5399999999999983</v>
      </c>
      <c r="AI752" s="72">
        <f t="shared" ref="AI752" si="1427">STDEV(B752:AG752)</f>
        <v>0</v>
      </c>
      <c r="AJ752" s="72">
        <f t="shared" si="1381"/>
        <v>1.4120001792907715</v>
      </c>
      <c r="AK752" s="72">
        <f t="shared" ref="AK752" si="1428">AVERAGE(B752:AG752)</f>
        <v>1.4120001792907715</v>
      </c>
      <c r="AL752" s="72">
        <f t="shared" ref="AL752" si="1429">AK752+1.5*AI752</f>
        <v>1.4120001792907715</v>
      </c>
      <c r="AM752" s="72">
        <f>AK752-AK755</f>
        <v>3.0000209808349609E-2</v>
      </c>
      <c r="AP752" s="102">
        <f t="shared" ref="AP752" si="1430">AI752/AK752</f>
        <v>0</v>
      </c>
      <c r="AQ752" s="72">
        <f t="shared" ref="AQ752" si="1431">MAX(B752:AG754)-MIN(B752:AG754)</f>
        <v>0</v>
      </c>
    </row>
    <row r="753" spans="1:43">
      <c r="A753" s="14" t="str">
        <f>'data organization'!S754</f>
        <v>751:18:1.54:LO</v>
      </c>
      <c r="B753">
        <v>1.4120001792907715</v>
      </c>
      <c r="C753">
        <v>1.4120001792907715</v>
      </c>
      <c r="D753">
        <v>1.4120001792907715</v>
      </c>
      <c r="E753">
        <v>1.4120001792907715</v>
      </c>
      <c r="F753">
        <v>1.4120001792907715</v>
      </c>
      <c r="G753">
        <v>1.4120001792907715</v>
      </c>
      <c r="H753">
        <v>1.4120001792907715</v>
      </c>
      <c r="I753">
        <v>1.4120001792907715</v>
      </c>
      <c r="J753">
        <v>1.4120001792907715</v>
      </c>
      <c r="K753">
        <v>1.4120001792907715</v>
      </c>
      <c r="L753">
        <v>1.4120001792907715</v>
      </c>
      <c r="M753">
        <v>1.4120001792907715</v>
      </c>
      <c r="N753">
        <v>1.4120001792907715</v>
      </c>
      <c r="O753">
        <v>1.4120001792907715</v>
      </c>
      <c r="P753">
        <v>1.4120001792907715</v>
      </c>
      <c r="Q753">
        <v>1.4120001792907715</v>
      </c>
      <c r="R753">
        <v>1.4120001792907715</v>
      </c>
      <c r="S753">
        <v>1.4120001792907715</v>
      </c>
      <c r="T753">
        <v>1.4120001792907715</v>
      </c>
      <c r="U753">
        <v>1.4120001792907715</v>
      </c>
      <c r="V753">
        <v>1.4120001792907715</v>
      </c>
      <c r="W753">
        <v>1.4120001792907715</v>
      </c>
      <c r="X753">
        <v>1.4120001792907715</v>
      </c>
      <c r="Y753"/>
      <c r="Z753">
        <v>1.4120001792907715</v>
      </c>
      <c r="AA753">
        <v>1.4120001792907715</v>
      </c>
      <c r="AB753">
        <v>1.4120001792907715</v>
      </c>
      <c r="AC753">
        <v>1.4120001792907715</v>
      </c>
      <c r="AD753">
        <v>1.4120001792907715</v>
      </c>
      <c r="AE753">
        <v>1.4120001792907715</v>
      </c>
      <c r="AF753">
        <v>1.4120001792907715</v>
      </c>
      <c r="AG753">
        <v>1.4120001792907715</v>
      </c>
      <c r="AH753" s="97"/>
      <c r="AI753" s="72"/>
      <c r="AJ753" s="72"/>
      <c r="AK753" s="72"/>
      <c r="AL753" s="72"/>
      <c r="AM753" s="72"/>
      <c r="AP753" s="102"/>
      <c r="AQ753" s="72"/>
    </row>
    <row r="754" spans="1:43">
      <c r="A754" s="14" t="str">
        <f>'data organization'!S755</f>
        <v>752:18:1.54:HS</v>
      </c>
      <c r="B754">
        <v>1.4120001792907715</v>
      </c>
      <c r="C754">
        <v>1.4120001792907715</v>
      </c>
      <c r="D754">
        <v>1.4120001792907715</v>
      </c>
      <c r="E754">
        <v>1.4120001792907715</v>
      </c>
      <c r="F754">
        <v>1.4120001792907715</v>
      </c>
      <c r="G754">
        <v>1.4120001792907715</v>
      </c>
      <c r="H754">
        <v>1.4120001792907715</v>
      </c>
      <c r="I754">
        <v>1.4120001792907715</v>
      </c>
      <c r="J754">
        <v>1.4120001792907715</v>
      </c>
      <c r="K754">
        <v>1.4120001792907715</v>
      </c>
      <c r="L754">
        <v>1.4120001792907715</v>
      </c>
      <c r="M754">
        <v>1.4120001792907715</v>
      </c>
      <c r="N754">
        <v>1.4120001792907715</v>
      </c>
      <c r="O754">
        <v>1.4120001792907715</v>
      </c>
      <c r="P754">
        <v>1.4120001792907715</v>
      </c>
      <c r="Q754">
        <v>1.4120001792907715</v>
      </c>
      <c r="R754">
        <v>1.4120001792907715</v>
      </c>
      <c r="S754">
        <v>1.4120001792907715</v>
      </c>
      <c r="T754">
        <v>1.4120001792907715</v>
      </c>
      <c r="U754">
        <v>1.4120001792907715</v>
      </c>
      <c r="V754">
        <v>1.4120001792907715</v>
      </c>
      <c r="W754">
        <v>1.4120001792907715</v>
      </c>
      <c r="X754">
        <v>1.4120001792907715</v>
      </c>
      <c r="Y754"/>
      <c r="Z754">
        <v>1.4120001792907715</v>
      </c>
      <c r="AA754">
        <v>1.4120001792907715</v>
      </c>
      <c r="AB754">
        <v>1.4120001792907715</v>
      </c>
      <c r="AC754">
        <v>1.4120001792907715</v>
      </c>
      <c r="AD754">
        <v>1.4120001792907715</v>
      </c>
      <c r="AE754">
        <v>1.4120001792907715</v>
      </c>
      <c r="AF754">
        <v>1.4120001792907715</v>
      </c>
      <c r="AG754">
        <v>1.4120001792907715</v>
      </c>
      <c r="AH754" s="97"/>
      <c r="AI754" s="72"/>
      <c r="AJ754" s="72"/>
      <c r="AK754" s="72"/>
      <c r="AL754" s="72"/>
      <c r="AM754" s="72"/>
      <c r="AP754" s="102"/>
      <c r="AQ754" s="72"/>
    </row>
    <row r="755" spans="1:43">
      <c r="A755" s="14" t="str">
        <f>'data organization'!S756</f>
        <v>753:18:1.52:HI</v>
      </c>
      <c r="B755">
        <v>1.3819999694824219</v>
      </c>
      <c r="C755">
        <v>1.3819999694824219</v>
      </c>
      <c r="D755">
        <v>1.3819999694824219</v>
      </c>
      <c r="E755">
        <v>1.3819999694824219</v>
      </c>
      <c r="F755">
        <v>1.3819999694824219</v>
      </c>
      <c r="G755">
        <v>1.3819999694824219</v>
      </c>
      <c r="H755">
        <v>1.3819999694824219</v>
      </c>
      <c r="I755">
        <v>1.3819999694824219</v>
      </c>
      <c r="J755">
        <v>1.3819999694824219</v>
      </c>
      <c r="K755">
        <v>1.3819999694824219</v>
      </c>
      <c r="L755">
        <v>1.3819999694824219</v>
      </c>
      <c r="M755">
        <v>1.3819999694824219</v>
      </c>
      <c r="N755">
        <v>1.3819999694824219</v>
      </c>
      <c r="O755">
        <v>1.3819999694824219</v>
      </c>
      <c r="P755">
        <v>1.3819999694824219</v>
      </c>
      <c r="Q755">
        <v>1.3819999694824219</v>
      </c>
      <c r="R755">
        <v>1.3819999694824219</v>
      </c>
      <c r="S755">
        <v>1.3819999694824219</v>
      </c>
      <c r="T755">
        <v>1.3819999694824219</v>
      </c>
      <c r="U755">
        <v>1.3819999694824219</v>
      </c>
      <c r="V755">
        <v>1.3819999694824219</v>
      </c>
      <c r="W755">
        <v>1.3819999694824219</v>
      </c>
      <c r="X755">
        <v>1.3819999694824219</v>
      </c>
      <c r="Y755"/>
      <c r="Z755">
        <v>1.3819999694824219</v>
      </c>
      <c r="AA755">
        <v>1.3819999694824219</v>
      </c>
      <c r="AB755">
        <v>1.3819999694824219</v>
      </c>
      <c r="AC755">
        <v>1.3819999694824219</v>
      </c>
      <c r="AD755">
        <v>1.3819999694824219</v>
      </c>
      <c r="AE755">
        <v>1.3819999694824219</v>
      </c>
      <c r="AF755">
        <v>1.3819999694824219</v>
      </c>
      <c r="AG755">
        <v>1.3819999694824219</v>
      </c>
      <c r="AH755" s="97">
        <f t="shared" si="1386"/>
        <v>1.5199999999999982</v>
      </c>
      <c r="AI755" s="72">
        <f t="shared" ref="AI755" si="1432">STDEV(B755:AG755)</f>
        <v>0</v>
      </c>
      <c r="AJ755" s="72">
        <f t="shared" si="1381"/>
        <v>1.3819999694824219</v>
      </c>
      <c r="AK755" s="72">
        <f t="shared" ref="AK755" si="1433">AVERAGE(B755:AG755)</f>
        <v>1.3819999694824219</v>
      </c>
      <c r="AL755" s="72">
        <f t="shared" ref="AL755" si="1434">AK755+1.5*AI755</f>
        <v>1.3819999694824219</v>
      </c>
      <c r="AM755" s="72">
        <f>AK755-AK758</f>
        <v>3.8274488141459839E-2</v>
      </c>
      <c r="AP755" s="102">
        <f t="shared" ref="AP755" si="1435">AI755/AK755</f>
        <v>0</v>
      </c>
      <c r="AQ755" s="72">
        <f t="shared" ref="AQ755" si="1436">MAX(B755:AG757)-MIN(B755:AG757)</f>
        <v>0</v>
      </c>
    </row>
    <row r="756" spans="1:43">
      <c r="A756" s="14" t="str">
        <f>'data organization'!S757</f>
        <v>754:18:1.52:LO</v>
      </c>
      <c r="B756">
        <v>1.3819999694824219</v>
      </c>
      <c r="C756">
        <v>1.3819999694824219</v>
      </c>
      <c r="D756">
        <v>1.3819999694824219</v>
      </c>
      <c r="E756">
        <v>1.3819999694824219</v>
      </c>
      <c r="F756">
        <v>1.3819999694824219</v>
      </c>
      <c r="G756">
        <v>1.3819999694824219</v>
      </c>
      <c r="H756">
        <v>1.3819999694824219</v>
      </c>
      <c r="I756">
        <v>1.3819999694824219</v>
      </c>
      <c r="J756">
        <v>1.3819999694824219</v>
      </c>
      <c r="K756">
        <v>1.3819999694824219</v>
      </c>
      <c r="L756">
        <v>1.3819999694824219</v>
      </c>
      <c r="M756">
        <v>1.3819999694824219</v>
      </c>
      <c r="N756">
        <v>1.3819999694824219</v>
      </c>
      <c r="O756">
        <v>1.3819999694824219</v>
      </c>
      <c r="P756">
        <v>1.3819999694824219</v>
      </c>
      <c r="Q756">
        <v>1.3819999694824219</v>
      </c>
      <c r="R756">
        <v>1.3819999694824219</v>
      </c>
      <c r="S756">
        <v>1.3819999694824219</v>
      </c>
      <c r="T756">
        <v>1.3819999694824219</v>
      </c>
      <c r="U756">
        <v>1.3819999694824219</v>
      </c>
      <c r="V756">
        <v>1.3819999694824219</v>
      </c>
      <c r="W756">
        <v>1.3819999694824219</v>
      </c>
      <c r="X756">
        <v>1.3819999694824219</v>
      </c>
      <c r="Y756"/>
      <c r="Z756">
        <v>1.3819999694824219</v>
      </c>
      <c r="AA756">
        <v>1.3819999694824219</v>
      </c>
      <c r="AB756">
        <v>1.3819999694824219</v>
      </c>
      <c r="AC756">
        <v>1.3819999694824219</v>
      </c>
      <c r="AD756">
        <v>1.3819999694824219</v>
      </c>
      <c r="AE756">
        <v>1.3819999694824219</v>
      </c>
      <c r="AF756">
        <v>1.3819999694824219</v>
      </c>
      <c r="AG756">
        <v>1.3819999694824219</v>
      </c>
      <c r="AH756" s="97"/>
      <c r="AI756" s="72"/>
      <c r="AJ756" s="72"/>
      <c r="AK756" s="72"/>
      <c r="AL756" s="72"/>
      <c r="AM756" s="72"/>
      <c r="AP756" s="102"/>
      <c r="AQ756" s="72"/>
    </row>
    <row r="757" spans="1:43">
      <c r="A757" s="14" t="str">
        <f>'data organization'!S758</f>
        <v>755:18:1.52:HS</v>
      </c>
      <c r="B757">
        <v>1.3819999694824219</v>
      </c>
      <c r="C757">
        <v>1.3819999694824219</v>
      </c>
      <c r="D757">
        <v>1.3819999694824219</v>
      </c>
      <c r="E757">
        <v>1.3819999694824219</v>
      </c>
      <c r="F757">
        <v>1.3819999694824219</v>
      </c>
      <c r="G757">
        <v>1.3819999694824219</v>
      </c>
      <c r="H757">
        <v>1.3819999694824219</v>
      </c>
      <c r="I757">
        <v>1.3819999694824219</v>
      </c>
      <c r="J757">
        <v>1.3819999694824219</v>
      </c>
      <c r="K757">
        <v>1.3819999694824219</v>
      </c>
      <c r="L757">
        <v>1.3819999694824219</v>
      </c>
      <c r="M757">
        <v>1.3819999694824219</v>
      </c>
      <c r="N757">
        <v>1.3819999694824219</v>
      </c>
      <c r="O757">
        <v>1.3819999694824219</v>
      </c>
      <c r="P757">
        <v>1.3819999694824219</v>
      </c>
      <c r="Q757">
        <v>1.3819999694824219</v>
      </c>
      <c r="R757">
        <v>1.3819999694824219</v>
      </c>
      <c r="S757">
        <v>1.3819999694824219</v>
      </c>
      <c r="T757">
        <v>1.3819999694824219</v>
      </c>
      <c r="U757">
        <v>1.3819999694824219</v>
      </c>
      <c r="V757">
        <v>1.3819999694824219</v>
      </c>
      <c r="W757">
        <v>1.3819999694824219</v>
      </c>
      <c r="X757">
        <v>1.3819999694824219</v>
      </c>
      <c r="Y757"/>
      <c r="Z757">
        <v>1.3819999694824219</v>
      </c>
      <c r="AA757">
        <v>1.3819999694824219</v>
      </c>
      <c r="AB757">
        <v>1.3819999694824219</v>
      </c>
      <c r="AC757">
        <v>1.3819999694824219</v>
      </c>
      <c r="AD757">
        <v>1.3819999694824219</v>
      </c>
      <c r="AE757">
        <v>1.3819999694824219</v>
      </c>
      <c r="AF757">
        <v>1.3819999694824219</v>
      </c>
      <c r="AG757">
        <v>1.3819999694824219</v>
      </c>
      <c r="AH757" s="97"/>
      <c r="AI757" s="72"/>
      <c r="AJ757" s="72"/>
      <c r="AK757" s="72"/>
      <c r="AL757" s="72"/>
      <c r="AM757" s="72"/>
      <c r="AP757" s="102"/>
      <c r="AQ757" s="72"/>
    </row>
    <row r="758" spans="1:43">
      <c r="A758" s="14" t="str">
        <f>'data organization'!S759</f>
        <v>756:18:1.5:HI</v>
      </c>
      <c r="B758">
        <v>1.3419996500015259</v>
      </c>
      <c r="C758">
        <v>1.3419996500015259</v>
      </c>
      <c r="D758">
        <v>1.3419996500015259</v>
      </c>
      <c r="E758">
        <v>1.3459997177124023</v>
      </c>
      <c r="F758">
        <v>1.3419996500015259</v>
      </c>
      <c r="G758">
        <v>1.3419996500015259</v>
      </c>
      <c r="H758">
        <v>1.3419996500015259</v>
      </c>
      <c r="I758">
        <v>1.3419996500015259</v>
      </c>
      <c r="J758">
        <v>1.3454997539520264</v>
      </c>
      <c r="K758">
        <v>1.3419996500015259</v>
      </c>
      <c r="L758">
        <v>1.3419996500015259</v>
      </c>
      <c r="M758">
        <v>1.3479998111724854</v>
      </c>
      <c r="N758">
        <v>1.3419996500015259</v>
      </c>
      <c r="O758">
        <v>1.3419996500015259</v>
      </c>
      <c r="P758">
        <v>1.3419996500015259</v>
      </c>
      <c r="Q758">
        <v>1.3419996500015259</v>
      </c>
      <c r="R758">
        <v>1.3419996500015259</v>
      </c>
      <c r="S758">
        <v>1.3439996242523193</v>
      </c>
      <c r="T758">
        <v>1.3439996242523193</v>
      </c>
      <c r="U758">
        <v>1.3444997072219849</v>
      </c>
      <c r="V758">
        <v>1.3419996500015259</v>
      </c>
      <c r="W758">
        <v>1.3519997596740723</v>
      </c>
      <c r="X758">
        <v>1.3439996242523193</v>
      </c>
      <c r="Y758"/>
      <c r="Z758">
        <v>1.3429996967315674</v>
      </c>
      <c r="AA758">
        <v>1.3419996500015259</v>
      </c>
      <c r="AB758">
        <v>1.3444998264312744</v>
      </c>
      <c r="AC758">
        <v>1.3519997596740723</v>
      </c>
      <c r="AD758">
        <v>1.3499996662139893</v>
      </c>
      <c r="AE758">
        <v>1.3419996500015259</v>
      </c>
      <c r="AF758">
        <v>1.3419996500015259</v>
      </c>
      <c r="AG758">
        <v>1.3419996500015259</v>
      </c>
      <c r="AH758" s="97">
        <f t="shared" si="1386"/>
        <v>1.4999999999999982</v>
      </c>
      <c r="AI758" s="72">
        <f t="shared" ref="AI758" si="1437">STDEV(B758:AG758)</f>
        <v>2.9519795298557235E-3</v>
      </c>
      <c r="AJ758" s="72">
        <f t="shared" si="1381"/>
        <v>1.3392975120461785</v>
      </c>
      <c r="AK758" s="72">
        <f t="shared" ref="AK758" si="1438">AVERAGE(B758:AG758)</f>
        <v>1.343725481340962</v>
      </c>
      <c r="AL758" s="72">
        <f t="shared" ref="AL758" si="1439">AK758+1.5*AI758</f>
        <v>1.3481534506357455</v>
      </c>
      <c r="AM758" s="72">
        <f>AK758-AK761</f>
        <v>3.2693078441004664E-2</v>
      </c>
      <c r="AP758" s="102">
        <f t="shared" ref="AP758" si="1440">AI758/AK758</f>
        <v>2.1968620606270077E-3</v>
      </c>
      <c r="AQ758" s="72">
        <f t="shared" ref="AQ758" si="1441">MAX(B758:AG760)-MIN(B758:AG760)</f>
        <v>1.0000109672546387E-2</v>
      </c>
    </row>
    <row r="759" spans="1:43">
      <c r="A759" s="14" t="str">
        <f>'data organization'!S760</f>
        <v>757:18:1.5:LO</v>
      </c>
      <c r="B759">
        <v>1.3419996500015259</v>
      </c>
      <c r="C759">
        <v>1.3419996500015259</v>
      </c>
      <c r="D759">
        <v>1.3419996500015259</v>
      </c>
      <c r="E759">
        <v>1.3459997177124023</v>
      </c>
      <c r="F759">
        <v>1.3419996500015259</v>
      </c>
      <c r="G759">
        <v>1.3419996500015259</v>
      </c>
      <c r="H759">
        <v>1.3419996500015259</v>
      </c>
      <c r="I759">
        <v>1.3419996500015259</v>
      </c>
      <c r="J759">
        <v>1.3454997539520264</v>
      </c>
      <c r="K759">
        <v>1.3419996500015259</v>
      </c>
      <c r="L759">
        <v>1.3419996500015259</v>
      </c>
      <c r="M759">
        <v>1.3479998111724854</v>
      </c>
      <c r="N759">
        <v>1.3419996500015259</v>
      </c>
      <c r="O759">
        <v>1.3419996500015259</v>
      </c>
      <c r="P759">
        <v>1.3419996500015259</v>
      </c>
      <c r="Q759">
        <v>1.3419996500015259</v>
      </c>
      <c r="R759">
        <v>1.3419996500015259</v>
      </c>
      <c r="S759">
        <v>1.3439996242523193</v>
      </c>
      <c r="T759">
        <v>1.3439996242523193</v>
      </c>
      <c r="U759">
        <v>1.3444997072219849</v>
      </c>
      <c r="V759">
        <v>1.3419996500015259</v>
      </c>
      <c r="W759">
        <v>1.3519997596740723</v>
      </c>
      <c r="X759">
        <v>1.3439996242523193</v>
      </c>
      <c r="Y759"/>
      <c r="Z759">
        <v>1.3429996967315674</v>
      </c>
      <c r="AA759">
        <v>1.3419996500015259</v>
      </c>
      <c r="AB759">
        <v>1.3444998264312744</v>
      </c>
      <c r="AC759">
        <v>1.3519997596740723</v>
      </c>
      <c r="AD759">
        <v>1.3499996662139893</v>
      </c>
      <c r="AE759">
        <v>1.3419996500015259</v>
      </c>
      <c r="AF759">
        <v>1.3419996500015259</v>
      </c>
      <c r="AG759">
        <v>1.3419996500015259</v>
      </c>
      <c r="AH759" s="97"/>
      <c r="AI759" s="72"/>
      <c r="AJ759" s="72"/>
      <c r="AK759" s="72"/>
      <c r="AL759" s="72"/>
      <c r="AM759" s="72"/>
      <c r="AP759" s="102"/>
      <c r="AQ759" s="72"/>
    </row>
    <row r="760" spans="1:43">
      <c r="A760" s="14" t="str">
        <f>'data organization'!S761</f>
        <v>758:18:1.5:HS</v>
      </c>
      <c r="B760">
        <v>1.3419996500015259</v>
      </c>
      <c r="C760">
        <v>1.3419996500015259</v>
      </c>
      <c r="D760">
        <v>1.3419996500015259</v>
      </c>
      <c r="E760">
        <v>1.3459997177124023</v>
      </c>
      <c r="F760">
        <v>1.3419996500015259</v>
      </c>
      <c r="G760">
        <v>1.3419996500015259</v>
      </c>
      <c r="H760">
        <v>1.3419996500015259</v>
      </c>
      <c r="I760">
        <v>1.3419996500015259</v>
      </c>
      <c r="J760">
        <v>1.3454997539520264</v>
      </c>
      <c r="K760">
        <v>1.3419996500015259</v>
      </c>
      <c r="L760">
        <v>1.3419996500015259</v>
      </c>
      <c r="M760">
        <v>1.3479998111724854</v>
      </c>
      <c r="N760">
        <v>1.3419996500015259</v>
      </c>
      <c r="O760">
        <v>1.3419996500015259</v>
      </c>
      <c r="P760">
        <v>1.3419996500015259</v>
      </c>
      <c r="Q760">
        <v>1.3419996500015259</v>
      </c>
      <c r="R760">
        <v>1.3419996500015259</v>
      </c>
      <c r="S760">
        <v>1.3439996242523193</v>
      </c>
      <c r="T760">
        <v>1.3439996242523193</v>
      </c>
      <c r="U760">
        <v>1.3444997072219849</v>
      </c>
      <c r="V760">
        <v>1.3419996500015259</v>
      </c>
      <c r="W760">
        <v>1.3519997596740723</v>
      </c>
      <c r="X760">
        <v>1.3439996242523193</v>
      </c>
      <c r="Y760"/>
      <c r="Z760">
        <v>1.3429996967315674</v>
      </c>
      <c r="AA760">
        <v>1.3419996500015259</v>
      </c>
      <c r="AB760">
        <v>1.3444998264312744</v>
      </c>
      <c r="AC760">
        <v>1.3519997596740723</v>
      </c>
      <c r="AD760">
        <v>1.3499996662139893</v>
      </c>
      <c r="AE760">
        <v>1.3419996500015259</v>
      </c>
      <c r="AF760">
        <v>1.3419996500015259</v>
      </c>
      <c r="AG760">
        <v>1.3419996500015259</v>
      </c>
      <c r="AH760" s="97"/>
      <c r="AI760" s="72"/>
      <c r="AJ760" s="72"/>
      <c r="AK760" s="72"/>
      <c r="AL760" s="72"/>
      <c r="AM760" s="72"/>
      <c r="AP760" s="102"/>
      <c r="AQ760" s="72"/>
    </row>
    <row r="761" spans="1:43">
      <c r="A761" s="14" t="str">
        <f>'data organization'!S762</f>
        <v>759:18:1.48:HI</v>
      </c>
      <c r="B761">
        <v>1.3120001554489136</v>
      </c>
      <c r="C761">
        <v>1.3120001554489136</v>
      </c>
      <c r="D761">
        <v>1.3120001554489136</v>
      </c>
      <c r="E761">
        <v>1.3120001554489136</v>
      </c>
      <c r="F761">
        <v>1.3120001554489136</v>
      </c>
      <c r="G761">
        <v>1.3120001554489136</v>
      </c>
      <c r="H761">
        <v>1.3120001554489136</v>
      </c>
      <c r="I761">
        <v>1.3120001554489136</v>
      </c>
      <c r="J761">
        <v>1.3120001554489136</v>
      </c>
      <c r="K761">
        <v>1.3120001554489136</v>
      </c>
      <c r="L761">
        <v>1.3120001554489136</v>
      </c>
      <c r="M761">
        <v>1.3120001554489136</v>
      </c>
      <c r="N761">
        <v>1.3120001554489136</v>
      </c>
      <c r="O761">
        <v>1.3120001554489136</v>
      </c>
      <c r="P761">
        <v>1.3120001554489136</v>
      </c>
      <c r="Q761">
        <v>1.3120001554489136</v>
      </c>
      <c r="R761">
        <v>1.3120001554489136</v>
      </c>
      <c r="S761">
        <v>1.3020000457763672</v>
      </c>
      <c r="T761">
        <v>1.3020000457763672</v>
      </c>
      <c r="U761">
        <v>1.3120001554489136</v>
      </c>
      <c r="V761">
        <v>1.3120001554489136</v>
      </c>
      <c r="W761">
        <v>1.3120001554489136</v>
      </c>
      <c r="X761">
        <v>1.3020000457763672</v>
      </c>
      <c r="Y761"/>
      <c r="Z761">
        <v>1.3120001554489136</v>
      </c>
      <c r="AA761">
        <v>1.3120001554489136</v>
      </c>
      <c r="AB761">
        <v>1.3120001554489136</v>
      </c>
      <c r="AC761">
        <v>1.3120001554489136</v>
      </c>
      <c r="AD761">
        <v>1.3120001554489136</v>
      </c>
      <c r="AE761">
        <v>1.3120001554489136</v>
      </c>
      <c r="AF761">
        <v>1.3120001554489136</v>
      </c>
      <c r="AG761">
        <v>1.3120001554489136</v>
      </c>
      <c r="AH761" s="97">
        <f t="shared" si="1386"/>
        <v>1.4799999999999982</v>
      </c>
      <c r="AI761" s="72">
        <f t="shared" ref="AI761" si="1442">STDEV(B761:AG761)</f>
        <v>3.0054044958625521E-3</v>
      </c>
      <c r="AJ761" s="72">
        <f t="shared" si="1381"/>
        <v>1.3065242961561636</v>
      </c>
      <c r="AK761" s="72">
        <f t="shared" ref="AK761" si="1443">AVERAGE(B761:AG761)</f>
        <v>1.3110324028999574</v>
      </c>
      <c r="AL761" s="72">
        <f t="shared" ref="AL761" si="1444">AK761+1.5*AI761</f>
        <v>1.3155405096437511</v>
      </c>
      <c r="AM761" s="72">
        <f>AK761-AK764</f>
        <v>3.8790633601526903E-2</v>
      </c>
      <c r="AP761" s="102">
        <f t="shared" ref="AP761" si="1445">AI761/AK761</f>
        <v>2.2923952826907281E-3</v>
      </c>
      <c r="AQ761" s="72">
        <f t="shared" ref="AQ761" si="1446">MAX(B761:AG763)-MIN(B761:AG763)</f>
        <v>1.0000109672546387E-2</v>
      </c>
    </row>
    <row r="762" spans="1:43">
      <c r="A762" s="14" t="str">
        <f>'data organization'!S763</f>
        <v>760:18:1.48:LO</v>
      </c>
      <c r="B762">
        <v>1.3120001554489136</v>
      </c>
      <c r="C762">
        <v>1.3120001554489136</v>
      </c>
      <c r="D762">
        <v>1.3120001554489136</v>
      </c>
      <c r="E762">
        <v>1.3120001554489136</v>
      </c>
      <c r="F762">
        <v>1.3120001554489136</v>
      </c>
      <c r="G762">
        <v>1.3120001554489136</v>
      </c>
      <c r="H762">
        <v>1.3120001554489136</v>
      </c>
      <c r="I762">
        <v>1.3120001554489136</v>
      </c>
      <c r="J762">
        <v>1.3120001554489136</v>
      </c>
      <c r="K762">
        <v>1.3120001554489136</v>
      </c>
      <c r="L762">
        <v>1.3120001554489136</v>
      </c>
      <c r="M762">
        <v>1.3120001554489136</v>
      </c>
      <c r="N762">
        <v>1.3120001554489136</v>
      </c>
      <c r="O762">
        <v>1.3120001554489136</v>
      </c>
      <c r="P762">
        <v>1.3120001554489136</v>
      </c>
      <c r="Q762">
        <v>1.3120001554489136</v>
      </c>
      <c r="R762">
        <v>1.3120001554489136</v>
      </c>
      <c r="S762">
        <v>1.3020000457763672</v>
      </c>
      <c r="T762">
        <v>1.3020000457763672</v>
      </c>
      <c r="U762">
        <v>1.3120001554489136</v>
      </c>
      <c r="V762">
        <v>1.3120001554489136</v>
      </c>
      <c r="W762">
        <v>1.3120001554489136</v>
      </c>
      <c r="X762">
        <v>1.3020000457763672</v>
      </c>
      <c r="Y762"/>
      <c r="Z762">
        <v>1.3120001554489136</v>
      </c>
      <c r="AA762">
        <v>1.3120001554489136</v>
      </c>
      <c r="AB762">
        <v>1.3120001554489136</v>
      </c>
      <c r="AC762">
        <v>1.3120001554489136</v>
      </c>
      <c r="AD762">
        <v>1.3120001554489136</v>
      </c>
      <c r="AE762">
        <v>1.3120001554489136</v>
      </c>
      <c r="AF762">
        <v>1.3120001554489136</v>
      </c>
      <c r="AG762">
        <v>1.3120001554489136</v>
      </c>
      <c r="AH762" s="97"/>
      <c r="AI762" s="72"/>
      <c r="AJ762" s="72"/>
      <c r="AK762" s="72"/>
      <c r="AL762" s="72"/>
      <c r="AM762" s="72"/>
      <c r="AP762" s="102"/>
      <c r="AQ762" s="72"/>
    </row>
    <row r="763" spans="1:43">
      <c r="A763" s="14" t="str">
        <f>'data organization'!S764</f>
        <v>761:18:1.48:HS</v>
      </c>
      <c r="B763">
        <v>1.3120001554489136</v>
      </c>
      <c r="C763">
        <v>1.3120001554489136</v>
      </c>
      <c r="D763">
        <v>1.3120001554489136</v>
      </c>
      <c r="E763">
        <v>1.3120001554489136</v>
      </c>
      <c r="F763">
        <v>1.3120001554489136</v>
      </c>
      <c r="G763">
        <v>1.3120001554489136</v>
      </c>
      <c r="H763">
        <v>1.3120001554489136</v>
      </c>
      <c r="I763">
        <v>1.3120001554489136</v>
      </c>
      <c r="J763">
        <v>1.3120001554489136</v>
      </c>
      <c r="K763">
        <v>1.3120001554489136</v>
      </c>
      <c r="L763">
        <v>1.3120001554489136</v>
      </c>
      <c r="M763">
        <v>1.3120001554489136</v>
      </c>
      <c r="N763">
        <v>1.3120001554489136</v>
      </c>
      <c r="O763">
        <v>1.3120001554489136</v>
      </c>
      <c r="P763">
        <v>1.3120001554489136</v>
      </c>
      <c r="Q763">
        <v>1.3120001554489136</v>
      </c>
      <c r="R763">
        <v>1.3120001554489136</v>
      </c>
      <c r="S763">
        <v>1.3020000457763672</v>
      </c>
      <c r="T763">
        <v>1.3020000457763672</v>
      </c>
      <c r="U763">
        <v>1.3120001554489136</v>
      </c>
      <c r="V763">
        <v>1.3120001554489136</v>
      </c>
      <c r="W763">
        <v>1.3120001554489136</v>
      </c>
      <c r="X763">
        <v>1.3020000457763672</v>
      </c>
      <c r="Y763"/>
      <c r="Z763">
        <v>1.3120001554489136</v>
      </c>
      <c r="AA763">
        <v>1.3120001554489136</v>
      </c>
      <c r="AB763">
        <v>1.3120001554489136</v>
      </c>
      <c r="AC763">
        <v>1.3120001554489136</v>
      </c>
      <c r="AD763">
        <v>1.3120001554489136</v>
      </c>
      <c r="AE763">
        <v>1.3120001554489136</v>
      </c>
      <c r="AF763">
        <v>1.3120001554489136</v>
      </c>
      <c r="AG763">
        <v>1.3120001554489136</v>
      </c>
      <c r="AH763" s="97"/>
      <c r="AI763" s="72"/>
      <c r="AJ763" s="72"/>
      <c r="AK763" s="72"/>
      <c r="AL763" s="72"/>
      <c r="AM763" s="72"/>
      <c r="AP763" s="102"/>
      <c r="AQ763" s="72"/>
    </row>
    <row r="764" spans="1:43">
      <c r="A764" s="14" t="str">
        <f>'data organization'!S765</f>
        <v>762:18:1.46:HI</v>
      </c>
      <c r="B764">
        <v>1.2719998359680176</v>
      </c>
      <c r="C764">
        <v>1.2719998359680176</v>
      </c>
      <c r="D764">
        <v>1.2719998359680176</v>
      </c>
      <c r="E764">
        <v>1.2719998359680176</v>
      </c>
      <c r="F764">
        <v>1.2719998359680176</v>
      </c>
      <c r="G764">
        <v>1.2719998359680176</v>
      </c>
      <c r="H764">
        <v>1.2719998359680176</v>
      </c>
      <c r="I764">
        <v>1.2719998359680176</v>
      </c>
      <c r="J764">
        <v>1.2719998359680176</v>
      </c>
      <c r="K764">
        <v>1.2719998359680176</v>
      </c>
      <c r="L764">
        <v>1.2719998359680176</v>
      </c>
      <c r="M764">
        <v>1.2719998359680176</v>
      </c>
      <c r="N764">
        <v>1.2719998359680176</v>
      </c>
      <c r="O764">
        <v>1.2719998359680176</v>
      </c>
      <c r="P764">
        <v>1.2719998359680176</v>
      </c>
      <c r="Q764">
        <v>1.2719998359680176</v>
      </c>
      <c r="R764">
        <v>1.2719998359680176</v>
      </c>
      <c r="S764">
        <v>1.2749998569488525</v>
      </c>
      <c r="T764">
        <v>1.2734997272491455</v>
      </c>
      <c r="U764">
        <v>1.2719998359680176</v>
      </c>
      <c r="V764">
        <v>1.2719998359680176</v>
      </c>
      <c r="W764">
        <v>1.2719998359680176</v>
      </c>
      <c r="X764">
        <v>1.2749998569488525</v>
      </c>
      <c r="Y764"/>
      <c r="Z764">
        <v>1.2719998359680176</v>
      </c>
      <c r="AA764">
        <v>1.2719998359680176</v>
      </c>
      <c r="AB764">
        <v>1.2719998359680176</v>
      </c>
      <c r="AC764">
        <v>1.2719998359680176</v>
      </c>
      <c r="AD764">
        <v>1.2719998359680176</v>
      </c>
      <c r="AE764">
        <v>1.2719998359680176</v>
      </c>
      <c r="AF764">
        <v>1.2719998359680176</v>
      </c>
      <c r="AG764">
        <v>1.2719998359680176</v>
      </c>
      <c r="AH764" s="97">
        <f t="shared" si="1386"/>
        <v>1.4599999999999982</v>
      </c>
      <c r="AI764" s="72">
        <f t="shared" ref="AI764" si="1447">STDEV(B764:AG764)</f>
        <v>7.8390989700771708E-4</v>
      </c>
      <c r="AJ764" s="72">
        <f t="shared" si="1381"/>
        <v>1.2710659044529189</v>
      </c>
      <c r="AK764" s="72">
        <f t="shared" ref="AK764" si="1448">AVERAGE(B764:AG764)</f>
        <v>1.2722417692984305</v>
      </c>
      <c r="AL764" s="72">
        <f t="shared" ref="AL764" si="1449">AK764+1.5*AI764</f>
        <v>1.273417634143942</v>
      </c>
      <c r="AM764" s="72">
        <f>AK764-AK767</f>
        <v>3.1419077227192505E-2</v>
      </c>
      <c r="AP764" s="102">
        <f t="shared" ref="AP764" si="1450">AI764/AK764</f>
        <v>6.1616425110771133E-4</v>
      </c>
      <c r="AQ764" s="72">
        <f t="shared" ref="AQ764" si="1451">MAX(B764:AG766)-MIN(B764:AG766)</f>
        <v>3.0000209808349609E-3</v>
      </c>
    </row>
    <row r="765" spans="1:43">
      <c r="A765" s="14" t="str">
        <f>'data organization'!S766</f>
        <v>763:18:1.46:LO</v>
      </c>
      <c r="B765">
        <v>1.2719998359680176</v>
      </c>
      <c r="C765">
        <v>1.2719998359680176</v>
      </c>
      <c r="D765">
        <v>1.2719998359680176</v>
      </c>
      <c r="E765">
        <v>1.2719998359680176</v>
      </c>
      <c r="F765">
        <v>1.2719998359680176</v>
      </c>
      <c r="G765">
        <v>1.2719998359680176</v>
      </c>
      <c r="H765">
        <v>1.2719998359680176</v>
      </c>
      <c r="I765">
        <v>1.2719998359680176</v>
      </c>
      <c r="J765">
        <v>1.2719998359680176</v>
      </c>
      <c r="K765">
        <v>1.2719998359680176</v>
      </c>
      <c r="L765">
        <v>1.2719998359680176</v>
      </c>
      <c r="M765">
        <v>1.2719998359680176</v>
      </c>
      <c r="N765">
        <v>1.2719998359680176</v>
      </c>
      <c r="O765">
        <v>1.2719998359680176</v>
      </c>
      <c r="P765">
        <v>1.2719998359680176</v>
      </c>
      <c r="Q765">
        <v>1.2719998359680176</v>
      </c>
      <c r="R765">
        <v>1.2719998359680176</v>
      </c>
      <c r="S765">
        <v>1.2749998569488525</v>
      </c>
      <c r="T765">
        <v>1.2734997272491455</v>
      </c>
      <c r="U765">
        <v>1.2719998359680176</v>
      </c>
      <c r="V765">
        <v>1.2719998359680176</v>
      </c>
      <c r="W765">
        <v>1.2719998359680176</v>
      </c>
      <c r="X765">
        <v>1.2749998569488525</v>
      </c>
      <c r="Y765"/>
      <c r="Z765">
        <v>1.2719998359680176</v>
      </c>
      <c r="AA765">
        <v>1.2719998359680176</v>
      </c>
      <c r="AB765">
        <v>1.2719998359680176</v>
      </c>
      <c r="AC765">
        <v>1.2719998359680176</v>
      </c>
      <c r="AD765">
        <v>1.2719998359680176</v>
      </c>
      <c r="AE765">
        <v>1.2719998359680176</v>
      </c>
      <c r="AF765">
        <v>1.2719998359680176</v>
      </c>
      <c r="AG765">
        <v>1.2719998359680176</v>
      </c>
      <c r="AH765" s="97"/>
      <c r="AI765" s="72"/>
      <c r="AJ765" s="72"/>
      <c r="AK765" s="72"/>
      <c r="AL765" s="72"/>
      <c r="AM765" s="72"/>
      <c r="AP765" s="102"/>
      <c r="AQ765" s="72"/>
    </row>
    <row r="766" spans="1:43">
      <c r="A766" s="14" t="str">
        <f>'data organization'!S767</f>
        <v>764:18:1.46:HS</v>
      </c>
      <c r="B766">
        <v>1.2719998359680176</v>
      </c>
      <c r="C766">
        <v>1.2719998359680176</v>
      </c>
      <c r="D766">
        <v>1.2719998359680176</v>
      </c>
      <c r="E766">
        <v>1.2719998359680176</v>
      </c>
      <c r="F766">
        <v>1.2719998359680176</v>
      </c>
      <c r="G766">
        <v>1.2719998359680176</v>
      </c>
      <c r="H766">
        <v>1.2719998359680176</v>
      </c>
      <c r="I766">
        <v>1.2719998359680176</v>
      </c>
      <c r="J766">
        <v>1.2719998359680176</v>
      </c>
      <c r="K766">
        <v>1.2719998359680176</v>
      </c>
      <c r="L766">
        <v>1.2719998359680176</v>
      </c>
      <c r="M766">
        <v>1.2719998359680176</v>
      </c>
      <c r="N766">
        <v>1.2719998359680176</v>
      </c>
      <c r="O766">
        <v>1.2719998359680176</v>
      </c>
      <c r="P766">
        <v>1.2719998359680176</v>
      </c>
      <c r="Q766">
        <v>1.2719998359680176</v>
      </c>
      <c r="R766">
        <v>1.2719998359680176</v>
      </c>
      <c r="S766">
        <v>1.2749998569488525</v>
      </c>
      <c r="T766">
        <v>1.2734997272491455</v>
      </c>
      <c r="U766">
        <v>1.2719998359680176</v>
      </c>
      <c r="V766">
        <v>1.2719998359680176</v>
      </c>
      <c r="W766">
        <v>1.2719998359680176</v>
      </c>
      <c r="X766">
        <v>1.2749998569488525</v>
      </c>
      <c r="Y766"/>
      <c r="Z766">
        <v>1.2719998359680176</v>
      </c>
      <c r="AA766">
        <v>1.2719998359680176</v>
      </c>
      <c r="AB766">
        <v>1.2719998359680176</v>
      </c>
      <c r="AC766">
        <v>1.2719998359680176</v>
      </c>
      <c r="AD766">
        <v>1.2719998359680176</v>
      </c>
      <c r="AE766">
        <v>1.2719998359680176</v>
      </c>
      <c r="AF766">
        <v>1.2719998359680176</v>
      </c>
      <c r="AG766">
        <v>1.2719998359680176</v>
      </c>
      <c r="AH766" s="97"/>
      <c r="AI766" s="72"/>
      <c r="AJ766" s="72"/>
      <c r="AK766" s="72"/>
      <c r="AL766" s="72"/>
      <c r="AM766" s="72"/>
      <c r="AP766" s="102"/>
      <c r="AQ766" s="72"/>
    </row>
    <row r="767" spans="1:43">
      <c r="A767" s="14" t="str">
        <f>'data organization'!S768</f>
        <v>765:18:1.44:HI</v>
      </c>
      <c r="B767">
        <v>1.2420001029968262</v>
      </c>
      <c r="C767">
        <v>1.2420001029968262</v>
      </c>
      <c r="D767">
        <v>1.2420001029968262</v>
      </c>
      <c r="E767">
        <v>1.2420001029968262</v>
      </c>
      <c r="F767">
        <v>1.2420001029968262</v>
      </c>
      <c r="G767">
        <v>1.2420001029968262</v>
      </c>
      <c r="H767">
        <v>1.2420001029968262</v>
      </c>
      <c r="I767">
        <v>1.2380002737045288</v>
      </c>
      <c r="J767">
        <v>1.2420001029968262</v>
      </c>
      <c r="K767">
        <v>1.2420001029968262</v>
      </c>
      <c r="L767">
        <v>1.2420001029968262</v>
      </c>
      <c r="M767">
        <v>1.2420001029968262</v>
      </c>
      <c r="N767">
        <v>1.2420001029968262</v>
      </c>
      <c r="O767">
        <v>1.2420001029968262</v>
      </c>
      <c r="P767">
        <v>1.2420001029968262</v>
      </c>
      <c r="Q767">
        <v>1.2420001029968262</v>
      </c>
      <c r="R767">
        <v>1.2420001029968262</v>
      </c>
      <c r="S767">
        <v>1.2320001125335693</v>
      </c>
      <c r="T767">
        <v>1.2320001125335693</v>
      </c>
      <c r="U767">
        <v>1.2395001649856567</v>
      </c>
      <c r="V767">
        <v>1.2420001029968262</v>
      </c>
      <c r="W767">
        <v>1.2420001029968262</v>
      </c>
      <c r="X767">
        <v>1.2320001125335693</v>
      </c>
      <c r="Y767"/>
      <c r="Z767">
        <v>1.2420001029968262</v>
      </c>
      <c r="AA767">
        <v>1.2420001029968262</v>
      </c>
      <c r="AB767">
        <v>1.2420001029968262</v>
      </c>
      <c r="AC767">
        <v>1.2420001029968262</v>
      </c>
      <c r="AD767">
        <v>1.2420001029968262</v>
      </c>
      <c r="AE767">
        <v>1.2420001029968262</v>
      </c>
      <c r="AF767">
        <v>1.2420001029968262</v>
      </c>
      <c r="AG767">
        <v>1.2420001029968262</v>
      </c>
      <c r="AH767" s="97">
        <f t="shared" si="1386"/>
        <v>1.4399999999999982</v>
      </c>
      <c r="AI767" s="72">
        <f t="shared" ref="AI767" si="1452">STDEV(B767:AG767)</f>
        <v>3.0510793778833799E-3</v>
      </c>
      <c r="AJ767" s="72">
        <f t="shared" si="1381"/>
        <v>1.2362460730044129</v>
      </c>
      <c r="AK767" s="72">
        <f t="shared" ref="AK767" si="1453">AVERAGE(B767:AG767)</f>
        <v>1.240822692071238</v>
      </c>
      <c r="AL767" s="72">
        <f t="shared" ref="AL767" si="1454">AK767+1.5*AI767</f>
        <v>1.245399311138063</v>
      </c>
      <c r="AM767" s="72">
        <f>AK767-AK770</f>
        <v>3.9338919424241725E-2</v>
      </c>
      <c r="AP767" s="102">
        <f t="shared" ref="AP767" si="1455">AI767/AK767</f>
        <v>2.4589164893417436E-3</v>
      </c>
      <c r="AQ767" s="72">
        <f t="shared" ref="AQ767" si="1456">MAX(B767:AG769)-MIN(B767:AG769)</f>
        <v>9.9999904632568359E-3</v>
      </c>
    </row>
    <row r="768" spans="1:43">
      <c r="A768" s="14" t="str">
        <f>'data organization'!S769</f>
        <v>766:18:1.44:LO</v>
      </c>
      <c r="B768">
        <v>1.2420001029968262</v>
      </c>
      <c r="C768">
        <v>1.2420001029968262</v>
      </c>
      <c r="D768">
        <v>1.2420001029968262</v>
      </c>
      <c r="E768">
        <v>1.2420001029968262</v>
      </c>
      <c r="F768">
        <v>1.2420001029968262</v>
      </c>
      <c r="G768">
        <v>1.2420001029968262</v>
      </c>
      <c r="H768">
        <v>1.2420001029968262</v>
      </c>
      <c r="I768">
        <v>1.2380002737045288</v>
      </c>
      <c r="J768">
        <v>1.2420001029968262</v>
      </c>
      <c r="K768">
        <v>1.2420001029968262</v>
      </c>
      <c r="L768">
        <v>1.2420001029968262</v>
      </c>
      <c r="M768">
        <v>1.2420001029968262</v>
      </c>
      <c r="N768">
        <v>1.2420001029968262</v>
      </c>
      <c r="O768">
        <v>1.2420001029968262</v>
      </c>
      <c r="P768">
        <v>1.2420001029968262</v>
      </c>
      <c r="Q768">
        <v>1.2420001029968262</v>
      </c>
      <c r="R768">
        <v>1.2420001029968262</v>
      </c>
      <c r="S768">
        <v>1.2320001125335693</v>
      </c>
      <c r="T768">
        <v>1.2320001125335693</v>
      </c>
      <c r="U768">
        <v>1.2395001649856567</v>
      </c>
      <c r="V768">
        <v>1.2420001029968262</v>
      </c>
      <c r="W768">
        <v>1.2420001029968262</v>
      </c>
      <c r="X768">
        <v>1.2320001125335693</v>
      </c>
      <c r="Y768"/>
      <c r="Z768">
        <v>1.2420001029968262</v>
      </c>
      <c r="AA768">
        <v>1.2420001029968262</v>
      </c>
      <c r="AB768">
        <v>1.2420001029968262</v>
      </c>
      <c r="AC768">
        <v>1.2420001029968262</v>
      </c>
      <c r="AD768">
        <v>1.2420001029968262</v>
      </c>
      <c r="AE768">
        <v>1.2420001029968262</v>
      </c>
      <c r="AF768">
        <v>1.2420001029968262</v>
      </c>
      <c r="AG768">
        <v>1.2420001029968262</v>
      </c>
      <c r="AH768" s="97"/>
      <c r="AI768" s="72"/>
      <c r="AJ768" s="72"/>
      <c r="AK768" s="72"/>
      <c r="AL768" s="72"/>
      <c r="AM768" s="72"/>
      <c r="AP768" s="102"/>
      <c r="AQ768" s="72"/>
    </row>
    <row r="769" spans="1:43">
      <c r="A769" s="14" t="str">
        <f>'data organization'!S770</f>
        <v>767:18:1.44:HS</v>
      </c>
      <c r="B769">
        <v>1.2420001029968262</v>
      </c>
      <c r="C769">
        <v>1.2420001029968262</v>
      </c>
      <c r="D769">
        <v>1.2420001029968262</v>
      </c>
      <c r="E769">
        <v>1.2420001029968262</v>
      </c>
      <c r="F769">
        <v>1.2420001029968262</v>
      </c>
      <c r="G769">
        <v>1.2420001029968262</v>
      </c>
      <c r="H769">
        <v>1.2420001029968262</v>
      </c>
      <c r="I769">
        <v>1.2380002737045288</v>
      </c>
      <c r="J769">
        <v>1.2420001029968262</v>
      </c>
      <c r="K769">
        <v>1.2420001029968262</v>
      </c>
      <c r="L769">
        <v>1.2420001029968262</v>
      </c>
      <c r="M769">
        <v>1.2420001029968262</v>
      </c>
      <c r="N769">
        <v>1.2420001029968262</v>
      </c>
      <c r="O769">
        <v>1.2420001029968262</v>
      </c>
      <c r="P769">
        <v>1.2420001029968262</v>
      </c>
      <c r="Q769">
        <v>1.2420001029968262</v>
      </c>
      <c r="R769">
        <v>1.2420001029968262</v>
      </c>
      <c r="S769">
        <v>1.2320001125335693</v>
      </c>
      <c r="T769">
        <v>1.2320001125335693</v>
      </c>
      <c r="U769">
        <v>1.2395001649856567</v>
      </c>
      <c r="V769">
        <v>1.2420001029968262</v>
      </c>
      <c r="W769">
        <v>1.2420001029968262</v>
      </c>
      <c r="X769">
        <v>1.2320001125335693</v>
      </c>
      <c r="Y769"/>
      <c r="Z769">
        <v>1.2420001029968262</v>
      </c>
      <c r="AA769">
        <v>1.2420001029968262</v>
      </c>
      <c r="AB769">
        <v>1.2420001029968262</v>
      </c>
      <c r="AC769">
        <v>1.2420001029968262</v>
      </c>
      <c r="AD769">
        <v>1.2420001029968262</v>
      </c>
      <c r="AE769">
        <v>1.2420001029968262</v>
      </c>
      <c r="AF769">
        <v>1.2420001029968262</v>
      </c>
      <c r="AG769">
        <v>1.2420001029968262</v>
      </c>
      <c r="AH769" s="97"/>
      <c r="AI769" s="72"/>
      <c r="AJ769" s="72"/>
      <c r="AK769" s="72"/>
      <c r="AL769" s="72"/>
      <c r="AM769" s="72"/>
      <c r="AP769" s="102"/>
      <c r="AQ769" s="72"/>
    </row>
    <row r="770" spans="1:43">
      <c r="A770" s="14" t="str">
        <f>'data organization'!S771</f>
        <v>768:18:1.42:HI</v>
      </c>
      <c r="B770">
        <v>1.2019999027252197</v>
      </c>
      <c r="C770">
        <v>1.2019999027252197</v>
      </c>
      <c r="D770">
        <v>1.2019999027252197</v>
      </c>
      <c r="E770">
        <v>1.2019999027252197</v>
      </c>
      <c r="F770">
        <v>1.2019999027252197</v>
      </c>
      <c r="G770">
        <v>1.2019999027252197</v>
      </c>
      <c r="H770">
        <v>1.2019999027252197</v>
      </c>
      <c r="I770">
        <v>1.2019999027252197</v>
      </c>
      <c r="J770">
        <v>1.2019999027252197</v>
      </c>
      <c r="K770">
        <v>1.2019999027252197</v>
      </c>
      <c r="L770">
        <v>1.2019999027252197</v>
      </c>
      <c r="M770">
        <v>1.2019999027252197</v>
      </c>
      <c r="N770">
        <v>1.2019999027252197</v>
      </c>
      <c r="O770">
        <v>1.2019999027252197</v>
      </c>
      <c r="P770">
        <v>1.2019999027252197</v>
      </c>
      <c r="Q770">
        <v>1.2019999027252197</v>
      </c>
      <c r="R770">
        <v>1.2019999027252197</v>
      </c>
      <c r="S770">
        <v>1.2019999027252197</v>
      </c>
      <c r="T770">
        <v>1.1959998607635498</v>
      </c>
      <c r="U770">
        <v>1.2019999027252197</v>
      </c>
      <c r="V770">
        <v>1.2019999027252197</v>
      </c>
      <c r="W770">
        <v>1.2019999027252197</v>
      </c>
      <c r="X770">
        <v>1.1919999122619629</v>
      </c>
      <c r="Y770"/>
      <c r="Z770">
        <v>1.2019999027252197</v>
      </c>
      <c r="AA770">
        <v>1.2019999027252197</v>
      </c>
      <c r="AB770">
        <v>1.2019999027252197</v>
      </c>
      <c r="AC770">
        <v>1.2019999027252197</v>
      </c>
      <c r="AD770">
        <v>1.2019999027252197</v>
      </c>
      <c r="AE770">
        <v>1.2019999027252197</v>
      </c>
      <c r="AF770">
        <v>1.2019999027252197</v>
      </c>
      <c r="AG770">
        <v>1.2019999027252197</v>
      </c>
      <c r="AH770" s="97">
        <f t="shared" si="1386"/>
        <v>1.4199999999999982</v>
      </c>
      <c r="AI770" s="72">
        <f t="shared" ref="AI770" si="1457">STDEV(B770:AG770)</f>
        <v>2.063510074444129E-3</v>
      </c>
      <c r="AJ770" s="72">
        <f t="shared" si="1381"/>
        <v>1.19838850753533</v>
      </c>
      <c r="AK770" s="72">
        <f t="shared" ref="AK770" si="1458">AVERAGE(B770:AG770)</f>
        <v>1.2014837726469962</v>
      </c>
      <c r="AL770" s="72">
        <f t="shared" ref="AL770" si="1459">AK770+1.5*AI770</f>
        <v>1.2045790377586625</v>
      </c>
      <c r="AM770" s="72">
        <f>AK770-AK773</f>
        <v>3.5177161616663843E-2</v>
      </c>
      <c r="AP770" s="102">
        <f t="shared" ref="AP770" si="1460">AI770/AK770</f>
        <v>1.7174681185231468E-3</v>
      </c>
      <c r="AQ770" s="72">
        <f t="shared" ref="AQ770" si="1461">MAX(B770:AG772)-MIN(B770:AG772)</f>
        <v>9.9999904632568359E-3</v>
      </c>
    </row>
    <row r="771" spans="1:43">
      <c r="A771" s="14" t="str">
        <f>'data organization'!S772</f>
        <v>769:18:1.42:LO</v>
      </c>
      <c r="B771">
        <v>1.2019999027252197</v>
      </c>
      <c r="C771">
        <v>1.2019999027252197</v>
      </c>
      <c r="D771">
        <v>1.2019999027252197</v>
      </c>
      <c r="E771">
        <v>1.2019999027252197</v>
      </c>
      <c r="F771">
        <v>1.2019999027252197</v>
      </c>
      <c r="G771">
        <v>1.2019999027252197</v>
      </c>
      <c r="H771">
        <v>1.2019999027252197</v>
      </c>
      <c r="I771">
        <v>1.2019999027252197</v>
      </c>
      <c r="J771">
        <v>1.2019999027252197</v>
      </c>
      <c r="K771">
        <v>1.2019999027252197</v>
      </c>
      <c r="L771">
        <v>1.2019999027252197</v>
      </c>
      <c r="M771">
        <v>1.2019999027252197</v>
      </c>
      <c r="N771">
        <v>1.2019999027252197</v>
      </c>
      <c r="O771">
        <v>1.2019999027252197</v>
      </c>
      <c r="P771">
        <v>1.2019999027252197</v>
      </c>
      <c r="Q771">
        <v>1.2019999027252197</v>
      </c>
      <c r="R771">
        <v>1.2019999027252197</v>
      </c>
      <c r="S771">
        <v>1.2019999027252197</v>
      </c>
      <c r="T771">
        <v>1.1959998607635498</v>
      </c>
      <c r="U771">
        <v>1.2019999027252197</v>
      </c>
      <c r="V771">
        <v>1.2019999027252197</v>
      </c>
      <c r="W771">
        <v>1.2019999027252197</v>
      </c>
      <c r="X771">
        <v>1.1919999122619629</v>
      </c>
      <c r="Y771"/>
      <c r="Z771">
        <v>1.2019999027252197</v>
      </c>
      <c r="AA771">
        <v>1.2019999027252197</v>
      </c>
      <c r="AB771">
        <v>1.2019999027252197</v>
      </c>
      <c r="AC771">
        <v>1.2019999027252197</v>
      </c>
      <c r="AD771">
        <v>1.2019999027252197</v>
      </c>
      <c r="AE771">
        <v>1.2019999027252197</v>
      </c>
      <c r="AF771">
        <v>1.2019999027252197</v>
      </c>
      <c r="AG771">
        <v>1.2019999027252197</v>
      </c>
      <c r="AH771" s="97"/>
      <c r="AI771" s="72"/>
      <c r="AJ771" s="72"/>
      <c r="AK771" s="72"/>
      <c r="AL771" s="72"/>
      <c r="AM771" s="72"/>
      <c r="AP771" s="102"/>
      <c r="AQ771" s="72"/>
    </row>
    <row r="772" spans="1:43">
      <c r="A772" s="14" t="str">
        <f>'data organization'!S773</f>
        <v>770:18:1.42:HS</v>
      </c>
      <c r="B772">
        <v>1.2019999027252197</v>
      </c>
      <c r="C772">
        <v>1.2019999027252197</v>
      </c>
      <c r="D772">
        <v>1.2019999027252197</v>
      </c>
      <c r="E772">
        <v>1.2019999027252197</v>
      </c>
      <c r="F772">
        <v>1.2019999027252197</v>
      </c>
      <c r="G772">
        <v>1.2019999027252197</v>
      </c>
      <c r="H772">
        <v>1.2019999027252197</v>
      </c>
      <c r="I772">
        <v>1.2019999027252197</v>
      </c>
      <c r="J772">
        <v>1.2019999027252197</v>
      </c>
      <c r="K772">
        <v>1.2019999027252197</v>
      </c>
      <c r="L772">
        <v>1.2019999027252197</v>
      </c>
      <c r="M772">
        <v>1.2019999027252197</v>
      </c>
      <c r="N772">
        <v>1.2019999027252197</v>
      </c>
      <c r="O772">
        <v>1.2019999027252197</v>
      </c>
      <c r="P772">
        <v>1.2019999027252197</v>
      </c>
      <c r="Q772">
        <v>1.2019999027252197</v>
      </c>
      <c r="R772">
        <v>1.2019999027252197</v>
      </c>
      <c r="S772">
        <v>1.2019999027252197</v>
      </c>
      <c r="T772">
        <v>1.1959998607635498</v>
      </c>
      <c r="U772">
        <v>1.2019999027252197</v>
      </c>
      <c r="V772">
        <v>1.2019999027252197</v>
      </c>
      <c r="W772">
        <v>1.2019999027252197</v>
      </c>
      <c r="X772">
        <v>1.1919999122619629</v>
      </c>
      <c r="Y772"/>
      <c r="Z772">
        <v>1.2019999027252197</v>
      </c>
      <c r="AA772">
        <v>1.2019999027252197</v>
      </c>
      <c r="AB772">
        <v>1.2019999027252197</v>
      </c>
      <c r="AC772">
        <v>1.2019999027252197</v>
      </c>
      <c r="AD772">
        <v>1.2019999027252197</v>
      </c>
      <c r="AE772">
        <v>1.2019999027252197</v>
      </c>
      <c r="AF772">
        <v>1.2019999027252197</v>
      </c>
      <c r="AG772">
        <v>1.2019999027252197</v>
      </c>
      <c r="AH772" s="97"/>
      <c r="AI772" s="72"/>
      <c r="AJ772" s="72"/>
      <c r="AK772" s="72"/>
      <c r="AL772" s="72"/>
      <c r="AM772" s="72"/>
      <c r="AP772" s="102"/>
      <c r="AQ772" s="72"/>
    </row>
    <row r="773" spans="1:43">
      <c r="A773" s="14" t="str">
        <f>'data organization'!S774</f>
        <v>771:18:1.4:HI</v>
      </c>
      <c r="B773">
        <v>1.1620000600814819</v>
      </c>
      <c r="C773">
        <v>1.1620000600814819</v>
      </c>
      <c r="D773">
        <v>1.1655001640319824</v>
      </c>
      <c r="E773">
        <v>1.1720002889633179</v>
      </c>
      <c r="F773">
        <v>1.1620000600814819</v>
      </c>
      <c r="G773">
        <v>1.1620000600814819</v>
      </c>
      <c r="H773">
        <v>1.1720002889633179</v>
      </c>
      <c r="I773">
        <v>1.1620000600814819</v>
      </c>
      <c r="J773">
        <v>1.1720002889633179</v>
      </c>
      <c r="K773">
        <v>1.1645001173019409</v>
      </c>
      <c r="L773">
        <v>1.1720002889633179</v>
      </c>
      <c r="M773">
        <v>1.1720002889633179</v>
      </c>
      <c r="N773">
        <v>1.1620000600814819</v>
      </c>
      <c r="O773">
        <v>1.1670001745223999</v>
      </c>
      <c r="P773">
        <v>1.1620000600814819</v>
      </c>
      <c r="Q773">
        <v>1.1620000600814819</v>
      </c>
      <c r="R773">
        <v>1.1620000600814819</v>
      </c>
      <c r="S773">
        <v>1.1640000343322754</v>
      </c>
      <c r="T773">
        <v>1.1620000600814819</v>
      </c>
      <c r="U773">
        <v>1.1620000600814819</v>
      </c>
      <c r="V773">
        <v>1.1695002317428589</v>
      </c>
      <c r="W773">
        <v>1.1690002679824829</v>
      </c>
      <c r="X773">
        <v>1.1635000705718994</v>
      </c>
      <c r="Y773"/>
      <c r="Z773">
        <v>1.1695002317428589</v>
      </c>
      <c r="AA773">
        <v>1.1715003252029419</v>
      </c>
      <c r="AB773">
        <v>1.1720002889633179</v>
      </c>
      <c r="AC773">
        <v>1.1720002889633179</v>
      </c>
      <c r="AD773">
        <v>1.1720002889633179</v>
      </c>
      <c r="AE773">
        <v>1.1695002317428589</v>
      </c>
      <c r="AF773">
        <v>1.1620000600814819</v>
      </c>
      <c r="AG773">
        <v>1.1620000600814819</v>
      </c>
      <c r="AH773" s="97">
        <f t="shared" si="1386"/>
        <v>1.3999999999999981</v>
      </c>
      <c r="AI773" s="72">
        <f t="shared" ref="AI773" si="1462">STDEV(B773:AG773)</f>
        <v>4.4078209572660423E-3</v>
      </c>
      <c r="AJ773" s="72">
        <f t="shared" si="1381"/>
        <v>1.1596948795944333</v>
      </c>
      <c r="AK773" s="72">
        <f t="shared" ref="AK773" si="1463">AVERAGE(B773:AG773)</f>
        <v>1.1663066110303324</v>
      </c>
      <c r="AL773" s="72">
        <f t="shared" ref="AL773" si="1464">AK773+1.5*AI773</f>
        <v>1.1729183424662315</v>
      </c>
      <c r="AM773" s="72">
        <f>AK773-AK776</f>
        <v>3.5226010507152905E-2</v>
      </c>
      <c r="AP773" s="102">
        <f t="shared" ref="AP773" si="1465">AI773/AK773</f>
        <v>3.7792986128854303E-3</v>
      </c>
      <c r="AQ773" s="72">
        <f t="shared" ref="AQ773" si="1466">MAX(B773:AG775)-MIN(B773:AG775)</f>
        <v>1.0000228881835937E-2</v>
      </c>
    </row>
    <row r="774" spans="1:43">
      <c r="A774" s="14" t="str">
        <f>'data organization'!S775</f>
        <v>772:18:1.4:LO</v>
      </c>
      <c r="B774">
        <v>1.1620000600814819</v>
      </c>
      <c r="C774">
        <v>1.1620000600814819</v>
      </c>
      <c r="D774">
        <v>1.1655001640319824</v>
      </c>
      <c r="E774">
        <v>1.1720002889633179</v>
      </c>
      <c r="F774">
        <v>1.1620000600814819</v>
      </c>
      <c r="G774">
        <v>1.1620000600814819</v>
      </c>
      <c r="H774">
        <v>1.1720002889633179</v>
      </c>
      <c r="I774">
        <v>1.1620000600814819</v>
      </c>
      <c r="J774">
        <v>1.1720002889633179</v>
      </c>
      <c r="K774">
        <v>1.1645001173019409</v>
      </c>
      <c r="L774">
        <v>1.1720002889633179</v>
      </c>
      <c r="M774">
        <v>1.1720002889633179</v>
      </c>
      <c r="N774">
        <v>1.1620000600814819</v>
      </c>
      <c r="O774">
        <v>1.1670001745223999</v>
      </c>
      <c r="P774">
        <v>1.1620000600814819</v>
      </c>
      <c r="Q774">
        <v>1.1620000600814819</v>
      </c>
      <c r="R774">
        <v>1.1620000600814819</v>
      </c>
      <c r="S774">
        <v>1.1640000343322754</v>
      </c>
      <c r="T774">
        <v>1.1620000600814819</v>
      </c>
      <c r="U774">
        <v>1.1620000600814819</v>
      </c>
      <c r="V774">
        <v>1.1695002317428589</v>
      </c>
      <c r="W774">
        <v>1.1690002679824829</v>
      </c>
      <c r="X774">
        <v>1.1635000705718994</v>
      </c>
      <c r="Y774"/>
      <c r="Z774">
        <v>1.1695002317428589</v>
      </c>
      <c r="AA774">
        <v>1.1715003252029419</v>
      </c>
      <c r="AB774">
        <v>1.1720002889633179</v>
      </c>
      <c r="AC774">
        <v>1.1720002889633179</v>
      </c>
      <c r="AD774">
        <v>1.1720002889633179</v>
      </c>
      <c r="AE774">
        <v>1.1695002317428589</v>
      </c>
      <c r="AF774">
        <v>1.1620000600814819</v>
      </c>
      <c r="AG774">
        <v>1.1620000600814819</v>
      </c>
      <c r="AH774" s="97"/>
      <c r="AI774" s="72"/>
      <c r="AJ774" s="72"/>
      <c r="AK774" s="72"/>
      <c r="AL774" s="72"/>
      <c r="AM774" s="72"/>
      <c r="AP774" s="102"/>
      <c r="AQ774" s="72"/>
    </row>
    <row r="775" spans="1:43">
      <c r="A775" s="14" t="str">
        <f>'data organization'!S776</f>
        <v>773:18:1.4:HS</v>
      </c>
      <c r="B775">
        <v>1.1620000600814819</v>
      </c>
      <c r="C775">
        <v>1.1620000600814819</v>
      </c>
      <c r="D775">
        <v>1.1655001640319824</v>
      </c>
      <c r="E775">
        <v>1.1720002889633179</v>
      </c>
      <c r="F775">
        <v>1.1620000600814819</v>
      </c>
      <c r="G775">
        <v>1.1620000600814819</v>
      </c>
      <c r="H775">
        <v>1.1720002889633179</v>
      </c>
      <c r="I775">
        <v>1.1620000600814819</v>
      </c>
      <c r="J775">
        <v>1.1720002889633179</v>
      </c>
      <c r="K775">
        <v>1.1645001173019409</v>
      </c>
      <c r="L775">
        <v>1.1720002889633179</v>
      </c>
      <c r="M775">
        <v>1.1720002889633179</v>
      </c>
      <c r="N775">
        <v>1.1620000600814819</v>
      </c>
      <c r="O775">
        <v>1.1670001745223999</v>
      </c>
      <c r="P775">
        <v>1.1620000600814819</v>
      </c>
      <c r="Q775">
        <v>1.1620000600814819</v>
      </c>
      <c r="R775">
        <v>1.1620000600814819</v>
      </c>
      <c r="S775">
        <v>1.1640000343322754</v>
      </c>
      <c r="T775">
        <v>1.1620000600814819</v>
      </c>
      <c r="U775">
        <v>1.1620000600814819</v>
      </c>
      <c r="V775">
        <v>1.1695002317428589</v>
      </c>
      <c r="W775">
        <v>1.1690002679824829</v>
      </c>
      <c r="X775">
        <v>1.1635000705718994</v>
      </c>
      <c r="Y775"/>
      <c r="Z775">
        <v>1.1695002317428589</v>
      </c>
      <c r="AA775">
        <v>1.1715003252029419</v>
      </c>
      <c r="AB775">
        <v>1.1720002889633179</v>
      </c>
      <c r="AC775">
        <v>1.1720002889633179</v>
      </c>
      <c r="AD775">
        <v>1.1720002889633179</v>
      </c>
      <c r="AE775">
        <v>1.1695002317428589</v>
      </c>
      <c r="AF775">
        <v>1.1620000600814819</v>
      </c>
      <c r="AG775">
        <v>1.1620000600814819</v>
      </c>
      <c r="AH775" s="97"/>
      <c r="AI775" s="72"/>
      <c r="AJ775" s="72"/>
      <c r="AK775" s="72"/>
      <c r="AL775" s="72"/>
      <c r="AM775" s="72"/>
      <c r="AP775" s="102"/>
      <c r="AQ775" s="72"/>
    </row>
    <row r="776" spans="1:43">
      <c r="A776" s="14" t="str">
        <f>'data organization'!S777</f>
        <v>774:18:1.38:HI</v>
      </c>
      <c r="B776">
        <v>1.1319999694824219</v>
      </c>
      <c r="C776">
        <v>1.1319999694824219</v>
      </c>
      <c r="D776">
        <v>1.1319999694824219</v>
      </c>
      <c r="E776">
        <v>1.1319999694824219</v>
      </c>
      <c r="F776">
        <v>1.1319999694824219</v>
      </c>
      <c r="G776">
        <v>1.1319999694824219</v>
      </c>
      <c r="H776">
        <v>1.1319999694824219</v>
      </c>
      <c r="I776">
        <v>1.1319999694824219</v>
      </c>
      <c r="J776">
        <v>1.1319999694824219</v>
      </c>
      <c r="K776">
        <v>1.1319999694824219</v>
      </c>
      <c r="L776">
        <v>1.1319999694824219</v>
      </c>
      <c r="M776">
        <v>1.1319999694824219</v>
      </c>
      <c r="N776">
        <v>1.1319999694824219</v>
      </c>
      <c r="O776">
        <v>1.1319999694824219</v>
      </c>
      <c r="P776">
        <v>1.1319999694824219</v>
      </c>
      <c r="Q776">
        <v>1.1319999694824219</v>
      </c>
      <c r="R776">
        <v>1.1319999694824219</v>
      </c>
      <c r="S776">
        <v>1.1219998598098755</v>
      </c>
      <c r="T776">
        <v>1.1234997510910034</v>
      </c>
      <c r="U776">
        <v>1.1319999694824219</v>
      </c>
      <c r="V776">
        <v>1.1319999694824219</v>
      </c>
      <c r="W776">
        <v>1.1319999694824219</v>
      </c>
      <c r="X776">
        <v>1.1219998598098755</v>
      </c>
      <c r="Y776"/>
      <c r="Z776">
        <v>1.1319999694824219</v>
      </c>
      <c r="AA776">
        <v>1.1319999694824219</v>
      </c>
      <c r="AB776">
        <v>1.1319999694824219</v>
      </c>
      <c r="AC776">
        <v>1.1319999694824219</v>
      </c>
      <c r="AD776">
        <v>1.1319999694824219</v>
      </c>
      <c r="AE776">
        <v>1.1319999694824219</v>
      </c>
      <c r="AF776">
        <v>1.1319999694824219</v>
      </c>
      <c r="AG776">
        <v>1.1319999694824219</v>
      </c>
      <c r="AH776" s="97">
        <f t="shared" si="1386"/>
        <v>1.3799999999999981</v>
      </c>
      <c r="AI776" s="72">
        <f t="shared" ref="AI776" si="1467">STDEV(B776:AG776)</f>
        <v>2.8638882767312111E-3</v>
      </c>
      <c r="AJ776" s="72">
        <f t="shared" si="1381"/>
        <v>1.1267847681080827</v>
      </c>
      <c r="AK776" s="72">
        <f t="shared" ref="AK776" si="1468">AVERAGE(B776:AG776)</f>
        <v>1.1310806005231795</v>
      </c>
      <c r="AL776" s="72">
        <f t="shared" ref="AL776" si="1469">AK776+1.5*AI776</f>
        <v>1.1353764329382763</v>
      </c>
      <c r="AM776" s="72">
        <f>AK776-AK779</f>
        <v>3.9854995666011694E-2</v>
      </c>
      <c r="AP776" s="102">
        <f t="shared" ref="AP776" si="1470">AI776/AK776</f>
        <v>2.5319931005858684E-3</v>
      </c>
      <c r="AQ776" s="72">
        <f t="shared" ref="AQ776" si="1471">MAX(B776:AG778)-MIN(B776:AG778)</f>
        <v>1.0000109672546387E-2</v>
      </c>
    </row>
    <row r="777" spans="1:43">
      <c r="A777" s="14" t="str">
        <f>'data organization'!S778</f>
        <v>775:18:1.38:LO</v>
      </c>
      <c r="B777">
        <v>1.1319999694824219</v>
      </c>
      <c r="C777">
        <v>1.1319999694824219</v>
      </c>
      <c r="D777">
        <v>1.1319999694824219</v>
      </c>
      <c r="E777">
        <v>1.1319999694824219</v>
      </c>
      <c r="F777">
        <v>1.1319999694824219</v>
      </c>
      <c r="G777">
        <v>1.1319999694824219</v>
      </c>
      <c r="H777">
        <v>1.1319999694824219</v>
      </c>
      <c r="I777">
        <v>1.1319999694824219</v>
      </c>
      <c r="J777">
        <v>1.1319999694824219</v>
      </c>
      <c r="K777">
        <v>1.1319999694824219</v>
      </c>
      <c r="L777">
        <v>1.1319999694824219</v>
      </c>
      <c r="M777">
        <v>1.1319999694824219</v>
      </c>
      <c r="N777">
        <v>1.1319999694824219</v>
      </c>
      <c r="O777">
        <v>1.1319999694824219</v>
      </c>
      <c r="P777">
        <v>1.1319999694824219</v>
      </c>
      <c r="Q777">
        <v>1.1319999694824219</v>
      </c>
      <c r="R777">
        <v>1.1319999694824219</v>
      </c>
      <c r="S777">
        <v>1.1219998598098755</v>
      </c>
      <c r="T777">
        <v>1.1234997510910034</v>
      </c>
      <c r="U777">
        <v>1.1319999694824219</v>
      </c>
      <c r="V777">
        <v>1.1319999694824219</v>
      </c>
      <c r="W777">
        <v>1.1319999694824219</v>
      </c>
      <c r="X777">
        <v>1.1219998598098755</v>
      </c>
      <c r="Y777"/>
      <c r="Z777">
        <v>1.1319999694824219</v>
      </c>
      <c r="AA777">
        <v>1.1319999694824219</v>
      </c>
      <c r="AB777">
        <v>1.1319999694824219</v>
      </c>
      <c r="AC777">
        <v>1.1319999694824219</v>
      </c>
      <c r="AD777">
        <v>1.1319999694824219</v>
      </c>
      <c r="AE777">
        <v>1.1319999694824219</v>
      </c>
      <c r="AF777">
        <v>1.1319999694824219</v>
      </c>
      <c r="AG777">
        <v>1.1319999694824219</v>
      </c>
      <c r="AH777" s="97"/>
      <c r="AI777" s="72"/>
      <c r="AJ777" s="72"/>
      <c r="AK777" s="72"/>
      <c r="AL777" s="72"/>
      <c r="AM777" s="72"/>
      <c r="AP777" s="102"/>
      <c r="AQ777" s="72"/>
    </row>
    <row r="778" spans="1:43">
      <c r="A778" s="14" t="str">
        <f>'data organization'!S779</f>
        <v>776:18:1.38:HS</v>
      </c>
      <c r="B778">
        <v>1.1319999694824219</v>
      </c>
      <c r="C778">
        <v>1.1319999694824219</v>
      </c>
      <c r="D778">
        <v>1.1319999694824219</v>
      </c>
      <c r="E778">
        <v>1.1319999694824219</v>
      </c>
      <c r="F778">
        <v>1.1319999694824219</v>
      </c>
      <c r="G778">
        <v>1.1319999694824219</v>
      </c>
      <c r="H778">
        <v>1.1319999694824219</v>
      </c>
      <c r="I778">
        <v>1.1319999694824219</v>
      </c>
      <c r="J778">
        <v>1.1319999694824219</v>
      </c>
      <c r="K778">
        <v>1.1319999694824219</v>
      </c>
      <c r="L778">
        <v>1.1319999694824219</v>
      </c>
      <c r="M778">
        <v>1.1319999694824219</v>
      </c>
      <c r="N778">
        <v>1.1319999694824219</v>
      </c>
      <c r="O778">
        <v>1.1319999694824219</v>
      </c>
      <c r="P778">
        <v>1.1319999694824219</v>
      </c>
      <c r="Q778">
        <v>1.1319999694824219</v>
      </c>
      <c r="R778">
        <v>1.1319999694824219</v>
      </c>
      <c r="S778">
        <v>1.1219998598098755</v>
      </c>
      <c r="T778">
        <v>1.1234997510910034</v>
      </c>
      <c r="U778">
        <v>1.1319999694824219</v>
      </c>
      <c r="V778">
        <v>1.1319999694824219</v>
      </c>
      <c r="W778">
        <v>1.1319999694824219</v>
      </c>
      <c r="X778">
        <v>1.1219998598098755</v>
      </c>
      <c r="Y778"/>
      <c r="Z778">
        <v>1.1319999694824219</v>
      </c>
      <c r="AA778">
        <v>1.1319999694824219</v>
      </c>
      <c r="AB778">
        <v>1.1319999694824219</v>
      </c>
      <c r="AC778">
        <v>1.1319999694824219</v>
      </c>
      <c r="AD778">
        <v>1.1319999694824219</v>
      </c>
      <c r="AE778">
        <v>1.1319999694824219</v>
      </c>
      <c r="AF778">
        <v>1.1319999694824219</v>
      </c>
      <c r="AG778">
        <v>1.1319999694824219</v>
      </c>
      <c r="AH778" s="97"/>
      <c r="AI778" s="72"/>
      <c r="AJ778" s="72"/>
      <c r="AK778" s="72"/>
      <c r="AL778" s="72"/>
      <c r="AM778" s="72"/>
      <c r="AP778" s="102"/>
      <c r="AQ778" s="72"/>
    </row>
    <row r="779" spans="1:43">
      <c r="A779" s="14" t="str">
        <f>'data organization'!S780</f>
        <v>777:18:1.36:HI</v>
      </c>
      <c r="B779">
        <v>1.0919997692108154</v>
      </c>
      <c r="C779">
        <v>1.0919997692108154</v>
      </c>
      <c r="D779">
        <v>1.0919997692108154</v>
      </c>
      <c r="E779">
        <v>1.0919997692108154</v>
      </c>
      <c r="F779">
        <v>1.0919997692108154</v>
      </c>
      <c r="G779">
        <v>1.0919997692108154</v>
      </c>
      <c r="H779">
        <v>1.0919997692108154</v>
      </c>
      <c r="I779">
        <v>1.0919997692108154</v>
      </c>
      <c r="J779">
        <v>1.0919997692108154</v>
      </c>
      <c r="K779">
        <v>1.0919997692108154</v>
      </c>
      <c r="L779">
        <v>1.0919997692108154</v>
      </c>
      <c r="M779">
        <v>1.0919997692108154</v>
      </c>
      <c r="N779">
        <v>1.0919997692108154</v>
      </c>
      <c r="O779">
        <v>1.0919997692108154</v>
      </c>
      <c r="P779">
        <v>1.0919997692108154</v>
      </c>
      <c r="Q779">
        <v>1.0919997692108154</v>
      </c>
      <c r="R779">
        <v>1.0919997692108154</v>
      </c>
      <c r="S779">
        <v>1.0840001106262207</v>
      </c>
      <c r="T779">
        <v>1.0820000171661377</v>
      </c>
      <c r="U779">
        <v>1.0919997692108154</v>
      </c>
      <c r="V779">
        <v>1.0919997692108154</v>
      </c>
      <c r="W779">
        <v>1.0919997692108154</v>
      </c>
      <c r="X779">
        <v>1.0860000848770142</v>
      </c>
      <c r="Y779"/>
      <c r="Z779">
        <v>1.0919997692108154</v>
      </c>
      <c r="AA779">
        <v>1.0919997692108154</v>
      </c>
      <c r="AB779">
        <v>1.0919997692108154</v>
      </c>
      <c r="AC779">
        <v>1.0919997692108154</v>
      </c>
      <c r="AD779">
        <v>1.0919997692108154</v>
      </c>
      <c r="AE779">
        <v>1.0919997692108154</v>
      </c>
      <c r="AF779">
        <v>1.0919997692108154</v>
      </c>
      <c r="AG779">
        <v>1.0919997692108154</v>
      </c>
      <c r="AH779" s="97">
        <f t="shared" si="1386"/>
        <v>1.3599999999999981</v>
      </c>
      <c r="AI779" s="72">
        <f t="shared" ref="AI779" si="1472">STDEV(B779:AG779)</f>
        <v>2.4590414574935707E-3</v>
      </c>
      <c r="AJ779" s="72">
        <f t="shared" si="1381"/>
        <v>1.0875370426709274</v>
      </c>
      <c r="AK779" s="72">
        <f t="shared" ref="AK779" si="1473">AVERAGE(B779:AG779)</f>
        <v>1.0912256048571678</v>
      </c>
      <c r="AL779" s="72">
        <f t="shared" ref="AL779" si="1474">AK779+1.5*AI779</f>
        <v>1.0949141670434082</v>
      </c>
      <c r="AM779" s="72">
        <f>AK779-AK782</f>
        <v>3.9548143263786084E-2</v>
      </c>
      <c r="AP779" s="102">
        <f t="shared" ref="AP779" si="1475">AI779/AK779</f>
        <v>2.2534675199593016E-3</v>
      </c>
      <c r="AQ779" s="72">
        <f t="shared" ref="AQ779" si="1476">MAX(B779:AG781)-MIN(B779:AG781)</f>
        <v>9.9997520446777344E-3</v>
      </c>
    </row>
    <row r="780" spans="1:43">
      <c r="A780" s="14" t="str">
        <f>'data organization'!S781</f>
        <v>778:18:1.36:LO</v>
      </c>
      <c r="B780">
        <v>1.0919997692108154</v>
      </c>
      <c r="C780">
        <v>1.0919997692108154</v>
      </c>
      <c r="D780">
        <v>1.0919997692108154</v>
      </c>
      <c r="E780">
        <v>1.0919997692108154</v>
      </c>
      <c r="F780">
        <v>1.0919997692108154</v>
      </c>
      <c r="G780">
        <v>1.0919997692108154</v>
      </c>
      <c r="H780">
        <v>1.0919997692108154</v>
      </c>
      <c r="I780">
        <v>1.0919997692108154</v>
      </c>
      <c r="J780">
        <v>1.0919997692108154</v>
      </c>
      <c r="K780">
        <v>1.0919997692108154</v>
      </c>
      <c r="L780">
        <v>1.0919997692108154</v>
      </c>
      <c r="M780">
        <v>1.0919997692108154</v>
      </c>
      <c r="N780">
        <v>1.0919997692108154</v>
      </c>
      <c r="O780">
        <v>1.0919997692108154</v>
      </c>
      <c r="P780">
        <v>1.0919997692108154</v>
      </c>
      <c r="Q780">
        <v>1.0919997692108154</v>
      </c>
      <c r="R780">
        <v>1.0919997692108154</v>
      </c>
      <c r="S780">
        <v>1.0840001106262207</v>
      </c>
      <c r="T780">
        <v>1.0820000171661377</v>
      </c>
      <c r="U780">
        <v>1.0919997692108154</v>
      </c>
      <c r="V780">
        <v>1.0919997692108154</v>
      </c>
      <c r="W780">
        <v>1.0919997692108154</v>
      </c>
      <c r="X780">
        <v>1.0860000848770142</v>
      </c>
      <c r="Y780"/>
      <c r="Z780">
        <v>1.0919997692108154</v>
      </c>
      <c r="AA780">
        <v>1.0919997692108154</v>
      </c>
      <c r="AB780">
        <v>1.0919997692108154</v>
      </c>
      <c r="AC780">
        <v>1.0919997692108154</v>
      </c>
      <c r="AD780">
        <v>1.0919997692108154</v>
      </c>
      <c r="AE780">
        <v>1.0919997692108154</v>
      </c>
      <c r="AF780">
        <v>1.0919997692108154</v>
      </c>
      <c r="AG780">
        <v>1.0919997692108154</v>
      </c>
      <c r="AH780" s="97"/>
      <c r="AI780" s="72"/>
      <c r="AJ780" s="72"/>
      <c r="AK780" s="72"/>
      <c r="AL780" s="72"/>
      <c r="AM780" s="72"/>
      <c r="AP780" s="102"/>
      <c r="AQ780" s="72"/>
    </row>
    <row r="781" spans="1:43">
      <c r="A781" s="14" t="str">
        <f>'data organization'!S782</f>
        <v>779:18:1.36:HS</v>
      </c>
      <c r="B781">
        <v>1.0919997692108154</v>
      </c>
      <c r="C781">
        <v>1.0919997692108154</v>
      </c>
      <c r="D781">
        <v>1.0919997692108154</v>
      </c>
      <c r="E781">
        <v>1.0919997692108154</v>
      </c>
      <c r="F781">
        <v>1.0919997692108154</v>
      </c>
      <c r="G781">
        <v>1.0919997692108154</v>
      </c>
      <c r="H781">
        <v>1.0919997692108154</v>
      </c>
      <c r="I781">
        <v>1.0919997692108154</v>
      </c>
      <c r="J781">
        <v>1.0919997692108154</v>
      </c>
      <c r="K781">
        <v>1.0919997692108154</v>
      </c>
      <c r="L781">
        <v>1.0919997692108154</v>
      </c>
      <c r="M781">
        <v>1.0919997692108154</v>
      </c>
      <c r="N781">
        <v>1.0919997692108154</v>
      </c>
      <c r="O781">
        <v>1.0919997692108154</v>
      </c>
      <c r="P781">
        <v>1.0919997692108154</v>
      </c>
      <c r="Q781">
        <v>1.0919997692108154</v>
      </c>
      <c r="R781">
        <v>1.0919997692108154</v>
      </c>
      <c r="S781">
        <v>1.0840001106262207</v>
      </c>
      <c r="T781">
        <v>1.0820000171661377</v>
      </c>
      <c r="U781">
        <v>1.0919997692108154</v>
      </c>
      <c r="V781">
        <v>1.0919997692108154</v>
      </c>
      <c r="W781">
        <v>1.0919997692108154</v>
      </c>
      <c r="X781">
        <v>1.0860000848770142</v>
      </c>
      <c r="Y781"/>
      <c r="Z781">
        <v>1.0919997692108154</v>
      </c>
      <c r="AA781">
        <v>1.0919997692108154</v>
      </c>
      <c r="AB781">
        <v>1.0919997692108154</v>
      </c>
      <c r="AC781">
        <v>1.0919997692108154</v>
      </c>
      <c r="AD781">
        <v>1.0919997692108154</v>
      </c>
      <c r="AE781">
        <v>1.0919997692108154</v>
      </c>
      <c r="AF781">
        <v>1.0919997692108154</v>
      </c>
      <c r="AG781">
        <v>1.0919997692108154</v>
      </c>
      <c r="AH781" s="97"/>
      <c r="AI781" s="72"/>
      <c r="AJ781" s="72"/>
      <c r="AK781" s="72"/>
      <c r="AL781" s="72"/>
      <c r="AM781" s="72"/>
      <c r="AP781" s="102"/>
      <c r="AQ781" s="72"/>
    </row>
    <row r="782" spans="1:43">
      <c r="A782" s="14" t="str">
        <f>'data organization'!S783</f>
        <v>780:18:1.34:HI</v>
      </c>
      <c r="B782">
        <v>1.0520000457763672</v>
      </c>
      <c r="C782">
        <v>1.0520000457763672</v>
      </c>
      <c r="D782">
        <v>1.0520000457763672</v>
      </c>
      <c r="E782">
        <v>1.0520000457763672</v>
      </c>
      <c r="F782">
        <v>1.0520000457763672</v>
      </c>
      <c r="G782">
        <v>1.0520000457763672</v>
      </c>
      <c r="H782">
        <v>1.0520000457763672</v>
      </c>
      <c r="I782">
        <v>1.0520000457763672</v>
      </c>
      <c r="J782">
        <v>1.0520000457763672</v>
      </c>
      <c r="K782">
        <v>1.0520000457763672</v>
      </c>
      <c r="L782">
        <v>1.0520000457763672</v>
      </c>
      <c r="M782">
        <v>1.0520000457763672</v>
      </c>
      <c r="N782">
        <v>1.0520000457763672</v>
      </c>
      <c r="O782">
        <v>1.0520000457763672</v>
      </c>
      <c r="P782">
        <v>1.0520000457763672</v>
      </c>
      <c r="Q782">
        <v>1.0520000457763672</v>
      </c>
      <c r="R782">
        <v>1.0520000457763672</v>
      </c>
      <c r="S782">
        <v>1.0520000457763672</v>
      </c>
      <c r="T782">
        <v>1.0520000457763672</v>
      </c>
      <c r="U782">
        <v>1.0520000457763672</v>
      </c>
      <c r="V782">
        <v>1.0520000457763672</v>
      </c>
      <c r="W782">
        <v>1.0520000457763672</v>
      </c>
      <c r="X782">
        <v>1.0419999361038208</v>
      </c>
      <c r="Y782"/>
      <c r="Z782">
        <v>1.0520000457763672</v>
      </c>
      <c r="AA782">
        <v>1.0520000457763672</v>
      </c>
      <c r="AB782">
        <v>1.0520000457763672</v>
      </c>
      <c r="AC782">
        <v>1.0520000457763672</v>
      </c>
      <c r="AD782">
        <v>1.0520000457763672</v>
      </c>
      <c r="AE782">
        <v>1.0520000457763672</v>
      </c>
      <c r="AF782">
        <v>1.0520000457763672</v>
      </c>
      <c r="AG782">
        <v>1.0520000457763672</v>
      </c>
      <c r="AH782" s="97">
        <f t="shared" si="1386"/>
        <v>1.3399999999999981</v>
      </c>
      <c r="AI782" s="72">
        <f t="shared" ref="AI782" si="1477">STDEV(B782:AG782)</f>
        <v>1.7960727180385669E-3</v>
      </c>
      <c r="AJ782" s="72">
        <f t="shared" si="1381"/>
        <v>1.0489833525163239</v>
      </c>
      <c r="AK782" s="72">
        <f t="shared" ref="AK782" si="1478">AVERAGE(B782:AG782)</f>
        <v>1.0516774615933817</v>
      </c>
      <c r="AL782" s="72">
        <f t="shared" ref="AL782" si="1479">AK782+1.5*AI782</f>
        <v>1.0543715706704395</v>
      </c>
      <c r="AM782" s="72">
        <f>AK782-AK785</f>
        <v>3.8871142172044237E-2</v>
      </c>
      <c r="AP782" s="102">
        <f t="shared" ref="AP782" si="1480">AI782/AK782</f>
        <v>1.7078170671427743E-3</v>
      </c>
      <c r="AQ782" s="72">
        <f t="shared" ref="AQ782" si="1481">MAX(B782:AG784)-MIN(B782:AG784)</f>
        <v>1.0000109672546387E-2</v>
      </c>
    </row>
    <row r="783" spans="1:43">
      <c r="A783" s="14" t="str">
        <f>'data organization'!S784</f>
        <v>781:18:1.34:LO</v>
      </c>
      <c r="B783">
        <v>1.0520000457763672</v>
      </c>
      <c r="C783">
        <v>1.0520000457763672</v>
      </c>
      <c r="D783">
        <v>1.0520000457763672</v>
      </c>
      <c r="E783">
        <v>1.0520000457763672</v>
      </c>
      <c r="F783">
        <v>1.0520000457763672</v>
      </c>
      <c r="G783">
        <v>1.0520000457763672</v>
      </c>
      <c r="H783">
        <v>1.0520000457763672</v>
      </c>
      <c r="I783">
        <v>1.0520000457763672</v>
      </c>
      <c r="J783">
        <v>1.0520000457763672</v>
      </c>
      <c r="K783">
        <v>1.0520000457763672</v>
      </c>
      <c r="L783">
        <v>1.0520000457763672</v>
      </c>
      <c r="M783">
        <v>1.0520000457763672</v>
      </c>
      <c r="N783">
        <v>1.0520000457763672</v>
      </c>
      <c r="O783">
        <v>1.0520000457763672</v>
      </c>
      <c r="P783">
        <v>1.0520000457763672</v>
      </c>
      <c r="Q783">
        <v>1.0520000457763672</v>
      </c>
      <c r="R783">
        <v>1.0520000457763672</v>
      </c>
      <c r="S783">
        <v>1.0520000457763672</v>
      </c>
      <c r="T783">
        <v>1.0520000457763672</v>
      </c>
      <c r="U783">
        <v>1.0520000457763672</v>
      </c>
      <c r="V783">
        <v>1.0520000457763672</v>
      </c>
      <c r="W783">
        <v>1.0520000457763672</v>
      </c>
      <c r="X783">
        <v>1.0419999361038208</v>
      </c>
      <c r="Y783"/>
      <c r="Z783">
        <v>1.0520000457763672</v>
      </c>
      <c r="AA783">
        <v>1.0520000457763672</v>
      </c>
      <c r="AB783">
        <v>1.0520000457763672</v>
      </c>
      <c r="AC783">
        <v>1.0520000457763672</v>
      </c>
      <c r="AD783">
        <v>1.0520000457763672</v>
      </c>
      <c r="AE783">
        <v>1.0520000457763672</v>
      </c>
      <c r="AF783">
        <v>1.0520000457763672</v>
      </c>
      <c r="AG783">
        <v>1.0520000457763672</v>
      </c>
      <c r="AH783" s="97"/>
      <c r="AI783" s="72"/>
      <c r="AJ783" s="72"/>
      <c r="AK783" s="72"/>
      <c r="AL783" s="72"/>
      <c r="AM783" s="72"/>
      <c r="AP783" s="102"/>
      <c r="AQ783" s="72"/>
    </row>
    <row r="784" spans="1:43">
      <c r="A784" s="14" t="str">
        <f>'data organization'!S785</f>
        <v>782:18:1.34:HS</v>
      </c>
      <c r="B784">
        <v>1.0520000457763672</v>
      </c>
      <c r="C784">
        <v>1.0520000457763672</v>
      </c>
      <c r="D784">
        <v>1.0520000457763672</v>
      </c>
      <c r="E784">
        <v>1.0520000457763672</v>
      </c>
      <c r="F784">
        <v>1.0520000457763672</v>
      </c>
      <c r="G784">
        <v>1.0520000457763672</v>
      </c>
      <c r="H784">
        <v>1.0520000457763672</v>
      </c>
      <c r="I784">
        <v>1.0520000457763672</v>
      </c>
      <c r="J784">
        <v>1.0520000457763672</v>
      </c>
      <c r="K784">
        <v>1.0520000457763672</v>
      </c>
      <c r="L784">
        <v>1.0520000457763672</v>
      </c>
      <c r="M784">
        <v>1.0520000457763672</v>
      </c>
      <c r="N784">
        <v>1.0520000457763672</v>
      </c>
      <c r="O784">
        <v>1.0520000457763672</v>
      </c>
      <c r="P784">
        <v>1.0520000457763672</v>
      </c>
      <c r="Q784">
        <v>1.0520000457763672</v>
      </c>
      <c r="R784">
        <v>1.0520000457763672</v>
      </c>
      <c r="S784">
        <v>1.0520000457763672</v>
      </c>
      <c r="T784">
        <v>1.0520000457763672</v>
      </c>
      <c r="U784">
        <v>1.0520000457763672</v>
      </c>
      <c r="V784">
        <v>1.0520000457763672</v>
      </c>
      <c r="W784">
        <v>1.0520000457763672</v>
      </c>
      <c r="X784">
        <v>1.0419999361038208</v>
      </c>
      <c r="Y784"/>
      <c r="Z784">
        <v>1.0520000457763672</v>
      </c>
      <c r="AA784">
        <v>1.0520000457763672</v>
      </c>
      <c r="AB784">
        <v>1.0520000457763672</v>
      </c>
      <c r="AC784">
        <v>1.0520000457763672</v>
      </c>
      <c r="AD784">
        <v>1.0520000457763672</v>
      </c>
      <c r="AE784">
        <v>1.0520000457763672</v>
      </c>
      <c r="AF784">
        <v>1.0520000457763672</v>
      </c>
      <c r="AG784">
        <v>1.0520000457763672</v>
      </c>
      <c r="AH784" s="97"/>
      <c r="AI784" s="72"/>
      <c r="AJ784" s="72"/>
      <c r="AK784" s="72"/>
      <c r="AL784" s="72"/>
      <c r="AM784" s="72"/>
      <c r="AP784" s="102"/>
      <c r="AQ784" s="72"/>
    </row>
    <row r="785" spans="1:43">
      <c r="A785" s="14" t="str">
        <f>'data organization'!S786</f>
        <v>783:18:1.32:HI</v>
      </c>
      <c r="B785">
        <v>1.0119998455047607</v>
      </c>
      <c r="C785">
        <v>1.0119998455047607</v>
      </c>
      <c r="D785">
        <v>1.0119998455047607</v>
      </c>
      <c r="E785">
        <v>1.0164998769760132</v>
      </c>
      <c r="F785">
        <v>1.0119998455047607</v>
      </c>
      <c r="G785">
        <v>1.0119998455047607</v>
      </c>
      <c r="H785">
        <v>1.0119998455047607</v>
      </c>
      <c r="I785">
        <v>1.0119998455047607</v>
      </c>
      <c r="J785">
        <v>1.0184998512268066</v>
      </c>
      <c r="K785">
        <v>1.0119998455047607</v>
      </c>
      <c r="L785">
        <v>1.0159999132156372</v>
      </c>
      <c r="M785">
        <v>1.0159999132156372</v>
      </c>
      <c r="N785">
        <v>1.0119998455047607</v>
      </c>
      <c r="O785">
        <v>1.0119998455047607</v>
      </c>
      <c r="P785">
        <v>1.0119998455047607</v>
      </c>
      <c r="Q785">
        <v>1.0119998455047607</v>
      </c>
      <c r="R785">
        <v>1.0119998455047607</v>
      </c>
      <c r="S785">
        <v>1.0159999132156372</v>
      </c>
      <c r="T785">
        <v>1.0139998197555542</v>
      </c>
      <c r="U785">
        <v>1.0119998455047607</v>
      </c>
      <c r="V785">
        <v>1.0119998455047607</v>
      </c>
      <c r="W785">
        <v>1.0119998455047607</v>
      </c>
      <c r="X785">
        <v>1.002000093460083</v>
      </c>
      <c r="Y785"/>
      <c r="Z785">
        <v>1.0119998455047607</v>
      </c>
      <c r="AA785">
        <v>1.0119998455047607</v>
      </c>
      <c r="AB785">
        <v>1.0169999599456787</v>
      </c>
      <c r="AC785">
        <v>1.0169999599456787</v>
      </c>
      <c r="AD785">
        <v>1.0119998455047607</v>
      </c>
      <c r="AE785">
        <v>1.0119998455047607</v>
      </c>
      <c r="AF785">
        <v>1.0119998455047607</v>
      </c>
      <c r="AG785">
        <v>1.0119998455047607</v>
      </c>
      <c r="AH785" s="97">
        <f t="shared" si="1386"/>
        <v>1.3199999999999981</v>
      </c>
      <c r="AI785" s="72">
        <f t="shared" ref="AI785" si="1482">STDEV(B785:AG785)</f>
        <v>2.853867574511411E-3</v>
      </c>
      <c r="AJ785" s="72">
        <f t="shared" si="1381"/>
        <v>1.0085255180595705</v>
      </c>
      <c r="AK785" s="72">
        <f t="shared" ref="AK785" si="1483">AVERAGE(B785:AG785)</f>
        <v>1.0128063194213375</v>
      </c>
      <c r="AL785" s="72">
        <f t="shared" ref="AL785" si="1484">AK785+1.5*AI785</f>
        <v>1.0170871207831045</v>
      </c>
      <c r="AM785" s="72">
        <f>AK785-AK788</f>
        <v>4.1467603175870837E-2</v>
      </c>
      <c r="AP785" s="102">
        <f t="shared" ref="AP785" si="1485">AI785/AK785</f>
        <v>2.8177821561598823E-3</v>
      </c>
      <c r="AQ785" s="72">
        <f t="shared" ref="AQ785" si="1486">MAX(B785:AG787)-MIN(B785:AG787)</f>
        <v>1.6499757766723633E-2</v>
      </c>
    </row>
    <row r="786" spans="1:43">
      <c r="A786" s="14" t="str">
        <f>'data organization'!S787</f>
        <v>784:18:1.32:LO</v>
      </c>
      <c r="B786">
        <v>1.0119998455047607</v>
      </c>
      <c r="C786">
        <v>1.0119998455047607</v>
      </c>
      <c r="D786">
        <v>1.0119998455047607</v>
      </c>
      <c r="E786">
        <v>1.0164998769760132</v>
      </c>
      <c r="F786">
        <v>1.0119998455047607</v>
      </c>
      <c r="G786">
        <v>1.0119998455047607</v>
      </c>
      <c r="H786">
        <v>1.0119998455047607</v>
      </c>
      <c r="I786">
        <v>1.0119998455047607</v>
      </c>
      <c r="J786">
        <v>1.0184998512268066</v>
      </c>
      <c r="K786">
        <v>1.0119998455047607</v>
      </c>
      <c r="L786">
        <v>1.0159999132156372</v>
      </c>
      <c r="M786">
        <v>1.0159999132156372</v>
      </c>
      <c r="N786">
        <v>1.0119998455047607</v>
      </c>
      <c r="O786">
        <v>1.0119998455047607</v>
      </c>
      <c r="P786">
        <v>1.0119998455047607</v>
      </c>
      <c r="Q786">
        <v>1.0119998455047607</v>
      </c>
      <c r="R786">
        <v>1.0119998455047607</v>
      </c>
      <c r="S786">
        <v>1.0159999132156372</v>
      </c>
      <c r="T786">
        <v>1.0139998197555542</v>
      </c>
      <c r="U786">
        <v>1.0119998455047607</v>
      </c>
      <c r="V786">
        <v>1.0119998455047607</v>
      </c>
      <c r="W786">
        <v>1.0119998455047607</v>
      </c>
      <c r="X786">
        <v>1.002000093460083</v>
      </c>
      <c r="Y786"/>
      <c r="Z786">
        <v>1.0119998455047607</v>
      </c>
      <c r="AA786">
        <v>1.0119998455047607</v>
      </c>
      <c r="AB786">
        <v>1.0169999599456787</v>
      </c>
      <c r="AC786">
        <v>1.0169999599456787</v>
      </c>
      <c r="AD786">
        <v>1.0119998455047607</v>
      </c>
      <c r="AE786">
        <v>1.0119998455047607</v>
      </c>
      <c r="AF786">
        <v>1.0119998455047607</v>
      </c>
      <c r="AG786">
        <v>1.0119998455047607</v>
      </c>
      <c r="AH786" s="97"/>
      <c r="AI786" s="72"/>
      <c r="AJ786" s="72"/>
      <c r="AK786" s="72"/>
      <c r="AL786" s="72"/>
      <c r="AM786" s="72"/>
      <c r="AP786" s="102"/>
      <c r="AQ786" s="72"/>
    </row>
    <row r="787" spans="1:43">
      <c r="A787" s="14" t="str">
        <f>'data organization'!S788</f>
        <v>785:18:1.32:HS</v>
      </c>
      <c r="B787">
        <v>1.0119998455047607</v>
      </c>
      <c r="C787">
        <v>1.0119998455047607</v>
      </c>
      <c r="D787">
        <v>1.0119998455047607</v>
      </c>
      <c r="E787">
        <v>1.0164998769760132</v>
      </c>
      <c r="F787">
        <v>1.0119998455047607</v>
      </c>
      <c r="G787">
        <v>1.0119998455047607</v>
      </c>
      <c r="H787">
        <v>1.0119998455047607</v>
      </c>
      <c r="I787">
        <v>1.0119998455047607</v>
      </c>
      <c r="J787">
        <v>1.0184998512268066</v>
      </c>
      <c r="K787">
        <v>1.0119998455047607</v>
      </c>
      <c r="L787">
        <v>1.0159999132156372</v>
      </c>
      <c r="M787">
        <v>1.0159999132156372</v>
      </c>
      <c r="N787">
        <v>1.0119998455047607</v>
      </c>
      <c r="O787">
        <v>1.0119998455047607</v>
      </c>
      <c r="P787">
        <v>1.0119998455047607</v>
      </c>
      <c r="Q787">
        <v>1.0119998455047607</v>
      </c>
      <c r="R787">
        <v>1.0119998455047607</v>
      </c>
      <c r="S787">
        <v>1.0159999132156372</v>
      </c>
      <c r="T787">
        <v>1.0139998197555542</v>
      </c>
      <c r="U787">
        <v>1.0119998455047607</v>
      </c>
      <c r="V787">
        <v>1.0119998455047607</v>
      </c>
      <c r="W787">
        <v>1.0119998455047607</v>
      </c>
      <c r="X787">
        <v>1.002000093460083</v>
      </c>
      <c r="Y787"/>
      <c r="Z787">
        <v>1.0119998455047607</v>
      </c>
      <c r="AA787">
        <v>1.0119998455047607</v>
      </c>
      <c r="AB787">
        <v>1.0169999599456787</v>
      </c>
      <c r="AC787">
        <v>1.0169999599456787</v>
      </c>
      <c r="AD787">
        <v>1.0119998455047607</v>
      </c>
      <c r="AE787">
        <v>1.0119998455047607</v>
      </c>
      <c r="AF787">
        <v>1.0119998455047607</v>
      </c>
      <c r="AG787">
        <v>1.0119998455047607</v>
      </c>
      <c r="AH787" s="97"/>
      <c r="AI787" s="72"/>
      <c r="AJ787" s="72"/>
      <c r="AK787" s="72"/>
      <c r="AL787" s="72"/>
      <c r="AM787" s="72"/>
      <c r="AP787" s="102"/>
      <c r="AQ787" s="72"/>
    </row>
    <row r="788" spans="1:43">
      <c r="A788" s="14" t="str">
        <f>'data organization'!S789</f>
        <v>786:18:1.3:HI</v>
      </c>
      <c r="B788">
        <v>0.97200000286102295</v>
      </c>
      <c r="C788">
        <v>0.97200000286102295</v>
      </c>
      <c r="D788">
        <v>0.97200000286102295</v>
      </c>
      <c r="E788">
        <v>0.97200000286102295</v>
      </c>
      <c r="F788">
        <v>0.97200000286102295</v>
      </c>
      <c r="G788">
        <v>0.97200000286102295</v>
      </c>
      <c r="H788">
        <v>0.97200000286102295</v>
      </c>
      <c r="I788">
        <v>0.97200000286102295</v>
      </c>
      <c r="J788">
        <v>0.97200000286102295</v>
      </c>
      <c r="K788">
        <v>0.97200000286102295</v>
      </c>
      <c r="L788">
        <v>0.97200000286102295</v>
      </c>
      <c r="M788">
        <v>0.97450006008148193</v>
      </c>
      <c r="N788">
        <v>0.97200000286102295</v>
      </c>
      <c r="O788">
        <v>0.97200000286102295</v>
      </c>
      <c r="P788">
        <v>0.97200000286102295</v>
      </c>
      <c r="Q788">
        <v>0.97200000286102295</v>
      </c>
      <c r="R788">
        <v>0.97200000286102295</v>
      </c>
      <c r="S788">
        <v>0.96200001239776611</v>
      </c>
      <c r="T788">
        <v>0.96200001239776611</v>
      </c>
      <c r="U788">
        <v>0.97200000286102295</v>
      </c>
      <c r="V788">
        <v>0.97200000286102295</v>
      </c>
      <c r="W788">
        <v>0.97200000286102295</v>
      </c>
      <c r="X788">
        <v>0.96399992704391479</v>
      </c>
      <c r="Y788"/>
      <c r="Z788">
        <v>0.97200000286102295</v>
      </c>
      <c r="AA788">
        <v>0.97200000286102295</v>
      </c>
      <c r="AB788">
        <v>0.97200000286102295</v>
      </c>
      <c r="AC788">
        <v>0.97700011730194092</v>
      </c>
      <c r="AD788">
        <v>0.97200000286102295</v>
      </c>
      <c r="AE788">
        <v>0.97200000286102295</v>
      </c>
      <c r="AF788">
        <v>0.97200000286102295</v>
      </c>
      <c r="AG788">
        <v>0.97200000286102295</v>
      </c>
      <c r="AH788" s="97">
        <f t="shared" si="1386"/>
        <v>1.299999999999998</v>
      </c>
      <c r="AI788" s="72">
        <f t="shared" ref="AI788" si="1487">STDEV(B788:AG788)</f>
        <v>3.0642887293924558E-3</v>
      </c>
      <c r="AJ788" s="72">
        <f t="shared" si="1381"/>
        <v>0.966742283151378</v>
      </c>
      <c r="AK788" s="72">
        <f t="shared" ref="AK788" si="1488">AVERAGE(B788:AG788)</f>
        <v>0.97133871624546664</v>
      </c>
      <c r="AL788" s="72">
        <f t="shared" ref="AL788" si="1489">AK788+1.5*AI788</f>
        <v>0.97593514933955527</v>
      </c>
      <c r="AM788" s="72">
        <f>AK788-AK791</f>
        <v>4.0080658851131323E-2</v>
      </c>
      <c r="AP788" s="102">
        <f t="shared" ref="AP788" si="1490">AI788/AK788</f>
        <v>3.1547066724951591E-3</v>
      </c>
      <c r="AQ788" s="72">
        <f t="shared" ref="AQ788" si="1491">MAX(B788:AG790)-MIN(B788:AG790)</f>
        <v>1.5000104904174805E-2</v>
      </c>
    </row>
    <row r="789" spans="1:43">
      <c r="A789" s="14" t="str">
        <f>'data organization'!S790</f>
        <v>787:18:1.3:LO</v>
      </c>
      <c r="B789">
        <v>0.97200000286102295</v>
      </c>
      <c r="C789">
        <v>0.97200000286102295</v>
      </c>
      <c r="D789">
        <v>0.97200000286102295</v>
      </c>
      <c r="E789">
        <v>0.97200000286102295</v>
      </c>
      <c r="F789">
        <v>0.97200000286102295</v>
      </c>
      <c r="G789">
        <v>0.97200000286102295</v>
      </c>
      <c r="H789">
        <v>0.97200000286102295</v>
      </c>
      <c r="I789">
        <v>0.97200000286102295</v>
      </c>
      <c r="J789">
        <v>0.97200000286102295</v>
      </c>
      <c r="K789">
        <v>0.97200000286102295</v>
      </c>
      <c r="L789">
        <v>0.97200000286102295</v>
      </c>
      <c r="M789">
        <v>0.97450006008148193</v>
      </c>
      <c r="N789">
        <v>0.97200000286102295</v>
      </c>
      <c r="O789">
        <v>0.97200000286102295</v>
      </c>
      <c r="P789">
        <v>0.97200000286102295</v>
      </c>
      <c r="Q789">
        <v>0.97200000286102295</v>
      </c>
      <c r="R789">
        <v>0.97200000286102295</v>
      </c>
      <c r="S789">
        <v>0.96200001239776611</v>
      </c>
      <c r="T789">
        <v>0.96200001239776611</v>
      </c>
      <c r="U789">
        <v>0.97200000286102295</v>
      </c>
      <c r="V789">
        <v>0.97200000286102295</v>
      </c>
      <c r="W789">
        <v>0.97200000286102295</v>
      </c>
      <c r="X789">
        <v>0.96399992704391479</v>
      </c>
      <c r="Y789"/>
      <c r="Z789">
        <v>0.97200000286102295</v>
      </c>
      <c r="AA789">
        <v>0.97200000286102295</v>
      </c>
      <c r="AB789">
        <v>0.97200000286102295</v>
      </c>
      <c r="AC789">
        <v>0.97700011730194092</v>
      </c>
      <c r="AD789">
        <v>0.97200000286102295</v>
      </c>
      <c r="AE789">
        <v>0.97200000286102295</v>
      </c>
      <c r="AF789">
        <v>0.97200000286102295</v>
      </c>
      <c r="AG789">
        <v>0.97200000286102295</v>
      </c>
      <c r="AH789" s="97"/>
      <c r="AI789" s="72"/>
      <c r="AJ789" s="72"/>
      <c r="AK789" s="72"/>
      <c r="AL789" s="72"/>
      <c r="AM789" s="72"/>
      <c r="AP789" s="102"/>
      <c r="AQ789" s="72"/>
    </row>
    <row r="790" spans="1:43">
      <c r="A790" s="14" t="str">
        <f>'data organization'!S791</f>
        <v>788:18:1.3:HS</v>
      </c>
      <c r="B790">
        <v>0.97200000286102295</v>
      </c>
      <c r="C790">
        <v>0.97200000286102295</v>
      </c>
      <c r="D790">
        <v>0.97200000286102295</v>
      </c>
      <c r="E790">
        <v>0.97200000286102295</v>
      </c>
      <c r="F790">
        <v>0.97200000286102295</v>
      </c>
      <c r="G790">
        <v>0.97200000286102295</v>
      </c>
      <c r="H790">
        <v>0.97200000286102295</v>
      </c>
      <c r="I790">
        <v>0.97200000286102295</v>
      </c>
      <c r="J790">
        <v>0.97200000286102295</v>
      </c>
      <c r="K790">
        <v>0.97200000286102295</v>
      </c>
      <c r="L790">
        <v>0.97200000286102295</v>
      </c>
      <c r="M790">
        <v>0.97450006008148193</v>
      </c>
      <c r="N790">
        <v>0.97200000286102295</v>
      </c>
      <c r="O790">
        <v>0.97200000286102295</v>
      </c>
      <c r="P790">
        <v>0.97200000286102295</v>
      </c>
      <c r="Q790">
        <v>0.97200000286102295</v>
      </c>
      <c r="R790">
        <v>0.97200000286102295</v>
      </c>
      <c r="S790">
        <v>0.96200001239776611</v>
      </c>
      <c r="T790">
        <v>0.96200001239776611</v>
      </c>
      <c r="U790">
        <v>0.97200000286102295</v>
      </c>
      <c r="V790">
        <v>0.97200000286102295</v>
      </c>
      <c r="W790">
        <v>0.97200000286102295</v>
      </c>
      <c r="X790">
        <v>0.96399992704391479</v>
      </c>
      <c r="Y790"/>
      <c r="Z790">
        <v>0.97200000286102295</v>
      </c>
      <c r="AA790">
        <v>0.97200000286102295</v>
      </c>
      <c r="AB790">
        <v>0.97200000286102295</v>
      </c>
      <c r="AC790">
        <v>0.97700011730194092</v>
      </c>
      <c r="AD790">
        <v>0.97200000286102295</v>
      </c>
      <c r="AE790">
        <v>0.97200000286102295</v>
      </c>
      <c r="AF790">
        <v>0.97200000286102295</v>
      </c>
      <c r="AG790">
        <v>0.97200000286102295</v>
      </c>
      <c r="AH790" s="97"/>
      <c r="AI790" s="72"/>
      <c r="AJ790" s="72"/>
      <c r="AK790" s="72"/>
      <c r="AL790" s="72"/>
      <c r="AM790" s="72"/>
      <c r="AP790" s="102"/>
      <c r="AQ790" s="72"/>
    </row>
    <row r="791" spans="1:43">
      <c r="A791" s="14" t="str">
        <f>'data organization'!S792</f>
        <v>789:18:1.28:HI</v>
      </c>
      <c r="B791">
        <v>0.93199998140335083</v>
      </c>
      <c r="C791">
        <v>0.93199998140335083</v>
      </c>
      <c r="D791">
        <v>0.93199998140335083</v>
      </c>
      <c r="E791">
        <v>0.93199998140335083</v>
      </c>
      <c r="F791">
        <v>0.93199998140335083</v>
      </c>
      <c r="G791">
        <v>0.93199998140335083</v>
      </c>
      <c r="H791">
        <v>0.93199998140335083</v>
      </c>
      <c r="I791">
        <v>0.93199998140335083</v>
      </c>
      <c r="J791">
        <v>0.93199998140335083</v>
      </c>
      <c r="K791">
        <v>0.93199998140335083</v>
      </c>
      <c r="L791">
        <v>0.93199998140335083</v>
      </c>
      <c r="M791">
        <v>0.93199998140335083</v>
      </c>
      <c r="N791">
        <v>0.93199998140335083</v>
      </c>
      <c r="O791">
        <v>0.93199998140335083</v>
      </c>
      <c r="P791">
        <v>0.93199998140335083</v>
      </c>
      <c r="Q791">
        <v>0.93199998140335083</v>
      </c>
      <c r="R791">
        <v>0.93199998140335083</v>
      </c>
      <c r="S791">
        <v>0.92500007152557373</v>
      </c>
      <c r="T791">
        <v>0.92600011825561523</v>
      </c>
      <c r="U791">
        <v>0.93199998140335083</v>
      </c>
      <c r="V791">
        <v>0.93199998140335083</v>
      </c>
      <c r="W791">
        <v>0.93199998140335083</v>
      </c>
      <c r="X791">
        <v>0.92200011014938354</v>
      </c>
      <c r="Y791"/>
      <c r="Z791">
        <v>0.93199998140335083</v>
      </c>
      <c r="AA791">
        <v>0.93199998140335083</v>
      </c>
      <c r="AB791">
        <v>0.93199998140335083</v>
      </c>
      <c r="AC791">
        <v>0.93199998140335083</v>
      </c>
      <c r="AD791">
        <v>0.93199998140335083</v>
      </c>
      <c r="AE791">
        <v>0.93199998140335083</v>
      </c>
      <c r="AF791">
        <v>0.93199998140335083</v>
      </c>
      <c r="AG791">
        <v>0.93199998140335083</v>
      </c>
      <c r="AH791" s="97">
        <f t="shared" si="1386"/>
        <v>1.279999999999998</v>
      </c>
      <c r="AI791" s="72">
        <f t="shared" ref="AI791" si="1492">STDEV(B791:AG791)</f>
        <v>2.3659426091568424E-3</v>
      </c>
      <c r="AJ791" s="72">
        <f t="shared" ref="AJ791:AJ797" si="1493">AK791-1.5*AI791</f>
        <v>0.92770914348060007</v>
      </c>
      <c r="AK791" s="72">
        <f t="shared" ref="AK791" si="1494">AVERAGE(B791:AG791)</f>
        <v>0.93125805739433531</v>
      </c>
      <c r="AL791" s="72">
        <f t="shared" ref="AL791" si="1495">AK791+1.5*AI791</f>
        <v>0.93480697130807056</v>
      </c>
      <c r="AM791" s="72">
        <f>AK791-AK794</f>
        <v>4.6999929412718688E-2</v>
      </c>
      <c r="AP791" s="102">
        <f t="shared" ref="AP791" si="1496">AI791/AK791</f>
        <v>2.5405875314268547E-3</v>
      </c>
      <c r="AQ791" s="72">
        <f t="shared" ref="AQ791" si="1497">MAX(B791:AG793)-MIN(B791:AG793)</f>
        <v>9.9998712539672852E-3</v>
      </c>
    </row>
    <row r="792" spans="1:43">
      <c r="A792" s="14" t="str">
        <f>'data organization'!S793</f>
        <v>790:18:1.28:LO</v>
      </c>
      <c r="B792">
        <v>0.93199998140335083</v>
      </c>
      <c r="C792">
        <v>0.93199998140335083</v>
      </c>
      <c r="D792">
        <v>0.93199998140335083</v>
      </c>
      <c r="E792">
        <v>0.93199998140335083</v>
      </c>
      <c r="F792">
        <v>0.93199998140335083</v>
      </c>
      <c r="G792">
        <v>0.93199998140335083</v>
      </c>
      <c r="H792">
        <v>0.93199998140335083</v>
      </c>
      <c r="I792">
        <v>0.93199998140335083</v>
      </c>
      <c r="J792">
        <v>0.93199998140335083</v>
      </c>
      <c r="K792">
        <v>0.93199998140335083</v>
      </c>
      <c r="L792">
        <v>0.93199998140335083</v>
      </c>
      <c r="M792">
        <v>0.93199998140335083</v>
      </c>
      <c r="N792">
        <v>0.93199998140335083</v>
      </c>
      <c r="O792">
        <v>0.93199998140335083</v>
      </c>
      <c r="P792">
        <v>0.93199998140335083</v>
      </c>
      <c r="Q792">
        <v>0.93199998140335083</v>
      </c>
      <c r="R792">
        <v>0.93199998140335083</v>
      </c>
      <c r="S792">
        <v>0.92500007152557373</v>
      </c>
      <c r="T792">
        <v>0.92600011825561523</v>
      </c>
      <c r="U792">
        <v>0.93199998140335083</v>
      </c>
      <c r="V792">
        <v>0.93199998140335083</v>
      </c>
      <c r="W792">
        <v>0.93199998140335083</v>
      </c>
      <c r="X792">
        <v>0.92200011014938354</v>
      </c>
      <c r="Y792"/>
      <c r="Z792">
        <v>0.93199998140335083</v>
      </c>
      <c r="AA792">
        <v>0.93199998140335083</v>
      </c>
      <c r="AB792">
        <v>0.93199998140335083</v>
      </c>
      <c r="AC792">
        <v>0.93199998140335083</v>
      </c>
      <c r="AD792">
        <v>0.93199998140335083</v>
      </c>
      <c r="AE792">
        <v>0.93199998140335083</v>
      </c>
      <c r="AF792">
        <v>0.93199998140335083</v>
      </c>
      <c r="AG792">
        <v>0.93199998140335083</v>
      </c>
      <c r="AH792" s="97"/>
      <c r="AI792" s="72"/>
      <c r="AJ792" s="72"/>
      <c r="AK792" s="72"/>
      <c r="AL792" s="72"/>
      <c r="AM792" s="72"/>
      <c r="AP792" s="102"/>
      <c r="AQ792" s="72"/>
    </row>
    <row r="793" spans="1:43">
      <c r="A793" s="14" t="str">
        <f>'data organization'!S794</f>
        <v>791:18:1.28:HS</v>
      </c>
      <c r="B793">
        <v>0.93199998140335083</v>
      </c>
      <c r="C793">
        <v>0.93199998140335083</v>
      </c>
      <c r="D793">
        <v>0.93199998140335083</v>
      </c>
      <c r="E793">
        <v>0.93199998140335083</v>
      </c>
      <c r="F793">
        <v>0.93199998140335083</v>
      </c>
      <c r="G793">
        <v>0.93199998140335083</v>
      </c>
      <c r="H793">
        <v>0.93199998140335083</v>
      </c>
      <c r="I793">
        <v>0.93199998140335083</v>
      </c>
      <c r="J793">
        <v>0.93199998140335083</v>
      </c>
      <c r="K793">
        <v>0.93199998140335083</v>
      </c>
      <c r="L793">
        <v>0.93199998140335083</v>
      </c>
      <c r="M793">
        <v>0.93199998140335083</v>
      </c>
      <c r="N793">
        <v>0.93199998140335083</v>
      </c>
      <c r="O793">
        <v>0.93199998140335083</v>
      </c>
      <c r="P793">
        <v>0.93199998140335083</v>
      </c>
      <c r="Q793">
        <v>0.93199998140335083</v>
      </c>
      <c r="R793">
        <v>0.93199998140335083</v>
      </c>
      <c r="S793">
        <v>0.92500007152557373</v>
      </c>
      <c r="T793">
        <v>0.92600011825561523</v>
      </c>
      <c r="U793">
        <v>0.93199998140335083</v>
      </c>
      <c r="V793">
        <v>0.93199998140335083</v>
      </c>
      <c r="W793">
        <v>0.93199998140335083</v>
      </c>
      <c r="X793">
        <v>0.92200011014938354</v>
      </c>
      <c r="Y793"/>
      <c r="Z793">
        <v>0.93199998140335083</v>
      </c>
      <c r="AA793">
        <v>0.93199998140335083</v>
      </c>
      <c r="AB793">
        <v>0.93199998140335083</v>
      </c>
      <c r="AC793">
        <v>0.93199998140335083</v>
      </c>
      <c r="AD793">
        <v>0.93199998140335083</v>
      </c>
      <c r="AE793">
        <v>0.93199998140335083</v>
      </c>
      <c r="AF793">
        <v>0.93199998140335083</v>
      </c>
      <c r="AG793">
        <v>0.93199998140335083</v>
      </c>
      <c r="AH793" s="97"/>
      <c r="AI793" s="72"/>
      <c r="AJ793" s="72"/>
      <c r="AK793" s="72"/>
      <c r="AL793" s="72"/>
      <c r="AM793" s="72"/>
      <c r="AP793" s="102"/>
      <c r="AQ793" s="72"/>
    </row>
    <row r="794" spans="1:43">
      <c r="A794" s="14" t="str">
        <f>'data organization'!S795</f>
        <v>792:18:1.26:HI</v>
      </c>
      <c r="B794">
        <v>0.88200008869171143</v>
      </c>
      <c r="C794">
        <v>0.88200008869171143</v>
      </c>
      <c r="D794">
        <v>0.88200008869171143</v>
      </c>
      <c r="E794">
        <v>0.89050018787384033</v>
      </c>
      <c r="F794">
        <v>0.88200008869171143</v>
      </c>
      <c r="G794">
        <v>0.88200008869171143</v>
      </c>
      <c r="H794">
        <v>0.88650006055831909</v>
      </c>
      <c r="I794">
        <v>0.88200008869171143</v>
      </c>
      <c r="J794">
        <v>0.88950002193450928</v>
      </c>
      <c r="K794">
        <v>0.88450002670288086</v>
      </c>
      <c r="L794">
        <v>0.88950002193450928</v>
      </c>
      <c r="M794">
        <v>0.89200007915496826</v>
      </c>
      <c r="N794">
        <v>0.88200008869171143</v>
      </c>
      <c r="O794">
        <v>0.88450002670288086</v>
      </c>
      <c r="P794">
        <v>0.88450014591217041</v>
      </c>
      <c r="Q794">
        <v>0.88200008869171143</v>
      </c>
      <c r="R794">
        <v>0.88200008869171143</v>
      </c>
      <c r="S794">
        <v>0.87199985980987549</v>
      </c>
      <c r="T794">
        <v>0.87699997425079346</v>
      </c>
      <c r="U794">
        <v>0.88200008869171143</v>
      </c>
      <c r="V794">
        <v>0.88950014114379883</v>
      </c>
      <c r="W794">
        <v>0.88700008392333984</v>
      </c>
      <c r="X794">
        <v>0.87699985504150391</v>
      </c>
      <c r="Y794"/>
      <c r="Z794">
        <v>0.88700008392333984</v>
      </c>
      <c r="AA794">
        <v>0.88500005006790161</v>
      </c>
      <c r="AB794">
        <v>0.89200007915496826</v>
      </c>
      <c r="AC794">
        <v>0.89200007915496826</v>
      </c>
      <c r="AD794">
        <v>0.88600003719329834</v>
      </c>
      <c r="AE794">
        <v>0.88200008869171143</v>
      </c>
      <c r="AF794">
        <v>0.88200008869171143</v>
      </c>
      <c r="AG794">
        <v>0.88200008869171143</v>
      </c>
      <c r="AH794" s="97">
        <f t="shared" ref="AH794:AH797" si="1498">AH791-0.02</f>
        <v>1.259999999999998</v>
      </c>
      <c r="AI794" s="72">
        <f t="shared" ref="AI794" si="1499">STDEV(B794:AG794)</f>
        <v>4.6437974622107678E-3</v>
      </c>
      <c r="AJ794" s="72">
        <f t="shared" si="1493"/>
        <v>0.87729243178830052</v>
      </c>
      <c r="AK794" s="72">
        <f t="shared" ref="AK794" si="1500">AVERAGE(B794:AG794)</f>
        <v>0.88425812798161663</v>
      </c>
      <c r="AL794" s="72">
        <f t="shared" ref="AL794" si="1501">AK794+1.5*AI794</f>
        <v>0.89122382417493273</v>
      </c>
      <c r="AM794" s="72">
        <f>AK794-AK797</f>
        <v>4.3225872901178186E-2</v>
      </c>
      <c r="AP794" s="102">
        <f t="shared" ref="AP794" si="1502">AI794/AK794</f>
        <v>5.2516310738478286E-3</v>
      </c>
      <c r="AQ794" s="72">
        <f t="shared" ref="AQ794" si="1503">MAX(B794:AG796)-MIN(B794:AG796)</f>
        <v>2.0000219345092773E-2</v>
      </c>
    </row>
    <row r="795" spans="1:43">
      <c r="A795" s="14" t="str">
        <f>'data organization'!S796</f>
        <v>793:18:1.26:LO</v>
      </c>
      <c r="B795">
        <v>0.88200008869171143</v>
      </c>
      <c r="C795">
        <v>0.88200008869171143</v>
      </c>
      <c r="D795">
        <v>0.88200008869171143</v>
      </c>
      <c r="E795">
        <v>0.89050018787384033</v>
      </c>
      <c r="F795">
        <v>0.88200008869171143</v>
      </c>
      <c r="G795">
        <v>0.88200008869171143</v>
      </c>
      <c r="H795">
        <v>0.88650006055831909</v>
      </c>
      <c r="I795">
        <v>0.88200008869171143</v>
      </c>
      <c r="J795">
        <v>0.88950002193450928</v>
      </c>
      <c r="K795">
        <v>0.88450002670288086</v>
      </c>
      <c r="L795">
        <v>0.88950002193450928</v>
      </c>
      <c r="M795">
        <v>0.89200007915496826</v>
      </c>
      <c r="N795">
        <v>0.88200008869171143</v>
      </c>
      <c r="O795">
        <v>0.88450002670288086</v>
      </c>
      <c r="P795">
        <v>0.88450014591217041</v>
      </c>
      <c r="Q795">
        <v>0.88200008869171143</v>
      </c>
      <c r="R795">
        <v>0.88200008869171143</v>
      </c>
      <c r="S795">
        <v>0.87199985980987549</v>
      </c>
      <c r="T795">
        <v>0.87699997425079346</v>
      </c>
      <c r="U795">
        <v>0.88200008869171143</v>
      </c>
      <c r="V795">
        <v>0.88950014114379883</v>
      </c>
      <c r="W795">
        <v>0.88700008392333984</v>
      </c>
      <c r="X795">
        <v>0.87699985504150391</v>
      </c>
      <c r="Y795"/>
      <c r="Z795">
        <v>0.88700008392333984</v>
      </c>
      <c r="AA795">
        <v>0.88500005006790161</v>
      </c>
      <c r="AB795">
        <v>0.89200007915496826</v>
      </c>
      <c r="AC795">
        <v>0.89200007915496826</v>
      </c>
      <c r="AD795">
        <v>0.88600003719329834</v>
      </c>
      <c r="AE795">
        <v>0.88200008869171143</v>
      </c>
      <c r="AF795">
        <v>0.88200008869171143</v>
      </c>
      <c r="AG795">
        <v>0.88200008869171143</v>
      </c>
      <c r="AH795" s="97"/>
      <c r="AI795" s="72"/>
      <c r="AJ795" s="72"/>
      <c r="AK795" s="72"/>
      <c r="AL795" s="72"/>
      <c r="AM795" s="72"/>
      <c r="AP795" s="102"/>
      <c r="AQ795" s="72"/>
    </row>
    <row r="796" spans="1:43">
      <c r="A796" s="14" t="str">
        <f>'data organization'!S797</f>
        <v>794:18:1.26:HS</v>
      </c>
      <c r="B796">
        <v>0.88200008869171143</v>
      </c>
      <c r="C796">
        <v>0.88200008869171143</v>
      </c>
      <c r="D796">
        <v>0.88200008869171143</v>
      </c>
      <c r="E796">
        <v>0.89050018787384033</v>
      </c>
      <c r="F796">
        <v>0.88200008869171143</v>
      </c>
      <c r="G796">
        <v>0.88200008869171143</v>
      </c>
      <c r="H796">
        <v>0.88650006055831909</v>
      </c>
      <c r="I796">
        <v>0.88200008869171143</v>
      </c>
      <c r="J796">
        <v>0.88950002193450928</v>
      </c>
      <c r="K796">
        <v>0.88450002670288086</v>
      </c>
      <c r="L796">
        <v>0.88950002193450928</v>
      </c>
      <c r="M796">
        <v>0.89200007915496826</v>
      </c>
      <c r="N796">
        <v>0.88200008869171143</v>
      </c>
      <c r="O796">
        <v>0.88450002670288086</v>
      </c>
      <c r="P796">
        <v>0.88450014591217041</v>
      </c>
      <c r="Q796">
        <v>0.88200008869171143</v>
      </c>
      <c r="R796">
        <v>0.88200008869171143</v>
      </c>
      <c r="S796">
        <v>0.87199985980987549</v>
      </c>
      <c r="T796">
        <v>0.87699997425079346</v>
      </c>
      <c r="U796">
        <v>0.88200008869171143</v>
      </c>
      <c r="V796">
        <v>0.88950014114379883</v>
      </c>
      <c r="W796">
        <v>0.88700008392333984</v>
      </c>
      <c r="X796">
        <v>0.87699985504150391</v>
      </c>
      <c r="Y796"/>
      <c r="Z796">
        <v>0.88700008392333984</v>
      </c>
      <c r="AA796">
        <v>0.88500005006790161</v>
      </c>
      <c r="AB796">
        <v>0.89200007915496826</v>
      </c>
      <c r="AC796">
        <v>0.89200007915496826</v>
      </c>
      <c r="AD796">
        <v>0.88600003719329834</v>
      </c>
      <c r="AE796">
        <v>0.88200008869171143</v>
      </c>
      <c r="AF796">
        <v>0.88200008869171143</v>
      </c>
      <c r="AG796">
        <v>0.88200008869171143</v>
      </c>
      <c r="AH796" s="97"/>
      <c r="AI796" s="72"/>
      <c r="AJ796" s="72"/>
      <c r="AK796" s="72"/>
      <c r="AL796" s="72"/>
      <c r="AM796" s="72"/>
      <c r="AP796" s="102"/>
      <c r="AQ796" s="72"/>
    </row>
    <row r="797" spans="1:43">
      <c r="A797" s="14" t="str">
        <f>'data organization'!S798</f>
        <v>795:18:1.24:HI</v>
      </c>
      <c r="B797">
        <v>0.84200000762939453</v>
      </c>
      <c r="C797">
        <v>0.84200000762939453</v>
      </c>
      <c r="D797">
        <v>0.84200000762939453</v>
      </c>
      <c r="E797">
        <v>0.84200000762939453</v>
      </c>
      <c r="F797">
        <v>0.84200000762939453</v>
      </c>
      <c r="G797">
        <v>0.84200000762939453</v>
      </c>
      <c r="H797">
        <v>0.84200000762939453</v>
      </c>
      <c r="I797">
        <v>0.84200000762939453</v>
      </c>
      <c r="J797">
        <v>0.84200000762939453</v>
      </c>
      <c r="K797">
        <v>0.84200000762939453</v>
      </c>
      <c r="L797">
        <v>0.84200000762939453</v>
      </c>
      <c r="M797">
        <v>0.84200000762939453</v>
      </c>
      <c r="N797">
        <v>0.84200000762939453</v>
      </c>
      <c r="O797">
        <v>0.84200000762939453</v>
      </c>
      <c r="P797">
        <v>0.84200000762939453</v>
      </c>
      <c r="Q797">
        <v>0.84200000762939453</v>
      </c>
      <c r="R797">
        <v>0.84200000762939453</v>
      </c>
      <c r="S797">
        <v>0.83199989795684814</v>
      </c>
      <c r="T797">
        <v>0.83199989795684814</v>
      </c>
      <c r="U797">
        <v>0.84200000762939453</v>
      </c>
      <c r="V797">
        <v>0.84200000762939453</v>
      </c>
      <c r="W797">
        <v>0.84200000762939453</v>
      </c>
      <c r="X797">
        <v>0.83199989795684814</v>
      </c>
      <c r="Y797"/>
      <c r="Z797">
        <v>0.84200000762939453</v>
      </c>
      <c r="AA797">
        <v>0.84200000762939453</v>
      </c>
      <c r="AB797">
        <v>0.84200000762939453</v>
      </c>
      <c r="AC797">
        <v>0.84200000762939453</v>
      </c>
      <c r="AD797">
        <v>0.84200000762939453</v>
      </c>
      <c r="AE797">
        <v>0.84200000762939453</v>
      </c>
      <c r="AF797">
        <v>0.84200000762939453</v>
      </c>
      <c r="AG797">
        <v>0.84200000762939453</v>
      </c>
      <c r="AH797" s="97">
        <f t="shared" si="1498"/>
        <v>1.239999999999998</v>
      </c>
      <c r="AI797" s="72">
        <f t="shared" ref="AI797" si="1504">STDEV(B797:AG797)</f>
        <v>3.0054044958625521E-3</v>
      </c>
      <c r="AJ797" s="72">
        <f t="shared" si="1493"/>
        <v>0.83652414833664457</v>
      </c>
      <c r="AK797" s="72">
        <f t="shared" ref="AK797" si="1505">AVERAGE(B797:AG797)</f>
        <v>0.84103225508043844</v>
      </c>
      <c r="AL797" s="72">
        <f t="shared" ref="AL797" si="1506">AK797+1.5*AI797</f>
        <v>0.84554036182423231</v>
      </c>
      <c r="AM797" s="72"/>
      <c r="AP797" s="102">
        <f t="shared" ref="AP797" si="1507">AI797/AK797</f>
        <v>3.5734711453784939E-3</v>
      </c>
      <c r="AQ797" s="72">
        <f t="shared" ref="AQ797" si="1508">MAX(B797:AG799)-MIN(B797:AG799)</f>
        <v>1.0000109672546387E-2</v>
      </c>
    </row>
    <row r="798" spans="1:43">
      <c r="A798" s="14" t="str">
        <f>'data organization'!S799</f>
        <v>796:18:1.24:LO</v>
      </c>
      <c r="B798">
        <v>0.84200000762939453</v>
      </c>
      <c r="C798">
        <v>0.84200000762939453</v>
      </c>
      <c r="D798">
        <v>0.84200000762939453</v>
      </c>
      <c r="E798">
        <v>0.84200000762939453</v>
      </c>
      <c r="F798">
        <v>0.84200000762939453</v>
      </c>
      <c r="G798">
        <v>0.84200000762939453</v>
      </c>
      <c r="H798">
        <v>0.84200000762939453</v>
      </c>
      <c r="I798">
        <v>0.84200000762939453</v>
      </c>
      <c r="J798">
        <v>0.84200000762939453</v>
      </c>
      <c r="K798">
        <v>0.84200000762939453</v>
      </c>
      <c r="L798">
        <v>0.84200000762939453</v>
      </c>
      <c r="M798">
        <v>0.84200000762939453</v>
      </c>
      <c r="N798">
        <v>0.84200000762939453</v>
      </c>
      <c r="O798">
        <v>0.84200000762939453</v>
      </c>
      <c r="P798">
        <v>0.84200000762939453</v>
      </c>
      <c r="Q798">
        <v>0.84200000762939453</v>
      </c>
      <c r="R798">
        <v>0.84200000762939453</v>
      </c>
      <c r="S798">
        <v>0.83199989795684814</v>
      </c>
      <c r="T798">
        <v>0.83199989795684814</v>
      </c>
      <c r="U798">
        <v>0.84200000762939453</v>
      </c>
      <c r="V798">
        <v>0.84200000762939453</v>
      </c>
      <c r="W798">
        <v>0.84200000762939453</v>
      </c>
      <c r="X798">
        <v>0.83199989795684814</v>
      </c>
      <c r="Y798"/>
      <c r="Z798">
        <v>0.84200000762939453</v>
      </c>
      <c r="AA798">
        <v>0.84200000762939453</v>
      </c>
      <c r="AB798">
        <v>0.84200000762939453</v>
      </c>
      <c r="AC798">
        <v>0.84200000762939453</v>
      </c>
      <c r="AD798">
        <v>0.84200000762939453</v>
      </c>
      <c r="AE798">
        <v>0.84200000762939453</v>
      </c>
      <c r="AF798">
        <v>0.84200000762939453</v>
      </c>
      <c r="AG798">
        <v>0.84200000762939453</v>
      </c>
      <c r="AH798" s="97"/>
      <c r="AI798" s="72"/>
      <c r="AJ798" s="72"/>
      <c r="AK798" s="72"/>
      <c r="AL798" s="72"/>
      <c r="AM798" s="72"/>
      <c r="AP798" s="102"/>
      <c r="AQ798" s="72"/>
    </row>
    <row r="799" spans="1:43">
      <c r="A799" s="14" t="str">
        <f>'data organization'!S800</f>
        <v>797:18:1.24:HS</v>
      </c>
      <c r="B799">
        <v>0.84200000762939453</v>
      </c>
      <c r="C799">
        <v>0.84200000762939453</v>
      </c>
      <c r="D799">
        <v>0.84200000762939453</v>
      </c>
      <c r="E799">
        <v>0.84200000762939453</v>
      </c>
      <c r="F799">
        <v>0.84200000762939453</v>
      </c>
      <c r="G799">
        <v>0.84200000762939453</v>
      </c>
      <c r="H799">
        <v>0.84200000762939453</v>
      </c>
      <c r="I799">
        <v>0.84200000762939453</v>
      </c>
      <c r="J799">
        <v>0.84200000762939453</v>
      </c>
      <c r="K799">
        <v>0.84200000762939453</v>
      </c>
      <c r="L799">
        <v>0.84200000762939453</v>
      </c>
      <c r="M799">
        <v>0.84200000762939453</v>
      </c>
      <c r="N799">
        <v>0.84200000762939453</v>
      </c>
      <c r="O799">
        <v>0.84200000762939453</v>
      </c>
      <c r="P799">
        <v>0.84200000762939453</v>
      </c>
      <c r="Q799">
        <v>0.84200000762939453</v>
      </c>
      <c r="R799">
        <v>0.84200000762939453</v>
      </c>
      <c r="S799">
        <v>0.83199989795684814</v>
      </c>
      <c r="T799">
        <v>0.83199989795684814</v>
      </c>
      <c r="U799">
        <v>0.84200000762939453</v>
      </c>
      <c r="V799">
        <v>0.84200000762939453</v>
      </c>
      <c r="W799">
        <v>0.84200000762939453</v>
      </c>
      <c r="X799">
        <v>0.83199989795684814</v>
      </c>
      <c r="Y799"/>
      <c r="Z799">
        <v>0.84200000762939453</v>
      </c>
      <c r="AA799">
        <v>0.84200000762939453</v>
      </c>
      <c r="AB799">
        <v>0.84200000762939453</v>
      </c>
      <c r="AC799">
        <v>0.84200000762939453</v>
      </c>
      <c r="AD799">
        <v>0.84200000762939453</v>
      </c>
      <c r="AE799">
        <v>0.84200000762939453</v>
      </c>
      <c r="AF799">
        <v>0.84200000762939453</v>
      </c>
      <c r="AG799">
        <v>0.84200000762939453</v>
      </c>
      <c r="AH799" s="97"/>
      <c r="AI799" s="72"/>
      <c r="AJ799" s="72"/>
      <c r="AK799" s="72"/>
      <c r="AL799" s="72"/>
      <c r="AM799" s="72"/>
      <c r="AP799" s="102"/>
      <c r="AQ799" s="72"/>
    </row>
  </sheetData>
  <mergeCells count="2052">
    <mergeCell ref="AP791:AP793"/>
    <mergeCell ref="AQ791:AQ793"/>
    <mergeCell ref="AP794:AP796"/>
    <mergeCell ref="AQ794:AQ796"/>
    <mergeCell ref="AP797:AP799"/>
    <mergeCell ref="AQ797:AQ799"/>
    <mergeCell ref="AP764:AP766"/>
    <mergeCell ref="AQ764:AQ766"/>
    <mergeCell ref="AP767:AP769"/>
    <mergeCell ref="AQ767:AQ769"/>
    <mergeCell ref="AP770:AP772"/>
    <mergeCell ref="AQ770:AQ772"/>
    <mergeCell ref="AP773:AP775"/>
    <mergeCell ref="AQ773:AQ775"/>
    <mergeCell ref="AP776:AP778"/>
    <mergeCell ref="AQ776:AQ778"/>
    <mergeCell ref="AP779:AP781"/>
    <mergeCell ref="AQ779:AQ781"/>
    <mergeCell ref="AP782:AP784"/>
    <mergeCell ref="AQ782:AQ784"/>
    <mergeCell ref="AP785:AP787"/>
    <mergeCell ref="AQ785:AQ787"/>
    <mergeCell ref="AP788:AP790"/>
    <mergeCell ref="AQ788:AQ790"/>
    <mergeCell ref="AP737:AP739"/>
    <mergeCell ref="AQ737:AQ739"/>
    <mergeCell ref="AP740:AP742"/>
    <mergeCell ref="AQ740:AQ742"/>
    <mergeCell ref="AP743:AP745"/>
    <mergeCell ref="AQ743:AQ745"/>
    <mergeCell ref="AP746:AP748"/>
    <mergeCell ref="AQ746:AQ748"/>
    <mergeCell ref="AP749:AP751"/>
    <mergeCell ref="AQ749:AQ751"/>
    <mergeCell ref="AP752:AP754"/>
    <mergeCell ref="AQ752:AQ754"/>
    <mergeCell ref="AP755:AP757"/>
    <mergeCell ref="AQ755:AQ757"/>
    <mergeCell ref="AP758:AP760"/>
    <mergeCell ref="AQ758:AQ760"/>
    <mergeCell ref="AP761:AP763"/>
    <mergeCell ref="AQ761:AQ763"/>
    <mergeCell ref="AP710:AP712"/>
    <mergeCell ref="AQ710:AQ712"/>
    <mergeCell ref="AP713:AP715"/>
    <mergeCell ref="AQ713:AQ715"/>
    <mergeCell ref="AP716:AP718"/>
    <mergeCell ref="AQ716:AQ718"/>
    <mergeCell ref="AP719:AP721"/>
    <mergeCell ref="AQ719:AQ721"/>
    <mergeCell ref="AP722:AP724"/>
    <mergeCell ref="AQ722:AQ724"/>
    <mergeCell ref="AP725:AP727"/>
    <mergeCell ref="AQ725:AQ727"/>
    <mergeCell ref="AP728:AP730"/>
    <mergeCell ref="AQ728:AQ730"/>
    <mergeCell ref="AP731:AP733"/>
    <mergeCell ref="AQ731:AQ733"/>
    <mergeCell ref="AP734:AP736"/>
    <mergeCell ref="AQ734:AQ736"/>
    <mergeCell ref="AP683:AP685"/>
    <mergeCell ref="AQ683:AQ685"/>
    <mergeCell ref="AP686:AP688"/>
    <mergeCell ref="AQ686:AQ688"/>
    <mergeCell ref="AP689:AP691"/>
    <mergeCell ref="AQ689:AQ691"/>
    <mergeCell ref="AP692:AP694"/>
    <mergeCell ref="AQ692:AQ694"/>
    <mergeCell ref="AP695:AP697"/>
    <mergeCell ref="AQ695:AQ697"/>
    <mergeCell ref="AP698:AP700"/>
    <mergeCell ref="AQ698:AQ700"/>
    <mergeCell ref="AP701:AP703"/>
    <mergeCell ref="AQ701:AQ703"/>
    <mergeCell ref="AP704:AP706"/>
    <mergeCell ref="AQ704:AQ706"/>
    <mergeCell ref="AP707:AP709"/>
    <mergeCell ref="AQ707:AQ709"/>
    <mergeCell ref="AP656:AP658"/>
    <mergeCell ref="AQ656:AQ658"/>
    <mergeCell ref="AP659:AP661"/>
    <mergeCell ref="AQ659:AQ661"/>
    <mergeCell ref="AP662:AP664"/>
    <mergeCell ref="AQ662:AQ664"/>
    <mergeCell ref="AP665:AP667"/>
    <mergeCell ref="AQ665:AQ667"/>
    <mergeCell ref="AP668:AP670"/>
    <mergeCell ref="AQ668:AQ670"/>
    <mergeCell ref="AP671:AP673"/>
    <mergeCell ref="AQ671:AQ673"/>
    <mergeCell ref="AP674:AP676"/>
    <mergeCell ref="AQ674:AQ676"/>
    <mergeCell ref="AP677:AP679"/>
    <mergeCell ref="AQ677:AQ679"/>
    <mergeCell ref="AP680:AP682"/>
    <mergeCell ref="AQ680:AQ682"/>
    <mergeCell ref="AP629:AP631"/>
    <mergeCell ref="AQ629:AQ631"/>
    <mergeCell ref="AP632:AP634"/>
    <mergeCell ref="AQ632:AQ634"/>
    <mergeCell ref="AP635:AP637"/>
    <mergeCell ref="AQ635:AQ637"/>
    <mergeCell ref="AP638:AP640"/>
    <mergeCell ref="AQ638:AQ640"/>
    <mergeCell ref="AP641:AP643"/>
    <mergeCell ref="AQ641:AQ643"/>
    <mergeCell ref="AP644:AP646"/>
    <mergeCell ref="AQ644:AQ646"/>
    <mergeCell ref="AP647:AP649"/>
    <mergeCell ref="AQ647:AQ649"/>
    <mergeCell ref="AP650:AP652"/>
    <mergeCell ref="AQ650:AQ652"/>
    <mergeCell ref="AP653:AP655"/>
    <mergeCell ref="AQ653:AQ655"/>
    <mergeCell ref="AP602:AP604"/>
    <mergeCell ref="AQ602:AQ604"/>
    <mergeCell ref="AP605:AP607"/>
    <mergeCell ref="AQ605:AQ607"/>
    <mergeCell ref="AP608:AP610"/>
    <mergeCell ref="AQ608:AQ610"/>
    <mergeCell ref="AP611:AP613"/>
    <mergeCell ref="AQ611:AQ613"/>
    <mergeCell ref="AP614:AP616"/>
    <mergeCell ref="AQ614:AQ616"/>
    <mergeCell ref="AP617:AP619"/>
    <mergeCell ref="AQ617:AQ619"/>
    <mergeCell ref="AP620:AP622"/>
    <mergeCell ref="AQ620:AQ622"/>
    <mergeCell ref="AP623:AP625"/>
    <mergeCell ref="AQ623:AQ625"/>
    <mergeCell ref="AP626:AP628"/>
    <mergeCell ref="AQ626:AQ628"/>
    <mergeCell ref="AP575:AP577"/>
    <mergeCell ref="AQ575:AQ577"/>
    <mergeCell ref="AP578:AP580"/>
    <mergeCell ref="AQ578:AQ580"/>
    <mergeCell ref="AP581:AP583"/>
    <mergeCell ref="AQ581:AQ583"/>
    <mergeCell ref="AP584:AP586"/>
    <mergeCell ref="AQ584:AQ586"/>
    <mergeCell ref="AP587:AP589"/>
    <mergeCell ref="AQ587:AQ589"/>
    <mergeCell ref="AP590:AP592"/>
    <mergeCell ref="AQ590:AQ592"/>
    <mergeCell ref="AP593:AP595"/>
    <mergeCell ref="AQ593:AQ595"/>
    <mergeCell ref="AP596:AP598"/>
    <mergeCell ref="AQ596:AQ598"/>
    <mergeCell ref="AP599:AP601"/>
    <mergeCell ref="AQ599:AQ601"/>
    <mergeCell ref="AP548:AP550"/>
    <mergeCell ref="AQ548:AQ550"/>
    <mergeCell ref="AP551:AP553"/>
    <mergeCell ref="AQ551:AQ553"/>
    <mergeCell ref="AP554:AP556"/>
    <mergeCell ref="AQ554:AQ556"/>
    <mergeCell ref="AP557:AP559"/>
    <mergeCell ref="AQ557:AQ559"/>
    <mergeCell ref="AP560:AP562"/>
    <mergeCell ref="AQ560:AQ562"/>
    <mergeCell ref="AP563:AP565"/>
    <mergeCell ref="AQ563:AQ565"/>
    <mergeCell ref="AP566:AP568"/>
    <mergeCell ref="AQ566:AQ568"/>
    <mergeCell ref="AP569:AP571"/>
    <mergeCell ref="AQ569:AQ571"/>
    <mergeCell ref="AP572:AP574"/>
    <mergeCell ref="AQ572:AQ574"/>
    <mergeCell ref="AP521:AP523"/>
    <mergeCell ref="AQ521:AQ523"/>
    <mergeCell ref="AP524:AP526"/>
    <mergeCell ref="AQ524:AQ526"/>
    <mergeCell ref="AP527:AP529"/>
    <mergeCell ref="AQ527:AQ529"/>
    <mergeCell ref="AP530:AP532"/>
    <mergeCell ref="AQ530:AQ532"/>
    <mergeCell ref="AP533:AP535"/>
    <mergeCell ref="AQ533:AQ535"/>
    <mergeCell ref="AP536:AP538"/>
    <mergeCell ref="AQ536:AQ538"/>
    <mergeCell ref="AP539:AP541"/>
    <mergeCell ref="AQ539:AQ541"/>
    <mergeCell ref="AP542:AP544"/>
    <mergeCell ref="AQ542:AQ544"/>
    <mergeCell ref="AP545:AP547"/>
    <mergeCell ref="AQ545:AQ547"/>
    <mergeCell ref="AP494:AP496"/>
    <mergeCell ref="AQ494:AQ496"/>
    <mergeCell ref="AP497:AP499"/>
    <mergeCell ref="AQ497:AQ499"/>
    <mergeCell ref="AP500:AP502"/>
    <mergeCell ref="AQ500:AQ502"/>
    <mergeCell ref="AP503:AP505"/>
    <mergeCell ref="AQ503:AQ505"/>
    <mergeCell ref="AP506:AP508"/>
    <mergeCell ref="AQ506:AQ508"/>
    <mergeCell ref="AP509:AP511"/>
    <mergeCell ref="AQ509:AQ511"/>
    <mergeCell ref="AP512:AP514"/>
    <mergeCell ref="AQ512:AQ514"/>
    <mergeCell ref="AP515:AP517"/>
    <mergeCell ref="AQ515:AQ517"/>
    <mergeCell ref="AP518:AP520"/>
    <mergeCell ref="AQ518:AQ520"/>
    <mergeCell ref="AP467:AP469"/>
    <mergeCell ref="AQ467:AQ469"/>
    <mergeCell ref="AP470:AP472"/>
    <mergeCell ref="AQ470:AQ472"/>
    <mergeCell ref="AP473:AP475"/>
    <mergeCell ref="AQ473:AQ475"/>
    <mergeCell ref="AP476:AP478"/>
    <mergeCell ref="AQ476:AQ478"/>
    <mergeCell ref="AP479:AP481"/>
    <mergeCell ref="AQ479:AQ481"/>
    <mergeCell ref="AP482:AP484"/>
    <mergeCell ref="AQ482:AQ484"/>
    <mergeCell ref="AP485:AP487"/>
    <mergeCell ref="AQ485:AQ487"/>
    <mergeCell ref="AP488:AP490"/>
    <mergeCell ref="AQ488:AQ490"/>
    <mergeCell ref="AP491:AP493"/>
    <mergeCell ref="AQ491:AQ493"/>
    <mergeCell ref="AP440:AP442"/>
    <mergeCell ref="AQ440:AQ442"/>
    <mergeCell ref="AP443:AP445"/>
    <mergeCell ref="AQ443:AQ445"/>
    <mergeCell ref="AP446:AP448"/>
    <mergeCell ref="AQ446:AQ448"/>
    <mergeCell ref="AP449:AP451"/>
    <mergeCell ref="AQ449:AQ451"/>
    <mergeCell ref="AP452:AP454"/>
    <mergeCell ref="AQ452:AQ454"/>
    <mergeCell ref="AP455:AP457"/>
    <mergeCell ref="AQ455:AQ457"/>
    <mergeCell ref="AP458:AP460"/>
    <mergeCell ref="AQ458:AQ460"/>
    <mergeCell ref="AP461:AP463"/>
    <mergeCell ref="AQ461:AQ463"/>
    <mergeCell ref="AP464:AP466"/>
    <mergeCell ref="AQ464:AQ466"/>
    <mergeCell ref="AP413:AP415"/>
    <mergeCell ref="AQ413:AQ415"/>
    <mergeCell ref="AP416:AP418"/>
    <mergeCell ref="AQ416:AQ418"/>
    <mergeCell ref="AP419:AP421"/>
    <mergeCell ref="AQ419:AQ421"/>
    <mergeCell ref="AP422:AP424"/>
    <mergeCell ref="AQ422:AQ424"/>
    <mergeCell ref="AP425:AP427"/>
    <mergeCell ref="AQ425:AQ427"/>
    <mergeCell ref="AP428:AP430"/>
    <mergeCell ref="AQ428:AQ430"/>
    <mergeCell ref="AP431:AP433"/>
    <mergeCell ref="AQ431:AQ433"/>
    <mergeCell ref="AP434:AP436"/>
    <mergeCell ref="AQ434:AQ436"/>
    <mergeCell ref="AP437:AP439"/>
    <mergeCell ref="AQ437:AQ439"/>
    <mergeCell ref="AP386:AP388"/>
    <mergeCell ref="AQ386:AQ388"/>
    <mergeCell ref="AP389:AP391"/>
    <mergeCell ref="AQ389:AQ391"/>
    <mergeCell ref="AP392:AP394"/>
    <mergeCell ref="AQ392:AQ394"/>
    <mergeCell ref="AP395:AP397"/>
    <mergeCell ref="AQ395:AQ397"/>
    <mergeCell ref="AP398:AP400"/>
    <mergeCell ref="AQ398:AQ400"/>
    <mergeCell ref="AP401:AP403"/>
    <mergeCell ref="AQ401:AQ403"/>
    <mergeCell ref="AP404:AP406"/>
    <mergeCell ref="AQ404:AQ406"/>
    <mergeCell ref="AP407:AP409"/>
    <mergeCell ref="AQ407:AQ409"/>
    <mergeCell ref="AP410:AP412"/>
    <mergeCell ref="AQ410:AQ412"/>
    <mergeCell ref="AP359:AP361"/>
    <mergeCell ref="AQ359:AQ361"/>
    <mergeCell ref="AP362:AP364"/>
    <mergeCell ref="AQ362:AQ364"/>
    <mergeCell ref="AP365:AP367"/>
    <mergeCell ref="AQ365:AQ367"/>
    <mergeCell ref="AP368:AP370"/>
    <mergeCell ref="AQ368:AQ370"/>
    <mergeCell ref="AP371:AP373"/>
    <mergeCell ref="AQ371:AQ373"/>
    <mergeCell ref="AP374:AP376"/>
    <mergeCell ref="AQ374:AQ376"/>
    <mergeCell ref="AP377:AP379"/>
    <mergeCell ref="AQ377:AQ379"/>
    <mergeCell ref="AP380:AP382"/>
    <mergeCell ref="AQ380:AQ382"/>
    <mergeCell ref="AP383:AP385"/>
    <mergeCell ref="AQ383:AQ385"/>
    <mergeCell ref="AP332:AP334"/>
    <mergeCell ref="AQ332:AQ334"/>
    <mergeCell ref="AP335:AP337"/>
    <mergeCell ref="AQ335:AQ337"/>
    <mergeCell ref="AP338:AP340"/>
    <mergeCell ref="AQ338:AQ340"/>
    <mergeCell ref="AP341:AP343"/>
    <mergeCell ref="AQ341:AQ343"/>
    <mergeCell ref="AP344:AP346"/>
    <mergeCell ref="AQ344:AQ346"/>
    <mergeCell ref="AP347:AP349"/>
    <mergeCell ref="AQ347:AQ349"/>
    <mergeCell ref="AP350:AP352"/>
    <mergeCell ref="AQ350:AQ352"/>
    <mergeCell ref="AP353:AP355"/>
    <mergeCell ref="AQ353:AQ355"/>
    <mergeCell ref="AP356:AP358"/>
    <mergeCell ref="AQ356:AQ358"/>
    <mergeCell ref="AP305:AP307"/>
    <mergeCell ref="AQ305:AQ307"/>
    <mergeCell ref="AP308:AP310"/>
    <mergeCell ref="AQ308:AQ310"/>
    <mergeCell ref="AP311:AP313"/>
    <mergeCell ref="AQ311:AQ313"/>
    <mergeCell ref="AP314:AP316"/>
    <mergeCell ref="AQ314:AQ316"/>
    <mergeCell ref="AP317:AP319"/>
    <mergeCell ref="AQ317:AQ319"/>
    <mergeCell ref="AP320:AP322"/>
    <mergeCell ref="AQ320:AQ322"/>
    <mergeCell ref="AP323:AP325"/>
    <mergeCell ref="AQ323:AQ325"/>
    <mergeCell ref="AP326:AP328"/>
    <mergeCell ref="AQ326:AQ328"/>
    <mergeCell ref="AP329:AP331"/>
    <mergeCell ref="AQ329:AQ331"/>
    <mergeCell ref="AP278:AP280"/>
    <mergeCell ref="AQ278:AQ280"/>
    <mergeCell ref="AP281:AP283"/>
    <mergeCell ref="AQ281:AQ283"/>
    <mergeCell ref="AP284:AP286"/>
    <mergeCell ref="AQ284:AQ286"/>
    <mergeCell ref="AP287:AP289"/>
    <mergeCell ref="AQ287:AQ289"/>
    <mergeCell ref="AP290:AP292"/>
    <mergeCell ref="AQ290:AQ292"/>
    <mergeCell ref="AP293:AP295"/>
    <mergeCell ref="AQ293:AQ295"/>
    <mergeCell ref="AP296:AP298"/>
    <mergeCell ref="AQ296:AQ298"/>
    <mergeCell ref="AP299:AP301"/>
    <mergeCell ref="AQ299:AQ301"/>
    <mergeCell ref="AP302:AP304"/>
    <mergeCell ref="AQ302:AQ304"/>
    <mergeCell ref="AP251:AP253"/>
    <mergeCell ref="AQ251:AQ253"/>
    <mergeCell ref="AP254:AP256"/>
    <mergeCell ref="AQ254:AQ256"/>
    <mergeCell ref="AP257:AP259"/>
    <mergeCell ref="AQ257:AQ259"/>
    <mergeCell ref="AP260:AP262"/>
    <mergeCell ref="AQ260:AQ262"/>
    <mergeCell ref="AP263:AP265"/>
    <mergeCell ref="AQ263:AQ265"/>
    <mergeCell ref="AP266:AP268"/>
    <mergeCell ref="AQ266:AQ268"/>
    <mergeCell ref="AP269:AP271"/>
    <mergeCell ref="AQ269:AQ271"/>
    <mergeCell ref="AP272:AP274"/>
    <mergeCell ref="AQ272:AQ274"/>
    <mergeCell ref="AP275:AP277"/>
    <mergeCell ref="AQ275:AQ277"/>
    <mergeCell ref="AP224:AP226"/>
    <mergeCell ref="AQ224:AQ226"/>
    <mergeCell ref="AP227:AP229"/>
    <mergeCell ref="AQ227:AQ229"/>
    <mergeCell ref="AP230:AP232"/>
    <mergeCell ref="AQ230:AQ232"/>
    <mergeCell ref="AP233:AP235"/>
    <mergeCell ref="AQ233:AQ235"/>
    <mergeCell ref="AP236:AP238"/>
    <mergeCell ref="AQ236:AQ238"/>
    <mergeCell ref="AP239:AP241"/>
    <mergeCell ref="AQ239:AQ241"/>
    <mergeCell ref="AP242:AP244"/>
    <mergeCell ref="AQ242:AQ244"/>
    <mergeCell ref="AP245:AP247"/>
    <mergeCell ref="AQ245:AQ247"/>
    <mergeCell ref="AP248:AP250"/>
    <mergeCell ref="AQ248:AQ250"/>
    <mergeCell ref="AP197:AP199"/>
    <mergeCell ref="AQ197:AQ199"/>
    <mergeCell ref="AP200:AP202"/>
    <mergeCell ref="AQ200:AQ202"/>
    <mergeCell ref="AP203:AP205"/>
    <mergeCell ref="AQ203:AQ205"/>
    <mergeCell ref="AP206:AP208"/>
    <mergeCell ref="AQ206:AQ208"/>
    <mergeCell ref="AP209:AP211"/>
    <mergeCell ref="AQ209:AQ211"/>
    <mergeCell ref="AP212:AP214"/>
    <mergeCell ref="AQ212:AQ214"/>
    <mergeCell ref="AP215:AP217"/>
    <mergeCell ref="AQ215:AQ217"/>
    <mergeCell ref="AP218:AP220"/>
    <mergeCell ref="AQ218:AQ220"/>
    <mergeCell ref="AP221:AP223"/>
    <mergeCell ref="AQ221:AQ223"/>
    <mergeCell ref="AP170:AP172"/>
    <mergeCell ref="AQ170:AQ172"/>
    <mergeCell ref="AP173:AP175"/>
    <mergeCell ref="AQ173:AQ175"/>
    <mergeCell ref="AP176:AP178"/>
    <mergeCell ref="AQ176:AQ178"/>
    <mergeCell ref="AP179:AP181"/>
    <mergeCell ref="AQ179:AQ181"/>
    <mergeCell ref="AP182:AP184"/>
    <mergeCell ref="AQ182:AQ184"/>
    <mergeCell ref="AP185:AP187"/>
    <mergeCell ref="AQ185:AQ187"/>
    <mergeCell ref="AP188:AP190"/>
    <mergeCell ref="AQ188:AQ190"/>
    <mergeCell ref="AP191:AP193"/>
    <mergeCell ref="AQ191:AQ193"/>
    <mergeCell ref="AP194:AP196"/>
    <mergeCell ref="AQ194:AQ196"/>
    <mergeCell ref="AP143:AP145"/>
    <mergeCell ref="AQ143:AQ145"/>
    <mergeCell ref="AP146:AP148"/>
    <mergeCell ref="AQ146:AQ148"/>
    <mergeCell ref="AP149:AP151"/>
    <mergeCell ref="AQ149:AQ151"/>
    <mergeCell ref="AP152:AP154"/>
    <mergeCell ref="AQ152:AQ154"/>
    <mergeCell ref="AP155:AP157"/>
    <mergeCell ref="AQ155:AQ157"/>
    <mergeCell ref="AP158:AP160"/>
    <mergeCell ref="AQ158:AQ160"/>
    <mergeCell ref="AP161:AP163"/>
    <mergeCell ref="AQ161:AQ163"/>
    <mergeCell ref="AP164:AP166"/>
    <mergeCell ref="AQ164:AQ166"/>
    <mergeCell ref="AP167:AP169"/>
    <mergeCell ref="AQ167:AQ169"/>
    <mergeCell ref="AP116:AP118"/>
    <mergeCell ref="AQ116:AQ118"/>
    <mergeCell ref="AP119:AP121"/>
    <mergeCell ref="AQ119:AQ121"/>
    <mergeCell ref="AP122:AP124"/>
    <mergeCell ref="AQ122:AQ124"/>
    <mergeCell ref="AP125:AP127"/>
    <mergeCell ref="AQ125:AQ127"/>
    <mergeCell ref="AP128:AP130"/>
    <mergeCell ref="AQ128:AQ130"/>
    <mergeCell ref="AP131:AP133"/>
    <mergeCell ref="AQ131:AQ133"/>
    <mergeCell ref="AP134:AP136"/>
    <mergeCell ref="AQ134:AQ136"/>
    <mergeCell ref="AP137:AP139"/>
    <mergeCell ref="AQ137:AQ139"/>
    <mergeCell ref="AP140:AP142"/>
    <mergeCell ref="AQ140:AQ142"/>
    <mergeCell ref="AM116:AM118"/>
    <mergeCell ref="AM119:AM121"/>
    <mergeCell ref="AM122:AM124"/>
    <mergeCell ref="AM125:AM127"/>
    <mergeCell ref="AM128:AM130"/>
    <mergeCell ref="AM131:AM133"/>
    <mergeCell ref="AM170:AM172"/>
    <mergeCell ref="AM173:AM175"/>
    <mergeCell ref="AM176:AM178"/>
    <mergeCell ref="AM179:AM181"/>
    <mergeCell ref="AM182:AM184"/>
    <mergeCell ref="AM185:AM187"/>
    <mergeCell ref="AM152:AM154"/>
    <mergeCell ref="AM155:AM157"/>
    <mergeCell ref="AM158:AM160"/>
    <mergeCell ref="AM161:AM163"/>
    <mergeCell ref="AM164:AM166"/>
    <mergeCell ref="AM167:AM169"/>
    <mergeCell ref="AM134:AM136"/>
    <mergeCell ref="AM137:AM139"/>
    <mergeCell ref="AM140:AM142"/>
    <mergeCell ref="AM143:AM145"/>
    <mergeCell ref="AM146:AM148"/>
    <mergeCell ref="AM149:AM151"/>
    <mergeCell ref="AM224:AM226"/>
    <mergeCell ref="AM227:AM229"/>
    <mergeCell ref="AM230:AM232"/>
    <mergeCell ref="AM233:AM235"/>
    <mergeCell ref="AM236:AM238"/>
    <mergeCell ref="AM239:AM241"/>
    <mergeCell ref="AM206:AM208"/>
    <mergeCell ref="AM209:AM211"/>
    <mergeCell ref="AM212:AM214"/>
    <mergeCell ref="AM215:AM217"/>
    <mergeCell ref="AM218:AM220"/>
    <mergeCell ref="AM221:AM223"/>
    <mergeCell ref="AM188:AM190"/>
    <mergeCell ref="AM191:AM193"/>
    <mergeCell ref="AM194:AM196"/>
    <mergeCell ref="AM197:AM199"/>
    <mergeCell ref="AM200:AM202"/>
    <mergeCell ref="AM203:AM205"/>
    <mergeCell ref="AM278:AM280"/>
    <mergeCell ref="AM281:AM283"/>
    <mergeCell ref="AM284:AM286"/>
    <mergeCell ref="AM287:AM289"/>
    <mergeCell ref="AM290:AM292"/>
    <mergeCell ref="AM293:AM295"/>
    <mergeCell ref="AM260:AM262"/>
    <mergeCell ref="AM263:AM265"/>
    <mergeCell ref="AM266:AM268"/>
    <mergeCell ref="AM269:AM271"/>
    <mergeCell ref="AM272:AM274"/>
    <mergeCell ref="AM275:AM277"/>
    <mergeCell ref="AM242:AM244"/>
    <mergeCell ref="AM245:AM247"/>
    <mergeCell ref="AM248:AM250"/>
    <mergeCell ref="AM251:AM253"/>
    <mergeCell ref="AM254:AM256"/>
    <mergeCell ref="AM257:AM259"/>
    <mergeCell ref="AM332:AM334"/>
    <mergeCell ref="AM335:AM337"/>
    <mergeCell ref="AM338:AM340"/>
    <mergeCell ref="AM341:AM343"/>
    <mergeCell ref="AM344:AM346"/>
    <mergeCell ref="AM347:AM349"/>
    <mergeCell ref="AM314:AM316"/>
    <mergeCell ref="AM317:AM319"/>
    <mergeCell ref="AM320:AM322"/>
    <mergeCell ref="AM323:AM325"/>
    <mergeCell ref="AM326:AM328"/>
    <mergeCell ref="AM329:AM331"/>
    <mergeCell ref="AM296:AM298"/>
    <mergeCell ref="AM299:AM301"/>
    <mergeCell ref="AM302:AM304"/>
    <mergeCell ref="AM305:AM307"/>
    <mergeCell ref="AM308:AM310"/>
    <mergeCell ref="AM311:AM313"/>
    <mergeCell ref="AM386:AM388"/>
    <mergeCell ref="AM389:AM391"/>
    <mergeCell ref="AM392:AM394"/>
    <mergeCell ref="AM395:AM397"/>
    <mergeCell ref="AM398:AM400"/>
    <mergeCell ref="AM401:AM403"/>
    <mergeCell ref="AM368:AM370"/>
    <mergeCell ref="AM371:AM373"/>
    <mergeCell ref="AM374:AM376"/>
    <mergeCell ref="AM377:AM379"/>
    <mergeCell ref="AM380:AM382"/>
    <mergeCell ref="AM383:AM385"/>
    <mergeCell ref="AM350:AM352"/>
    <mergeCell ref="AM353:AM355"/>
    <mergeCell ref="AM356:AM358"/>
    <mergeCell ref="AM359:AM361"/>
    <mergeCell ref="AM362:AM364"/>
    <mergeCell ref="AM365:AM367"/>
    <mergeCell ref="AM440:AM442"/>
    <mergeCell ref="AM443:AM445"/>
    <mergeCell ref="AM446:AM448"/>
    <mergeCell ref="AM449:AM451"/>
    <mergeCell ref="AM452:AM454"/>
    <mergeCell ref="AM455:AM457"/>
    <mergeCell ref="AM422:AM424"/>
    <mergeCell ref="AM425:AM427"/>
    <mergeCell ref="AM428:AM430"/>
    <mergeCell ref="AM431:AM433"/>
    <mergeCell ref="AM434:AM436"/>
    <mergeCell ref="AM437:AM439"/>
    <mergeCell ref="AM404:AM406"/>
    <mergeCell ref="AM407:AM409"/>
    <mergeCell ref="AM410:AM412"/>
    <mergeCell ref="AM413:AM415"/>
    <mergeCell ref="AM416:AM418"/>
    <mergeCell ref="AM419:AM421"/>
    <mergeCell ref="AM494:AM496"/>
    <mergeCell ref="AM497:AM499"/>
    <mergeCell ref="AM500:AM502"/>
    <mergeCell ref="AM503:AM505"/>
    <mergeCell ref="AM506:AM508"/>
    <mergeCell ref="AM509:AM511"/>
    <mergeCell ref="AM476:AM478"/>
    <mergeCell ref="AM479:AM481"/>
    <mergeCell ref="AM482:AM484"/>
    <mergeCell ref="AM485:AM487"/>
    <mergeCell ref="AM488:AM490"/>
    <mergeCell ref="AM491:AM493"/>
    <mergeCell ref="AM458:AM460"/>
    <mergeCell ref="AM461:AM463"/>
    <mergeCell ref="AM464:AM466"/>
    <mergeCell ref="AM467:AM469"/>
    <mergeCell ref="AM470:AM472"/>
    <mergeCell ref="AM473:AM475"/>
    <mergeCell ref="AM548:AM550"/>
    <mergeCell ref="AM551:AM553"/>
    <mergeCell ref="AM554:AM556"/>
    <mergeCell ref="AM557:AM559"/>
    <mergeCell ref="AM560:AM562"/>
    <mergeCell ref="AM563:AM565"/>
    <mergeCell ref="AM530:AM532"/>
    <mergeCell ref="AM533:AM535"/>
    <mergeCell ref="AM536:AM538"/>
    <mergeCell ref="AM539:AM541"/>
    <mergeCell ref="AM542:AM544"/>
    <mergeCell ref="AM545:AM547"/>
    <mergeCell ref="AM512:AM514"/>
    <mergeCell ref="AM515:AM517"/>
    <mergeCell ref="AM518:AM520"/>
    <mergeCell ref="AM521:AM523"/>
    <mergeCell ref="AM524:AM526"/>
    <mergeCell ref="AM527:AM529"/>
    <mergeCell ref="AM602:AM604"/>
    <mergeCell ref="AM605:AM607"/>
    <mergeCell ref="AM608:AM610"/>
    <mergeCell ref="AM611:AM613"/>
    <mergeCell ref="AM614:AM616"/>
    <mergeCell ref="AM617:AM619"/>
    <mergeCell ref="AM584:AM586"/>
    <mergeCell ref="AM587:AM589"/>
    <mergeCell ref="AM590:AM592"/>
    <mergeCell ref="AM593:AM595"/>
    <mergeCell ref="AM596:AM598"/>
    <mergeCell ref="AM599:AM601"/>
    <mergeCell ref="AM566:AM568"/>
    <mergeCell ref="AM569:AM571"/>
    <mergeCell ref="AM572:AM574"/>
    <mergeCell ref="AM575:AM577"/>
    <mergeCell ref="AM578:AM580"/>
    <mergeCell ref="AM581:AM583"/>
    <mergeCell ref="AM656:AM658"/>
    <mergeCell ref="AM659:AM661"/>
    <mergeCell ref="AM662:AM664"/>
    <mergeCell ref="AM665:AM667"/>
    <mergeCell ref="AM668:AM670"/>
    <mergeCell ref="AM671:AM673"/>
    <mergeCell ref="AM638:AM640"/>
    <mergeCell ref="AM641:AM643"/>
    <mergeCell ref="AM644:AM646"/>
    <mergeCell ref="AM647:AM649"/>
    <mergeCell ref="AM650:AM652"/>
    <mergeCell ref="AM653:AM655"/>
    <mergeCell ref="AM620:AM622"/>
    <mergeCell ref="AM623:AM625"/>
    <mergeCell ref="AM626:AM628"/>
    <mergeCell ref="AM629:AM631"/>
    <mergeCell ref="AM632:AM634"/>
    <mergeCell ref="AM635:AM637"/>
    <mergeCell ref="AM737:AM739"/>
    <mergeCell ref="AM740:AM742"/>
    <mergeCell ref="AM743:AM745"/>
    <mergeCell ref="AM710:AM712"/>
    <mergeCell ref="AM713:AM715"/>
    <mergeCell ref="AM716:AM718"/>
    <mergeCell ref="AM719:AM721"/>
    <mergeCell ref="AM722:AM724"/>
    <mergeCell ref="AM725:AM727"/>
    <mergeCell ref="AM692:AM694"/>
    <mergeCell ref="AM695:AM697"/>
    <mergeCell ref="AM698:AM700"/>
    <mergeCell ref="AM701:AM703"/>
    <mergeCell ref="AM704:AM706"/>
    <mergeCell ref="AM707:AM709"/>
    <mergeCell ref="AM674:AM676"/>
    <mergeCell ref="AM677:AM679"/>
    <mergeCell ref="AM680:AM682"/>
    <mergeCell ref="AM683:AM685"/>
    <mergeCell ref="AM686:AM688"/>
    <mergeCell ref="AM689:AM691"/>
    <mergeCell ref="AK116:AK118"/>
    <mergeCell ref="AL116:AL118"/>
    <mergeCell ref="AI119:AI121"/>
    <mergeCell ref="AJ119:AJ121"/>
    <mergeCell ref="AK119:AK121"/>
    <mergeCell ref="AL119:AL121"/>
    <mergeCell ref="AI116:AI118"/>
    <mergeCell ref="AJ116:AJ118"/>
    <mergeCell ref="AI122:AI124"/>
    <mergeCell ref="AJ122:AJ124"/>
    <mergeCell ref="AI128:AI130"/>
    <mergeCell ref="AJ128:AJ130"/>
    <mergeCell ref="AM782:AM784"/>
    <mergeCell ref="AM785:AM787"/>
    <mergeCell ref="AM788:AM790"/>
    <mergeCell ref="AM791:AM793"/>
    <mergeCell ref="AM794:AM796"/>
    <mergeCell ref="AM764:AM766"/>
    <mergeCell ref="AM767:AM769"/>
    <mergeCell ref="AM770:AM772"/>
    <mergeCell ref="AM773:AM775"/>
    <mergeCell ref="AM776:AM778"/>
    <mergeCell ref="AM779:AM781"/>
    <mergeCell ref="AM746:AM748"/>
    <mergeCell ref="AM749:AM751"/>
    <mergeCell ref="AM752:AM754"/>
    <mergeCell ref="AM755:AM757"/>
    <mergeCell ref="AM758:AM760"/>
    <mergeCell ref="AM761:AM763"/>
    <mergeCell ref="AM728:AM730"/>
    <mergeCell ref="AM731:AM733"/>
    <mergeCell ref="AM734:AM736"/>
    <mergeCell ref="AI134:AI136"/>
    <mergeCell ref="AJ134:AJ136"/>
    <mergeCell ref="AK134:AK136"/>
    <mergeCell ref="AL134:AL136"/>
    <mergeCell ref="AI137:AI139"/>
    <mergeCell ref="AJ137:AJ139"/>
    <mergeCell ref="AK137:AK139"/>
    <mergeCell ref="AL137:AL139"/>
    <mergeCell ref="AK128:AK130"/>
    <mergeCell ref="AL128:AL130"/>
    <mergeCell ref="AI131:AI133"/>
    <mergeCell ref="AJ131:AJ133"/>
    <mergeCell ref="AK131:AK133"/>
    <mergeCell ref="AL131:AL133"/>
    <mergeCell ref="AK122:AK124"/>
    <mergeCell ref="AL122:AL124"/>
    <mergeCell ref="AI125:AI127"/>
    <mergeCell ref="AJ125:AJ127"/>
    <mergeCell ref="AK125:AK127"/>
    <mergeCell ref="AL125:AL127"/>
    <mergeCell ref="AI152:AI154"/>
    <mergeCell ref="AJ152:AJ154"/>
    <mergeCell ref="AK152:AK154"/>
    <mergeCell ref="AL152:AL154"/>
    <mergeCell ref="AI155:AI157"/>
    <mergeCell ref="AJ155:AJ157"/>
    <mergeCell ref="AK155:AK157"/>
    <mergeCell ref="AL155:AL157"/>
    <mergeCell ref="AI146:AI148"/>
    <mergeCell ref="AJ146:AJ148"/>
    <mergeCell ref="AK146:AK148"/>
    <mergeCell ref="AL146:AL148"/>
    <mergeCell ref="AI149:AI151"/>
    <mergeCell ref="AJ149:AJ151"/>
    <mergeCell ref="AK149:AK151"/>
    <mergeCell ref="AL149:AL151"/>
    <mergeCell ref="AI140:AI142"/>
    <mergeCell ref="AJ140:AJ142"/>
    <mergeCell ref="AK140:AK142"/>
    <mergeCell ref="AL140:AL142"/>
    <mergeCell ref="AI143:AI145"/>
    <mergeCell ref="AJ143:AJ145"/>
    <mergeCell ref="AK143:AK145"/>
    <mergeCell ref="AL143:AL145"/>
    <mergeCell ref="AI170:AI172"/>
    <mergeCell ref="AJ170:AJ172"/>
    <mergeCell ref="AK170:AK172"/>
    <mergeCell ref="AL170:AL172"/>
    <mergeCell ref="AI173:AI175"/>
    <mergeCell ref="AJ173:AJ175"/>
    <mergeCell ref="AK173:AK175"/>
    <mergeCell ref="AL173:AL175"/>
    <mergeCell ref="AI164:AI166"/>
    <mergeCell ref="AJ164:AJ166"/>
    <mergeCell ref="AK164:AK166"/>
    <mergeCell ref="AL164:AL166"/>
    <mergeCell ref="AI167:AI169"/>
    <mergeCell ref="AJ167:AJ169"/>
    <mergeCell ref="AK167:AK169"/>
    <mergeCell ref="AL167:AL169"/>
    <mergeCell ref="AI158:AI160"/>
    <mergeCell ref="AJ158:AJ160"/>
    <mergeCell ref="AK158:AK160"/>
    <mergeCell ref="AL158:AL160"/>
    <mergeCell ref="AI161:AI163"/>
    <mergeCell ref="AJ161:AJ163"/>
    <mergeCell ref="AK161:AK163"/>
    <mergeCell ref="AL161:AL163"/>
    <mergeCell ref="AI188:AI190"/>
    <mergeCell ref="AJ188:AJ190"/>
    <mergeCell ref="AK188:AK190"/>
    <mergeCell ref="AL188:AL190"/>
    <mergeCell ref="AI191:AI193"/>
    <mergeCell ref="AJ191:AJ193"/>
    <mergeCell ref="AK191:AK193"/>
    <mergeCell ref="AL191:AL193"/>
    <mergeCell ref="AI182:AI184"/>
    <mergeCell ref="AJ182:AJ184"/>
    <mergeCell ref="AK182:AK184"/>
    <mergeCell ref="AL182:AL184"/>
    <mergeCell ref="AI185:AI187"/>
    <mergeCell ref="AJ185:AJ187"/>
    <mergeCell ref="AK185:AK187"/>
    <mergeCell ref="AL185:AL187"/>
    <mergeCell ref="AI176:AI178"/>
    <mergeCell ref="AJ176:AJ178"/>
    <mergeCell ref="AK176:AK178"/>
    <mergeCell ref="AL176:AL178"/>
    <mergeCell ref="AI179:AI181"/>
    <mergeCell ref="AJ179:AJ181"/>
    <mergeCell ref="AK179:AK181"/>
    <mergeCell ref="AL179:AL181"/>
    <mergeCell ref="AI206:AI208"/>
    <mergeCell ref="AJ206:AJ208"/>
    <mergeCell ref="AK206:AK208"/>
    <mergeCell ref="AL206:AL208"/>
    <mergeCell ref="AI209:AI211"/>
    <mergeCell ref="AJ209:AJ211"/>
    <mergeCell ref="AK209:AK211"/>
    <mergeCell ref="AL209:AL211"/>
    <mergeCell ref="AI200:AI202"/>
    <mergeCell ref="AJ200:AJ202"/>
    <mergeCell ref="AK200:AK202"/>
    <mergeCell ref="AL200:AL202"/>
    <mergeCell ref="AI203:AI205"/>
    <mergeCell ref="AJ203:AJ205"/>
    <mergeCell ref="AK203:AK205"/>
    <mergeCell ref="AL203:AL205"/>
    <mergeCell ref="AI194:AI196"/>
    <mergeCell ref="AJ194:AJ196"/>
    <mergeCell ref="AK194:AK196"/>
    <mergeCell ref="AL194:AL196"/>
    <mergeCell ref="AI197:AI199"/>
    <mergeCell ref="AJ197:AJ199"/>
    <mergeCell ref="AK197:AK199"/>
    <mergeCell ref="AL197:AL199"/>
    <mergeCell ref="AI224:AI226"/>
    <mergeCell ref="AJ224:AJ226"/>
    <mergeCell ref="AK224:AK226"/>
    <mergeCell ref="AL224:AL226"/>
    <mergeCell ref="AI227:AI229"/>
    <mergeCell ref="AJ227:AJ229"/>
    <mergeCell ref="AK227:AK229"/>
    <mergeCell ref="AL227:AL229"/>
    <mergeCell ref="AI218:AI220"/>
    <mergeCell ref="AJ218:AJ220"/>
    <mergeCell ref="AK218:AK220"/>
    <mergeCell ref="AL218:AL220"/>
    <mergeCell ref="AI221:AI223"/>
    <mergeCell ref="AJ221:AJ223"/>
    <mergeCell ref="AK221:AK223"/>
    <mergeCell ref="AL221:AL223"/>
    <mergeCell ref="AI212:AI214"/>
    <mergeCell ref="AJ212:AJ214"/>
    <mergeCell ref="AK212:AK214"/>
    <mergeCell ref="AL212:AL214"/>
    <mergeCell ref="AI215:AI217"/>
    <mergeCell ref="AJ215:AJ217"/>
    <mergeCell ref="AK215:AK217"/>
    <mergeCell ref="AL215:AL217"/>
    <mergeCell ref="AI242:AI244"/>
    <mergeCell ref="AJ242:AJ244"/>
    <mergeCell ref="AK242:AK244"/>
    <mergeCell ref="AL242:AL244"/>
    <mergeCell ref="AI245:AI247"/>
    <mergeCell ref="AJ245:AJ247"/>
    <mergeCell ref="AK245:AK247"/>
    <mergeCell ref="AL245:AL247"/>
    <mergeCell ref="AI236:AI238"/>
    <mergeCell ref="AJ236:AJ238"/>
    <mergeCell ref="AK236:AK238"/>
    <mergeCell ref="AL236:AL238"/>
    <mergeCell ref="AI239:AI241"/>
    <mergeCell ref="AJ239:AJ241"/>
    <mergeCell ref="AK239:AK241"/>
    <mergeCell ref="AL239:AL241"/>
    <mergeCell ref="AI230:AI232"/>
    <mergeCell ref="AJ230:AJ232"/>
    <mergeCell ref="AK230:AK232"/>
    <mergeCell ref="AL230:AL232"/>
    <mergeCell ref="AI233:AI235"/>
    <mergeCell ref="AJ233:AJ235"/>
    <mergeCell ref="AK233:AK235"/>
    <mergeCell ref="AL233:AL235"/>
    <mergeCell ref="AI260:AI262"/>
    <mergeCell ref="AJ260:AJ262"/>
    <mergeCell ref="AK260:AK262"/>
    <mergeCell ref="AL260:AL262"/>
    <mergeCell ref="AI263:AI265"/>
    <mergeCell ref="AJ263:AJ265"/>
    <mergeCell ref="AK263:AK265"/>
    <mergeCell ref="AL263:AL265"/>
    <mergeCell ref="AI254:AI256"/>
    <mergeCell ref="AJ254:AJ256"/>
    <mergeCell ref="AK254:AK256"/>
    <mergeCell ref="AL254:AL256"/>
    <mergeCell ref="AI257:AI259"/>
    <mergeCell ref="AJ257:AJ259"/>
    <mergeCell ref="AK257:AK259"/>
    <mergeCell ref="AL257:AL259"/>
    <mergeCell ref="AI248:AI250"/>
    <mergeCell ref="AJ248:AJ250"/>
    <mergeCell ref="AK248:AK250"/>
    <mergeCell ref="AL248:AL250"/>
    <mergeCell ref="AI251:AI253"/>
    <mergeCell ref="AJ251:AJ253"/>
    <mergeCell ref="AK251:AK253"/>
    <mergeCell ref="AL251:AL253"/>
    <mergeCell ref="AI278:AI280"/>
    <mergeCell ref="AJ278:AJ280"/>
    <mergeCell ref="AK278:AK280"/>
    <mergeCell ref="AL278:AL280"/>
    <mergeCell ref="AI281:AI283"/>
    <mergeCell ref="AJ281:AJ283"/>
    <mergeCell ref="AK281:AK283"/>
    <mergeCell ref="AL281:AL283"/>
    <mergeCell ref="AI272:AI274"/>
    <mergeCell ref="AJ272:AJ274"/>
    <mergeCell ref="AK272:AK274"/>
    <mergeCell ref="AL272:AL274"/>
    <mergeCell ref="AI275:AI277"/>
    <mergeCell ref="AJ275:AJ277"/>
    <mergeCell ref="AK275:AK277"/>
    <mergeCell ref="AL275:AL277"/>
    <mergeCell ref="AI266:AI268"/>
    <mergeCell ref="AJ266:AJ268"/>
    <mergeCell ref="AK266:AK268"/>
    <mergeCell ref="AL266:AL268"/>
    <mergeCell ref="AI269:AI271"/>
    <mergeCell ref="AJ269:AJ271"/>
    <mergeCell ref="AK269:AK271"/>
    <mergeCell ref="AL269:AL271"/>
    <mergeCell ref="AI296:AI298"/>
    <mergeCell ref="AJ296:AJ298"/>
    <mergeCell ref="AK296:AK298"/>
    <mergeCell ref="AL296:AL298"/>
    <mergeCell ref="AI299:AI301"/>
    <mergeCell ref="AJ299:AJ301"/>
    <mergeCell ref="AK299:AK301"/>
    <mergeCell ref="AL299:AL301"/>
    <mergeCell ref="AI290:AI292"/>
    <mergeCell ref="AJ290:AJ292"/>
    <mergeCell ref="AK290:AK292"/>
    <mergeCell ref="AL290:AL292"/>
    <mergeCell ref="AI293:AI295"/>
    <mergeCell ref="AJ293:AJ295"/>
    <mergeCell ref="AK293:AK295"/>
    <mergeCell ref="AL293:AL295"/>
    <mergeCell ref="AI284:AI286"/>
    <mergeCell ref="AJ284:AJ286"/>
    <mergeCell ref="AK284:AK286"/>
    <mergeCell ref="AL284:AL286"/>
    <mergeCell ref="AI287:AI289"/>
    <mergeCell ref="AJ287:AJ289"/>
    <mergeCell ref="AK287:AK289"/>
    <mergeCell ref="AL287:AL289"/>
    <mergeCell ref="AI314:AI316"/>
    <mergeCell ref="AJ314:AJ316"/>
    <mergeCell ref="AK314:AK316"/>
    <mergeCell ref="AL314:AL316"/>
    <mergeCell ref="AI317:AI319"/>
    <mergeCell ref="AJ317:AJ319"/>
    <mergeCell ref="AK317:AK319"/>
    <mergeCell ref="AL317:AL319"/>
    <mergeCell ref="AI308:AI310"/>
    <mergeCell ref="AJ308:AJ310"/>
    <mergeCell ref="AK308:AK310"/>
    <mergeCell ref="AL308:AL310"/>
    <mergeCell ref="AI311:AI313"/>
    <mergeCell ref="AJ311:AJ313"/>
    <mergeCell ref="AK311:AK313"/>
    <mergeCell ref="AL311:AL313"/>
    <mergeCell ref="AI302:AI304"/>
    <mergeCell ref="AJ302:AJ304"/>
    <mergeCell ref="AK302:AK304"/>
    <mergeCell ref="AL302:AL304"/>
    <mergeCell ref="AI305:AI307"/>
    <mergeCell ref="AJ305:AJ307"/>
    <mergeCell ref="AK305:AK307"/>
    <mergeCell ref="AL305:AL307"/>
    <mergeCell ref="AI332:AI334"/>
    <mergeCell ref="AJ332:AJ334"/>
    <mergeCell ref="AK332:AK334"/>
    <mergeCell ref="AL332:AL334"/>
    <mergeCell ref="AI335:AI337"/>
    <mergeCell ref="AJ335:AJ337"/>
    <mergeCell ref="AK335:AK337"/>
    <mergeCell ref="AL335:AL337"/>
    <mergeCell ref="AI326:AI328"/>
    <mergeCell ref="AJ326:AJ328"/>
    <mergeCell ref="AK326:AK328"/>
    <mergeCell ref="AL326:AL328"/>
    <mergeCell ref="AI329:AI331"/>
    <mergeCell ref="AJ329:AJ331"/>
    <mergeCell ref="AK329:AK331"/>
    <mergeCell ref="AL329:AL331"/>
    <mergeCell ref="AI320:AI322"/>
    <mergeCell ref="AJ320:AJ322"/>
    <mergeCell ref="AK320:AK322"/>
    <mergeCell ref="AL320:AL322"/>
    <mergeCell ref="AI323:AI325"/>
    <mergeCell ref="AJ323:AJ325"/>
    <mergeCell ref="AK323:AK325"/>
    <mergeCell ref="AL323:AL325"/>
    <mergeCell ref="AI350:AI352"/>
    <mergeCell ref="AJ350:AJ352"/>
    <mergeCell ref="AK350:AK352"/>
    <mergeCell ref="AL350:AL352"/>
    <mergeCell ref="AI353:AI355"/>
    <mergeCell ref="AJ353:AJ355"/>
    <mergeCell ref="AK353:AK355"/>
    <mergeCell ref="AL353:AL355"/>
    <mergeCell ref="AI344:AI346"/>
    <mergeCell ref="AJ344:AJ346"/>
    <mergeCell ref="AK344:AK346"/>
    <mergeCell ref="AL344:AL346"/>
    <mergeCell ref="AI347:AI349"/>
    <mergeCell ref="AJ347:AJ349"/>
    <mergeCell ref="AK347:AK349"/>
    <mergeCell ref="AL347:AL349"/>
    <mergeCell ref="AI338:AI340"/>
    <mergeCell ref="AJ338:AJ340"/>
    <mergeCell ref="AK338:AK340"/>
    <mergeCell ref="AL338:AL340"/>
    <mergeCell ref="AI341:AI343"/>
    <mergeCell ref="AJ341:AJ343"/>
    <mergeCell ref="AK341:AK343"/>
    <mergeCell ref="AL341:AL343"/>
    <mergeCell ref="AI368:AI370"/>
    <mergeCell ref="AJ368:AJ370"/>
    <mergeCell ref="AK368:AK370"/>
    <mergeCell ref="AL368:AL370"/>
    <mergeCell ref="AI371:AI373"/>
    <mergeCell ref="AJ371:AJ373"/>
    <mergeCell ref="AK371:AK373"/>
    <mergeCell ref="AL371:AL373"/>
    <mergeCell ref="AI362:AI364"/>
    <mergeCell ref="AJ362:AJ364"/>
    <mergeCell ref="AK362:AK364"/>
    <mergeCell ref="AL362:AL364"/>
    <mergeCell ref="AI365:AI367"/>
    <mergeCell ref="AJ365:AJ367"/>
    <mergeCell ref="AK365:AK367"/>
    <mergeCell ref="AL365:AL367"/>
    <mergeCell ref="AI356:AI358"/>
    <mergeCell ref="AJ356:AJ358"/>
    <mergeCell ref="AK356:AK358"/>
    <mergeCell ref="AL356:AL358"/>
    <mergeCell ref="AI359:AI361"/>
    <mergeCell ref="AJ359:AJ361"/>
    <mergeCell ref="AK359:AK361"/>
    <mergeCell ref="AL359:AL361"/>
    <mergeCell ref="AI386:AI388"/>
    <mergeCell ref="AJ386:AJ388"/>
    <mergeCell ref="AK386:AK388"/>
    <mergeCell ref="AL386:AL388"/>
    <mergeCell ref="AI389:AI391"/>
    <mergeCell ref="AJ389:AJ391"/>
    <mergeCell ref="AK389:AK391"/>
    <mergeCell ref="AL389:AL391"/>
    <mergeCell ref="AI380:AI382"/>
    <mergeCell ref="AJ380:AJ382"/>
    <mergeCell ref="AK380:AK382"/>
    <mergeCell ref="AL380:AL382"/>
    <mergeCell ref="AI383:AI385"/>
    <mergeCell ref="AJ383:AJ385"/>
    <mergeCell ref="AK383:AK385"/>
    <mergeCell ref="AL383:AL385"/>
    <mergeCell ref="AI374:AI376"/>
    <mergeCell ref="AJ374:AJ376"/>
    <mergeCell ref="AK374:AK376"/>
    <mergeCell ref="AL374:AL376"/>
    <mergeCell ref="AI377:AI379"/>
    <mergeCell ref="AJ377:AJ379"/>
    <mergeCell ref="AK377:AK379"/>
    <mergeCell ref="AL377:AL379"/>
    <mergeCell ref="AI404:AI406"/>
    <mergeCell ref="AJ404:AJ406"/>
    <mergeCell ref="AK404:AK406"/>
    <mergeCell ref="AL404:AL406"/>
    <mergeCell ref="AI407:AI409"/>
    <mergeCell ref="AJ407:AJ409"/>
    <mergeCell ref="AK407:AK409"/>
    <mergeCell ref="AL407:AL409"/>
    <mergeCell ref="AI398:AI400"/>
    <mergeCell ref="AJ398:AJ400"/>
    <mergeCell ref="AK398:AK400"/>
    <mergeCell ref="AL398:AL400"/>
    <mergeCell ref="AI401:AI403"/>
    <mergeCell ref="AJ401:AJ403"/>
    <mergeCell ref="AK401:AK403"/>
    <mergeCell ref="AL401:AL403"/>
    <mergeCell ref="AI392:AI394"/>
    <mergeCell ref="AJ392:AJ394"/>
    <mergeCell ref="AK392:AK394"/>
    <mergeCell ref="AL392:AL394"/>
    <mergeCell ref="AI395:AI397"/>
    <mergeCell ref="AJ395:AJ397"/>
    <mergeCell ref="AK395:AK397"/>
    <mergeCell ref="AL395:AL397"/>
    <mergeCell ref="AI422:AI424"/>
    <mergeCell ref="AJ422:AJ424"/>
    <mergeCell ref="AK422:AK424"/>
    <mergeCell ref="AL422:AL424"/>
    <mergeCell ref="AI425:AI427"/>
    <mergeCell ref="AJ425:AJ427"/>
    <mergeCell ref="AK425:AK427"/>
    <mergeCell ref="AL425:AL427"/>
    <mergeCell ref="AI416:AI418"/>
    <mergeCell ref="AJ416:AJ418"/>
    <mergeCell ref="AK416:AK418"/>
    <mergeCell ref="AL416:AL418"/>
    <mergeCell ref="AI419:AI421"/>
    <mergeCell ref="AJ419:AJ421"/>
    <mergeCell ref="AK419:AK421"/>
    <mergeCell ref="AL419:AL421"/>
    <mergeCell ref="AI410:AI412"/>
    <mergeCell ref="AJ410:AJ412"/>
    <mergeCell ref="AK410:AK412"/>
    <mergeCell ref="AL410:AL412"/>
    <mergeCell ref="AI413:AI415"/>
    <mergeCell ref="AJ413:AJ415"/>
    <mergeCell ref="AK413:AK415"/>
    <mergeCell ref="AL413:AL415"/>
    <mergeCell ref="AI440:AI442"/>
    <mergeCell ref="AJ440:AJ442"/>
    <mergeCell ref="AK440:AK442"/>
    <mergeCell ref="AL440:AL442"/>
    <mergeCell ref="AI443:AI445"/>
    <mergeCell ref="AJ443:AJ445"/>
    <mergeCell ref="AK443:AK445"/>
    <mergeCell ref="AL443:AL445"/>
    <mergeCell ref="AI434:AI436"/>
    <mergeCell ref="AJ434:AJ436"/>
    <mergeCell ref="AK434:AK436"/>
    <mergeCell ref="AL434:AL436"/>
    <mergeCell ref="AI437:AI439"/>
    <mergeCell ref="AJ437:AJ439"/>
    <mergeCell ref="AK437:AK439"/>
    <mergeCell ref="AL437:AL439"/>
    <mergeCell ref="AI428:AI430"/>
    <mergeCell ref="AJ428:AJ430"/>
    <mergeCell ref="AK428:AK430"/>
    <mergeCell ref="AL428:AL430"/>
    <mergeCell ref="AI431:AI433"/>
    <mergeCell ref="AJ431:AJ433"/>
    <mergeCell ref="AK431:AK433"/>
    <mergeCell ref="AL431:AL433"/>
    <mergeCell ref="AI458:AI460"/>
    <mergeCell ref="AJ458:AJ460"/>
    <mergeCell ref="AK458:AK460"/>
    <mergeCell ref="AL458:AL460"/>
    <mergeCell ref="AI461:AI463"/>
    <mergeCell ref="AJ461:AJ463"/>
    <mergeCell ref="AK461:AK463"/>
    <mergeCell ref="AL461:AL463"/>
    <mergeCell ref="AI452:AI454"/>
    <mergeCell ref="AJ452:AJ454"/>
    <mergeCell ref="AK452:AK454"/>
    <mergeCell ref="AL452:AL454"/>
    <mergeCell ref="AI455:AI457"/>
    <mergeCell ref="AJ455:AJ457"/>
    <mergeCell ref="AK455:AK457"/>
    <mergeCell ref="AL455:AL457"/>
    <mergeCell ref="AI446:AI448"/>
    <mergeCell ref="AJ446:AJ448"/>
    <mergeCell ref="AK446:AK448"/>
    <mergeCell ref="AL446:AL448"/>
    <mergeCell ref="AI449:AI451"/>
    <mergeCell ref="AJ449:AJ451"/>
    <mergeCell ref="AK449:AK451"/>
    <mergeCell ref="AL449:AL451"/>
    <mergeCell ref="AI476:AI478"/>
    <mergeCell ref="AJ476:AJ478"/>
    <mergeCell ref="AK476:AK478"/>
    <mergeCell ref="AL476:AL478"/>
    <mergeCell ref="AI479:AI481"/>
    <mergeCell ref="AJ479:AJ481"/>
    <mergeCell ref="AK479:AK481"/>
    <mergeCell ref="AL479:AL481"/>
    <mergeCell ref="AI470:AI472"/>
    <mergeCell ref="AJ470:AJ472"/>
    <mergeCell ref="AK470:AK472"/>
    <mergeCell ref="AL470:AL472"/>
    <mergeCell ref="AI473:AI475"/>
    <mergeCell ref="AJ473:AJ475"/>
    <mergeCell ref="AK473:AK475"/>
    <mergeCell ref="AL473:AL475"/>
    <mergeCell ref="AI464:AI466"/>
    <mergeCell ref="AJ464:AJ466"/>
    <mergeCell ref="AK464:AK466"/>
    <mergeCell ref="AL464:AL466"/>
    <mergeCell ref="AI467:AI469"/>
    <mergeCell ref="AJ467:AJ469"/>
    <mergeCell ref="AK467:AK469"/>
    <mergeCell ref="AL467:AL469"/>
    <mergeCell ref="AI494:AI496"/>
    <mergeCell ref="AJ494:AJ496"/>
    <mergeCell ref="AK494:AK496"/>
    <mergeCell ref="AL494:AL496"/>
    <mergeCell ref="AI497:AI499"/>
    <mergeCell ref="AJ497:AJ499"/>
    <mergeCell ref="AK497:AK499"/>
    <mergeCell ref="AL497:AL499"/>
    <mergeCell ref="AI488:AI490"/>
    <mergeCell ref="AJ488:AJ490"/>
    <mergeCell ref="AK488:AK490"/>
    <mergeCell ref="AL488:AL490"/>
    <mergeCell ref="AI491:AI493"/>
    <mergeCell ref="AJ491:AJ493"/>
    <mergeCell ref="AK491:AK493"/>
    <mergeCell ref="AL491:AL493"/>
    <mergeCell ref="AI482:AI484"/>
    <mergeCell ref="AJ482:AJ484"/>
    <mergeCell ref="AK482:AK484"/>
    <mergeCell ref="AL482:AL484"/>
    <mergeCell ref="AI485:AI487"/>
    <mergeCell ref="AJ485:AJ487"/>
    <mergeCell ref="AK485:AK487"/>
    <mergeCell ref="AL485:AL487"/>
    <mergeCell ref="AI512:AI514"/>
    <mergeCell ref="AJ512:AJ514"/>
    <mergeCell ref="AK512:AK514"/>
    <mergeCell ref="AL512:AL514"/>
    <mergeCell ref="AI515:AI517"/>
    <mergeCell ref="AJ515:AJ517"/>
    <mergeCell ref="AK515:AK517"/>
    <mergeCell ref="AL515:AL517"/>
    <mergeCell ref="AI506:AI508"/>
    <mergeCell ref="AJ506:AJ508"/>
    <mergeCell ref="AK506:AK508"/>
    <mergeCell ref="AL506:AL508"/>
    <mergeCell ref="AI509:AI511"/>
    <mergeCell ref="AJ509:AJ511"/>
    <mergeCell ref="AK509:AK511"/>
    <mergeCell ref="AL509:AL511"/>
    <mergeCell ref="AI500:AI502"/>
    <mergeCell ref="AJ500:AJ502"/>
    <mergeCell ref="AK500:AK502"/>
    <mergeCell ref="AL500:AL502"/>
    <mergeCell ref="AI503:AI505"/>
    <mergeCell ref="AJ503:AJ505"/>
    <mergeCell ref="AK503:AK505"/>
    <mergeCell ref="AL503:AL505"/>
    <mergeCell ref="AI530:AI532"/>
    <mergeCell ref="AJ530:AJ532"/>
    <mergeCell ref="AK530:AK532"/>
    <mergeCell ref="AL530:AL532"/>
    <mergeCell ref="AI533:AI535"/>
    <mergeCell ref="AJ533:AJ535"/>
    <mergeCell ref="AK533:AK535"/>
    <mergeCell ref="AL533:AL535"/>
    <mergeCell ref="AI524:AI526"/>
    <mergeCell ref="AJ524:AJ526"/>
    <mergeCell ref="AK524:AK526"/>
    <mergeCell ref="AL524:AL526"/>
    <mergeCell ref="AI527:AI529"/>
    <mergeCell ref="AJ527:AJ529"/>
    <mergeCell ref="AK527:AK529"/>
    <mergeCell ref="AL527:AL529"/>
    <mergeCell ref="AI518:AI520"/>
    <mergeCell ref="AJ518:AJ520"/>
    <mergeCell ref="AK518:AK520"/>
    <mergeCell ref="AL518:AL520"/>
    <mergeCell ref="AI521:AI523"/>
    <mergeCell ref="AJ521:AJ523"/>
    <mergeCell ref="AK521:AK523"/>
    <mergeCell ref="AL521:AL523"/>
    <mergeCell ref="AI548:AI550"/>
    <mergeCell ref="AJ548:AJ550"/>
    <mergeCell ref="AK548:AK550"/>
    <mergeCell ref="AL548:AL550"/>
    <mergeCell ref="AI551:AI553"/>
    <mergeCell ref="AJ551:AJ553"/>
    <mergeCell ref="AK551:AK553"/>
    <mergeCell ref="AL551:AL553"/>
    <mergeCell ref="AI542:AI544"/>
    <mergeCell ref="AJ542:AJ544"/>
    <mergeCell ref="AK542:AK544"/>
    <mergeCell ref="AL542:AL544"/>
    <mergeCell ref="AI545:AI547"/>
    <mergeCell ref="AJ545:AJ547"/>
    <mergeCell ref="AK545:AK547"/>
    <mergeCell ref="AL545:AL547"/>
    <mergeCell ref="AI536:AI538"/>
    <mergeCell ref="AJ536:AJ538"/>
    <mergeCell ref="AK536:AK538"/>
    <mergeCell ref="AL536:AL538"/>
    <mergeCell ref="AI539:AI541"/>
    <mergeCell ref="AJ539:AJ541"/>
    <mergeCell ref="AK539:AK541"/>
    <mergeCell ref="AL539:AL541"/>
    <mergeCell ref="AI566:AI568"/>
    <mergeCell ref="AJ566:AJ568"/>
    <mergeCell ref="AK566:AK568"/>
    <mergeCell ref="AL566:AL568"/>
    <mergeCell ref="AI569:AI571"/>
    <mergeCell ref="AJ569:AJ571"/>
    <mergeCell ref="AK569:AK571"/>
    <mergeCell ref="AL569:AL571"/>
    <mergeCell ref="AI560:AI562"/>
    <mergeCell ref="AJ560:AJ562"/>
    <mergeCell ref="AK560:AK562"/>
    <mergeCell ref="AL560:AL562"/>
    <mergeCell ref="AI563:AI565"/>
    <mergeCell ref="AJ563:AJ565"/>
    <mergeCell ref="AK563:AK565"/>
    <mergeCell ref="AL563:AL565"/>
    <mergeCell ref="AI554:AI556"/>
    <mergeCell ref="AJ554:AJ556"/>
    <mergeCell ref="AK554:AK556"/>
    <mergeCell ref="AL554:AL556"/>
    <mergeCell ref="AI557:AI559"/>
    <mergeCell ref="AJ557:AJ559"/>
    <mergeCell ref="AK557:AK559"/>
    <mergeCell ref="AL557:AL559"/>
    <mergeCell ref="AI584:AI586"/>
    <mergeCell ref="AJ584:AJ586"/>
    <mergeCell ref="AK584:AK586"/>
    <mergeCell ref="AL584:AL586"/>
    <mergeCell ref="AI587:AI589"/>
    <mergeCell ref="AJ587:AJ589"/>
    <mergeCell ref="AK587:AK589"/>
    <mergeCell ref="AL587:AL589"/>
    <mergeCell ref="AI578:AI580"/>
    <mergeCell ref="AJ578:AJ580"/>
    <mergeCell ref="AK578:AK580"/>
    <mergeCell ref="AL578:AL580"/>
    <mergeCell ref="AI581:AI583"/>
    <mergeCell ref="AJ581:AJ583"/>
    <mergeCell ref="AK581:AK583"/>
    <mergeCell ref="AL581:AL583"/>
    <mergeCell ref="AI572:AI574"/>
    <mergeCell ref="AJ572:AJ574"/>
    <mergeCell ref="AK572:AK574"/>
    <mergeCell ref="AL572:AL574"/>
    <mergeCell ref="AI575:AI577"/>
    <mergeCell ref="AJ575:AJ577"/>
    <mergeCell ref="AK575:AK577"/>
    <mergeCell ref="AL575:AL577"/>
    <mergeCell ref="AI602:AI604"/>
    <mergeCell ref="AJ602:AJ604"/>
    <mergeCell ref="AK602:AK604"/>
    <mergeCell ref="AL602:AL604"/>
    <mergeCell ref="AI605:AI607"/>
    <mergeCell ref="AJ605:AJ607"/>
    <mergeCell ref="AK605:AK607"/>
    <mergeCell ref="AL605:AL607"/>
    <mergeCell ref="AI596:AI598"/>
    <mergeCell ref="AJ596:AJ598"/>
    <mergeCell ref="AK596:AK598"/>
    <mergeCell ref="AL596:AL598"/>
    <mergeCell ref="AI599:AI601"/>
    <mergeCell ref="AJ599:AJ601"/>
    <mergeCell ref="AK599:AK601"/>
    <mergeCell ref="AL599:AL601"/>
    <mergeCell ref="AI590:AI592"/>
    <mergeCell ref="AJ590:AJ592"/>
    <mergeCell ref="AK590:AK592"/>
    <mergeCell ref="AL590:AL592"/>
    <mergeCell ref="AI593:AI595"/>
    <mergeCell ref="AJ593:AJ595"/>
    <mergeCell ref="AK593:AK595"/>
    <mergeCell ref="AL593:AL595"/>
    <mergeCell ref="AI620:AI622"/>
    <mergeCell ref="AJ620:AJ622"/>
    <mergeCell ref="AK620:AK622"/>
    <mergeCell ref="AL620:AL622"/>
    <mergeCell ref="AI623:AI625"/>
    <mergeCell ref="AJ623:AJ625"/>
    <mergeCell ref="AK623:AK625"/>
    <mergeCell ref="AL623:AL625"/>
    <mergeCell ref="AI614:AI616"/>
    <mergeCell ref="AJ614:AJ616"/>
    <mergeCell ref="AK614:AK616"/>
    <mergeCell ref="AL614:AL616"/>
    <mergeCell ref="AI617:AI619"/>
    <mergeCell ref="AJ617:AJ619"/>
    <mergeCell ref="AK617:AK619"/>
    <mergeCell ref="AL617:AL619"/>
    <mergeCell ref="AI608:AI610"/>
    <mergeCell ref="AJ608:AJ610"/>
    <mergeCell ref="AK608:AK610"/>
    <mergeCell ref="AL608:AL610"/>
    <mergeCell ref="AI611:AI613"/>
    <mergeCell ref="AJ611:AJ613"/>
    <mergeCell ref="AK611:AK613"/>
    <mergeCell ref="AL611:AL613"/>
    <mergeCell ref="AI638:AI640"/>
    <mergeCell ref="AJ638:AJ640"/>
    <mergeCell ref="AK638:AK640"/>
    <mergeCell ref="AL638:AL640"/>
    <mergeCell ref="AI641:AI643"/>
    <mergeCell ref="AJ641:AJ643"/>
    <mergeCell ref="AK641:AK643"/>
    <mergeCell ref="AL641:AL643"/>
    <mergeCell ref="AI632:AI634"/>
    <mergeCell ref="AJ632:AJ634"/>
    <mergeCell ref="AK632:AK634"/>
    <mergeCell ref="AL632:AL634"/>
    <mergeCell ref="AI635:AI637"/>
    <mergeCell ref="AJ635:AJ637"/>
    <mergeCell ref="AK635:AK637"/>
    <mergeCell ref="AL635:AL637"/>
    <mergeCell ref="AI626:AI628"/>
    <mergeCell ref="AJ626:AJ628"/>
    <mergeCell ref="AK626:AK628"/>
    <mergeCell ref="AL626:AL628"/>
    <mergeCell ref="AI629:AI631"/>
    <mergeCell ref="AJ629:AJ631"/>
    <mergeCell ref="AK629:AK631"/>
    <mergeCell ref="AL629:AL631"/>
    <mergeCell ref="AI656:AI658"/>
    <mergeCell ref="AJ656:AJ658"/>
    <mergeCell ref="AK656:AK658"/>
    <mergeCell ref="AL656:AL658"/>
    <mergeCell ref="AI659:AI661"/>
    <mergeCell ref="AJ659:AJ661"/>
    <mergeCell ref="AK659:AK661"/>
    <mergeCell ref="AL659:AL661"/>
    <mergeCell ref="AI650:AI652"/>
    <mergeCell ref="AJ650:AJ652"/>
    <mergeCell ref="AK650:AK652"/>
    <mergeCell ref="AL650:AL652"/>
    <mergeCell ref="AI653:AI655"/>
    <mergeCell ref="AJ653:AJ655"/>
    <mergeCell ref="AK653:AK655"/>
    <mergeCell ref="AL653:AL655"/>
    <mergeCell ref="AI644:AI646"/>
    <mergeCell ref="AJ644:AJ646"/>
    <mergeCell ref="AK644:AK646"/>
    <mergeCell ref="AL644:AL646"/>
    <mergeCell ref="AI647:AI649"/>
    <mergeCell ref="AJ647:AJ649"/>
    <mergeCell ref="AK647:AK649"/>
    <mergeCell ref="AL647:AL649"/>
    <mergeCell ref="AI674:AI676"/>
    <mergeCell ref="AJ674:AJ676"/>
    <mergeCell ref="AK674:AK676"/>
    <mergeCell ref="AL674:AL676"/>
    <mergeCell ref="AI677:AI679"/>
    <mergeCell ref="AJ677:AJ679"/>
    <mergeCell ref="AK677:AK679"/>
    <mergeCell ref="AL677:AL679"/>
    <mergeCell ref="AI668:AI670"/>
    <mergeCell ref="AJ668:AJ670"/>
    <mergeCell ref="AK668:AK670"/>
    <mergeCell ref="AL668:AL670"/>
    <mergeCell ref="AI671:AI673"/>
    <mergeCell ref="AJ671:AJ673"/>
    <mergeCell ref="AK671:AK673"/>
    <mergeCell ref="AL671:AL673"/>
    <mergeCell ref="AI662:AI664"/>
    <mergeCell ref="AJ662:AJ664"/>
    <mergeCell ref="AK662:AK664"/>
    <mergeCell ref="AL662:AL664"/>
    <mergeCell ref="AI665:AI667"/>
    <mergeCell ref="AJ665:AJ667"/>
    <mergeCell ref="AK665:AK667"/>
    <mergeCell ref="AL665:AL667"/>
    <mergeCell ref="AI692:AI694"/>
    <mergeCell ref="AJ692:AJ694"/>
    <mergeCell ref="AK692:AK694"/>
    <mergeCell ref="AL692:AL694"/>
    <mergeCell ref="AI695:AI697"/>
    <mergeCell ref="AJ695:AJ697"/>
    <mergeCell ref="AK695:AK697"/>
    <mergeCell ref="AL695:AL697"/>
    <mergeCell ref="AI686:AI688"/>
    <mergeCell ref="AJ686:AJ688"/>
    <mergeCell ref="AK686:AK688"/>
    <mergeCell ref="AL686:AL688"/>
    <mergeCell ref="AI689:AI691"/>
    <mergeCell ref="AJ689:AJ691"/>
    <mergeCell ref="AK689:AK691"/>
    <mergeCell ref="AL689:AL691"/>
    <mergeCell ref="AI680:AI682"/>
    <mergeCell ref="AJ680:AJ682"/>
    <mergeCell ref="AK680:AK682"/>
    <mergeCell ref="AL680:AL682"/>
    <mergeCell ref="AI683:AI685"/>
    <mergeCell ref="AJ683:AJ685"/>
    <mergeCell ref="AK683:AK685"/>
    <mergeCell ref="AL683:AL685"/>
    <mergeCell ref="AI710:AI712"/>
    <mergeCell ref="AJ710:AJ712"/>
    <mergeCell ref="AK710:AK712"/>
    <mergeCell ref="AL710:AL712"/>
    <mergeCell ref="AI713:AI715"/>
    <mergeCell ref="AJ713:AJ715"/>
    <mergeCell ref="AK713:AK715"/>
    <mergeCell ref="AL713:AL715"/>
    <mergeCell ref="AI704:AI706"/>
    <mergeCell ref="AJ704:AJ706"/>
    <mergeCell ref="AK704:AK706"/>
    <mergeCell ref="AL704:AL706"/>
    <mergeCell ref="AI707:AI709"/>
    <mergeCell ref="AJ707:AJ709"/>
    <mergeCell ref="AK707:AK709"/>
    <mergeCell ref="AL707:AL709"/>
    <mergeCell ref="AI698:AI700"/>
    <mergeCell ref="AJ698:AJ700"/>
    <mergeCell ref="AK698:AK700"/>
    <mergeCell ref="AL698:AL700"/>
    <mergeCell ref="AI701:AI703"/>
    <mergeCell ref="AJ701:AJ703"/>
    <mergeCell ref="AK701:AK703"/>
    <mergeCell ref="AL701:AL703"/>
    <mergeCell ref="AI728:AI730"/>
    <mergeCell ref="AJ728:AJ730"/>
    <mergeCell ref="AK728:AK730"/>
    <mergeCell ref="AL728:AL730"/>
    <mergeCell ref="AI731:AI733"/>
    <mergeCell ref="AJ731:AJ733"/>
    <mergeCell ref="AK731:AK733"/>
    <mergeCell ref="AL731:AL733"/>
    <mergeCell ref="AI722:AI724"/>
    <mergeCell ref="AJ722:AJ724"/>
    <mergeCell ref="AK722:AK724"/>
    <mergeCell ref="AL722:AL724"/>
    <mergeCell ref="AI725:AI727"/>
    <mergeCell ref="AJ725:AJ727"/>
    <mergeCell ref="AK725:AK727"/>
    <mergeCell ref="AL725:AL727"/>
    <mergeCell ref="AI716:AI718"/>
    <mergeCell ref="AJ716:AJ718"/>
    <mergeCell ref="AK716:AK718"/>
    <mergeCell ref="AL716:AL718"/>
    <mergeCell ref="AI719:AI721"/>
    <mergeCell ref="AJ719:AJ721"/>
    <mergeCell ref="AK719:AK721"/>
    <mergeCell ref="AL719:AL721"/>
    <mergeCell ref="AI746:AI748"/>
    <mergeCell ref="AJ746:AJ748"/>
    <mergeCell ref="AK746:AK748"/>
    <mergeCell ref="AL746:AL748"/>
    <mergeCell ref="AI749:AI751"/>
    <mergeCell ref="AJ749:AJ751"/>
    <mergeCell ref="AK749:AK751"/>
    <mergeCell ref="AL749:AL751"/>
    <mergeCell ref="AI740:AI742"/>
    <mergeCell ref="AJ740:AJ742"/>
    <mergeCell ref="AK740:AK742"/>
    <mergeCell ref="AL740:AL742"/>
    <mergeCell ref="AI743:AI745"/>
    <mergeCell ref="AJ743:AJ745"/>
    <mergeCell ref="AK743:AK745"/>
    <mergeCell ref="AL743:AL745"/>
    <mergeCell ref="AI734:AI736"/>
    <mergeCell ref="AJ734:AJ736"/>
    <mergeCell ref="AK734:AK736"/>
    <mergeCell ref="AL734:AL736"/>
    <mergeCell ref="AI737:AI739"/>
    <mergeCell ref="AJ737:AJ739"/>
    <mergeCell ref="AK737:AK739"/>
    <mergeCell ref="AL737:AL739"/>
    <mergeCell ref="AI764:AI766"/>
    <mergeCell ref="AJ764:AJ766"/>
    <mergeCell ref="AK764:AK766"/>
    <mergeCell ref="AL764:AL766"/>
    <mergeCell ref="AI767:AI769"/>
    <mergeCell ref="AJ767:AJ769"/>
    <mergeCell ref="AK767:AK769"/>
    <mergeCell ref="AL767:AL769"/>
    <mergeCell ref="AI758:AI760"/>
    <mergeCell ref="AJ758:AJ760"/>
    <mergeCell ref="AK758:AK760"/>
    <mergeCell ref="AL758:AL760"/>
    <mergeCell ref="AI761:AI763"/>
    <mergeCell ref="AJ761:AJ763"/>
    <mergeCell ref="AK761:AK763"/>
    <mergeCell ref="AL761:AL763"/>
    <mergeCell ref="AI752:AI754"/>
    <mergeCell ref="AJ752:AJ754"/>
    <mergeCell ref="AK752:AK754"/>
    <mergeCell ref="AL752:AL754"/>
    <mergeCell ref="AI755:AI757"/>
    <mergeCell ref="AJ755:AJ757"/>
    <mergeCell ref="AK755:AK757"/>
    <mergeCell ref="AL755:AL757"/>
    <mergeCell ref="AL785:AL787"/>
    <mergeCell ref="AI776:AI778"/>
    <mergeCell ref="AJ776:AJ778"/>
    <mergeCell ref="AK776:AK778"/>
    <mergeCell ref="AL776:AL778"/>
    <mergeCell ref="AI779:AI781"/>
    <mergeCell ref="AJ779:AJ781"/>
    <mergeCell ref="AK779:AK781"/>
    <mergeCell ref="AL779:AL781"/>
    <mergeCell ref="AI770:AI772"/>
    <mergeCell ref="AJ770:AJ772"/>
    <mergeCell ref="AK770:AK772"/>
    <mergeCell ref="AL770:AL772"/>
    <mergeCell ref="AI773:AI775"/>
    <mergeCell ref="AJ773:AJ775"/>
    <mergeCell ref="AK773:AK775"/>
    <mergeCell ref="AL773:AL775"/>
    <mergeCell ref="AM797:AM799"/>
    <mergeCell ref="AH116:AH118"/>
    <mergeCell ref="AH119:AH121"/>
    <mergeCell ref="AH122:AH124"/>
    <mergeCell ref="AH125:AH127"/>
    <mergeCell ref="AH128:AH130"/>
    <mergeCell ref="AH131:AH133"/>
    <mergeCell ref="AH134:AH136"/>
    <mergeCell ref="AH137:AH139"/>
    <mergeCell ref="AI794:AI796"/>
    <mergeCell ref="AJ794:AJ796"/>
    <mergeCell ref="AK794:AK796"/>
    <mergeCell ref="AL794:AL796"/>
    <mergeCell ref="AI797:AI799"/>
    <mergeCell ref="AJ797:AJ799"/>
    <mergeCell ref="AK797:AK799"/>
    <mergeCell ref="AL797:AL799"/>
    <mergeCell ref="AI788:AI790"/>
    <mergeCell ref="AJ788:AJ790"/>
    <mergeCell ref="AK788:AK790"/>
    <mergeCell ref="AL788:AL790"/>
    <mergeCell ref="AI791:AI793"/>
    <mergeCell ref="AJ791:AJ793"/>
    <mergeCell ref="AK791:AK793"/>
    <mergeCell ref="AL791:AL793"/>
    <mergeCell ref="AI782:AI784"/>
    <mergeCell ref="AJ782:AJ784"/>
    <mergeCell ref="AK782:AK784"/>
    <mergeCell ref="AL782:AL784"/>
    <mergeCell ref="AI785:AI787"/>
    <mergeCell ref="AJ785:AJ787"/>
    <mergeCell ref="AK785:AK787"/>
    <mergeCell ref="AH176:AH178"/>
    <mergeCell ref="AH179:AH181"/>
    <mergeCell ref="AH182:AH184"/>
    <mergeCell ref="AH185:AH187"/>
    <mergeCell ref="AH188:AH190"/>
    <mergeCell ref="AH191:AH193"/>
    <mergeCell ref="AH158:AH160"/>
    <mergeCell ref="AH161:AH163"/>
    <mergeCell ref="AH164:AH166"/>
    <mergeCell ref="AH167:AH169"/>
    <mergeCell ref="AH170:AH172"/>
    <mergeCell ref="AH173:AH175"/>
    <mergeCell ref="AH140:AH142"/>
    <mergeCell ref="AH143:AH145"/>
    <mergeCell ref="AH146:AH148"/>
    <mergeCell ref="AH149:AH151"/>
    <mergeCell ref="AH152:AH154"/>
    <mergeCell ref="AH155:AH157"/>
    <mergeCell ref="AH230:AH232"/>
    <mergeCell ref="AH233:AH235"/>
    <mergeCell ref="AH236:AH238"/>
    <mergeCell ref="AH239:AH241"/>
    <mergeCell ref="AH242:AH244"/>
    <mergeCell ref="AH245:AH247"/>
    <mergeCell ref="AH212:AH214"/>
    <mergeCell ref="AH215:AH217"/>
    <mergeCell ref="AH218:AH220"/>
    <mergeCell ref="AH221:AH223"/>
    <mergeCell ref="AH224:AH226"/>
    <mergeCell ref="AH227:AH229"/>
    <mergeCell ref="AH194:AH196"/>
    <mergeCell ref="AH197:AH199"/>
    <mergeCell ref="AH200:AH202"/>
    <mergeCell ref="AH203:AH205"/>
    <mergeCell ref="AH206:AH208"/>
    <mergeCell ref="AH209:AH211"/>
    <mergeCell ref="AH284:AH286"/>
    <mergeCell ref="AH287:AH289"/>
    <mergeCell ref="AH290:AH292"/>
    <mergeCell ref="AH293:AH295"/>
    <mergeCell ref="AH296:AH298"/>
    <mergeCell ref="AH299:AH301"/>
    <mergeCell ref="AH266:AH268"/>
    <mergeCell ref="AH269:AH271"/>
    <mergeCell ref="AH272:AH274"/>
    <mergeCell ref="AH275:AH277"/>
    <mergeCell ref="AH278:AH280"/>
    <mergeCell ref="AH281:AH283"/>
    <mergeCell ref="AH248:AH250"/>
    <mergeCell ref="AH251:AH253"/>
    <mergeCell ref="AH254:AH256"/>
    <mergeCell ref="AH257:AH259"/>
    <mergeCell ref="AH260:AH262"/>
    <mergeCell ref="AH263:AH265"/>
    <mergeCell ref="AH338:AH340"/>
    <mergeCell ref="AH341:AH343"/>
    <mergeCell ref="AH344:AH346"/>
    <mergeCell ref="AH347:AH349"/>
    <mergeCell ref="AH350:AH352"/>
    <mergeCell ref="AH353:AH355"/>
    <mergeCell ref="AH320:AH322"/>
    <mergeCell ref="AH323:AH325"/>
    <mergeCell ref="AH326:AH328"/>
    <mergeCell ref="AH329:AH331"/>
    <mergeCell ref="AH332:AH334"/>
    <mergeCell ref="AH335:AH337"/>
    <mergeCell ref="AH302:AH304"/>
    <mergeCell ref="AH305:AH307"/>
    <mergeCell ref="AH308:AH310"/>
    <mergeCell ref="AH311:AH313"/>
    <mergeCell ref="AH314:AH316"/>
    <mergeCell ref="AH317:AH319"/>
    <mergeCell ref="AH392:AH394"/>
    <mergeCell ref="AH395:AH397"/>
    <mergeCell ref="AH398:AH400"/>
    <mergeCell ref="AH401:AH403"/>
    <mergeCell ref="AH404:AH406"/>
    <mergeCell ref="AH407:AH409"/>
    <mergeCell ref="AH374:AH376"/>
    <mergeCell ref="AH377:AH379"/>
    <mergeCell ref="AH380:AH382"/>
    <mergeCell ref="AH383:AH385"/>
    <mergeCell ref="AH386:AH388"/>
    <mergeCell ref="AH389:AH391"/>
    <mergeCell ref="AH356:AH358"/>
    <mergeCell ref="AH359:AH361"/>
    <mergeCell ref="AH362:AH364"/>
    <mergeCell ref="AH365:AH367"/>
    <mergeCell ref="AH368:AH370"/>
    <mergeCell ref="AH371:AH373"/>
    <mergeCell ref="AH446:AH448"/>
    <mergeCell ref="AH449:AH451"/>
    <mergeCell ref="AH452:AH454"/>
    <mergeCell ref="AH455:AH457"/>
    <mergeCell ref="AH458:AH460"/>
    <mergeCell ref="AH461:AH463"/>
    <mergeCell ref="AH428:AH430"/>
    <mergeCell ref="AH431:AH433"/>
    <mergeCell ref="AH434:AH436"/>
    <mergeCell ref="AH437:AH439"/>
    <mergeCell ref="AH440:AH442"/>
    <mergeCell ref="AH443:AH445"/>
    <mergeCell ref="AH410:AH412"/>
    <mergeCell ref="AH413:AH415"/>
    <mergeCell ref="AH416:AH418"/>
    <mergeCell ref="AH419:AH421"/>
    <mergeCell ref="AH422:AH424"/>
    <mergeCell ref="AH425:AH427"/>
    <mergeCell ref="AH500:AH502"/>
    <mergeCell ref="AH503:AH505"/>
    <mergeCell ref="AH506:AH508"/>
    <mergeCell ref="AH509:AH511"/>
    <mergeCell ref="AH512:AH514"/>
    <mergeCell ref="AH515:AH517"/>
    <mergeCell ref="AH482:AH484"/>
    <mergeCell ref="AH485:AH487"/>
    <mergeCell ref="AH488:AH490"/>
    <mergeCell ref="AH491:AH493"/>
    <mergeCell ref="AH494:AH496"/>
    <mergeCell ref="AH497:AH499"/>
    <mergeCell ref="AH464:AH466"/>
    <mergeCell ref="AH467:AH469"/>
    <mergeCell ref="AH470:AH472"/>
    <mergeCell ref="AH473:AH475"/>
    <mergeCell ref="AH476:AH478"/>
    <mergeCell ref="AH479:AH481"/>
    <mergeCell ref="AH554:AH556"/>
    <mergeCell ref="AH557:AH559"/>
    <mergeCell ref="AH560:AH562"/>
    <mergeCell ref="AH563:AH565"/>
    <mergeCell ref="AH566:AH568"/>
    <mergeCell ref="AH569:AH571"/>
    <mergeCell ref="AH536:AH538"/>
    <mergeCell ref="AH539:AH541"/>
    <mergeCell ref="AH542:AH544"/>
    <mergeCell ref="AH545:AH547"/>
    <mergeCell ref="AH548:AH550"/>
    <mergeCell ref="AH551:AH553"/>
    <mergeCell ref="AH518:AH520"/>
    <mergeCell ref="AH521:AH523"/>
    <mergeCell ref="AH524:AH526"/>
    <mergeCell ref="AH527:AH529"/>
    <mergeCell ref="AH530:AH532"/>
    <mergeCell ref="AH533:AH535"/>
    <mergeCell ref="AH608:AH610"/>
    <mergeCell ref="AH611:AH613"/>
    <mergeCell ref="AH614:AH616"/>
    <mergeCell ref="AH617:AH619"/>
    <mergeCell ref="AH620:AH622"/>
    <mergeCell ref="AH623:AH625"/>
    <mergeCell ref="AH590:AH592"/>
    <mergeCell ref="AH593:AH595"/>
    <mergeCell ref="AH596:AH598"/>
    <mergeCell ref="AH599:AH601"/>
    <mergeCell ref="AH602:AH604"/>
    <mergeCell ref="AH605:AH607"/>
    <mergeCell ref="AH572:AH574"/>
    <mergeCell ref="AH575:AH577"/>
    <mergeCell ref="AH578:AH580"/>
    <mergeCell ref="AH581:AH583"/>
    <mergeCell ref="AH584:AH586"/>
    <mergeCell ref="AH587:AH589"/>
    <mergeCell ref="AH662:AH664"/>
    <mergeCell ref="AH665:AH667"/>
    <mergeCell ref="AH668:AH670"/>
    <mergeCell ref="AH671:AH673"/>
    <mergeCell ref="AH674:AH676"/>
    <mergeCell ref="AH677:AH679"/>
    <mergeCell ref="AH644:AH646"/>
    <mergeCell ref="AH647:AH649"/>
    <mergeCell ref="AH650:AH652"/>
    <mergeCell ref="AH653:AH655"/>
    <mergeCell ref="AH656:AH658"/>
    <mergeCell ref="AH659:AH661"/>
    <mergeCell ref="AH626:AH628"/>
    <mergeCell ref="AH629:AH631"/>
    <mergeCell ref="AH632:AH634"/>
    <mergeCell ref="AH635:AH637"/>
    <mergeCell ref="AH638:AH640"/>
    <mergeCell ref="AH641:AH643"/>
    <mergeCell ref="AH746:AH748"/>
    <mergeCell ref="AH749:AH751"/>
    <mergeCell ref="AH716:AH718"/>
    <mergeCell ref="AH719:AH721"/>
    <mergeCell ref="AH722:AH724"/>
    <mergeCell ref="AH725:AH727"/>
    <mergeCell ref="AH728:AH730"/>
    <mergeCell ref="AH731:AH733"/>
    <mergeCell ref="AH698:AH700"/>
    <mergeCell ref="AH701:AH703"/>
    <mergeCell ref="AH704:AH706"/>
    <mergeCell ref="AH707:AH709"/>
    <mergeCell ref="AH710:AH712"/>
    <mergeCell ref="AH713:AH715"/>
    <mergeCell ref="AH680:AH682"/>
    <mergeCell ref="AH683:AH685"/>
    <mergeCell ref="AH686:AH688"/>
    <mergeCell ref="AH689:AH691"/>
    <mergeCell ref="AH692:AH694"/>
    <mergeCell ref="AH695:AH697"/>
    <mergeCell ref="AN134:AN136"/>
    <mergeCell ref="AN137:AN139"/>
    <mergeCell ref="AN140:AN142"/>
    <mergeCell ref="AN143:AN145"/>
    <mergeCell ref="AN146:AN148"/>
    <mergeCell ref="AN149:AN151"/>
    <mergeCell ref="AH788:AH790"/>
    <mergeCell ref="AH791:AH793"/>
    <mergeCell ref="AH794:AH796"/>
    <mergeCell ref="AH797:AH799"/>
    <mergeCell ref="AN116:AN118"/>
    <mergeCell ref="AN119:AN121"/>
    <mergeCell ref="AN122:AN124"/>
    <mergeCell ref="AN125:AN127"/>
    <mergeCell ref="AN128:AN130"/>
    <mergeCell ref="AN131:AN133"/>
    <mergeCell ref="AH770:AH772"/>
    <mergeCell ref="AH773:AH775"/>
    <mergeCell ref="AH776:AH778"/>
    <mergeCell ref="AH779:AH781"/>
    <mergeCell ref="AH782:AH784"/>
    <mergeCell ref="AH785:AH787"/>
    <mergeCell ref="AH752:AH754"/>
    <mergeCell ref="AH755:AH757"/>
    <mergeCell ref="AH758:AH760"/>
    <mergeCell ref="AH761:AH763"/>
    <mergeCell ref="AH764:AH766"/>
    <mergeCell ref="AH767:AH769"/>
    <mergeCell ref="AH734:AH736"/>
    <mergeCell ref="AH737:AH739"/>
    <mergeCell ref="AH740:AH742"/>
    <mergeCell ref="AH743:AH745"/>
    <mergeCell ref="AN188:AN190"/>
    <mergeCell ref="AN191:AN193"/>
    <mergeCell ref="AN194:AN196"/>
    <mergeCell ref="AN197:AN199"/>
    <mergeCell ref="AN200:AN202"/>
    <mergeCell ref="AN203:AN205"/>
    <mergeCell ref="AN170:AN172"/>
    <mergeCell ref="AN173:AN175"/>
    <mergeCell ref="AN176:AN178"/>
    <mergeCell ref="AN179:AN181"/>
    <mergeCell ref="AN182:AN184"/>
    <mergeCell ref="AN185:AN187"/>
    <mergeCell ref="AN152:AN154"/>
    <mergeCell ref="AN155:AN157"/>
    <mergeCell ref="AN158:AN160"/>
    <mergeCell ref="AN161:AN163"/>
    <mergeCell ref="AN164:AN166"/>
    <mergeCell ref="AN167:AN169"/>
    <mergeCell ref="AN242:AN244"/>
    <mergeCell ref="AN245:AN247"/>
    <mergeCell ref="AN248:AN250"/>
    <mergeCell ref="AN251:AN253"/>
    <mergeCell ref="AN254:AN256"/>
    <mergeCell ref="AN257:AN259"/>
    <mergeCell ref="AN224:AN226"/>
    <mergeCell ref="AN227:AN229"/>
    <mergeCell ref="AN230:AN232"/>
    <mergeCell ref="AN233:AN235"/>
    <mergeCell ref="AN236:AN238"/>
    <mergeCell ref="AN239:AN241"/>
    <mergeCell ref="AN206:AN208"/>
    <mergeCell ref="AN209:AN211"/>
    <mergeCell ref="AN212:AN214"/>
    <mergeCell ref="AN215:AN217"/>
    <mergeCell ref="AN218:AN220"/>
    <mergeCell ref="AN221:AN223"/>
    <mergeCell ref="AN296:AN298"/>
    <mergeCell ref="AN299:AN301"/>
    <mergeCell ref="AN302:AN304"/>
    <mergeCell ref="AN305:AN307"/>
    <mergeCell ref="AN308:AN310"/>
    <mergeCell ref="AN311:AN313"/>
    <mergeCell ref="AN278:AN280"/>
    <mergeCell ref="AN281:AN283"/>
    <mergeCell ref="AN284:AN286"/>
    <mergeCell ref="AN287:AN289"/>
    <mergeCell ref="AN290:AN292"/>
    <mergeCell ref="AN293:AN295"/>
    <mergeCell ref="AN260:AN262"/>
    <mergeCell ref="AN263:AN265"/>
    <mergeCell ref="AN266:AN268"/>
    <mergeCell ref="AN269:AN271"/>
    <mergeCell ref="AN272:AN274"/>
    <mergeCell ref="AN275:AN277"/>
    <mergeCell ref="AN377:AN379"/>
    <mergeCell ref="AN380:AN382"/>
    <mergeCell ref="AN383:AN385"/>
    <mergeCell ref="AN350:AN352"/>
    <mergeCell ref="AN353:AN355"/>
    <mergeCell ref="AN356:AN358"/>
    <mergeCell ref="AN359:AN361"/>
    <mergeCell ref="AN362:AN364"/>
    <mergeCell ref="AN365:AN367"/>
    <mergeCell ref="AN332:AN334"/>
    <mergeCell ref="AN335:AN337"/>
    <mergeCell ref="AN338:AN340"/>
    <mergeCell ref="AN341:AN343"/>
    <mergeCell ref="AN344:AN346"/>
    <mergeCell ref="AN347:AN349"/>
    <mergeCell ref="AN314:AN316"/>
    <mergeCell ref="AN317:AN319"/>
    <mergeCell ref="AN320:AN322"/>
    <mergeCell ref="AN323:AN325"/>
    <mergeCell ref="AN326:AN328"/>
    <mergeCell ref="AN329:AN331"/>
    <mergeCell ref="AO116:AO118"/>
    <mergeCell ref="AO119:AO121"/>
    <mergeCell ref="AO122:AO124"/>
    <mergeCell ref="AO125:AO127"/>
    <mergeCell ref="AO128:AO130"/>
    <mergeCell ref="AN440:AN442"/>
    <mergeCell ref="AN443:AN445"/>
    <mergeCell ref="AN446:AN448"/>
    <mergeCell ref="AN449:AN451"/>
    <mergeCell ref="AN452:AN454"/>
    <mergeCell ref="AN455:AN457"/>
    <mergeCell ref="AN422:AN424"/>
    <mergeCell ref="AN425:AN427"/>
    <mergeCell ref="AN428:AN430"/>
    <mergeCell ref="AN431:AN433"/>
    <mergeCell ref="AN434:AN436"/>
    <mergeCell ref="AN437:AN439"/>
    <mergeCell ref="AN404:AN406"/>
    <mergeCell ref="AN407:AN409"/>
    <mergeCell ref="AN410:AN412"/>
    <mergeCell ref="AN413:AN415"/>
    <mergeCell ref="AN416:AN418"/>
    <mergeCell ref="AN419:AN421"/>
    <mergeCell ref="AN386:AN388"/>
    <mergeCell ref="AN389:AN391"/>
    <mergeCell ref="AN392:AN394"/>
    <mergeCell ref="AN395:AN397"/>
    <mergeCell ref="AN398:AN400"/>
    <mergeCell ref="AN401:AN403"/>
    <mergeCell ref="AN368:AN370"/>
    <mergeCell ref="AN371:AN373"/>
    <mergeCell ref="AN374:AN376"/>
    <mergeCell ref="AO167:AO169"/>
    <mergeCell ref="AO170:AO172"/>
    <mergeCell ref="AO173:AO175"/>
    <mergeCell ref="AO176:AO178"/>
    <mergeCell ref="AO179:AO181"/>
    <mergeCell ref="AO182:AO184"/>
    <mergeCell ref="AO149:AO151"/>
    <mergeCell ref="AO152:AO154"/>
    <mergeCell ref="AO155:AO157"/>
    <mergeCell ref="AO158:AO160"/>
    <mergeCell ref="AO161:AO163"/>
    <mergeCell ref="AO164:AO166"/>
    <mergeCell ref="AO131:AO133"/>
    <mergeCell ref="AO134:AO136"/>
    <mergeCell ref="AO137:AO139"/>
    <mergeCell ref="AO140:AO142"/>
    <mergeCell ref="AO143:AO145"/>
    <mergeCell ref="AO146:AO148"/>
    <mergeCell ref="AO221:AO223"/>
    <mergeCell ref="AO224:AO226"/>
    <mergeCell ref="AO227:AO229"/>
    <mergeCell ref="AO230:AO232"/>
    <mergeCell ref="AO233:AO235"/>
    <mergeCell ref="AO236:AO238"/>
    <mergeCell ref="AO203:AO205"/>
    <mergeCell ref="AO206:AO208"/>
    <mergeCell ref="AO209:AO211"/>
    <mergeCell ref="AO212:AO214"/>
    <mergeCell ref="AO215:AO217"/>
    <mergeCell ref="AO218:AO220"/>
    <mergeCell ref="AO185:AO187"/>
    <mergeCell ref="AO188:AO190"/>
    <mergeCell ref="AO191:AO193"/>
    <mergeCell ref="AO194:AO196"/>
    <mergeCell ref="AO197:AO199"/>
    <mergeCell ref="AO200:AO202"/>
    <mergeCell ref="AO275:AO277"/>
    <mergeCell ref="AO278:AO280"/>
    <mergeCell ref="AO281:AO283"/>
    <mergeCell ref="AO284:AO286"/>
    <mergeCell ref="AO287:AO289"/>
    <mergeCell ref="AO290:AO292"/>
    <mergeCell ref="AO257:AO259"/>
    <mergeCell ref="AO260:AO262"/>
    <mergeCell ref="AO263:AO265"/>
    <mergeCell ref="AO266:AO268"/>
    <mergeCell ref="AO269:AO271"/>
    <mergeCell ref="AO272:AO274"/>
    <mergeCell ref="AO239:AO241"/>
    <mergeCell ref="AO242:AO244"/>
    <mergeCell ref="AO245:AO247"/>
    <mergeCell ref="AO248:AO250"/>
    <mergeCell ref="AO251:AO253"/>
    <mergeCell ref="AO254:AO256"/>
    <mergeCell ref="AO329:AO331"/>
    <mergeCell ref="AO332:AO334"/>
    <mergeCell ref="AO335:AO337"/>
    <mergeCell ref="AO338:AO340"/>
    <mergeCell ref="AO341:AO343"/>
    <mergeCell ref="AO344:AO346"/>
    <mergeCell ref="AO311:AO313"/>
    <mergeCell ref="AO314:AO316"/>
    <mergeCell ref="AO317:AO319"/>
    <mergeCell ref="AO320:AO322"/>
    <mergeCell ref="AO323:AO325"/>
    <mergeCell ref="AO326:AO328"/>
    <mergeCell ref="AO293:AO295"/>
    <mergeCell ref="AO296:AO298"/>
    <mergeCell ref="AO299:AO301"/>
    <mergeCell ref="AO302:AO304"/>
    <mergeCell ref="AO305:AO307"/>
    <mergeCell ref="AO308:AO310"/>
    <mergeCell ref="AO383:AO385"/>
    <mergeCell ref="AO386:AO388"/>
    <mergeCell ref="AO389:AO391"/>
    <mergeCell ref="AO392:AO394"/>
    <mergeCell ref="AO395:AO397"/>
    <mergeCell ref="AO398:AO400"/>
    <mergeCell ref="AO365:AO367"/>
    <mergeCell ref="AO368:AO370"/>
    <mergeCell ref="AO371:AO373"/>
    <mergeCell ref="AO374:AO376"/>
    <mergeCell ref="AO377:AO379"/>
    <mergeCell ref="AO380:AO382"/>
    <mergeCell ref="AO347:AO349"/>
    <mergeCell ref="AO350:AO352"/>
    <mergeCell ref="AO353:AO355"/>
    <mergeCell ref="AO356:AO358"/>
    <mergeCell ref="AO359:AO361"/>
    <mergeCell ref="AO362:AO364"/>
    <mergeCell ref="AO455:AO457"/>
    <mergeCell ref="AO437:AO439"/>
    <mergeCell ref="AO440:AO442"/>
    <mergeCell ref="AO443:AO445"/>
    <mergeCell ref="AO446:AO448"/>
    <mergeCell ref="AO449:AO451"/>
    <mergeCell ref="AO452:AO454"/>
    <mergeCell ref="AO419:AO421"/>
    <mergeCell ref="AO422:AO424"/>
    <mergeCell ref="AO425:AO427"/>
    <mergeCell ref="AO428:AO430"/>
    <mergeCell ref="AO431:AO433"/>
    <mergeCell ref="AO434:AO436"/>
    <mergeCell ref="AO401:AO403"/>
    <mergeCell ref="AO404:AO406"/>
    <mergeCell ref="AO407:AO409"/>
    <mergeCell ref="AO410:AO412"/>
    <mergeCell ref="AO413:AO415"/>
    <mergeCell ref="AO416:AO418"/>
  </mergeCells>
  <pageMargins left="0.7" right="0.7" top="0.75" bottom="0.75" header="0.3" footer="0.3"/>
  <pageSetup orientation="portrait" r:id="rId1"/>
  <ignoredErrors>
    <ignoredError sqref="AI116 AK116 AI458 AK458 AI2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:Y808"/>
  <sheetViews>
    <sheetView workbookViewId="0">
      <selection activeCell="Y3" sqref="Y3"/>
    </sheetView>
  </sheetViews>
  <sheetFormatPr defaultRowHeight="15"/>
  <cols>
    <col min="1" max="2" width="9.140625" style="29"/>
    <col min="3" max="3" width="9.28515625" style="13" bestFit="1" customWidth="1"/>
    <col min="4" max="18" width="9.140625" style="29"/>
    <col min="19" max="19" width="14.5703125" style="29" bestFit="1" customWidth="1"/>
    <col min="20" max="16384" width="9.140625" style="29"/>
  </cols>
  <sheetData>
    <row r="1" spans="1:25">
      <c r="B1" s="29">
        <v>0</v>
      </c>
      <c r="C1" s="13">
        <f>10^0.18*H3</f>
        <v>23947.493059038086</v>
      </c>
      <c r="G1" s="72" t="s">
        <v>2</v>
      </c>
      <c r="H1" s="72"/>
      <c r="I1" s="72"/>
      <c r="J1" s="72"/>
      <c r="K1" s="72" t="s">
        <v>1</v>
      </c>
      <c r="L1" s="72"/>
      <c r="M1" s="72"/>
      <c r="N1" s="72" t="s">
        <v>3</v>
      </c>
      <c r="O1" s="72"/>
      <c r="P1" s="72"/>
    </row>
    <row r="2" spans="1:25">
      <c r="A2" s="29" t="s">
        <v>34</v>
      </c>
      <c r="B2" s="29" t="s">
        <v>31</v>
      </c>
      <c r="C2" s="13" t="s">
        <v>32</v>
      </c>
      <c r="D2" s="29" t="s">
        <v>2</v>
      </c>
      <c r="E2" s="29" t="s">
        <v>1</v>
      </c>
      <c r="F2" s="29" t="s">
        <v>3</v>
      </c>
      <c r="G2" s="29" t="s">
        <v>6</v>
      </c>
      <c r="H2" s="29" t="s">
        <v>7</v>
      </c>
      <c r="I2" s="29" t="s">
        <v>8</v>
      </c>
      <c r="J2" s="29" t="s">
        <v>36</v>
      </c>
      <c r="K2" s="29" t="str">
        <f>G2</f>
        <v>R</v>
      </c>
      <c r="L2" s="29" t="str">
        <f t="shared" ref="L2:M2" si="0">H2</f>
        <v>G</v>
      </c>
      <c r="M2" s="29" t="str">
        <f t="shared" si="0"/>
        <v>B</v>
      </c>
      <c r="N2" s="29" t="str">
        <f>K2</f>
        <v>R</v>
      </c>
      <c r="O2" s="29" t="str">
        <f t="shared" ref="O2:P2" si="1">L2</f>
        <v>G</v>
      </c>
      <c r="P2" s="29" t="str">
        <f t="shared" si="1"/>
        <v>B</v>
      </c>
      <c r="S2" s="29" t="s">
        <v>41</v>
      </c>
      <c r="T2" s="29" t="s">
        <v>40</v>
      </c>
      <c r="U2" s="29" t="s">
        <v>31</v>
      </c>
      <c r="V2" s="29" t="s">
        <v>32</v>
      </c>
      <c r="W2" s="29" t="s">
        <v>39</v>
      </c>
      <c r="Y2" s="46"/>
    </row>
    <row r="3" spans="1:25">
      <c r="A3" s="29">
        <v>0</v>
      </c>
      <c r="B3" s="29">
        <v>2</v>
      </c>
      <c r="C3" s="13">
        <v>3.5</v>
      </c>
      <c r="D3" s="30" t="s">
        <v>35</v>
      </c>
      <c r="H3" s="29">
        <f>J3*Q3</f>
        <v>15821.951760313847</v>
      </c>
      <c r="J3" s="29">
        <v>402</v>
      </c>
      <c r="Q3" s="29">
        <f>AVERAGE(Q4:Q20)</f>
        <v>39.358088956004593</v>
      </c>
      <c r="S3" s="32" t="str">
        <f>T3&amp;":"&amp;U3&amp;":"&amp;V3&amp;":"&amp;W3</f>
        <v>0:2:3.5:HI</v>
      </c>
      <c r="T3" s="29">
        <v>0</v>
      </c>
      <c r="U3" s="29">
        <v>2</v>
      </c>
      <c r="V3" s="29">
        <v>3.5</v>
      </c>
      <c r="W3" s="29" t="s">
        <v>2</v>
      </c>
    </row>
    <row r="4" spans="1:25">
      <c r="A4" s="29">
        <f>A3+1</f>
        <v>1</v>
      </c>
      <c r="C4" s="13">
        <f>C3-0.02</f>
        <v>3.48</v>
      </c>
      <c r="S4" s="32" t="str">
        <f t="shared" ref="S4:S67" si="2">T4&amp;":"&amp;U4&amp;":"&amp;V4&amp;":"&amp;W4</f>
        <v>1:2:3.48:HI</v>
      </c>
      <c r="T4" s="29">
        <f>T3+1</f>
        <v>1</v>
      </c>
      <c r="U4" s="29">
        <f>U3</f>
        <v>2</v>
      </c>
      <c r="V4" s="29">
        <f>V3-0.02</f>
        <v>3.48</v>
      </c>
      <c r="W4" s="29" t="str">
        <f>W3</f>
        <v>HI</v>
      </c>
    </row>
    <row r="5" spans="1:25">
      <c r="A5" s="29">
        <f>A4+1</f>
        <v>2</v>
      </c>
      <c r="C5" s="13">
        <f>C4-0.02</f>
        <v>3.46</v>
      </c>
      <c r="S5" s="32" t="str">
        <f t="shared" si="2"/>
        <v>2:2:3.46:HI</v>
      </c>
      <c r="T5" s="29">
        <f t="shared" ref="T5:T51" si="3">T4+1</f>
        <v>2</v>
      </c>
      <c r="U5" s="29">
        <f t="shared" ref="U5:U51" si="4">U4</f>
        <v>2</v>
      </c>
      <c r="V5" s="29">
        <f t="shared" ref="V5:V51" si="5">V4-0.02</f>
        <v>3.46</v>
      </c>
      <c r="W5" s="29" t="str">
        <f t="shared" ref="W5:W51" si="6">W4</f>
        <v>HI</v>
      </c>
    </row>
    <row r="6" spans="1:25">
      <c r="A6" s="29" t="s">
        <v>33</v>
      </c>
      <c r="C6" s="13" t="s">
        <v>33</v>
      </c>
      <c r="S6" s="32" t="str">
        <f t="shared" si="2"/>
        <v>3:2:3.44:HI</v>
      </c>
      <c r="T6" s="29">
        <f t="shared" si="3"/>
        <v>3</v>
      </c>
      <c r="U6" s="29">
        <f t="shared" si="4"/>
        <v>2</v>
      </c>
      <c r="V6" s="29">
        <f t="shared" si="5"/>
        <v>3.44</v>
      </c>
      <c r="W6" s="29" t="str">
        <f t="shared" si="6"/>
        <v>HI</v>
      </c>
    </row>
    <row r="7" spans="1:25">
      <c r="A7" s="29">
        <f>A8-1</f>
        <v>111.99999999999999</v>
      </c>
      <c r="C7" s="13">
        <f>C8+0.02</f>
        <v>1.26</v>
      </c>
      <c r="S7" s="32" t="str">
        <f t="shared" si="2"/>
        <v>4:2:3.42:HI</v>
      </c>
      <c r="T7" s="29">
        <f t="shared" si="3"/>
        <v>4</v>
      </c>
      <c r="U7" s="29">
        <f t="shared" si="4"/>
        <v>2</v>
      </c>
      <c r="V7" s="29">
        <f t="shared" si="5"/>
        <v>3.42</v>
      </c>
      <c r="W7" s="29" t="str">
        <f t="shared" si="6"/>
        <v>HI</v>
      </c>
    </row>
    <row r="8" spans="1:25">
      <c r="A8" s="29">
        <f>(C3-C8)/0.02</f>
        <v>112.99999999999999</v>
      </c>
      <c r="C8" s="13">
        <v>1.24</v>
      </c>
      <c r="G8" s="29">
        <v>2486</v>
      </c>
      <c r="H8" s="29">
        <v>3251</v>
      </c>
      <c r="I8" s="29">
        <v>3383</v>
      </c>
      <c r="J8" s="29">
        <v>80.7</v>
      </c>
      <c r="Q8" s="29">
        <f>H8/J8</f>
        <v>40.285006195786863</v>
      </c>
      <c r="S8" s="32" t="str">
        <f t="shared" si="2"/>
        <v>5:2:3.4:HI</v>
      </c>
      <c r="T8" s="29">
        <f t="shared" si="3"/>
        <v>5</v>
      </c>
      <c r="U8" s="29">
        <f t="shared" si="4"/>
        <v>2</v>
      </c>
      <c r="V8" s="29">
        <f t="shared" si="5"/>
        <v>3.4</v>
      </c>
      <c r="W8" s="29" t="str">
        <f t="shared" si="6"/>
        <v>HI</v>
      </c>
    </row>
    <row r="9" spans="1:25">
      <c r="A9" s="29">
        <f>A8+1</f>
        <v>113.99999999999999</v>
      </c>
      <c r="B9" s="29">
        <v>17</v>
      </c>
      <c r="C9" s="13">
        <v>3.5</v>
      </c>
      <c r="D9" s="30" t="s">
        <v>35</v>
      </c>
      <c r="E9" s="30" t="s">
        <v>35</v>
      </c>
      <c r="F9" s="30" t="s">
        <v>35</v>
      </c>
      <c r="G9" s="29">
        <v>525</v>
      </c>
      <c r="H9" s="29">
        <v>680</v>
      </c>
      <c r="I9" s="29">
        <v>746</v>
      </c>
      <c r="J9" s="29">
        <v>17.309999999999999</v>
      </c>
      <c r="K9" s="31" t="s">
        <v>37</v>
      </c>
      <c r="L9" s="31" t="s">
        <v>37</v>
      </c>
      <c r="M9" s="31" t="s">
        <v>37</v>
      </c>
      <c r="N9" s="31" t="s">
        <v>37</v>
      </c>
      <c r="O9" s="31" t="s">
        <v>37</v>
      </c>
      <c r="P9" s="31" t="s">
        <v>37</v>
      </c>
      <c r="Q9" s="29">
        <f>H9/J9</f>
        <v>39.283651068746394</v>
      </c>
      <c r="S9" s="32" t="str">
        <f t="shared" si="2"/>
        <v>6:2:3.38:HI</v>
      </c>
      <c r="T9" s="29">
        <f t="shared" si="3"/>
        <v>6</v>
      </c>
      <c r="U9" s="29">
        <f t="shared" si="4"/>
        <v>2</v>
      </c>
      <c r="V9" s="29">
        <f t="shared" si="5"/>
        <v>3.38</v>
      </c>
      <c r="W9" s="29" t="str">
        <f t="shared" si="6"/>
        <v>HI</v>
      </c>
    </row>
    <row r="10" spans="1:25">
      <c r="A10" s="29">
        <f>A9+3</f>
        <v>116.99999999999999</v>
      </c>
      <c r="C10" s="13">
        <f>C9-0.02</f>
        <v>3.48</v>
      </c>
      <c r="S10" s="32" t="str">
        <f t="shared" si="2"/>
        <v>7:2:3.36:HI</v>
      </c>
      <c r="T10" s="29">
        <f t="shared" si="3"/>
        <v>7</v>
      </c>
      <c r="U10" s="29">
        <f t="shared" si="4"/>
        <v>2</v>
      </c>
      <c r="V10" s="29">
        <f t="shared" si="5"/>
        <v>3.36</v>
      </c>
      <c r="W10" s="29" t="str">
        <f t="shared" si="6"/>
        <v>HI</v>
      </c>
    </row>
    <row r="11" spans="1:25">
      <c r="A11" s="29">
        <f>A10+3</f>
        <v>119.99999999999999</v>
      </c>
      <c r="C11" s="13">
        <f>C10-0.02</f>
        <v>3.46</v>
      </c>
      <c r="S11" s="32" t="str">
        <f t="shared" si="2"/>
        <v>8:2:3.34:HI</v>
      </c>
      <c r="T11" s="29">
        <f t="shared" si="3"/>
        <v>8</v>
      </c>
      <c r="U11" s="29">
        <f t="shared" si="4"/>
        <v>2</v>
      </c>
      <c r="V11" s="29">
        <f t="shared" si="5"/>
        <v>3.34</v>
      </c>
      <c r="W11" s="29" t="str">
        <f t="shared" si="6"/>
        <v>HI</v>
      </c>
    </row>
    <row r="12" spans="1:25">
      <c r="A12" s="29" t="s">
        <v>33</v>
      </c>
      <c r="C12" s="13" t="s">
        <v>33</v>
      </c>
      <c r="S12" s="32" t="str">
        <f t="shared" si="2"/>
        <v>9:2:3.32:HI</v>
      </c>
      <c r="T12" s="29">
        <f t="shared" si="3"/>
        <v>9</v>
      </c>
      <c r="U12" s="29">
        <f t="shared" si="4"/>
        <v>2</v>
      </c>
      <c r="V12" s="29">
        <f t="shared" si="5"/>
        <v>3.32</v>
      </c>
      <c r="W12" s="29" t="str">
        <f t="shared" si="6"/>
        <v>HI</v>
      </c>
    </row>
    <row r="13" spans="1:25">
      <c r="A13" s="29">
        <f>A14-3</f>
        <v>449.99999999999994</v>
      </c>
      <c r="C13" s="13">
        <f>C14+0.02</f>
        <v>1.26</v>
      </c>
      <c r="S13" s="32" t="str">
        <f t="shared" si="2"/>
        <v>10:2:3.3:HI</v>
      </c>
      <c r="T13" s="29">
        <f t="shared" si="3"/>
        <v>10</v>
      </c>
      <c r="U13" s="29">
        <f t="shared" si="4"/>
        <v>2</v>
      </c>
      <c r="V13" s="29">
        <f t="shared" si="5"/>
        <v>3.3</v>
      </c>
      <c r="W13" s="29" t="str">
        <f t="shared" si="6"/>
        <v>HI</v>
      </c>
    </row>
    <row r="14" spans="1:25">
      <c r="A14" s="29">
        <f>3*(C9-C14)/0.02+A9</f>
        <v>452.99999999999994</v>
      </c>
      <c r="C14" s="13">
        <v>1.24</v>
      </c>
      <c r="G14" s="29">
        <v>104</v>
      </c>
      <c r="H14" s="29">
        <v>135</v>
      </c>
      <c r="I14" s="29">
        <v>144</v>
      </c>
      <c r="J14" s="29">
        <v>3.43</v>
      </c>
      <c r="K14" s="29">
        <v>101</v>
      </c>
      <c r="L14" s="29">
        <v>131</v>
      </c>
      <c r="M14" s="29">
        <v>140</v>
      </c>
      <c r="Q14" s="29">
        <f>H14/J14</f>
        <v>39.358600583090379</v>
      </c>
      <c r="S14" s="32" t="str">
        <f t="shared" si="2"/>
        <v>11:2:3.28:HI</v>
      </c>
      <c r="T14" s="29">
        <f t="shared" si="3"/>
        <v>11</v>
      </c>
      <c r="U14" s="29">
        <f t="shared" si="4"/>
        <v>2</v>
      </c>
      <c r="V14" s="29">
        <f t="shared" si="5"/>
        <v>3.28</v>
      </c>
      <c r="W14" s="29" t="str">
        <f t="shared" si="6"/>
        <v>HI</v>
      </c>
    </row>
    <row r="15" spans="1:25">
      <c r="A15" s="29">
        <f>A14+3</f>
        <v>455.99999999999994</v>
      </c>
      <c r="B15" s="29">
        <f>B9+1</f>
        <v>18</v>
      </c>
      <c r="C15" s="13">
        <f>C9</f>
        <v>3.5</v>
      </c>
      <c r="G15" s="29">
        <v>148</v>
      </c>
      <c r="H15" s="29">
        <v>163</v>
      </c>
      <c r="I15" s="29">
        <v>145</v>
      </c>
      <c r="J15" s="29">
        <v>4.1900000000000004</v>
      </c>
      <c r="K15" s="29">
        <v>140</v>
      </c>
      <c r="L15" s="29">
        <v>156</v>
      </c>
      <c r="M15" s="29">
        <v>140</v>
      </c>
      <c r="N15" s="31" t="s">
        <v>37</v>
      </c>
      <c r="O15" s="31" t="s">
        <v>37</v>
      </c>
      <c r="P15" s="31" t="s">
        <v>37</v>
      </c>
      <c r="Q15" s="29">
        <f>H15/J15</f>
        <v>38.902147971360378</v>
      </c>
      <c r="S15" s="32" t="str">
        <f t="shared" si="2"/>
        <v>12:2:3.26:HI</v>
      </c>
      <c r="T15" s="29">
        <f t="shared" si="3"/>
        <v>12</v>
      </c>
      <c r="U15" s="29">
        <f t="shared" si="4"/>
        <v>2</v>
      </c>
      <c r="V15" s="29">
        <f t="shared" si="5"/>
        <v>3.26</v>
      </c>
      <c r="W15" s="29" t="str">
        <f t="shared" si="6"/>
        <v>HI</v>
      </c>
    </row>
    <row r="16" spans="1:25">
      <c r="A16" s="29">
        <f t="shared" ref="A16:A17" si="7">A15+3</f>
        <v>458.99999999999994</v>
      </c>
      <c r="C16" s="13">
        <f>C15-0.02</f>
        <v>3.48</v>
      </c>
      <c r="S16" s="32" t="str">
        <f t="shared" si="2"/>
        <v>13:2:3.24:HI</v>
      </c>
      <c r="T16" s="29">
        <f t="shared" si="3"/>
        <v>13</v>
      </c>
      <c r="U16" s="29">
        <f t="shared" si="4"/>
        <v>2</v>
      </c>
      <c r="V16" s="29">
        <f t="shared" si="5"/>
        <v>3.2399999999999998</v>
      </c>
      <c r="W16" s="29" t="str">
        <f t="shared" si="6"/>
        <v>HI</v>
      </c>
    </row>
    <row r="17" spans="1:23">
      <c r="A17" s="29">
        <f t="shared" si="7"/>
        <v>461.99999999999994</v>
      </c>
      <c r="C17" s="13">
        <f>C16-0.02</f>
        <v>3.46</v>
      </c>
      <c r="S17" s="32" t="str">
        <f t="shared" si="2"/>
        <v>14:2:3.22:HI</v>
      </c>
      <c r="T17" s="29">
        <f t="shared" si="3"/>
        <v>14</v>
      </c>
      <c r="U17" s="29">
        <f t="shared" si="4"/>
        <v>2</v>
      </c>
      <c r="V17" s="29">
        <f t="shared" si="5"/>
        <v>3.2199999999999998</v>
      </c>
      <c r="W17" s="29" t="str">
        <f t="shared" si="6"/>
        <v>HI</v>
      </c>
    </row>
    <row r="18" spans="1:23">
      <c r="C18" s="13" t="s">
        <v>33</v>
      </c>
      <c r="S18" s="32" t="str">
        <f t="shared" si="2"/>
        <v>15:2:3.2:HI</v>
      </c>
      <c r="T18" s="29">
        <f t="shared" si="3"/>
        <v>15</v>
      </c>
      <c r="U18" s="29">
        <f t="shared" si="4"/>
        <v>2</v>
      </c>
      <c r="V18" s="29">
        <f t="shared" si="5"/>
        <v>3.1999999999999997</v>
      </c>
      <c r="W18" s="29" t="str">
        <f t="shared" si="6"/>
        <v>HI</v>
      </c>
    </row>
    <row r="19" spans="1:23">
      <c r="A19" s="29">
        <f>A20-3</f>
        <v>791.99999999999989</v>
      </c>
      <c r="C19" s="13">
        <f>C20+0.02</f>
        <v>1.26</v>
      </c>
      <c r="S19" s="32" t="str">
        <f t="shared" si="2"/>
        <v>16:2:3.18:HI</v>
      </c>
      <c r="T19" s="29">
        <f t="shared" si="3"/>
        <v>16</v>
      </c>
      <c r="U19" s="29">
        <f t="shared" si="4"/>
        <v>2</v>
      </c>
      <c r="V19" s="29">
        <f t="shared" si="5"/>
        <v>3.1799999999999997</v>
      </c>
      <c r="W19" s="29" t="str">
        <f t="shared" si="6"/>
        <v>HI</v>
      </c>
    </row>
    <row r="20" spans="1:23">
      <c r="A20" s="29">
        <f>3*(C15-C20)/0.02+A15</f>
        <v>794.99999999999989</v>
      </c>
      <c r="C20" s="13">
        <v>1.24</v>
      </c>
      <c r="G20" s="29">
        <v>28</v>
      </c>
      <c r="H20" s="29">
        <v>30</v>
      </c>
      <c r="I20" s="29">
        <v>26</v>
      </c>
      <c r="J20" s="29">
        <v>0.77</v>
      </c>
      <c r="K20" s="29">
        <v>27</v>
      </c>
      <c r="L20" s="29">
        <v>28</v>
      </c>
      <c r="M20" s="29">
        <v>24</v>
      </c>
      <c r="N20" s="29">
        <v>25</v>
      </c>
      <c r="O20" s="29">
        <v>27</v>
      </c>
      <c r="P20" s="29">
        <v>23</v>
      </c>
      <c r="Q20" s="29">
        <f>H20/J20</f>
        <v>38.961038961038959</v>
      </c>
      <c r="S20" s="32" t="str">
        <f t="shared" si="2"/>
        <v>17:2:3.16:HI</v>
      </c>
      <c r="T20" s="29">
        <f t="shared" si="3"/>
        <v>17</v>
      </c>
      <c r="U20" s="29">
        <f t="shared" si="4"/>
        <v>2</v>
      </c>
      <c r="V20" s="29">
        <f t="shared" si="5"/>
        <v>3.1599999999999997</v>
      </c>
      <c r="W20" s="29" t="str">
        <f t="shared" si="6"/>
        <v>HI</v>
      </c>
    </row>
    <row r="21" spans="1:23">
      <c r="S21" s="32" t="str">
        <f t="shared" si="2"/>
        <v>18:2:3.14:HI</v>
      </c>
      <c r="T21" s="29">
        <f t="shared" si="3"/>
        <v>18</v>
      </c>
      <c r="U21" s="29">
        <f t="shared" si="4"/>
        <v>2</v>
      </c>
      <c r="V21" s="29">
        <f t="shared" si="5"/>
        <v>3.1399999999999997</v>
      </c>
      <c r="W21" s="29" t="str">
        <f t="shared" si="6"/>
        <v>HI</v>
      </c>
    </row>
    <row r="22" spans="1:23">
      <c r="A22" s="29">
        <f>4*A20</f>
        <v>3179.9999999999995</v>
      </c>
      <c r="S22" s="32" t="str">
        <f t="shared" si="2"/>
        <v>19:2:3.12:HI</v>
      </c>
      <c r="T22" s="29">
        <f t="shared" si="3"/>
        <v>19</v>
      </c>
      <c r="U22" s="29">
        <f t="shared" si="4"/>
        <v>2</v>
      </c>
      <c r="V22" s="29">
        <f t="shared" si="5"/>
        <v>3.1199999999999997</v>
      </c>
      <c r="W22" s="29" t="str">
        <f t="shared" si="6"/>
        <v>HI</v>
      </c>
    </row>
    <row r="23" spans="1:23">
      <c r="A23" s="29" t="s">
        <v>38</v>
      </c>
      <c r="S23" s="32" t="str">
        <f t="shared" si="2"/>
        <v>20:2:3.1:HI</v>
      </c>
      <c r="T23" s="29">
        <f t="shared" si="3"/>
        <v>20</v>
      </c>
      <c r="U23" s="29">
        <f t="shared" si="4"/>
        <v>2</v>
      </c>
      <c r="V23" s="29">
        <f t="shared" si="5"/>
        <v>3.0999999999999996</v>
      </c>
      <c r="W23" s="29" t="str">
        <f t="shared" si="6"/>
        <v>HI</v>
      </c>
    </row>
    <row r="24" spans="1:23">
      <c r="A24" s="29">
        <v>0</v>
      </c>
      <c r="S24" s="32" t="str">
        <f t="shared" si="2"/>
        <v>21:2:3.08:HI</v>
      </c>
      <c r="T24" s="29">
        <f t="shared" si="3"/>
        <v>21</v>
      </c>
      <c r="U24" s="29">
        <f t="shared" si="4"/>
        <v>2</v>
      </c>
      <c r="V24" s="29">
        <f t="shared" si="5"/>
        <v>3.0799999999999996</v>
      </c>
      <c r="W24" s="29" t="str">
        <f t="shared" si="6"/>
        <v>HI</v>
      </c>
    </row>
    <row r="25" spans="1:23">
      <c r="A25" s="29">
        <v>1</v>
      </c>
      <c r="S25" s="32" t="str">
        <f t="shared" si="2"/>
        <v>22:2:3.06:HI</v>
      </c>
      <c r="T25" s="29">
        <f t="shared" si="3"/>
        <v>22</v>
      </c>
      <c r="U25" s="29">
        <f t="shared" si="4"/>
        <v>2</v>
      </c>
      <c r="V25" s="29">
        <f t="shared" si="5"/>
        <v>3.0599999999999996</v>
      </c>
      <c r="W25" s="29" t="str">
        <f t="shared" si="6"/>
        <v>HI</v>
      </c>
    </row>
    <row r="26" spans="1:23">
      <c r="A26" s="29">
        <v>2</v>
      </c>
      <c r="J26" s="29">
        <f>(3.5-1.24)/0.02+1</f>
        <v>113.99999999999999</v>
      </c>
      <c r="S26" s="32" t="str">
        <f t="shared" si="2"/>
        <v>23:2:3.04:HI</v>
      </c>
      <c r="T26" s="29">
        <f t="shared" si="3"/>
        <v>23</v>
      </c>
      <c r="U26" s="29">
        <f t="shared" si="4"/>
        <v>2</v>
      </c>
      <c r="V26" s="29">
        <f t="shared" si="5"/>
        <v>3.0399999999999996</v>
      </c>
      <c r="W26" s="29" t="str">
        <f t="shared" si="6"/>
        <v>HI</v>
      </c>
    </row>
    <row r="27" spans="1:23">
      <c r="A27" s="29" t="s">
        <v>33</v>
      </c>
      <c r="J27" s="29">
        <f>J26*4</f>
        <v>455.99999999999994</v>
      </c>
      <c r="S27" s="32" t="str">
        <f t="shared" si="2"/>
        <v>24:2:3.02:HI</v>
      </c>
      <c r="T27" s="29">
        <f t="shared" si="3"/>
        <v>24</v>
      </c>
      <c r="U27" s="29">
        <f t="shared" si="4"/>
        <v>2</v>
      </c>
      <c r="V27" s="29">
        <f t="shared" si="5"/>
        <v>3.0199999999999996</v>
      </c>
      <c r="W27" s="29" t="str">
        <f t="shared" si="6"/>
        <v>HI</v>
      </c>
    </row>
    <row r="28" spans="1:23">
      <c r="A28" s="29">
        <v>113</v>
      </c>
      <c r="J28" s="29">
        <f>7*J26</f>
        <v>797.99999999999989</v>
      </c>
      <c r="S28" s="32" t="str">
        <f t="shared" si="2"/>
        <v>25:2:3:HI</v>
      </c>
      <c r="T28" s="29">
        <f t="shared" si="3"/>
        <v>25</v>
      </c>
      <c r="U28" s="29">
        <f t="shared" si="4"/>
        <v>2</v>
      </c>
      <c r="V28" s="29">
        <f t="shared" si="5"/>
        <v>2.9999999999999996</v>
      </c>
      <c r="W28" s="29" t="str">
        <f t="shared" si="6"/>
        <v>HI</v>
      </c>
    </row>
    <row r="29" spans="1:23">
      <c r="A29" s="29" t="s">
        <v>2</v>
      </c>
      <c r="S29" s="32" t="str">
        <f t="shared" si="2"/>
        <v>26:2:2.98:HI</v>
      </c>
      <c r="T29" s="29">
        <f t="shared" si="3"/>
        <v>26</v>
      </c>
      <c r="U29" s="29">
        <f t="shared" si="4"/>
        <v>2</v>
      </c>
      <c r="V29" s="29">
        <f t="shared" si="5"/>
        <v>2.9799999999999995</v>
      </c>
      <c r="W29" s="29" t="str">
        <f t="shared" si="6"/>
        <v>HI</v>
      </c>
    </row>
    <row r="30" spans="1:23">
      <c r="A30" s="29" t="s">
        <v>1</v>
      </c>
      <c r="S30" s="32" t="str">
        <f t="shared" si="2"/>
        <v>27:2:2.96:HI</v>
      </c>
      <c r="T30" s="29">
        <f t="shared" si="3"/>
        <v>27</v>
      </c>
      <c r="U30" s="29">
        <f t="shared" si="4"/>
        <v>2</v>
      </c>
      <c r="V30" s="29">
        <f t="shared" si="5"/>
        <v>2.9599999999999995</v>
      </c>
      <c r="W30" s="29" t="str">
        <f t="shared" si="6"/>
        <v>HI</v>
      </c>
    </row>
    <row r="31" spans="1:23">
      <c r="A31" s="29" t="s">
        <v>3</v>
      </c>
      <c r="S31" s="32" t="str">
        <f t="shared" si="2"/>
        <v>28:2:2.94:HI</v>
      </c>
      <c r="T31" s="29">
        <f t="shared" si="3"/>
        <v>28</v>
      </c>
      <c r="U31" s="29">
        <f t="shared" si="4"/>
        <v>2</v>
      </c>
      <c r="V31" s="29">
        <f t="shared" si="5"/>
        <v>2.9399999999999995</v>
      </c>
      <c r="W31" s="29" t="str">
        <f t="shared" si="6"/>
        <v>HI</v>
      </c>
    </row>
    <row r="32" spans="1:23">
      <c r="A32" s="29">
        <f>A28+4</f>
        <v>117</v>
      </c>
      <c r="S32" s="32" t="str">
        <f t="shared" si="2"/>
        <v>29:2:2.92:HI</v>
      </c>
      <c r="T32" s="29">
        <f t="shared" si="3"/>
        <v>29</v>
      </c>
      <c r="U32" s="29">
        <f t="shared" si="4"/>
        <v>2</v>
      </c>
      <c r="V32" s="29">
        <f t="shared" si="5"/>
        <v>2.9199999999999995</v>
      </c>
      <c r="W32" s="29" t="str">
        <f t="shared" si="6"/>
        <v>HI</v>
      </c>
    </row>
    <row r="33" spans="1:23">
      <c r="A33" s="29" t="str">
        <f>A30</f>
        <v>LO</v>
      </c>
      <c r="S33" s="32" t="str">
        <f t="shared" si="2"/>
        <v>30:2:2.9:HI</v>
      </c>
      <c r="T33" s="29">
        <f t="shared" si="3"/>
        <v>30</v>
      </c>
      <c r="U33" s="29">
        <f t="shared" si="4"/>
        <v>2</v>
      </c>
      <c r="V33" s="29">
        <f t="shared" si="5"/>
        <v>2.8999999999999995</v>
      </c>
      <c r="W33" s="29" t="str">
        <f t="shared" si="6"/>
        <v>HI</v>
      </c>
    </row>
    <row r="34" spans="1:23">
      <c r="A34" s="29" t="str">
        <f>A31</f>
        <v>HS</v>
      </c>
      <c r="S34" s="32" t="str">
        <f t="shared" si="2"/>
        <v>31:2:2.88:HI</v>
      </c>
      <c r="T34" s="29">
        <f t="shared" si="3"/>
        <v>31</v>
      </c>
      <c r="U34" s="29">
        <f t="shared" si="4"/>
        <v>2</v>
      </c>
      <c r="V34" s="29">
        <f t="shared" si="5"/>
        <v>2.8799999999999994</v>
      </c>
      <c r="W34" s="29" t="str">
        <f t="shared" si="6"/>
        <v>HI</v>
      </c>
    </row>
    <row r="35" spans="1:23">
      <c r="A35" s="29">
        <f>A32+3</f>
        <v>120</v>
      </c>
      <c r="S35" s="32" t="str">
        <f t="shared" si="2"/>
        <v>32:2:2.86:HI</v>
      </c>
      <c r="T35" s="29">
        <f t="shared" si="3"/>
        <v>32</v>
      </c>
      <c r="U35" s="29">
        <f t="shared" si="4"/>
        <v>2</v>
      </c>
      <c r="V35" s="29">
        <f t="shared" si="5"/>
        <v>2.8599999999999994</v>
      </c>
      <c r="W35" s="29" t="str">
        <f t="shared" si="6"/>
        <v>HI</v>
      </c>
    </row>
    <row r="36" spans="1:23">
      <c r="A36" s="29" t="str">
        <f>A33</f>
        <v>LO</v>
      </c>
      <c r="S36" s="32" t="str">
        <f t="shared" si="2"/>
        <v>33:2:2.84:HI</v>
      </c>
      <c r="T36" s="29">
        <f t="shared" si="3"/>
        <v>33</v>
      </c>
      <c r="U36" s="29">
        <f t="shared" si="4"/>
        <v>2</v>
      </c>
      <c r="V36" s="29">
        <f t="shared" si="5"/>
        <v>2.8399999999999994</v>
      </c>
      <c r="W36" s="29" t="str">
        <f t="shared" si="6"/>
        <v>HI</v>
      </c>
    </row>
    <row r="37" spans="1:23">
      <c r="A37" s="29" t="str">
        <f>A34</f>
        <v>HS</v>
      </c>
      <c r="S37" s="32" t="str">
        <f t="shared" si="2"/>
        <v>34:2:2.82:HI</v>
      </c>
      <c r="T37" s="29">
        <f t="shared" si="3"/>
        <v>34</v>
      </c>
      <c r="U37" s="29">
        <f t="shared" si="4"/>
        <v>2</v>
      </c>
      <c r="V37" s="29">
        <f t="shared" si="5"/>
        <v>2.8199999999999994</v>
      </c>
      <c r="W37" s="29" t="str">
        <f t="shared" si="6"/>
        <v>HI</v>
      </c>
    </row>
    <row r="38" spans="1:23">
      <c r="A38" s="29" t="s">
        <v>33</v>
      </c>
      <c r="S38" s="32" t="str">
        <f t="shared" si="2"/>
        <v>35:2:2.8:HI</v>
      </c>
      <c r="T38" s="29">
        <f t="shared" si="3"/>
        <v>35</v>
      </c>
      <c r="U38" s="29">
        <f t="shared" si="4"/>
        <v>2</v>
      </c>
      <c r="V38" s="29">
        <f t="shared" si="5"/>
        <v>2.7999999999999994</v>
      </c>
      <c r="W38" s="29" t="str">
        <f t="shared" si="6"/>
        <v>HI</v>
      </c>
    </row>
    <row r="39" spans="1:23">
      <c r="A39" s="29">
        <v>793</v>
      </c>
      <c r="S39" s="32" t="str">
        <f t="shared" si="2"/>
        <v>36:2:2.78:HI</v>
      </c>
      <c r="T39" s="29">
        <f t="shared" si="3"/>
        <v>36</v>
      </c>
      <c r="U39" s="29">
        <f t="shared" si="4"/>
        <v>2</v>
      </c>
      <c r="V39" s="29">
        <f t="shared" si="5"/>
        <v>2.7799999999999994</v>
      </c>
      <c r="W39" s="29" t="str">
        <f t="shared" si="6"/>
        <v>HI</v>
      </c>
    </row>
    <row r="40" spans="1:23">
      <c r="A40" s="29" t="str">
        <f>A36</f>
        <v>LO</v>
      </c>
      <c r="S40" s="32" t="str">
        <f t="shared" si="2"/>
        <v>37:2:2.76:HI</v>
      </c>
      <c r="T40" s="29">
        <f t="shared" si="3"/>
        <v>37</v>
      </c>
      <c r="U40" s="29">
        <f t="shared" si="4"/>
        <v>2</v>
      </c>
      <c r="V40" s="29">
        <f t="shared" si="5"/>
        <v>2.7599999999999993</v>
      </c>
      <c r="W40" s="29" t="str">
        <f t="shared" si="6"/>
        <v>HI</v>
      </c>
    </row>
    <row r="41" spans="1:23">
      <c r="A41" s="29" t="str">
        <f>A37</f>
        <v>HS</v>
      </c>
      <c r="S41" s="32" t="str">
        <f t="shared" si="2"/>
        <v>38:2:2.74:HI</v>
      </c>
      <c r="T41" s="29">
        <f t="shared" si="3"/>
        <v>38</v>
      </c>
      <c r="U41" s="29">
        <f t="shared" si="4"/>
        <v>2</v>
      </c>
      <c r="V41" s="29">
        <f t="shared" si="5"/>
        <v>2.7399999999999993</v>
      </c>
      <c r="W41" s="29" t="str">
        <f t="shared" si="6"/>
        <v>HI</v>
      </c>
    </row>
    <row r="42" spans="1:23">
      <c r="S42" s="32" t="str">
        <f t="shared" si="2"/>
        <v>39:2:2.72:HI</v>
      </c>
      <c r="T42" s="29">
        <f t="shared" si="3"/>
        <v>39</v>
      </c>
      <c r="U42" s="29">
        <f t="shared" si="4"/>
        <v>2</v>
      </c>
      <c r="V42" s="29">
        <f t="shared" si="5"/>
        <v>2.7199999999999993</v>
      </c>
      <c r="W42" s="29" t="str">
        <f t="shared" si="6"/>
        <v>HI</v>
      </c>
    </row>
    <row r="43" spans="1:23">
      <c r="S43" s="32" t="str">
        <f t="shared" si="2"/>
        <v>40:2:2.7:HI</v>
      </c>
      <c r="T43" s="29">
        <f t="shared" si="3"/>
        <v>40</v>
      </c>
      <c r="U43" s="29">
        <f t="shared" si="4"/>
        <v>2</v>
      </c>
      <c r="V43" s="29">
        <f t="shared" si="5"/>
        <v>2.6999999999999993</v>
      </c>
      <c r="W43" s="29" t="str">
        <f t="shared" si="6"/>
        <v>HI</v>
      </c>
    </row>
    <row r="44" spans="1:23">
      <c r="S44" s="32" t="str">
        <f t="shared" si="2"/>
        <v>41:2:2.68:HI</v>
      </c>
      <c r="T44" s="29">
        <f t="shared" si="3"/>
        <v>41</v>
      </c>
      <c r="U44" s="29">
        <f t="shared" si="4"/>
        <v>2</v>
      </c>
      <c r="V44" s="29">
        <f t="shared" si="5"/>
        <v>2.6799999999999993</v>
      </c>
      <c r="W44" s="29" t="str">
        <f t="shared" si="6"/>
        <v>HI</v>
      </c>
    </row>
    <row r="45" spans="1:23">
      <c r="S45" s="32" t="str">
        <f t="shared" si="2"/>
        <v>42:2:2.66:HI</v>
      </c>
      <c r="T45" s="29">
        <f t="shared" si="3"/>
        <v>42</v>
      </c>
      <c r="U45" s="29">
        <f t="shared" si="4"/>
        <v>2</v>
      </c>
      <c r="V45" s="29">
        <f t="shared" si="5"/>
        <v>2.6599999999999993</v>
      </c>
      <c r="W45" s="29" t="str">
        <f t="shared" si="6"/>
        <v>HI</v>
      </c>
    </row>
    <row r="46" spans="1:23">
      <c r="S46" s="32" t="str">
        <f t="shared" si="2"/>
        <v>43:2:2.64:HI</v>
      </c>
      <c r="T46" s="29">
        <f t="shared" si="3"/>
        <v>43</v>
      </c>
      <c r="U46" s="29">
        <f t="shared" si="4"/>
        <v>2</v>
      </c>
      <c r="V46" s="29">
        <f t="shared" si="5"/>
        <v>2.6399999999999992</v>
      </c>
      <c r="W46" s="29" t="str">
        <f t="shared" si="6"/>
        <v>HI</v>
      </c>
    </row>
    <row r="47" spans="1:23">
      <c r="S47" s="32" t="str">
        <f t="shared" si="2"/>
        <v>44:2:2.62:HI</v>
      </c>
      <c r="T47" s="29">
        <f t="shared" si="3"/>
        <v>44</v>
      </c>
      <c r="U47" s="29">
        <f t="shared" si="4"/>
        <v>2</v>
      </c>
      <c r="V47" s="29">
        <f t="shared" si="5"/>
        <v>2.6199999999999992</v>
      </c>
      <c r="W47" s="29" t="str">
        <f t="shared" si="6"/>
        <v>HI</v>
      </c>
    </row>
    <row r="48" spans="1:23">
      <c r="S48" s="32" t="str">
        <f t="shared" si="2"/>
        <v>45:2:2.6:HI</v>
      </c>
      <c r="T48" s="29">
        <f t="shared" si="3"/>
        <v>45</v>
      </c>
      <c r="U48" s="29">
        <f t="shared" si="4"/>
        <v>2</v>
      </c>
      <c r="V48" s="29">
        <f t="shared" si="5"/>
        <v>2.5999999999999992</v>
      </c>
      <c r="W48" s="29" t="str">
        <f t="shared" si="6"/>
        <v>HI</v>
      </c>
    </row>
    <row r="49" spans="19:23">
      <c r="S49" s="32" t="str">
        <f t="shared" si="2"/>
        <v>46:2:2.58:HI</v>
      </c>
      <c r="T49" s="29">
        <f t="shared" si="3"/>
        <v>46</v>
      </c>
      <c r="U49" s="29">
        <f t="shared" si="4"/>
        <v>2</v>
      </c>
      <c r="V49" s="29">
        <f t="shared" si="5"/>
        <v>2.5799999999999992</v>
      </c>
      <c r="W49" s="29" t="str">
        <f t="shared" si="6"/>
        <v>HI</v>
      </c>
    </row>
    <row r="50" spans="19:23">
      <c r="S50" s="32" t="str">
        <f t="shared" si="2"/>
        <v>47:2:2.56:HI</v>
      </c>
      <c r="T50" s="29">
        <f t="shared" si="3"/>
        <v>47</v>
      </c>
      <c r="U50" s="29">
        <f t="shared" si="4"/>
        <v>2</v>
      </c>
      <c r="V50" s="29">
        <f t="shared" si="5"/>
        <v>2.5599999999999992</v>
      </c>
      <c r="W50" s="29" t="str">
        <f t="shared" si="6"/>
        <v>HI</v>
      </c>
    </row>
    <row r="51" spans="19:23">
      <c r="S51" s="32" t="str">
        <f t="shared" si="2"/>
        <v>48:2:2.54:HI</v>
      </c>
      <c r="T51" s="29">
        <f t="shared" si="3"/>
        <v>48</v>
      </c>
      <c r="U51" s="29">
        <f t="shared" si="4"/>
        <v>2</v>
      </c>
      <c r="V51" s="29">
        <f t="shared" si="5"/>
        <v>2.5399999999999991</v>
      </c>
      <c r="W51" s="29" t="str">
        <f t="shared" si="6"/>
        <v>HI</v>
      </c>
    </row>
    <row r="52" spans="19:23">
      <c r="S52" s="32" t="str">
        <f t="shared" si="2"/>
        <v>49:2:2.52:HI</v>
      </c>
      <c r="T52" s="29">
        <f t="shared" ref="T52:T115" si="8">T51+1</f>
        <v>49</v>
      </c>
      <c r="U52" s="29">
        <f t="shared" ref="U52:U115" si="9">U51</f>
        <v>2</v>
      </c>
      <c r="V52" s="29">
        <f t="shared" ref="V52:V115" si="10">V51-0.02</f>
        <v>2.5199999999999991</v>
      </c>
      <c r="W52" s="29" t="str">
        <f t="shared" ref="W52:W115" si="11">W51</f>
        <v>HI</v>
      </c>
    </row>
    <row r="53" spans="19:23">
      <c r="S53" s="32" t="str">
        <f t="shared" si="2"/>
        <v>50:2:2.5:HI</v>
      </c>
      <c r="T53" s="29">
        <f t="shared" si="8"/>
        <v>50</v>
      </c>
      <c r="U53" s="29">
        <f t="shared" si="9"/>
        <v>2</v>
      </c>
      <c r="V53" s="29">
        <f t="shared" si="10"/>
        <v>2.4999999999999991</v>
      </c>
      <c r="W53" s="29" t="str">
        <f t="shared" si="11"/>
        <v>HI</v>
      </c>
    </row>
    <row r="54" spans="19:23">
      <c r="S54" s="32" t="str">
        <f t="shared" si="2"/>
        <v>51:2:2.48:HI</v>
      </c>
      <c r="T54" s="29">
        <f t="shared" si="8"/>
        <v>51</v>
      </c>
      <c r="U54" s="29">
        <f t="shared" si="9"/>
        <v>2</v>
      </c>
      <c r="V54" s="29">
        <f t="shared" si="10"/>
        <v>2.4799999999999991</v>
      </c>
      <c r="W54" s="29" t="str">
        <f t="shared" si="11"/>
        <v>HI</v>
      </c>
    </row>
    <row r="55" spans="19:23">
      <c r="S55" s="32" t="str">
        <f t="shared" si="2"/>
        <v>52:2:2.46:HI</v>
      </c>
      <c r="T55" s="29">
        <f t="shared" si="8"/>
        <v>52</v>
      </c>
      <c r="U55" s="29">
        <f t="shared" si="9"/>
        <v>2</v>
      </c>
      <c r="V55" s="29">
        <f t="shared" si="10"/>
        <v>2.4599999999999991</v>
      </c>
      <c r="W55" s="29" t="str">
        <f t="shared" si="11"/>
        <v>HI</v>
      </c>
    </row>
    <row r="56" spans="19:23">
      <c r="S56" s="32" t="str">
        <f t="shared" si="2"/>
        <v>53:2:2.44:HI</v>
      </c>
      <c r="T56" s="29">
        <f t="shared" si="8"/>
        <v>53</v>
      </c>
      <c r="U56" s="29">
        <f t="shared" si="9"/>
        <v>2</v>
      </c>
      <c r="V56" s="29">
        <f t="shared" si="10"/>
        <v>2.4399999999999991</v>
      </c>
      <c r="W56" s="29" t="str">
        <f t="shared" si="11"/>
        <v>HI</v>
      </c>
    </row>
    <row r="57" spans="19:23">
      <c r="S57" s="32" t="str">
        <f t="shared" si="2"/>
        <v>54:2:2.42:HI</v>
      </c>
      <c r="T57" s="29">
        <f t="shared" si="8"/>
        <v>54</v>
      </c>
      <c r="U57" s="29">
        <f t="shared" si="9"/>
        <v>2</v>
      </c>
      <c r="V57" s="29">
        <f t="shared" si="10"/>
        <v>2.419999999999999</v>
      </c>
      <c r="W57" s="29" t="str">
        <f t="shared" si="11"/>
        <v>HI</v>
      </c>
    </row>
    <row r="58" spans="19:23">
      <c r="S58" s="32" t="str">
        <f t="shared" si="2"/>
        <v>55:2:2.4:HI</v>
      </c>
      <c r="T58" s="29">
        <f t="shared" si="8"/>
        <v>55</v>
      </c>
      <c r="U58" s="29">
        <f t="shared" si="9"/>
        <v>2</v>
      </c>
      <c r="V58" s="29">
        <f t="shared" si="10"/>
        <v>2.399999999999999</v>
      </c>
      <c r="W58" s="29" t="str">
        <f t="shared" si="11"/>
        <v>HI</v>
      </c>
    </row>
    <row r="59" spans="19:23">
      <c r="S59" s="32" t="str">
        <f t="shared" si="2"/>
        <v>56:2:2.38:HI</v>
      </c>
      <c r="T59" s="29">
        <f t="shared" si="8"/>
        <v>56</v>
      </c>
      <c r="U59" s="29">
        <f t="shared" si="9"/>
        <v>2</v>
      </c>
      <c r="V59" s="29">
        <f t="shared" si="10"/>
        <v>2.379999999999999</v>
      </c>
      <c r="W59" s="29" t="str">
        <f t="shared" si="11"/>
        <v>HI</v>
      </c>
    </row>
    <row r="60" spans="19:23">
      <c r="S60" s="32" t="str">
        <f t="shared" si="2"/>
        <v>57:2:2.36:HI</v>
      </c>
      <c r="T60" s="29">
        <f t="shared" si="8"/>
        <v>57</v>
      </c>
      <c r="U60" s="29">
        <f t="shared" si="9"/>
        <v>2</v>
      </c>
      <c r="V60" s="29">
        <f t="shared" si="10"/>
        <v>2.359999999999999</v>
      </c>
      <c r="W60" s="29" t="str">
        <f t="shared" si="11"/>
        <v>HI</v>
      </c>
    </row>
    <row r="61" spans="19:23">
      <c r="S61" s="32" t="str">
        <f t="shared" si="2"/>
        <v>58:2:2.34:HI</v>
      </c>
      <c r="T61" s="29">
        <f t="shared" si="8"/>
        <v>58</v>
      </c>
      <c r="U61" s="29">
        <f t="shared" si="9"/>
        <v>2</v>
      </c>
      <c r="V61" s="29">
        <f t="shared" si="10"/>
        <v>2.339999999999999</v>
      </c>
      <c r="W61" s="29" t="str">
        <f t="shared" si="11"/>
        <v>HI</v>
      </c>
    </row>
    <row r="62" spans="19:23">
      <c r="S62" s="32" t="str">
        <f t="shared" si="2"/>
        <v>59:2:2.32:HI</v>
      </c>
      <c r="T62" s="29">
        <f t="shared" si="8"/>
        <v>59</v>
      </c>
      <c r="U62" s="29">
        <f t="shared" si="9"/>
        <v>2</v>
      </c>
      <c r="V62" s="29">
        <f t="shared" si="10"/>
        <v>2.319999999999999</v>
      </c>
      <c r="W62" s="29" t="str">
        <f t="shared" si="11"/>
        <v>HI</v>
      </c>
    </row>
    <row r="63" spans="19:23">
      <c r="S63" s="32" t="str">
        <f t="shared" si="2"/>
        <v>60:2:2.3:HI</v>
      </c>
      <c r="T63" s="29">
        <f t="shared" si="8"/>
        <v>60</v>
      </c>
      <c r="U63" s="29">
        <f t="shared" si="9"/>
        <v>2</v>
      </c>
      <c r="V63" s="29">
        <f t="shared" si="10"/>
        <v>2.2999999999999989</v>
      </c>
      <c r="W63" s="29" t="str">
        <f t="shared" si="11"/>
        <v>HI</v>
      </c>
    </row>
    <row r="64" spans="19:23">
      <c r="S64" s="32" t="str">
        <f t="shared" si="2"/>
        <v>61:2:2.28:HI</v>
      </c>
      <c r="T64" s="29">
        <f t="shared" si="8"/>
        <v>61</v>
      </c>
      <c r="U64" s="29">
        <f t="shared" si="9"/>
        <v>2</v>
      </c>
      <c r="V64" s="29">
        <f t="shared" si="10"/>
        <v>2.2799999999999989</v>
      </c>
      <c r="W64" s="29" t="str">
        <f t="shared" si="11"/>
        <v>HI</v>
      </c>
    </row>
    <row r="65" spans="19:23">
      <c r="S65" s="32" t="str">
        <f t="shared" si="2"/>
        <v>62:2:2.26:HI</v>
      </c>
      <c r="T65" s="29">
        <f t="shared" si="8"/>
        <v>62</v>
      </c>
      <c r="U65" s="29">
        <f t="shared" si="9"/>
        <v>2</v>
      </c>
      <c r="V65" s="29">
        <f t="shared" si="10"/>
        <v>2.2599999999999989</v>
      </c>
      <c r="W65" s="29" t="str">
        <f t="shared" si="11"/>
        <v>HI</v>
      </c>
    </row>
    <row r="66" spans="19:23">
      <c r="S66" s="32" t="str">
        <f t="shared" si="2"/>
        <v>63:2:2.24:HI</v>
      </c>
      <c r="T66" s="29">
        <f t="shared" si="8"/>
        <v>63</v>
      </c>
      <c r="U66" s="29">
        <f t="shared" si="9"/>
        <v>2</v>
      </c>
      <c r="V66" s="29">
        <f t="shared" si="10"/>
        <v>2.2399999999999989</v>
      </c>
      <c r="W66" s="29" t="str">
        <f t="shared" si="11"/>
        <v>HI</v>
      </c>
    </row>
    <row r="67" spans="19:23">
      <c r="S67" s="32" t="str">
        <f t="shared" si="2"/>
        <v>64:2:2.22:HI</v>
      </c>
      <c r="T67" s="29">
        <f t="shared" si="8"/>
        <v>64</v>
      </c>
      <c r="U67" s="29">
        <f t="shared" si="9"/>
        <v>2</v>
      </c>
      <c r="V67" s="29">
        <f t="shared" si="10"/>
        <v>2.2199999999999989</v>
      </c>
      <c r="W67" s="29" t="str">
        <f t="shared" si="11"/>
        <v>HI</v>
      </c>
    </row>
    <row r="68" spans="19:23">
      <c r="S68" s="32" t="str">
        <f t="shared" ref="S68:S120" si="12">T68&amp;":"&amp;U68&amp;":"&amp;V68&amp;":"&amp;W68</f>
        <v>65:2:2.2:HI</v>
      </c>
      <c r="T68" s="29">
        <f t="shared" si="8"/>
        <v>65</v>
      </c>
      <c r="U68" s="29">
        <f t="shared" si="9"/>
        <v>2</v>
      </c>
      <c r="V68" s="29">
        <f t="shared" si="10"/>
        <v>2.1999999999999988</v>
      </c>
      <c r="W68" s="29" t="str">
        <f t="shared" si="11"/>
        <v>HI</v>
      </c>
    </row>
    <row r="69" spans="19:23">
      <c r="S69" s="32" t="str">
        <f t="shared" si="12"/>
        <v>66:2:2.18:HI</v>
      </c>
      <c r="T69" s="29">
        <f t="shared" si="8"/>
        <v>66</v>
      </c>
      <c r="U69" s="29">
        <f t="shared" si="9"/>
        <v>2</v>
      </c>
      <c r="V69" s="29">
        <f t="shared" si="10"/>
        <v>2.1799999999999988</v>
      </c>
      <c r="W69" s="29" t="str">
        <f t="shared" si="11"/>
        <v>HI</v>
      </c>
    </row>
    <row r="70" spans="19:23">
      <c r="S70" s="32" t="str">
        <f t="shared" si="12"/>
        <v>67:2:2.16:HI</v>
      </c>
      <c r="T70" s="29">
        <f t="shared" si="8"/>
        <v>67</v>
      </c>
      <c r="U70" s="29">
        <f t="shared" si="9"/>
        <v>2</v>
      </c>
      <c r="V70" s="29">
        <f t="shared" si="10"/>
        <v>2.1599999999999988</v>
      </c>
      <c r="W70" s="29" t="str">
        <f t="shared" si="11"/>
        <v>HI</v>
      </c>
    </row>
    <row r="71" spans="19:23">
      <c r="S71" s="32" t="str">
        <f t="shared" si="12"/>
        <v>68:2:2.14:HI</v>
      </c>
      <c r="T71" s="29">
        <f t="shared" si="8"/>
        <v>68</v>
      </c>
      <c r="U71" s="29">
        <f t="shared" si="9"/>
        <v>2</v>
      </c>
      <c r="V71" s="29">
        <f t="shared" si="10"/>
        <v>2.1399999999999988</v>
      </c>
      <c r="W71" s="29" t="str">
        <f t="shared" si="11"/>
        <v>HI</v>
      </c>
    </row>
    <row r="72" spans="19:23">
      <c r="S72" s="32" t="str">
        <f t="shared" si="12"/>
        <v>69:2:2.12:HI</v>
      </c>
      <c r="T72" s="29">
        <f t="shared" si="8"/>
        <v>69</v>
      </c>
      <c r="U72" s="29">
        <f t="shared" si="9"/>
        <v>2</v>
      </c>
      <c r="V72" s="29">
        <f t="shared" si="10"/>
        <v>2.1199999999999988</v>
      </c>
      <c r="W72" s="29" t="str">
        <f t="shared" si="11"/>
        <v>HI</v>
      </c>
    </row>
    <row r="73" spans="19:23">
      <c r="S73" s="32" t="str">
        <f t="shared" si="12"/>
        <v>70:2:2.1:HI</v>
      </c>
      <c r="T73" s="29">
        <f t="shared" si="8"/>
        <v>70</v>
      </c>
      <c r="U73" s="29">
        <f t="shared" si="9"/>
        <v>2</v>
      </c>
      <c r="V73" s="29">
        <f t="shared" si="10"/>
        <v>2.0999999999999988</v>
      </c>
      <c r="W73" s="29" t="str">
        <f t="shared" si="11"/>
        <v>HI</v>
      </c>
    </row>
    <row r="74" spans="19:23">
      <c r="S74" s="32" t="str">
        <f t="shared" si="12"/>
        <v>71:2:2.08:HI</v>
      </c>
      <c r="T74" s="29">
        <f t="shared" si="8"/>
        <v>71</v>
      </c>
      <c r="U74" s="29">
        <f t="shared" si="9"/>
        <v>2</v>
      </c>
      <c r="V74" s="29">
        <f t="shared" si="10"/>
        <v>2.0799999999999987</v>
      </c>
      <c r="W74" s="29" t="str">
        <f t="shared" si="11"/>
        <v>HI</v>
      </c>
    </row>
    <row r="75" spans="19:23">
      <c r="S75" s="32" t="str">
        <f t="shared" si="12"/>
        <v>72:2:2.06:HI</v>
      </c>
      <c r="T75" s="29">
        <f t="shared" si="8"/>
        <v>72</v>
      </c>
      <c r="U75" s="29">
        <f t="shared" si="9"/>
        <v>2</v>
      </c>
      <c r="V75" s="29">
        <f t="shared" si="10"/>
        <v>2.0599999999999987</v>
      </c>
      <c r="W75" s="29" t="str">
        <f t="shared" si="11"/>
        <v>HI</v>
      </c>
    </row>
    <row r="76" spans="19:23">
      <c r="S76" s="32" t="str">
        <f t="shared" si="12"/>
        <v>73:2:2.04:HI</v>
      </c>
      <c r="T76" s="29">
        <f t="shared" si="8"/>
        <v>73</v>
      </c>
      <c r="U76" s="29">
        <f t="shared" si="9"/>
        <v>2</v>
      </c>
      <c r="V76" s="29">
        <f t="shared" si="10"/>
        <v>2.0399999999999987</v>
      </c>
      <c r="W76" s="29" t="str">
        <f t="shared" si="11"/>
        <v>HI</v>
      </c>
    </row>
    <row r="77" spans="19:23">
      <c r="S77" s="32" t="str">
        <f t="shared" si="12"/>
        <v>74:2:2.02:HI</v>
      </c>
      <c r="T77" s="29">
        <f t="shared" si="8"/>
        <v>74</v>
      </c>
      <c r="U77" s="29">
        <f t="shared" si="9"/>
        <v>2</v>
      </c>
      <c r="V77" s="29">
        <f t="shared" si="10"/>
        <v>2.0199999999999987</v>
      </c>
      <c r="W77" s="29" t="str">
        <f t="shared" si="11"/>
        <v>HI</v>
      </c>
    </row>
    <row r="78" spans="19:23">
      <c r="S78" s="32" t="str">
        <f t="shared" si="12"/>
        <v>75:2:2:HI</v>
      </c>
      <c r="T78" s="29">
        <f t="shared" si="8"/>
        <v>75</v>
      </c>
      <c r="U78" s="29">
        <f t="shared" si="9"/>
        <v>2</v>
      </c>
      <c r="V78" s="29">
        <f t="shared" si="10"/>
        <v>1.9999999999999987</v>
      </c>
      <c r="W78" s="29" t="str">
        <f t="shared" si="11"/>
        <v>HI</v>
      </c>
    </row>
    <row r="79" spans="19:23">
      <c r="S79" s="32" t="str">
        <f t="shared" si="12"/>
        <v>76:2:1.98:HI</v>
      </c>
      <c r="T79" s="29">
        <f t="shared" si="8"/>
        <v>76</v>
      </c>
      <c r="U79" s="29">
        <f t="shared" si="9"/>
        <v>2</v>
      </c>
      <c r="V79" s="29">
        <f t="shared" si="10"/>
        <v>1.9799999999999986</v>
      </c>
      <c r="W79" s="29" t="str">
        <f t="shared" si="11"/>
        <v>HI</v>
      </c>
    </row>
    <row r="80" spans="19:23">
      <c r="S80" s="32" t="str">
        <f t="shared" si="12"/>
        <v>77:2:1.96:HI</v>
      </c>
      <c r="T80" s="29">
        <f t="shared" si="8"/>
        <v>77</v>
      </c>
      <c r="U80" s="29">
        <f t="shared" si="9"/>
        <v>2</v>
      </c>
      <c r="V80" s="29">
        <f t="shared" si="10"/>
        <v>1.9599999999999986</v>
      </c>
      <c r="W80" s="29" t="str">
        <f t="shared" si="11"/>
        <v>HI</v>
      </c>
    </row>
    <row r="81" spans="19:23">
      <c r="S81" s="32" t="str">
        <f t="shared" si="12"/>
        <v>78:2:1.94:HI</v>
      </c>
      <c r="T81" s="29">
        <f t="shared" si="8"/>
        <v>78</v>
      </c>
      <c r="U81" s="29">
        <f t="shared" si="9"/>
        <v>2</v>
      </c>
      <c r="V81" s="29">
        <f t="shared" si="10"/>
        <v>1.9399999999999986</v>
      </c>
      <c r="W81" s="29" t="str">
        <f t="shared" si="11"/>
        <v>HI</v>
      </c>
    </row>
    <row r="82" spans="19:23">
      <c r="S82" s="32" t="str">
        <f t="shared" si="12"/>
        <v>79:2:1.92:HI</v>
      </c>
      <c r="T82" s="29">
        <f t="shared" si="8"/>
        <v>79</v>
      </c>
      <c r="U82" s="29">
        <f t="shared" si="9"/>
        <v>2</v>
      </c>
      <c r="V82" s="29">
        <f t="shared" si="10"/>
        <v>1.9199999999999986</v>
      </c>
      <c r="W82" s="29" t="str">
        <f t="shared" si="11"/>
        <v>HI</v>
      </c>
    </row>
    <row r="83" spans="19:23">
      <c r="S83" s="32" t="str">
        <f t="shared" si="12"/>
        <v>80:2:1.9:HI</v>
      </c>
      <c r="T83" s="29">
        <f t="shared" si="8"/>
        <v>80</v>
      </c>
      <c r="U83" s="29">
        <f t="shared" si="9"/>
        <v>2</v>
      </c>
      <c r="V83" s="29">
        <f t="shared" si="10"/>
        <v>1.8999999999999986</v>
      </c>
      <c r="W83" s="29" t="str">
        <f t="shared" si="11"/>
        <v>HI</v>
      </c>
    </row>
    <row r="84" spans="19:23">
      <c r="S84" s="32" t="str">
        <f t="shared" si="12"/>
        <v>81:2:1.88:HI</v>
      </c>
      <c r="T84" s="29">
        <f t="shared" si="8"/>
        <v>81</v>
      </c>
      <c r="U84" s="29">
        <f t="shared" si="9"/>
        <v>2</v>
      </c>
      <c r="V84" s="29">
        <f t="shared" si="10"/>
        <v>1.8799999999999986</v>
      </c>
      <c r="W84" s="29" t="str">
        <f t="shared" si="11"/>
        <v>HI</v>
      </c>
    </row>
    <row r="85" spans="19:23">
      <c r="S85" s="32" t="str">
        <f t="shared" si="12"/>
        <v>82:2:1.86:HI</v>
      </c>
      <c r="T85" s="29">
        <f t="shared" si="8"/>
        <v>82</v>
      </c>
      <c r="U85" s="29">
        <f t="shared" si="9"/>
        <v>2</v>
      </c>
      <c r="V85" s="29">
        <f t="shared" si="10"/>
        <v>1.8599999999999985</v>
      </c>
      <c r="W85" s="29" t="str">
        <f t="shared" si="11"/>
        <v>HI</v>
      </c>
    </row>
    <row r="86" spans="19:23">
      <c r="S86" s="32" t="str">
        <f t="shared" si="12"/>
        <v>83:2:1.84:HI</v>
      </c>
      <c r="T86" s="29">
        <f t="shared" si="8"/>
        <v>83</v>
      </c>
      <c r="U86" s="29">
        <f t="shared" si="9"/>
        <v>2</v>
      </c>
      <c r="V86" s="29">
        <f t="shared" si="10"/>
        <v>1.8399999999999985</v>
      </c>
      <c r="W86" s="29" t="str">
        <f t="shared" si="11"/>
        <v>HI</v>
      </c>
    </row>
    <row r="87" spans="19:23">
      <c r="S87" s="32" t="str">
        <f t="shared" si="12"/>
        <v>84:2:1.82:HI</v>
      </c>
      <c r="T87" s="29">
        <f t="shared" si="8"/>
        <v>84</v>
      </c>
      <c r="U87" s="29">
        <f t="shared" si="9"/>
        <v>2</v>
      </c>
      <c r="V87" s="29">
        <f t="shared" si="10"/>
        <v>1.8199999999999985</v>
      </c>
      <c r="W87" s="29" t="str">
        <f t="shared" si="11"/>
        <v>HI</v>
      </c>
    </row>
    <row r="88" spans="19:23">
      <c r="S88" s="32" t="str">
        <f t="shared" si="12"/>
        <v>85:2:1.8:HI</v>
      </c>
      <c r="T88" s="29">
        <f t="shared" si="8"/>
        <v>85</v>
      </c>
      <c r="U88" s="29">
        <f t="shared" si="9"/>
        <v>2</v>
      </c>
      <c r="V88" s="29">
        <f t="shared" si="10"/>
        <v>1.7999999999999985</v>
      </c>
      <c r="W88" s="29" t="str">
        <f t="shared" si="11"/>
        <v>HI</v>
      </c>
    </row>
    <row r="89" spans="19:23">
      <c r="S89" s="32" t="str">
        <f t="shared" si="12"/>
        <v>86:2:1.78:HI</v>
      </c>
      <c r="T89" s="29">
        <f t="shared" si="8"/>
        <v>86</v>
      </c>
      <c r="U89" s="29">
        <f t="shared" si="9"/>
        <v>2</v>
      </c>
      <c r="V89" s="29">
        <f t="shared" si="10"/>
        <v>1.7799999999999985</v>
      </c>
      <c r="W89" s="29" t="str">
        <f t="shared" si="11"/>
        <v>HI</v>
      </c>
    </row>
    <row r="90" spans="19:23">
      <c r="S90" s="32" t="str">
        <f t="shared" si="12"/>
        <v>87:2:1.76:HI</v>
      </c>
      <c r="T90" s="29">
        <f t="shared" si="8"/>
        <v>87</v>
      </c>
      <c r="U90" s="29">
        <f t="shared" si="9"/>
        <v>2</v>
      </c>
      <c r="V90" s="29">
        <f t="shared" si="10"/>
        <v>1.7599999999999985</v>
      </c>
      <c r="W90" s="29" t="str">
        <f t="shared" si="11"/>
        <v>HI</v>
      </c>
    </row>
    <row r="91" spans="19:23">
      <c r="S91" s="32" t="str">
        <f t="shared" si="12"/>
        <v>88:2:1.74:HI</v>
      </c>
      <c r="T91" s="29">
        <f t="shared" si="8"/>
        <v>88</v>
      </c>
      <c r="U91" s="29">
        <f t="shared" si="9"/>
        <v>2</v>
      </c>
      <c r="V91" s="29">
        <f t="shared" si="10"/>
        <v>1.7399999999999984</v>
      </c>
      <c r="W91" s="29" t="str">
        <f t="shared" si="11"/>
        <v>HI</v>
      </c>
    </row>
    <row r="92" spans="19:23">
      <c r="S92" s="32" t="str">
        <f t="shared" si="12"/>
        <v>89:2:1.72:HI</v>
      </c>
      <c r="T92" s="29">
        <f t="shared" si="8"/>
        <v>89</v>
      </c>
      <c r="U92" s="29">
        <f t="shared" si="9"/>
        <v>2</v>
      </c>
      <c r="V92" s="29">
        <f t="shared" si="10"/>
        <v>1.7199999999999984</v>
      </c>
      <c r="W92" s="29" t="str">
        <f t="shared" si="11"/>
        <v>HI</v>
      </c>
    </row>
    <row r="93" spans="19:23">
      <c r="S93" s="32" t="str">
        <f t="shared" si="12"/>
        <v>90:2:1.7:HI</v>
      </c>
      <c r="T93" s="29">
        <f t="shared" si="8"/>
        <v>90</v>
      </c>
      <c r="U93" s="29">
        <f t="shared" si="9"/>
        <v>2</v>
      </c>
      <c r="V93" s="29">
        <f t="shared" si="10"/>
        <v>1.6999999999999984</v>
      </c>
      <c r="W93" s="29" t="str">
        <f t="shared" si="11"/>
        <v>HI</v>
      </c>
    </row>
    <row r="94" spans="19:23">
      <c r="S94" s="32" t="str">
        <f t="shared" si="12"/>
        <v>91:2:1.68:HI</v>
      </c>
      <c r="T94" s="29">
        <f t="shared" si="8"/>
        <v>91</v>
      </c>
      <c r="U94" s="29">
        <f t="shared" si="9"/>
        <v>2</v>
      </c>
      <c r="V94" s="29">
        <f t="shared" si="10"/>
        <v>1.6799999999999984</v>
      </c>
      <c r="W94" s="29" t="str">
        <f t="shared" si="11"/>
        <v>HI</v>
      </c>
    </row>
    <row r="95" spans="19:23">
      <c r="S95" s="32" t="str">
        <f t="shared" si="12"/>
        <v>92:2:1.66:HI</v>
      </c>
      <c r="T95" s="29">
        <f t="shared" si="8"/>
        <v>92</v>
      </c>
      <c r="U95" s="29">
        <f t="shared" si="9"/>
        <v>2</v>
      </c>
      <c r="V95" s="29">
        <f t="shared" si="10"/>
        <v>1.6599999999999984</v>
      </c>
      <c r="W95" s="29" t="str">
        <f t="shared" si="11"/>
        <v>HI</v>
      </c>
    </row>
    <row r="96" spans="19:23">
      <c r="S96" s="32" t="str">
        <f t="shared" si="12"/>
        <v>93:2:1.64:HI</v>
      </c>
      <c r="T96" s="29">
        <f t="shared" si="8"/>
        <v>93</v>
      </c>
      <c r="U96" s="29">
        <f t="shared" si="9"/>
        <v>2</v>
      </c>
      <c r="V96" s="29">
        <f t="shared" si="10"/>
        <v>1.6399999999999983</v>
      </c>
      <c r="W96" s="29" t="str">
        <f t="shared" si="11"/>
        <v>HI</v>
      </c>
    </row>
    <row r="97" spans="19:23">
      <c r="S97" s="32" t="str">
        <f t="shared" si="12"/>
        <v>94:2:1.62:HI</v>
      </c>
      <c r="T97" s="29">
        <f t="shared" si="8"/>
        <v>94</v>
      </c>
      <c r="U97" s="29">
        <f t="shared" si="9"/>
        <v>2</v>
      </c>
      <c r="V97" s="29">
        <f t="shared" si="10"/>
        <v>1.6199999999999983</v>
      </c>
      <c r="W97" s="29" t="str">
        <f t="shared" si="11"/>
        <v>HI</v>
      </c>
    </row>
    <row r="98" spans="19:23">
      <c r="S98" s="32" t="str">
        <f t="shared" si="12"/>
        <v>95:2:1.6:HI</v>
      </c>
      <c r="T98" s="29">
        <f t="shared" si="8"/>
        <v>95</v>
      </c>
      <c r="U98" s="29">
        <f t="shared" si="9"/>
        <v>2</v>
      </c>
      <c r="V98" s="29">
        <f t="shared" si="10"/>
        <v>1.5999999999999983</v>
      </c>
      <c r="W98" s="29" t="str">
        <f t="shared" si="11"/>
        <v>HI</v>
      </c>
    </row>
    <row r="99" spans="19:23">
      <c r="S99" s="32" t="str">
        <f t="shared" si="12"/>
        <v>96:2:1.58:HI</v>
      </c>
      <c r="T99" s="29">
        <f t="shared" si="8"/>
        <v>96</v>
      </c>
      <c r="U99" s="29">
        <f t="shared" si="9"/>
        <v>2</v>
      </c>
      <c r="V99" s="29">
        <f t="shared" si="10"/>
        <v>1.5799999999999983</v>
      </c>
      <c r="W99" s="29" t="str">
        <f t="shared" si="11"/>
        <v>HI</v>
      </c>
    </row>
    <row r="100" spans="19:23">
      <c r="S100" s="32" t="str">
        <f t="shared" si="12"/>
        <v>97:2:1.56:HI</v>
      </c>
      <c r="T100" s="29">
        <f t="shared" si="8"/>
        <v>97</v>
      </c>
      <c r="U100" s="29">
        <f t="shared" si="9"/>
        <v>2</v>
      </c>
      <c r="V100" s="29">
        <f t="shared" si="10"/>
        <v>1.5599999999999983</v>
      </c>
      <c r="W100" s="29" t="str">
        <f t="shared" si="11"/>
        <v>HI</v>
      </c>
    </row>
    <row r="101" spans="19:23">
      <c r="S101" s="32" t="str">
        <f t="shared" si="12"/>
        <v>98:2:1.54:HI</v>
      </c>
      <c r="T101" s="29">
        <f t="shared" si="8"/>
        <v>98</v>
      </c>
      <c r="U101" s="29">
        <f t="shared" si="9"/>
        <v>2</v>
      </c>
      <c r="V101" s="29">
        <f t="shared" si="10"/>
        <v>1.5399999999999983</v>
      </c>
      <c r="W101" s="29" t="str">
        <f t="shared" si="11"/>
        <v>HI</v>
      </c>
    </row>
    <row r="102" spans="19:23">
      <c r="S102" s="32" t="str">
        <f t="shared" si="12"/>
        <v>99:2:1.52:HI</v>
      </c>
      <c r="T102" s="29">
        <f t="shared" si="8"/>
        <v>99</v>
      </c>
      <c r="U102" s="29">
        <f t="shared" si="9"/>
        <v>2</v>
      </c>
      <c r="V102" s="29">
        <f t="shared" si="10"/>
        <v>1.5199999999999982</v>
      </c>
      <c r="W102" s="29" t="str">
        <f t="shared" si="11"/>
        <v>HI</v>
      </c>
    </row>
    <row r="103" spans="19:23">
      <c r="S103" s="32" t="str">
        <f t="shared" si="12"/>
        <v>100:2:1.5:HI</v>
      </c>
      <c r="T103" s="29">
        <f t="shared" si="8"/>
        <v>100</v>
      </c>
      <c r="U103" s="29">
        <f t="shared" si="9"/>
        <v>2</v>
      </c>
      <c r="V103" s="29">
        <f t="shared" si="10"/>
        <v>1.4999999999999982</v>
      </c>
      <c r="W103" s="29" t="str">
        <f t="shared" si="11"/>
        <v>HI</v>
      </c>
    </row>
    <row r="104" spans="19:23">
      <c r="S104" s="32" t="str">
        <f t="shared" si="12"/>
        <v>101:2:1.48:HI</v>
      </c>
      <c r="T104" s="29">
        <f t="shared" si="8"/>
        <v>101</v>
      </c>
      <c r="U104" s="29">
        <f t="shared" si="9"/>
        <v>2</v>
      </c>
      <c r="V104" s="29">
        <f t="shared" si="10"/>
        <v>1.4799999999999982</v>
      </c>
      <c r="W104" s="29" t="str">
        <f t="shared" si="11"/>
        <v>HI</v>
      </c>
    </row>
    <row r="105" spans="19:23">
      <c r="S105" s="32" t="str">
        <f t="shared" si="12"/>
        <v>102:2:1.46:HI</v>
      </c>
      <c r="T105" s="29">
        <f t="shared" si="8"/>
        <v>102</v>
      </c>
      <c r="U105" s="29">
        <f t="shared" si="9"/>
        <v>2</v>
      </c>
      <c r="V105" s="29">
        <f t="shared" si="10"/>
        <v>1.4599999999999982</v>
      </c>
      <c r="W105" s="29" t="str">
        <f t="shared" si="11"/>
        <v>HI</v>
      </c>
    </row>
    <row r="106" spans="19:23">
      <c r="S106" s="32" t="str">
        <f t="shared" si="12"/>
        <v>103:2:1.44:HI</v>
      </c>
      <c r="T106" s="29">
        <f t="shared" si="8"/>
        <v>103</v>
      </c>
      <c r="U106" s="29">
        <f t="shared" si="9"/>
        <v>2</v>
      </c>
      <c r="V106" s="29">
        <f t="shared" si="10"/>
        <v>1.4399999999999982</v>
      </c>
      <c r="W106" s="29" t="str">
        <f t="shared" si="11"/>
        <v>HI</v>
      </c>
    </row>
    <row r="107" spans="19:23">
      <c r="S107" s="32" t="str">
        <f t="shared" si="12"/>
        <v>104:2:1.42:HI</v>
      </c>
      <c r="T107" s="29">
        <f t="shared" si="8"/>
        <v>104</v>
      </c>
      <c r="U107" s="29">
        <f t="shared" si="9"/>
        <v>2</v>
      </c>
      <c r="V107" s="29">
        <f t="shared" si="10"/>
        <v>1.4199999999999982</v>
      </c>
      <c r="W107" s="29" t="str">
        <f t="shared" si="11"/>
        <v>HI</v>
      </c>
    </row>
    <row r="108" spans="19:23">
      <c r="S108" s="32" t="str">
        <f t="shared" si="12"/>
        <v>105:2:1.4:HI</v>
      </c>
      <c r="T108" s="29">
        <f t="shared" si="8"/>
        <v>105</v>
      </c>
      <c r="U108" s="29">
        <f t="shared" si="9"/>
        <v>2</v>
      </c>
      <c r="V108" s="29">
        <f t="shared" si="10"/>
        <v>1.3999999999999981</v>
      </c>
      <c r="W108" s="29" t="str">
        <f t="shared" si="11"/>
        <v>HI</v>
      </c>
    </row>
    <row r="109" spans="19:23">
      <c r="S109" s="32" t="str">
        <f t="shared" si="12"/>
        <v>106:2:1.38:HI</v>
      </c>
      <c r="T109" s="29">
        <f t="shared" si="8"/>
        <v>106</v>
      </c>
      <c r="U109" s="29">
        <f t="shared" si="9"/>
        <v>2</v>
      </c>
      <c r="V109" s="29">
        <f t="shared" si="10"/>
        <v>1.3799999999999981</v>
      </c>
      <c r="W109" s="29" t="str">
        <f t="shared" si="11"/>
        <v>HI</v>
      </c>
    </row>
    <row r="110" spans="19:23">
      <c r="S110" s="32" t="str">
        <f t="shared" si="12"/>
        <v>107:2:1.36:HI</v>
      </c>
      <c r="T110" s="29">
        <f t="shared" si="8"/>
        <v>107</v>
      </c>
      <c r="U110" s="29">
        <f t="shared" si="9"/>
        <v>2</v>
      </c>
      <c r="V110" s="29">
        <f t="shared" si="10"/>
        <v>1.3599999999999981</v>
      </c>
      <c r="W110" s="29" t="str">
        <f t="shared" si="11"/>
        <v>HI</v>
      </c>
    </row>
    <row r="111" spans="19:23">
      <c r="S111" s="32" t="str">
        <f t="shared" si="12"/>
        <v>108:2:1.34:HI</v>
      </c>
      <c r="T111" s="29">
        <f t="shared" si="8"/>
        <v>108</v>
      </c>
      <c r="U111" s="29">
        <f t="shared" si="9"/>
        <v>2</v>
      </c>
      <c r="V111" s="29">
        <f t="shared" si="10"/>
        <v>1.3399999999999981</v>
      </c>
      <c r="W111" s="29" t="str">
        <f t="shared" si="11"/>
        <v>HI</v>
      </c>
    </row>
    <row r="112" spans="19:23">
      <c r="S112" s="32" t="str">
        <f t="shared" si="12"/>
        <v>109:2:1.32:HI</v>
      </c>
      <c r="T112" s="29">
        <f t="shared" si="8"/>
        <v>109</v>
      </c>
      <c r="U112" s="29">
        <f t="shared" si="9"/>
        <v>2</v>
      </c>
      <c r="V112" s="29">
        <f t="shared" si="10"/>
        <v>1.3199999999999981</v>
      </c>
      <c r="W112" s="29" t="str">
        <f t="shared" si="11"/>
        <v>HI</v>
      </c>
    </row>
    <row r="113" spans="19:23">
      <c r="S113" s="32" t="str">
        <f t="shared" si="12"/>
        <v>110:2:1.3:HI</v>
      </c>
      <c r="T113" s="29">
        <f t="shared" si="8"/>
        <v>110</v>
      </c>
      <c r="U113" s="29">
        <f t="shared" si="9"/>
        <v>2</v>
      </c>
      <c r="V113" s="29">
        <f t="shared" si="10"/>
        <v>1.299999999999998</v>
      </c>
      <c r="W113" s="29" t="str">
        <f t="shared" si="11"/>
        <v>HI</v>
      </c>
    </row>
    <row r="114" spans="19:23">
      <c r="S114" s="32" t="str">
        <f t="shared" si="12"/>
        <v>111:2:1.28:HI</v>
      </c>
      <c r="T114" s="29">
        <f t="shared" si="8"/>
        <v>111</v>
      </c>
      <c r="U114" s="29">
        <f t="shared" si="9"/>
        <v>2</v>
      </c>
      <c r="V114" s="29">
        <f t="shared" si="10"/>
        <v>1.279999999999998</v>
      </c>
      <c r="W114" s="29" t="str">
        <f t="shared" si="11"/>
        <v>HI</v>
      </c>
    </row>
    <row r="115" spans="19:23">
      <c r="S115" s="32" t="str">
        <f t="shared" si="12"/>
        <v>112:2:1.26:HI</v>
      </c>
      <c r="T115" s="29">
        <f t="shared" si="8"/>
        <v>112</v>
      </c>
      <c r="U115" s="29">
        <f t="shared" si="9"/>
        <v>2</v>
      </c>
      <c r="V115" s="29">
        <f t="shared" si="10"/>
        <v>1.259999999999998</v>
      </c>
      <c r="W115" s="29" t="str">
        <f t="shared" si="11"/>
        <v>HI</v>
      </c>
    </row>
    <row r="116" spans="19:23">
      <c r="S116" s="32" t="str">
        <f t="shared" si="12"/>
        <v>113:2:1.24:HI</v>
      </c>
      <c r="T116" s="29">
        <f t="shared" ref="T116:T119" si="13">T115+1</f>
        <v>113</v>
      </c>
      <c r="U116" s="29">
        <f t="shared" ref="U116:U119" si="14">U115</f>
        <v>2</v>
      </c>
      <c r="V116" s="29">
        <f t="shared" ref="V116" si="15">V115-0.02</f>
        <v>1.239999999999998</v>
      </c>
      <c r="W116" s="29" t="str">
        <f t="shared" ref="W116:W117" si="16">W115</f>
        <v>HI</v>
      </c>
    </row>
    <row r="117" spans="19:23">
      <c r="S117" s="32" t="str">
        <f t="shared" si="12"/>
        <v>114:17:3.5:HI</v>
      </c>
      <c r="T117" s="29">
        <f t="shared" si="13"/>
        <v>114</v>
      </c>
      <c r="U117" s="29">
        <v>17</v>
      </c>
      <c r="V117" s="29">
        <v>3.5</v>
      </c>
      <c r="W117" s="29" t="str">
        <f t="shared" si="16"/>
        <v>HI</v>
      </c>
    </row>
    <row r="118" spans="19:23">
      <c r="S118" s="32" t="str">
        <f t="shared" si="12"/>
        <v>115:17:3.5:LO</v>
      </c>
      <c r="T118" s="29">
        <f t="shared" si="13"/>
        <v>115</v>
      </c>
      <c r="U118" s="29">
        <f t="shared" si="14"/>
        <v>17</v>
      </c>
      <c r="V118" s="29">
        <f>V117</f>
        <v>3.5</v>
      </c>
      <c r="W118" s="29" t="s">
        <v>1</v>
      </c>
    </row>
    <row r="119" spans="19:23">
      <c r="S119" s="32" t="str">
        <f t="shared" si="12"/>
        <v>116:17:3.5:HS</v>
      </c>
      <c r="T119" s="29">
        <f t="shared" si="13"/>
        <v>116</v>
      </c>
      <c r="U119" s="29">
        <f t="shared" si="14"/>
        <v>17</v>
      </c>
      <c r="V119" s="29">
        <f>V117</f>
        <v>3.5</v>
      </c>
      <c r="W119" s="29" t="s">
        <v>3</v>
      </c>
    </row>
    <row r="120" spans="19:23">
      <c r="S120" s="32" t="str">
        <f t="shared" si="12"/>
        <v>117:17:3.48:HI</v>
      </c>
      <c r="T120" s="29">
        <f t="shared" ref="T120" si="17">T119+1</f>
        <v>117</v>
      </c>
      <c r="U120" s="29">
        <f t="shared" ref="U120" si="18">U119</f>
        <v>17</v>
      </c>
      <c r="V120" s="29">
        <f>V117-0.02</f>
        <v>3.48</v>
      </c>
      <c r="W120" s="29" t="str">
        <f>W117</f>
        <v>HI</v>
      </c>
    </row>
    <row r="121" spans="19:23">
      <c r="S121" s="32" t="str">
        <f t="shared" ref="S121:S184" si="19">T121&amp;":"&amp;U121&amp;":"&amp;V121&amp;":"&amp;W121</f>
        <v>118:17:3.48:LO</v>
      </c>
      <c r="T121" s="29">
        <f t="shared" ref="T121:T184" si="20">T120+1</f>
        <v>118</v>
      </c>
      <c r="U121" s="29">
        <f t="shared" ref="U121:U184" si="21">U120</f>
        <v>17</v>
      </c>
      <c r="V121" s="29">
        <f t="shared" ref="V121:V184" si="22">V118-0.02</f>
        <v>3.48</v>
      </c>
      <c r="W121" s="29" t="str">
        <f t="shared" ref="W121:W184" si="23">W118</f>
        <v>LO</v>
      </c>
    </row>
    <row r="122" spans="19:23">
      <c r="S122" s="32" t="str">
        <f t="shared" si="19"/>
        <v>119:17:3.48:HS</v>
      </c>
      <c r="T122" s="29">
        <f t="shared" si="20"/>
        <v>119</v>
      </c>
      <c r="U122" s="29">
        <f t="shared" si="21"/>
        <v>17</v>
      </c>
      <c r="V122" s="29">
        <f t="shared" si="22"/>
        <v>3.48</v>
      </c>
      <c r="W122" s="29" t="str">
        <f t="shared" si="23"/>
        <v>HS</v>
      </c>
    </row>
    <row r="123" spans="19:23">
      <c r="S123" s="32" t="str">
        <f t="shared" si="19"/>
        <v>120:17:3.46:HI</v>
      </c>
      <c r="T123" s="29">
        <f t="shared" si="20"/>
        <v>120</v>
      </c>
      <c r="U123" s="29">
        <f t="shared" si="21"/>
        <v>17</v>
      </c>
      <c r="V123" s="29">
        <f t="shared" si="22"/>
        <v>3.46</v>
      </c>
      <c r="W123" s="29" t="str">
        <f t="shared" si="23"/>
        <v>HI</v>
      </c>
    </row>
    <row r="124" spans="19:23">
      <c r="S124" s="32" t="str">
        <f t="shared" si="19"/>
        <v>121:17:3.46:LO</v>
      </c>
      <c r="T124" s="29">
        <f t="shared" si="20"/>
        <v>121</v>
      </c>
      <c r="U124" s="29">
        <f t="shared" si="21"/>
        <v>17</v>
      </c>
      <c r="V124" s="29">
        <f t="shared" si="22"/>
        <v>3.46</v>
      </c>
      <c r="W124" s="29" t="str">
        <f t="shared" si="23"/>
        <v>LO</v>
      </c>
    </row>
    <row r="125" spans="19:23">
      <c r="S125" s="32" t="str">
        <f t="shared" si="19"/>
        <v>122:17:3.46:HS</v>
      </c>
      <c r="T125" s="29">
        <f t="shared" si="20"/>
        <v>122</v>
      </c>
      <c r="U125" s="29">
        <f t="shared" si="21"/>
        <v>17</v>
      </c>
      <c r="V125" s="29">
        <f t="shared" si="22"/>
        <v>3.46</v>
      </c>
      <c r="W125" s="29" t="str">
        <f t="shared" si="23"/>
        <v>HS</v>
      </c>
    </row>
    <row r="126" spans="19:23">
      <c r="S126" s="32" t="str">
        <f t="shared" si="19"/>
        <v>123:17:3.44:HI</v>
      </c>
      <c r="T126" s="29">
        <f t="shared" si="20"/>
        <v>123</v>
      </c>
      <c r="U126" s="29">
        <f t="shared" si="21"/>
        <v>17</v>
      </c>
      <c r="V126" s="29">
        <f t="shared" si="22"/>
        <v>3.44</v>
      </c>
      <c r="W126" s="29" t="str">
        <f t="shared" si="23"/>
        <v>HI</v>
      </c>
    </row>
    <row r="127" spans="19:23">
      <c r="S127" s="32" t="str">
        <f t="shared" si="19"/>
        <v>124:17:3.44:LO</v>
      </c>
      <c r="T127" s="29">
        <f t="shared" si="20"/>
        <v>124</v>
      </c>
      <c r="U127" s="29">
        <f t="shared" si="21"/>
        <v>17</v>
      </c>
      <c r="V127" s="29">
        <f t="shared" si="22"/>
        <v>3.44</v>
      </c>
      <c r="W127" s="29" t="str">
        <f t="shared" si="23"/>
        <v>LO</v>
      </c>
    </row>
    <row r="128" spans="19:23">
      <c r="S128" s="32" t="str">
        <f t="shared" si="19"/>
        <v>125:17:3.44:HS</v>
      </c>
      <c r="T128" s="29">
        <f t="shared" si="20"/>
        <v>125</v>
      </c>
      <c r="U128" s="29">
        <f t="shared" si="21"/>
        <v>17</v>
      </c>
      <c r="V128" s="29">
        <f t="shared" si="22"/>
        <v>3.44</v>
      </c>
      <c r="W128" s="29" t="str">
        <f t="shared" si="23"/>
        <v>HS</v>
      </c>
    </row>
    <row r="129" spans="19:23">
      <c r="S129" s="32" t="str">
        <f t="shared" si="19"/>
        <v>126:17:3.42:HI</v>
      </c>
      <c r="T129" s="29">
        <f t="shared" si="20"/>
        <v>126</v>
      </c>
      <c r="U129" s="29">
        <f t="shared" si="21"/>
        <v>17</v>
      </c>
      <c r="V129" s="29">
        <f t="shared" si="22"/>
        <v>3.42</v>
      </c>
      <c r="W129" s="29" t="str">
        <f t="shared" si="23"/>
        <v>HI</v>
      </c>
    </row>
    <row r="130" spans="19:23">
      <c r="S130" s="32" t="str">
        <f t="shared" si="19"/>
        <v>127:17:3.42:LO</v>
      </c>
      <c r="T130" s="29">
        <f t="shared" si="20"/>
        <v>127</v>
      </c>
      <c r="U130" s="29">
        <f t="shared" si="21"/>
        <v>17</v>
      </c>
      <c r="V130" s="29">
        <f t="shared" si="22"/>
        <v>3.42</v>
      </c>
      <c r="W130" s="29" t="str">
        <f t="shared" si="23"/>
        <v>LO</v>
      </c>
    </row>
    <row r="131" spans="19:23">
      <c r="S131" s="32" t="str">
        <f t="shared" si="19"/>
        <v>128:17:3.42:HS</v>
      </c>
      <c r="T131" s="29">
        <f t="shared" si="20"/>
        <v>128</v>
      </c>
      <c r="U131" s="29">
        <f t="shared" si="21"/>
        <v>17</v>
      </c>
      <c r="V131" s="29">
        <f t="shared" si="22"/>
        <v>3.42</v>
      </c>
      <c r="W131" s="29" t="str">
        <f t="shared" si="23"/>
        <v>HS</v>
      </c>
    </row>
    <row r="132" spans="19:23">
      <c r="S132" s="32" t="str">
        <f t="shared" si="19"/>
        <v>129:17:3.4:HI</v>
      </c>
      <c r="T132" s="29">
        <f t="shared" si="20"/>
        <v>129</v>
      </c>
      <c r="U132" s="29">
        <f t="shared" si="21"/>
        <v>17</v>
      </c>
      <c r="V132" s="29">
        <f t="shared" si="22"/>
        <v>3.4</v>
      </c>
      <c r="W132" s="29" t="str">
        <f t="shared" si="23"/>
        <v>HI</v>
      </c>
    </row>
    <row r="133" spans="19:23">
      <c r="S133" s="32" t="str">
        <f t="shared" si="19"/>
        <v>130:17:3.4:LO</v>
      </c>
      <c r="T133" s="29">
        <f t="shared" si="20"/>
        <v>130</v>
      </c>
      <c r="U133" s="29">
        <f t="shared" si="21"/>
        <v>17</v>
      </c>
      <c r="V133" s="29">
        <f t="shared" si="22"/>
        <v>3.4</v>
      </c>
      <c r="W133" s="29" t="str">
        <f t="shared" si="23"/>
        <v>LO</v>
      </c>
    </row>
    <row r="134" spans="19:23">
      <c r="S134" s="32" t="str">
        <f t="shared" si="19"/>
        <v>131:17:3.4:HS</v>
      </c>
      <c r="T134" s="29">
        <f t="shared" si="20"/>
        <v>131</v>
      </c>
      <c r="U134" s="29">
        <f t="shared" si="21"/>
        <v>17</v>
      </c>
      <c r="V134" s="29">
        <f t="shared" si="22"/>
        <v>3.4</v>
      </c>
      <c r="W134" s="29" t="str">
        <f t="shared" si="23"/>
        <v>HS</v>
      </c>
    </row>
    <row r="135" spans="19:23">
      <c r="S135" s="32" t="str">
        <f t="shared" si="19"/>
        <v>132:17:3.38:HI</v>
      </c>
      <c r="T135" s="29">
        <f t="shared" si="20"/>
        <v>132</v>
      </c>
      <c r="U135" s="29">
        <f t="shared" si="21"/>
        <v>17</v>
      </c>
      <c r="V135" s="29">
        <f t="shared" si="22"/>
        <v>3.38</v>
      </c>
      <c r="W135" s="29" t="str">
        <f t="shared" si="23"/>
        <v>HI</v>
      </c>
    </row>
    <row r="136" spans="19:23">
      <c r="S136" s="32" t="str">
        <f t="shared" si="19"/>
        <v>133:17:3.38:LO</v>
      </c>
      <c r="T136" s="29">
        <f t="shared" si="20"/>
        <v>133</v>
      </c>
      <c r="U136" s="29">
        <f t="shared" si="21"/>
        <v>17</v>
      </c>
      <c r="V136" s="29">
        <f t="shared" si="22"/>
        <v>3.38</v>
      </c>
      <c r="W136" s="29" t="str">
        <f t="shared" si="23"/>
        <v>LO</v>
      </c>
    </row>
    <row r="137" spans="19:23">
      <c r="S137" s="32" t="str">
        <f t="shared" si="19"/>
        <v>134:17:3.38:HS</v>
      </c>
      <c r="T137" s="29">
        <f t="shared" si="20"/>
        <v>134</v>
      </c>
      <c r="U137" s="29">
        <f t="shared" si="21"/>
        <v>17</v>
      </c>
      <c r="V137" s="29">
        <f t="shared" si="22"/>
        <v>3.38</v>
      </c>
      <c r="W137" s="29" t="str">
        <f t="shared" si="23"/>
        <v>HS</v>
      </c>
    </row>
    <row r="138" spans="19:23">
      <c r="S138" s="32" t="str">
        <f t="shared" si="19"/>
        <v>135:17:3.36:HI</v>
      </c>
      <c r="T138" s="29">
        <f t="shared" si="20"/>
        <v>135</v>
      </c>
      <c r="U138" s="29">
        <f t="shared" si="21"/>
        <v>17</v>
      </c>
      <c r="V138" s="29">
        <f t="shared" si="22"/>
        <v>3.36</v>
      </c>
      <c r="W138" s="29" t="str">
        <f t="shared" si="23"/>
        <v>HI</v>
      </c>
    </row>
    <row r="139" spans="19:23">
      <c r="S139" s="32" t="str">
        <f t="shared" si="19"/>
        <v>136:17:3.36:LO</v>
      </c>
      <c r="T139" s="29">
        <f t="shared" si="20"/>
        <v>136</v>
      </c>
      <c r="U139" s="29">
        <f t="shared" si="21"/>
        <v>17</v>
      </c>
      <c r="V139" s="29">
        <f t="shared" si="22"/>
        <v>3.36</v>
      </c>
      <c r="W139" s="29" t="str">
        <f t="shared" si="23"/>
        <v>LO</v>
      </c>
    </row>
    <row r="140" spans="19:23">
      <c r="S140" s="32" t="str">
        <f t="shared" si="19"/>
        <v>137:17:3.36:HS</v>
      </c>
      <c r="T140" s="29">
        <f t="shared" si="20"/>
        <v>137</v>
      </c>
      <c r="U140" s="29">
        <f t="shared" si="21"/>
        <v>17</v>
      </c>
      <c r="V140" s="29">
        <f t="shared" si="22"/>
        <v>3.36</v>
      </c>
      <c r="W140" s="29" t="str">
        <f t="shared" si="23"/>
        <v>HS</v>
      </c>
    </row>
    <row r="141" spans="19:23">
      <c r="S141" s="32" t="str">
        <f t="shared" si="19"/>
        <v>138:17:3.34:HI</v>
      </c>
      <c r="T141" s="29">
        <f t="shared" si="20"/>
        <v>138</v>
      </c>
      <c r="U141" s="29">
        <f t="shared" si="21"/>
        <v>17</v>
      </c>
      <c r="V141" s="29">
        <f t="shared" si="22"/>
        <v>3.34</v>
      </c>
      <c r="W141" s="29" t="str">
        <f t="shared" si="23"/>
        <v>HI</v>
      </c>
    </row>
    <row r="142" spans="19:23">
      <c r="S142" s="32" t="str">
        <f t="shared" si="19"/>
        <v>139:17:3.34:LO</v>
      </c>
      <c r="T142" s="29">
        <f t="shared" si="20"/>
        <v>139</v>
      </c>
      <c r="U142" s="29">
        <f t="shared" si="21"/>
        <v>17</v>
      </c>
      <c r="V142" s="29">
        <f t="shared" si="22"/>
        <v>3.34</v>
      </c>
      <c r="W142" s="29" t="str">
        <f t="shared" si="23"/>
        <v>LO</v>
      </c>
    </row>
    <row r="143" spans="19:23">
      <c r="S143" s="32" t="str">
        <f t="shared" si="19"/>
        <v>140:17:3.34:HS</v>
      </c>
      <c r="T143" s="29">
        <f t="shared" si="20"/>
        <v>140</v>
      </c>
      <c r="U143" s="29">
        <f t="shared" si="21"/>
        <v>17</v>
      </c>
      <c r="V143" s="29">
        <f t="shared" si="22"/>
        <v>3.34</v>
      </c>
      <c r="W143" s="29" t="str">
        <f t="shared" si="23"/>
        <v>HS</v>
      </c>
    </row>
    <row r="144" spans="19:23">
      <c r="S144" s="32" t="str">
        <f t="shared" si="19"/>
        <v>141:17:3.32:HI</v>
      </c>
      <c r="T144" s="29">
        <f t="shared" si="20"/>
        <v>141</v>
      </c>
      <c r="U144" s="29">
        <f t="shared" si="21"/>
        <v>17</v>
      </c>
      <c r="V144" s="29">
        <f t="shared" si="22"/>
        <v>3.32</v>
      </c>
      <c r="W144" s="29" t="str">
        <f t="shared" si="23"/>
        <v>HI</v>
      </c>
    </row>
    <row r="145" spans="19:23">
      <c r="S145" s="32" t="str">
        <f t="shared" si="19"/>
        <v>142:17:3.32:LO</v>
      </c>
      <c r="T145" s="29">
        <f t="shared" si="20"/>
        <v>142</v>
      </c>
      <c r="U145" s="29">
        <f t="shared" si="21"/>
        <v>17</v>
      </c>
      <c r="V145" s="29">
        <f t="shared" si="22"/>
        <v>3.32</v>
      </c>
      <c r="W145" s="29" t="str">
        <f t="shared" si="23"/>
        <v>LO</v>
      </c>
    </row>
    <row r="146" spans="19:23">
      <c r="S146" s="32" t="str">
        <f t="shared" si="19"/>
        <v>143:17:3.32:HS</v>
      </c>
      <c r="T146" s="29">
        <f t="shared" si="20"/>
        <v>143</v>
      </c>
      <c r="U146" s="29">
        <f t="shared" si="21"/>
        <v>17</v>
      </c>
      <c r="V146" s="29">
        <f t="shared" si="22"/>
        <v>3.32</v>
      </c>
      <c r="W146" s="29" t="str">
        <f t="shared" si="23"/>
        <v>HS</v>
      </c>
    </row>
    <row r="147" spans="19:23">
      <c r="S147" s="32" t="str">
        <f t="shared" si="19"/>
        <v>144:17:3.3:HI</v>
      </c>
      <c r="T147" s="29">
        <f t="shared" si="20"/>
        <v>144</v>
      </c>
      <c r="U147" s="29">
        <f t="shared" si="21"/>
        <v>17</v>
      </c>
      <c r="V147" s="29">
        <f t="shared" si="22"/>
        <v>3.3</v>
      </c>
      <c r="W147" s="29" t="str">
        <f t="shared" si="23"/>
        <v>HI</v>
      </c>
    </row>
    <row r="148" spans="19:23">
      <c r="S148" s="32" t="str">
        <f t="shared" si="19"/>
        <v>145:17:3.3:LO</v>
      </c>
      <c r="T148" s="29">
        <f t="shared" si="20"/>
        <v>145</v>
      </c>
      <c r="U148" s="29">
        <f t="shared" si="21"/>
        <v>17</v>
      </c>
      <c r="V148" s="29">
        <f t="shared" si="22"/>
        <v>3.3</v>
      </c>
      <c r="W148" s="29" t="str">
        <f t="shared" si="23"/>
        <v>LO</v>
      </c>
    </row>
    <row r="149" spans="19:23">
      <c r="S149" s="32" t="str">
        <f t="shared" si="19"/>
        <v>146:17:3.3:HS</v>
      </c>
      <c r="T149" s="29">
        <f t="shared" si="20"/>
        <v>146</v>
      </c>
      <c r="U149" s="29">
        <f t="shared" si="21"/>
        <v>17</v>
      </c>
      <c r="V149" s="29">
        <f t="shared" si="22"/>
        <v>3.3</v>
      </c>
      <c r="W149" s="29" t="str">
        <f t="shared" si="23"/>
        <v>HS</v>
      </c>
    </row>
    <row r="150" spans="19:23">
      <c r="S150" s="32" t="str">
        <f t="shared" si="19"/>
        <v>147:17:3.28:HI</v>
      </c>
      <c r="T150" s="29">
        <f t="shared" si="20"/>
        <v>147</v>
      </c>
      <c r="U150" s="29">
        <f t="shared" si="21"/>
        <v>17</v>
      </c>
      <c r="V150" s="29">
        <f t="shared" si="22"/>
        <v>3.28</v>
      </c>
      <c r="W150" s="29" t="str">
        <f t="shared" si="23"/>
        <v>HI</v>
      </c>
    </row>
    <row r="151" spans="19:23">
      <c r="S151" s="32" t="str">
        <f t="shared" si="19"/>
        <v>148:17:3.28:LO</v>
      </c>
      <c r="T151" s="29">
        <f t="shared" si="20"/>
        <v>148</v>
      </c>
      <c r="U151" s="29">
        <f t="shared" si="21"/>
        <v>17</v>
      </c>
      <c r="V151" s="29">
        <f t="shared" si="22"/>
        <v>3.28</v>
      </c>
      <c r="W151" s="29" t="str">
        <f t="shared" si="23"/>
        <v>LO</v>
      </c>
    </row>
    <row r="152" spans="19:23">
      <c r="S152" s="32" t="str">
        <f t="shared" si="19"/>
        <v>149:17:3.28:HS</v>
      </c>
      <c r="T152" s="29">
        <f t="shared" si="20"/>
        <v>149</v>
      </c>
      <c r="U152" s="29">
        <f t="shared" si="21"/>
        <v>17</v>
      </c>
      <c r="V152" s="29">
        <f t="shared" si="22"/>
        <v>3.28</v>
      </c>
      <c r="W152" s="29" t="str">
        <f t="shared" si="23"/>
        <v>HS</v>
      </c>
    </row>
    <row r="153" spans="19:23">
      <c r="S153" s="32" t="str">
        <f t="shared" si="19"/>
        <v>150:17:3.26:HI</v>
      </c>
      <c r="T153" s="29">
        <f t="shared" si="20"/>
        <v>150</v>
      </c>
      <c r="U153" s="29">
        <f t="shared" si="21"/>
        <v>17</v>
      </c>
      <c r="V153" s="29">
        <f t="shared" si="22"/>
        <v>3.26</v>
      </c>
      <c r="W153" s="29" t="str">
        <f t="shared" si="23"/>
        <v>HI</v>
      </c>
    </row>
    <row r="154" spans="19:23">
      <c r="S154" s="32" t="str">
        <f t="shared" si="19"/>
        <v>151:17:3.26:LO</v>
      </c>
      <c r="T154" s="29">
        <f t="shared" si="20"/>
        <v>151</v>
      </c>
      <c r="U154" s="29">
        <f t="shared" si="21"/>
        <v>17</v>
      </c>
      <c r="V154" s="29">
        <f t="shared" si="22"/>
        <v>3.26</v>
      </c>
      <c r="W154" s="29" t="str">
        <f t="shared" si="23"/>
        <v>LO</v>
      </c>
    </row>
    <row r="155" spans="19:23">
      <c r="S155" s="32" t="str">
        <f t="shared" si="19"/>
        <v>152:17:3.26:HS</v>
      </c>
      <c r="T155" s="29">
        <f t="shared" si="20"/>
        <v>152</v>
      </c>
      <c r="U155" s="29">
        <f t="shared" si="21"/>
        <v>17</v>
      </c>
      <c r="V155" s="29">
        <f t="shared" si="22"/>
        <v>3.26</v>
      </c>
      <c r="W155" s="29" t="str">
        <f t="shared" si="23"/>
        <v>HS</v>
      </c>
    </row>
    <row r="156" spans="19:23">
      <c r="S156" s="32" t="str">
        <f t="shared" si="19"/>
        <v>153:17:3.24:HI</v>
      </c>
      <c r="T156" s="29">
        <f t="shared" si="20"/>
        <v>153</v>
      </c>
      <c r="U156" s="29">
        <f t="shared" si="21"/>
        <v>17</v>
      </c>
      <c r="V156" s="29">
        <f t="shared" si="22"/>
        <v>3.2399999999999998</v>
      </c>
      <c r="W156" s="29" t="str">
        <f t="shared" si="23"/>
        <v>HI</v>
      </c>
    </row>
    <row r="157" spans="19:23">
      <c r="S157" s="32" t="str">
        <f t="shared" si="19"/>
        <v>154:17:3.24:LO</v>
      </c>
      <c r="T157" s="29">
        <f t="shared" si="20"/>
        <v>154</v>
      </c>
      <c r="U157" s="29">
        <f t="shared" si="21"/>
        <v>17</v>
      </c>
      <c r="V157" s="29">
        <f t="shared" si="22"/>
        <v>3.2399999999999998</v>
      </c>
      <c r="W157" s="29" t="str">
        <f t="shared" si="23"/>
        <v>LO</v>
      </c>
    </row>
    <row r="158" spans="19:23">
      <c r="S158" s="32" t="str">
        <f t="shared" si="19"/>
        <v>155:17:3.24:HS</v>
      </c>
      <c r="T158" s="29">
        <f t="shared" si="20"/>
        <v>155</v>
      </c>
      <c r="U158" s="29">
        <f t="shared" si="21"/>
        <v>17</v>
      </c>
      <c r="V158" s="29">
        <f t="shared" si="22"/>
        <v>3.2399999999999998</v>
      </c>
      <c r="W158" s="29" t="str">
        <f t="shared" si="23"/>
        <v>HS</v>
      </c>
    </row>
    <row r="159" spans="19:23">
      <c r="S159" s="32" t="str">
        <f t="shared" si="19"/>
        <v>156:17:3.22:HI</v>
      </c>
      <c r="T159" s="29">
        <f t="shared" si="20"/>
        <v>156</v>
      </c>
      <c r="U159" s="29">
        <f t="shared" si="21"/>
        <v>17</v>
      </c>
      <c r="V159" s="29">
        <f t="shared" si="22"/>
        <v>3.2199999999999998</v>
      </c>
      <c r="W159" s="29" t="str">
        <f t="shared" si="23"/>
        <v>HI</v>
      </c>
    </row>
    <row r="160" spans="19:23">
      <c r="S160" s="32" t="str">
        <f t="shared" si="19"/>
        <v>157:17:3.22:LO</v>
      </c>
      <c r="T160" s="29">
        <f t="shared" si="20"/>
        <v>157</v>
      </c>
      <c r="U160" s="29">
        <f t="shared" si="21"/>
        <v>17</v>
      </c>
      <c r="V160" s="29">
        <f t="shared" si="22"/>
        <v>3.2199999999999998</v>
      </c>
      <c r="W160" s="29" t="str">
        <f t="shared" si="23"/>
        <v>LO</v>
      </c>
    </row>
    <row r="161" spans="19:23">
      <c r="S161" s="32" t="str">
        <f t="shared" si="19"/>
        <v>158:17:3.22:HS</v>
      </c>
      <c r="T161" s="29">
        <f t="shared" si="20"/>
        <v>158</v>
      </c>
      <c r="U161" s="29">
        <f t="shared" si="21"/>
        <v>17</v>
      </c>
      <c r="V161" s="29">
        <f t="shared" si="22"/>
        <v>3.2199999999999998</v>
      </c>
      <c r="W161" s="29" t="str">
        <f t="shared" si="23"/>
        <v>HS</v>
      </c>
    </row>
    <row r="162" spans="19:23">
      <c r="S162" s="32" t="str">
        <f t="shared" si="19"/>
        <v>159:17:3.2:HI</v>
      </c>
      <c r="T162" s="29">
        <f t="shared" si="20"/>
        <v>159</v>
      </c>
      <c r="U162" s="29">
        <f t="shared" si="21"/>
        <v>17</v>
      </c>
      <c r="V162" s="29">
        <f t="shared" si="22"/>
        <v>3.1999999999999997</v>
      </c>
      <c r="W162" s="29" t="str">
        <f t="shared" si="23"/>
        <v>HI</v>
      </c>
    </row>
    <row r="163" spans="19:23">
      <c r="S163" s="32" t="str">
        <f t="shared" si="19"/>
        <v>160:17:3.2:LO</v>
      </c>
      <c r="T163" s="29">
        <f t="shared" si="20"/>
        <v>160</v>
      </c>
      <c r="U163" s="29">
        <f t="shared" si="21"/>
        <v>17</v>
      </c>
      <c r="V163" s="29">
        <f t="shared" si="22"/>
        <v>3.1999999999999997</v>
      </c>
      <c r="W163" s="29" t="str">
        <f t="shared" si="23"/>
        <v>LO</v>
      </c>
    </row>
    <row r="164" spans="19:23">
      <c r="S164" s="32" t="str">
        <f t="shared" si="19"/>
        <v>161:17:3.2:HS</v>
      </c>
      <c r="T164" s="29">
        <f t="shared" si="20"/>
        <v>161</v>
      </c>
      <c r="U164" s="29">
        <f t="shared" si="21"/>
        <v>17</v>
      </c>
      <c r="V164" s="29">
        <f t="shared" si="22"/>
        <v>3.1999999999999997</v>
      </c>
      <c r="W164" s="29" t="str">
        <f t="shared" si="23"/>
        <v>HS</v>
      </c>
    </row>
    <row r="165" spans="19:23">
      <c r="S165" s="32" t="str">
        <f t="shared" si="19"/>
        <v>162:17:3.18:HI</v>
      </c>
      <c r="T165" s="29">
        <f t="shared" si="20"/>
        <v>162</v>
      </c>
      <c r="U165" s="29">
        <f t="shared" si="21"/>
        <v>17</v>
      </c>
      <c r="V165" s="29">
        <f t="shared" si="22"/>
        <v>3.1799999999999997</v>
      </c>
      <c r="W165" s="29" t="str">
        <f t="shared" si="23"/>
        <v>HI</v>
      </c>
    </row>
    <row r="166" spans="19:23">
      <c r="S166" s="32" t="str">
        <f t="shared" si="19"/>
        <v>163:17:3.18:LO</v>
      </c>
      <c r="T166" s="29">
        <f t="shared" si="20"/>
        <v>163</v>
      </c>
      <c r="U166" s="29">
        <f t="shared" si="21"/>
        <v>17</v>
      </c>
      <c r="V166" s="29">
        <f t="shared" si="22"/>
        <v>3.1799999999999997</v>
      </c>
      <c r="W166" s="29" t="str">
        <f t="shared" si="23"/>
        <v>LO</v>
      </c>
    </row>
    <row r="167" spans="19:23">
      <c r="S167" s="32" t="str">
        <f t="shared" si="19"/>
        <v>164:17:3.18:HS</v>
      </c>
      <c r="T167" s="29">
        <f t="shared" si="20"/>
        <v>164</v>
      </c>
      <c r="U167" s="29">
        <f t="shared" si="21"/>
        <v>17</v>
      </c>
      <c r="V167" s="29">
        <f t="shared" si="22"/>
        <v>3.1799999999999997</v>
      </c>
      <c r="W167" s="29" t="str">
        <f t="shared" si="23"/>
        <v>HS</v>
      </c>
    </row>
    <row r="168" spans="19:23">
      <c r="S168" s="32" t="str">
        <f t="shared" si="19"/>
        <v>165:17:3.16:HI</v>
      </c>
      <c r="T168" s="29">
        <f t="shared" si="20"/>
        <v>165</v>
      </c>
      <c r="U168" s="29">
        <f t="shared" si="21"/>
        <v>17</v>
      </c>
      <c r="V168" s="29">
        <f t="shared" si="22"/>
        <v>3.1599999999999997</v>
      </c>
      <c r="W168" s="29" t="str">
        <f t="shared" si="23"/>
        <v>HI</v>
      </c>
    </row>
    <row r="169" spans="19:23">
      <c r="S169" s="32" t="str">
        <f t="shared" si="19"/>
        <v>166:17:3.16:LO</v>
      </c>
      <c r="T169" s="29">
        <f t="shared" si="20"/>
        <v>166</v>
      </c>
      <c r="U169" s="29">
        <f t="shared" si="21"/>
        <v>17</v>
      </c>
      <c r="V169" s="29">
        <f t="shared" si="22"/>
        <v>3.1599999999999997</v>
      </c>
      <c r="W169" s="29" t="str">
        <f t="shared" si="23"/>
        <v>LO</v>
      </c>
    </row>
    <row r="170" spans="19:23">
      <c r="S170" s="32" t="str">
        <f t="shared" si="19"/>
        <v>167:17:3.16:HS</v>
      </c>
      <c r="T170" s="29">
        <f t="shared" si="20"/>
        <v>167</v>
      </c>
      <c r="U170" s="29">
        <f t="shared" si="21"/>
        <v>17</v>
      </c>
      <c r="V170" s="29">
        <f t="shared" si="22"/>
        <v>3.1599999999999997</v>
      </c>
      <c r="W170" s="29" t="str">
        <f t="shared" si="23"/>
        <v>HS</v>
      </c>
    </row>
    <row r="171" spans="19:23">
      <c r="S171" s="32" t="str">
        <f t="shared" si="19"/>
        <v>168:17:3.14:HI</v>
      </c>
      <c r="T171" s="29">
        <f t="shared" si="20"/>
        <v>168</v>
      </c>
      <c r="U171" s="29">
        <f t="shared" si="21"/>
        <v>17</v>
      </c>
      <c r="V171" s="29">
        <f t="shared" si="22"/>
        <v>3.1399999999999997</v>
      </c>
      <c r="W171" s="29" t="str">
        <f t="shared" si="23"/>
        <v>HI</v>
      </c>
    </row>
    <row r="172" spans="19:23">
      <c r="S172" s="32" t="str">
        <f t="shared" si="19"/>
        <v>169:17:3.14:LO</v>
      </c>
      <c r="T172" s="29">
        <f t="shared" si="20"/>
        <v>169</v>
      </c>
      <c r="U172" s="29">
        <f t="shared" si="21"/>
        <v>17</v>
      </c>
      <c r="V172" s="29">
        <f t="shared" si="22"/>
        <v>3.1399999999999997</v>
      </c>
      <c r="W172" s="29" t="str">
        <f t="shared" si="23"/>
        <v>LO</v>
      </c>
    </row>
    <row r="173" spans="19:23">
      <c r="S173" s="32" t="str">
        <f t="shared" si="19"/>
        <v>170:17:3.14:HS</v>
      </c>
      <c r="T173" s="29">
        <f t="shared" si="20"/>
        <v>170</v>
      </c>
      <c r="U173" s="29">
        <f t="shared" si="21"/>
        <v>17</v>
      </c>
      <c r="V173" s="29">
        <f t="shared" si="22"/>
        <v>3.1399999999999997</v>
      </c>
      <c r="W173" s="29" t="str">
        <f t="shared" si="23"/>
        <v>HS</v>
      </c>
    </row>
    <row r="174" spans="19:23">
      <c r="S174" s="32" t="str">
        <f t="shared" si="19"/>
        <v>171:17:3.12:HI</v>
      </c>
      <c r="T174" s="29">
        <f t="shared" si="20"/>
        <v>171</v>
      </c>
      <c r="U174" s="29">
        <f t="shared" si="21"/>
        <v>17</v>
      </c>
      <c r="V174" s="29">
        <f t="shared" si="22"/>
        <v>3.1199999999999997</v>
      </c>
      <c r="W174" s="29" t="str">
        <f t="shared" si="23"/>
        <v>HI</v>
      </c>
    </row>
    <row r="175" spans="19:23">
      <c r="S175" s="32" t="str">
        <f t="shared" si="19"/>
        <v>172:17:3.12:LO</v>
      </c>
      <c r="T175" s="29">
        <f t="shared" si="20"/>
        <v>172</v>
      </c>
      <c r="U175" s="29">
        <f t="shared" si="21"/>
        <v>17</v>
      </c>
      <c r="V175" s="29">
        <f t="shared" si="22"/>
        <v>3.1199999999999997</v>
      </c>
      <c r="W175" s="29" t="str">
        <f t="shared" si="23"/>
        <v>LO</v>
      </c>
    </row>
    <row r="176" spans="19:23">
      <c r="S176" s="32" t="str">
        <f t="shared" si="19"/>
        <v>173:17:3.12:HS</v>
      </c>
      <c r="T176" s="29">
        <f t="shared" si="20"/>
        <v>173</v>
      </c>
      <c r="U176" s="29">
        <f t="shared" si="21"/>
        <v>17</v>
      </c>
      <c r="V176" s="29">
        <f t="shared" si="22"/>
        <v>3.1199999999999997</v>
      </c>
      <c r="W176" s="29" t="str">
        <f t="shared" si="23"/>
        <v>HS</v>
      </c>
    </row>
    <row r="177" spans="19:23">
      <c r="S177" s="32" t="str">
        <f t="shared" si="19"/>
        <v>174:17:3.1:HI</v>
      </c>
      <c r="T177" s="29">
        <f t="shared" si="20"/>
        <v>174</v>
      </c>
      <c r="U177" s="29">
        <f t="shared" si="21"/>
        <v>17</v>
      </c>
      <c r="V177" s="29">
        <f t="shared" si="22"/>
        <v>3.0999999999999996</v>
      </c>
      <c r="W177" s="29" t="str">
        <f t="shared" si="23"/>
        <v>HI</v>
      </c>
    </row>
    <row r="178" spans="19:23">
      <c r="S178" s="32" t="str">
        <f t="shared" si="19"/>
        <v>175:17:3.1:LO</v>
      </c>
      <c r="T178" s="29">
        <f t="shared" si="20"/>
        <v>175</v>
      </c>
      <c r="U178" s="29">
        <f t="shared" si="21"/>
        <v>17</v>
      </c>
      <c r="V178" s="29">
        <f t="shared" si="22"/>
        <v>3.0999999999999996</v>
      </c>
      <c r="W178" s="29" t="str">
        <f t="shared" si="23"/>
        <v>LO</v>
      </c>
    </row>
    <row r="179" spans="19:23">
      <c r="S179" s="32" t="str">
        <f t="shared" si="19"/>
        <v>176:17:3.1:HS</v>
      </c>
      <c r="T179" s="29">
        <f t="shared" si="20"/>
        <v>176</v>
      </c>
      <c r="U179" s="29">
        <f t="shared" si="21"/>
        <v>17</v>
      </c>
      <c r="V179" s="29">
        <f t="shared" si="22"/>
        <v>3.0999999999999996</v>
      </c>
      <c r="W179" s="29" t="str">
        <f t="shared" si="23"/>
        <v>HS</v>
      </c>
    </row>
    <row r="180" spans="19:23">
      <c r="S180" s="32" t="str">
        <f t="shared" si="19"/>
        <v>177:17:3.08:HI</v>
      </c>
      <c r="T180" s="29">
        <f t="shared" si="20"/>
        <v>177</v>
      </c>
      <c r="U180" s="29">
        <f t="shared" si="21"/>
        <v>17</v>
      </c>
      <c r="V180" s="29">
        <f t="shared" si="22"/>
        <v>3.0799999999999996</v>
      </c>
      <c r="W180" s="29" t="str">
        <f t="shared" si="23"/>
        <v>HI</v>
      </c>
    </row>
    <row r="181" spans="19:23">
      <c r="S181" s="32" t="str">
        <f t="shared" si="19"/>
        <v>178:17:3.08:LO</v>
      </c>
      <c r="T181" s="29">
        <f t="shared" si="20"/>
        <v>178</v>
      </c>
      <c r="U181" s="29">
        <f t="shared" si="21"/>
        <v>17</v>
      </c>
      <c r="V181" s="29">
        <f t="shared" si="22"/>
        <v>3.0799999999999996</v>
      </c>
      <c r="W181" s="29" t="str">
        <f t="shared" si="23"/>
        <v>LO</v>
      </c>
    </row>
    <row r="182" spans="19:23">
      <c r="S182" s="32" t="str">
        <f t="shared" si="19"/>
        <v>179:17:3.08:HS</v>
      </c>
      <c r="T182" s="29">
        <f t="shared" si="20"/>
        <v>179</v>
      </c>
      <c r="U182" s="29">
        <f t="shared" si="21"/>
        <v>17</v>
      </c>
      <c r="V182" s="29">
        <f t="shared" si="22"/>
        <v>3.0799999999999996</v>
      </c>
      <c r="W182" s="29" t="str">
        <f t="shared" si="23"/>
        <v>HS</v>
      </c>
    </row>
    <row r="183" spans="19:23">
      <c r="S183" s="32" t="str">
        <f t="shared" si="19"/>
        <v>180:17:3.06:HI</v>
      </c>
      <c r="T183" s="29">
        <f t="shared" si="20"/>
        <v>180</v>
      </c>
      <c r="U183" s="29">
        <f t="shared" si="21"/>
        <v>17</v>
      </c>
      <c r="V183" s="29">
        <f t="shared" si="22"/>
        <v>3.0599999999999996</v>
      </c>
      <c r="W183" s="29" t="str">
        <f t="shared" si="23"/>
        <v>HI</v>
      </c>
    </row>
    <row r="184" spans="19:23">
      <c r="S184" s="32" t="str">
        <f t="shared" si="19"/>
        <v>181:17:3.06:LO</v>
      </c>
      <c r="T184" s="29">
        <f t="shared" si="20"/>
        <v>181</v>
      </c>
      <c r="U184" s="29">
        <f t="shared" si="21"/>
        <v>17</v>
      </c>
      <c r="V184" s="29">
        <f t="shared" si="22"/>
        <v>3.0599999999999996</v>
      </c>
      <c r="W184" s="29" t="str">
        <f t="shared" si="23"/>
        <v>LO</v>
      </c>
    </row>
    <row r="185" spans="19:23">
      <c r="S185" s="32" t="str">
        <f t="shared" ref="S185:S248" si="24">T185&amp;":"&amp;U185&amp;":"&amp;V185&amp;":"&amp;W185</f>
        <v>182:17:3.06:HS</v>
      </c>
      <c r="T185" s="29">
        <f t="shared" ref="T185:T248" si="25">T184+1</f>
        <v>182</v>
      </c>
      <c r="U185" s="29">
        <f t="shared" ref="U185:U248" si="26">U184</f>
        <v>17</v>
      </c>
      <c r="V185" s="29">
        <f t="shared" ref="V185:V248" si="27">V182-0.02</f>
        <v>3.0599999999999996</v>
      </c>
      <c r="W185" s="29" t="str">
        <f t="shared" ref="W185:W248" si="28">W182</f>
        <v>HS</v>
      </c>
    </row>
    <row r="186" spans="19:23">
      <c r="S186" s="32" t="str">
        <f t="shared" si="24"/>
        <v>183:17:3.04:HI</v>
      </c>
      <c r="T186" s="29">
        <f t="shared" si="25"/>
        <v>183</v>
      </c>
      <c r="U186" s="29">
        <f t="shared" si="26"/>
        <v>17</v>
      </c>
      <c r="V186" s="29">
        <f t="shared" si="27"/>
        <v>3.0399999999999996</v>
      </c>
      <c r="W186" s="29" t="str">
        <f t="shared" si="28"/>
        <v>HI</v>
      </c>
    </row>
    <row r="187" spans="19:23">
      <c r="S187" s="32" t="str">
        <f t="shared" si="24"/>
        <v>184:17:3.04:LO</v>
      </c>
      <c r="T187" s="29">
        <f t="shared" si="25"/>
        <v>184</v>
      </c>
      <c r="U187" s="29">
        <f t="shared" si="26"/>
        <v>17</v>
      </c>
      <c r="V187" s="29">
        <f t="shared" si="27"/>
        <v>3.0399999999999996</v>
      </c>
      <c r="W187" s="29" t="str">
        <f t="shared" si="28"/>
        <v>LO</v>
      </c>
    </row>
    <row r="188" spans="19:23">
      <c r="S188" s="32" t="str">
        <f t="shared" si="24"/>
        <v>185:17:3.04:HS</v>
      </c>
      <c r="T188" s="29">
        <f t="shared" si="25"/>
        <v>185</v>
      </c>
      <c r="U188" s="29">
        <f t="shared" si="26"/>
        <v>17</v>
      </c>
      <c r="V188" s="29">
        <f t="shared" si="27"/>
        <v>3.0399999999999996</v>
      </c>
      <c r="W188" s="29" t="str">
        <f t="shared" si="28"/>
        <v>HS</v>
      </c>
    </row>
    <row r="189" spans="19:23">
      <c r="S189" s="32" t="str">
        <f t="shared" si="24"/>
        <v>186:17:3.02:HI</v>
      </c>
      <c r="T189" s="29">
        <f t="shared" si="25"/>
        <v>186</v>
      </c>
      <c r="U189" s="29">
        <f t="shared" si="26"/>
        <v>17</v>
      </c>
      <c r="V189" s="29">
        <f t="shared" si="27"/>
        <v>3.0199999999999996</v>
      </c>
      <c r="W189" s="29" t="str">
        <f t="shared" si="28"/>
        <v>HI</v>
      </c>
    </row>
    <row r="190" spans="19:23">
      <c r="S190" s="32" t="str">
        <f t="shared" si="24"/>
        <v>187:17:3.02:LO</v>
      </c>
      <c r="T190" s="29">
        <f t="shared" si="25"/>
        <v>187</v>
      </c>
      <c r="U190" s="29">
        <f t="shared" si="26"/>
        <v>17</v>
      </c>
      <c r="V190" s="29">
        <f t="shared" si="27"/>
        <v>3.0199999999999996</v>
      </c>
      <c r="W190" s="29" t="str">
        <f t="shared" si="28"/>
        <v>LO</v>
      </c>
    </row>
    <row r="191" spans="19:23">
      <c r="S191" s="32" t="str">
        <f t="shared" si="24"/>
        <v>188:17:3.02:HS</v>
      </c>
      <c r="T191" s="29">
        <f t="shared" si="25"/>
        <v>188</v>
      </c>
      <c r="U191" s="29">
        <f t="shared" si="26"/>
        <v>17</v>
      </c>
      <c r="V191" s="29">
        <f t="shared" si="27"/>
        <v>3.0199999999999996</v>
      </c>
      <c r="W191" s="29" t="str">
        <f t="shared" si="28"/>
        <v>HS</v>
      </c>
    </row>
    <row r="192" spans="19:23">
      <c r="S192" s="32" t="str">
        <f t="shared" si="24"/>
        <v>189:17:3:HI</v>
      </c>
      <c r="T192" s="29">
        <f t="shared" si="25"/>
        <v>189</v>
      </c>
      <c r="U192" s="29">
        <f t="shared" si="26"/>
        <v>17</v>
      </c>
      <c r="V192" s="29">
        <f t="shared" si="27"/>
        <v>2.9999999999999996</v>
      </c>
      <c r="W192" s="29" t="str">
        <f t="shared" si="28"/>
        <v>HI</v>
      </c>
    </row>
    <row r="193" spans="19:23">
      <c r="S193" s="32" t="str">
        <f t="shared" si="24"/>
        <v>190:17:3:LO</v>
      </c>
      <c r="T193" s="29">
        <f t="shared" si="25"/>
        <v>190</v>
      </c>
      <c r="U193" s="29">
        <f t="shared" si="26"/>
        <v>17</v>
      </c>
      <c r="V193" s="29">
        <f t="shared" si="27"/>
        <v>2.9999999999999996</v>
      </c>
      <c r="W193" s="29" t="str">
        <f t="shared" si="28"/>
        <v>LO</v>
      </c>
    </row>
    <row r="194" spans="19:23">
      <c r="S194" s="32" t="str">
        <f t="shared" si="24"/>
        <v>191:17:3:HS</v>
      </c>
      <c r="T194" s="29">
        <f t="shared" si="25"/>
        <v>191</v>
      </c>
      <c r="U194" s="29">
        <f t="shared" si="26"/>
        <v>17</v>
      </c>
      <c r="V194" s="29">
        <f t="shared" si="27"/>
        <v>2.9999999999999996</v>
      </c>
      <c r="W194" s="29" t="str">
        <f t="shared" si="28"/>
        <v>HS</v>
      </c>
    </row>
    <row r="195" spans="19:23">
      <c r="S195" s="32" t="str">
        <f t="shared" si="24"/>
        <v>192:17:2.98:HI</v>
      </c>
      <c r="T195" s="29">
        <f t="shared" si="25"/>
        <v>192</v>
      </c>
      <c r="U195" s="29">
        <f t="shared" si="26"/>
        <v>17</v>
      </c>
      <c r="V195" s="29">
        <f t="shared" si="27"/>
        <v>2.9799999999999995</v>
      </c>
      <c r="W195" s="29" t="str">
        <f t="shared" si="28"/>
        <v>HI</v>
      </c>
    </row>
    <row r="196" spans="19:23">
      <c r="S196" s="32" t="str">
        <f t="shared" si="24"/>
        <v>193:17:2.98:LO</v>
      </c>
      <c r="T196" s="29">
        <f t="shared" si="25"/>
        <v>193</v>
      </c>
      <c r="U196" s="29">
        <f t="shared" si="26"/>
        <v>17</v>
      </c>
      <c r="V196" s="29">
        <f t="shared" si="27"/>
        <v>2.9799999999999995</v>
      </c>
      <c r="W196" s="29" t="str">
        <f t="shared" si="28"/>
        <v>LO</v>
      </c>
    </row>
    <row r="197" spans="19:23">
      <c r="S197" s="32" t="str">
        <f t="shared" si="24"/>
        <v>194:17:2.98:HS</v>
      </c>
      <c r="T197" s="29">
        <f t="shared" si="25"/>
        <v>194</v>
      </c>
      <c r="U197" s="29">
        <f t="shared" si="26"/>
        <v>17</v>
      </c>
      <c r="V197" s="29">
        <f t="shared" si="27"/>
        <v>2.9799999999999995</v>
      </c>
      <c r="W197" s="29" t="str">
        <f t="shared" si="28"/>
        <v>HS</v>
      </c>
    </row>
    <row r="198" spans="19:23">
      <c r="S198" s="32" t="str">
        <f t="shared" si="24"/>
        <v>195:17:2.96:HI</v>
      </c>
      <c r="T198" s="29">
        <f t="shared" si="25"/>
        <v>195</v>
      </c>
      <c r="U198" s="29">
        <f t="shared" si="26"/>
        <v>17</v>
      </c>
      <c r="V198" s="29">
        <f t="shared" si="27"/>
        <v>2.9599999999999995</v>
      </c>
      <c r="W198" s="29" t="str">
        <f t="shared" si="28"/>
        <v>HI</v>
      </c>
    </row>
    <row r="199" spans="19:23">
      <c r="S199" s="32" t="str">
        <f t="shared" si="24"/>
        <v>196:17:2.96:LO</v>
      </c>
      <c r="T199" s="29">
        <f t="shared" si="25"/>
        <v>196</v>
      </c>
      <c r="U199" s="29">
        <f t="shared" si="26"/>
        <v>17</v>
      </c>
      <c r="V199" s="29">
        <f t="shared" si="27"/>
        <v>2.9599999999999995</v>
      </c>
      <c r="W199" s="29" t="str">
        <f t="shared" si="28"/>
        <v>LO</v>
      </c>
    </row>
    <row r="200" spans="19:23">
      <c r="S200" s="32" t="str">
        <f t="shared" si="24"/>
        <v>197:17:2.96:HS</v>
      </c>
      <c r="T200" s="29">
        <f t="shared" si="25"/>
        <v>197</v>
      </c>
      <c r="U200" s="29">
        <f t="shared" si="26"/>
        <v>17</v>
      </c>
      <c r="V200" s="29">
        <f t="shared" si="27"/>
        <v>2.9599999999999995</v>
      </c>
      <c r="W200" s="29" t="str">
        <f t="shared" si="28"/>
        <v>HS</v>
      </c>
    </row>
    <row r="201" spans="19:23">
      <c r="S201" s="32" t="str">
        <f t="shared" si="24"/>
        <v>198:17:2.94:HI</v>
      </c>
      <c r="T201" s="29">
        <f t="shared" si="25"/>
        <v>198</v>
      </c>
      <c r="U201" s="29">
        <f t="shared" si="26"/>
        <v>17</v>
      </c>
      <c r="V201" s="29">
        <f t="shared" si="27"/>
        <v>2.9399999999999995</v>
      </c>
      <c r="W201" s="29" t="str">
        <f t="shared" si="28"/>
        <v>HI</v>
      </c>
    </row>
    <row r="202" spans="19:23">
      <c r="S202" s="32" t="str">
        <f t="shared" si="24"/>
        <v>199:17:2.94:LO</v>
      </c>
      <c r="T202" s="29">
        <f t="shared" si="25"/>
        <v>199</v>
      </c>
      <c r="U202" s="29">
        <f t="shared" si="26"/>
        <v>17</v>
      </c>
      <c r="V202" s="29">
        <f t="shared" si="27"/>
        <v>2.9399999999999995</v>
      </c>
      <c r="W202" s="29" t="str">
        <f t="shared" si="28"/>
        <v>LO</v>
      </c>
    </row>
    <row r="203" spans="19:23">
      <c r="S203" s="32" t="str">
        <f t="shared" si="24"/>
        <v>200:17:2.94:HS</v>
      </c>
      <c r="T203" s="29">
        <f t="shared" si="25"/>
        <v>200</v>
      </c>
      <c r="U203" s="29">
        <f t="shared" si="26"/>
        <v>17</v>
      </c>
      <c r="V203" s="29">
        <f t="shared" si="27"/>
        <v>2.9399999999999995</v>
      </c>
      <c r="W203" s="29" t="str">
        <f t="shared" si="28"/>
        <v>HS</v>
      </c>
    </row>
    <row r="204" spans="19:23">
      <c r="S204" s="32" t="str">
        <f t="shared" si="24"/>
        <v>201:17:2.92:HI</v>
      </c>
      <c r="T204" s="29">
        <f t="shared" si="25"/>
        <v>201</v>
      </c>
      <c r="U204" s="29">
        <f t="shared" si="26"/>
        <v>17</v>
      </c>
      <c r="V204" s="29">
        <f t="shared" si="27"/>
        <v>2.9199999999999995</v>
      </c>
      <c r="W204" s="29" t="str">
        <f t="shared" si="28"/>
        <v>HI</v>
      </c>
    </row>
    <row r="205" spans="19:23">
      <c r="S205" s="32" t="str">
        <f t="shared" si="24"/>
        <v>202:17:2.92:LO</v>
      </c>
      <c r="T205" s="29">
        <f t="shared" si="25"/>
        <v>202</v>
      </c>
      <c r="U205" s="29">
        <f t="shared" si="26"/>
        <v>17</v>
      </c>
      <c r="V205" s="29">
        <f t="shared" si="27"/>
        <v>2.9199999999999995</v>
      </c>
      <c r="W205" s="29" t="str">
        <f t="shared" si="28"/>
        <v>LO</v>
      </c>
    </row>
    <row r="206" spans="19:23">
      <c r="S206" s="32" t="str">
        <f t="shared" si="24"/>
        <v>203:17:2.92:HS</v>
      </c>
      <c r="T206" s="29">
        <f t="shared" si="25"/>
        <v>203</v>
      </c>
      <c r="U206" s="29">
        <f t="shared" si="26"/>
        <v>17</v>
      </c>
      <c r="V206" s="29">
        <f t="shared" si="27"/>
        <v>2.9199999999999995</v>
      </c>
      <c r="W206" s="29" t="str">
        <f t="shared" si="28"/>
        <v>HS</v>
      </c>
    </row>
    <row r="207" spans="19:23">
      <c r="S207" s="32" t="str">
        <f t="shared" si="24"/>
        <v>204:17:2.9:HI</v>
      </c>
      <c r="T207" s="29">
        <f t="shared" si="25"/>
        <v>204</v>
      </c>
      <c r="U207" s="29">
        <f t="shared" si="26"/>
        <v>17</v>
      </c>
      <c r="V207" s="29">
        <f t="shared" si="27"/>
        <v>2.8999999999999995</v>
      </c>
      <c r="W207" s="29" t="str">
        <f t="shared" si="28"/>
        <v>HI</v>
      </c>
    </row>
    <row r="208" spans="19:23">
      <c r="S208" s="32" t="str">
        <f t="shared" si="24"/>
        <v>205:17:2.9:LO</v>
      </c>
      <c r="T208" s="29">
        <f t="shared" si="25"/>
        <v>205</v>
      </c>
      <c r="U208" s="29">
        <f t="shared" si="26"/>
        <v>17</v>
      </c>
      <c r="V208" s="29">
        <f t="shared" si="27"/>
        <v>2.8999999999999995</v>
      </c>
      <c r="W208" s="29" t="str">
        <f t="shared" si="28"/>
        <v>LO</v>
      </c>
    </row>
    <row r="209" spans="19:23">
      <c r="S209" s="32" t="str">
        <f t="shared" si="24"/>
        <v>206:17:2.9:HS</v>
      </c>
      <c r="T209" s="29">
        <f t="shared" si="25"/>
        <v>206</v>
      </c>
      <c r="U209" s="29">
        <f t="shared" si="26"/>
        <v>17</v>
      </c>
      <c r="V209" s="29">
        <f t="shared" si="27"/>
        <v>2.8999999999999995</v>
      </c>
      <c r="W209" s="29" t="str">
        <f t="shared" si="28"/>
        <v>HS</v>
      </c>
    </row>
    <row r="210" spans="19:23">
      <c r="S210" s="32" t="str">
        <f t="shared" si="24"/>
        <v>207:17:2.88:HI</v>
      </c>
      <c r="T210" s="29">
        <f t="shared" si="25"/>
        <v>207</v>
      </c>
      <c r="U210" s="29">
        <f t="shared" si="26"/>
        <v>17</v>
      </c>
      <c r="V210" s="29">
        <f t="shared" si="27"/>
        <v>2.8799999999999994</v>
      </c>
      <c r="W210" s="29" t="str">
        <f t="shared" si="28"/>
        <v>HI</v>
      </c>
    </row>
    <row r="211" spans="19:23">
      <c r="S211" s="32" t="str">
        <f t="shared" si="24"/>
        <v>208:17:2.88:LO</v>
      </c>
      <c r="T211" s="29">
        <f t="shared" si="25"/>
        <v>208</v>
      </c>
      <c r="U211" s="29">
        <f t="shared" si="26"/>
        <v>17</v>
      </c>
      <c r="V211" s="29">
        <f t="shared" si="27"/>
        <v>2.8799999999999994</v>
      </c>
      <c r="W211" s="29" t="str">
        <f t="shared" si="28"/>
        <v>LO</v>
      </c>
    </row>
    <row r="212" spans="19:23">
      <c r="S212" s="32" t="str">
        <f t="shared" si="24"/>
        <v>209:17:2.88:HS</v>
      </c>
      <c r="T212" s="29">
        <f t="shared" si="25"/>
        <v>209</v>
      </c>
      <c r="U212" s="29">
        <f t="shared" si="26"/>
        <v>17</v>
      </c>
      <c r="V212" s="29">
        <f t="shared" si="27"/>
        <v>2.8799999999999994</v>
      </c>
      <c r="W212" s="29" t="str">
        <f t="shared" si="28"/>
        <v>HS</v>
      </c>
    </row>
    <row r="213" spans="19:23">
      <c r="S213" s="32" t="str">
        <f t="shared" si="24"/>
        <v>210:17:2.86:HI</v>
      </c>
      <c r="T213" s="29">
        <f t="shared" si="25"/>
        <v>210</v>
      </c>
      <c r="U213" s="29">
        <f t="shared" si="26"/>
        <v>17</v>
      </c>
      <c r="V213" s="29">
        <f t="shared" si="27"/>
        <v>2.8599999999999994</v>
      </c>
      <c r="W213" s="29" t="str">
        <f t="shared" si="28"/>
        <v>HI</v>
      </c>
    </row>
    <row r="214" spans="19:23">
      <c r="S214" s="32" t="str">
        <f t="shared" si="24"/>
        <v>211:17:2.86:LO</v>
      </c>
      <c r="T214" s="29">
        <f t="shared" si="25"/>
        <v>211</v>
      </c>
      <c r="U214" s="29">
        <f t="shared" si="26"/>
        <v>17</v>
      </c>
      <c r="V214" s="29">
        <f t="shared" si="27"/>
        <v>2.8599999999999994</v>
      </c>
      <c r="W214" s="29" t="str">
        <f t="shared" si="28"/>
        <v>LO</v>
      </c>
    </row>
    <row r="215" spans="19:23">
      <c r="S215" s="32" t="str">
        <f t="shared" si="24"/>
        <v>212:17:2.86:HS</v>
      </c>
      <c r="T215" s="29">
        <f t="shared" si="25"/>
        <v>212</v>
      </c>
      <c r="U215" s="29">
        <f t="shared" si="26"/>
        <v>17</v>
      </c>
      <c r="V215" s="29">
        <f t="shared" si="27"/>
        <v>2.8599999999999994</v>
      </c>
      <c r="W215" s="29" t="str">
        <f t="shared" si="28"/>
        <v>HS</v>
      </c>
    </row>
    <row r="216" spans="19:23">
      <c r="S216" s="32" t="str">
        <f t="shared" si="24"/>
        <v>213:17:2.84:HI</v>
      </c>
      <c r="T216" s="29">
        <f t="shared" si="25"/>
        <v>213</v>
      </c>
      <c r="U216" s="29">
        <f t="shared" si="26"/>
        <v>17</v>
      </c>
      <c r="V216" s="29">
        <f t="shared" si="27"/>
        <v>2.8399999999999994</v>
      </c>
      <c r="W216" s="29" t="str">
        <f t="shared" si="28"/>
        <v>HI</v>
      </c>
    </row>
    <row r="217" spans="19:23">
      <c r="S217" s="32" t="str">
        <f t="shared" si="24"/>
        <v>214:17:2.84:LO</v>
      </c>
      <c r="T217" s="29">
        <f t="shared" si="25"/>
        <v>214</v>
      </c>
      <c r="U217" s="29">
        <f t="shared" si="26"/>
        <v>17</v>
      </c>
      <c r="V217" s="29">
        <f t="shared" si="27"/>
        <v>2.8399999999999994</v>
      </c>
      <c r="W217" s="29" t="str">
        <f t="shared" si="28"/>
        <v>LO</v>
      </c>
    </row>
    <row r="218" spans="19:23">
      <c r="S218" s="32" t="str">
        <f t="shared" si="24"/>
        <v>215:17:2.84:HS</v>
      </c>
      <c r="T218" s="29">
        <f t="shared" si="25"/>
        <v>215</v>
      </c>
      <c r="U218" s="29">
        <f t="shared" si="26"/>
        <v>17</v>
      </c>
      <c r="V218" s="29">
        <f t="shared" si="27"/>
        <v>2.8399999999999994</v>
      </c>
      <c r="W218" s="29" t="str">
        <f t="shared" si="28"/>
        <v>HS</v>
      </c>
    </row>
    <row r="219" spans="19:23">
      <c r="S219" s="32" t="str">
        <f t="shared" si="24"/>
        <v>216:17:2.82:HI</v>
      </c>
      <c r="T219" s="29">
        <f t="shared" si="25"/>
        <v>216</v>
      </c>
      <c r="U219" s="29">
        <f t="shared" si="26"/>
        <v>17</v>
      </c>
      <c r="V219" s="29">
        <f t="shared" si="27"/>
        <v>2.8199999999999994</v>
      </c>
      <c r="W219" s="29" t="str">
        <f t="shared" si="28"/>
        <v>HI</v>
      </c>
    </row>
    <row r="220" spans="19:23">
      <c r="S220" s="32" t="str">
        <f t="shared" si="24"/>
        <v>217:17:2.82:LO</v>
      </c>
      <c r="T220" s="29">
        <f t="shared" si="25"/>
        <v>217</v>
      </c>
      <c r="U220" s="29">
        <f t="shared" si="26"/>
        <v>17</v>
      </c>
      <c r="V220" s="29">
        <f t="shared" si="27"/>
        <v>2.8199999999999994</v>
      </c>
      <c r="W220" s="29" t="str">
        <f t="shared" si="28"/>
        <v>LO</v>
      </c>
    </row>
    <row r="221" spans="19:23">
      <c r="S221" s="32" t="str">
        <f t="shared" si="24"/>
        <v>218:17:2.82:HS</v>
      </c>
      <c r="T221" s="29">
        <f t="shared" si="25"/>
        <v>218</v>
      </c>
      <c r="U221" s="29">
        <f t="shared" si="26"/>
        <v>17</v>
      </c>
      <c r="V221" s="29">
        <f t="shared" si="27"/>
        <v>2.8199999999999994</v>
      </c>
      <c r="W221" s="29" t="str">
        <f t="shared" si="28"/>
        <v>HS</v>
      </c>
    </row>
    <row r="222" spans="19:23">
      <c r="S222" s="32" t="str">
        <f t="shared" si="24"/>
        <v>219:17:2.8:HI</v>
      </c>
      <c r="T222" s="29">
        <f t="shared" si="25"/>
        <v>219</v>
      </c>
      <c r="U222" s="29">
        <f t="shared" si="26"/>
        <v>17</v>
      </c>
      <c r="V222" s="29">
        <f t="shared" si="27"/>
        <v>2.7999999999999994</v>
      </c>
      <c r="W222" s="29" t="str">
        <f t="shared" si="28"/>
        <v>HI</v>
      </c>
    </row>
    <row r="223" spans="19:23">
      <c r="S223" s="32" t="str">
        <f t="shared" si="24"/>
        <v>220:17:2.8:LO</v>
      </c>
      <c r="T223" s="29">
        <f t="shared" si="25"/>
        <v>220</v>
      </c>
      <c r="U223" s="29">
        <f t="shared" si="26"/>
        <v>17</v>
      </c>
      <c r="V223" s="29">
        <f t="shared" si="27"/>
        <v>2.7999999999999994</v>
      </c>
      <c r="W223" s="29" t="str">
        <f t="shared" si="28"/>
        <v>LO</v>
      </c>
    </row>
    <row r="224" spans="19:23">
      <c r="S224" s="32" t="str">
        <f t="shared" si="24"/>
        <v>221:17:2.8:HS</v>
      </c>
      <c r="T224" s="29">
        <f t="shared" si="25"/>
        <v>221</v>
      </c>
      <c r="U224" s="29">
        <f t="shared" si="26"/>
        <v>17</v>
      </c>
      <c r="V224" s="29">
        <f t="shared" si="27"/>
        <v>2.7999999999999994</v>
      </c>
      <c r="W224" s="29" t="str">
        <f t="shared" si="28"/>
        <v>HS</v>
      </c>
    </row>
    <row r="225" spans="19:23">
      <c r="S225" s="32" t="str">
        <f t="shared" si="24"/>
        <v>222:17:2.78:HI</v>
      </c>
      <c r="T225" s="29">
        <f t="shared" si="25"/>
        <v>222</v>
      </c>
      <c r="U225" s="29">
        <f t="shared" si="26"/>
        <v>17</v>
      </c>
      <c r="V225" s="29">
        <f t="shared" si="27"/>
        <v>2.7799999999999994</v>
      </c>
      <c r="W225" s="29" t="str">
        <f t="shared" si="28"/>
        <v>HI</v>
      </c>
    </row>
    <row r="226" spans="19:23">
      <c r="S226" s="32" t="str">
        <f t="shared" si="24"/>
        <v>223:17:2.78:LO</v>
      </c>
      <c r="T226" s="29">
        <f t="shared" si="25"/>
        <v>223</v>
      </c>
      <c r="U226" s="29">
        <f t="shared" si="26"/>
        <v>17</v>
      </c>
      <c r="V226" s="29">
        <f t="shared" si="27"/>
        <v>2.7799999999999994</v>
      </c>
      <c r="W226" s="29" t="str">
        <f t="shared" si="28"/>
        <v>LO</v>
      </c>
    </row>
    <row r="227" spans="19:23">
      <c r="S227" s="32" t="str">
        <f t="shared" si="24"/>
        <v>224:17:2.78:HS</v>
      </c>
      <c r="T227" s="29">
        <f t="shared" si="25"/>
        <v>224</v>
      </c>
      <c r="U227" s="29">
        <f t="shared" si="26"/>
        <v>17</v>
      </c>
      <c r="V227" s="29">
        <f t="shared" si="27"/>
        <v>2.7799999999999994</v>
      </c>
      <c r="W227" s="29" t="str">
        <f t="shared" si="28"/>
        <v>HS</v>
      </c>
    </row>
    <row r="228" spans="19:23">
      <c r="S228" s="32" t="str">
        <f t="shared" si="24"/>
        <v>225:17:2.76:HI</v>
      </c>
      <c r="T228" s="29">
        <f t="shared" si="25"/>
        <v>225</v>
      </c>
      <c r="U228" s="29">
        <f t="shared" si="26"/>
        <v>17</v>
      </c>
      <c r="V228" s="29">
        <f t="shared" si="27"/>
        <v>2.7599999999999993</v>
      </c>
      <c r="W228" s="29" t="str">
        <f t="shared" si="28"/>
        <v>HI</v>
      </c>
    </row>
    <row r="229" spans="19:23">
      <c r="S229" s="32" t="str">
        <f t="shared" si="24"/>
        <v>226:17:2.76:LO</v>
      </c>
      <c r="T229" s="29">
        <f t="shared" si="25"/>
        <v>226</v>
      </c>
      <c r="U229" s="29">
        <f t="shared" si="26"/>
        <v>17</v>
      </c>
      <c r="V229" s="29">
        <f t="shared" si="27"/>
        <v>2.7599999999999993</v>
      </c>
      <c r="W229" s="29" t="str">
        <f t="shared" si="28"/>
        <v>LO</v>
      </c>
    </row>
    <row r="230" spans="19:23">
      <c r="S230" s="32" t="str">
        <f t="shared" si="24"/>
        <v>227:17:2.76:HS</v>
      </c>
      <c r="T230" s="29">
        <f t="shared" si="25"/>
        <v>227</v>
      </c>
      <c r="U230" s="29">
        <f t="shared" si="26"/>
        <v>17</v>
      </c>
      <c r="V230" s="29">
        <f t="shared" si="27"/>
        <v>2.7599999999999993</v>
      </c>
      <c r="W230" s="29" t="str">
        <f t="shared" si="28"/>
        <v>HS</v>
      </c>
    </row>
    <row r="231" spans="19:23">
      <c r="S231" s="32" t="str">
        <f t="shared" si="24"/>
        <v>228:17:2.74:HI</v>
      </c>
      <c r="T231" s="29">
        <f t="shared" si="25"/>
        <v>228</v>
      </c>
      <c r="U231" s="29">
        <f t="shared" si="26"/>
        <v>17</v>
      </c>
      <c r="V231" s="29">
        <f t="shared" si="27"/>
        <v>2.7399999999999993</v>
      </c>
      <c r="W231" s="29" t="str">
        <f t="shared" si="28"/>
        <v>HI</v>
      </c>
    </row>
    <row r="232" spans="19:23">
      <c r="S232" s="32" t="str">
        <f t="shared" si="24"/>
        <v>229:17:2.74:LO</v>
      </c>
      <c r="T232" s="29">
        <f t="shared" si="25"/>
        <v>229</v>
      </c>
      <c r="U232" s="29">
        <f t="shared" si="26"/>
        <v>17</v>
      </c>
      <c r="V232" s="29">
        <f t="shared" si="27"/>
        <v>2.7399999999999993</v>
      </c>
      <c r="W232" s="29" t="str">
        <f t="shared" si="28"/>
        <v>LO</v>
      </c>
    </row>
    <row r="233" spans="19:23">
      <c r="S233" s="32" t="str">
        <f t="shared" si="24"/>
        <v>230:17:2.74:HS</v>
      </c>
      <c r="T233" s="29">
        <f t="shared" si="25"/>
        <v>230</v>
      </c>
      <c r="U233" s="29">
        <f t="shared" si="26"/>
        <v>17</v>
      </c>
      <c r="V233" s="29">
        <f t="shared" si="27"/>
        <v>2.7399999999999993</v>
      </c>
      <c r="W233" s="29" t="str">
        <f t="shared" si="28"/>
        <v>HS</v>
      </c>
    </row>
    <row r="234" spans="19:23">
      <c r="S234" s="32" t="str">
        <f t="shared" si="24"/>
        <v>231:17:2.72:HI</v>
      </c>
      <c r="T234" s="29">
        <f t="shared" si="25"/>
        <v>231</v>
      </c>
      <c r="U234" s="29">
        <f t="shared" si="26"/>
        <v>17</v>
      </c>
      <c r="V234" s="29">
        <f t="shared" si="27"/>
        <v>2.7199999999999993</v>
      </c>
      <c r="W234" s="29" t="str">
        <f t="shared" si="28"/>
        <v>HI</v>
      </c>
    </row>
    <row r="235" spans="19:23">
      <c r="S235" s="32" t="str">
        <f t="shared" si="24"/>
        <v>232:17:2.72:LO</v>
      </c>
      <c r="T235" s="29">
        <f t="shared" si="25"/>
        <v>232</v>
      </c>
      <c r="U235" s="29">
        <f t="shared" si="26"/>
        <v>17</v>
      </c>
      <c r="V235" s="29">
        <f t="shared" si="27"/>
        <v>2.7199999999999993</v>
      </c>
      <c r="W235" s="29" t="str">
        <f t="shared" si="28"/>
        <v>LO</v>
      </c>
    </row>
    <row r="236" spans="19:23">
      <c r="S236" s="32" t="str">
        <f t="shared" si="24"/>
        <v>233:17:2.72:HS</v>
      </c>
      <c r="T236" s="29">
        <f t="shared" si="25"/>
        <v>233</v>
      </c>
      <c r="U236" s="29">
        <f t="shared" si="26"/>
        <v>17</v>
      </c>
      <c r="V236" s="29">
        <f t="shared" si="27"/>
        <v>2.7199999999999993</v>
      </c>
      <c r="W236" s="29" t="str">
        <f t="shared" si="28"/>
        <v>HS</v>
      </c>
    </row>
    <row r="237" spans="19:23">
      <c r="S237" s="32" t="str">
        <f t="shared" si="24"/>
        <v>234:17:2.7:HI</v>
      </c>
      <c r="T237" s="29">
        <f t="shared" si="25"/>
        <v>234</v>
      </c>
      <c r="U237" s="29">
        <f t="shared" si="26"/>
        <v>17</v>
      </c>
      <c r="V237" s="29">
        <f t="shared" si="27"/>
        <v>2.6999999999999993</v>
      </c>
      <c r="W237" s="29" t="str">
        <f t="shared" si="28"/>
        <v>HI</v>
      </c>
    </row>
    <row r="238" spans="19:23">
      <c r="S238" s="32" t="str">
        <f t="shared" si="24"/>
        <v>235:17:2.7:LO</v>
      </c>
      <c r="T238" s="29">
        <f t="shared" si="25"/>
        <v>235</v>
      </c>
      <c r="U238" s="29">
        <f t="shared" si="26"/>
        <v>17</v>
      </c>
      <c r="V238" s="29">
        <f t="shared" si="27"/>
        <v>2.6999999999999993</v>
      </c>
      <c r="W238" s="29" t="str">
        <f t="shared" si="28"/>
        <v>LO</v>
      </c>
    </row>
    <row r="239" spans="19:23">
      <c r="S239" s="32" t="str">
        <f t="shared" si="24"/>
        <v>236:17:2.7:HS</v>
      </c>
      <c r="T239" s="29">
        <f t="shared" si="25"/>
        <v>236</v>
      </c>
      <c r="U239" s="29">
        <f t="shared" si="26"/>
        <v>17</v>
      </c>
      <c r="V239" s="29">
        <f t="shared" si="27"/>
        <v>2.6999999999999993</v>
      </c>
      <c r="W239" s="29" t="str">
        <f t="shared" si="28"/>
        <v>HS</v>
      </c>
    </row>
    <row r="240" spans="19:23">
      <c r="S240" s="32" t="str">
        <f t="shared" si="24"/>
        <v>237:17:2.68:HI</v>
      </c>
      <c r="T240" s="29">
        <f t="shared" si="25"/>
        <v>237</v>
      </c>
      <c r="U240" s="29">
        <f t="shared" si="26"/>
        <v>17</v>
      </c>
      <c r="V240" s="29">
        <f t="shared" si="27"/>
        <v>2.6799999999999993</v>
      </c>
      <c r="W240" s="29" t="str">
        <f t="shared" si="28"/>
        <v>HI</v>
      </c>
    </row>
    <row r="241" spans="19:23">
      <c r="S241" s="32" t="str">
        <f t="shared" si="24"/>
        <v>238:17:2.68:LO</v>
      </c>
      <c r="T241" s="29">
        <f t="shared" si="25"/>
        <v>238</v>
      </c>
      <c r="U241" s="29">
        <f t="shared" si="26"/>
        <v>17</v>
      </c>
      <c r="V241" s="29">
        <f t="shared" si="27"/>
        <v>2.6799999999999993</v>
      </c>
      <c r="W241" s="29" t="str">
        <f t="shared" si="28"/>
        <v>LO</v>
      </c>
    </row>
    <row r="242" spans="19:23">
      <c r="S242" s="32" t="str">
        <f t="shared" si="24"/>
        <v>239:17:2.68:HS</v>
      </c>
      <c r="T242" s="29">
        <f t="shared" si="25"/>
        <v>239</v>
      </c>
      <c r="U242" s="29">
        <f t="shared" si="26"/>
        <v>17</v>
      </c>
      <c r="V242" s="29">
        <f t="shared" si="27"/>
        <v>2.6799999999999993</v>
      </c>
      <c r="W242" s="29" t="str">
        <f t="shared" si="28"/>
        <v>HS</v>
      </c>
    </row>
    <row r="243" spans="19:23">
      <c r="S243" s="32" t="str">
        <f t="shared" si="24"/>
        <v>240:17:2.66:HI</v>
      </c>
      <c r="T243" s="29">
        <f t="shared" si="25"/>
        <v>240</v>
      </c>
      <c r="U243" s="29">
        <f t="shared" si="26"/>
        <v>17</v>
      </c>
      <c r="V243" s="29">
        <f t="shared" si="27"/>
        <v>2.6599999999999993</v>
      </c>
      <c r="W243" s="29" t="str">
        <f t="shared" si="28"/>
        <v>HI</v>
      </c>
    </row>
    <row r="244" spans="19:23">
      <c r="S244" s="32" t="str">
        <f t="shared" si="24"/>
        <v>241:17:2.66:LO</v>
      </c>
      <c r="T244" s="29">
        <f t="shared" si="25"/>
        <v>241</v>
      </c>
      <c r="U244" s="29">
        <f t="shared" si="26"/>
        <v>17</v>
      </c>
      <c r="V244" s="29">
        <f t="shared" si="27"/>
        <v>2.6599999999999993</v>
      </c>
      <c r="W244" s="29" t="str">
        <f t="shared" si="28"/>
        <v>LO</v>
      </c>
    </row>
    <row r="245" spans="19:23">
      <c r="S245" s="32" t="str">
        <f t="shared" si="24"/>
        <v>242:17:2.66:HS</v>
      </c>
      <c r="T245" s="29">
        <f t="shared" si="25"/>
        <v>242</v>
      </c>
      <c r="U245" s="29">
        <f t="shared" si="26"/>
        <v>17</v>
      </c>
      <c r="V245" s="29">
        <f t="shared" si="27"/>
        <v>2.6599999999999993</v>
      </c>
      <c r="W245" s="29" t="str">
        <f t="shared" si="28"/>
        <v>HS</v>
      </c>
    </row>
    <row r="246" spans="19:23">
      <c r="S246" s="32" t="str">
        <f t="shared" si="24"/>
        <v>243:17:2.64:HI</v>
      </c>
      <c r="T246" s="29">
        <f t="shared" si="25"/>
        <v>243</v>
      </c>
      <c r="U246" s="29">
        <f t="shared" si="26"/>
        <v>17</v>
      </c>
      <c r="V246" s="29">
        <f t="shared" si="27"/>
        <v>2.6399999999999992</v>
      </c>
      <c r="W246" s="29" t="str">
        <f t="shared" si="28"/>
        <v>HI</v>
      </c>
    </row>
    <row r="247" spans="19:23">
      <c r="S247" s="32" t="str">
        <f t="shared" si="24"/>
        <v>244:17:2.64:LO</v>
      </c>
      <c r="T247" s="29">
        <f t="shared" si="25"/>
        <v>244</v>
      </c>
      <c r="U247" s="29">
        <f t="shared" si="26"/>
        <v>17</v>
      </c>
      <c r="V247" s="29">
        <f t="shared" si="27"/>
        <v>2.6399999999999992</v>
      </c>
      <c r="W247" s="29" t="str">
        <f t="shared" si="28"/>
        <v>LO</v>
      </c>
    </row>
    <row r="248" spans="19:23">
      <c r="S248" s="32" t="str">
        <f t="shared" si="24"/>
        <v>245:17:2.64:HS</v>
      </c>
      <c r="T248" s="29">
        <f t="shared" si="25"/>
        <v>245</v>
      </c>
      <c r="U248" s="29">
        <f t="shared" si="26"/>
        <v>17</v>
      </c>
      <c r="V248" s="29">
        <f t="shared" si="27"/>
        <v>2.6399999999999992</v>
      </c>
      <c r="W248" s="29" t="str">
        <f t="shared" si="28"/>
        <v>HS</v>
      </c>
    </row>
    <row r="249" spans="19:23">
      <c r="S249" s="32" t="str">
        <f t="shared" ref="S249:S312" si="29">T249&amp;":"&amp;U249&amp;":"&amp;V249&amp;":"&amp;W249</f>
        <v>246:17:2.62:HI</v>
      </c>
      <c r="T249" s="29">
        <f t="shared" ref="T249:T312" si="30">T248+1</f>
        <v>246</v>
      </c>
      <c r="U249" s="29">
        <f t="shared" ref="U249:U312" si="31">U248</f>
        <v>17</v>
      </c>
      <c r="V249" s="29">
        <f t="shared" ref="V249:V312" si="32">V246-0.02</f>
        <v>2.6199999999999992</v>
      </c>
      <c r="W249" s="29" t="str">
        <f t="shared" ref="W249:W312" si="33">W246</f>
        <v>HI</v>
      </c>
    </row>
    <row r="250" spans="19:23">
      <c r="S250" s="32" t="str">
        <f t="shared" si="29"/>
        <v>247:17:2.62:LO</v>
      </c>
      <c r="T250" s="29">
        <f t="shared" si="30"/>
        <v>247</v>
      </c>
      <c r="U250" s="29">
        <f t="shared" si="31"/>
        <v>17</v>
      </c>
      <c r="V250" s="29">
        <f t="shared" si="32"/>
        <v>2.6199999999999992</v>
      </c>
      <c r="W250" s="29" t="str">
        <f t="shared" si="33"/>
        <v>LO</v>
      </c>
    </row>
    <row r="251" spans="19:23">
      <c r="S251" s="32" t="str">
        <f t="shared" si="29"/>
        <v>248:17:2.62:HS</v>
      </c>
      <c r="T251" s="29">
        <f t="shared" si="30"/>
        <v>248</v>
      </c>
      <c r="U251" s="29">
        <f t="shared" si="31"/>
        <v>17</v>
      </c>
      <c r="V251" s="29">
        <f t="shared" si="32"/>
        <v>2.6199999999999992</v>
      </c>
      <c r="W251" s="29" t="str">
        <f t="shared" si="33"/>
        <v>HS</v>
      </c>
    </row>
    <row r="252" spans="19:23">
      <c r="S252" s="32" t="str">
        <f t="shared" si="29"/>
        <v>249:17:2.6:HI</v>
      </c>
      <c r="T252" s="29">
        <f t="shared" si="30"/>
        <v>249</v>
      </c>
      <c r="U252" s="29">
        <f t="shared" si="31"/>
        <v>17</v>
      </c>
      <c r="V252" s="29">
        <f t="shared" si="32"/>
        <v>2.5999999999999992</v>
      </c>
      <c r="W252" s="29" t="str">
        <f t="shared" si="33"/>
        <v>HI</v>
      </c>
    </row>
    <row r="253" spans="19:23">
      <c r="S253" s="32" t="str">
        <f t="shared" si="29"/>
        <v>250:17:2.6:LO</v>
      </c>
      <c r="T253" s="29">
        <f t="shared" si="30"/>
        <v>250</v>
      </c>
      <c r="U253" s="29">
        <f t="shared" si="31"/>
        <v>17</v>
      </c>
      <c r="V253" s="29">
        <f t="shared" si="32"/>
        <v>2.5999999999999992</v>
      </c>
      <c r="W253" s="29" t="str">
        <f t="shared" si="33"/>
        <v>LO</v>
      </c>
    </row>
    <row r="254" spans="19:23">
      <c r="S254" s="32" t="str">
        <f t="shared" si="29"/>
        <v>251:17:2.6:HS</v>
      </c>
      <c r="T254" s="29">
        <f t="shared" si="30"/>
        <v>251</v>
      </c>
      <c r="U254" s="29">
        <f t="shared" si="31"/>
        <v>17</v>
      </c>
      <c r="V254" s="29">
        <f t="shared" si="32"/>
        <v>2.5999999999999992</v>
      </c>
      <c r="W254" s="29" t="str">
        <f t="shared" si="33"/>
        <v>HS</v>
      </c>
    </row>
    <row r="255" spans="19:23">
      <c r="S255" s="32" t="str">
        <f t="shared" si="29"/>
        <v>252:17:2.58:HI</v>
      </c>
      <c r="T255" s="29">
        <f t="shared" si="30"/>
        <v>252</v>
      </c>
      <c r="U255" s="29">
        <f t="shared" si="31"/>
        <v>17</v>
      </c>
      <c r="V255" s="29">
        <f t="shared" si="32"/>
        <v>2.5799999999999992</v>
      </c>
      <c r="W255" s="29" t="str">
        <f t="shared" si="33"/>
        <v>HI</v>
      </c>
    </row>
    <row r="256" spans="19:23">
      <c r="S256" s="32" t="str">
        <f t="shared" si="29"/>
        <v>253:17:2.58:LO</v>
      </c>
      <c r="T256" s="29">
        <f t="shared" si="30"/>
        <v>253</v>
      </c>
      <c r="U256" s="29">
        <f t="shared" si="31"/>
        <v>17</v>
      </c>
      <c r="V256" s="29">
        <f t="shared" si="32"/>
        <v>2.5799999999999992</v>
      </c>
      <c r="W256" s="29" t="str">
        <f t="shared" si="33"/>
        <v>LO</v>
      </c>
    </row>
    <row r="257" spans="19:23">
      <c r="S257" s="32" t="str">
        <f t="shared" si="29"/>
        <v>254:17:2.58:HS</v>
      </c>
      <c r="T257" s="29">
        <f t="shared" si="30"/>
        <v>254</v>
      </c>
      <c r="U257" s="29">
        <f t="shared" si="31"/>
        <v>17</v>
      </c>
      <c r="V257" s="29">
        <f t="shared" si="32"/>
        <v>2.5799999999999992</v>
      </c>
      <c r="W257" s="29" t="str">
        <f t="shared" si="33"/>
        <v>HS</v>
      </c>
    </row>
    <row r="258" spans="19:23">
      <c r="S258" s="32" t="str">
        <f t="shared" si="29"/>
        <v>255:17:2.56:HI</v>
      </c>
      <c r="T258" s="29">
        <f t="shared" si="30"/>
        <v>255</v>
      </c>
      <c r="U258" s="29">
        <f t="shared" si="31"/>
        <v>17</v>
      </c>
      <c r="V258" s="29">
        <f t="shared" si="32"/>
        <v>2.5599999999999992</v>
      </c>
      <c r="W258" s="29" t="str">
        <f t="shared" si="33"/>
        <v>HI</v>
      </c>
    </row>
    <row r="259" spans="19:23">
      <c r="S259" s="32" t="str">
        <f t="shared" si="29"/>
        <v>256:17:2.56:LO</v>
      </c>
      <c r="T259" s="29">
        <f t="shared" si="30"/>
        <v>256</v>
      </c>
      <c r="U259" s="29">
        <f t="shared" si="31"/>
        <v>17</v>
      </c>
      <c r="V259" s="29">
        <f t="shared" si="32"/>
        <v>2.5599999999999992</v>
      </c>
      <c r="W259" s="29" t="str">
        <f t="shared" si="33"/>
        <v>LO</v>
      </c>
    </row>
    <row r="260" spans="19:23">
      <c r="S260" s="32" t="str">
        <f t="shared" si="29"/>
        <v>257:17:2.56:HS</v>
      </c>
      <c r="T260" s="29">
        <f t="shared" si="30"/>
        <v>257</v>
      </c>
      <c r="U260" s="29">
        <f t="shared" si="31"/>
        <v>17</v>
      </c>
      <c r="V260" s="29">
        <f t="shared" si="32"/>
        <v>2.5599999999999992</v>
      </c>
      <c r="W260" s="29" t="str">
        <f t="shared" si="33"/>
        <v>HS</v>
      </c>
    </row>
    <row r="261" spans="19:23">
      <c r="S261" s="32" t="str">
        <f t="shared" si="29"/>
        <v>258:17:2.54:HI</v>
      </c>
      <c r="T261" s="29">
        <f t="shared" si="30"/>
        <v>258</v>
      </c>
      <c r="U261" s="29">
        <f t="shared" si="31"/>
        <v>17</v>
      </c>
      <c r="V261" s="29">
        <f t="shared" si="32"/>
        <v>2.5399999999999991</v>
      </c>
      <c r="W261" s="29" t="str">
        <f t="shared" si="33"/>
        <v>HI</v>
      </c>
    </row>
    <row r="262" spans="19:23">
      <c r="S262" s="32" t="str">
        <f t="shared" si="29"/>
        <v>259:17:2.54:LO</v>
      </c>
      <c r="T262" s="29">
        <f t="shared" si="30"/>
        <v>259</v>
      </c>
      <c r="U262" s="29">
        <f t="shared" si="31"/>
        <v>17</v>
      </c>
      <c r="V262" s="29">
        <f t="shared" si="32"/>
        <v>2.5399999999999991</v>
      </c>
      <c r="W262" s="29" t="str">
        <f t="shared" si="33"/>
        <v>LO</v>
      </c>
    </row>
    <row r="263" spans="19:23">
      <c r="S263" s="32" t="str">
        <f t="shared" si="29"/>
        <v>260:17:2.54:HS</v>
      </c>
      <c r="T263" s="29">
        <f t="shared" si="30"/>
        <v>260</v>
      </c>
      <c r="U263" s="29">
        <f t="shared" si="31"/>
        <v>17</v>
      </c>
      <c r="V263" s="29">
        <f t="shared" si="32"/>
        <v>2.5399999999999991</v>
      </c>
      <c r="W263" s="29" t="str">
        <f t="shared" si="33"/>
        <v>HS</v>
      </c>
    </row>
    <row r="264" spans="19:23">
      <c r="S264" s="32" t="str">
        <f t="shared" si="29"/>
        <v>261:17:2.52:HI</v>
      </c>
      <c r="T264" s="29">
        <f t="shared" si="30"/>
        <v>261</v>
      </c>
      <c r="U264" s="29">
        <f t="shared" si="31"/>
        <v>17</v>
      </c>
      <c r="V264" s="29">
        <f t="shared" si="32"/>
        <v>2.5199999999999991</v>
      </c>
      <c r="W264" s="29" t="str">
        <f t="shared" si="33"/>
        <v>HI</v>
      </c>
    </row>
    <row r="265" spans="19:23">
      <c r="S265" s="32" t="str">
        <f t="shared" si="29"/>
        <v>262:17:2.52:LO</v>
      </c>
      <c r="T265" s="29">
        <f t="shared" si="30"/>
        <v>262</v>
      </c>
      <c r="U265" s="29">
        <f t="shared" si="31"/>
        <v>17</v>
      </c>
      <c r="V265" s="29">
        <f t="shared" si="32"/>
        <v>2.5199999999999991</v>
      </c>
      <c r="W265" s="29" t="str">
        <f t="shared" si="33"/>
        <v>LO</v>
      </c>
    </row>
    <row r="266" spans="19:23">
      <c r="S266" s="32" t="str">
        <f t="shared" si="29"/>
        <v>263:17:2.52:HS</v>
      </c>
      <c r="T266" s="29">
        <f t="shared" si="30"/>
        <v>263</v>
      </c>
      <c r="U266" s="29">
        <f t="shared" si="31"/>
        <v>17</v>
      </c>
      <c r="V266" s="29">
        <f t="shared" si="32"/>
        <v>2.5199999999999991</v>
      </c>
      <c r="W266" s="29" t="str">
        <f t="shared" si="33"/>
        <v>HS</v>
      </c>
    </row>
    <row r="267" spans="19:23">
      <c r="S267" s="32" t="str">
        <f t="shared" si="29"/>
        <v>264:17:2.5:HI</v>
      </c>
      <c r="T267" s="29">
        <f t="shared" si="30"/>
        <v>264</v>
      </c>
      <c r="U267" s="29">
        <f t="shared" si="31"/>
        <v>17</v>
      </c>
      <c r="V267" s="29">
        <f t="shared" si="32"/>
        <v>2.4999999999999991</v>
      </c>
      <c r="W267" s="29" t="str">
        <f t="shared" si="33"/>
        <v>HI</v>
      </c>
    </row>
    <row r="268" spans="19:23">
      <c r="S268" s="32" t="str">
        <f t="shared" si="29"/>
        <v>265:17:2.5:LO</v>
      </c>
      <c r="T268" s="29">
        <f t="shared" si="30"/>
        <v>265</v>
      </c>
      <c r="U268" s="29">
        <f t="shared" si="31"/>
        <v>17</v>
      </c>
      <c r="V268" s="29">
        <f t="shared" si="32"/>
        <v>2.4999999999999991</v>
      </c>
      <c r="W268" s="29" t="str">
        <f t="shared" si="33"/>
        <v>LO</v>
      </c>
    </row>
    <row r="269" spans="19:23">
      <c r="S269" s="32" t="str">
        <f t="shared" si="29"/>
        <v>266:17:2.5:HS</v>
      </c>
      <c r="T269" s="29">
        <f t="shared" si="30"/>
        <v>266</v>
      </c>
      <c r="U269" s="29">
        <f t="shared" si="31"/>
        <v>17</v>
      </c>
      <c r="V269" s="29">
        <f t="shared" si="32"/>
        <v>2.4999999999999991</v>
      </c>
      <c r="W269" s="29" t="str">
        <f t="shared" si="33"/>
        <v>HS</v>
      </c>
    </row>
    <row r="270" spans="19:23">
      <c r="S270" s="32" t="str">
        <f t="shared" si="29"/>
        <v>267:17:2.48:HI</v>
      </c>
      <c r="T270" s="29">
        <f t="shared" si="30"/>
        <v>267</v>
      </c>
      <c r="U270" s="29">
        <f t="shared" si="31"/>
        <v>17</v>
      </c>
      <c r="V270" s="29">
        <f t="shared" si="32"/>
        <v>2.4799999999999991</v>
      </c>
      <c r="W270" s="29" t="str">
        <f t="shared" si="33"/>
        <v>HI</v>
      </c>
    </row>
    <row r="271" spans="19:23">
      <c r="S271" s="32" t="str">
        <f t="shared" si="29"/>
        <v>268:17:2.48:LO</v>
      </c>
      <c r="T271" s="29">
        <f t="shared" si="30"/>
        <v>268</v>
      </c>
      <c r="U271" s="29">
        <f t="shared" si="31"/>
        <v>17</v>
      </c>
      <c r="V271" s="29">
        <f t="shared" si="32"/>
        <v>2.4799999999999991</v>
      </c>
      <c r="W271" s="29" t="str">
        <f t="shared" si="33"/>
        <v>LO</v>
      </c>
    </row>
    <row r="272" spans="19:23">
      <c r="S272" s="32" t="str">
        <f t="shared" si="29"/>
        <v>269:17:2.48:HS</v>
      </c>
      <c r="T272" s="29">
        <f t="shared" si="30"/>
        <v>269</v>
      </c>
      <c r="U272" s="29">
        <f t="shared" si="31"/>
        <v>17</v>
      </c>
      <c r="V272" s="29">
        <f t="shared" si="32"/>
        <v>2.4799999999999991</v>
      </c>
      <c r="W272" s="29" t="str">
        <f t="shared" si="33"/>
        <v>HS</v>
      </c>
    </row>
    <row r="273" spans="19:23">
      <c r="S273" s="32" t="str">
        <f t="shared" si="29"/>
        <v>270:17:2.46:HI</v>
      </c>
      <c r="T273" s="29">
        <f t="shared" si="30"/>
        <v>270</v>
      </c>
      <c r="U273" s="29">
        <f t="shared" si="31"/>
        <v>17</v>
      </c>
      <c r="V273" s="29">
        <f t="shared" si="32"/>
        <v>2.4599999999999991</v>
      </c>
      <c r="W273" s="29" t="str">
        <f t="shared" si="33"/>
        <v>HI</v>
      </c>
    </row>
    <row r="274" spans="19:23">
      <c r="S274" s="32" t="str">
        <f t="shared" si="29"/>
        <v>271:17:2.46:LO</v>
      </c>
      <c r="T274" s="29">
        <f t="shared" si="30"/>
        <v>271</v>
      </c>
      <c r="U274" s="29">
        <f t="shared" si="31"/>
        <v>17</v>
      </c>
      <c r="V274" s="29">
        <f t="shared" si="32"/>
        <v>2.4599999999999991</v>
      </c>
      <c r="W274" s="29" t="str">
        <f t="shared" si="33"/>
        <v>LO</v>
      </c>
    </row>
    <row r="275" spans="19:23">
      <c r="S275" s="32" t="str">
        <f t="shared" si="29"/>
        <v>272:17:2.46:HS</v>
      </c>
      <c r="T275" s="29">
        <f t="shared" si="30"/>
        <v>272</v>
      </c>
      <c r="U275" s="29">
        <f t="shared" si="31"/>
        <v>17</v>
      </c>
      <c r="V275" s="29">
        <f t="shared" si="32"/>
        <v>2.4599999999999991</v>
      </c>
      <c r="W275" s="29" t="str">
        <f t="shared" si="33"/>
        <v>HS</v>
      </c>
    </row>
    <row r="276" spans="19:23">
      <c r="S276" s="32" t="str">
        <f t="shared" si="29"/>
        <v>273:17:2.44:HI</v>
      </c>
      <c r="T276" s="29">
        <f t="shared" si="30"/>
        <v>273</v>
      </c>
      <c r="U276" s="29">
        <f t="shared" si="31"/>
        <v>17</v>
      </c>
      <c r="V276" s="29">
        <f t="shared" si="32"/>
        <v>2.4399999999999991</v>
      </c>
      <c r="W276" s="29" t="str">
        <f t="shared" si="33"/>
        <v>HI</v>
      </c>
    </row>
    <row r="277" spans="19:23">
      <c r="S277" s="32" t="str">
        <f t="shared" si="29"/>
        <v>274:17:2.44:LO</v>
      </c>
      <c r="T277" s="29">
        <f t="shared" si="30"/>
        <v>274</v>
      </c>
      <c r="U277" s="29">
        <f t="shared" si="31"/>
        <v>17</v>
      </c>
      <c r="V277" s="29">
        <f t="shared" si="32"/>
        <v>2.4399999999999991</v>
      </c>
      <c r="W277" s="29" t="str">
        <f t="shared" si="33"/>
        <v>LO</v>
      </c>
    </row>
    <row r="278" spans="19:23">
      <c r="S278" s="32" t="str">
        <f t="shared" si="29"/>
        <v>275:17:2.44:HS</v>
      </c>
      <c r="T278" s="29">
        <f t="shared" si="30"/>
        <v>275</v>
      </c>
      <c r="U278" s="29">
        <f t="shared" si="31"/>
        <v>17</v>
      </c>
      <c r="V278" s="29">
        <f t="shared" si="32"/>
        <v>2.4399999999999991</v>
      </c>
      <c r="W278" s="29" t="str">
        <f t="shared" si="33"/>
        <v>HS</v>
      </c>
    </row>
    <row r="279" spans="19:23">
      <c r="S279" s="32" t="str">
        <f t="shared" si="29"/>
        <v>276:17:2.42:HI</v>
      </c>
      <c r="T279" s="29">
        <f t="shared" si="30"/>
        <v>276</v>
      </c>
      <c r="U279" s="29">
        <f t="shared" si="31"/>
        <v>17</v>
      </c>
      <c r="V279" s="29">
        <f t="shared" si="32"/>
        <v>2.419999999999999</v>
      </c>
      <c r="W279" s="29" t="str">
        <f t="shared" si="33"/>
        <v>HI</v>
      </c>
    </row>
    <row r="280" spans="19:23">
      <c r="S280" s="32" t="str">
        <f t="shared" si="29"/>
        <v>277:17:2.42:LO</v>
      </c>
      <c r="T280" s="29">
        <f t="shared" si="30"/>
        <v>277</v>
      </c>
      <c r="U280" s="29">
        <f t="shared" si="31"/>
        <v>17</v>
      </c>
      <c r="V280" s="29">
        <f t="shared" si="32"/>
        <v>2.419999999999999</v>
      </c>
      <c r="W280" s="29" t="str">
        <f t="shared" si="33"/>
        <v>LO</v>
      </c>
    </row>
    <row r="281" spans="19:23">
      <c r="S281" s="32" t="str">
        <f t="shared" si="29"/>
        <v>278:17:2.42:HS</v>
      </c>
      <c r="T281" s="29">
        <f t="shared" si="30"/>
        <v>278</v>
      </c>
      <c r="U281" s="29">
        <f t="shared" si="31"/>
        <v>17</v>
      </c>
      <c r="V281" s="29">
        <f t="shared" si="32"/>
        <v>2.419999999999999</v>
      </c>
      <c r="W281" s="29" t="str">
        <f t="shared" si="33"/>
        <v>HS</v>
      </c>
    </row>
    <row r="282" spans="19:23">
      <c r="S282" s="32" t="str">
        <f t="shared" si="29"/>
        <v>279:17:2.4:HI</v>
      </c>
      <c r="T282" s="29">
        <f t="shared" si="30"/>
        <v>279</v>
      </c>
      <c r="U282" s="29">
        <f t="shared" si="31"/>
        <v>17</v>
      </c>
      <c r="V282" s="29">
        <f t="shared" si="32"/>
        <v>2.399999999999999</v>
      </c>
      <c r="W282" s="29" t="str">
        <f t="shared" si="33"/>
        <v>HI</v>
      </c>
    </row>
    <row r="283" spans="19:23">
      <c r="S283" s="32" t="str">
        <f t="shared" si="29"/>
        <v>280:17:2.4:LO</v>
      </c>
      <c r="T283" s="29">
        <f t="shared" si="30"/>
        <v>280</v>
      </c>
      <c r="U283" s="29">
        <f t="shared" si="31"/>
        <v>17</v>
      </c>
      <c r="V283" s="29">
        <f t="shared" si="32"/>
        <v>2.399999999999999</v>
      </c>
      <c r="W283" s="29" t="str">
        <f t="shared" si="33"/>
        <v>LO</v>
      </c>
    </row>
    <row r="284" spans="19:23">
      <c r="S284" s="32" t="str">
        <f t="shared" si="29"/>
        <v>281:17:2.4:HS</v>
      </c>
      <c r="T284" s="29">
        <f t="shared" si="30"/>
        <v>281</v>
      </c>
      <c r="U284" s="29">
        <f t="shared" si="31"/>
        <v>17</v>
      </c>
      <c r="V284" s="29">
        <f t="shared" si="32"/>
        <v>2.399999999999999</v>
      </c>
      <c r="W284" s="29" t="str">
        <f t="shared" si="33"/>
        <v>HS</v>
      </c>
    </row>
    <row r="285" spans="19:23">
      <c r="S285" s="32" t="str">
        <f t="shared" si="29"/>
        <v>282:17:2.38:HI</v>
      </c>
      <c r="T285" s="29">
        <f t="shared" si="30"/>
        <v>282</v>
      </c>
      <c r="U285" s="29">
        <f t="shared" si="31"/>
        <v>17</v>
      </c>
      <c r="V285" s="29">
        <f t="shared" si="32"/>
        <v>2.379999999999999</v>
      </c>
      <c r="W285" s="29" t="str">
        <f t="shared" si="33"/>
        <v>HI</v>
      </c>
    </row>
    <row r="286" spans="19:23">
      <c r="S286" s="32" t="str">
        <f t="shared" si="29"/>
        <v>283:17:2.38:LO</v>
      </c>
      <c r="T286" s="29">
        <f t="shared" si="30"/>
        <v>283</v>
      </c>
      <c r="U286" s="29">
        <f t="shared" si="31"/>
        <v>17</v>
      </c>
      <c r="V286" s="29">
        <f t="shared" si="32"/>
        <v>2.379999999999999</v>
      </c>
      <c r="W286" s="29" t="str">
        <f t="shared" si="33"/>
        <v>LO</v>
      </c>
    </row>
    <row r="287" spans="19:23">
      <c r="S287" s="32" t="str">
        <f t="shared" si="29"/>
        <v>284:17:2.38:HS</v>
      </c>
      <c r="T287" s="29">
        <f t="shared" si="30"/>
        <v>284</v>
      </c>
      <c r="U287" s="29">
        <f t="shared" si="31"/>
        <v>17</v>
      </c>
      <c r="V287" s="29">
        <f t="shared" si="32"/>
        <v>2.379999999999999</v>
      </c>
      <c r="W287" s="29" t="str">
        <f t="shared" si="33"/>
        <v>HS</v>
      </c>
    </row>
    <row r="288" spans="19:23">
      <c r="S288" s="32" t="str">
        <f t="shared" si="29"/>
        <v>285:17:2.36:HI</v>
      </c>
      <c r="T288" s="29">
        <f t="shared" si="30"/>
        <v>285</v>
      </c>
      <c r="U288" s="29">
        <f t="shared" si="31"/>
        <v>17</v>
      </c>
      <c r="V288" s="29">
        <f t="shared" si="32"/>
        <v>2.359999999999999</v>
      </c>
      <c r="W288" s="29" t="str">
        <f t="shared" si="33"/>
        <v>HI</v>
      </c>
    </row>
    <row r="289" spans="19:23">
      <c r="S289" s="32" t="str">
        <f t="shared" si="29"/>
        <v>286:17:2.36:LO</v>
      </c>
      <c r="T289" s="29">
        <f t="shared" si="30"/>
        <v>286</v>
      </c>
      <c r="U289" s="29">
        <f t="shared" si="31"/>
        <v>17</v>
      </c>
      <c r="V289" s="29">
        <f t="shared" si="32"/>
        <v>2.359999999999999</v>
      </c>
      <c r="W289" s="29" t="str">
        <f t="shared" si="33"/>
        <v>LO</v>
      </c>
    </row>
    <row r="290" spans="19:23">
      <c r="S290" s="32" t="str">
        <f t="shared" si="29"/>
        <v>287:17:2.36:HS</v>
      </c>
      <c r="T290" s="29">
        <f t="shared" si="30"/>
        <v>287</v>
      </c>
      <c r="U290" s="29">
        <f t="shared" si="31"/>
        <v>17</v>
      </c>
      <c r="V290" s="29">
        <f t="shared" si="32"/>
        <v>2.359999999999999</v>
      </c>
      <c r="W290" s="29" t="str">
        <f t="shared" si="33"/>
        <v>HS</v>
      </c>
    </row>
    <row r="291" spans="19:23">
      <c r="S291" s="32" t="str">
        <f t="shared" si="29"/>
        <v>288:17:2.34:HI</v>
      </c>
      <c r="T291" s="29">
        <f t="shared" si="30"/>
        <v>288</v>
      </c>
      <c r="U291" s="29">
        <f t="shared" si="31"/>
        <v>17</v>
      </c>
      <c r="V291" s="29">
        <f t="shared" si="32"/>
        <v>2.339999999999999</v>
      </c>
      <c r="W291" s="29" t="str">
        <f t="shared" si="33"/>
        <v>HI</v>
      </c>
    </row>
    <row r="292" spans="19:23">
      <c r="S292" s="32" t="str">
        <f t="shared" si="29"/>
        <v>289:17:2.34:LO</v>
      </c>
      <c r="T292" s="29">
        <f t="shared" si="30"/>
        <v>289</v>
      </c>
      <c r="U292" s="29">
        <f t="shared" si="31"/>
        <v>17</v>
      </c>
      <c r="V292" s="29">
        <f t="shared" si="32"/>
        <v>2.339999999999999</v>
      </c>
      <c r="W292" s="29" t="str">
        <f t="shared" si="33"/>
        <v>LO</v>
      </c>
    </row>
    <row r="293" spans="19:23">
      <c r="S293" s="32" t="str">
        <f t="shared" si="29"/>
        <v>290:17:2.34:HS</v>
      </c>
      <c r="T293" s="29">
        <f t="shared" si="30"/>
        <v>290</v>
      </c>
      <c r="U293" s="29">
        <f t="shared" si="31"/>
        <v>17</v>
      </c>
      <c r="V293" s="29">
        <f t="shared" si="32"/>
        <v>2.339999999999999</v>
      </c>
      <c r="W293" s="29" t="str">
        <f t="shared" si="33"/>
        <v>HS</v>
      </c>
    </row>
    <row r="294" spans="19:23">
      <c r="S294" s="32" t="str">
        <f t="shared" si="29"/>
        <v>291:17:2.32:HI</v>
      </c>
      <c r="T294" s="29">
        <f t="shared" si="30"/>
        <v>291</v>
      </c>
      <c r="U294" s="29">
        <f t="shared" si="31"/>
        <v>17</v>
      </c>
      <c r="V294" s="29">
        <f t="shared" si="32"/>
        <v>2.319999999999999</v>
      </c>
      <c r="W294" s="29" t="str">
        <f t="shared" si="33"/>
        <v>HI</v>
      </c>
    </row>
    <row r="295" spans="19:23">
      <c r="S295" s="32" t="str">
        <f t="shared" si="29"/>
        <v>292:17:2.32:LO</v>
      </c>
      <c r="T295" s="29">
        <f t="shared" si="30"/>
        <v>292</v>
      </c>
      <c r="U295" s="29">
        <f t="shared" si="31"/>
        <v>17</v>
      </c>
      <c r="V295" s="29">
        <f t="shared" si="32"/>
        <v>2.319999999999999</v>
      </c>
      <c r="W295" s="29" t="str">
        <f t="shared" si="33"/>
        <v>LO</v>
      </c>
    </row>
    <row r="296" spans="19:23">
      <c r="S296" s="32" t="str">
        <f t="shared" si="29"/>
        <v>293:17:2.32:HS</v>
      </c>
      <c r="T296" s="29">
        <f t="shared" si="30"/>
        <v>293</v>
      </c>
      <c r="U296" s="29">
        <f t="shared" si="31"/>
        <v>17</v>
      </c>
      <c r="V296" s="29">
        <f t="shared" si="32"/>
        <v>2.319999999999999</v>
      </c>
      <c r="W296" s="29" t="str">
        <f t="shared" si="33"/>
        <v>HS</v>
      </c>
    </row>
    <row r="297" spans="19:23">
      <c r="S297" s="32" t="str">
        <f t="shared" si="29"/>
        <v>294:17:2.3:HI</v>
      </c>
      <c r="T297" s="29">
        <f t="shared" si="30"/>
        <v>294</v>
      </c>
      <c r="U297" s="29">
        <f t="shared" si="31"/>
        <v>17</v>
      </c>
      <c r="V297" s="29">
        <f t="shared" si="32"/>
        <v>2.2999999999999989</v>
      </c>
      <c r="W297" s="29" t="str">
        <f t="shared" si="33"/>
        <v>HI</v>
      </c>
    </row>
    <row r="298" spans="19:23">
      <c r="S298" s="32" t="str">
        <f t="shared" si="29"/>
        <v>295:17:2.3:LO</v>
      </c>
      <c r="T298" s="29">
        <f t="shared" si="30"/>
        <v>295</v>
      </c>
      <c r="U298" s="29">
        <f t="shared" si="31"/>
        <v>17</v>
      </c>
      <c r="V298" s="29">
        <f t="shared" si="32"/>
        <v>2.2999999999999989</v>
      </c>
      <c r="W298" s="29" t="str">
        <f t="shared" si="33"/>
        <v>LO</v>
      </c>
    </row>
    <row r="299" spans="19:23">
      <c r="S299" s="32" t="str">
        <f t="shared" si="29"/>
        <v>296:17:2.3:HS</v>
      </c>
      <c r="T299" s="29">
        <f t="shared" si="30"/>
        <v>296</v>
      </c>
      <c r="U299" s="29">
        <f t="shared" si="31"/>
        <v>17</v>
      </c>
      <c r="V299" s="29">
        <f t="shared" si="32"/>
        <v>2.2999999999999989</v>
      </c>
      <c r="W299" s="29" t="str">
        <f t="shared" si="33"/>
        <v>HS</v>
      </c>
    </row>
    <row r="300" spans="19:23">
      <c r="S300" s="32" t="str">
        <f t="shared" si="29"/>
        <v>297:17:2.28:HI</v>
      </c>
      <c r="T300" s="29">
        <f t="shared" si="30"/>
        <v>297</v>
      </c>
      <c r="U300" s="29">
        <f t="shared" si="31"/>
        <v>17</v>
      </c>
      <c r="V300" s="29">
        <f t="shared" si="32"/>
        <v>2.2799999999999989</v>
      </c>
      <c r="W300" s="29" t="str">
        <f t="shared" si="33"/>
        <v>HI</v>
      </c>
    </row>
    <row r="301" spans="19:23">
      <c r="S301" s="32" t="str">
        <f t="shared" si="29"/>
        <v>298:17:2.28:LO</v>
      </c>
      <c r="T301" s="29">
        <f t="shared" si="30"/>
        <v>298</v>
      </c>
      <c r="U301" s="29">
        <f t="shared" si="31"/>
        <v>17</v>
      </c>
      <c r="V301" s="29">
        <f t="shared" si="32"/>
        <v>2.2799999999999989</v>
      </c>
      <c r="W301" s="29" t="str">
        <f t="shared" si="33"/>
        <v>LO</v>
      </c>
    </row>
    <row r="302" spans="19:23">
      <c r="S302" s="32" t="str">
        <f t="shared" si="29"/>
        <v>299:17:2.28:HS</v>
      </c>
      <c r="T302" s="29">
        <f t="shared" si="30"/>
        <v>299</v>
      </c>
      <c r="U302" s="29">
        <f t="shared" si="31"/>
        <v>17</v>
      </c>
      <c r="V302" s="29">
        <f t="shared" si="32"/>
        <v>2.2799999999999989</v>
      </c>
      <c r="W302" s="29" t="str">
        <f t="shared" si="33"/>
        <v>HS</v>
      </c>
    </row>
    <row r="303" spans="19:23">
      <c r="S303" s="32" t="str">
        <f t="shared" si="29"/>
        <v>300:17:2.26:HI</v>
      </c>
      <c r="T303" s="29">
        <f t="shared" si="30"/>
        <v>300</v>
      </c>
      <c r="U303" s="29">
        <f t="shared" si="31"/>
        <v>17</v>
      </c>
      <c r="V303" s="29">
        <f t="shared" si="32"/>
        <v>2.2599999999999989</v>
      </c>
      <c r="W303" s="29" t="str">
        <f t="shared" si="33"/>
        <v>HI</v>
      </c>
    </row>
    <row r="304" spans="19:23">
      <c r="S304" s="32" t="str">
        <f t="shared" si="29"/>
        <v>301:17:2.26:LO</v>
      </c>
      <c r="T304" s="29">
        <f t="shared" si="30"/>
        <v>301</v>
      </c>
      <c r="U304" s="29">
        <f t="shared" si="31"/>
        <v>17</v>
      </c>
      <c r="V304" s="29">
        <f t="shared" si="32"/>
        <v>2.2599999999999989</v>
      </c>
      <c r="W304" s="29" t="str">
        <f t="shared" si="33"/>
        <v>LO</v>
      </c>
    </row>
    <row r="305" spans="19:23">
      <c r="S305" s="32" t="str">
        <f t="shared" si="29"/>
        <v>302:17:2.26:HS</v>
      </c>
      <c r="T305" s="29">
        <f t="shared" si="30"/>
        <v>302</v>
      </c>
      <c r="U305" s="29">
        <f t="shared" si="31"/>
        <v>17</v>
      </c>
      <c r="V305" s="29">
        <f t="shared" si="32"/>
        <v>2.2599999999999989</v>
      </c>
      <c r="W305" s="29" t="str">
        <f t="shared" si="33"/>
        <v>HS</v>
      </c>
    </row>
    <row r="306" spans="19:23">
      <c r="S306" s="32" t="str">
        <f t="shared" si="29"/>
        <v>303:17:2.24:HI</v>
      </c>
      <c r="T306" s="29">
        <f t="shared" si="30"/>
        <v>303</v>
      </c>
      <c r="U306" s="29">
        <f t="shared" si="31"/>
        <v>17</v>
      </c>
      <c r="V306" s="29">
        <f t="shared" si="32"/>
        <v>2.2399999999999989</v>
      </c>
      <c r="W306" s="29" t="str">
        <f t="shared" si="33"/>
        <v>HI</v>
      </c>
    </row>
    <row r="307" spans="19:23">
      <c r="S307" s="32" t="str">
        <f t="shared" si="29"/>
        <v>304:17:2.24:LO</v>
      </c>
      <c r="T307" s="29">
        <f t="shared" si="30"/>
        <v>304</v>
      </c>
      <c r="U307" s="29">
        <f t="shared" si="31"/>
        <v>17</v>
      </c>
      <c r="V307" s="29">
        <f t="shared" si="32"/>
        <v>2.2399999999999989</v>
      </c>
      <c r="W307" s="29" t="str">
        <f t="shared" si="33"/>
        <v>LO</v>
      </c>
    </row>
    <row r="308" spans="19:23">
      <c r="S308" s="32" t="str">
        <f t="shared" si="29"/>
        <v>305:17:2.24:HS</v>
      </c>
      <c r="T308" s="29">
        <f t="shared" si="30"/>
        <v>305</v>
      </c>
      <c r="U308" s="29">
        <f t="shared" si="31"/>
        <v>17</v>
      </c>
      <c r="V308" s="29">
        <f t="shared" si="32"/>
        <v>2.2399999999999989</v>
      </c>
      <c r="W308" s="29" t="str">
        <f t="shared" si="33"/>
        <v>HS</v>
      </c>
    </row>
    <row r="309" spans="19:23">
      <c r="S309" s="32" t="str">
        <f t="shared" si="29"/>
        <v>306:17:2.22:HI</v>
      </c>
      <c r="T309" s="29">
        <f t="shared" si="30"/>
        <v>306</v>
      </c>
      <c r="U309" s="29">
        <f t="shared" si="31"/>
        <v>17</v>
      </c>
      <c r="V309" s="29">
        <f t="shared" si="32"/>
        <v>2.2199999999999989</v>
      </c>
      <c r="W309" s="29" t="str">
        <f t="shared" si="33"/>
        <v>HI</v>
      </c>
    </row>
    <row r="310" spans="19:23">
      <c r="S310" s="32" t="str">
        <f t="shared" si="29"/>
        <v>307:17:2.22:LO</v>
      </c>
      <c r="T310" s="29">
        <f t="shared" si="30"/>
        <v>307</v>
      </c>
      <c r="U310" s="29">
        <f t="shared" si="31"/>
        <v>17</v>
      </c>
      <c r="V310" s="29">
        <f t="shared" si="32"/>
        <v>2.2199999999999989</v>
      </c>
      <c r="W310" s="29" t="str">
        <f t="shared" si="33"/>
        <v>LO</v>
      </c>
    </row>
    <row r="311" spans="19:23">
      <c r="S311" s="32" t="str">
        <f t="shared" si="29"/>
        <v>308:17:2.22:HS</v>
      </c>
      <c r="T311" s="29">
        <f t="shared" si="30"/>
        <v>308</v>
      </c>
      <c r="U311" s="29">
        <f t="shared" si="31"/>
        <v>17</v>
      </c>
      <c r="V311" s="29">
        <f t="shared" si="32"/>
        <v>2.2199999999999989</v>
      </c>
      <c r="W311" s="29" t="str">
        <f t="shared" si="33"/>
        <v>HS</v>
      </c>
    </row>
    <row r="312" spans="19:23">
      <c r="S312" s="32" t="str">
        <f t="shared" si="29"/>
        <v>309:17:2.2:HI</v>
      </c>
      <c r="T312" s="29">
        <f t="shared" si="30"/>
        <v>309</v>
      </c>
      <c r="U312" s="29">
        <f t="shared" si="31"/>
        <v>17</v>
      </c>
      <c r="V312" s="29">
        <f t="shared" si="32"/>
        <v>2.1999999999999988</v>
      </c>
      <c r="W312" s="29" t="str">
        <f t="shared" si="33"/>
        <v>HI</v>
      </c>
    </row>
    <row r="313" spans="19:23">
      <c r="S313" s="32" t="str">
        <f t="shared" ref="S313:S376" si="34">T313&amp;":"&amp;U313&amp;":"&amp;V313&amp;":"&amp;W313</f>
        <v>310:17:2.2:LO</v>
      </c>
      <c r="T313" s="29">
        <f t="shared" ref="T313:T376" si="35">T312+1</f>
        <v>310</v>
      </c>
      <c r="U313" s="29">
        <f t="shared" ref="U313:U376" si="36">U312</f>
        <v>17</v>
      </c>
      <c r="V313" s="29">
        <f t="shared" ref="V313:V376" si="37">V310-0.02</f>
        <v>2.1999999999999988</v>
      </c>
      <c r="W313" s="29" t="str">
        <f t="shared" ref="W313:W376" si="38">W310</f>
        <v>LO</v>
      </c>
    </row>
    <row r="314" spans="19:23">
      <c r="S314" s="32" t="str">
        <f t="shared" si="34"/>
        <v>311:17:2.2:HS</v>
      </c>
      <c r="T314" s="29">
        <f t="shared" si="35"/>
        <v>311</v>
      </c>
      <c r="U314" s="29">
        <f t="shared" si="36"/>
        <v>17</v>
      </c>
      <c r="V314" s="29">
        <f t="shared" si="37"/>
        <v>2.1999999999999988</v>
      </c>
      <c r="W314" s="29" t="str">
        <f t="shared" si="38"/>
        <v>HS</v>
      </c>
    </row>
    <row r="315" spans="19:23">
      <c r="S315" s="32" t="str">
        <f t="shared" si="34"/>
        <v>312:17:2.18:HI</v>
      </c>
      <c r="T315" s="29">
        <f t="shared" si="35"/>
        <v>312</v>
      </c>
      <c r="U315" s="29">
        <f t="shared" si="36"/>
        <v>17</v>
      </c>
      <c r="V315" s="29">
        <f t="shared" si="37"/>
        <v>2.1799999999999988</v>
      </c>
      <c r="W315" s="29" t="str">
        <f t="shared" si="38"/>
        <v>HI</v>
      </c>
    </row>
    <row r="316" spans="19:23">
      <c r="S316" s="32" t="str">
        <f t="shared" si="34"/>
        <v>313:17:2.18:LO</v>
      </c>
      <c r="T316" s="29">
        <f t="shared" si="35"/>
        <v>313</v>
      </c>
      <c r="U316" s="29">
        <f t="shared" si="36"/>
        <v>17</v>
      </c>
      <c r="V316" s="29">
        <f t="shared" si="37"/>
        <v>2.1799999999999988</v>
      </c>
      <c r="W316" s="29" t="str">
        <f t="shared" si="38"/>
        <v>LO</v>
      </c>
    </row>
    <row r="317" spans="19:23">
      <c r="S317" s="32" t="str">
        <f t="shared" si="34"/>
        <v>314:17:2.18:HS</v>
      </c>
      <c r="T317" s="29">
        <f t="shared" si="35"/>
        <v>314</v>
      </c>
      <c r="U317" s="29">
        <f t="shared" si="36"/>
        <v>17</v>
      </c>
      <c r="V317" s="29">
        <f t="shared" si="37"/>
        <v>2.1799999999999988</v>
      </c>
      <c r="W317" s="29" t="str">
        <f t="shared" si="38"/>
        <v>HS</v>
      </c>
    </row>
    <row r="318" spans="19:23">
      <c r="S318" s="32" t="str">
        <f t="shared" si="34"/>
        <v>315:17:2.16:HI</v>
      </c>
      <c r="T318" s="29">
        <f t="shared" si="35"/>
        <v>315</v>
      </c>
      <c r="U318" s="29">
        <f t="shared" si="36"/>
        <v>17</v>
      </c>
      <c r="V318" s="29">
        <f t="shared" si="37"/>
        <v>2.1599999999999988</v>
      </c>
      <c r="W318" s="29" t="str">
        <f t="shared" si="38"/>
        <v>HI</v>
      </c>
    </row>
    <row r="319" spans="19:23">
      <c r="S319" s="32" t="str">
        <f t="shared" si="34"/>
        <v>316:17:2.16:LO</v>
      </c>
      <c r="T319" s="29">
        <f t="shared" si="35"/>
        <v>316</v>
      </c>
      <c r="U319" s="29">
        <f t="shared" si="36"/>
        <v>17</v>
      </c>
      <c r="V319" s="29">
        <f t="shared" si="37"/>
        <v>2.1599999999999988</v>
      </c>
      <c r="W319" s="29" t="str">
        <f t="shared" si="38"/>
        <v>LO</v>
      </c>
    </row>
    <row r="320" spans="19:23">
      <c r="S320" s="32" t="str">
        <f t="shared" si="34"/>
        <v>317:17:2.16:HS</v>
      </c>
      <c r="T320" s="29">
        <f t="shared" si="35"/>
        <v>317</v>
      </c>
      <c r="U320" s="29">
        <f t="shared" si="36"/>
        <v>17</v>
      </c>
      <c r="V320" s="29">
        <f t="shared" si="37"/>
        <v>2.1599999999999988</v>
      </c>
      <c r="W320" s="29" t="str">
        <f t="shared" si="38"/>
        <v>HS</v>
      </c>
    </row>
    <row r="321" spans="19:23">
      <c r="S321" s="32" t="str">
        <f t="shared" si="34"/>
        <v>318:17:2.14:HI</v>
      </c>
      <c r="T321" s="29">
        <f t="shared" si="35"/>
        <v>318</v>
      </c>
      <c r="U321" s="29">
        <f t="shared" si="36"/>
        <v>17</v>
      </c>
      <c r="V321" s="29">
        <f t="shared" si="37"/>
        <v>2.1399999999999988</v>
      </c>
      <c r="W321" s="29" t="str">
        <f t="shared" si="38"/>
        <v>HI</v>
      </c>
    </row>
    <row r="322" spans="19:23">
      <c r="S322" s="32" t="str">
        <f t="shared" si="34"/>
        <v>319:17:2.14:LO</v>
      </c>
      <c r="T322" s="29">
        <f t="shared" si="35"/>
        <v>319</v>
      </c>
      <c r="U322" s="29">
        <f t="shared" si="36"/>
        <v>17</v>
      </c>
      <c r="V322" s="29">
        <f t="shared" si="37"/>
        <v>2.1399999999999988</v>
      </c>
      <c r="W322" s="29" t="str">
        <f t="shared" si="38"/>
        <v>LO</v>
      </c>
    </row>
    <row r="323" spans="19:23">
      <c r="S323" s="32" t="str">
        <f t="shared" si="34"/>
        <v>320:17:2.14:HS</v>
      </c>
      <c r="T323" s="29">
        <f t="shared" si="35"/>
        <v>320</v>
      </c>
      <c r="U323" s="29">
        <f t="shared" si="36"/>
        <v>17</v>
      </c>
      <c r="V323" s="29">
        <f t="shared" si="37"/>
        <v>2.1399999999999988</v>
      </c>
      <c r="W323" s="29" t="str">
        <f t="shared" si="38"/>
        <v>HS</v>
      </c>
    </row>
    <row r="324" spans="19:23">
      <c r="S324" s="32" t="str">
        <f t="shared" si="34"/>
        <v>321:17:2.12:HI</v>
      </c>
      <c r="T324" s="29">
        <f t="shared" si="35"/>
        <v>321</v>
      </c>
      <c r="U324" s="29">
        <f t="shared" si="36"/>
        <v>17</v>
      </c>
      <c r="V324" s="29">
        <f t="shared" si="37"/>
        <v>2.1199999999999988</v>
      </c>
      <c r="W324" s="29" t="str">
        <f t="shared" si="38"/>
        <v>HI</v>
      </c>
    </row>
    <row r="325" spans="19:23">
      <c r="S325" s="32" t="str">
        <f t="shared" si="34"/>
        <v>322:17:2.12:LO</v>
      </c>
      <c r="T325" s="29">
        <f t="shared" si="35"/>
        <v>322</v>
      </c>
      <c r="U325" s="29">
        <f t="shared" si="36"/>
        <v>17</v>
      </c>
      <c r="V325" s="29">
        <f t="shared" si="37"/>
        <v>2.1199999999999988</v>
      </c>
      <c r="W325" s="29" t="str">
        <f t="shared" si="38"/>
        <v>LO</v>
      </c>
    </row>
    <row r="326" spans="19:23">
      <c r="S326" s="32" t="str">
        <f t="shared" si="34"/>
        <v>323:17:2.12:HS</v>
      </c>
      <c r="T326" s="29">
        <f t="shared" si="35"/>
        <v>323</v>
      </c>
      <c r="U326" s="29">
        <f t="shared" si="36"/>
        <v>17</v>
      </c>
      <c r="V326" s="29">
        <f t="shared" si="37"/>
        <v>2.1199999999999988</v>
      </c>
      <c r="W326" s="29" t="str">
        <f t="shared" si="38"/>
        <v>HS</v>
      </c>
    </row>
    <row r="327" spans="19:23">
      <c r="S327" s="32" t="str">
        <f t="shared" si="34"/>
        <v>324:17:2.1:HI</v>
      </c>
      <c r="T327" s="29">
        <f t="shared" si="35"/>
        <v>324</v>
      </c>
      <c r="U327" s="29">
        <f t="shared" si="36"/>
        <v>17</v>
      </c>
      <c r="V327" s="29">
        <f t="shared" si="37"/>
        <v>2.0999999999999988</v>
      </c>
      <c r="W327" s="29" t="str">
        <f t="shared" si="38"/>
        <v>HI</v>
      </c>
    </row>
    <row r="328" spans="19:23">
      <c r="S328" s="32" t="str">
        <f t="shared" si="34"/>
        <v>325:17:2.1:LO</v>
      </c>
      <c r="T328" s="29">
        <f t="shared" si="35"/>
        <v>325</v>
      </c>
      <c r="U328" s="29">
        <f t="shared" si="36"/>
        <v>17</v>
      </c>
      <c r="V328" s="29">
        <f t="shared" si="37"/>
        <v>2.0999999999999988</v>
      </c>
      <c r="W328" s="29" t="str">
        <f t="shared" si="38"/>
        <v>LO</v>
      </c>
    </row>
    <row r="329" spans="19:23">
      <c r="S329" s="32" t="str">
        <f t="shared" si="34"/>
        <v>326:17:2.1:HS</v>
      </c>
      <c r="T329" s="29">
        <f t="shared" si="35"/>
        <v>326</v>
      </c>
      <c r="U329" s="29">
        <f t="shared" si="36"/>
        <v>17</v>
      </c>
      <c r="V329" s="29">
        <f t="shared" si="37"/>
        <v>2.0999999999999988</v>
      </c>
      <c r="W329" s="29" t="str">
        <f t="shared" si="38"/>
        <v>HS</v>
      </c>
    </row>
    <row r="330" spans="19:23">
      <c r="S330" s="32" t="str">
        <f t="shared" si="34"/>
        <v>327:17:2.08:HI</v>
      </c>
      <c r="T330" s="29">
        <f t="shared" si="35"/>
        <v>327</v>
      </c>
      <c r="U330" s="29">
        <f t="shared" si="36"/>
        <v>17</v>
      </c>
      <c r="V330" s="29">
        <f t="shared" si="37"/>
        <v>2.0799999999999987</v>
      </c>
      <c r="W330" s="29" t="str">
        <f t="shared" si="38"/>
        <v>HI</v>
      </c>
    </row>
    <row r="331" spans="19:23">
      <c r="S331" s="32" t="str">
        <f t="shared" si="34"/>
        <v>328:17:2.08:LO</v>
      </c>
      <c r="T331" s="29">
        <f t="shared" si="35"/>
        <v>328</v>
      </c>
      <c r="U331" s="29">
        <f t="shared" si="36"/>
        <v>17</v>
      </c>
      <c r="V331" s="29">
        <f t="shared" si="37"/>
        <v>2.0799999999999987</v>
      </c>
      <c r="W331" s="29" t="str">
        <f t="shared" si="38"/>
        <v>LO</v>
      </c>
    </row>
    <row r="332" spans="19:23">
      <c r="S332" s="32" t="str">
        <f t="shared" si="34"/>
        <v>329:17:2.08:HS</v>
      </c>
      <c r="T332" s="29">
        <f t="shared" si="35"/>
        <v>329</v>
      </c>
      <c r="U332" s="29">
        <f t="shared" si="36"/>
        <v>17</v>
      </c>
      <c r="V332" s="29">
        <f t="shared" si="37"/>
        <v>2.0799999999999987</v>
      </c>
      <c r="W332" s="29" t="str">
        <f t="shared" si="38"/>
        <v>HS</v>
      </c>
    </row>
    <row r="333" spans="19:23">
      <c r="S333" s="32" t="str">
        <f t="shared" si="34"/>
        <v>330:17:2.06:HI</v>
      </c>
      <c r="T333" s="29">
        <f t="shared" si="35"/>
        <v>330</v>
      </c>
      <c r="U333" s="29">
        <f t="shared" si="36"/>
        <v>17</v>
      </c>
      <c r="V333" s="29">
        <f t="shared" si="37"/>
        <v>2.0599999999999987</v>
      </c>
      <c r="W333" s="29" t="str">
        <f t="shared" si="38"/>
        <v>HI</v>
      </c>
    </row>
    <row r="334" spans="19:23">
      <c r="S334" s="32" t="str">
        <f t="shared" si="34"/>
        <v>331:17:2.06:LO</v>
      </c>
      <c r="T334" s="29">
        <f t="shared" si="35"/>
        <v>331</v>
      </c>
      <c r="U334" s="29">
        <f t="shared" si="36"/>
        <v>17</v>
      </c>
      <c r="V334" s="29">
        <f t="shared" si="37"/>
        <v>2.0599999999999987</v>
      </c>
      <c r="W334" s="29" t="str">
        <f t="shared" si="38"/>
        <v>LO</v>
      </c>
    </row>
    <row r="335" spans="19:23">
      <c r="S335" s="32" t="str">
        <f t="shared" si="34"/>
        <v>332:17:2.06:HS</v>
      </c>
      <c r="T335" s="29">
        <f t="shared" si="35"/>
        <v>332</v>
      </c>
      <c r="U335" s="29">
        <f t="shared" si="36"/>
        <v>17</v>
      </c>
      <c r="V335" s="29">
        <f t="shared" si="37"/>
        <v>2.0599999999999987</v>
      </c>
      <c r="W335" s="29" t="str">
        <f t="shared" si="38"/>
        <v>HS</v>
      </c>
    </row>
    <row r="336" spans="19:23">
      <c r="S336" s="32" t="str">
        <f t="shared" si="34"/>
        <v>333:17:2.04:HI</v>
      </c>
      <c r="T336" s="29">
        <f t="shared" si="35"/>
        <v>333</v>
      </c>
      <c r="U336" s="29">
        <f t="shared" si="36"/>
        <v>17</v>
      </c>
      <c r="V336" s="29">
        <f t="shared" si="37"/>
        <v>2.0399999999999987</v>
      </c>
      <c r="W336" s="29" t="str">
        <f t="shared" si="38"/>
        <v>HI</v>
      </c>
    </row>
    <row r="337" spans="19:23">
      <c r="S337" s="32" t="str">
        <f t="shared" si="34"/>
        <v>334:17:2.04:LO</v>
      </c>
      <c r="T337" s="29">
        <f t="shared" si="35"/>
        <v>334</v>
      </c>
      <c r="U337" s="29">
        <f t="shared" si="36"/>
        <v>17</v>
      </c>
      <c r="V337" s="29">
        <f t="shared" si="37"/>
        <v>2.0399999999999987</v>
      </c>
      <c r="W337" s="29" t="str">
        <f t="shared" si="38"/>
        <v>LO</v>
      </c>
    </row>
    <row r="338" spans="19:23">
      <c r="S338" s="32" t="str">
        <f t="shared" si="34"/>
        <v>335:17:2.04:HS</v>
      </c>
      <c r="T338" s="29">
        <f t="shared" si="35"/>
        <v>335</v>
      </c>
      <c r="U338" s="29">
        <f t="shared" si="36"/>
        <v>17</v>
      </c>
      <c r="V338" s="29">
        <f t="shared" si="37"/>
        <v>2.0399999999999987</v>
      </c>
      <c r="W338" s="29" t="str">
        <f t="shared" si="38"/>
        <v>HS</v>
      </c>
    </row>
    <row r="339" spans="19:23">
      <c r="S339" s="32" t="str">
        <f t="shared" si="34"/>
        <v>336:17:2.02:HI</v>
      </c>
      <c r="T339" s="29">
        <f t="shared" si="35"/>
        <v>336</v>
      </c>
      <c r="U339" s="29">
        <f t="shared" si="36"/>
        <v>17</v>
      </c>
      <c r="V339" s="29">
        <f t="shared" si="37"/>
        <v>2.0199999999999987</v>
      </c>
      <c r="W339" s="29" t="str">
        <f t="shared" si="38"/>
        <v>HI</v>
      </c>
    </row>
    <row r="340" spans="19:23">
      <c r="S340" s="32" t="str">
        <f t="shared" si="34"/>
        <v>337:17:2.02:LO</v>
      </c>
      <c r="T340" s="29">
        <f t="shared" si="35"/>
        <v>337</v>
      </c>
      <c r="U340" s="29">
        <f t="shared" si="36"/>
        <v>17</v>
      </c>
      <c r="V340" s="29">
        <f t="shared" si="37"/>
        <v>2.0199999999999987</v>
      </c>
      <c r="W340" s="29" t="str">
        <f t="shared" si="38"/>
        <v>LO</v>
      </c>
    </row>
    <row r="341" spans="19:23">
      <c r="S341" s="32" t="str">
        <f t="shared" si="34"/>
        <v>338:17:2.02:HS</v>
      </c>
      <c r="T341" s="29">
        <f t="shared" si="35"/>
        <v>338</v>
      </c>
      <c r="U341" s="29">
        <f t="shared" si="36"/>
        <v>17</v>
      </c>
      <c r="V341" s="29">
        <f t="shared" si="37"/>
        <v>2.0199999999999987</v>
      </c>
      <c r="W341" s="29" t="str">
        <f t="shared" si="38"/>
        <v>HS</v>
      </c>
    </row>
    <row r="342" spans="19:23">
      <c r="S342" s="32" t="str">
        <f t="shared" si="34"/>
        <v>339:17:2:HI</v>
      </c>
      <c r="T342" s="29">
        <f t="shared" si="35"/>
        <v>339</v>
      </c>
      <c r="U342" s="29">
        <f t="shared" si="36"/>
        <v>17</v>
      </c>
      <c r="V342" s="29">
        <f t="shared" si="37"/>
        <v>1.9999999999999987</v>
      </c>
      <c r="W342" s="29" t="str">
        <f t="shared" si="38"/>
        <v>HI</v>
      </c>
    </row>
    <row r="343" spans="19:23">
      <c r="S343" s="32" t="str">
        <f t="shared" si="34"/>
        <v>340:17:2:LO</v>
      </c>
      <c r="T343" s="29">
        <f t="shared" si="35"/>
        <v>340</v>
      </c>
      <c r="U343" s="29">
        <f t="shared" si="36"/>
        <v>17</v>
      </c>
      <c r="V343" s="29">
        <f t="shared" si="37"/>
        <v>1.9999999999999987</v>
      </c>
      <c r="W343" s="29" t="str">
        <f t="shared" si="38"/>
        <v>LO</v>
      </c>
    </row>
    <row r="344" spans="19:23">
      <c r="S344" s="32" t="str">
        <f t="shared" si="34"/>
        <v>341:17:2:HS</v>
      </c>
      <c r="T344" s="29">
        <f t="shared" si="35"/>
        <v>341</v>
      </c>
      <c r="U344" s="29">
        <f t="shared" si="36"/>
        <v>17</v>
      </c>
      <c r="V344" s="29">
        <f t="shared" si="37"/>
        <v>1.9999999999999987</v>
      </c>
      <c r="W344" s="29" t="str">
        <f t="shared" si="38"/>
        <v>HS</v>
      </c>
    </row>
    <row r="345" spans="19:23">
      <c r="S345" s="32" t="str">
        <f t="shared" si="34"/>
        <v>342:17:1.98:HI</v>
      </c>
      <c r="T345" s="29">
        <f t="shared" si="35"/>
        <v>342</v>
      </c>
      <c r="U345" s="29">
        <f t="shared" si="36"/>
        <v>17</v>
      </c>
      <c r="V345" s="29">
        <f t="shared" si="37"/>
        <v>1.9799999999999986</v>
      </c>
      <c r="W345" s="29" t="str">
        <f t="shared" si="38"/>
        <v>HI</v>
      </c>
    </row>
    <row r="346" spans="19:23">
      <c r="S346" s="32" t="str">
        <f t="shared" si="34"/>
        <v>343:17:1.98:LO</v>
      </c>
      <c r="T346" s="29">
        <f t="shared" si="35"/>
        <v>343</v>
      </c>
      <c r="U346" s="29">
        <f t="shared" si="36"/>
        <v>17</v>
      </c>
      <c r="V346" s="29">
        <f t="shared" si="37"/>
        <v>1.9799999999999986</v>
      </c>
      <c r="W346" s="29" t="str">
        <f t="shared" si="38"/>
        <v>LO</v>
      </c>
    </row>
    <row r="347" spans="19:23">
      <c r="S347" s="32" t="str">
        <f t="shared" si="34"/>
        <v>344:17:1.98:HS</v>
      </c>
      <c r="T347" s="29">
        <f t="shared" si="35"/>
        <v>344</v>
      </c>
      <c r="U347" s="29">
        <f t="shared" si="36"/>
        <v>17</v>
      </c>
      <c r="V347" s="29">
        <f t="shared" si="37"/>
        <v>1.9799999999999986</v>
      </c>
      <c r="W347" s="29" t="str">
        <f t="shared" si="38"/>
        <v>HS</v>
      </c>
    </row>
    <row r="348" spans="19:23">
      <c r="S348" s="32" t="str">
        <f t="shared" si="34"/>
        <v>345:17:1.96:HI</v>
      </c>
      <c r="T348" s="29">
        <f t="shared" si="35"/>
        <v>345</v>
      </c>
      <c r="U348" s="29">
        <f t="shared" si="36"/>
        <v>17</v>
      </c>
      <c r="V348" s="29">
        <f t="shared" si="37"/>
        <v>1.9599999999999986</v>
      </c>
      <c r="W348" s="29" t="str">
        <f t="shared" si="38"/>
        <v>HI</v>
      </c>
    </row>
    <row r="349" spans="19:23">
      <c r="S349" s="32" t="str">
        <f t="shared" si="34"/>
        <v>346:17:1.96:LO</v>
      </c>
      <c r="T349" s="29">
        <f t="shared" si="35"/>
        <v>346</v>
      </c>
      <c r="U349" s="29">
        <f t="shared" si="36"/>
        <v>17</v>
      </c>
      <c r="V349" s="29">
        <f t="shared" si="37"/>
        <v>1.9599999999999986</v>
      </c>
      <c r="W349" s="29" t="str">
        <f t="shared" si="38"/>
        <v>LO</v>
      </c>
    </row>
    <row r="350" spans="19:23">
      <c r="S350" s="32" t="str">
        <f t="shared" si="34"/>
        <v>347:17:1.96:HS</v>
      </c>
      <c r="T350" s="29">
        <f t="shared" si="35"/>
        <v>347</v>
      </c>
      <c r="U350" s="29">
        <f t="shared" si="36"/>
        <v>17</v>
      </c>
      <c r="V350" s="29">
        <f t="shared" si="37"/>
        <v>1.9599999999999986</v>
      </c>
      <c r="W350" s="29" t="str">
        <f t="shared" si="38"/>
        <v>HS</v>
      </c>
    </row>
    <row r="351" spans="19:23">
      <c r="S351" s="32" t="str">
        <f t="shared" si="34"/>
        <v>348:17:1.94:HI</v>
      </c>
      <c r="T351" s="29">
        <f t="shared" si="35"/>
        <v>348</v>
      </c>
      <c r="U351" s="29">
        <f t="shared" si="36"/>
        <v>17</v>
      </c>
      <c r="V351" s="29">
        <f t="shared" si="37"/>
        <v>1.9399999999999986</v>
      </c>
      <c r="W351" s="29" t="str">
        <f t="shared" si="38"/>
        <v>HI</v>
      </c>
    </row>
    <row r="352" spans="19:23">
      <c r="S352" s="32" t="str">
        <f t="shared" si="34"/>
        <v>349:17:1.94:LO</v>
      </c>
      <c r="T352" s="29">
        <f t="shared" si="35"/>
        <v>349</v>
      </c>
      <c r="U352" s="29">
        <f t="shared" si="36"/>
        <v>17</v>
      </c>
      <c r="V352" s="29">
        <f t="shared" si="37"/>
        <v>1.9399999999999986</v>
      </c>
      <c r="W352" s="29" t="str">
        <f t="shared" si="38"/>
        <v>LO</v>
      </c>
    </row>
    <row r="353" spans="19:23">
      <c r="S353" s="32" t="str">
        <f t="shared" si="34"/>
        <v>350:17:1.94:HS</v>
      </c>
      <c r="T353" s="29">
        <f t="shared" si="35"/>
        <v>350</v>
      </c>
      <c r="U353" s="29">
        <f t="shared" si="36"/>
        <v>17</v>
      </c>
      <c r="V353" s="29">
        <f t="shared" si="37"/>
        <v>1.9399999999999986</v>
      </c>
      <c r="W353" s="29" t="str">
        <f t="shared" si="38"/>
        <v>HS</v>
      </c>
    </row>
    <row r="354" spans="19:23">
      <c r="S354" s="32" t="str">
        <f t="shared" si="34"/>
        <v>351:17:1.92:HI</v>
      </c>
      <c r="T354" s="29">
        <f t="shared" si="35"/>
        <v>351</v>
      </c>
      <c r="U354" s="29">
        <f t="shared" si="36"/>
        <v>17</v>
      </c>
      <c r="V354" s="29">
        <f t="shared" si="37"/>
        <v>1.9199999999999986</v>
      </c>
      <c r="W354" s="29" t="str">
        <f t="shared" si="38"/>
        <v>HI</v>
      </c>
    </row>
    <row r="355" spans="19:23">
      <c r="S355" s="32" t="str">
        <f t="shared" si="34"/>
        <v>352:17:1.92:LO</v>
      </c>
      <c r="T355" s="29">
        <f t="shared" si="35"/>
        <v>352</v>
      </c>
      <c r="U355" s="29">
        <f t="shared" si="36"/>
        <v>17</v>
      </c>
      <c r="V355" s="29">
        <f t="shared" si="37"/>
        <v>1.9199999999999986</v>
      </c>
      <c r="W355" s="29" t="str">
        <f t="shared" si="38"/>
        <v>LO</v>
      </c>
    </row>
    <row r="356" spans="19:23">
      <c r="S356" s="32" t="str">
        <f t="shared" si="34"/>
        <v>353:17:1.92:HS</v>
      </c>
      <c r="T356" s="29">
        <f t="shared" si="35"/>
        <v>353</v>
      </c>
      <c r="U356" s="29">
        <f t="shared" si="36"/>
        <v>17</v>
      </c>
      <c r="V356" s="29">
        <f t="shared" si="37"/>
        <v>1.9199999999999986</v>
      </c>
      <c r="W356" s="29" t="str">
        <f t="shared" si="38"/>
        <v>HS</v>
      </c>
    </row>
    <row r="357" spans="19:23">
      <c r="S357" s="32" t="str">
        <f t="shared" si="34"/>
        <v>354:17:1.9:HI</v>
      </c>
      <c r="T357" s="29">
        <f t="shared" si="35"/>
        <v>354</v>
      </c>
      <c r="U357" s="29">
        <f t="shared" si="36"/>
        <v>17</v>
      </c>
      <c r="V357" s="29">
        <f t="shared" si="37"/>
        <v>1.8999999999999986</v>
      </c>
      <c r="W357" s="29" t="str">
        <f t="shared" si="38"/>
        <v>HI</v>
      </c>
    </row>
    <row r="358" spans="19:23">
      <c r="S358" s="32" t="str">
        <f t="shared" si="34"/>
        <v>355:17:1.9:LO</v>
      </c>
      <c r="T358" s="29">
        <f t="shared" si="35"/>
        <v>355</v>
      </c>
      <c r="U358" s="29">
        <f t="shared" si="36"/>
        <v>17</v>
      </c>
      <c r="V358" s="29">
        <f t="shared" si="37"/>
        <v>1.8999999999999986</v>
      </c>
      <c r="W358" s="29" t="str">
        <f t="shared" si="38"/>
        <v>LO</v>
      </c>
    </row>
    <row r="359" spans="19:23">
      <c r="S359" s="32" t="str">
        <f t="shared" si="34"/>
        <v>356:17:1.9:HS</v>
      </c>
      <c r="T359" s="29">
        <f t="shared" si="35"/>
        <v>356</v>
      </c>
      <c r="U359" s="29">
        <f t="shared" si="36"/>
        <v>17</v>
      </c>
      <c r="V359" s="29">
        <f t="shared" si="37"/>
        <v>1.8999999999999986</v>
      </c>
      <c r="W359" s="29" t="str">
        <f t="shared" si="38"/>
        <v>HS</v>
      </c>
    </row>
    <row r="360" spans="19:23">
      <c r="S360" s="32" t="str">
        <f t="shared" si="34"/>
        <v>357:17:1.88:HI</v>
      </c>
      <c r="T360" s="29">
        <f t="shared" si="35"/>
        <v>357</v>
      </c>
      <c r="U360" s="29">
        <f t="shared" si="36"/>
        <v>17</v>
      </c>
      <c r="V360" s="29">
        <f t="shared" si="37"/>
        <v>1.8799999999999986</v>
      </c>
      <c r="W360" s="29" t="str">
        <f t="shared" si="38"/>
        <v>HI</v>
      </c>
    </row>
    <row r="361" spans="19:23">
      <c r="S361" s="32" t="str">
        <f t="shared" si="34"/>
        <v>358:17:1.88:LO</v>
      </c>
      <c r="T361" s="29">
        <f t="shared" si="35"/>
        <v>358</v>
      </c>
      <c r="U361" s="29">
        <f t="shared" si="36"/>
        <v>17</v>
      </c>
      <c r="V361" s="29">
        <f t="shared" si="37"/>
        <v>1.8799999999999986</v>
      </c>
      <c r="W361" s="29" t="str">
        <f t="shared" si="38"/>
        <v>LO</v>
      </c>
    </row>
    <row r="362" spans="19:23">
      <c r="S362" s="32" t="str">
        <f t="shared" si="34"/>
        <v>359:17:1.88:HS</v>
      </c>
      <c r="T362" s="29">
        <f t="shared" si="35"/>
        <v>359</v>
      </c>
      <c r="U362" s="29">
        <f t="shared" si="36"/>
        <v>17</v>
      </c>
      <c r="V362" s="29">
        <f t="shared" si="37"/>
        <v>1.8799999999999986</v>
      </c>
      <c r="W362" s="29" t="str">
        <f t="shared" si="38"/>
        <v>HS</v>
      </c>
    </row>
    <row r="363" spans="19:23">
      <c r="S363" s="32" t="str">
        <f t="shared" si="34"/>
        <v>360:17:1.86:HI</v>
      </c>
      <c r="T363" s="29">
        <f t="shared" si="35"/>
        <v>360</v>
      </c>
      <c r="U363" s="29">
        <f t="shared" si="36"/>
        <v>17</v>
      </c>
      <c r="V363" s="29">
        <f t="shared" si="37"/>
        <v>1.8599999999999985</v>
      </c>
      <c r="W363" s="29" t="str">
        <f t="shared" si="38"/>
        <v>HI</v>
      </c>
    </row>
    <row r="364" spans="19:23">
      <c r="S364" s="32" t="str">
        <f t="shared" si="34"/>
        <v>361:17:1.86:LO</v>
      </c>
      <c r="T364" s="29">
        <f t="shared" si="35"/>
        <v>361</v>
      </c>
      <c r="U364" s="29">
        <f t="shared" si="36"/>
        <v>17</v>
      </c>
      <c r="V364" s="29">
        <f t="shared" si="37"/>
        <v>1.8599999999999985</v>
      </c>
      <c r="W364" s="29" t="str">
        <f t="shared" si="38"/>
        <v>LO</v>
      </c>
    </row>
    <row r="365" spans="19:23">
      <c r="S365" s="32" t="str">
        <f t="shared" si="34"/>
        <v>362:17:1.86:HS</v>
      </c>
      <c r="T365" s="29">
        <f t="shared" si="35"/>
        <v>362</v>
      </c>
      <c r="U365" s="29">
        <f t="shared" si="36"/>
        <v>17</v>
      </c>
      <c r="V365" s="29">
        <f t="shared" si="37"/>
        <v>1.8599999999999985</v>
      </c>
      <c r="W365" s="29" t="str">
        <f t="shared" si="38"/>
        <v>HS</v>
      </c>
    </row>
    <row r="366" spans="19:23">
      <c r="S366" s="32" t="str">
        <f t="shared" si="34"/>
        <v>363:17:1.84:HI</v>
      </c>
      <c r="T366" s="29">
        <f t="shared" si="35"/>
        <v>363</v>
      </c>
      <c r="U366" s="29">
        <f t="shared" si="36"/>
        <v>17</v>
      </c>
      <c r="V366" s="29">
        <f t="shared" si="37"/>
        <v>1.8399999999999985</v>
      </c>
      <c r="W366" s="29" t="str">
        <f t="shared" si="38"/>
        <v>HI</v>
      </c>
    </row>
    <row r="367" spans="19:23">
      <c r="S367" s="32" t="str">
        <f t="shared" si="34"/>
        <v>364:17:1.84:LO</v>
      </c>
      <c r="T367" s="29">
        <f t="shared" si="35"/>
        <v>364</v>
      </c>
      <c r="U367" s="29">
        <f t="shared" si="36"/>
        <v>17</v>
      </c>
      <c r="V367" s="29">
        <f t="shared" si="37"/>
        <v>1.8399999999999985</v>
      </c>
      <c r="W367" s="29" t="str">
        <f t="shared" si="38"/>
        <v>LO</v>
      </c>
    </row>
    <row r="368" spans="19:23">
      <c r="S368" s="32" t="str">
        <f t="shared" si="34"/>
        <v>365:17:1.84:HS</v>
      </c>
      <c r="T368" s="29">
        <f t="shared" si="35"/>
        <v>365</v>
      </c>
      <c r="U368" s="29">
        <f t="shared" si="36"/>
        <v>17</v>
      </c>
      <c r="V368" s="29">
        <f t="shared" si="37"/>
        <v>1.8399999999999985</v>
      </c>
      <c r="W368" s="29" t="str">
        <f t="shared" si="38"/>
        <v>HS</v>
      </c>
    </row>
    <row r="369" spans="19:23">
      <c r="S369" s="32" t="str">
        <f t="shared" si="34"/>
        <v>366:17:1.82:HI</v>
      </c>
      <c r="T369" s="29">
        <f t="shared" si="35"/>
        <v>366</v>
      </c>
      <c r="U369" s="29">
        <f t="shared" si="36"/>
        <v>17</v>
      </c>
      <c r="V369" s="29">
        <f t="shared" si="37"/>
        <v>1.8199999999999985</v>
      </c>
      <c r="W369" s="29" t="str">
        <f t="shared" si="38"/>
        <v>HI</v>
      </c>
    </row>
    <row r="370" spans="19:23">
      <c r="S370" s="32" t="str">
        <f t="shared" si="34"/>
        <v>367:17:1.82:LO</v>
      </c>
      <c r="T370" s="29">
        <f t="shared" si="35"/>
        <v>367</v>
      </c>
      <c r="U370" s="29">
        <f t="shared" si="36"/>
        <v>17</v>
      </c>
      <c r="V370" s="29">
        <f t="shared" si="37"/>
        <v>1.8199999999999985</v>
      </c>
      <c r="W370" s="29" t="str">
        <f t="shared" si="38"/>
        <v>LO</v>
      </c>
    </row>
    <row r="371" spans="19:23">
      <c r="S371" s="32" t="str">
        <f t="shared" si="34"/>
        <v>368:17:1.82:HS</v>
      </c>
      <c r="T371" s="29">
        <f t="shared" si="35"/>
        <v>368</v>
      </c>
      <c r="U371" s="29">
        <f t="shared" si="36"/>
        <v>17</v>
      </c>
      <c r="V371" s="29">
        <f t="shared" si="37"/>
        <v>1.8199999999999985</v>
      </c>
      <c r="W371" s="29" t="str">
        <f t="shared" si="38"/>
        <v>HS</v>
      </c>
    </row>
    <row r="372" spans="19:23">
      <c r="S372" s="32" t="str">
        <f t="shared" si="34"/>
        <v>369:17:1.8:HI</v>
      </c>
      <c r="T372" s="29">
        <f t="shared" si="35"/>
        <v>369</v>
      </c>
      <c r="U372" s="29">
        <f t="shared" si="36"/>
        <v>17</v>
      </c>
      <c r="V372" s="29">
        <f t="shared" si="37"/>
        <v>1.7999999999999985</v>
      </c>
      <c r="W372" s="29" t="str">
        <f t="shared" si="38"/>
        <v>HI</v>
      </c>
    </row>
    <row r="373" spans="19:23">
      <c r="S373" s="32" t="str">
        <f t="shared" si="34"/>
        <v>370:17:1.8:LO</v>
      </c>
      <c r="T373" s="29">
        <f t="shared" si="35"/>
        <v>370</v>
      </c>
      <c r="U373" s="29">
        <f t="shared" si="36"/>
        <v>17</v>
      </c>
      <c r="V373" s="29">
        <f t="shared" si="37"/>
        <v>1.7999999999999985</v>
      </c>
      <c r="W373" s="29" t="str">
        <f t="shared" si="38"/>
        <v>LO</v>
      </c>
    </row>
    <row r="374" spans="19:23">
      <c r="S374" s="32" t="str">
        <f t="shared" si="34"/>
        <v>371:17:1.8:HS</v>
      </c>
      <c r="T374" s="29">
        <f t="shared" si="35"/>
        <v>371</v>
      </c>
      <c r="U374" s="29">
        <f t="shared" si="36"/>
        <v>17</v>
      </c>
      <c r="V374" s="29">
        <f t="shared" si="37"/>
        <v>1.7999999999999985</v>
      </c>
      <c r="W374" s="29" t="str">
        <f t="shared" si="38"/>
        <v>HS</v>
      </c>
    </row>
    <row r="375" spans="19:23">
      <c r="S375" s="32" t="str">
        <f t="shared" si="34"/>
        <v>372:17:1.78:HI</v>
      </c>
      <c r="T375" s="29">
        <f t="shared" si="35"/>
        <v>372</v>
      </c>
      <c r="U375" s="29">
        <f t="shared" si="36"/>
        <v>17</v>
      </c>
      <c r="V375" s="29">
        <f t="shared" si="37"/>
        <v>1.7799999999999985</v>
      </c>
      <c r="W375" s="29" t="str">
        <f t="shared" si="38"/>
        <v>HI</v>
      </c>
    </row>
    <row r="376" spans="19:23">
      <c r="S376" s="32" t="str">
        <f t="shared" si="34"/>
        <v>373:17:1.78:LO</v>
      </c>
      <c r="T376" s="29">
        <f t="shared" si="35"/>
        <v>373</v>
      </c>
      <c r="U376" s="29">
        <f t="shared" si="36"/>
        <v>17</v>
      </c>
      <c r="V376" s="29">
        <f t="shared" si="37"/>
        <v>1.7799999999999985</v>
      </c>
      <c r="W376" s="29" t="str">
        <f t="shared" si="38"/>
        <v>LO</v>
      </c>
    </row>
    <row r="377" spans="19:23">
      <c r="S377" s="32" t="str">
        <f t="shared" ref="S377:S440" si="39">T377&amp;":"&amp;U377&amp;":"&amp;V377&amp;":"&amp;W377</f>
        <v>374:17:1.78:HS</v>
      </c>
      <c r="T377" s="29">
        <f t="shared" ref="T377:T440" si="40">T376+1</f>
        <v>374</v>
      </c>
      <c r="U377" s="29">
        <f t="shared" ref="U377:U440" si="41">U376</f>
        <v>17</v>
      </c>
      <c r="V377" s="29">
        <f t="shared" ref="V377:V440" si="42">V374-0.02</f>
        <v>1.7799999999999985</v>
      </c>
      <c r="W377" s="29" t="str">
        <f t="shared" ref="W377:W440" si="43">W374</f>
        <v>HS</v>
      </c>
    </row>
    <row r="378" spans="19:23">
      <c r="S378" s="32" t="str">
        <f t="shared" si="39"/>
        <v>375:17:1.76:HI</v>
      </c>
      <c r="T378" s="29">
        <f t="shared" si="40"/>
        <v>375</v>
      </c>
      <c r="U378" s="29">
        <f t="shared" si="41"/>
        <v>17</v>
      </c>
      <c r="V378" s="29">
        <f t="shared" si="42"/>
        <v>1.7599999999999985</v>
      </c>
      <c r="W378" s="29" t="str">
        <f t="shared" si="43"/>
        <v>HI</v>
      </c>
    </row>
    <row r="379" spans="19:23">
      <c r="S379" s="32" t="str">
        <f t="shared" si="39"/>
        <v>376:17:1.76:LO</v>
      </c>
      <c r="T379" s="29">
        <f t="shared" si="40"/>
        <v>376</v>
      </c>
      <c r="U379" s="29">
        <f t="shared" si="41"/>
        <v>17</v>
      </c>
      <c r="V379" s="29">
        <f t="shared" si="42"/>
        <v>1.7599999999999985</v>
      </c>
      <c r="W379" s="29" t="str">
        <f t="shared" si="43"/>
        <v>LO</v>
      </c>
    </row>
    <row r="380" spans="19:23">
      <c r="S380" s="32" t="str">
        <f t="shared" si="39"/>
        <v>377:17:1.76:HS</v>
      </c>
      <c r="T380" s="29">
        <f t="shared" si="40"/>
        <v>377</v>
      </c>
      <c r="U380" s="29">
        <f t="shared" si="41"/>
        <v>17</v>
      </c>
      <c r="V380" s="29">
        <f t="shared" si="42"/>
        <v>1.7599999999999985</v>
      </c>
      <c r="W380" s="29" t="str">
        <f t="shared" si="43"/>
        <v>HS</v>
      </c>
    </row>
    <row r="381" spans="19:23">
      <c r="S381" s="32" t="str">
        <f t="shared" si="39"/>
        <v>378:17:1.74:HI</v>
      </c>
      <c r="T381" s="29">
        <f t="shared" si="40"/>
        <v>378</v>
      </c>
      <c r="U381" s="29">
        <f t="shared" si="41"/>
        <v>17</v>
      </c>
      <c r="V381" s="29">
        <f t="shared" si="42"/>
        <v>1.7399999999999984</v>
      </c>
      <c r="W381" s="29" t="str">
        <f t="shared" si="43"/>
        <v>HI</v>
      </c>
    </row>
    <row r="382" spans="19:23">
      <c r="S382" s="32" t="str">
        <f t="shared" si="39"/>
        <v>379:17:1.74:LO</v>
      </c>
      <c r="T382" s="29">
        <f t="shared" si="40"/>
        <v>379</v>
      </c>
      <c r="U382" s="29">
        <f t="shared" si="41"/>
        <v>17</v>
      </c>
      <c r="V382" s="29">
        <f t="shared" si="42"/>
        <v>1.7399999999999984</v>
      </c>
      <c r="W382" s="29" t="str">
        <f t="shared" si="43"/>
        <v>LO</v>
      </c>
    </row>
    <row r="383" spans="19:23">
      <c r="S383" s="32" t="str">
        <f t="shared" si="39"/>
        <v>380:17:1.74:HS</v>
      </c>
      <c r="T383" s="29">
        <f t="shared" si="40"/>
        <v>380</v>
      </c>
      <c r="U383" s="29">
        <f t="shared" si="41"/>
        <v>17</v>
      </c>
      <c r="V383" s="29">
        <f t="shared" si="42"/>
        <v>1.7399999999999984</v>
      </c>
      <c r="W383" s="29" t="str">
        <f t="shared" si="43"/>
        <v>HS</v>
      </c>
    </row>
    <row r="384" spans="19:23">
      <c r="S384" s="32" t="str">
        <f t="shared" si="39"/>
        <v>381:17:1.72:HI</v>
      </c>
      <c r="T384" s="29">
        <f t="shared" si="40"/>
        <v>381</v>
      </c>
      <c r="U384" s="29">
        <f t="shared" si="41"/>
        <v>17</v>
      </c>
      <c r="V384" s="29">
        <f t="shared" si="42"/>
        <v>1.7199999999999984</v>
      </c>
      <c r="W384" s="29" t="str">
        <f t="shared" si="43"/>
        <v>HI</v>
      </c>
    </row>
    <row r="385" spans="19:23">
      <c r="S385" s="32" t="str">
        <f t="shared" si="39"/>
        <v>382:17:1.72:LO</v>
      </c>
      <c r="T385" s="29">
        <f t="shared" si="40"/>
        <v>382</v>
      </c>
      <c r="U385" s="29">
        <f t="shared" si="41"/>
        <v>17</v>
      </c>
      <c r="V385" s="29">
        <f t="shared" si="42"/>
        <v>1.7199999999999984</v>
      </c>
      <c r="W385" s="29" t="str">
        <f t="shared" si="43"/>
        <v>LO</v>
      </c>
    </row>
    <row r="386" spans="19:23">
      <c r="S386" s="32" t="str">
        <f t="shared" si="39"/>
        <v>383:17:1.72:HS</v>
      </c>
      <c r="T386" s="29">
        <f t="shared" si="40"/>
        <v>383</v>
      </c>
      <c r="U386" s="29">
        <f t="shared" si="41"/>
        <v>17</v>
      </c>
      <c r="V386" s="29">
        <f t="shared" si="42"/>
        <v>1.7199999999999984</v>
      </c>
      <c r="W386" s="29" t="str">
        <f t="shared" si="43"/>
        <v>HS</v>
      </c>
    </row>
    <row r="387" spans="19:23">
      <c r="S387" s="32" t="str">
        <f t="shared" si="39"/>
        <v>384:17:1.7:HI</v>
      </c>
      <c r="T387" s="29">
        <f t="shared" si="40"/>
        <v>384</v>
      </c>
      <c r="U387" s="29">
        <f t="shared" si="41"/>
        <v>17</v>
      </c>
      <c r="V387" s="29">
        <f t="shared" si="42"/>
        <v>1.6999999999999984</v>
      </c>
      <c r="W387" s="29" t="str">
        <f t="shared" si="43"/>
        <v>HI</v>
      </c>
    </row>
    <row r="388" spans="19:23">
      <c r="S388" s="32" t="str">
        <f t="shared" si="39"/>
        <v>385:17:1.7:LO</v>
      </c>
      <c r="T388" s="29">
        <f t="shared" si="40"/>
        <v>385</v>
      </c>
      <c r="U388" s="29">
        <f t="shared" si="41"/>
        <v>17</v>
      </c>
      <c r="V388" s="29">
        <f t="shared" si="42"/>
        <v>1.6999999999999984</v>
      </c>
      <c r="W388" s="29" t="str">
        <f t="shared" si="43"/>
        <v>LO</v>
      </c>
    </row>
    <row r="389" spans="19:23">
      <c r="S389" s="32" t="str">
        <f t="shared" si="39"/>
        <v>386:17:1.7:HS</v>
      </c>
      <c r="T389" s="29">
        <f t="shared" si="40"/>
        <v>386</v>
      </c>
      <c r="U389" s="29">
        <f t="shared" si="41"/>
        <v>17</v>
      </c>
      <c r="V389" s="29">
        <f t="shared" si="42"/>
        <v>1.6999999999999984</v>
      </c>
      <c r="W389" s="29" t="str">
        <f t="shared" si="43"/>
        <v>HS</v>
      </c>
    </row>
    <row r="390" spans="19:23">
      <c r="S390" s="32" t="str">
        <f t="shared" si="39"/>
        <v>387:17:1.68:HI</v>
      </c>
      <c r="T390" s="29">
        <f t="shared" si="40"/>
        <v>387</v>
      </c>
      <c r="U390" s="29">
        <f t="shared" si="41"/>
        <v>17</v>
      </c>
      <c r="V390" s="29">
        <f t="shared" si="42"/>
        <v>1.6799999999999984</v>
      </c>
      <c r="W390" s="29" t="str">
        <f t="shared" si="43"/>
        <v>HI</v>
      </c>
    </row>
    <row r="391" spans="19:23">
      <c r="S391" s="32" t="str">
        <f t="shared" si="39"/>
        <v>388:17:1.68:LO</v>
      </c>
      <c r="T391" s="29">
        <f t="shared" si="40"/>
        <v>388</v>
      </c>
      <c r="U391" s="29">
        <f t="shared" si="41"/>
        <v>17</v>
      </c>
      <c r="V391" s="29">
        <f t="shared" si="42"/>
        <v>1.6799999999999984</v>
      </c>
      <c r="W391" s="29" t="str">
        <f t="shared" si="43"/>
        <v>LO</v>
      </c>
    </row>
    <row r="392" spans="19:23">
      <c r="S392" s="32" t="str">
        <f t="shared" si="39"/>
        <v>389:17:1.68:HS</v>
      </c>
      <c r="T392" s="29">
        <f t="shared" si="40"/>
        <v>389</v>
      </c>
      <c r="U392" s="29">
        <f t="shared" si="41"/>
        <v>17</v>
      </c>
      <c r="V392" s="29">
        <f t="shared" si="42"/>
        <v>1.6799999999999984</v>
      </c>
      <c r="W392" s="29" t="str">
        <f t="shared" si="43"/>
        <v>HS</v>
      </c>
    </row>
    <row r="393" spans="19:23">
      <c r="S393" s="32" t="str">
        <f t="shared" si="39"/>
        <v>390:17:1.66:HI</v>
      </c>
      <c r="T393" s="29">
        <f t="shared" si="40"/>
        <v>390</v>
      </c>
      <c r="U393" s="29">
        <f t="shared" si="41"/>
        <v>17</v>
      </c>
      <c r="V393" s="29">
        <f t="shared" si="42"/>
        <v>1.6599999999999984</v>
      </c>
      <c r="W393" s="29" t="str">
        <f t="shared" si="43"/>
        <v>HI</v>
      </c>
    </row>
    <row r="394" spans="19:23">
      <c r="S394" s="32" t="str">
        <f t="shared" si="39"/>
        <v>391:17:1.66:LO</v>
      </c>
      <c r="T394" s="29">
        <f t="shared" si="40"/>
        <v>391</v>
      </c>
      <c r="U394" s="29">
        <f t="shared" si="41"/>
        <v>17</v>
      </c>
      <c r="V394" s="29">
        <f t="shared" si="42"/>
        <v>1.6599999999999984</v>
      </c>
      <c r="W394" s="29" t="str">
        <f t="shared" si="43"/>
        <v>LO</v>
      </c>
    </row>
    <row r="395" spans="19:23">
      <c r="S395" s="32" t="str">
        <f t="shared" si="39"/>
        <v>392:17:1.66:HS</v>
      </c>
      <c r="T395" s="29">
        <f t="shared" si="40"/>
        <v>392</v>
      </c>
      <c r="U395" s="29">
        <f t="shared" si="41"/>
        <v>17</v>
      </c>
      <c r="V395" s="29">
        <f t="shared" si="42"/>
        <v>1.6599999999999984</v>
      </c>
      <c r="W395" s="29" t="str">
        <f t="shared" si="43"/>
        <v>HS</v>
      </c>
    </row>
    <row r="396" spans="19:23">
      <c r="S396" s="32" t="str">
        <f t="shared" si="39"/>
        <v>393:17:1.64:HI</v>
      </c>
      <c r="T396" s="29">
        <f t="shared" si="40"/>
        <v>393</v>
      </c>
      <c r="U396" s="29">
        <f t="shared" si="41"/>
        <v>17</v>
      </c>
      <c r="V396" s="29">
        <f t="shared" si="42"/>
        <v>1.6399999999999983</v>
      </c>
      <c r="W396" s="29" t="str">
        <f t="shared" si="43"/>
        <v>HI</v>
      </c>
    </row>
    <row r="397" spans="19:23">
      <c r="S397" s="32" t="str">
        <f t="shared" si="39"/>
        <v>394:17:1.64:LO</v>
      </c>
      <c r="T397" s="29">
        <f t="shared" si="40"/>
        <v>394</v>
      </c>
      <c r="U397" s="29">
        <f t="shared" si="41"/>
        <v>17</v>
      </c>
      <c r="V397" s="29">
        <f t="shared" si="42"/>
        <v>1.6399999999999983</v>
      </c>
      <c r="W397" s="29" t="str">
        <f t="shared" si="43"/>
        <v>LO</v>
      </c>
    </row>
    <row r="398" spans="19:23">
      <c r="S398" s="32" t="str">
        <f t="shared" si="39"/>
        <v>395:17:1.64:HS</v>
      </c>
      <c r="T398" s="29">
        <f t="shared" si="40"/>
        <v>395</v>
      </c>
      <c r="U398" s="29">
        <f t="shared" si="41"/>
        <v>17</v>
      </c>
      <c r="V398" s="29">
        <f t="shared" si="42"/>
        <v>1.6399999999999983</v>
      </c>
      <c r="W398" s="29" t="str">
        <f t="shared" si="43"/>
        <v>HS</v>
      </c>
    </row>
    <row r="399" spans="19:23">
      <c r="S399" s="32" t="str">
        <f t="shared" si="39"/>
        <v>396:17:1.62:HI</v>
      </c>
      <c r="T399" s="29">
        <f t="shared" si="40"/>
        <v>396</v>
      </c>
      <c r="U399" s="29">
        <f t="shared" si="41"/>
        <v>17</v>
      </c>
      <c r="V399" s="29">
        <f t="shared" si="42"/>
        <v>1.6199999999999983</v>
      </c>
      <c r="W399" s="29" t="str">
        <f t="shared" si="43"/>
        <v>HI</v>
      </c>
    </row>
    <row r="400" spans="19:23">
      <c r="S400" s="32" t="str">
        <f t="shared" si="39"/>
        <v>397:17:1.62:LO</v>
      </c>
      <c r="T400" s="29">
        <f t="shared" si="40"/>
        <v>397</v>
      </c>
      <c r="U400" s="29">
        <f t="shared" si="41"/>
        <v>17</v>
      </c>
      <c r="V400" s="29">
        <f t="shared" si="42"/>
        <v>1.6199999999999983</v>
      </c>
      <c r="W400" s="29" t="str">
        <f t="shared" si="43"/>
        <v>LO</v>
      </c>
    </row>
    <row r="401" spans="19:23">
      <c r="S401" s="32" t="str">
        <f t="shared" si="39"/>
        <v>398:17:1.62:HS</v>
      </c>
      <c r="T401" s="29">
        <f t="shared" si="40"/>
        <v>398</v>
      </c>
      <c r="U401" s="29">
        <f t="shared" si="41"/>
        <v>17</v>
      </c>
      <c r="V401" s="29">
        <f t="shared" si="42"/>
        <v>1.6199999999999983</v>
      </c>
      <c r="W401" s="29" t="str">
        <f t="shared" si="43"/>
        <v>HS</v>
      </c>
    </row>
    <row r="402" spans="19:23">
      <c r="S402" s="32" t="str">
        <f t="shared" si="39"/>
        <v>399:17:1.6:HI</v>
      </c>
      <c r="T402" s="29">
        <f t="shared" si="40"/>
        <v>399</v>
      </c>
      <c r="U402" s="29">
        <f t="shared" si="41"/>
        <v>17</v>
      </c>
      <c r="V402" s="29">
        <f t="shared" si="42"/>
        <v>1.5999999999999983</v>
      </c>
      <c r="W402" s="29" t="str">
        <f t="shared" si="43"/>
        <v>HI</v>
      </c>
    </row>
    <row r="403" spans="19:23">
      <c r="S403" s="32" t="str">
        <f t="shared" si="39"/>
        <v>400:17:1.6:LO</v>
      </c>
      <c r="T403" s="29">
        <f t="shared" si="40"/>
        <v>400</v>
      </c>
      <c r="U403" s="29">
        <f t="shared" si="41"/>
        <v>17</v>
      </c>
      <c r="V403" s="29">
        <f t="shared" si="42"/>
        <v>1.5999999999999983</v>
      </c>
      <c r="W403" s="29" t="str">
        <f t="shared" si="43"/>
        <v>LO</v>
      </c>
    </row>
    <row r="404" spans="19:23">
      <c r="S404" s="32" t="str">
        <f t="shared" si="39"/>
        <v>401:17:1.6:HS</v>
      </c>
      <c r="T404" s="29">
        <f t="shared" si="40"/>
        <v>401</v>
      </c>
      <c r="U404" s="29">
        <f t="shared" si="41"/>
        <v>17</v>
      </c>
      <c r="V404" s="29">
        <f t="shared" si="42"/>
        <v>1.5999999999999983</v>
      </c>
      <c r="W404" s="29" t="str">
        <f t="shared" si="43"/>
        <v>HS</v>
      </c>
    </row>
    <row r="405" spans="19:23">
      <c r="S405" s="32" t="str">
        <f t="shared" si="39"/>
        <v>402:17:1.58:HI</v>
      </c>
      <c r="T405" s="29">
        <f t="shared" si="40"/>
        <v>402</v>
      </c>
      <c r="U405" s="29">
        <f t="shared" si="41"/>
        <v>17</v>
      </c>
      <c r="V405" s="29">
        <f t="shared" si="42"/>
        <v>1.5799999999999983</v>
      </c>
      <c r="W405" s="29" t="str">
        <f t="shared" si="43"/>
        <v>HI</v>
      </c>
    </row>
    <row r="406" spans="19:23">
      <c r="S406" s="32" t="str">
        <f t="shared" si="39"/>
        <v>403:17:1.58:LO</v>
      </c>
      <c r="T406" s="29">
        <f t="shared" si="40"/>
        <v>403</v>
      </c>
      <c r="U406" s="29">
        <f t="shared" si="41"/>
        <v>17</v>
      </c>
      <c r="V406" s="29">
        <f t="shared" si="42"/>
        <v>1.5799999999999983</v>
      </c>
      <c r="W406" s="29" t="str">
        <f t="shared" si="43"/>
        <v>LO</v>
      </c>
    </row>
    <row r="407" spans="19:23">
      <c r="S407" s="32" t="str">
        <f t="shared" si="39"/>
        <v>404:17:1.58:HS</v>
      </c>
      <c r="T407" s="29">
        <f t="shared" si="40"/>
        <v>404</v>
      </c>
      <c r="U407" s="29">
        <f t="shared" si="41"/>
        <v>17</v>
      </c>
      <c r="V407" s="29">
        <f t="shared" si="42"/>
        <v>1.5799999999999983</v>
      </c>
      <c r="W407" s="29" t="str">
        <f t="shared" si="43"/>
        <v>HS</v>
      </c>
    </row>
    <row r="408" spans="19:23">
      <c r="S408" s="32" t="str">
        <f t="shared" si="39"/>
        <v>405:17:1.56:HI</v>
      </c>
      <c r="T408" s="29">
        <f t="shared" si="40"/>
        <v>405</v>
      </c>
      <c r="U408" s="29">
        <f t="shared" si="41"/>
        <v>17</v>
      </c>
      <c r="V408" s="29">
        <f t="shared" si="42"/>
        <v>1.5599999999999983</v>
      </c>
      <c r="W408" s="29" t="str">
        <f t="shared" si="43"/>
        <v>HI</v>
      </c>
    </row>
    <row r="409" spans="19:23">
      <c r="S409" s="32" t="str">
        <f t="shared" si="39"/>
        <v>406:17:1.56:LO</v>
      </c>
      <c r="T409" s="29">
        <f t="shared" si="40"/>
        <v>406</v>
      </c>
      <c r="U409" s="29">
        <f t="shared" si="41"/>
        <v>17</v>
      </c>
      <c r="V409" s="29">
        <f t="shared" si="42"/>
        <v>1.5599999999999983</v>
      </c>
      <c r="W409" s="29" t="str">
        <f t="shared" si="43"/>
        <v>LO</v>
      </c>
    </row>
    <row r="410" spans="19:23">
      <c r="S410" s="32" t="str">
        <f t="shared" si="39"/>
        <v>407:17:1.56:HS</v>
      </c>
      <c r="T410" s="29">
        <f t="shared" si="40"/>
        <v>407</v>
      </c>
      <c r="U410" s="29">
        <f t="shared" si="41"/>
        <v>17</v>
      </c>
      <c r="V410" s="29">
        <f t="shared" si="42"/>
        <v>1.5599999999999983</v>
      </c>
      <c r="W410" s="29" t="str">
        <f t="shared" si="43"/>
        <v>HS</v>
      </c>
    </row>
    <row r="411" spans="19:23">
      <c r="S411" s="32" t="str">
        <f t="shared" si="39"/>
        <v>408:17:1.54:HI</v>
      </c>
      <c r="T411" s="29">
        <f t="shared" si="40"/>
        <v>408</v>
      </c>
      <c r="U411" s="29">
        <f t="shared" si="41"/>
        <v>17</v>
      </c>
      <c r="V411" s="29">
        <f t="shared" si="42"/>
        <v>1.5399999999999983</v>
      </c>
      <c r="W411" s="29" t="str">
        <f t="shared" si="43"/>
        <v>HI</v>
      </c>
    </row>
    <row r="412" spans="19:23">
      <c r="S412" s="32" t="str">
        <f t="shared" si="39"/>
        <v>409:17:1.54:LO</v>
      </c>
      <c r="T412" s="29">
        <f t="shared" si="40"/>
        <v>409</v>
      </c>
      <c r="U412" s="29">
        <f t="shared" si="41"/>
        <v>17</v>
      </c>
      <c r="V412" s="29">
        <f t="shared" si="42"/>
        <v>1.5399999999999983</v>
      </c>
      <c r="W412" s="29" t="str">
        <f t="shared" si="43"/>
        <v>LO</v>
      </c>
    </row>
    <row r="413" spans="19:23">
      <c r="S413" s="32" t="str">
        <f t="shared" si="39"/>
        <v>410:17:1.54:HS</v>
      </c>
      <c r="T413" s="29">
        <f t="shared" si="40"/>
        <v>410</v>
      </c>
      <c r="U413" s="29">
        <f t="shared" si="41"/>
        <v>17</v>
      </c>
      <c r="V413" s="29">
        <f t="shared" si="42"/>
        <v>1.5399999999999983</v>
      </c>
      <c r="W413" s="29" t="str">
        <f t="shared" si="43"/>
        <v>HS</v>
      </c>
    </row>
    <row r="414" spans="19:23">
      <c r="S414" s="32" t="str">
        <f t="shared" si="39"/>
        <v>411:17:1.52:HI</v>
      </c>
      <c r="T414" s="29">
        <f t="shared" si="40"/>
        <v>411</v>
      </c>
      <c r="U414" s="29">
        <f t="shared" si="41"/>
        <v>17</v>
      </c>
      <c r="V414" s="29">
        <f t="shared" si="42"/>
        <v>1.5199999999999982</v>
      </c>
      <c r="W414" s="29" t="str">
        <f t="shared" si="43"/>
        <v>HI</v>
      </c>
    </row>
    <row r="415" spans="19:23">
      <c r="S415" s="32" t="str">
        <f t="shared" si="39"/>
        <v>412:17:1.52:LO</v>
      </c>
      <c r="T415" s="29">
        <f t="shared" si="40"/>
        <v>412</v>
      </c>
      <c r="U415" s="29">
        <f t="shared" si="41"/>
        <v>17</v>
      </c>
      <c r="V415" s="29">
        <f t="shared" si="42"/>
        <v>1.5199999999999982</v>
      </c>
      <c r="W415" s="29" t="str">
        <f t="shared" si="43"/>
        <v>LO</v>
      </c>
    </row>
    <row r="416" spans="19:23">
      <c r="S416" s="32" t="str">
        <f t="shared" si="39"/>
        <v>413:17:1.52:HS</v>
      </c>
      <c r="T416" s="29">
        <f t="shared" si="40"/>
        <v>413</v>
      </c>
      <c r="U416" s="29">
        <f t="shared" si="41"/>
        <v>17</v>
      </c>
      <c r="V416" s="29">
        <f t="shared" si="42"/>
        <v>1.5199999999999982</v>
      </c>
      <c r="W416" s="29" t="str">
        <f t="shared" si="43"/>
        <v>HS</v>
      </c>
    </row>
    <row r="417" spans="19:23">
      <c r="S417" s="32" t="str">
        <f t="shared" si="39"/>
        <v>414:17:1.5:HI</v>
      </c>
      <c r="T417" s="29">
        <f t="shared" si="40"/>
        <v>414</v>
      </c>
      <c r="U417" s="29">
        <f t="shared" si="41"/>
        <v>17</v>
      </c>
      <c r="V417" s="29">
        <f t="shared" si="42"/>
        <v>1.4999999999999982</v>
      </c>
      <c r="W417" s="29" t="str">
        <f t="shared" si="43"/>
        <v>HI</v>
      </c>
    </row>
    <row r="418" spans="19:23">
      <c r="S418" s="32" t="str">
        <f t="shared" si="39"/>
        <v>415:17:1.5:LO</v>
      </c>
      <c r="T418" s="29">
        <f t="shared" si="40"/>
        <v>415</v>
      </c>
      <c r="U418" s="29">
        <f t="shared" si="41"/>
        <v>17</v>
      </c>
      <c r="V418" s="29">
        <f t="shared" si="42"/>
        <v>1.4999999999999982</v>
      </c>
      <c r="W418" s="29" t="str">
        <f t="shared" si="43"/>
        <v>LO</v>
      </c>
    </row>
    <row r="419" spans="19:23">
      <c r="S419" s="32" t="str">
        <f t="shared" si="39"/>
        <v>416:17:1.5:HS</v>
      </c>
      <c r="T419" s="29">
        <f t="shared" si="40"/>
        <v>416</v>
      </c>
      <c r="U419" s="29">
        <f t="shared" si="41"/>
        <v>17</v>
      </c>
      <c r="V419" s="29">
        <f t="shared" si="42"/>
        <v>1.4999999999999982</v>
      </c>
      <c r="W419" s="29" t="str">
        <f t="shared" si="43"/>
        <v>HS</v>
      </c>
    </row>
    <row r="420" spans="19:23">
      <c r="S420" s="32" t="str">
        <f t="shared" si="39"/>
        <v>417:17:1.48:HI</v>
      </c>
      <c r="T420" s="29">
        <f t="shared" si="40"/>
        <v>417</v>
      </c>
      <c r="U420" s="29">
        <f t="shared" si="41"/>
        <v>17</v>
      </c>
      <c r="V420" s="29">
        <f t="shared" si="42"/>
        <v>1.4799999999999982</v>
      </c>
      <c r="W420" s="29" t="str">
        <f t="shared" si="43"/>
        <v>HI</v>
      </c>
    </row>
    <row r="421" spans="19:23">
      <c r="S421" s="32" t="str">
        <f t="shared" si="39"/>
        <v>418:17:1.48:LO</v>
      </c>
      <c r="T421" s="29">
        <f t="shared" si="40"/>
        <v>418</v>
      </c>
      <c r="U421" s="29">
        <f t="shared" si="41"/>
        <v>17</v>
      </c>
      <c r="V421" s="29">
        <f t="shared" si="42"/>
        <v>1.4799999999999982</v>
      </c>
      <c r="W421" s="29" t="str">
        <f t="shared" si="43"/>
        <v>LO</v>
      </c>
    </row>
    <row r="422" spans="19:23">
      <c r="S422" s="32" t="str">
        <f t="shared" si="39"/>
        <v>419:17:1.48:HS</v>
      </c>
      <c r="T422" s="29">
        <f t="shared" si="40"/>
        <v>419</v>
      </c>
      <c r="U422" s="29">
        <f t="shared" si="41"/>
        <v>17</v>
      </c>
      <c r="V422" s="29">
        <f t="shared" si="42"/>
        <v>1.4799999999999982</v>
      </c>
      <c r="W422" s="29" t="str">
        <f t="shared" si="43"/>
        <v>HS</v>
      </c>
    </row>
    <row r="423" spans="19:23">
      <c r="S423" s="32" t="str">
        <f t="shared" si="39"/>
        <v>420:17:1.46:HI</v>
      </c>
      <c r="T423" s="29">
        <f t="shared" si="40"/>
        <v>420</v>
      </c>
      <c r="U423" s="29">
        <f t="shared" si="41"/>
        <v>17</v>
      </c>
      <c r="V423" s="29">
        <f t="shared" si="42"/>
        <v>1.4599999999999982</v>
      </c>
      <c r="W423" s="29" t="str">
        <f t="shared" si="43"/>
        <v>HI</v>
      </c>
    </row>
    <row r="424" spans="19:23">
      <c r="S424" s="32" t="str">
        <f t="shared" si="39"/>
        <v>421:17:1.46:LO</v>
      </c>
      <c r="T424" s="29">
        <f t="shared" si="40"/>
        <v>421</v>
      </c>
      <c r="U424" s="29">
        <f t="shared" si="41"/>
        <v>17</v>
      </c>
      <c r="V424" s="29">
        <f t="shared" si="42"/>
        <v>1.4599999999999982</v>
      </c>
      <c r="W424" s="29" t="str">
        <f t="shared" si="43"/>
        <v>LO</v>
      </c>
    </row>
    <row r="425" spans="19:23">
      <c r="S425" s="32" t="str">
        <f t="shared" si="39"/>
        <v>422:17:1.46:HS</v>
      </c>
      <c r="T425" s="29">
        <f t="shared" si="40"/>
        <v>422</v>
      </c>
      <c r="U425" s="29">
        <f t="shared" si="41"/>
        <v>17</v>
      </c>
      <c r="V425" s="29">
        <f t="shared" si="42"/>
        <v>1.4599999999999982</v>
      </c>
      <c r="W425" s="29" t="str">
        <f t="shared" si="43"/>
        <v>HS</v>
      </c>
    </row>
    <row r="426" spans="19:23">
      <c r="S426" s="32" t="str">
        <f t="shared" si="39"/>
        <v>423:17:1.44:HI</v>
      </c>
      <c r="T426" s="29">
        <f t="shared" si="40"/>
        <v>423</v>
      </c>
      <c r="U426" s="29">
        <f t="shared" si="41"/>
        <v>17</v>
      </c>
      <c r="V426" s="29">
        <f t="shared" si="42"/>
        <v>1.4399999999999982</v>
      </c>
      <c r="W426" s="29" t="str">
        <f t="shared" si="43"/>
        <v>HI</v>
      </c>
    </row>
    <row r="427" spans="19:23">
      <c r="S427" s="32" t="str">
        <f t="shared" si="39"/>
        <v>424:17:1.44:LO</v>
      </c>
      <c r="T427" s="29">
        <f t="shared" si="40"/>
        <v>424</v>
      </c>
      <c r="U427" s="29">
        <f t="shared" si="41"/>
        <v>17</v>
      </c>
      <c r="V427" s="29">
        <f t="shared" si="42"/>
        <v>1.4399999999999982</v>
      </c>
      <c r="W427" s="29" t="str">
        <f t="shared" si="43"/>
        <v>LO</v>
      </c>
    </row>
    <row r="428" spans="19:23">
      <c r="S428" s="32" t="str">
        <f t="shared" si="39"/>
        <v>425:17:1.44:HS</v>
      </c>
      <c r="T428" s="29">
        <f t="shared" si="40"/>
        <v>425</v>
      </c>
      <c r="U428" s="29">
        <f t="shared" si="41"/>
        <v>17</v>
      </c>
      <c r="V428" s="29">
        <f t="shared" si="42"/>
        <v>1.4399999999999982</v>
      </c>
      <c r="W428" s="29" t="str">
        <f t="shared" si="43"/>
        <v>HS</v>
      </c>
    </row>
    <row r="429" spans="19:23">
      <c r="S429" s="32" t="str">
        <f t="shared" si="39"/>
        <v>426:17:1.42:HI</v>
      </c>
      <c r="T429" s="29">
        <f t="shared" si="40"/>
        <v>426</v>
      </c>
      <c r="U429" s="29">
        <f t="shared" si="41"/>
        <v>17</v>
      </c>
      <c r="V429" s="29">
        <f t="shared" si="42"/>
        <v>1.4199999999999982</v>
      </c>
      <c r="W429" s="29" t="str">
        <f t="shared" si="43"/>
        <v>HI</v>
      </c>
    </row>
    <row r="430" spans="19:23">
      <c r="S430" s="32" t="str">
        <f t="shared" si="39"/>
        <v>427:17:1.42:LO</v>
      </c>
      <c r="T430" s="29">
        <f t="shared" si="40"/>
        <v>427</v>
      </c>
      <c r="U430" s="29">
        <f t="shared" si="41"/>
        <v>17</v>
      </c>
      <c r="V430" s="29">
        <f t="shared" si="42"/>
        <v>1.4199999999999982</v>
      </c>
      <c r="W430" s="29" t="str">
        <f t="shared" si="43"/>
        <v>LO</v>
      </c>
    </row>
    <row r="431" spans="19:23">
      <c r="S431" s="32" t="str">
        <f t="shared" si="39"/>
        <v>428:17:1.42:HS</v>
      </c>
      <c r="T431" s="29">
        <f t="shared" si="40"/>
        <v>428</v>
      </c>
      <c r="U431" s="29">
        <f t="shared" si="41"/>
        <v>17</v>
      </c>
      <c r="V431" s="29">
        <f t="shared" si="42"/>
        <v>1.4199999999999982</v>
      </c>
      <c r="W431" s="29" t="str">
        <f t="shared" si="43"/>
        <v>HS</v>
      </c>
    </row>
    <row r="432" spans="19:23">
      <c r="S432" s="32" t="str">
        <f t="shared" si="39"/>
        <v>429:17:1.4:HI</v>
      </c>
      <c r="T432" s="29">
        <f t="shared" si="40"/>
        <v>429</v>
      </c>
      <c r="U432" s="29">
        <f t="shared" si="41"/>
        <v>17</v>
      </c>
      <c r="V432" s="29">
        <f t="shared" si="42"/>
        <v>1.3999999999999981</v>
      </c>
      <c r="W432" s="29" t="str">
        <f t="shared" si="43"/>
        <v>HI</v>
      </c>
    </row>
    <row r="433" spans="19:23">
      <c r="S433" s="32" t="str">
        <f t="shared" si="39"/>
        <v>430:17:1.4:LO</v>
      </c>
      <c r="T433" s="29">
        <f t="shared" si="40"/>
        <v>430</v>
      </c>
      <c r="U433" s="29">
        <f t="shared" si="41"/>
        <v>17</v>
      </c>
      <c r="V433" s="29">
        <f t="shared" si="42"/>
        <v>1.3999999999999981</v>
      </c>
      <c r="W433" s="29" t="str">
        <f t="shared" si="43"/>
        <v>LO</v>
      </c>
    </row>
    <row r="434" spans="19:23">
      <c r="S434" s="32" t="str">
        <f t="shared" si="39"/>
        <v>431:17:1.4:HS</v>
      </c>
      <c r="T434" s="29">
        <f t="shared" si="40"/>
        <v>431</v>
      </c>
      <c r="U434" s="29">
        <f t="shared" si="41"/>
        <v>17</v>
      </c>
      <c r="V434" s="29">
        <f t="shared" si="42"/>
        <v>1.3999999999999981</v>
      </c>
      <c r="W434" s="29" t="str">
        <f t="shared" si="43"/>
        <v>HS</v>
      </c>
    </row>
    <row r="435" spans="19:23">
      <c r="S435" s="32" t="str">
        <f t="shared" si="39"/>
        <v>432:17:1.38:HI</v>
      </c>
      <c r="T435" s="29">
        <f t="shared" si="40"/>
        <v>432</v>
      </c>
      <c r="U435" s="29">
        <f t="shared" si="41"/>
        <v>17</v>
      </c>
      <c r="V435" s="29">
        <f t="shared" si="42"/>
        <v>1.3799999999999981</v>
      </c>
      <c r="W435" s="29" t="str">
        <f t="shared" si="43"/>
        <v>HI</v>
      </c>
    </row>
    <row r="436" spans="19:23">
      <c r="S436" s="32" t="str">
        <f t="shared" si="39"/>
        <v>433:17:1.38:LO</v>
      </c>
      <c r="T436" s="29">
        <f t="shared" si="40"/>
        <v>433</v>
      </c>
      <c r="U436" s="29">
        <f t="shared" si="41"/>
        <v>17</v>
      </c>
      <c r="V436" s="29">
        <f t="shared" si="42"/>
        <v>1.3799999999999981</v>
      </c>
      <c r="W436" s="29" t="str">
        <f t="shared" si="43"/>
        <v>LO</v>
      </c>
    </row>
    <row r="437" spans="19:23">
      <c r="S437" s="32" t="str">
        <f t="shared" si="39"/>
        <v>434:17:1.38:HS</v>
      </c>
      <c r="T437" s="29">
        <f t="shared" si="40"/>
        <v>434</v>
      </c>
      <c r="U437" s="29">
        <f t="shared" si="41"/>
        <v>17</v>
      </c>
      <c r="V437" s="29">
        <f t="shared" si="42"/>
        <v>1.3799999999999981</v>
      </c>
      <c r="W437" s="29" t="str">
        <f t="shared" si="43"/>
        <v>HS</v>
      </c>
    </row>
    <row r="438" spans="19:23">
      <c r="S438" s="32" t="str">
        <f t="shared" si="39"/>
        <v>435:17:1.36:HI</v>
      </c>
      <c r="T438" s="29">
        <f t="shared" si="40"/>
        <v>435</v>
      </c>
      <c r="U438" s="29">
        <f t="shared" si="41"/>
        <v>17</v>
      </c>
      <c r="V438" s="29">
        <f t="shared" si="42"/>
        <v>1.3599999999999981</v>
      </c>
      <c r="W438" s="29" t="str">
        <f t="shared" si="43"/>
        <v>HI</v>
      </c>
    </row>
    <row r="439" spans="19:23">
      <c r="S439" s="32" t="str">
        <f t="shared" si="39"/>
        <v>436:17:1.36:LO</v>
      </c>
      <c r="T439" s="29">
        <f t="shared" si="40"/>
        <v>436</v>
      </c>
      <c r="U439" s="29">
        <f t="shared" si="41"/>
        <v>17</v>
      </c>
      <c r="V439" s="29">
        <f t="shared" si="42"/>
        <v>1.3599999999999981</v>
      </c>
      <c r="W439" s="29" t="str">
        <f t="shared" si="43"/>
        <v>LO</v>
      </c>
    </row>
    <row r="440" spans="19:23">
      <c r="S440" s="32" t="str">
        <f t="shared" si="39"/>
        <v>437:17:1.36:HS</v>
      </c>
      <c r="T440" s="29">
        <f t="shared" si="40"/>
        <v>437</v>
      </c>
      <c r="U440" s="29">
        <f t="shared" si="41"/>
        <v>17</v>
      </c>
      <c r="V440" s="29">
        <f t="shared" si="42"/>
        <v>1.3599999999999981</v>
      </c>
      <c r="W440" s="29" t="str">
        <f t="shared" si="43"/>
        <v>HS</v>
      </c>
    </row>
    <row r="441" spans="19:23">
      <c r="S441" s="32" t="str">
        <f t="shared" ref="S441:S460" si="44">T441&amp;":"&amp;U441&amp;":"&amp;V441&amp;":"&amp;W441</f>
        <v>438:17:1.34:HI</v>
      </c>
      <c r="T441" s="29">
        <f t="shared" ref="T441:T460" si="45">T440+1</f>
        <v>438</v>
      </c>
      <c r="U441" s="29">
        <f t="shared" ref="U441:U460" si="46">U440</f>
        <v>17</v>
      </c>
      <c r="V441" s="29">
        <f t="shared" ref="V441:V504" si="47">V438-0.02</f>
        <v>1.3399999999999981</v>
      </c>
      <c r="W441" s="29" t="str">
        <f t="shared" ref="W441:W504" si="48">W438</f>
        <v>HI</v>
      </c>
    </row>
    <row r="442" spans="19:23">
      <c r="S442" s="32" t="str">
        <f t="shared" si="44"/>
        <v>439:17:1.34:LO</v>
      </c>
      <c r="T442" s="29">
        <f t="shared" si="45"/>
        <v>439</v>
      </c>
      <c r="U442" s="29">
        <f t="shared" si="46"/>
        <v>17</v>
      </c>
      <c r="V442" s="29">
        <f t="shared" si="47"/>
        <v>1.3399999999999981</v>
      </c>
      <c r="W442" s="29" t="str">
        <f t="shared" si="48"/>
        <v>LO</v>
      </c>
    </row>
    <row r="443" spans="19:23">
      <c r="S443" s="32" t="str">
        <f t="shared" si="44"/>
        <v>440:17:1.34:HS</v>
      </c>
      <c r="T443" s="29">
        <f t="shared" si="45"/>
        <v>440</v>
      </c>
      <c r="U443" s="29">
        <f t="shared" si="46"/>
        <v>17</v>
      </c>
      <c r="V443" s="29">
        <f t="shared" si="47"/>
        <v>1.3399999999999981</v>
      </c>
      <c r="W443" s="29" t="str">
        <f t="shared" si="48"/>
        <v>HS</v>
      </c>
    </row>
    <row r="444" spans="19:23">
      <c r="S444" s="32" t="str">
        <f t="shared" si="44"/>
        <v>441:17:1.32:HI</v>
      </c>
      <c r="T444" s="29">
        <f t="shared" si="45"/>
        <v>441</v>
      </c>
      <c r="U444" s="29">
        <f t="shared" si="46"/>
        <v>17</v>
      </c>
      <c r="V444" s="29">
        <f t="shared" si="47"/>
        <v>1.3199999999999981</v>
      </c>
      <c r="W444" s="29" t="str">
        <f t="shared" si="48"/>
        <v>HI</v>
      </c>
    </row>
    <row r="445" spans="19:23">
      <c r="S445" s="32" t="str">
        <f t="shared" si="44"/>
        <v>442:17:1.32:LO</v>
      </c>
      <c r="T445" s="29">
        <f t="shared" si="45"/>
        <v>442</v>
      </c>
      <c r="U445" s="29">
        <f t="shared" si="46"/>
        <v>17</v>
      </c>
      <c r="V445" s="29">
        <f t="shared" si="47"/>
        <v>1.3199999999999981</v>
      </c>
      <c r="W445" s="29" t="str">
        <f t="shared" si="48"/>
        <v>LO</v>
      </c>
    </row>
    <row r="446" spans="19:23">
      <c r="S446" s="32" t="str">
        <f t="shared" si="44"/>
        <v>443:17:1.32:HS</v>
      </c>
      <c r="T446" s="29">
        <f t="shared" si="45"/>
        <v>443</v>
      </c>
      <c r="U446" s="29">
        <f t="shared" si="46"/>
        <v>17</v>
      </c>
      <c r="V446" s="29">
        <f t="shared" si="47"/>
        <v>1.3199999999999981</v>
      </c>
      <c r="W446" s="29" t="str">
        <f t="shared" si="48"/>
        <v>HS</v>
      </c>
    </row>
    <row r="447" spans="19:23">
      <c r="S447" s="32" t="str">
        <f t="shared" si="44"/>
        <v>444:17:1.3:HI</v>
      </c>
      <c r="T447" s="29">
        <f t="shared" si="45"/>
        <v>444</v>
      </c>
      <c r="U447" s="29">
        <f t="shared" si="46"/>
        <v>17</v>
      </c>
      <c r="V447" s="29">
        <f t="shared" si="47"/>
        <v>1.299999999999998</v>
      </c>
      <c r="W447" s="29" t="str">
        <f t="shared" si="48"/>
        <v>HI</v>
      </c>
    </row>
    <row r="448" spans="19:23">
      <c r="S448" s="32" t="str">
        <f t="shared" si="44"/>
        <v>445:17:1.3:LO</v>
      </c>
      <c r="T448" s="29">
        <f t="shared" si="45"/>
        <v>445</v>
      </c>
      <c r="U448" s="29">
        <f t="shared" si="46"/>
        <v>17</v>
      </c>
      <c r="V448" s="29">
        <f t="shared" si="47"/>
        <v>1.299999999999998</v>
      </c>
      <c r="W448" s="29" t="str">
        <f t="shared" si="48"/>
        <v>LO</v>
      </c>
    </row>
    <row r="449" spans="19:23">
      <c r="S449" s="32" t="str">
        <f t="shared" si="44"/>
        <v>446:17:1.3:HS</v>
      </c>
      <c r="T449" s="29">
        <f t="shared" si="45"/>
        <v>446</v>
      </c>
      <c r="U449" s="29">
        <f t="shared" si="46"/>
        <v>17</v>
      </c>
      <c r="V449" s="29">
        <f t="shared" si="47"/>
        <v>1.299999999999998</v>
      </c>
      <c r="W449" s="29" t="str">
        <f t="shared" si="48"/>
        <v>HS</v>
      </c>
    </row>
    <row r="450" spans="19:23">
      <c r="S450" s="32" t="str">
        <f t="shared" si="44"/>
        <v>447:17:1.28:HI</v>
      </c>
      <c r="T450" s="29">
        <f t="shared" si="45"/>
        <v>447</v>
      </c>
      <c r="U450" s="29">
        <f t="shared" si="46"/>
        <v>17</v>
      </c>
      <c r="V450" s="29">
        <f t="shared" si="47"/>
        <v>1.279999999999998</v>
      </c>
      <c r="W450" s="29" t="str">
        <f t="shared" si="48"/>
        <v>HI</v>
      </c>
    </row>
    <row r="451" spans="19:23">
      <c r="S451" s="32" t="str">
        <f t="shared" si="44"/>
        <v>448:17:1.28:LO</v>
      </c>
      <c r="T451" s="29">
        <f t="shared" si="45"/>
        <v>448</v>
      </c>
      <c r="U451" s="29">
        <f t="shared" si="46"/>
        <v>17</v>
      </c>
      <c r="V451" s="29">
        <f t="shared" si="47"/>
        <v>1.279999999999998</v>
      </c>
      <c r="W451" s="29" t="str">
        <f t="shared" si="48"/>
        <v>LO</v>
      </c>
    </row>
    <row r="452" spans="19:23">
      <c r="S452" s="32" t="str">
        <f t="shared" si="44"/>
        <v>449:17:1.28:HS</v>
      </c>
      <c r="T452" s="29">
        <f t="shared" si="45"/>
        <v>449</v>
      </c>
      <c r="U452" s="29">
        <f t="shared" si="46"/>
        <v>17</v>
      </c>
      <c r="V452" s="29">
        <f t="shared" si="47"/>
        <v>1.279999999999998</v>
      </c>
      <c r="W452" s="29" t="str">
        <f t="shared" si="48"/>
        <v>HS</v>
      </c>
    </row>
    <row r="453" spans="19:23">
      <c r="S453" s="32" t="str">
        <f t="shared" si="44"/>
        <v>450:17:1.26:HI</v>
      </c>
      <c r="T453" s="29">
        <f t="shared" si="45"/>
        <v>450</v>
      </c>
      <c r="U453" s="29">
        <f t="shared" si="46"/>
        <v>17</v>
      </c>
      <c r="V453" s="29">
        <f t="shared" si="47"/>
        <v>1.259999999999998</v>
      </c>
      <c r="W453" s="29" t="str">
        <f t="shared" si="48"/>
        <v>HI</v>
      </c>
    </row>
    <row r="454" spans="19:23">
      <c r="S454" s="32" t="str">
        <f t="shared" si="44"/>
        <v>451:17:1.26:LO</v>
      </c>
      <c r="T454" s="29">
        <f t="shared" si="45"/>
        <v>451</v>
      </c>
      <c r="U454" s="29">
        <f t="shared" si="46"/>
        <v>17</v>
      </c>
      <c r="V454" s="29">
        <f t="shared" si="47"/>
        <v>1.259999999999998</v>
      </c>
      <c r="W454" s="29" t="str">
        <f t="shared" si="48"/>
        <v>LO</v>
      </c>
    </row>
    <row r="455" spans="19:23">
      <c r="S455" s="32" t="str">
        <f t="shared" si="44"/>
        <v>452:17:1.26:HS</v>
      </c>
      <c r="T455" s="29">
        <f t="shared" si="45"/>
        <v>452</v>
      </c>
      <c r="U455" s="29">
        <f t="shared" si="46"/>
        <v>17</v>
      </c>
      <c r="V455" s="29">
        <f t="shared" si="47"/>
        <v>1.259999999999998</v>
      </c>
      <c r="W455" s="29" t="str">
        <f t="shared" si="48"/>
        <v>HS</v>
      </c>
    </row>
    <row r="456" spans="19:23">
      <c r="S456" s="32" t="str">
        <f t="shared" si="44"/>
        <v>453:17:1.24:HI</v>
      </c>
      <c r="T456" s="29">
        <f t="shared" si="45"/>
        <v>453</v>
      </c>
      <c r="U456" s="29">
        <f t="shared" si="46"/>
        <v>17</v>
      </c>
      <c r="V456" s="29">
        <f t="shared" si="47"/>
        <v>1.239999999999998</v>
      </c>
      <c r="W456" s="29" t="str">
        <f t="shared" si="48"/>
        <v>HI</v>
      </c>
    </row>
    <row r="457" spans="19:23">
      <c r="S457" s="32" t="str">
        <f t="shared" si="44"/>
        <v>454:17:1.24:LO</v>
      </c>
      <c r="T457" s="29">
        <f t="shared" si="45"/>
        <v>454</v>
      </c>
      <c r="U457" s="29">
        <f t="shared" si="46"/>
        <v>17</v>
      </c>
      <c r="V457" s="29">
        <f t="shared" si="47"/>
        <v>1.239999999999998</v>
      </c>
      <c r="W457" s="29" t="str">
        <f t="shared" si="48"/>
        <v>LO</v>
      </c>
    </row>
    <row r="458" spans="19:23">
      <c r="S458" s="32" t="str">
        <f t="shared" si="44"/>
        <v>455:17:1.24:HS</v>
      </c>
      <c r="T458" s="29">
        <f t="shared" si="45"/>
        <v>455</v>
      </c>
      <c r="U458" s="29">
        <f t="shared" si="46"/>
        <v>17</v>
      </c>
      <c r="V458" s="29">
        <f t="shared" si="47"/>
        <v>1.239999999999998</v>
      </c>
      <c r="W458" s="29" t="str">
        <f t="shared" si="48"/>
        <v>HS</v>
      </c>
    </row>
    <row r="459" spans="19:23">
      <c r="S459" s="32" t="str">
        <f t="shared" si="44"/>
        <v>456:18:3.5:HI</v>
      </c>
      <c r="T459" s="29">
        <f t="shared" si="45"/>
        <v>456</v>
      </c>
      <c r="U459" s="29">
        <f>U458+1</f>
        <v>18</v>
      </c>
      <c r="V459" s="29">
        <v>3.5</v>
      </c>
      <c r="W459" s="29" t="str">
        <f t="shared" si="48"/>
        <v>HI</v>
      </c>
    </row>
    <row r="460" spans="19:23">
      <c r="S460" s="32" t="str">
        <f t="shared" si="44"/>
        <v>457:18:3.5:LO</v>
      </c>
      <c r="T460" s="29">
        <f t="shared" si="45"/>
        <v>457</v>
      </c>
      <c r="U460" s="29">
        <f t="shared" si="46"/>
        <v>18</v>
      </c>
      <c r="V460" s="29">
        <f>V459</f>
        <v>3.5</v>
      </c>
      <c r="W460" s="29" t="str">
        <f t="shared" si="48"/>
        <v>LO</v>
      </c>
    </row>
    <row r="461" spans="19:23">
      <c r="S461" s="32" t="str">
        <f t="shared" ref="S461:S463" si="49">T461&amp;":"&amp;U461&amp;":"&amp;V461&amp;":"&amp;W461</f>
        <v>458:18:3.5:HS</v>
      </c>
      <c r="T461" s="29">
        <f t="shared" ref="T461:T463" si="50">T460+1</f>
        <v>458</v>
      </c>
      <c r="U461" s="29">
        <f t="shared" ref="U461:U463" si="51">U460</f>
        <v>18</v>
      </c>
      <c r="V461" s="29">
        <f>V460</f>
        <v>3.5</v>
      </c>
      <c r="W461" s="29" t="str">
        <f t="shared" si="48"/>
        <v>HS</v>
      </c>
    </row>
    <row r="462" spans="19:23">
      <c r="S462" s="32" t="str">
        <f t="shared" si="49"/>
        <v>459:18:3.48:HI</v>
      </c>
      <c r="T462" s="29">
        <f t="shared" si="50"/>
        <v>459</v>
      </c>
      <c r="U462" s="29">
        <f t="shared" si="51"/>
        <v>18</v>
      </c>
      <c r="V462" s="29">
        <f t="shared" si="47"/>
        <v>3.48</v>
      </c>
      <c r="W462" s="29" t="str">
        <f t="shared" si="48"/>
        <v>HI</v>
      </c>
    </row>
    <row r="463" spans="19:23">
      <c r="S463" s="32" t="str">
        <f t="shared" si="49"/>
        <v>460:18:3.48:LO</v>
      </c>
      <c r="T463" s="29">
        <f t="shared" si="50"/>
        <v>460</v>
      </c>
      <c r="U463" s="29">
        <f t="shared" si="51"/>
        <v>18</v>
      </c>
      <c r="V463" s="29">
        <f t="shared" si="47"/>
        <v>3.48</v>
      </c>
      <c r="W463" s="29" t="str">
        <f t="shared" si="48"/>
        <v>LO</v>
      </c>
    </row>
    <row r="464" spans="19:23">
      <c r="S464" s="32" t="str">
        <f t="shared" ref="S464" si="52">T464&amp;":"&amp;U464&amp;":"&amp;V464&amp;":"&amp;W464</f>
        <v>461:18:3.48:HS</v>
      </c>
      <c r="T464" s="29">
        <f t="shared" ref="T464" si="53">T463+1</f>
        <v>461</v>
      </c>
      <c r="U464" s="29">
        <f t="shared" ref="U464" si="54">U463</f>
        <v>18</v>
      </c>
      <c r="V464" s="29">
        <f t="shared" si="47"/>
        <v>3.48</v>
      </c>
      <c r="W464" s="29" t="str">
        <f t="shared" si="48"/>
        <v>HS</v>
      </c>
    </row>
    <row r="465" spans="19:23">
      <c r="S465" s="32" t="str">
        <f t="shared" ref="S465:S528" si="55">T465&amp;":"&amp;U465&amp;":"&amp;V465&amp;":"&amp;W465</f>
        <v>462:18:3.46:HI</v>
      </c>
      <c r="T465" s="29">
        <f t="shared" ref="T465:T528" si="56">T464+1</f>
        <v>462</v>
      </c>
      <c r="U465" s="29">
        <f t="shared" ref="U465:U528" si="57">U464</f>
        <v>18</v>
      </c>
      <c r="V465" s="29">
        <f t="shared" si="47"/>
        <v>3.46</v>
      </c>
      <c r="W465" s="29" t="str">
        <f t="shared" si="48"/>
        <v>HI</v>
      </c>
    </row>
    <row r="466" spans="19:23">
      <c r="S466" s="32" t="str">
        <f t="shared" si="55"/>
        <v>463:18:3.46:LO</v>
      </c>
      <c r="T466" s="29">
        <f t="shared" si="56"/>
        <v>463</v>
      </c>
      <c r="U466" s="29">
        <f t="shared" si="57"/>
        <v>18</v>
      </c>
      <c r="V466" s="29">
        <f t="shared" si="47"/>
        <v>3.46</v>
      </c>
      <c r="W466" s="29" t="str">
        <f t="shared" si="48"/>
        <v>LO</v>
      </c>
    </row>
    <row r="467" spans="19:23">
      <c r="S467" s="32" t="str">
        <f t="shared" si="55"/>
        <v>464:18:3.46:HS</v>
      </c>
      <c r="T467" s="29">
        <f t="shared" si="56"/>
        <v>464</v>
      </c>
      <c r="U467" s="29">
        <f t="shared" si="57"/>
        <v>18</v>
      </c>
      <c r="V467" s="29">
        <f t="shared" si="47"/>
        <v>3.46</v>
      </c>
      <c r="W467" s="29" t="str">
        <f t="shared" si="48"/>
        <v>HS</v>
      </c>
    </row>
    <row r="468" spans="19:23">
      <c r="S468" s="32" t="str">
        <f t="shared" si="55"/>
        <v>465:18:3.44:HI</v>
      </c>
      <c r="T468" s="29">
        <f t="shared" si="56"/>
        <v>465</v>
      </c>
      <c r="U468" s="29">
        <f t="shared" si="57"/>
        <v>18</v>
      </c>
      <c r="V468" s="29">
        <f t="shared" si="47"/>
        <v>3.44</v>
      </c>
      <c r="W468" s="29" t="str">
        <f t="shared" si="48"/>
        <v>HI</v>
      </c>
    </row>
    <row r="469" spans="19:23">
      <c r="S469" s="32" t="str">
        <f t="shared" si="55"/>
        <v>466:18:3.44:LO</v>
      </c>
      <c r="T469" s="29">
        <f t="shared" si="56"/>
        <v>466</v>
      </c>
      <c r="U469" s="29">
        <f t="shared" si="57"/>
        <v>18</v>
      </c>
      <c r="V469" s="29">
        <f t="shared" si="47"/>
        <v>3.44</v>
      </c>
      <c r="W469" s="29" t="str">
        <f t="shared" si="48"/>
        <v>LO</v>
      </c>
    </row>
    <row r="470" spans="19:23">
      <c r="S470" s="32" t="str">
        <f t="shared" si="55"/>
        <v>467:18:3.44:HS</v>
      </c>
      <c r="T470" s="29">
        <f t="shared" si="56"/>
        <v>467</v>
      </c>
      <c r="U470" s="29">
        <f t="shared" si="57"/>
        <v>18</v>
      </c>
      <c r="V470" s="29">
        <f t="shared" si="47"/>
        <v>3.44</v>
      </c>
      <c r="W470" s="29" t="str">
        <f t="shared" si="48"/>
        <v>HS</v>
      </c>
    </row>
    <row r="471" spans="19:23">
      <c r="S471" s="32" t="str">
        <f t="shared" si="55"/>
        <v>468:18:3.42:HI</v>
      </c>
      <c r="T471" s="29">
        <f t="shared" si="56"/>
        <v>468</v>
      </c>
      <c r="U471" s="29">
        <f t="shared" si="57"/>
        <v>18</v>
      </c>
      <c r="V471" s="29">
        <f t="shared" si="47"/>
        <v>3.42</v>
      </c>
      <c r="W471" s="29" t="str">
        <f t="shared" si="48"/>
        <v>HI</v>
      </c>
    </row>
    <row r="472" spans="19:23">
      <c r="S472" s="32" t="str">
        <f t="shared" si="55"/>
        <v>469:18:3.42:LO</v>
      </c>
      <c r="T472" s="29">
        <f t="shared" si="56"/>
        <v>469</v>
      </c>
      <c r="U472" s="29">
        <f t="shared" si="57"/>
        <v>18</v>
      </c>
      <c r="V472" s="29">
        <f t="shared" si="47"/>
        <v>3.42</v>
      </c>
      <c r="W472" s="29" t="str">
        <f t="shared" si="48"/>
        <v>LO</v>
      </c>
    </row>
    <row r="473" spans="19:23">
      <c r="S473" s="32" t="str">
        <f t="shared" si="55"/>
        <v>470:18:3.42:HS</v>
      </c>
      <c r="T473" s="29">
        <f t="shared" si="56"/>
        <v>470</v>
      </c>
      <c r="U473" s="29">
        <f t="shared" si="57"/>
        <v>18</v>
      </c>
      <c r="V473" s="29">
        <f t="shared" si="47"/>
        <v>3.42</v>
      </c>
      <c r="W473" s="29" t="str">
        <f t="shared" si="48"/>
        <v>HS</v>
      </c>
    </row>
    <row r="474" spans="19:23">
      <c r="S474" s="32" t="str">
        <f t="shared" si="55"/>
        <v>471:18:3.4:HI</v>
      </c>
      <c r="T474" s="29">
        <f t="shared" si="56"/>
        <v>471</v>
      </c>
      <c r="U474" s="29">
        <f t="shared" si="57"/>
        <v>18</v>
      </c>
      <c r="V474" s="29">
        <f t="shared" si="47"/>
        <v>3.4</v>
      </c>
      <c r="W474" s="29" t="str">
        <f t="shared" si="48"/>
        <v>HI</v>
      </c>
    </row>
    <row r="475" spans="19:23">
      <c r="S475" s="32" t="str">
        <f t="shared" si="55"/>
        <v>472:18:3.4:LO</v>
      </c>
      <c r="T475" s="29">
        <f t="shared" si="56"/>
        <v>472</v>
      </c>
      <c r="U475" s="29">
        <f t="shared" si="57"/>
        <v>18</v>
      </c>
      <c r="V475" s="29">
        <f t="shared" si="47"/>
        <v>3.4</v>
      </c>
      <c r="W475" s="29" t="str">
        <f t="shared" si="48"/>
        <v>LO</v>
      </c>
    </row>
    <row r="476" spans="19:23">
      <c r="S476" s="32" t="str">
        <f t="shared" si="55"/>
        <v>473:18:3.4:HS</v>
      </c>
      <c r="T476" s="29">
        <f t="shared" si="56"/>
        <v>473</v>
      </c>
      <c r="U476" s="29">
        <f t="shared" si="57"/>
        <v>18</v>
      </c>
      <c r="V476" s="29">
        <f t="shared" si="47"/>
        <v>3.4</v>
      </c>
      <c r="W476" s="29" t="str">
        <f t="shared" si="48"/>
        <v>HS</v>
      </c>
    </row>
    <row r="477" spans="19:23">
      <c r="S477" s="32" t="str">
        <f t="shared" si="55"/>
        <v>474:18:3.38:HI</v>
      </c>
      <c r="T477" s="29">
        <f t="shared" si="56"/>
        <v>474</v>
      </c>
      <c r="U477" s="29">
        <f t="shared" si="57"/>
        <v>18</v>
      </c>
      <c r="V477" s="29">
        <f t="shared" si="47"/>
        <v>3.38</v>
      </c>
      <c r="W477" s="29" t="str">
        <f t="shared" si="48"/>
        <v>HI</v>
      </c>
    </row>
    <row r="478" spans="19:23">
      <c r="S478" s="32" t="str">
        <f t="shared" si="55"/>
        <v>475:18:3.38:LO</v>
      </c>
      <c r="T478" s="29">
        <f t="shared" si="56"/>
        <v>475</v>
      </c>
      <c r="U478" s="29">
        <f t="shared" si="57"/>
        <v>18</v>
      </c>
      <c r="V478" s="29">
        <f t="shared" si="47"/>
        <v>3.38</v>
      </c>
      <c r="W478" s="29" t="str">
        <f t="shared" si="48"/>
        <v>LO</v>
      </c>
    </row>
    <row r="479" spans="19:23">
      <c r="S479" s="32" t="str">
        <f t="shared" si="55"/>
        <v>476:18:3.38:HS</v>
      </c>
      <c r="T479" s="29">
        <f t="shared" si="56"/>
        <v>476</v>
      </c>
      <c r="U479" s="29">
        <f t="shared" si="57"/>
        <v>18</v>
      </c>
      <c r="V479" s="29">
        <f t="shared" si="47"/>
        <v>3.38</v>
      </c>
      <c r="W479" s="29" t="str">
        <f t="shared" si="48"/>
        <v>HS</v>
      </c>
    </row>
    <row r="480" spans="19:23">
      <c r="S480" s="32" t="str">
        <f t="shared" si="55"/>
        <v>477:18:3.36:HI</v>
      </c>
      <c r="T480" s="29">
        <f t="shared" si="56"/>
        <v>477</v>
      </c>
      <c r="U480" s="29">
        <f t="shared" si="57"/>
        <v>18</v>
      </c>
      <c r="V480" s="29">
        <f t="shared" si="47"/>
        <v>3.36</v>
      </c>
      <c r="W480" s="29" t="str">
        <f t="shared" si="48"/>
        <v>HI</v>
      </c>
    </row>
    <row r="481" spans="19:23">
      <c r="S481" s="32" t="str">
        <f t="shared" si="55"/>
        <v>478:18:3.36:LO</v>
      </c>
      <c r="T481" s="29">
        <f t="shared" si="56"/>
        <v>478</v>
      </c>
      <c r="U481" s="29">
        <f t="shared" si="57"/>
        <v>18</v>
      </c>
      <c r="V481" s="29">
        <f t="shared" si="47"/>
        <v>3.36</v>
      </c>
      <c r="W481" s="29" t="str">
        <f t="shared" si="48"/>
        <v>LO</v>
      </c>
    </row>
    <row r="482" spans="19:23">
      <c r="S482" s="32" t="str">
        <f t="shared" si="55"/>
        <v>479:18:3.36:HS</v>
      </c>
      <c r="T482" s="29">
        <f t="shared" si="56"/>
        <v>479</v>
      </c>
      <c r="U482" s="29">
        <f t="shared" si="57"/>
        <v>18</v>
      </c>
      <c r="V482" s="29">
        <f t="shared" si="47"/>
        <v>3.36</v>
      </c>
      <c r="W482" s="29" t="str">
        <f t="shared" si="48"/>
        <v>HS</v>
      </c>
    </row>
    <row r="483" spans="19:23">
      <c r="S483" s="32" t="str">
        <f t="shared" si="55"/>
        <v>480:18:3.34:HI</v>
      </c>
      <c r="T483" s="29">
        <f t="shared" si="56"/>
        <v>480</v>
      </c>
      <c r="U483" s="29">
        <f t="shared" si="57"/>
        <v>18</v>
      </c>
      <c r="V483" s="29">
        <f t="shared" si="47"/>
        <v>3.34</v>
      </c>
      <c r="W483" s="29" t="str">
        <f t="shared" si="48"/>
        <v>HI</v>
      </c>
    </row>
    <row r="484" spans="19:23">
      <c r="S484" s="32" t="str">
        <f t="shared" si="55"/>
        <v>481:18:3.34:LO</v>
      </c>
      <c r="T484" s="29">
        <f t="shared" si="56"/>
        <v>481</v>
      </c>
      <c r="U484" s="29">
        <f t="shared" si="57"/>
        <v>18</v>
      </c>
      <c r="V484" s="29">
        <f t="shared" si="47"/>
        <v>3.34</v>
      </c>
      <c r="W484" s="29" t="str">
        <f t="shared" si="48"/>
        <v>LO</v>
      </c>
    </row>
    <row r="485" spans="19:23">
      <c r="S485" s="32" t="str">
        <f t="shared" si="55"/>
        <v>482:18:3.34:HS</v>
      </c>
      <c r="T485" s="29">
        <f t="shared" si="56"/>
        <v>482</v>
      </c>
      <c r="U485" s="29">
        <f t="shared" si="57"/>
        <v>18</v>
      </c>
      <c r="V485" s="29">
        <f t="shared" si="47"/>
        <v>3.34</v>
      </c>
      <c r="W485" s="29" t="str">
        <f t="shared" si="48"/>
        <v>HS</v>
      </c>
    </row>
    <row r="486" spans="19:23">
      <c r="S486" s="32" t="str">
        <f t="shared" si="55"/>
        <v>483:18:3.32:HI</v>
      </c>
      <c r="T486" s="29">
        <f t="shared" si="56"/>
        <v>483</v>
      </c>
      <c r="U486" s="29">
        <f t="shared" si="57"/>
        <v>18</v>
      </c>
      <c r="V486" s="29">
        <f t="shared" si="47"/>
        <v>3.32</v>
      </c>
      <c r="W486" s="29" t="str">
        <f t="shared" si="48"/>
        <v>HI</v>
      </c>
    </row>
    <row r="487" spans="19:23">
      <c r="S487" s="32" t="str">
        <f t="shared" si="55"/>
        <v>484:18:3.32:LO</v>
      </c>
      <c r="T487" s="29">
        <f t="shared" si="56"/>
        <v>484</v>
      </c>
      <c r="U487" s="29">
        <f t="shared" si="57"/>
        <v>18</v>
      </c>
      <c r="V487" s="29">
        <f t="shared" si="47"/>
        <v>3.32</v>
      </c>
      <c r="W487" s="29" t="str">
        <f t="shared" si="48"/>
        <v>LO</v>
      </c>
    </row>
    <row r="488" spans="19:23">
      <c r="S488" s="32" t="str">
        <f t="shared" si="55"/>
        <v>485:18:3.32:HS</v>
      </c>
      <c r="T488" s="29">
        <f t="shared" si="56"/>
        <v>485</v>
      </c>
      <c r="U488" s="29">
        <f t="shared" si="57"/>
        <v>18</v>
      </c>
      <c r="V488" s="29">
        <f t="shared" si="47"/>
        <v>3.32</v>
      </c>
      <c r="W488" s="29" t="str">
        <f t="shared" si="48"/>
        <v>HS</v>
      </c>
    </row>
    <row r="489" spans="19:23">
      <c r="S489" s="32" t="str">
        <f t="shared" si="55"/>
        <v>486:18:3.3:HI</v>
      </c>
      <c r="T489" s="29">
        <f t="shared" si="56"/>
        <v>486</v>
      </c>
      <c r="U489" s="29">
        <f t="shared" si="57"/>
        <v>18</v>
      </c>
      <c r="V489" s="29">
        <f t="shared" si="47"/>
        <v>3.3</v>
      </c>
      <c r="W489" s="29" t="str">
        <f t="shared" si="48"/>
        <v>HI</v>
      </c>
    </row>
    <row r="490" spans="19:23">
      <c r="S490" s="32" t="str">
        <f t="shared" si="55"/>
        <v>487:18:3.3:LO</v>
      </c>
      <c r="T490" s="29">
        <f t="shared" si="56"/>
        <v>487</v>
      </c>
      <c r="U490" s="29">
        <f t="shared" si="57"/>
        <v>18</v>
      </c>
      <c r="V490" s="29">
        <f t="shared" si="47"/>
        <v>3.3</v>
      </c>
      <c r="W490" s="29" t="str">
        <f t="shared" si="48"/>
        <v>LO</v>
      </c>
    </row>
    <row r="491" spans="19:23">
      <c r="S491" s="32" t="str">
        <f t="shared" si="55"/>
        <v>488:18:3.3:HS</v>
      </c>
      <c r="T491" s="29">
        <f t="shared" si="56"/>
        <v>488</v>
      </c>
      <c r="U491" s="29">
        <f t="shared" si="57"/>
        <v>18</v>
      </c>
      <c r="V491" s="29">
        <f t="shared" si="47"/>
        <v>3.3</v>
      </c>
      <c r="W491" s="29" t="str">
        <f t="shared" si="48"/>
        <v>HS</v>
      </c>
    </row>
    <row r="492" spans="19:23">
      <c r="S492" s="32" t="str">
        <f t="shared" si="55"/>
        <v>489:18:3.28:HI</v>
      </c>
      <c r="T492" s="29">
        <f t="shared" si="56"/>
        <v>489</v>
      </c>
      <c r="U492" s="29">
        <f t="shared" si="57"/>
        <v>18</v>
      </c>
      <c r="V492" s="29">
        <f t="shared" si="47"/>
        <v>3.28</v>
      </c>
      <c r="W492" s="29" t="str">
        <f t="shared" si="48"/>
        <v>HI</v>
      </c>
    </row>
    <row r="493" spans="19:23">
      <c r="S493" s="32" t="str">
        <f t="shared" si="55"/>
        <v>490:18:3.28:LO</v>
      </c>
      <c r="T493" s="29">
        <f t="shared" si="56"/>
        <v>490</v>
      </c>
      <c r="U493" s="29">
        <f t="shared" si="57"/>
        <v>18</v>
      </c>
      <c r="V493" s="29">
        <f t="shared" si="47"/>
        <v>3.28</v>
      </c>
      <c r="W493" s="29" t="str">
        <f t="shared" si="48"/>
        <v>LO</v>
      </c>
    </row>
    <row r="494" spans="19:23">
      <c r="S494" s="32" t="str">
        <f t="shared" si="55"/>
        <v>491:18:3.28:HS</v>
      </c>
      <c r="T494" s="29">
        <f t="shared" si="56"/>
        <v>491</v>
      </c>
      <c r="U494" s="29">
        <f t="shared" si="57"/>
        <v>18</v>
      </c>
      <c r="V494" s="29">
        <f t="shared" si="47"/>
        <v>3.28</v>
      </c>
      <c r="W494" s="29" t="str">
        <f t="shared" si="48"/>
        <v>HS</v>
      </c>
    </row>
    <row r="495" spans="19:23">
      <c r="S495" s="32" t="str">
        <f t="shared" si="55"/>
        <v>492:18:3.26:HI</v>
      </c>
      <c r="T495" s="29">
        <f t="shared" si="56"/>
        <v>492</v>
      </c>
      <c r="U495" s="29">
        <f t="shared" si="57"/>
        <v>18</v>
      </c>
      <c r="V495" s="29">
        <f t="shared" si="47"/>
        <v>3.26</v>
      </c>
      <c r="W495" s="29" t="str">
        <f t="shared" si="48"/>
        <v>HI</v>
      </c>
    </row>
    <row r="496" spans="19:23">
      <c r="S496" s="32" t="str">
        <f t="shared" si="55"/>
        <v>493:18:3.26:LO</v>
      </c>
      <c r="T496" s="29">
        <f t="shared" si="56"/>
        <v>493</v>
      </c>
      <c r="U496" s="29">
        <f t="shared" si="57"/>
        <v>18</v>
      </c>
      <c r="V496" s="29">
        <f t="shared" si="47"/>
        <v>3.26</v>
      </c>
      <c r="W496" s="29" t="str">
        <f t="shared" si="48"/>
        <v>LO</v>
      </c>
    </row>
    <row r="497" spans="19:23">
      <c r="S497" s="32" t="str">
        <f t="shared" si="55"/>
        <v>494:18:3.26:HS</v>
      </c>
      <c r="T497" s="29">
        <f t="shared" si="56"/>
        <v>494</v>
      </c>
      <c r="U497" s="29">
        <f t="shared" si="57"/>
        <v>18</v>
      </c>
      <c r="V497" s="29">
        <f t="shared" si="47"/>
        <v>3.26</v>
      </c>
      <c r="W497" s="29" t="str">
        <f t="shared" si="48"/>
        <v>HS</v>
      </c>
    </row>
    <row r="498" spans="19:23">
      <c r="S498" s="32" t="str">
        <f t="shared" si="55"/>
        <v>495:18:3.24:HI</v>
      </c>
      <c r="T498" s="29">
        <f t="shared" si="56"/>
        <v>495</v>
      </c>
      <c r="U498" s="29">
        <f t="shared" si="57"/>
        <v>18</v>
      </c>
      <c r="V498" s="29">
        <f t="shared" si="47"/>
        <v>3.2399999999999998</v>
      </c>
      <c r="W498" s="29" t="str">
        <f t="shared" si="48"/>
        <v>HI</v>
      </c>
    </row>
    <row r="499" spans="19:23">
      <c r="S499" s="32" t="str">
        <f t="shared" si="55"/>
        <v>496:18:3.24:LO</v>
      </c>
      <c r="T499" s="29">
        <f t="shared" si="56"/>
        <v>496</v>
      </c>
      <c r="U499" s="29">
        <f t="shared" si="57"/>
        <v>18</v>
      </c>
      <c r="V499" s="29">
        <f t="shared" si="47"/>
        <v>3.2399999999999998</v>
      </c>
      <c r="W499" s="29" t="str">
        <f t="shared" si="48"/>
        <v>LO</v>
      </c>
    </row>
    <row r="500" spans="19:23">
      <c r="S500" s="32" t="str">
        <f t="shared" si="55"/>
        <v>497:18:3.24:HS</v>
      </c>
      <c r="T500" s="29">
        <f t="shared" si="56"/>
        <v>497</v>
      </c>
      <c r="U500" s="29">
        <f t="shared" si="57"/>
        <v>18</v>
      </c>
      <c r="V500" s="29">
        <f t="shared" si="47"/>
        <v>3.2399999999999998</v>
      </c>
      <c r="W500" s="29" t="str">
        <f t="shared" si="48"/>
        <v>HS</v>
      </c>
    </row>
    <row r="501" spans="19:23">
      <c r="S501" s="32" t="str">
        <f t="shared" si="55"/>
        <v>498:18:3.22:HI</v>
      </c>
      <c r="T501" s="29">
        <f t="shared" si="56"/>
        <v>498</v>
      </c>
      <c r="U501" s="29">
        <f t="shared" si="57"/>
        <v>18</v>
      </c>
      <c r="V501" s="29">
        <f t="shared" si="47"/>
        <v>3.2199999999999998</v>
      </c>
      <c r="W501" s="29" t="str">
        <f t="shared" si="48"/>
        <v>HI</v>
      </c>
    </row>
    <row r="502" spans="19:23">
      <c r="S502" s="32" t="str">
        <f t="shared" si="55"/>
        <v>499:18:3.22:LO</v>
      </c>
      <c r="T502" s="29">
        <f t="shared" si="56"/>
        <v>499</v>
      </c>
      <c r="U502" s="29">
        <f t="shared" si="57"/>
        <v>18</v>
      </c>
      <c r="V502" s="29">
        <f t="shared" si="47"/>
        <v>3.2199999999999998</v>
      </c>
      <c r="W502" s="29" t="str">
        <f t="shared" si="48"/>
        <v>LO</v>
      </c>
    </row>
    <row r="503" spans="19:23">
      <c r="S503" s="32" t="str">
        <f t="shared" si="55"/>
        <v>500:18:3.22:HS</v>
      </c>
      <c r="T503" s="29">
        <f t="shared" si="56"/>
        <v>500</v>
      </c>
      <c r="U503" s="29">
        <f t="shared" si="57"/>
        <v>18</v>
      </c>
      <c r="V503" s="29">
        <f t="shared" si="47"/>
        <v>3.2199999999999998</v>
      </c>
      <c r="W503" s="29" t="str">
        <f t="shared" si="48"/>
        <v>HS</v>
      </c>
    </row>
    <row r="504" spans="19:23">
      <c r="S504" s="32" t="str">
        <f t="shared" si="55"/>
        <v>501:18:3.2:HI</v>
      </c>
      <c r="T504" s="29">
        <f t="shared" si="56"/>
        <v>501</v>
      </c>
      <c r="U504" s="29">
        <f t="shared" si="57"/>
        <v>18</v>
      </c>
      <c r="V504" s="29">
        <f t="shared" si="47"/>
        <v>3.1999999999999997</v>
      </c>
      <c r="W504" s="29" t="str">
        <f t="shared" si="48"/>
        <v>HI</v>
      </c>
    </row>
    <row r="505" spans="19:23">
      <c r="S505" s="32" t="str">
        <f t="shared" si="55"/>
        <v>502:18:3.2:LO</v>
      </c>
      <c r="T505" s="29">
        <f t="shared" si="56"/>
        <v>502</v>
      </c>
      <c r="U505" s="29">
        <f t="shared" si="57"/>
        <v>18</v>
      </c>
      <c r="V505" s="29">
        <f t="shared" ref="V505:V568" si="58">V502-0.02</f>
        <v>3.1999999999999997</v>
      </c>
      <c r="W505" s="29" t="str">
        <f t="shared" ref="W505:W568" si="59">W502</f>
        <v>LO</v>
      </c>
    </row>
    <row r="506" spans="19:23">
      <c r="S506" s="32" t="str">
        <f t="shared" si="55"/>
        <v>503:18:3.2:HS</v>
      </c>
      <c r="T506" s="29">
        <f t="shared" si="56"/>
        <v>503</v>
      </c>
      <c r="U506" s="29">
        <f t="shared" si="57"/>
        <v>18</v>
      </c>
      <c r="V506" s="29">
        <f t="shared" si="58"/>
        <v>3.1999999999999997</v>
      </c>
      <c r="W506" s="29" t="str">
        <f t="shared" si="59"/>
        <v>HS</v>
      </c>
    </row>
    <row r="507" spans="19:23">
      <c r="S507" s="32" t="str">
        <f t="shared" si="55"/>
        <v>504:18:3.18:HI</v>
      </c>
      <c r="T507" s="29">
        <f t="shared" si="56"/>
        <v>504</v>
      </c>
      <c r="U507" s="29">
        <f t="shared" si="57"/>
        <v>18</v>
      </c>
      <c r="V507" s="29">
        <f t="shared" si="58"/>
        <v>3.1799999999999997</v>
      </c>
      <c r="W507" s="29" t="str">
        <f t="shared" si="59"/>
        <v>HI</v>
      </c>
    </row>
    <row r="508" spans="19:23">
      <c r="S508" s="32" t="str">
        <f t="shared" si="55"/>
        <v>505:18:3.18:LO</v>
      </c>
      <c r="T508" s="29">
        <f t="shared" si="56"/>
        <v>505</v>
      </c>
      <c r="U508" s="29">
        <f t="shared" si="57"/>
        <v>18</v>
      </c>
      <c r="V508" s="29">
        <f t="shared" si="58"/>
        <v>3.1799999999999997</v>
      </c>
      <c r="W508" s="29" t="str">
        <f t="shared" si="59"/>
        <v>LO</v>
      </c>
    </row>
    <row r="509" spans="19:23">
      <c r="S509" s="32" t="str">
        <f t="shared" si="55"/>
        <v>506:18:3.18:HS</v>
      </c>
      <c r="T509" s="29">
        <f t="shared" si="56"/>
        <v>506</v>
      </c>
      <c r="U509" s="29">
        <f t="shared" si="57"/>
        <v>18</v>
      </c>
      <c r="V509" s="29">
        <f t="shared" si="58"/>
        <v>3.1799999999999997</v>
      </c>
      <c r="W509" s="29" t="str">
        <f t="shared" si="59"/>
        <v>HS</v>
      </c>
    </row>
    <row r="510" spans="19:23">
      <c r="S510" s="32" t="str">
        <f t="shared" si="55"/>
        <v>507:18:3.16:HI</v>
      </c>
      <c r="T510" s="29">
        <f t="shared" si="56"/>
        <v>507</v>
      </c>
      <c r="U510" s="29">
        <f t="shared" si="57"/>
        <v>18</v>
      </c>
      <c r="V510" s="29">
        <f t="shared" si="58"/>
        <v>3.1599999999999997</v>
      </c>
      <c r="W510" s="29" t="str">
        <f t="shared" si="59"/>
        <v>HI</v>
      </c>
    </row>
    <row r="511" spans="19:23">
      <c r="S511" s="32" t="str">
        <f t="shared" si="55"/>
        <v>508:18:3.16:LO</v>
      </c>
      <c r="T511" s="29">
        <f t="shared" si="56"/>
        <v>508</v>
      </c>
      <c r="U511" s="29">
        <f t="shared" si="57"/>
        <v>18</v>
      </c>
      <c r="V511" s="29">
        <f t="shared" si="58"/>
        <v>3.1599999999999997</v>
      </c>
      <c r="W511" s="29" t="str">
        <f t="shared" si="59"/>
        <v>LO</v>
      </c>
    </row>
    <row r="512" spans="19:23">
      <c r="S512" s="32" t="str">
        <f t="shared" si="55"/>
        <v>509:18:3.16:HS</v>
      </c>
      <c r="T512" s="29">
        <f t="shared" si="56"/>
        <v>509</v>
      </c>
      <c r="U512" s="29">
        <f t="shared" si="57"/>
        <v>18</v>
      </c>
      <c r="V512" s="29">
        <f t="shared" si="58"/>
        <v>3.1599999999999997</v>
      </c>
      <c r="W512" s="29" t="str">
        <f t="shared" si="59"/>
        <v>HS</v>
      </c>
    </row>
    <row r="513" spans="19:23">
      <c r="S513" s="32" t="str">
        <f t="shared" si="55"/>
        <v>510:18:3.14:HI</v>
      </c>
      <c r="T513" s="29">
        <f t="shared" si="56"/>
        <v>510</v>
      </c>
      <c r="U513" s="29">
        <f t="shared" si="57"/>
        <v>18</v>
      </c>
      <c r="V513" s="29">
        <f t="shared" si="58"/>
        <v>3.1399999999999997</v>
      </c>
      <c r="W513" s="29" t="str">
        <f t="shared" si="59"/>
        <v>HI</v>
      </c>
    </row>
    <row r="514" spans="19:23">
      <c r="S514" s="32" t="str">
        <f t="shared" si="55"/>
        <v>511:18:3.14:LO</v>
      </c>
      <c r="T514" s="29">
        <f t="shared" si="56"/>
        <v>511</v>
      </c>
      <c r="U514" s="29">
        <f t="shared" si="57"/>
        <v>18</v>
      </c>
      <c r="V514" s="29">
        <f t="shared" si="58"/>
        <v>3.1399999999999997</v>
      </c>
      <c r="W514" s="29" t="str">
        <f t="shared" si="59"/>
        <v>LO</v>
      </c>
    </row>
    <row r="515" spans="19:23">
      <c r="S515" s="32" t="str">
        <f t="shared" si="55"/>
        <v>512:18:3.14:HS</v>
      </c>
      <c r="T515" s="29">
        <f t="shared" si="56"/>
        <v>512</v>
      </c>
      <c r="U515" s="29">
        <f t="shared" si="57"/>
        <v>18</v>
      </c>
      <c r="V515" s="29">
        <f t="shared" si="58"/>
        <v>3.1399999999999997</v>
      </c>
      <c r="W515" s="29" t="str">
        <f t="shared" si="59"/>
        <v>HS</v>
      </c>
    </row>
    <row r="516" spans="19:23">
      <c r="S516" s="32" t="str">
        <f t="shared" si="55"/>
        <v>513:18:3.12:HI</v>
      </c>
      <c r="T516" s="29">
        <f t="shared" si="56"/>
        <v>513</v>
      </c>
      <c r="U516" s="29">
        <f t="shared" si="57"/>
        <v>18</v>
      </c>
      <c r="V516" s="29">
        <f t="shared" si="58"/>
        <v>3.1199999999999997</v>
      </c>
      <c r="W516" s="29" t="str">
        <f t="shared" si="59"/>
        <v>HI</v>
      </c>
    </row>
    <row r="517" spans="19:23">
      <c r="S517" s="32" t="str">
        <f t="shared" si="55"/>
        <v>514:18:3.12:LO</v>
      </c>
      <c r="T517" s="29">
        <f t="shared" si="56"/>
        <v>514</v>
      </c>
      <c r="U517" s="29">
        <f t="shared" si="57"/>
        <v>18</v>
      </c>
      <c r="V517" s="29">
        <f t="shared" si="58"/>
        <v>3.1199999999999997</v>
      </c>
      <c r="W517" s="29" t="str">
        <f t="shared" si="59"/>
        <v>LO</v>
      </c>
    </row>
    <row r="518" spans="19:23">
      <c r="S518" s="32" t="str">
        <f t="shared" si="55"/>
        <v>515:18:3.12:HS</v>
      </c>
      <c r="T518" s="29">
        <f t="shared" si="56"/>
        <v>515</v>
      </c>
      <c r="U518" s="29">
        <f t="shared" si="57"/>
        <v>18</v>
      </c>
      <c r="V518" s="29">
        <f t="shared" si="58"/>
        <v>3.1199999999999997</v>
      </c>
      <c r="W518" s="29" t="str">
        <f t="shared" si="59"/>
        <v>HS</v>
      </c>
    </row>
    <row r="519" spans="19:23">
      <c r="S519" s="32" t="str">
        <f t="shared" si="55"/>
        <v>516:18:3.1:HI</v>
      </c>
      <c r="T519" s="29">
        <f t="shared" si="56"/>
        <v>516</v>
      </c>
      <c r="U519" s="29">
        <f t="shared" si="57"/>
        <v>18</v>
      </c>
      <c r="V519" s="29">
        <f t="shared" si="58"/>
        <v>3.0999999999999996</v>
      </c>
      <c r="W519" s="29" t="str">
        <f t="shared" si="59"/>
        <v>HI</v>
      </c>
    </row>
    <row r="520" spans="19:23">
      <c r="S520" s="32" t="str">
        <f t="shared" si="55"/>
        <v>517:18:3.1:LO</v>
      </c>
      <c r="T520" s="29">
        <f t="shared" si="56"/>
        <v>517</v>
      </c>
      <c r="U520" s="29">
        <f t="shared" si="57"/>
        <v>18</v>
      </c>
      <c r="V520" s="29">
        <f t="shared" si="58"/>
        <v>3.0999999999999996</v>
      </c>
      <c r="W520" s="29" t="str">
        <f t="shared" si="59"/>
        <v>LO</v>
      </c>
    </row>
    <row r="521" spans="19:23">
      <c r="S521" s="32" t="str">
        <f t="shared" si="55"/>
        <v>518:18:3.1:HS</v>
      </c>
      <c r="T521" s="29">
        <f t="shared" si="56"/>
        <v>518</v>
      </c>
      <c r="U521" s="29">
        <f t="shared" si="57"/>
        <v>18</v>
      </c>
      <c r="V521" s="29">
        <f t="shared" si="58"/>
        <v>3.0999999999999996</v>
      </c>
      <c r="W521" s="29" t="str">
        <f t="shared" si="59"/>
        <v>HS</v>
      </c>
    </row>
    <row r="522" spans="19:23">
      <c r="S522" s="32" t="str">
        <f t="shared" si="55"/>
        <v>519:18:3.08:HI</v>
      </c>
      <c r="T522" s="29">
        <f t="shared" si="56"/>
        <v>519</v>
      </c>
      <c r="U522" s="29">
        <f t="shared" si="57"/>
        <v>18</v>
      </c>
      <c r="V522" s="29">
        <f t="shared" si="58"/>
        <v>3.0799999999999996</v>
      </c>
      <c r="W522" s="29" t="str">
        <f t="shared" si="59"/>
        <v>HI</v>
      </c>
    </row>
    <row r="523" spans="19:23">
      <c r="S523" s="32" t="str">
        <f t="shared" si="55"/>
        <v>520:18:3.08:LO</v>
      </c>
      <c r="T523" s="29">
        <f t="shared" si="56"/>
        <v>520</v>
      </c>
      <c r="U523" s="29">
        <f t="shared" si="57"/>
        <v>18</v>
      </c>
      <c r="V523" s="29">
        <f t="shared" si="58"/>
        <v>3.0799999999999996</v>
      </c>
      <c r="W523" s="29" t="str">
        <f t="shared" si="59"/>
        <v>LO</v>
      </c>
    </row>
    <row r="524" spans="19:23">
      <c r="S524" s="32" t="str">
        <f t="shared" si="55"/>
        <v>521:18:3.08:HS</v>
      </c>
      <c r="T524" s="29">
        <f t="shared" si="56"/>
        <v>521</v>
      </c>
      <c r="U524" s="29">
        <f t="shared" si="57"/>
        <v>18</v>
      </c>
      <c r="V524" s="29">
        <f t="shared" si="58"/>
        <v>3.0799999999999996</v>
      </c>
      <c r="W524" s="29" t="str">
        <f t="shared" si="59"/>
        <v>HS</v>
      </c>
    </row>
    <row r="525" spans="19:23">
      <c r="S525" s="32" t="str">
        <f t="shared" si="55"/>
        <v>522:18:3.06:HI</v>
      </c>
      <c r="T525" s="29">
        <f t="shared" si="56"/>
        <v>522</v>
      </c>
      <c r="U525" s="29">
        <f t="shared" si="57"/>
        <v>18</v>
      </c>
      <c r="V525" s="29">
        <f t="shared" si="58"/>
        <v>3.0599999999999996</v>
      </c>
      <c r="W525" s="29" t="str">
        <f t="shared" si="59"/>
        <v>HI</v>
      </c>
    </row>
    <row r="526" spans="19:23">
      <c r="S526" s="32" t="str">
        <f t="shared" si="55"/>
        <v>523:18:3.06:LO</v>
      </c>
      <c r="T526" s="29">
        <f t="shared" si="56"/>
        <v>523</v>
      </c>
      <c r="U526" s="29">
        <f t="shared" si="57"/>
        <v>18</v>
      </c>
      <c r="V526" s="29">
        <f t="shared" si="58"/>
        <v>3.0599999999999996</v>
      </c>
      <c r="W526" s="29" t="str">
        <f t="shared" si="59"/>
        <v>LO</v>
      </c>
    </row>
    <row r="527" spans="19:23">
      <c r="S527" s="32" t="str">
        <f t="shared" si="55"/>
        <v>524:18:3.06:HS</v>
      </c>
      <c r="T527" s="29">
        <f t="shared" si="56"/>
        <v>524</v>
      </c>
      <c r="U527" s="29">
        <f t="shared" si="57"/>
        <v>18</v>
      </c>
      <c r="V527" s="29">
        <f t="shared" si="58"/>
        <v>3.0599999999999996</v>
      </c>
      <c r="W527" s="29" t="str">
        <f t="shared" si="59"/>
        <v>HS</v>
      </c>
    </row>
    <row r="528" spans="19:23">
      <c r="S528" s="32" t="str">
        <f t="shared" si="55"/>
        <v>525:18:3.04:HI</v>
      </c>
      <c r="T528" s="29">
        <f t="shared" si="56"/>
        <v>525</v>
      </c>
      <c r="U528" s="29">
        <f t="shared" si="57"/>
        <v>18</v>
      </c>
      <c r="V528" s="29">
        <f t="shared" si="58"/>
        <v>3.0399999999999996</v>
      </c>
      <c r="W528" s="29" t="str">
        <f t="shared" si="59"/>
        <v>HI</v>
      </c>
    </row>
    <row r="529" spans="19:23">
      <c r="S529" s="32" t="str">
        <f t="shared" ref="S529:S592" si="60">T529&amp;":"&amp;U529&amp;":"&amp;V529&amp;":"&amp;W529</f>
        <v>526:18:3.04:LO</v>
      </c>
      <c r="T529" s="29">
        <f t="shared" ref="T529:T592" si="61">T528+1</f>
        <v>526</v>
      </c>
      <c r="U529" s="29">
        <f t="shared" ref="U529:U592" si="62">U528</f>
        <v>18</v>
      </c>
      <c r="V529" s="29">
        <f t="shared" si="58"/>
        <v>3.0399999999999996</v>
      </c>
      <c r="W529" s="29" t="str">
        <f t="shared" si="59"/>
        <v>LO</v>
      </c>
    </row>
    <row r="530" spans="19:23">
      <c r="S530" s="32" t="str">
        <f t="shared" si="60"/>
        <v>527:18:3.04:HS</v>
      </c>
      <c r="T530" s="29">
        <f t="shared" si="61"/>
        <v>527</v>
      </c>
      <c r="U530" s="29">
        <f t="shared" si="62"/>
        <v>18</v>
      </c>
      <c r="V530" s="29">
        <f t="shared" si="58"/>
        <v>3.0399999999999996</v>
      </c>
      <c r="W530" s="29" t="str">
        <f t="shared" si="59"/>
        <v>HS</v>
      </c>
    </row>
    <row r="531" spans="19:23">
      <c r="S531" s="32" t="str">
        <f t="shared" si="60"/>
        <v>528:18:3.02:HI</v>
      </c>
      <c r="T531" s="29">
        <f t="shared" si="61"/>
        <v>528</v>
      </c>
      <c r="U531" s="29">
        <f t="shared" si="62"/>
        <v>18</v>
      </c>
      <c r="V531" s="29">
        <f t="shared" si="58"/>
        <v>3.0199999999999996</v>
      </c>
      <c r="W531" s="29" t="str">
        <f t="shared" si="59"/>
        <v>HI</v>
      </c>
    </row>
    <row r="532" spans="19:23">
      <c r="S532" s="32" t="str">
        <f t="shared" si="60"/>
        <v>529:18:3.02:LO</v>
      </c>
      <c r="T532" s="29">
        <f t="shared" si="61"/>
        <v>529</v>
      </c>
      <c r="U532" s="29">
        <f t="shared" si="62"/>
        <v>18</v>
      </c>
      <c r="V532" s="29">
        <f t="shared" si="58"/>
        <v>3.0199999999999996</v>
      </c>
      <c r="W532" s="29" t="str">
        <f t="shared" si="59"/>
        <v>LO</v>
      </c>
    </row>
    <row r="533" spans="19:23">
      <c r="S533" s="32" t="str">
        <f t="shared" si="60"/>
        <v>530:18:3.02:HS</v>
      </c>
      <c r="T533" s="29">
        <f t="shared" si="61"/>
        <v>530</v>
      </c>
      <c r="U533" s="29">
        <f t="shared" si="62"/>
        <v>18</v>
      </c>
      <c r="V533" s="29">
        <f t="shared" si="58"/>
        <v>3.0199999999999996</v>
      </c>
      <c r="W533" s="29" t="str">
        <f t="shared" si="59"/>
        <v>HS</v>
      </c>
    </row>
    <row r="534" spans="19:23">
      <c r="S534" s="32" t="str">
        <f t="shared" si="60"/>
        <v>531:18:3:HI</v>
      </c>
      <c r="T534" s="29">
        <f t="shared" si="61"/>
        <v>531</v>
      </c>
      <c r="U534" s="29">
        <f t="shared" si="62"/>
        <v>18</v>
      </c>
      <c r="V534" s="29">
        <f t="shared" si="58"/>
        <v>2.9999999999999996</v>
      </c>
      <c r="W534" s="29" t="str">
        <f t="shared" si="59"/>
        <v>HI</v>
      </c>
    </row>
    <row r="535" spans="19:23">
      <c r="S535" s="32" t="str">
        <f t="shared" si="60"/>
        <v>532:18:3:LO</v>
      </c>
      <c r="T535" s="29">
        <f t="shared" si="61"/>
        <v>532</v>
      </c>
      <c r="U535" s="29">
        <f t="shared" si="62"/>
        <v>18</v>
      </c>
      <c r="V535" s="29">
        <f t="shared" si="58"/>
        <v>2.9999999999999996</v>
      </c>
      <c r="W535" s="29" t="str">
        <f t="shared" si="59"/>
        <v>LO</v>
      </c>
    </row>
    <row r="536" spans="19:23">
      <c r="S536" s="32" t="str">
        <f t="shared" si="60"/>
        <v>533:18:3:HS</v>
      </c>
      <c r="T536" s="29">
        <f t="shared" si="61"/>
        <v>533</v>
      </c>
      <c r="U536" s="29">
        <f t="shared" si="62"/>
        <v>18</v>
      </c>
      <c r="V536" s="29">
        <f t="shared" si="58"/>
        <v>2.9999999999999996</v>
      </c>
      <c r="W536" s="29" t="str">
        <f t="shared" si="59"/>
        <v>HS</v>
      </c>
    </row>
    <row r="537" spans="19:23">
      <c r="S537" s="32" t="str">
        <f t="shared" si="60"/>
        <v>534:18:2.98:HI</v>
      </c>
      <c r="T537" s="29">
        <f t="shared" si="61"/>
        <v>534</v>
      </c>
      <c r="U537" s="29">
        <f t="shared" si="62"/>
        <v>18</v>
      </c>
      <c r="V537" s="29">
        <f t="shared" si="58"/>
        <v>2.9799999999999995</v>
      </c>
      <c r="W537" s="29" t="str">
        <f t="shared" si="59"/>
        <v>HI</v>
      </c>
    </row>
    <row r="538" spans="19:23">
      <c r="S538" s="32" t="str">
        <f t="shared" si="60"/>
        <v>535:18:2.98:LO</v>
      </c>
      <c r="T538" s="29">
        <f t="shared" si="61"/>
        <v>535</v>
      </c>
      <c r="U538" s="29">
        <f t="shared" si="62"/>
        <v>18</v>
      </c>
      <c r="V538" s="29">
        <f t="shared" si="58"/>
        <v>2.9799999999999995</v>
      </c>
      <c r="W538" s="29" t="str">
        <f t="shared" si="59"/>
        <v>LO</v>
      </c>
    </row>
    <row r="539" spans="19:23">
      <c r="S539" s="32" t="str">
        <f t="shared" si="60"/>
        <v>536:18:2.98:HS</v>
      </c>
      <c r="T539" s="29">
        <f t="shared" si="61"/>
        <v>536</v>
      </c>
      <c r="U539" s="29">
        <f t="shared" si="62"/>
        <v>18</v>
      </c>
      <c r="V539" s="29">
        <f t="shared" si="58"/>
        <v>2.9799999999999995</v>
      </c>
      <c r="W539" s="29" t="str">
        <f t="shared" si="59"/>
        <v>HS</v>
      </c>
    </row>
    <row r="540" spans="19:23">
      <c r="S540" s="32" t="str">
        <f t="shared" si="60"/>
        <v>537:18:2.96:HI</v>
      </c>
      <c r="T540" s="29">
        <f t="shared" si="61"/>
        <v>537</v>
      </c>
      <c r="U540" s="29">
        <f t="shared" si="62"/>
        <v>18</v>
      </c>
      <c r="V540" s="29">
        <f t="shared" si="58"/>
        <v>2.9599999999999995</v>
      </c>
      <c r="W540" s="29" t="str">
        <f t="shared" si="59"/>
        <v>HI</v>
      </c>
    </row>
    <row r="541" spans="19:23">
      <c r="S541" s="32" t="str">
        <f t="shared" si="60"/>
        <v>538:18:2.96:LO</v>
      </c>
      <c r="T541" s="29">
        <f t="shared" si="61"/>
        <v>538</v>
      </c>
      <c r="U541" s="29">
        <f t="shared" si="62"/>
        <v>18</v>
      </c>
      <c r="V541" s="29">
        <f t="shared" si="58"/>
        <v>2.9599999999999995</v>
      </c>
      <c r="W541" s="29" t="str">
        <f t="shared" si="59"/>
        <v>LO</v>
      </c>
    </row>
    <row r="542" spans="19:23">
      <c r="S542" s="32" t="str">
        <f t="shared" si="60"/>
        <v>539:18:2.96:HS</v>
      </c>
      <c r="T542" s="29">
        <f t="shared" si="61"/>
        <v>539</v>
      </c>
      <c r="U542" s="29">
        <f t="shared" si="62"/>
        <v>18</v>
      </c>
      <c r="V542" s="29">
        <f t="shared" si="58"/>
        <v>2.9599999999999995</v>
      </c>
      <c r="W542" s="29" t="str">
        <f t="shared" si="59"/>
        <v>HS</v>
      </c>
    </row>
    <row r="543" spans="19:23">
      <c r="S543" s="32" t="str">
        <f t="shared" si="60"/>
        <v>540:18:2.94:HI</v>
      </c>
      <c r="T543" s="29">
        <f t="shared" si="61"/>
        <v>540</v>
      </c>
      <c r="U543" s="29">
        <f t="shared" si="62"/>
        <v>18</v>
      </c>
      <c r="V543" s="29">
        <f t="shared" si="58"/>
        <v>2.9399999999999995</v>
      </c>
      <c r="W543" s="29" t="str">
        <f t="shared" si="59"/>
        <v>HI</v>
      </c>
    </row>
    <row r="544" spans="19:23">
      <c r="S544" s="32" t="str">
        <f t="shared" si="60"/>
        <v>541:18:2.94:LO</v>
      </c>
      <c r="T544" s="29">
        <f t="shared" si="61"/>
        <v>541</v>
      </c>
      <c r="U544" s="29">
        <f t="shared" si="62"/>
        <v>18</v>
      </c>
      <c r="V544" s="29">
        <f t="shared" si="58"/>
        <v>2.9399999999999995</v>
      </c>
      <c r="W544" s="29" t="str">
        <f t="shared" si="59"/>
        <v>LO</v>
      </c>
    </row>
    <row r="545" spans="19:23">
      <c r="S545" s="32" t="str">
        <f t="shared" si="60"/>
        <v>542:18:2.94:HS</v>
      </c>
      <c r="T545" s="29">
        <f t="shared" si="61"/>
        <v>542</v>
      </c>
      <c r="U545" s="29">
        <f t="shared" si="62"/>
        <v>18</v>
      </c>
      <c r="V545" s="29">
        <f t="shared" si="58"/>
        <v>2.9399999999999995</v>
      </c>
      <c r="W545" s="29" t="str">
        <f t="shared" si="59"/>
        <v>HS</v>
      </c>
    </row>
    <row r="546" spans="19:23">
      <c r="S546" s="32" t="str">
        <f t="shared" si="60"/>
        <v>543:18:2.92:HI</v>
      </c>
      <c r="T546" s="29">
        <f t="shared" si="61"/>
        <v>543</v>
      </c>
      <c r="U546" s="29">
        <f t="shared" si="62"/>
        <v>18</v>
      </c>
      <c r="V546" s="29">
        <f t="shared" si="58"/>
        <v>2.9199999999999995</v>
      </c>
      <c r="W546" s="29" t="str">
        <f t="shared" si="59"/>
        <v>HI</v>
      </c>
    </row>
    <row r="547" spans="19:23">
      <c r="S547" s="32" t="str">
        <f t="shared" si="60"/>
        <v>544:18:2.92:LO</v>
      </c>
      <c r="T547" s="29">
        <f t="shared" si="61"/>
        <v>544</v>
      </c>
      <c r="U547" s="29">
        <f t="shared" si="62"/>
        <v>18</v>
      </c>
      <c r="V547" s="29">
        <f t="shared" si="58"/>
        <v>2.9199999999999995</v>
      </c>
      <c r="W547" s="29" t="str">
        <f t="shared" si="59"/>
        <v>LO</v>
      </c>
    </row>
    <row r="548" spans="19:23">
      <c r="S548" s="32" t="str">
        <f t="shared" si="60"/>
        <v>545:18:2.92:HS</v>
      </c>
      <c r="T548" s="29">
        <f t="shared" si="61"/>
        <v>545</v>
      </c>
      <c r="U548" s="29">
        <f t="shared" si="62"/>
        <v>18</v>
      </c>
      <c r="V548" s="29">
        <f t="shared" si="58"/>
        <v>2.9199999999999995</v>
      </c>
      <c r="W548" s="29" t="str">
        <f t="shared" si="59"/>
        <v>HS</v>
      </c>
    </row>
    <row r="549" spans="19:23">
      <c r="S549" s="32" t="str">
        <f t="shared" si="60"/>
        <v>546:18:2.9:HI</v>
      </c>
      <c r="T549" s="29">
        <f t="shared" si="61"/>
        <v>546</v>
      </c>
      <c r="U549" s="29">
        <f t="shared" si="62"/>
        <v>18</v>
      </c>
      <c r="V549" s="29">
        <f t="shared" si="58"/>
        <v>2.8999999999999995</v>
      </c>
      <c r="W549" s="29" t="str">
        <f t="shared" si="59"/>
        <v>HI</v>
      </c>
    </row>
    <row r="550" spans="19:23">
      <c r="S550" s="32" t="str">
        <f t="shared" si="60"/>
        <v>547:18:2.9:LO</v>
      </c>
      <c r="T550" s="29">
        <f t="shared" si="61"/>
        <v>547</v>
      </c>
      <c r="U550" s="29">
        <f t="shared" si="62"/>
        <v>18</v>
      </c>
      <c r="V550" s="29">
        <f t="shared" si="58"/>
        <v>2.8999999999999995</v>
      </c>
      <c r="W550" s="29" t="str">
        <f t="shared" si="59"/>
        <v>LO</v>
      </c>
    </row>
    <row r="551" spans="19:23">
      <c r="S551" s="32" t="str">
        <f t="shared" si="60"/>
        <v>548:18:2.9:HS</v>
      </c>
      <c r="T551" s="29">
        <f t="shared" si="61"/>
        <v>548</v>
      </c>
      <c r="U551" s="29">
        <f t="shared" si="62"/>
        <v>18</v>
      </c>
      <c r="V551" s="29">
        <f t="shared" si="58"/>
        <v>2.8999999999999995</v>
      </c>
      <c r="W551" s="29" t="str">
        <f t="shared" si="59"/>
        <v>HS</v>
      </c>
    </row>
    <row r="552" spans="19:23">
      <c r="S552" s="32" t="str">
        <f t="shared" si="60"/>
        <v>549:18:2.88:HI</v>
      </c>
      <c r="T552" s="29">
        <f t="shared" si="61"/>
        <v>549</v>
      </c>
      <c r="U552" s="29">
        <f t="shared" si="62"/>
        <v>18</v>
      </c>
      <c r="V552" s="29">
        <f t="shared" si="58"/>
        <v>2.8799999999999994</v>
      </c>
      <c r="W552" s="29" t="str">
        <f t="shared" si="59"/>
        <v>HI</v>
      </c>
    </row>
    <row r="553" spans="19:23">
      <c r="S553" s="32" t="str">
        <f t="shared" si="60"/>
        <v>550:18:2.88:LO</v>
      </c>
      <c r="T553" s="29">
        <f t="shared" si="61"/>
        <v>550</v>
      </c>
      <c r="U553" s="29">
        <f t="shared" si="62"/>
        <v>18</v>
      </c>
      <c r="V553" s="29">
        <f t="shared" si="58"/>
        <v>2.8799999999999994</v>
      </c>
      <c r="W553" s="29" t="str">
        <f t="shared" si="59"/>
        <v>LO</v>
      </c>
    </row>
    <row r="554" spans="19:23">
      <c r="S554" s="32" t="str">
        <f t="shared" si="60"/>
        <v>551:18:2.88:HS</v>
      </c>
      <c r="T554" s="29">
        <f t="shared" si="61"/>
        <v>551</v>
      </c>
      <c r="U554" s="29">
        <f t="shared" si="62"/>
        <v>18</v>
      </c>
      <c r="V554" s="29">
        <f t="shared" si="58"/>
        <v>2.8799999999999994</v>
      </c>
      <c r="W554" s="29" t="str">
        <f t="shared" si="59"/>
        <v>HS</v>
      </c>
    </row>
    <row r="555" spans="19:23">
      <c r="S555" s="32" t="str">
        <f t="shared" si="60"/>
        <v>552:18:2.86:HI</v>
      </c>
      <c r="T555" s="29">
        <f t="shared" si="61"/>
        <v>552</v>
      </c>
      <c r="U555" s="29">
        <f t="shared" si="62"/>
        <v>18</v>
      </c>
      <c r="V555" s="29">
        <f t="shared" si="58"/>
        <v>2.8599999999999994</v>
      </c>
      <c r="W555" s="29" t="str">
        <f t="shared" si="59"/>
        <v>HI</v>
      </c>
    </row>
    <row r="556" spans="19:23">
      <c r="S556" s="32" t="str">
        <f t="shared" si="60"/>
        <v>553:18:2.86:LO</v>
      </c>
      <c r="T556" s="29">
        <f t="shared" si="61"/>
        <v>553</v>
      </c>
      <c r="U556" s="29">
        <f t="shared" si="62"/>
        <v>18</v>
      </c>
      <c r="V556" s="29">
        <f t="shared" si="58"/>
        <v>2.8599999999999994</v>
      </c>
      <c r="W556" s="29" t="str">
        <f t="shared" si="59"/>
        <v>LO</v>
      </c>
    </row>
    <row r="557" spans="19:23">
      <c r="S557" s="32" t="str">
        <f t="shared" si="60"/>
        <v>554:18:2.86:HS</v>
      </c>
      <c r="T557" s="29">
        <f t="shared" si="61"/>
        <v>554</v>
      </c>
      <c r="U557" s="29">
        <f t="shared" si="62"/>
        <v>18</v>
      </c>
      <c r="V557" s="29">
        <f t="shared" si="58"/>
        <v>2.8599999999999994</v>
      </c>
      <c r="W557" s="29" t="str">
        <f t="shared" si="59"/>
        <v>HS</v>
      </c>
    </row>
    <row r="558" spans="19:23">
      <c r="S558" s="32" t="str">
        <f t="shared" si="60"/>
        <v>555:18:2.84:HI</v>
      </c>
      <c r="T558" s="29">
        <f t="shared" si="61"/>
        <v>555</v>
      </c>
      <c r="U558" s="29">
        <f t="shared" si="62"/>
        <v>18</v>
      </c>
      <c r="V558" s="29">
        <f t="shared" si="58"/>
        <v>2.8399999999999994</v>
      </c>
      <c r="W558" s="29" t="str">
        <f t="shared" si="59"/>
        <v>HI</v>
      </c>
    </row>
    <row r="559" spans="19:23">
      <c r="S559" s="32" t="str">
        <f t="shared" si="60"/>
        <v>556:18:2.84:LO</v>
      </c>
      <c r="T559" s="29">
        <f t="shared" si="61"/>
        <v>556</v>
      </c>
      <c r="U559" s="29">
        <f t="shared" si="62"/>
        <v>18</v>
      </c>
      <c r="V559" s="29">
        <f t="shared" si="58"/>
        <v>2.8399999999999994</v>
      </c>
      <c r="W559" s="29" t="str">
        <f t="shared" si="59"/>
        <v>LO</v>
      </c>
    </row>
    <row r="560" spans="19:23">
      <c r="S560" s="32" t="str">
        <f t="shared" si="60"/>
        <v>557:18:2.84:HS</v>
      </c>
      <c r="T560" s="29">
        <f t="shared" si="61"/>
        <v>557</v>
      </c>
      <c r="U560" s="29">
        <f t="shared" si="62"/>
        <v>18</v>
      </c>
      <c r="V560" s="29">
        <f t="shared" si="58"/>
        <v>2.8399999999999994</v>
      </c>
      <c r="W560" s="29" t="str">
        <f t="shared" si="59"/>
        <v>HS</v>
      </c>
    </row>
    <row r="561" spans="19:23">
      <c r="S561" s="32" t="str">
        <f t="shared" si="60"/>
        <v>558:18:2.82:HI</v>
      </c>
      <c r="T561" s="29">
        <f t="shared" si="61"/>
        <v>558</v>
      </c>
      <c r="U561" s="29">
        <f t="shared" si="62"/>
        <v>18</v>
      </c>
      <c r="V561" s="29">
        <f t="shared" si="58"/>
        <v>2.8199999999999994</v>
      </c>
      <c r="W561" s="29" t="str">
        <f t="shared" si="59"/>
        <v>HI</v>
      </c>
    </row>
    <row r="562" spans="19:23">
      <c r="S562" s="32" t="str">
        <f t="shared" si="60"/>
        <v>559:18:2.82:LO</v>
      </c>
      <c r="T562" s="29">
        <f t="shared" si="61"/>
        <v>559</v>
      </c>
      <c r="U562" s="29">
        <f t="shared" si="62"/>
        <v>18</v>
      </c>
      <c r="V562" s="29">
        <f t="shared" si="58"/>
        <v>2.8199999999999994</v>
      </c>
      <c r="W562" s="29" t="str">
        <f t="shared" si="59"/>
        <v>LO</v>
      </c>
    </row>
    <row r="563" spans="19:23">
      <c r="S563" s="32" t="str">
        <f t="shared" si="60"/>
        <v>560:18:2.82:HS</v>
      </c>
      <c r="T563" s="29">
        <f t="shared" si="61"/>
        <v>560</v>
      </c>
      <c r="U563" s="29">
        <f t="shared" si="62"/>
        <v>18</v>
      </c>
      <c r="V563" s="29">
        <f t="shared" si="58"/>
        <v>2.8199999999999994</v>
      </c>
      <c r="W563" s="29" t="str">
        <f t="shared" si="59"/>
        <v>HS</v>
      </c>
    </row>
    <row r="564" spans="19:23">
      <c r="S564" s="32" t="str">
        <f t="shared" si="60"/>
        <v>561:18:2.8:HI</v>
      </c>
      <c r="T564" s="29">
        <f t="shared" si="61"/>
        <v>561</v>
      </c>
      <c r="U564" s="29">
        <f t="shared" si="62"/>
        <v>18</v>
      </c>
      <c r="V564" s="29">
        <f t="shared" si="58"/>
        <v>2.7999999999999994</v>
      </c>
      <c r="W564" s="29" t="str">
        <f t="shared" si="59"/>
        <v>HI</v>
      </c>
    </row>
    <row r="565" spans="19:23">
      <c r="S565" s="32" t="str">
        <f t="shared" si="60"/>
        <v>562:18:2.8:LO</v>
      </c>
      <c r="T565" s="29">
        <f t="shared" si="61"/>
        <v>562</v>
      </c>
      <c r="U565" s="29">
        <f t="shared" si="62"/>
        <v>18</v>
      </c>
      <c r="V565" s="29">
        <f t="shared" si="58"/>
        <v>2.7999999999999994</v>
      </c>
      <c r="W565" s="29" t="str">
        <f t="shared" si="59"/>
        <v>LO</v>
      </c>
    </row>
    <row r="566" spans="19:23">
      <c r="S566" s="32" t="str">
        <f t="shared" si="60"/>
        <v>563:18:2.8:HS</v>
      </c>
      <c r="T566" s="29">
        <f t="shared" si="61"/>
        <v>563</v>
      </c>
      <c r="U566" s="29">
        <f t="shared" si="62"/>
        <v>18</v>
      </c>
      <c r="V566" s="29">
        <f t="shared" si="58"/>
        <v>2.7999999999999994</v>
      </c>
      <c r="W566" s="29" t="str">
        <f t="shared" si="59"/>
        <v>HS</v>
      </c>
    </row>
    <row r="567" spans="19:23">
      <c r="S567" s="32" t="str">
        <f t="shared" si="60"/>
        <v>564:18:2.78:HI</v>
      </c>
      <c r="T567" s="29">
        <f t="shared" si="61"/>
        <v>564</v>
      </c>
      <c r="U567" s="29">
        <f t="shared" si="62"/>
        <v>18</v>
      </c>
      <c r="V567" s="29">
        <f t="shared" si="58"/>
        <v>2.7799999999999994</v>
      </c>
      <c r="W567" s="29" t="str">
        <f t="shared" si="59"/>
        <v>HI</v>
      </c>
    </row>
    <row r="568" spans="19:23">
      <c r="S568" s="32" t="str">
        <f t="shared" si="60"/>
        <v>565:18:2.78:LO</v>
      </c>
      <c r="T568" s="29">
        <f t="shared" si="61"/>
        <v>565</v>
      </c>
      <c r="U568" s="29">
        <f t="shared" si="62"/>
        <v>18</v>
      </c>
      <c r="V568" s="29">
        <f t="shared" si="58"/>
        <v>2.7799999999999994</v>
      </c>
      <c r="W568" s="29" t="str">
        <f t="shared" si="59"/>
        <v>LO</v>
      </c>
    </row>
    <row r="569" spans="19:23">
      <c r="S569" s="32" t="str">
        <f t="shared" si="60"/>
        <v>566:18:2.78:HS</v>
      </c>
      <c r="T569" s="29">
        <f t="shared" si="61"/>
        <v>566</v>
      </c>
      <c r="U569" s="29">
        <f t="shared" si="62"/>
        <v>18</v>
      </c>
      <c r="V569" s="29">
        <f t="shared" ref="V569:V632" si="63">V566-0.02</f>
        <v>2.7799999999999994</v>
      </c>
      <c r="W569" s="29" t="str">
        <f t="shared" ref="W569:W632" si="64">W566</f>
        <v>HS</v>
      </c>
    </row>
    <row r="570" spans="19:23">
      <c r="S570" s="32" t="str">
        <f t="shared" si="60"/>
        <v>567:18:2.76:HI</v>
      </c>
      <c r="T570" s="29">
        <f t="shared" si="61"/>
        <v>567</v>
      </c>
      <c r="U570" s="29">
        <f t="shared" si="62"/>
        <v>18</v>
      </c>
      <c r="V570" s="29">
        <f t="shared" si="63"/>
        <v>2.7599999999999993</v>
      </c>
      <c r="W570" s="29" t="str">
        <f t="shared" si="64"/>
        <v>HI</v>
      </c>
    </row>
    <row r="571" spans="19:23">
      <c r="S571" s="32" t="str">
        <f t="shared" si="60"/>
        <v>568:18:2.76:LO</v>
      </c>
      <c r="T571" s="29">
        <f t="shared" si="61"/>
        <v>568</v>
      </c>
      <c r="U571" s="29">
        <f t="shared" si="62"/>
        <v>18</v>
      </c>
      <c r="V571" s="29">
        <f t="shared" si="63"/>
        <v>2.7599999999999993</v>
      </c>
      <c r="W571" s="29" t="str">
        <f t="shared" si="64"/>
        <v>LO</v>
      </c>
    </row>
    <row r="572" spans="19:23">
      <c r="S572" s="32" t="str">
        <f t="shared" si="60"/>
        <v>569:18:2.76:HS</v>
      </c>
      <c r="T572" s="29">
        <f t="shared" si="61"/>
        <v>569</v>
      </c>
      <c r="U572" s="29">
        <f t="shared" si="62"/>
        <v>18</v>
      </c>
      <c r="V572" s="29">
        <f t="shared" si="63"/>
        <v>2.7599999999999993</v>
      </c>
      <c r="W572" s="29" t="str">
        <f t="shared" si="64"/>
        <v>HS</v>
      </c>
    </row>
    <row r="573" spans="19:23">
      <c r="S573" s="32" t="str">
        <f t="shared" si="60"/>
        <v>570:18:2.74:HI</v>
      </c>
      <c r="T573" s="29">
        <f t="shared" si="61"/>
        <v>570</v>
      </c>
      <c r="U573" s="29">
        <f t="shared" si="62"/>
        <v>18</v>
      </c>
      <c r="V573" s="29">
        <f t="shared" si="63"/>
        <v>2.7399999999999993</v>
      </c>
      <c r="W573" s="29" t="str">
        <f t="shared" si="64"/>
        <v>HI</v>
      </c>
    </row>
    <row r="574" spans="19:23">
      <c r="S574" s="32" t="str">
        <f t="shared" si="60"/>
        <v>571:18:2.74:LO</v>
      </c>
      <c r="T574" s="29">
        <f t="shared" si="61"/>
        <v>571</v>
      </c>
      <c r="U574" s="29">
        <f t="shared" si="62"/>
        <v>18</v>
      </c>
      <c r="V574" s="29">
        <f t="shared" si="63"/>
        <v>2.7399999999999993</v>
      </c>
      <c r="W574" s="29" t="str">
        <f t="shared" si="64"/>
        <v>LO</v>
      </c>
    </row>
    <row r="575" spans="19:23">
      <c r="S575" s="32" t="str">
        <f t="shared" si="60"/>
        <v>572:18:2.74:HS</v>
      </c>
      <c r="T575" s="29">
        <f t="shared" si="61"/>
        <v>572</v>
      </c>
      <c r="U575" s="29">
        <f t="shared" si="62"/>
        <v>18</v>
      </c>
      <c r="V575" s="29">
        <f t="shared" si="63"/>
        <v>2.7399999999999993</v>
      </c>
      <c r="W575" s="29" t="str">
        <f t="shared" si="64"/>
        <v>HS</v>
      </c>
    </row>
    <row r="576" spans="19:23">
      <c r="S576" s="32" t="str">
        <f t="shared" si="60"/>
        <v>573:18:2.72:HI</v>
      </c>
      <c r="T576" s="29">
        <f t="shared" si="61"/>
        <v>573</v>
      </c>
      <c r="U576" s="29">
        <f t="shared" si="62"/>
        <v>18</v>
      </c>
      <c r="V576" s="29">
        <f t="shared" si="63"/>
        <v>2.7199999999999993</v>
      </c>
      <c r="W576" s="29" t="str">
        <f t="shared" si="64"/>
        <v>HI</v>
      </c>
    </row>
    <row r="577" spans="19:23">
      <c r="S577" s="32" t="str">
        <f t="shared" si="60"/>
        <v>574:18:2.72:LO</v>
      </c>
      <c r="T577" s="29">
        <f t="shared" si="61"/>
        <v>574</v>
      </c>
      <c r="U577" s="29">
        <f t="shared" si="62"/>
        <v>18</v>
      </c>
      <c r="V577" s="29">
        <f t="shared" si="63"/>
        <v>2.7199999999999993</v>
      </c>
      <c r="W577" s="29" t="str">
        <f t="shared" si="64"/>
        <v>LO</v>
      </c>
    </row>
    <row r="578" spans="19:23">
      <c r="S578" s="32" t="str">
        <f t="shared" si="60"/>
        <v>575:18:2.72:HS</v>
      </c>
      <c r="T578" s="29">
        <f t="shared" si="61"/>
        <v>575</v>
      </c>
      <c r="U578" s="29">
        <f t="shared" si="62"/>
        <v>18</v>
      </c>
      <c r="V578" s="29">
        <f t="shared" si="63"/>
        <v>2.7199999999999993</v>
      </c>
      <c r="W578" s="29" t="str">
        <f t="shared" si="64"/>
        <v>HS</v>
      </c>
    </row>
    <row r="579" spans="19:23">
      <c r="S579" s="32" t="str">
        <f t="shared" si="60"/>
        <v>576:18:2.7:HI</v>
      </c>
      <c r="T579" s="29">
        <f t="shared" si="61"/>
        <v>576</v>
      </c>
      <c r="U579" s="29">
        <f t="shared" si="62"/>
        <v>18</v>
      </c>
      <c r="V579" s="29">
        <f t="shared" si="63"/>
        <v>2.6999999999999993</v>
      </c>
      <c r="W579" s="29" t="str">
        <f t="shared" si="64"/>
        <v>HI</v>
      </c>
    </row>
    <row r="580" spans="19:23">
      <c r="S580" s="32" t="str">
        <f t="shared" si="60"/>
        <v>577:18:2.7:LO</v>
      </c>
      <c r="T580" s="29">
        <f t="shared" si="61"/>
        <v>577</v>
      </c>
      <c r="U580" s="29">
        <f t="shared" si="62"/>
        <v>18</v>
      </c>
      <c r="V580" s="29">
        <f t="shared" si="63"/>
        <v>2.6999999999999993</v>
      </c>
      <c r="W580" s="29" t="str">
        <f t="shared" si="64"/>
        <v>LO</v>
      </c>
    </row>
    <row r="581" spans="19:23">
      <c r="S581" s="32" t="str">
        <f t="shared" si="60"/>
        <v>578:18:2.7:HS</v>
      </c>
      <c r="T581" s="29">
        <f t="shared" si="61"/>
        <v>578</v>
      </c>
      <c r="U581" s="29">
        <f t="shared" si="62"/>
        <v>18</v>
      </c>
      <c r="V581" s="29">
        <f t="shared" si="63"/>
        <v>2.6999999999999993</v>
      </c>
      <c r="W581" s="29" t="str">
        <f t="shared" si="64"/>
        <v>HS</v>
      </c>
    </row>
    <row r="582" spans="19:23">
      <c r="S582" s="32" t="str">
        <f t="shared" si="60"/>
        <v>579:18:2.68:HI</v>
      </c>
      <c r="T582" s="29">
        <f t="shared" si="61"/>
        <v>579</v>
      </c>
      <c r="U582" s="29">
        <f t="shared" si="62"/>
        <v>18</v>
      </c>
      <c r="V582" s="29">
        <f t="shared" si="63"/>
        <v>2.6799999999999993</v>
      </c>
      <c r="W582" s="29" t="str">
        <f t="shared" si="64"/>
        <v>HI</v>
      </c>
    </row>
    <row r="583" spans="19:23">
      <c r="S583" s="32" t="str">
        <f t="shared" si="60"/>
        <v>580:18:2.68:LO</v>
      </c>
      <c r="T583" s="29">
        <f t="shared" si="61"/>
        <v>580</v>
      </c>
      <c r="U583" s="29">
        <f t="shared" si="62"/>
        <v>18</v>
      </c>
      <c r="V583" s="29">
        <f t="shared" si="63"/>
        <v>2.6799999999999993</v>
      </c>
      <c r="W583" s="29" t="str">
        <f t="shared" si="64"/>
        <v>LO</v>
      </c>
    </row>
    <row r="584" spans="19:23">
      <c r="S584" s="32" t="str">
        <f t="shared" si="60"/>
        <v>581:18:2.68:HS</v>
      </c>
      <c r="T584" s="29">
        <f t="shared" si="61"/>
        <v>581</v>
      </c>
      <c r="U584" s="29">
        <f t="shared" si="62"/>
        <v>18</v>
      </c>
      <c r="V584" s="29">
        <f t="shared" si="63"/>
        <v>2.6799999999999993</v>
      </c>
      <c r="W584" s="29" t="str">
        <f t="shared" si="64"/>
        <v>HS</v>
      </c>
    </row>
    <row r="585" spans="19:23">
      <c r="S585" s="32" t="str">
        <f t="shared" si="60"/>
        <v>582:18:2.66:HI</v>
      </c>
      <c r="T585" s="29">
        <f t="shared" si="61"/>
        <v>582</v>
      </c>
      <c r="U585" s="29">
        <f t="shared" si="62"/>
        <v>18</v>
      </c>
      <c r="V585" s="29">
        <f t="shared" si="63"/>
        <v>2.6599999999999993</v>
      </c>
      <c r="W585" s="29" t="str">
        <f t="shared" si="64"/>
        <v>HI</v>
      </c>
    </row>
    <row r="586" spans="19:23">
      <c r="S586" s="32" t="str">
        <f t="shared" si="60"/>
        <v>583:18:2.66:LO</v>
      </c>
      <c r="T586" s="29">
        <f t="shared" si="61"/>
        <v>583</v>
      </c>
      <c r="U586" s="29">
        <f t="shared" si="62"/>
        <v>18</v>
      </c>
      <c r="V586" s="29">
        <f t="shared" si="63"/>
        <v>2.6599999999999993</v>
      </c>
      <c r="W586" s="29" t="str">
        <f t="shared" si="64"/>
        <v>LO</v>
      </c>
    </row>
    <row r="587" spans="19:23">
      <c r="S587" s="32" t="str">
        <f t="shared" si="60"/>
        <v>584:18:2.66:HS</v>
      </c>
      <c r="T587" s="29">
        <f t="shared" si="61"/>
        <v>584</v>
      </c>
      <c r="U587" s="29">
        <f t="shared" si="62"/>
        <v>18</v>
      </c>
      <c r="V587" s="29">
        <f t="shared" si="63"/>
        <v>2.6599999999999993</v>
      </c>
      <c r="W587" s="29" t="str">
        <f t="shared" si="64"/>
        <v>HS</v>
      </c>
    </row>
    <row r="588" spans="19:23">
      <c r="S588" s="32" t="str">
        <f t="shared" si="60"/>
        <v>585:18:2.64:HI</v>
      </c>
      <c r="T588" s="29">
        <f t="shared" si="61"/>
        <v>585</v>
      </c>
      <c r="U588" s="29">
        <f t="shared" si="62"/>
        <v>18</v>
      </c>
      <c r="V588" s="29">
        <f t="shared" si="63"/>
        <v>2.6399999999999992</v>
      </c>
      <c r="W588" s="29" t="str">
        <f t="shared" si="64"/>
        <v>HI</v>
      </c>
    </row>
    <row r="589" spans="19:23">
      <c r="S589" s="32" t="str">
        <f t="shared" si="60"/>
        <v>586:18:2.64:LO</v>
      </c>
      <c r="T589" s="29">
        <f t="shared" si="61"/>
        <v>586</v>
      </c>
      <c r="U589" s="29">
        <f t="shared" si="62"/>
        <v>18</v>
      </c>
      <c r="V589" s="29">
        <f t="shared" si="63"/>
        <v>2.6399999999999992</v>
      </c>
      <c r="W589" s="29" t="str">
        <f t="shared" si="64"/>
        <v>LO</v>
      </c>
    </row>
    <row r="590" spans="19:23">
      <c r="S590" s="32" t="str">
        <f t="shared" si="60"/>
        <v>587:18:2.64:HS</v>
      </c>
      <c r="T590" s="29">
        <f t="shared" si="61"/>
        <v>587</v>
      </c>
      <c r="U590" s="29">
        <f t="shared" si="62"/>
        <v>18</v>
      </c>
      <c r="V590" s="29">
        <f t="shared" si="63"/>
        <v>2.6399999999999992</v>
      </c>
      <c r="W590" s="29" t="str">
        <f t="shared" si="64"/>
        <v>HS</v>
      </c>
    </row>
    <row r="591" spans="19:23">
      <c r="S591" s="32" t="str">
        <f t="shared" si="60"/>
        <v>588:18:2.62:HI</v>
      </c>
      <c r="T591" s="29">
        <f t="shared" si="61"/>
        <v>588</v>
      </c>
      <c r="U591" s="29">
        <f t="shared" si="62"/>
        <v>18</v>
      </c>
      <c r="V591" s="29">
        <f t="shared" si="63"/>
        <v>2.6199999999999992</v>
      </c>
      <c r="W591" s="29" t="str">
        <f t="shared" si="64"/>
        <v>HI</v>
      </c>
    </row>
    <row r="592" spans="19:23">
      <c r="S592" s="32" t="str">
        <f t="shared" si="60"/>
        <v>589:18:2.62:LO</v>
      </c>
      <c r="T592" s="29">
        <f t="shared" si="61"/>
        <v>589</v>
      </c>
      <c r="U592" s="29">
        <f t="shared" si="62"/>
        <v>18</v>
      </c>
      <c r="V592" s="29">
        <f t="shared" si="63"/>
        <v>2.6199999999999992</v>
      </c>
      <c r="W592" s="29" t="str">
        <f t="shared" si="64"/>
        <v>LO</v>
      </c>
    </row>
    <row r="593" spans="19:23">
      <c r="S593" s="32" t="str">
        <f t="shared" ref="S593:S656" si="65">T593&amp;":"&amp;U593&amp;":"&amp;V593&amp;":"&amp;W593</f>
        <v>590:18:2.62:HS</v>
      </c>
      <c r="T593" s="29">
        <f t="shared" ref="T593:T656" si="66">T592+1</f>
        <v>590</v>
      </c>
      <c r="U593" s="29">
        <f t="shared" ref="U593:U656" si="67">U592</f>
        <v>18</v>
      </c>
      <c r="V593" s="29">
        <f t="shared" si="63"/>
        <v>2.6199999999999992</v>
      </c>
      <c r="W593" s="29" t="str">
        <f t="shared" si="64"/>
        <v>HS</v>
      </c>
    </row>
    <row r="594" spans="19:23">
      <c r="S594" s="32" t="str">
        <f t="shared" si="65"/>
        <v>591:18:2.6:HI</v>
      </c>
      <c r="T594" s="29">
        <f t="shared" si="66"/>
        <v>591</v>
      </c>
      <c r="U594" s="29">
        <f t="shared" si="67"/>
        <v>18</v>
      </c>
      <c r="V594" s="29">
        <f t="shared" si="63"/>
        <v>2.5999999999999992</v>
      </c>
      <c r="W594" s="29" t="str">
        <f t="shared" si="64"/>
        <v>HI</v>
      </c>
    </row>
    <row r="595" spans="19:23">
      <c r="S595" s="32" t="str">
        <f t="shared" si="65"/>
        <v>592:18:2.6:LO</v>
      </c>
      <c r="T595" s="29">
        <f t="shared" si="66"/>
        <v>592</v>
      </c>
      <c r="U595" s="29">
        <f t="shared" si="67"/>
        <v>18</v>
      </c>
      <c r="V595" s="29">
        <f t="shared" si="63"/>
        <v>2.5999999999999992</v>
      </c>
      <c r="W595" s="29" t="str">
        <f t="shared" si="64"/>
        <v>LO</v>
      </c>
    </row>
    <row r="596" spans="19:23">
      <c r="S596" s="32" t="str">
        <f t="shared" si="65"/>
        <v>593:18:2.6:HS</v>
      </c>
      <c r="T596" s="29">
        <f t="shared" si="66"/>
        <v>593</v>
      </c>
      <c r="U596" s="29">
        <f t="shared" si="67"/>
        <v>18</v>
      </c>
      <c r="V596" s="29">
        <f t="shared" si="63"/>
        <v>2.5999999999999992</v>
      </c>
      <c r="W596" s="29" t="str">
        <f t="shared" si="64"/>
        <v>HS</v>
      </c>
    </row>
    <row r="597" spans="19:23">
      <c r="S597" s="32" t="str">
        <f t="shared" si="65"/>
        <v>594:18:2.58:HI</v>
      </c>
      <c r="T597" s="29">
        <f t="shared" si="66"/>
        <v>594</v>
      </c>
      <c r="U597" s="29">
        <f t="shared" si="67"/>
        <v>18</v>
      </c>
      <c r="V597" s="29">
        <f t="shared" si="63"/>
        <v>2.5799999999999992</v>
      </c>
      <c r="W597" s="29" t="str">
        <f t="shared" si="64"/>
        <v>HI</v>
      </c>
    </row>
    <row r="598" spans="19:23">
      <c r="S598" s="32" t="str">
        <f t="shared" si="65"/>
        <v>595:18:2.58:LO</v>
      </c>
      <c r="T598" s="29">
        <f t="shared" si="66"/>
        <v>595</v>
      </c>
      <c r="U598" s="29">
        <f t="shared" si="67"/>
        <v>18</v>
      </c>
      <c r="V598" s="29">
        <f t="shared" si="63"/>
        <v>2.5799999999999992</v>
      </c>
      <c r="W598" s="29" t="str">
        <f t="shared" si="64"/>
        <v>LO</v>
      </c>
    </row>
    <row r="599" spans="19:23">
      <c r="S599" s="32" t="str">
        <f t="shared" si="65"/>
        <v>596:18:2.58:HS</v>
      </c>
      <c r="T599" s="29">
        <f t="shared" si="66"/>
        <v>596</v>
      </c>
      <c r="U599" s="29">
        <f t="shared" si="67"/>
        <v>18</v>
      </c>
      <c r="V599" s="29">
        <f t="shared" si="63"/>
        <v>2.5799999999999992</v>
      </c>
      <c r="W599" s="29" t="str">
        <f t="shared" si="64"/>
        <v>HS</v>
      </c>
    </row>
    <row r="600" spans="19:23">
      <c r="S600" s="32" t="str">
        <f t="shared" si="65"/>
        <v>597:18:2.56:HI</v>
      </c>
      <c r="T600" s="29">
        <f t="shared" si="66"/>
        <v>597</v>
      </c>
      <c r="U600" s="29">
        <f t="shared" si="67"/>
        <v>18</v>
      </c>
      <c r="V600" s="29">
        <f t="shared" si="63"/>
        <v>2.5599999999999992</v>
      </c>
      <c r="W600" s="29" t="str">
        <f t="shared" si="64"/>
        <v>HI</v>
      </c>
    </row>
    <row r="601" spans="19:23">
      <c r="S601" s="32" t="str">
        <f t="shared" si="65"/>
        <v>598:18:2.56:LO</v>
      </c>
      <c r="T601" s="29">
        <f t="shared" si="66"/>
        <v>598</v>
      </c>
      <c r="U601" s="29">
        <f t="shared" si="67"/>
        <v>18</v>
      </c>
      <c r="V601" s="29">
        <f t="shared" si="63"/>
        <v>2.5599999999999992</v>
      </c>
      <c r="W601" s="29" t="str">
        <f t="shared" si="64"/>
        <v>LO</v>
      </c>
    </row>
    <row r="602" spans="19:23">
      <c r="S602" s="32" t="str">
        <f t="shared" si="65"/>
        <v>599:18:2.56:HS</v>
      </c>
      <c r="T602" s="29">
        <f t="shared" si="66"/>
        <v>599</v>
      </c>
      <c r="U602" s="29">
        <f t="shared" si="67"/>
        <v>18</v>
      </c>
      <c r="V602" s="29">
        <f t="shared" si="63"/>
        <v>2.5599999999999992</v>
      </c>
      <c r="W602" s="29" t="str">
        <f t="shared" si="64"/>
        <v>HS</v>
      </c>
    </row>
    <row r="603" spans="19:23">
      <c r="S603" s="32" t="str">
        <f t="shared" si="65"/>
        <v>600:18:2.54:HI</v>
      </c>
      <c r="T603" s="29">
        <f t="shared" si="66"/>
        <v>600</v>
      </c>
      <c r="U603" s="29">
        <f t="shared" si="67"/>
        <v>18</v>
      </c>
      <c r="V603" s="29">
        <f t="shared" si="63"/>
        <v>2.5399999999999991</v>
      </c>
      <c r="W603" s="29" t="str">
        <f t="shared" si="64"/>
        <v>HI</v>
      </c>
    </row>
    <row r="604" spans="19:23">
      <c r="S604" s="32" t="str">
        <f t="shared" si="65"/>
        <v>601:18:2.54:LO</v>
      </c>
      <c r="T604" s="29">
        <f t="shared" si="66"/>
        <v>601</v>
      </c>
      <c r="U604" s="29">
        <f t="shared" si="67"/>
        <v>18</v>
      </c>
      <c r="V604" s="29">
        <f t="shared" si="63"/>
        <v>2.5399999999999991</v>
      </c>
      <c r="W604" s="29" t="str">
        <f t="shared" si="64"/>
        <v>LO</v>
      </c>
    </row>
    <row r="605" spans="19:23">
      <c r="S605" s="32" t="str">
        <f t="shared" si="65"/>
        <v>602:18:2.54:HS</v>
      </c>
      <c r="T605" s="29">
        <f t="shared" si="66"/>
        <v>602</v>
      </c>
      <c r="U605" s="29">
        <f t="shared" si="67"/>
        <v>18</v>
      </c>
      <c r="V605" s="29">
        <f t="shared" si="63"/>
        <v>2.5399999999999991</v>
      </c>
      <c r="W605" s="29" t="str">
        <f t="shared" si="64"/>
        <v>HS</v>
      </c>
    </row>
    <row r="606" spans="19:23">
      <c r="S606" s="32" t="str">
        <f t="shared" si="65"/>
        <v>603:18:2.52:HI</v>
      </c>
      <c r="T606" s="29">
        <f t="shared" si="66"/>
        <v>603</v>
      </c>
      <c r="U606" s="29">
        <f t="shared" si="67"/>
        <v>18</v>
      </c>
      <c r="V606" s="29">
        <f t="shared" si="63"/>
        <v>2.5199999999999991</v>
      </c>
      <c r="W606" s="29" t="str">
        <f t="shared" si="64"/>
        <v>HI</v>
      </c>
    </row>
    <row r="607" spans="19:23">
      <c r="S607" s="32" t="str">
        <f t="shared" si="65"/>
        <v>604:18:2.52:LO</v>
      </c>
      <c r="T607" s="29">
        <f t="shared" si="66"/>
        <v>604</v>
      </c>
      <c r="U607" s="29">
        <f t="shared" si="67"/>
        <v>18</v>
      </c>
      <c r="V607" s="29">
        <f t="shared" si="63"/>
        <v>2.5199999999999991</v>
      </c>
      <c r="W607" s="29" t="str">
        <f t="shared" si="64"/>
        <v>LO</v>
      </c>
    </row>
    <row r="608" spans="19:23">
      <c r="S608" s="32" t="str">
        <f t="shared" si="65"/>
        <v>605:18:2.52:HS</v>
      </c>
      <c r="T608" s="29">
        <f t="shared" si="66"/>
        <v>605</v>
      </c>
      <c r="U608" s="29">
        <f t="shared" si="67"/>
        <v>18</v>
      </c>
      <c r="V608" s="29">
        <f t="shared" si="63"/>
        <v>2.5199999999999991</v>
      </c>
      <c r="W608" s="29" t="str">
        <f t="shared" si="64"/>
        <v>HS</v>
      </c>
    </row>
    <row r="609" spans="19:23">
      <c r="S609" s="32" t="str">
        <f t="shared" si="65"/>
        <v>606:18:2.5:HI</v>
      </c>
      <c r="T609" s="29">
        <f t="shared" si="66"/>
        <v>606</v>
      </c>
      <c r="U609" s="29">
        <f t="shared" si="67"/>
        <v>18</v>
      </c>
      <c r="V609" s="29">
        <f t="shared" si="63"/>
        <v>2.4999999999999991</v>
      </c>
      <c r="W609" s="29" t="str">
        <f t="shared" si="64"/>
        <v>HI</v>
      </c>
    </row>
    <row r="610" spans="19:23">
      <c r="S610" s="32" t="str">
        <f t="shared" si="65"/>
        <v>607:18:2.5:LO</v>
      </c>
      <c r="T610" s="29">
        <f t="shared" si="66"/>
        <v>607</v>
      </c>
      <c r="U610" s="29">
        <f t="shared" si="67"/>
        <v>18</v>
      </c>
      <c r="V610" s="29">
        <f t="shared" si="63"/>
        <v>2.4999999999999991</v>
      </c>
      <c r="W610" s="29" t="str">
        <f t="shared" si="64"/>
        <v>LO</v>
      </c>
    </row>
    <row r="611" spans="19:23">
      <c r="S611" s="32" t="str">
        <f t="shared" si="65"/>
        <v>608:18:2.5:HS</v>
      </c>
      <c r="T611" s="29">
        <f t="shared" si="66"/>
        <v>608</v>
      </c>
      <c r="U611" s="29">
        <f t="shared" si="67"/>
        <v>18</v>
      </c>
      <c r="V611" s="29">
        <f t="shared" si="63"/>
        <v>2.4999999999999991</v>
      </c>
      <c r="W611" s="29" t="str">
        <f t="shared" si="64"/>
        <v>HS</v>
      </c>
    </row>
    <row r="612" spans="19:23">
      <c r="S612" s="32" t="str">
        <f t="shared" si="65"/>
        <v>609:18:2.48:HI</v>
      </c>
      <c r="T612" s="29">
        <f t="shared" si="66"/>
        <v>609</v>
      </c>
      <c r="U612" s="29">
        <f t="shared" si="67"/>
        <v>18</v>
      </c>
      <c r="V612" s="29">
        <f t="shared" si="63"/>
        <v>2.4799999999999991</v>
      </c>
      <c r="W612" s="29" t="str">
        <f t="shared" si="64"/>
        <v>HI</v>
      </c>
    </row>
    <row r="613" spans="19:23">
      <c r="S613" s="32" t="str">
        <f t="shared" si="65"/>
        <v>610:18:2.48:LO</v>
      </c>
      <c r="T613" s="29">
        <f t="shared" si="66"/>
        <v>610</v>
      </c>
      <c r="U613" s="29">
        <f t="shared" si="67"/>
        <v>18</v>
      </c>
      <c r="V613" s="29">
        <f t="shared" si="63"/>
        <v>2.4799999999999991</v>
      </c>
      <c r="W613" s="29" t="str">
        <f t="shared" si="64"/>
        <v>LO</v>
      </c>
    </row>
    <row r="614" spans="19:23">
      <c r="S614" s="32" t="str">
        <f t="shared" si="65"/>
        <v>611:18:2.48:HS</v>
      </c>
      <c r="T614" s="29">
        <f t="shared" si="66"/>
        <v>611</v>
      </c>
      <c r="U614" s="29">
        <f t="shared" si="67"/>
        <v>18</v>
      </c>
      <c r="V614" s="29">
        <f t="shared" si="63"/>
        <v>2.4799999999999991</v>
      </c>
      <c r="W614" s="29" t="str">
        <f t="shared" si="64"/>
        <v>HS</v>
      </c>
    </row>
    <row r="615" spans="19:23">
      <c r="S615" s="32" t="str">
        <f t="shared" si="65"/>
        <v>612:18:2.46:HI</v>
      </c>
      <c r="T615" s="29">
        <f t="shared" si="66"/>
        <v>612</v>
      </c>
      <c r="U615" s="29">
        <f t="shared" si="67"/>
        <v>18</v>
      </c>
      <c r="V615" s="29">
        <f t="shared" si="63"/>
        <v>2.4599999999999991</v>
      </c>
      <c r="W615" s="29" t="str">
        <f t="shared" si="64"/>
        <v>HI</v>
      </c>
    </row>
    <row r="616" spans="19:23">
      <c r="S616" s="32" t="str">
        <f t="shared" si="65"/>
        <v>613:18:2.46:LO</v>
      </c>
      <c r="T616" s="29">
        <f t="shared" si="66"/>
        <v>613</v>
      </c>
      <c r="U616" s="29">
        <f t="shared" si="67"/>
        <v>18</v>
      </c>
      <c r="V616" s="29">
        <f t="shared" si="63"/>
        <v>2.4599999999999991</v>
      </c>
      <c r="W616" s="29" t="str">
        <f t="shared" si="64"/>
        <v>LO</v>
      </c>
    </row>
    <row r="617" spans="19:23">
      <c r="S617" s="32" t="str">
        <f t="shared" si="65"/>
        <v>614:18:2.46:HS</v>
      </c>
      <c r="T617" s="29">
        <f t="shared" si="66"/>
        <v>614</v>
      </c>
      <c r="U617" s="29">
        <f t="shared" si="67"/>
        <v>18</v>
      </c>
      <c r="V617" s="29">
        <f t="shared" si="63"/>
        <v>2.4599999999999991</v>
      </c>
      <c r="W617" s="29" t="str">
        <f t="shared" si="64"/>
        <v>HS</v>
      </c>
    </row>
    <row r="618" spans="19:23">
      <c r="S618" s="32" t="str">
        <f t="shared" si="65"/>
        <v>615:18:2.44:HI</v>
      </c>
      <c r="T618" s="29">
        <f t="shared" si="66"/>
        <v>615</v>
      </c>
      <c r="U618" s="29">
        <f t="shared" si="67"/>
        <v>18</v>
      </c>
      <c r="V618" s="29">
        <f t="shared" si="63"/>
        <v>2.4399999999999991</v>
      </c>
      <c r="W618" s="29" t="str">
        <f t="shared" si="64"/>
        <v>HI</v>
      </c>
    </row>
    <row r="619" spans="19:23">
      <c r="S619" s="32" t="str">
        <f t="shared" si="65"/>
        <v>616:18:2.44:LO</v>
      </c>
      <c r="T619" s="29">
        <f t="shared" si="66"/>
        <v>616</v>
      </c>
      <c r="U619" s="29">
        <f t="shared" si="67"/>
        <v>18</v>
      </c>
      <c r="V619" s="29">
        <f t="shared" si="63"/>
        <v>2.4399999999999991</v>
      </c>
      <c r="W619" s="29" t="str">
        <f t="shared" si="64"/>
        <v>LO</v>
      </c>
    </row>
    <row r="620" spans="19:23">
      <c r="S620" s="32" t="str">
        <f t="shared" si="65"/>
        <v>617:18:2.44:HS</v>
      </c>
      <c r="T620" s="29">
        <f t="shared" si="66"/>
        <v>617</v>
      </c>
      <c r="U620" s="29">
        <f t="shared" si="67"/>
        <v>18</v>
      </c>
      <c r="V620" s="29">
        <f t="shared" si="63"/>
        <v>2.4399999999999991</v>
      </c>
      <c r="W620" s="29" t="str">
        <f t="shared" si="64"/>
        <v>HS</v>
      </c>
    </row>
    <row r="621" spans="19:23">
      <c r="S621" s="32" t="str">
        <f t="shared" si="65"/>
        <v>618:18:2.42:HI</v>
      </c>
      <c r="T621" s="29">
        <f t="shared" si="66"/>
        <v>618</v>
      </c>
      <c r="U621" s="29">
        <f t="shared" si="67"/>
        <v>18</v>
      </c>
      <c r="V621" s="29">
        <f t="shared" si="63"/>
        <v>2.419999999999999</v>
      </c>
      <c r="W621" s="29" t="str">
        <f t="shared" si="64"/>
        <v>HI</v>
      </c>
    </row>
    <row r="622" spans="19:23">
      <c r="S622" s="32" t="str">
        <f t="shared" si="65"/>
        <v>619:18:2.42:LO</v>
      </c>
      <c r="T622" s="29">
        <f t="shared" si="66"/>
        <v>619</v>
      </c>
      <c r="U622" s="29">
        <f t="shared" si="67"/>
        <v>18</v>
      </c>
      <c r="V622" s="29">
        <f t="shared" si="63"/>
        <v>2.419999999999999</v>
      </c>
      <c r="W622" s="29" t="str">
        <f t="shared" si="64"/>
        <v>LO</v>
      </c>
    </row>
    <row r="623" spans="19:23">
      <c r="S623" s="32" t="str">
        <f t="shared" si="65"/>
        <v>620:18:2.42:HS</v>
      </c>
      <c r="T623" s="29">
        <f t="shared" si="66"/>
        <v>620</v>
      </c>
      <c r="U623" s="29">
        <f t="shared" si="67"/>
        <v>18</v>
      </c>
      <c r="V623" s="29">
        <f t="shared" si="63"/>
        <v>2.419999999999999</v>
      </c>
      <c r="W623" s="29" t="str">
        <f t="shared" si="64"/>
        <v>HS</v>
      </c>
    </row>
    <row r="624" spans="19:23">
      <c r="S624" s="32" t="str">
        <f t="shared" si="65"/>
        <v>621:18:2.4:HI</v>
      </c>
      <c r="T624" s="29">
        <f t="shared" si="66"/>
        <v>621</v>
      </c>
      <c r="U624" s="29">
        <f t="shared" si="67"/>
        <v>18</v>
      </c>
      <c r="V624" s="29">
        <f t="shared" si="63"/>
        <v>2.399999999999999</v>
      </c>
      <c r="W624" s="29" t="str">
        <f t="shared" si="64"/>
        <v>HI</v>
      </c>
    </row>
    <row r="625" spans="19:23">
      <c r="S625" s="32" t="str">
        <f t="shared" si="65"/>
        <v>622:18:2.4:LO</v>
      </c>
      <c r="T625" s="29">
        <f t="shared" si="66"/>
        <v>622</v>
      </c>
      <c r="U625" s="29">
        <f t="shared" si="67"/>
        <v>18</v>
      </c>
      <c r="V625" s="29">
        <f t="shared" si="63"/>
        <v>2.399999999999999</v>
      </c>
      <c r="W625" s="29" t="str">
        <f t="shared" si="64"/>
        <v>LO</v>
      </c>
    </row>
    <row r="626" spans="19:23">
      <c r="S626" s="32" t="str">
        <f t="shared" si="65"/>
        <v>623:18:2.4:HS</v>
      </c>
      <c r="T626" s="29">
        <f t="shared" si="66"/>
        <v>623</v>
      </c>
      <c r="U626" s="29">
        <f t="shared" si="67"/>
        <v>18</v>
      </c>
      <c r="V626" s="29">
        <f t="shared" si="63"/>
        <v>2.399999999999999</v>
      </c>
      <c r="W626" s="29" t="str">
        <f t="shared" si="64"/>
        <v>HS</v>
      </c>
    </row>
    <row r="627" spans="19:23">
      <c r="S627" s="32" t="str">
        <f t="shared" si="65"/>
        <v>624:18:2.38:HI</v>
      </c>
      <c r="T627" s="29">
        <f t="shared" si="66"/>
        <v>624</v>
      </c>
      <c r="U627" s="29">
        <f t="shared" si="67"/>
        <v>18</v>
      </c>
      <c r="V627" s="29">
        <f t="shared" si="63"/>
        <v>2.379999999999999</v>
      </c>
      <c r="W627" s="29" t="str">
        <f t="shared" si="64"/>
        <v>HI</v>
      </c>
    </row>
    <row r="628" spans="19:23">
      <c r="S628" s="32" t="str">
        <f t="shared" si="65"/>
        <v>625:18:2.38:LO</v>
      </c>
      <c r="T628" s="29">
        <f t="shared" si="66"/>
        <v>625</v>
      </c>
      <c r="U628" s="29">
        <f t="shared" si="67"/>
        <v>18</v>
      </c>
      <c r="V628" s="29">
        <f t="shared" si="63"/>
        <v>2.379999999999999</v>
      </c>
      <c r="W628" s="29" t="str">
        <f t="shared" si="64"/>
        <v>LO</v>
      </c>
    </row>
    <row r="629" spans="19:23">
      <c r="S629" s="32" t="str">
        <f t="shared" si="65"/>
        <v>626:18:2.38:HS</v>
      </c>
      <c r="T629" s="29">
        <f t="shared" si="66"/>
        <v>626</v>
      </c>
      <c r="U629" s="29">
        <f t="shared" si="67"/>
        <v>18</v>
      </c>
      <c r="V629" s="29">
        <f t="shared" si="63"/>
        <v>2.379999999999999</v>
      </c>
      <c r="W629" s="29" t="str">
        <f t="shared" si="64"/>
        <v>HS</v>
      </c>
    </row>
    <row r="630" spans="19:23">
      <c r="S630" s="32" t="str">
        <f t="shared" si="65"/>
        <v>627:18:2.36:HI</v>
      </c>
      <c r="T630" s="29">
        <f t="shared" si="66"/>
        <v>627</v>
      </c>
      <c r="U630" s="29">
        <f t="shared" si="67"/>
        <v>18</v>
      </c>
      <c r="V630" s="29">
        <f t="shared" si="63"/>
        <v>2.359999999999999</v>
      </c>
      <c r="W630" s="29" t="str">
        <f t="shared" si="64"/>
        <v>HI</v>
      </c>
    </row>
    <row r="631" spans="19:23">
      <c r="S631" s="32" t="str">
        <f t="shared" si="65"/>
        <v>628:18:2.36:LO</v>
      </c>
      <c r="T631" s="29">
        <f t="shared" si="66"/>
        <v>628</v>
      </c>
      <c r="U631" s="29">
        <f t="shared" si="67"/>
        <v>18</v>
      </c>
      <c r="V631" s="29">
        <f t="shared" si="63"/>
        <v>2.359999999999999</v>
      </c>
      <c r="W631" s="29" t="str">
        <f t="shared" si="64"/>
        <v>LO</v>
      </c>
    </row>
    <row r="632" spans="19:23">
      <c r="S632" s="32" t="str">
        <f t="shared" si="65"/>
        <v>629:18:2.36:HS</v>
      </c>
      <c r="T632" s="29">
        <f t="shared" si="66"/>
        <v>629</v>
      </c>
      <c r="U632" s="29">
        <f t="shared" si="67"/>
        <v>18</v>
      </c>
      <c r="V632" s="29">
        <f t="shared" si="63"/>
        <v>2.359999999999999</v>
      </c>
      <c r="W632" s="29" t="str">
        <f t="shared" si="64"/>
        <v>HS</v>
      </c>
    </row>
    <row r="633" spans="19:23">
      <c r="S633" s="32" t="str">
        <f t="shared" si="65"/>
        <v>630:18:2.34:HI</v>
      </c>
      <c r="T633" s="29">
        <f t="shared" si="66"/>
        <v>630</v>
      </c>
      <c r="U633" s="29">
        <f t="shared" si="67"/>
        <v>18</v>
      </c>
      <c r="V633" s="29">
        <f t="shared" ref="V633:V696" si="68">V630-0.02</f>
        <v>2.339999999999999</v>
      </c>
      <c r="W633" s="29" t="str">
        <f t="shared" ref="W633:W696" si="69">W630</f>
        <v>HI</v>
      </c>
    </row>
    <row r="634" spans="19:23">
      <c r="S634" s="32" t="str">
        <f t="shared" si="65"/>
        <v>631:18:2.34:LO</v>
      </c>
      <c r="T634" s="29">
        <f t="shared" si="66"/>
        <v>631</v>
      </c>
      <c r="U634" s="29">
        <f t="shared" si="67"/>
        <v>18</v>
      </c>
      <c r="V634" s="29">
        <f t="shared" si="68"/>
        <v>2.339999999999999</v>
      </c>
      <c r="W634" s="29" t="str">
        <f t="shared" si="69"/>
        <v>LO</v>
      </c>
    </row>
    <row r="635" spans="19:23">
      <c r="S635" s="32" t="str">
        <f t="shared" si="65"/>
        <v>632:18:2.34:HS</v>
      </c>
      <c r="T635" s="29">
        <f t="shared" si="66"/>
        <v>632</v>
      </c>
      <c r="U635" s="29">
        <f t="shared" si="67"/>
        <v>18</v>
      </c>
      <c r="V635" s="29">
        <f t="shared" si="68"/>
        <v>2.339999999999999</v>
      </c>
      <c r="W635" s="29" t="str">
        <f t="shared" si="69"/>
        <v>HS</v>
      </c>
    </row>
    <row r="636" spans="19:23">
      <c r="S636" s="32" t="str">
        <f t="shared" si="65"/>
        <v>633:18:2.32:HI</v>
      </c>
      <c r="T636" s="29">
        <f t="shared" si="66"/>
        <v>633</v>
      </c>
      <c r="U636" s="29">
        <f t="shared" si="67"/>
        <v>18</v>
      </c>
      <c r="V636" s="29">
        <f t="shared" si="68"/>
        <v>2.319999999999999</v>
      </c>
      <c r="W636" s="29" t="str">
        <f t="shared" si="69"/>
        <v>HI</v>
      </c>
    </row>
    <row r="637" spans="19:23">
      <c r="S637" s="32" t="str">
        <f t="shared" si="65"/>
        <v>634:18:2.32:LO</v>
      </c>
      <c r="T637" s="29">
        <f t="shared" si="66"/>
        <v>634</v>
      </c>
      <c r="U637" s="29">
        <f t="shared" si="67"/>
        <v>18</v>
      </c>
      <c r="V637" s="29">
        <f t="shared" si="68"/>
        <v>2.319999999999999</v>
      </c>
      <c r="W637" s="29" t="str">
        <f t="shared" si="69"/>
        <v>LO</v>
      </c>
    </row>
    <row r="638" spans="19:23">
      <c r="S638" s="32" t="str">
        <f t="shared" si="65"/>
        <v>635:18:2.32:HS</v>
      </c>
      <c r="T638" s="29">
        <f t="shared" si="66"/>
        <v>635</v>
      </c>
      <c r="U638" s="29">
        <f t="shared" si="67"/>
        <v>18</v>
      </c>
      <c r="V638" s="29">
        <f t="shared" si="68"/>
        <v>2.319999999999999</v>
      </c>
      <c r="W638" s="29" t="str">
        <f t="shared" si="69"/>
        <v>HS</v>
      </c>
    </row>
    <row r="639" spans="19:23">
      <c r="S639" s="32" t="str">
        <f t="shared" si="65"/>
        <v>636:18:2.3:HI</v>
      </c>
      <c r="T639" s="29">
        <f t="shared" si="66"/>
        <v>636</v>
      </c>
      <c r="U639" s="29">
        <f t="shared" si="67"/>
        <v>18</v>
      </c>
      <c r="V639" s="29">
        <f t="shared" si="68"/>
        <v>2.2999999999999989</v>
      </c>
      <c r="W639" s="29" t="str">
        <f t="shared" si="69"/>
        <v>HI</v>
      </c>
    </row>
    <row r="640" spans="19:23">
      <c r="S640" s="32" t="str">
        <f t="shared" si="65"/>
        <v>637:18:2.3:LO</v>
      </c>
      <c r="T640" s="29">
        <f t="shared" si="66"/>
        <v>637</v>
      </c>
      <c r="U640" s="29">
        <f t="shared" si="67"/>
        <v>18</v>
      </c>
      <c r="V640" s="29">
        <f t="shared" si="68"/>
        <v>2.2999999999999989</v>
      </c>
      <c r="W640" s="29" t="str">
        <f t="shared" si="69"/>
        <v>LO</v>
      </c>
    </row>
    <row r="641" spans="19:23">
      <c r="S641" s="32" t="str">
        <f t="shared" si="65"/>
        <v>638:18:2.3:HS</v>
      </c>
      <c r="T641" s="29">
        <f t="shared" si="66"/>
        <v>638</v>
      </c>
      <c r="U641" s="29">
        <f t="shared" si="67"/>
        <v>18</v>
      </c>
      <c r="V641" s="29">
        <f t="shared" si="68"/>
        <v>2.2999999999999989</v>
      </c>
      <c r="W641" s="29" t="str">
        <f t="shared" si="69"/>
        <v>HS</v>
      </c>
    </row>
    <row r="642" spans="19:23">
      <c r="S642" s="32" t="str">
        <f t="shared" si="65"/>
        <v>639:18:2.28:HI</v>
      </c>
      <c r="T642" s="29">
        <f t="shared" si="66"/>
        <v>639</v>
      </c>
      <c r="U642" s="29">
        <f t="shared" si="67"/>
        <v>18</v>
      </c>
      <c r="V642" s="29">
        <f t="shared" si="68"/>
        <v>2.2799999999999989</v>
      </c>
      <c r="W642" s="29" t="str">
        <f t="shared" si="69"/>
        <v>HI</v>
      </c>
    </row>
    <row r="643" spans="19:23">
      <c r="S643" s="32" t="str">
        <f t="shared" si="65"/>
        <v>640:18:2.28:LO</v>
      </c>
      <c r="T643" s="29">
        <f t="shared" si="66"/>
        <v>640</v>
      </c>
      <c r="U643" s="29">
        <f t="shared" si="67"/>
        <v>18</v>
      </c>
      <c r="V643" s="29">
        <f t="shared" si="68"/>
        <v>2.2799999999999989</v>
      </c>
      <c r="W643" s="29" t="str">
        <f t="shared" si="69"/>
        <v>LO</v>
      </c>
    </row>
    <row r="644" spans="19:23">
      <c r="S644" s="32" t="str">
        <f t="shared" si="65"/>
        <v>641:18:2.28:HS</v>
      </c>
      <c r="T644" s="29">
        <f t="shared" si="66"/>
        <v>641</v>
      </c>
      <c r="U644" s="29">
        <f t="shared" si="67"/>
        <v>18</v>
      </c>
      <c r="V644" s="29">
        <f t="shared" si="68"/>
        <v>2.2799999999999989</v>
      </c>
      <c r="W644" s="29" t="str">
        <f t="shared" si="69"/>
        <v>HS</v>
      </c>
    </row>
    <row r="645" spans="19:23">
      <c r="S645" s="32" t="str">
        <f t="shared" si="65"/>
        <v>642:18:2.26:HI</v>
      </c>
      <c r="T645" s="29">
        <f t="shared" si="66"/>
        <v>642</v>
      </c>
      <c r="U645" s="29">
        <f t="shared" si="67"/>
        <v>18</v>
      </c>
      <c r="V645" s="29">
        <f t="shared" si="68"/>
        <v>2.2599999999999989</v>
      </c>
      <c r="W645" s="29" t="str">
        <f t="shared" si="69"/>
        <v>HI</v>
      </c>
    </row>
    <row r="646" spans="19:23">
      <c r="S646" s="32" t="str">
        <f t="shared" si="65"/>
        <v>643:18:2.26:LO</v>
      </c>
      <c r="T646" s="29">
        <f t="shared" si="66"/>
        <v>643</v>
      </c>
      <c r="U646" s="29">
        <f t="shared" si="67"/>
        <v>18</v>
      </c>
      <c r="V646" s="29">
        <f t="shared" si="68"/>
        <v>2.2599999999999989</v>
      </c>
      <c r="W646" s="29" t="str">
        <f t="shared" si="69"/>
        <v>LO</v>
      </c>
    </row>
    <row r="647" spans="19:23">
      <c r="S647" s="32" t="str">
        <f t="shared" si="65"/>
        <v>644:18:2.26:HS</v>
      </c>
      <c r="T647" s="29">
        <f t="shared" si="66"/>
        <v>644</v>
      </c>
      <c r="U647" s="29">
        <f t="shared" si="67"/>
        <v>18</v>
      </c>
      <c r="V647" s="29">
        <f t="shared" si="68"/>
        <v>2.2599999999999989</v>
      </c>
      <c r="W647" s="29" t="str">
        <f t="shared" si="69"/>
        <v>HS</v>
      </c>
    </row>
    <row r="648" spans="19:23">
      <c r="S648" s="32" t="str">
        <f t="shared" si="65"/>
        <v>645:18:2.24:HI</v>
      </c>
      <c r="T648" s="29">
        <f t="shared" si="66"/>
        <v>645</v>
      </c>
      <c r="U648" s="29">
        <f t="shared" si="67"/>
        <v>18</v>
      </c>
      <c r="V648" s="29">
        <f t="shared" si="68"/>
        <v>2.2399999999999989</v>
      </c>
      <c r="W648" s="29" t="str">
        <f t="shared" si="69"/>
        <v>HI</v>
      </c>
    </row>
    <row r="649" spans="19:23">
      <c r="S649" s="32" t="str">
        <f t="shared" si="65"/>
        <v>646:18:2.24:LO</v>
      </c>
      <c r="T649" s="29">
        <f t="shared" si="66"/>
        <v>646</v>
      </c>
      <c r="U649" s="29">
        <f t="shared" si="67"/>
        <v>18</v>
      </c>
      <c r="V649" s="29">
        <f t="shared" si="68"/>
        <v>2.2399999999999989</v>
      </c>
      <c r="W649" s="29" t="str">
        <f t="shared" si="69"/>
        <v>LO</v>
      </c>
    </row>
    <row r="650" spans="19:23">
      <c r="S650" s="32" t="str">
        <f t="shared" si="65"/>
        <v>647:18:2.24:HS</v>
      </c>
      <c r="T650" s="29">
        <f t="shared" si="66"/>
        <v>647</v>
      </c>
      <c r="U650" s="29">
        <f t="shared" si="67"/>
        <v>18</v>
      </c>
      <c r="V650" s="29">
        <f t="shared" si="68"/>
        <v>2.2399999999999989</v>
      </c>
      <c r="W650" s="29" t="str">
        <f t="shared" si="69"/>
        <v>HS</v>
      </c>
    </row>
    <row r="651" spans="19:23">
      <c r="S651" s="32" t="str">
        <f t="shared" si="65"/>
        <v>648:18:2.22:HI</v>
      </c>
      <c r="T651" s="29">
        <f t="shared" si="66"/>
        <v>648</v>
      </c>
      <c r="U651" s="29">
        <f t="shared" si="67"/>
        <v>18</v>
      </c>
      <c r="V651" s="29">
        <f t="shared" si="68"/>
        <v>2.2199999999999989</v>
      </c>
      <c r="W651" s="29" t="str">
        <f t="shared" si="69"/>
        <v>HI</v>
      </c>
    </row>
    <row r="652" spans="19:23">
      <c r="S652" s="32" t="str">
        <f t="shared" si="65"/>
        <v>649:18:2.22:LO</v>
      </c>
      <c r="T652" s="29">
        <f t="shared" si="66"/>
        <v>649</v>
      </c>
      <c r="U652" s="29">
        <f t="shared" si="67"/>
        <v>18</v>
      </c>
      <c r="V652" s="29">
        <f t="shared" si="68"/>
        <v>2.2199999999999989</v>
      </c>
      <c r="W652" s="29" t="str">
        <f t="shared" si="69"/>
        <v>LO</v>
      </c>
    </row>
    <row r="653" spans="19:23">
      <c r="S653" s="32" t="str">
        <f t="shared" si="65"/>
        <v>650:18:2.22:HS</v>
      </c>
      <c r="T653" s="29">
        <f t="shared" si="66"/>
        <v>650</v>
      </c>
      <c r="U653" s="29">
        <f t="shared" si="67"/>
        <v>18</v>
      </c>
      <c r="V653" s="29">
        <f t="shared" si="68"/>
        <v>2.2199999999999989</v>
      </c>
      <c r="W653" s="29" t="str">
        <f t="shared" si="69"/>
        <v>HS</v>
      </c>
    </row>
    <row r="654" spans="19:23">
      <c r="S654" s="32" t="str">
        <f t="shared" si="65"/>
        <v>651:18:2.2:HI</v>
      </c>
      <c r="T654" s="29">
        <f t="shared" si="66"/>
        <v>651</v>
      </c>
      <c r="U654" s="29">
        <f t="shared" si="67"/>
        <v>18</v>
      </c>
      <c r="V654" s="29">
        <f t="shared" si="68"/>
        <v>2.1999999999999988</v>
      </c>
      <c r="W654" s="29" t="str">
        <f t="shared" si="69"/>
        <v>HI</v>
      </c>
    </row>
    <row r="655" spans="19:23">
      <c r="S655" s="32" t="str">
        <f t="shared" si="65"/>
        <v>652:18:2.2:LO</v>
      </c>
      <c r="T655" s="29">
        <f t="shared" si="66"/>
        <v>652</v>
      </c>
      <c r="U655" s="29">
        <f t="shared" si="67"/>
        <v>18</v>
      </c>
      <c r="V655" s="29">
        <f t="shared" si="68"/>
        <v>2.1999999999999988</v>
      </c>
      <c r="W655" s="29" t="str">
        <f t="shared" si="69"/>
        <v>LO</v>
      </c>
    </row>
    <row r="656" spans="19:23">
      <c r="S656" s="32" t="str">
        <f t="shared" si="65"/>
        <v>653:18:2.2:HS</v>
      </c>
      <c r="T656" s="29">
        <f t="shared" si="66"/>
        <v>653</v>
      </c>
      <c r="U656" s="29">
        <f t="shared" si="67"/>
        <v>18</v>
      </c>
      <c r="V656" s="29">
        <f t="shared" si="68"/>
        <v>2.1999999999999988</v>
      </c>
      <c r="W656" s="29" t="str">
        <f t="shared" si="69"/>
        <v>HS</v>
      </c>
    </row>
    <row r="657" spans="19:23">
      <c r="S657" s="32" t="str">
        <f t="shared" ref="S657:S720" si="70">T657&amp;":"&amp;U657&amp;":"&amp;V657&amp;":"&amp;W657</f>
        <v>654:18:2.18:HI</v>
      </c>
      <c r="T657" s="29">
        <f t="shared" ref="T657:T720" si="71">T656+1</f>
        <v>654</v>
      </c>
      <c r="U657" s="29">
        <f t="shared" ref="U657:U720" si="72">U656</f>
        <v>18</v>
      </c>
      <c r="V657" s="29">
        <f t="shared" si="68"/>
        <v>2.1799999999999988</v>
      </c>
      <c r="W657" s="29" t="str">
        <f t="shared" si="69"/>
        <v>HI</v>
      </c>
    </row>
    <row r="658" spans="19:23">
      <c r="S658" s="32" t="str">
        <f t="shared" si="70"/>
        <v>655:18:2.18:LO</v>
      </c>
      <c r="T658" s="29">
        <f t="shared" si="71"/>
        <v>655</v>
      </c>
      <c r="U658" s="29">
        <f t="shared" si="72"/>
        <v>18</v>
      </c>
      <c r="V658" s="29">
        <f t="shared" si="68"/>
        <v>2.1799999999999988</v>
      </c>
      <c r="W658" s="29" t="str">
        <f t="shared" si="69"/>
        <v>LO</v>
      </c>
    </row>
    <row r="659" spans="19:23">
      <c r="S659" s="32" t="str">
        <f t="shared" si="70"/>
        <v>656:18:2.18:HS</v>
      </c>
      <c r="T659" s="29">
        <f t="shared" si="71"/>
        <v>656</v>
      </c>
      <c r="U659" s="29">
        <f t="shared" si="72"/>
        <v>18</v>
      </c>
      <c r="V659" s="29">
        <f t="shared" si="68"/>
        <v>2.1799999999999988</v>
      </c>
      <c r="W659" s="29" t="str">
        <f t="shared" si="69"/>
        <v>HS</v>
      </c>
    </row>
    <row r="660" spans="19:23">
      <c r="S660" s="32" t="str">
        <f t="shared" si="70"/>
        <v>657:18:2.16:HI</v>
      </c>
      <c r="T660" s="29">
        <f t="shared" si="71"/>
        <v>657</v>
      </c>
      <c r="U660" s="29">
        <f t="shared" si="72"/>
        <v>18</v>
      </c>
      <c r="V660" s="29">
        <f t="shared" si="68"/>
        <v>2.1599999999999988</v>
      </c>
      <c r="W660" s="29" t="str">
        <f t="shared" si="69"/>
        <v>HI</v>
      </c>
    </row>
    <row r="661" spans="19:23">
      <c r="S661" s="32" t="str">
        <f t="shared" si="70"/>
        <v>658:18:2.16:LO</v>
      </c>
      <c r="T661" s="29">
        <f t="shared" si="71"/>
        <v>658</v>
      </c>
      <c r="U661" s="29">
        <f t="shared" si="72"/>
        <v>18</v>
      </c>
      <c r="V661" s="29">
        <f t="shared" si="68"/>
        <v>2.1599999999999988</v>
      </c>
      <c r="W661" s="29" t="str">
        <f t="shared" si="69"/>
        <v>LO</v>
      </c>
    </row>
    <row r="662" spans="19:23">
      <c r="S662" s="32" t="str">
        <f t="shared" si="70"/>
        <v>659:18:2.16:HS</v>
      </c>
      <c r="T662" s="29">
        <f t="shared" si="71"/>
        <v>659</v>
      </c>
      <c r="U662" s="29">
        <f t="shared" si="72"/>
        <v>18</v>
      </c>
      <c r="V662" s="29">
        <f t="shared" si="68"/>
        <v>2.1599999999999988</v>
      </c>
      <c r="W662" s="29" t="str">
        <f t="shared" si="69"/>
        <v>HS</v>
      </c>
    </row>
    <row r="663" spans="19:23">
      <c r="S663" s="32" t="str">
        <f t="shared" si="70"/>
        <v>660:18:2.14:HI</v>
      </c>
      <c r="T663" s="29">
        <f t="shared" si="71"/>
        <v>660</v>
      </c>
      <c r="U663" s="29">
        <f t="shared" si="72"/>
        <v>18</v>
      </c>
      <c r="V663" s="29">
        <f t="shared" si="68"/>
        <v>2.1399999999999988</v>
      </c>
      <c r="W663" s="29" t="str">
        <f t="shared" si="69"/>
        <v>HI</v>
      </c>
    </row>
    <row r="664" spans="19:23">
      <c r="S664" s="32" t="str">
        <f t="shared" si="70"/>
        <v>661:18:2.14:LO</v>
      </c>
      <c r="T664" s="29">
        <f t="shared" si="71"/>
        <v>661</v>
      </c>
      <c r="U664" s="29">
        <f t="shared" si="72"/>
        <v>18</v>
      </c>
      <c r="V664" s="29">
        <f t="shared" si="68"/>
        <v>2.1399999999999988</v>
      </c>
      <c r="W664" s="29" t="str">
        <f t="shared" si="69"/>
        <v>LO</v>
      </c>
    </row>
    <row r="665" spans="19:23">
      <c r="S665" s="32" t="str">
        <f t="shared" si="70"/>
        <v>662:18:2.14:HS</v>
      </c>
      <c r="T665" s="29">
        <f t="shared" si="71"/>
        <v>662</v>
      </c>
      <c r="U665" s="29">
        <f t="shared" si="72"/>
        <v>18</v>
      </c>
      <c r="V665" s="29">
        <f t="shared" si="68"/>
        <v>2.1399999999999988</v>
      </c>
      <c r="W665" s="29" t="str">
        <f t="shared" si="69"/>
        <v>HS</v>
      </c>
    </row>
    <row r="666" spans="19:23">
      <c r="S666" s="32" t="str">
        <f t="shared" si="70"/>
        <v>663:18:2.12:HI</v>
      </c>
      <c r="T666" s="29">
        <f t="shared" si="71"/>
        <v>663</v>
      </c>
      <c r="U666" s="29">
        <f t="shared" si="72"/>
        <v>18</v>
      </c>
      <c r="V666" s="29">
        <f t="shared" si="68"/>
        <v>2.1199999999999988</v>
      </c>
      <c r="W666" s="29" t="str">
        <f t="shared" si="69"/>
        <v>HI</v>
      </c>
    </row>
    <row r="667" spans="19:23">
      <c r="S667" s="32" t="str">
        <f t="shared" si="70"/>
        <v>664:18:2.12:LO</v>
      </c>
      <c r="T667" s="29">
        <f t="shared" si="71"/>
        <v>664</v>
      </c>
      <c r="U667" s="29">
        <f t="shared" si="72"/>
        <v>18</v>
      </c>
      <c r="V667" s="29">
        <f t="shared" si="68"/>
        <v>2.1199999999999988</v>
      </c>
      <c r="W667" s="29" t="str">
        <f t="shared" si="69"/>
        <v>LO</v>
      </c>
    </row>
    <row r="668" spans="19:23">
      <c r="S668" s="32" t="str">
        <f t="shared" si="70"/>
        <v>665:18:2.12:HS</v>
      </c>
      <c r="T668" s="29">
        <f t="shared" si="71"/>
        <v>665</v>
      </c>
      <c r="U668" s="29">
        <f t="shared" si="72"/>
        <v>18</v>
      </c>
      <c r="V668" s="29">
        <f t="shared" si="68"/>
        <v>2.1199999999999988</v>
      </c>
      <c r="W668" s="29" t="str">
        <f t="shared" si="69"/>
        <v>HS</v>
      </c>
    </row>
    <row r="669" spans="19:23">
      <c r="S669" s="32" t="str">
        <f t="shared" si="70"/>
        <v>666:18:2.1:HI</v>
      </c>
      <c r="T669" s="29">
        <f t="shared" si="71"/>
        <v>666</v>
      </c>
      <c r="U669" s="29">
        <f t="shared" si="72"/>
        <v>18</v>
      </c>
      <c r="V669" s="29">
        <f t="shared" si="68"/>
        <v>2.0999999999999988</v>
      </c>
      <c r="W669" s="29" t="str">
        <f t="shared" si="69"/>
        <v>HI</v>
      </c>
    </row>
    <row r="670" spans="19:23">
      <c r="S670" s="32" t="str">
        <f t="shared" si="70"/>
        <v>667:18:2.1:LO</v>
      </c>
      <c r="T670" s="29">
        <f t="shared" si="71"/>
        <v>667</v>
      </c>
      <c r="U670" s="29">
        <f t="shared" si="72"/>
        <v>18</v>
      </c>
      <c r="V670" s="29">
        <f t="shared" si="68"/>
        <v>2.0999999999999988</v>
      </c>
      <c r="W670" s="29" t="str">
        <f t="shared" si="69"/>
        <v>LO</v>
      </c>
    </row>
    <row r="671" spans="19:23">
      <c r="S671" s="32" t="str">
        <f t="shared" si="70"/>
        <v>668:18:2.1:HS</v>
      </c>
      <c r="T671" s="29">
        <f t="shared" si="71"/>
        <v>668</v>
      </c>
      <c r="U671" s="29">
        <f t="shared" si="72"/>
        <v>18</v>
      </c>
      <c r="V671" s="29">
        <f t="shared" si="68"/>
        <v>2.0999999999999988</v>
      </c>
      <c r="W671" s="29" t="str">
        <f t="shared" si="69"/>
        <v>HS</v>
      </c>
    </row>
    <row r="672" spans="19:23">
      <c r="S672" s="32" t="str">
        <f t="shared" si="70"/>
        <v>669:18:2.08:HI</v>
      </c>
      <c r="T672" s="29">
        <f t="shared" si="71"/>
        <v>669</v>
      </c>
      <c r="U672" s="29">
        <f t="shared" si="72"/>
        <v>18</v>
      </c>
      <c r="V672" s="29">
        <f t="shared" si="68"/>
        <v>2.0799999999999987</v>
      </c>
      <c r="W672" s="29" t="str">
        <f t="shared" si="69"/>
        <v>HI</v>
      </c>
    </row>
    <row r="673" spans="19:23">
      <c r="S673" s="32" t="str">
        <f t="shared" si="70"/>
        <v>670:18:2.08:LO</v>
      </c>
      <c r="T673" s="29">
        <f t="shared" si="71"/>
        <v>670</v>
      </c>
      <c r="U673" s="29">
        <f t="shared" si="72"/>
        <v>18</v>
      </c>
      <c r="V673" s="29">
        <f t="shared" si="68"/>
        <v>2.0799999999999987</v>
      </c>
      <c r="W673" s="29" t="str">
        <f t="shared" si="69"/>
        <v>LO</v>
      </c>
    </row>
    <row r="674" spans="19:23">
      <c r="S674" s="32" t="str">
        <f t="shared" si="70"/>
        <v>671:18:2.08:HS</v>
      </c>
      <c r="T674" s="29">
        <f t="shared" si="71"/>
        <v>671</v>
      </c>
      <c r="U674" s="29">
        <f t="shared" si="72"/>
        <v>18</v>
      </c>
      <c r="V674" s="29">
        <f t="shared" si="68"/>
        <v>2.0799999999999987</v>
      </c>
      <c r="W674" s="29" t="str">
        <f t="shared" si="69"/>
        <v>HS</v>
      </c>
    </row>
    <row r="675" spans="19:23">
      <c r="S675" s="32" t="str">
        <f t="shared" si="70"/>
        <v>672:18:2.06:HI</v>
      </c>
      <c r="T675" s="29">
        <f t="shared" si="71"/>
        <v>672</v>
      </c>
      <c r="U675" s="29">
        <f t="shared" si="72"/>
        <v>18</v>
      </c>
      <c r="V675" s="29">
        <f t="shared" si="68"/>
        <v>2.0599999999999987</v>
      </c>
      <c r="W675" s="29" t="str">
        <f t="shared" si="69"/>
        <v>HI</v>
      </c>
    </row>
    <row r="676" spans="19:23">
      <c r="S676" s="32" t="str">
        <f t="shared" si="70"/>
        <v>673:18:2.06:LO</v>
      </c>
      <c r="T676" s="29">
        <f t="shared" si="71"/>
        <v>673</v>
      </c>
      <c r="U676" s="29">
        <f t="shared" si="72"/>
        <v>18</v>
      </c>
      <c r="V676" s="29">
        <f t="shared" si="68"/>
        <v>2.0599999999999987</v>
      </c>
      <c r="W676" s="29" t="str">
        <f t="shared" si="69"/>
        <v>LO</v>
      </c>
    </row>
    <row r="677" spans="19:23">
      <c r="S677" s="32" t="str">
        <f t="shared" si="70"/>
        <v>674:18:2.06:HS</v>
      </c>
      <c r="T677" s="29">
        <f t="shared" si="71"/>
        <v>674</v>
      </c>
      <c r="U677" s="29">
        <f t="shared" si="72"/>
        <v>18</v>
      </c>
      <c r="V677" s="29">
        <f t="shared" si="68"/>
        <v>2.0599999999999987</v>
      </c>
      <c r="W677" s="29" t="str">
        <f t="shared" si="69"/>
        <v>HS</v>
      </c>
    </row>
    <row r="678" spans="19:23">
      <c r="S678" s="32" t="str">
        <f t="shared" si="70"/>
        <v>675:18:2.04:HI</v>
      </c>
      <c r="T678" s="29">
        <f t="shared" si="71"/>
        <v>675</v>
      </c>
      <c r="U678" s="29">
        <f t="shared" si="72"/>
        <v>18</v>
      </c>
      <c r="V678" s="29">
        <f t="shared" si="68"/>
        <v>2.0399999999999987</v>
      </c>
      <c r="W678" s="29" t="str">
        <f t="shared" si="69"/>
        <v>HI</v>
      </c>
    </row>
    <row r="679" spans="19:23">
      <c r="S679" s="32" t="str">
        <f t="shared" si="70"/>
        <v>676:18:2.04:LO</v>
      </c>
      <c r="T679" s="29">
        <f t="shared" si="71"/>
        <v>676</v>
      </c>
      <c r="U679" s="29">
        <f t="shared" si="72"/>
        <v>18</v>
      </c>
      <c r="V679" s="29">
        <f t="shared" si="68"/>
        <v>2.0399999999999987</v>
      </c>
      <c r="W679" s="29" t="str">
        <f t="shared" si="69"/>
        <v>LO</v>
      </c>
    </row>
    <row r="680" spans="19:23">
      <c r="S680" s="32" t="str">
        <f t="shared" si="70"/>
        <v>677:18:2.04:HS</v>
      </c>
      <c r="T680" s="29">
        <f t="shared" si="71"/>
        <v>677</v>
      </c>
      <c r="U680" s="29">
        <f t="shared" si="72"/>
        <v>18</v>
      </c>
      <c r="V680" s="29">
        <f t="shared" si="68"/>
        <v>2.0399999999999987</v>
      </c>
      <c r="W680" s="29" t="str">
        <f t="shared" si="69"/>
        <v>HS</v>
      </c>
    </row>
    <row r="681" spans="19:23">
      <c r="S681" s="32" t="str">
        <f t="shared" si="70"/>
        <v>678:18:2.02:HI</v>
      </c>
      <c r="T681" s="29">
        <f t="shared" si="71"/>
        <v>678</v>
      </c>
      <c r="U681" s="29">
        <f t="shared" si="72"/>
        <v>18</v>
      </c>
      <c r="V681" s="29">
        <f t="shared" si="68"/>
        <v>2.0199999999999987</v>
      </c>
      <c r="W681" s="29" t="str">
        <f t="shared" si="69"/>
        <v>HI</v>
      </c>
    </row>
    <row r="682" spans="19:23">
      <c r="S682" s="32" t="str">
        <f t="shared" si="70"/>
        <v>679:18:2.02:LO</v>
      </c>
      <c r="T682" s="29">
        <f t="shared" si="71"/>
        <v>679</v>
      </c>
      <c r="U682" s="29">
        <f t="shared" si="72"/>
        <v>18</v>
      </c>
      <c r="V682" s="29">
        <f t="shared" si="68"/>
        <v>2.0199999999999987</v>
      </c>
      <c r="W682" s="29" t="str">
        <f t="shared" si="69"/>
        <v>LO</v>
      </c>
    </row>
    <row r="683" spans="19:23">
      <c r="S683" s="32" t="str">
        <f t="shared" si="70"/>
        <v>680:18:2.02:HS</v>
      </c>
      <c r="T683" s="29">
        <f t="shared" si="71"/>
        <v>680</v>
      </c>
      <c r="U683" s="29">
        <f t="shared" si="72"/>
        <v>18</v>
      </c>
      <c r="V683" s="29">
        <f t="shared" si="68"/>
        <v>2.0199999999999987</v>
      </c>
      <c r="W683" s="29" t="str">
        <f t="shared" si="69"/>
        <v>HS</v>
      </c>
    </row>
    <row r="684" spans="19:23">
      <c r="S684" s="32" t="str">
        <f t="shared" si="70"/>
        <v>681:18:2:HI</v>
      </c>
      <c r="T684" s="29">
        <f t="shared" si="71"/>
        <v>681</v>
      </c>
      <c r="U684" s="29">
        <f t="shared" si="72"/>
        <v>18</v>
      </c>
      <c r="V684" s="29">
        <f t="shared" si="68"/>
        <v>1.9999999999999987</v>
      </c>
      <c r="W684" s="29" t="str">
        <f t="shared" si="69"/>
        <v>HI</v>
      </c>
    </row>
    <row r="685" spans="19:23">
      <c r="S685" s="32" t="str">
        <f t="shared" si="70"/>
        <v>682:18:2:LO</v>
      </c>
      <c r="T685" s="29">
        <f t="shared" si="71"/>
        <v>682</v>
      </c>
      <c r="U685" s="29">
        <f t="shared" si="72"/>
        <v>18</v>
      </c>
      <c r="V685" s="29">
        <f t="shared" si="68"/>
        <v>1.9999999999999987</v>
      </c>
      <c r="W685" s="29" t="str">
        <f t="shared" si="69"/>
        <v>LO</v>
      </c>
    </row>
    <row r="686" spans="19:23">
      <c r="S686" s="32" t="str">
        <f t="shared" si="70"/>
        <v>683:18:2:HS</v>
      </c>
      <c r="T686" s="29">
        <f t="shared" si="71"/>
        <v>683</v>
      </c>
      <c r="U686" s="29">
        <f t="shared" si="72"/>
        <v>18</v>
      </c>
      <c r="V686" s="29">
        <f t="shared" si="68"/>
        <v>1.9999999999999987</v>
      </c>
      <c r="W686" s="29" t="str">
        <f t="shared" si="69"/>
        <v>HS</v>
      </c>
    </row>
    <row r="687" spans="19:23">
      <c r="S687" s="32" t="str">
        <f t="shared" si="70"/>
        <v>684:18:1.98:HI</v>
      </c>
      <c r="T687" s="29">
        <f t="shared" si="71"/>
        <v>684</v>
      </c>
      <c r="U687" s="29">
        <f t="shared" si="72"/>
        <v>18</v>
      </c>
      <c r="V687" s="29">
        <f t="shared" si="68"/>
        <v>1.9799999999999986</v>
      </c>
      <c r="W687" s="29" t="str">
        <f t="shared" si="69"/>
        <v>HI</v>
      </c>
    </row>
    <row r="688" spans="19:23">
      <c r="S688" s="32" t="str">
        <f t="shared" si="70"/>
        <v>685:18:1.98:LO</v>
      </c>
      <c r="T688" s="29">
        <f t="shared" si="71"/>
        <v>685</v>
      </c>
      <c r="U688" s="29">
        <f t="shared" si="72"/>
        <v>18</v>
      </c>
      <c r="V688" s="29">
        <f t="shared" si="68"/>
        <v>1.9799999999999986</v>
      </c>
      <c r="W688" s="29" t="str">
        <f t="shared" si="69"/>
        <v>LO</v>
      </c>
    </row>
    <row r="689" spans="19:23">
      <c r="S689" s="32" t="str">
        <f t="shared" si="70"/>
        <v>686:18:1.98:HS</v>
      </c>
      <c r="T689" s="29">
        <f t="shared" si="71"/>
        <v>686</v>
      </c>
      <c r="U689" s="29">
        <f t="shared" si="72"/>
        <v>18</v>
      </c>
      <c r="V689" s="29">
        <f t="shared" si="68"/>
        <v>1.9799999999999986</v>
      </c>
      <c r="W689" s="29" t="str">
        <f t="shared" si="69"/>
        <v>HS</v>
      </c>
    </row>
    <row r="690" spans="19:23">
      <c r="S690" s="32" t="str">
        <f t="shared" si="70"/>
        <v>687:18:1.96:HI</v>
      </c>
      <c r="T690" s="29">
        <f t="shared" si="71"/>
        <v>687</v>
      </c>
      <c r="U690" s="29">
        <f t="shared" si="72"/>
        <v>18</v>
      </c>
      <c r="V690" s="29">
        <f t="shared" si="68"/>
        <v>1.9599999999999986</v>
      </c>
      <c r="W690" s="29" t="str">
        <f t="shared" si="69"/>
        <v>HI</v>
      </c>
    </row>
    <row r="691" spans="19:23">
      <c r="S691" s="32" t="str">
        <f t="shared" si="70"/>
        <v>688:18:1.96:LO</v>
      </c>
      <c r="T691" s="29">
        <f t="shared" si="71"/>
        <v>688</v>
      </c>
      <c r="U691" s="29">
        <f t="shared" si="72"/>
        <v>18</v>
      </c>
      <c r="V691" s="29">
        <f t="shared" si="68"/>
        <v>1.9599999999999986</v>
      </c>
      <c r="W691" s="29" t="str">
        <f t="shared" si="69"/>
        <v>LO</v>
      </c>
    </row>
    <row r="692" spans="19:23">
      <c r="S692" s="32" t="str">
        <f t="shared" si="70"/>
        <v>689:18:1.96:HS</v>
      </c>
      <c r="T692" s="29">
        <f t="shared" si="71"/>
        <v>689</v>
      </c>
      <c r="U692" s="29">
        <f t="shared" si="72"/>
        <v>18</v>
      </c>
      <c r="V692" s="29">
        <f t="shared" si="68"/>
        <v>1.9599999999999986</v>
      </c>
      <c r="W692" s="29" t="str">
        <f t="shared" si="69"/>
        <v>HS</v>
      </c>
    </row>
    <row r="693" spans="19:23">
      <c r="S693" s="32" t="str">
        <f t="shared" si="70"/>
        <v>690:18:1.94:HI</v>
      </c>
      <c r="T693" s="29">
        <f t="shared" si="71"/>
        <v>690</v>
      </c>
      <c r="U693" s="29">
        <f t="shared" si="72"/>
        <v>18</v>
      </c>
      <c r="V693" s="29">
        <f t="shared" si="68"/>
        <v>1.9399999999999986</v>
      </c>
      <c r="W693" s="29" t="str">
        <f t="shared" si="69"/>
        <v>HI</v>
      </c>
    </row>
    <row r="694" spans="19:23">
      <c r="S694" s="32" t="str">
        <f t="shared" si="70"/>
        <v>691:18:1.94:LO</v>
      </c>
      <c r="T694" s="29">
        <f t="shared" si="71"/>
        <v>691</v>
      </c>
      <c r="U694" s="29">
        <f t="shared" si="72"/>
        <v>18</v>
      </c>
      <c r="V694" s="29">
        <f t="shared" si="68"/>
        <v>1.9399999999999986</v>
      </c>
      <c r="W694" s="29" t="str">
        <f t="shared" si="69"/>
        <v>LO</v>
      </c>
    </row>
    <row r="695" spans="19:23">
      <c r="S695" s="32" t="str">
        <f t="shared" si="70"/>
        <v>692:18:1.94:HS</v>
      </c>
      <c r="T695" s="29">
        <f t="shared" si="71"/>
        <v>692</v>
      </c>
      <c r="U695" s="29">
        <f t="shared" si="72"/>
        <v>18</v>
      </c>
      <c r="V695" s="29">
        <f t="shared" si="68"/>
        <v>1.9399999999999986</v>
      </c>
      <c r="W695" s="29" t="str">
        <f t="shared" si="69"/>
        <v>HS</v>
      </c>
    </row>
    <row r="696" spans="19:23">
      <c r="S696" s="32" t="str">
        <f t="shared" si="70"/>
        <v>693:18:1.92:HI</v>
      </c>
      <c r="T696" s="29">
        <f t="shared" si="71"/>
        <v>693</v>
      </c>
      <c r="U696" s="29">
        <f t="shared" si="72"/>
        <v>18</v>
      </c>
      <c r="V696" s="29">
        <f t="shared" si="68"/>
        <v>1.9199999999999986</v>
      </c>
      <c r="W696" s="29" t="str">
        <f t="shared" si="69"/>
        <v>HI</v>
      </c>
    </row>
    <row r="697" spans="19:23">
      <c r="S697" s="32" t="str">
        <f t="shared" si="70"/>
        <v>694:18:1.92:LO</v>
      </c>
      <c r="T697" s="29">
        <f t="shared" si="71"/>
        <v>694</v>
      </c>
      <c r="U697" s="29">
        <f t="shared" si="72"/>
        <v>18</v>
      </c>
      <c r="V697" s="29">
        <f t="shared" ref="V697:V760" si="73">V694-0.02</f>
        <v>1.9199999999999986</v>
      </c>
      <c r="W697" s="29" t="str">
        <f t="shared" ref="W697:W760" si="74">W694</f>
        <v>LO</v>
      </c>
    </row>
    <row r="698" spans="19:23">
      <c r="S698" s="32" t="str">
        <f t="shared" si="70"/>
        <v>695:18:1.92:HS</v>
      </c>
      <c r="T698" s="29">
        <f t="shared" si="71"/>
        <v>695</v>
      </c>
      <c r="U698" s="29">
        <f t="shared" si="72"/>
        <v>18</v>
      </c>
      <c r="V698" s="29">
        <f t="shared" si="73"/>
        <v>1.9199999999999986</v>
      </c>
      <c r="W698" s="29" t="str">
        <f t="shared" si="74"/>
        <v>HS</v>
      </c>
    </row>
    <row r="699" spans="19:23">
      <c r="S699" s="32" t="str">
        <f t="shared" si="70"/>
        <v>696:18:1.9:HI</v>
      </c>
      <c r="T699" s="29">
        <f t="shared" si="71"/>
        <v>696</v>
      </c>
      <c r="U699" s="29">
        <f t="shared" si="72"/>
        <v>18</v>
      </c>
      <c r="V699" s="29">
        <f t="shared" si="73"/>
        <v>1.8999999999999986</v>
      </c>
      <c r="W699" s="29" t="str">
        <f t="shared" si="74"/>
        <v>HI</v>
      </c>
    </row>
    <row r="700" spans="19:23">
      <c r="S700" s="32" t="str">
        <f t="shared" si="70"/>
        <v>697:18:1.9:LO</v>
      </c>
      <c r="T700" s="29">
        <f t="shared" si="71"/>
        <v>697</v>
      </c>
      <c r="U700" s="29">
        <f t="shared" si="72"/>
        <v>18</v>
      </c>
      <c r="V700" s="29">
        <f t="shared" si="73"/>
        <v>1.8999999999999986</v>
      </c>
      <c r="W700" s="29" t="str">
        <f t="shared" si="74"/>
        <v>LO</v>
      </c>
    </row>
    <row r="701" spans="19:23">
      <c r="S701" s="32" t="str">
        <f t="shared" si="70"/>
        <v>698:18:1.9:HS</v>
      </c>
      <c r="T701" s="29">
        <f t="shared" si="71"/>
        <v>698</v>
      </c>
      <c r="U701" s="29">
        <f t="shared" si="72"/>
        <v>18</v>
      </c>
      <c r="V701" s="29">
        <f t="shared" si="73"/>
        <v>1.8999999999999986</v>
      </c>
      <c r="W701" s="29" t="str">
        <f t="shared" si="74"/>
        <v>HS</v>
      </c>
    </row>
    <row r="702" spans="19:23">
      <c r="S702" s="32" t="str">
        <f t="shared" si="70"/>
        <v>699:18:1.88:HI</v>
      </c>
      <c r="T702" s="29">
        <f t="shared" si="71"/>
        <v>699</v>
      </c>
      <c r="U702" s="29">
        <f t="shared" si="72"/>
        <v>18</v>
      </c>
      <c r="V702" s="29">
        <f t="shared" si="73"/>
        <v>1.8799999999999986</v>
      </c>
      <c r="W702" s="29" t="str">
        <f t="shared" si="74"/>
        <v>HI</v>
      </c>
    </row>
    <row r="703" spans="19:23">
      <c r="S703" s="32" t="str">
        <f t="shared" si="70"/>
        <v>700:18:1.88:LO</v>
      </c>
      <c r="T703" s="29">
        <f t="shared" si="71"/>
        <v>700</v>
      </c>
      <c r="U703" s="29">
        <f t="shared" si="72"/>
        <v>18</v>
      </c>
      <c r="V703" s="29">
        <f t="shared" si="73"/>
        <v>1.8799999999999986</v>
      </c>
      <c r="W703" s="29" t="str">
        <f t="shared" si="74"/>
        <v>LO</v>
      </c>
    </row>
    <row r="704" spans="19:23">
      <c r="S704" s="32" t="str">
        <f t="shared" si="70"/>
        <v>701:18:1.88:HS</v>
      </c>
      <c r="T704" s="29">
        <f t="shared" si="71"/>
        <v>701</v>
      </c>
      <c r="U704" s="29">
        <f t="shared" si="72"/>
        <v>18</v>
      </c>
      <c r="V704" s="29">
        <f t="shared" si="73"/>
        <v>1.8799999999999986</v>
      </c>
      <c r="W704" s="29" t="str">
        <f t="shared" si="74"/>
        <v>HS</v>
      </c>
    </row>
    <row r="705" spans="19:23">
      <c r="S705" s="32" t="str">
        <f t="shared" si="70"/>
        <v>702:18:1.86:HI</v>
      </c>
      <c r="T705" s="29">
        <f t="shared" si="71"/>
        <v>702</v>
      </c>
      <c r="U705" s="29">
        <f t="shared" si="72"/>
        <v>18</v>
      </c>
      <c r="V705" s="29">
        <f t="shared" si="73"/>
        <v>1.8599999999999985</v>
      </c>
      <c r="W705" s="29" t="str">
        <f t="shared" si="74"/>
        <v>HI</v>
      </c>
    </row>
    <row r="706" spans="19:23">
      <c r="S706" s="32" t="str">
        <f t="shared" si="70"/>
        <v>703:18:1.86:LO</v>
      </c>
      <c r="T706" s="29">
        <f t="shared" si="71"/>
        <v>703</v>
      </c>
      <c r="U706" s="29">
        <f t="shared" si="72"/>
        <v>18</v>
      </c>
      <c r="V706" s="29">
        <f t="shared" si="73"/>
        <v>1.8599999999999985</v>
      </c>
      <c r="W706" s="29" t="str">
        <f t="shared" si="74"/>
        <v>LO</v>
      </c>
    </row>
    <row r="707" spans="19:23">
      <c r="S707" s="32" t="str">
        <f t="shared" si="70"/>
        <v>704:18:1.86:HS</v>
      </c>
      <c r="T707" s="29">
        <f t="shared" si="71"/>
        <v>704</v>
      </c>
      <c r="U707" s="29">
        <f t="shared" si="72"/>
        <v>18</v>
      </c>
      <c r="V707" s="29">
        <f t="shared" si="73"/>
        <v>1.8599999999999985</v>
      </c>
      <c r="W707" s="29" t="str">
        <f t="shared" si="74"/>
        <v>HS</v>
      </c>
    </row>
    <row r="708" spans="19:23">
      <c r="S708" s="32" t="str">
        <f t="shared" si="70"/>
        <v>705:18:1.84:HI</v>
      </c>
      <c r="T708" s="29">
        <f t="shared" si="71"/>
        <v>705</v>
      </c>
      <c r="U708" s="29">
        <f t="shared" si="72"/>
        <v>18</v>
      </c>
      <c r="V708" s="29">
        <f t="shared" si="73"/>
        <v>1.8399999999999985</v>
      </c>
      <c r="W708" s="29" t="str">
        <f t="shared" si="74"/>
        <v>HI</v>
      </c>
    </row>
    <row r="709" spans="19:23">
      <c r="S709" s="32" t="str">
        <f t="shared" si="70"/>
        <v>706:18:1.84:LO</v>
      </c>
      <c r="T709" s="29">
        <f t="shared" si="71"/>
        <v>706</v>
      </c>
      <c r="U709" s="29">
        <f t="shared" si="72"/>
        <v>18</v>
      </c>
      <c r="V709" s="29">
        <f t="shared" si="73"/>
        <v>1.8399999999999985</v>
      </c>
      <c r="W709" s="29" t="str">
        <f t="shared" si="74"/>
        <v>LO</v>
      </c>
    </row>
    <row r="710" spans="19:23">
      <c r="S710" s="32" t="str">
        <f t="shared" si="70"/>
        <v>707:18:1.84:HS</v>
      </c>
      <c r="T710" s="29">
        <f t="shared" si="71"/>
        <v>707</v>
      </c>
      <c r="U710" s="29">
        <f t="shared" si="72"/>
        <v>18</v>
      </c>
      <c r="V710" s="29">
        <f t="shared" si="73"/>
        <v>1.8399999999999985</v>
      </c>
      <c r="W710" s="29" t="str">
        <f t="shared" si="74"/>
        <v>HS</v>
      </c>
    </row>
    <row r="711" spans="19:23">
      <c r="S711" s="32" t="str">
        <f t="shared" si="70"/>
        <v>708:18:1.82:HI</v>
      </c>
      <c r="T711" s="29">
        <f t="shared" si="71"/>
        <v>708</v>
      </c>
      <c r="U711" s="29">
        <f t="shared" si="72"/>
        <v>18</v>
      </c>
      <c r="V711" s="29">
        <f t="shared" si="73"/>
        <v>1.8199999999999985</v>
      </c>
      <c r="W711" s="29" t="str">
        <f t="shared" si="74"/>
        <v>HI</v>
      </c>
    </row>
    <row r="712" spans="19:23">
      <c r="S712" s="32" t="str">
        <f t="shared" si="70"/>
        <v>709:18:1.82:LO</v>
      </c>
      <c r="T712" s="29">
        <f t="shared" si="71"/>
        <v>709</v>
      </c>
      <c r="U712" s="29">
        <f t="shared" si="72"/>
        <v>18</v>
      </c>
      <c r="V712" s="29">
        <f t="shared" si="73"/>
        <v>1.8199999999999985</v>
      </c>
      <c r="W712" s="29" t="str">
        <f t="shared" si="74"/>
        <v>LO</v>
      </c>
    </row>
    <row r="713" spans="19:23">
      <c r="S713" s="32" t="str">
        <f t="shared" si="70"/>
        <v>710:18:1.82:HS</v>
      </c>
      <c r="T713" s="29">
        <f t="shared" si="71"/>
        <v>710</v>
      </c>
      <c r="U713" s="29">
        <f t="shared" si="72"/>
        <v>18</v>
      </c>
      <c r="V713" s="29">
        <f t="shared" si="73"/>
        <v>1.8199999999999985</v>
      </c>
      <c r="W713" s="29" t="str">
        <f t="shared" si="74"/>
        <v>HS</v>
      </c>
    </row>
    <row r="714" spans="19:23">
      <c r="S714" s="32" t="str">
        <f t="shared" si="70"/>
        <v>711:18:1.8:HI</v>
      </c>
      <c r="T714" s="29">
        <f t="shared" si="71"/>
        <v>711</v>
      </c>
      <c r="U714" s="29">
        <f t="shared" si="72"/>
        <v>18</v>
      </c>
      <c r="V714" s="29">
        <f t="shared" si="73"/>
        <v>1.7999999999999985</v>
      </c>
      <c r="W714" s="29" t="str">
        <f t="shared" si="74"/>
        <v>HI</v>
      </c>
    </row>
    <row r="715" spans="19:23">
      <c r="S715" s="32" t="str">
        <f t="shared" si="70"/>
        <v>712:18:1.8:LO</v>
      </c>
      <c r="T715" s="29">
        <f t="shared" si="71"/>
        <v>712</v>
      </c>
      <c r="U715" s="29">
        <f t="shared" si="72"/>
        <v>18</v>
      </c>
      <c r="V715" s="29">
        <f t="shared" si="73"/>
        <v>1.7999999999999985</v>
      </c>
      <c r="W715" s="29" t="str">
        <f t="shared" si="74"/>
        <v>LO</v>
      </c>
    </row>
    <row r="716" spans="19:23">
      <c r="S716" s="32" t="str">
        <f t="shared" si="70"/>
        <v>713:18:1.8:HS</v>
      </c>
      <c r="T716" s="29">
        <f t="shared" si="71"/>
        <v>713</v>
      </c>
      <c r="U716" s="29">
        <f t="shared" si="72"/>
        <v>18</v>
      </c>
      <c r="V716" s="29">
        <f t="shared" si="73"/>
        <v>1.7999999999999985</v>
      </c>
      <c r="W716" s="29" t="str">
        <f t="shared" si="74"/>
        <v>HS</v>
      </c>
    </row>
    <row r="717" spans="19:23">
      <c r="S717" s="32" t="str">
        <f t="shared" si="70"/>
        <v>714:18:1.78:HI</v>
      </c>
      <c r="T717" s="29">
        <f t="shared" si="71"/>
        <v>714</v>
      </c>
      <c r="U717" s="29">
        <f t="shared" si="72"/>
        <v>18</v>
      </c>
      <c r="V717" s="29">
        <f t="shared" si="73"/>
        <v>1.7799999999999985</v>
      </c>
      <c r="W717" s="29" t="str">
        <f t="shared" si="74"/>
        <v>HI</v>
      </c>
    </row>
    <row r="718" spans="19:23">
      <c r="S718" s="32" t="str">
        <f t="shared" si="70"/>
        <v>715:18:1.78:LO</v>
      </c>
      <c r="T718" s="29">
        <f t="shared" si="71"/>
        <v>715</v>
      </c>
      <c r="U718" s="29">
        <f t="shared" si="72"/>
        <v>18</v>
      </c>
      <c r="V718" s="29">
        <f t="shared" si="73"/>
        <v>1.7799999999999985</v>
      </c>
      <c r="W718" s="29" t="str">
        <f t="shared" si="74"/>
        <v>LO</v>
      </c>
    </row>
    <row r="719" spans="19:23">
      <c r="S719" s="32" t="str">
        <f t="shared" si="70"/>
        <v>716:18:1.78:HS</v>
      </c>
      <c r="T719" s="29">
        <f t="shared" si="71"/>
        <v>716</v>
      </c>
      <c r="U719" s="29">
        <f t="shared" si="72"/>
        <v>18</v>
      </c>
      <c r="V719" s="29">
        <f t="shared" si="73"/>
        <v>1.7799999999999985</v>
      </c>
      <c r="W719" s="29" t="str">
        <f t="shared" si="74"/>
        <v>HS</v>
      </c>
    </row>
    <row r="720" spans="19:23">
      <c r="S720" s="32" t="str">
        <f t="shared" si="70"/>
        <v>717:18:1.76:HI</v>
      </c>
      <c r="T720" s="29">
        <f t="shared" si="71"/>
        <v>717</v>
      </c>
      <c r="U720" s="29">
        <f t="shared" si="72"/>
        <v>18</v>
      </c>
      <c r="V720" s="29">
        <f t="shared" si="73"/>
        <v>1.7599999999999985</v>
      </c>
      <c r="W720" s="29" t="str">
        <f t="shared" si="74"/>
        <v>HI</v>
      </c>
    </row>
    <row r="721" spans="19:23">
      <c r="S721" s="32" t="str">
        <f t="shared" ref="S721:S784" si="75">T721&amp;":"&amp;U721&amp;":"&amp;V721&amp;":"&amp;W721</f>
        <v>718:18:1.76:LO</v>
      </c>
      <c r="T721" s="29">
        <f t="shared" ref="T721:T784" si="76">T720+1</f>
        <v>718</v>
      </c>
      <c r="U721" s="29">
        <f t="shared" ref="U721:U784" si="77">U720</f>
        <v>18</v>
      </c>
      <c r="V721" s="29">
        <f t="shared" si="73"/>
        <v>1.7599999999999985</v>
      </c>
      <c r="W721" s="29" t="str">
        <f t="shared" si="74"/>
        <v>LO</v>
      </c>
    </row>
    <row r="722" spans="19:23">
      <c r="S722" s="32" t="str">
        <f t="shared" si="75"/>
        <v>719:18:1.76:HS</v>
      </c>
      <c r="T722" s="29">
        <f t="shared" si="76"/>
        <v>719</v>
      </c>
      <c r="U722" s="29">
        <f t="shared" si="77"/>
        <v>18</v>
      </c>
      <c r="V722" s="29">
        <f t="shared" si="73"/>
        <v>1.7599999999999985</v>
      </c>
      <c r="W722" s="29" t="str">
        <f t="shared" si="74"/>
        <v>HS</v>
      </c>
    </row>
    <row r="723" spans="19:23">
      <c r="S723" s="32" t="str">
        <f t="shared" si="75"/>
        <v>720:18:1.74:HI</v>
      </c>
      <c r="T723" s="29">
        <f t="shared" si="76"/>
        <v>720</v>
      </c>
      <c r="U723" s="29">
        <f t="shared" si="77"/>
        <v>18</v>
      </c>
      <c r="V723" s="29">
        <f t="shared" si="73"/>
        <v>1.7399999999999984</v>
      </c>
      <c r="W723" s="29" t="str">
        <f t="shared" si="74"/>
        <v>HI</v>
      </c>
    </row>
    <row r="724" spans="19:23">
      <c r="S724" s="32" t="str">
        <f t="shared" si="75"/>
        <v>721:18:1.74:LO</v>
      </c>
      <c r="T724" s="29">
        <f t="shared" si="76"/>
        <v>721</v>
      </c>
      <c r="U724" s="29">
        <f t="shared" si="77"/>
        <v>18</v>
      </c>
      <c r="V724" s="29">
        <f t="shared" si="73"/>
        <v>1.7399999999999984</v>
      </c>
      <c r="W724" s="29" t="str">
        <f t="shared" si="74"/>
        <v>LO</v>
      </c>
    </row>
    <row r="725" spans="19:23">
      <c r="S725" s="32" t="str">
        <f t="shared" si="75"/>
        <v>722:18:1.74:HS</v>
      </c>
      <c r="T725" s="29">
        <f t="shared" si="76"/>
        <v>722</v>
      </c>
      <c r="U725" s="29">
        <f t="shared" si="77"/>
        <v>18</v>
      </c>
      <c r="V725" s="29">
        <f t="shared" si="73"/>
        <v>1.7399999999999984</v>
      </c>
      <c r="W725" s="29" t="str">
        <f t="shared" si="74"/>
        <v>HS</v>
      </c>
    </row>
    <row r="726" spans="19:23">
      <c r="S726" s="32" t="str">
        <f t="shared" si="75"/>
        <v>723:18:1.72:HI</v>
      </c>
      <c r="T726" s="29">
        <f t="shared" si="76"/>
        <v>723</v>
      </c>
      <c r="U726" s="29">
        <f t="shared" si="77"/>
        <v>18</v>
      </c>
      <c r="V726" s="29">
        <f t="shared" si="73"/>
        <v>1.7199999999999984</v>
      </c>
      <c r="W726" s="29" t="str">
        <f t="shared" si="74"/>
        <v>HI</v>
      </c>
    </row>
    <row r="727" spans="19:23">
      <c r="S727" s="32" t="str">
        <f t="shared" si="75"/>
        <v>724:18:1.72:LO</v>
      </c>
      <c r="T727" s="29">
        <f t="shared" si="76"/>
        <v>724</v>
      </c>
      <c r="U727" s="29">
        <f t="shared" si="77"/>
        <v>18</v>
      </c>
      <c r="V727" s="29">
        <f t="shared" si="73"/>
        <v>1.7199999999999984</v>
      </c>
      <c r="W727" s="29" t="str">
        <f t="shared" si="74"/>
        <v>LO</v>
      </c>
    </row>
    <row r="728" spans="19:23">
      <c r="S728" s="32" t="str">
        <f t="shared" si="75"/>
        <v>725:18:1.72:HS</v>
      </c>
      <c r="T728" s="29">
        <f t="shared" si="76"/>
        <v>725</v>
      </c>
      <c r="U728" s="29">
        <f t="shared" si="77"/>
        <v>18</v>
      </c>
      <c r="V728" s="29">
        <f t="shared" si="73"/>
        <v>1.7199999999999984</v>
      </c>
      <c r="W728" s="29" t="str">
        <f t="shared" si="74"/>
        <v>HS</v>
      </c>
    </row>
    <row r="729" spans="19:23">
      <c r="S729" s="32" t="str">
        <f t="shared" si="75"/>
        <v>726:18:1.7:HI</v>
      </c>
      <c r="T729" s="29">
        <f t="shared" si="76"/>
        <v>726</v>
      </c>
      <c r="U729" s="29">
        <f t="shared" si="77"/>
        <v>18</v>
      </c>
      <c r="V729" s="29">
        <f t="shared" si="73"/>
        <v>1.6999999999999984</v>
      </c>
      <c r="W729" s="29" t="str">
        <f t="shared" si="74"/>
        <v>HI</v>
      </c>
    </row>
    <row r="730" spans="19:23">
      <c r="S730" s="32" t="str">
        <f t="shared" si="75"/>
        <v>727:18:1.7:LO</v>
      </c>
      <c r="T730" s="29">
        <f t="shared" si="76"/>
        <v>727</v>
      </c>
      <c r="U730" s="29">
        <f t="shared" si="77"/>
        <v>18</v>
      </c>
      <c r="V730" s="29">
        <f t="shared" si="73"/>
        <v>1.6999999999999984</v>
      </c>
      <c r="W730" s="29" t="str">
        <f t="shared" si="74"/>
        <v>LO</v>
      </c>
    </row>
    <row r="731" spans="19:23">
      <c r="S731" s="32" t="str">
        <f t="shared" si="75"/>
        <v>728:18:1.7:HS</v>
      </c>
      <c r="T731" s="29">
        <f t="shared" si="76"/>
        <v>728</v>
      </c>
      <c r="U731" s="29">
        <f t="shared" si="77"/>
        <v>18</v>
      </c>
      <c r="V731" s="29">
        <f t="shared" si="73"/>
        <v>1.6999999999999984</v>
      </c>
      <c r="W731" s="29" t="str">
        <f t="shared" si="74"/>
        <v>HS</v>
      </c>
    </row>
    <row r="732" spans="19:23">
      <c r="S732" s="32" t="str">
        <f t="shared" si="75"/>
        <v>729:18:1.68:HI</v>
      </c>
      <c r="T732" s="29">
        <f t="shared" si="76"/>
        <v>729</v>
      </c>
      <c r="U732" s="29">
        <f t="shared" si="77"/>
        <v>18</v>
      </c>
      <c r="V732" s="29">
        <f t="shared" si="73"/>
        <v>1.6799999999999984</v>
      </c>
      <c r="W732" s="29" t="str">
        <f t="shared" si="74"/>
        <v>HI</v>
      </c>
    </row>
    <row r="733" spans="19:23">
      <c r="S733" s="32" t="str">
        <f t="shared" si="75"/>
        <v>730:18:1.68:LO</v>
      </c>
      <c r="T733" s="29">
        <f t="shared" si="76"/>
        <v>730</v>
      </c>
      <c r="U733" s="29">
        <f t="shared" si="77"/>
        <v>18</v>
      </c>
      <c r="V733" s="29">
        <f t="shared" si="73"/>
        <v>1.6799999999999984</v>
      </c>
      <c r="W733" s="29" t="str">
        <f t="shared" si="74"/>
        <v>LO</v>
      </c>
    </row>
    <row r="734" spans="19:23">
      <c r="S734" s="32" t="str">
        <f t="shared" si="75"/>
        <v>731:18:1.68:HS</v>
      </c>
      <c r="T734" s="29">
        <f t="shared" si="76"/>
        <v>731</v>
      </c>
      <c r="U734" s="29">
        <f t="shared" si="77"/>
        <v>18</v>
      </c>
      <c r="V734" s="29">
        <f t="shared" si="73"/>
        <v>1.6799999999999984</v>
      </c>
      <c r="W734" s="29" t="str">
        <f t="shared" si="74"/>
        <v>HS</v>
      </c>
    </row>
    <row r="735" spans="19:23">
      <c r="S735" s="32" t="str">
        <f t="shared" si="75"/>
        <v>732:18:1.66:HI</v>
      </c>
      <c r="T735" s="29">
        <f t="shared" si="76"/>
        <v>732</v>
      </c>
      <c r="U735" s="29">
        <f t="shared" si="77"/>
        <v>18</v>
      </c>
      <c r="V735" s="29">
        <f t="shared" si="73"/>
        <v>1.6599999999999984</v>
      </c>
      <c r="W735" s="29" t="str">
        <f t="shared" si="74"/>
        <v>HI</v>
      </c>
    </row>
    <row r="736" spans="19:23">
      <c r="S736" s="32" t="str">
        <f t="shared" si="75"/>
        <v>733:18:1.66:LO</v>
      </c>
      <c r="T736" s="29">
        <f t="shared" si="76"/>
        <v>733</v>
      </c>
      <c r="U736" s="29">
        <f t="shared" si="77"/>
        <v>18</v>
      </c>
      <c r="V736" s="29">
        <f t="shared" si="73"/>
        <v>1.6599999999999984</v>
      </c>
      <c r="W736" s="29" t="str">
        <f t="shared" si="74"/>
        <v>LO</v>
      </c>
    </row>
    <row r="737" spans="19:23">
      <c r="S737" s="32" t="str">
        <f t="shared" si="75"/>
        <v>734:18:1.66:HS</v>
      </c>
      <c r="T737" s="29">
        <f t="shared" si="76"/>
        <v>734</v>
      </c>
      <c r="U737" s="29">
        <f t="shared" si="77"/>
        <v>18</v>
      </c>
      <c r="V737" s="29">
        <f t="shared" si="73"/>
        <v>1.6599999999999984</v>
      </c>
      <c r="W737" s="29" t="str">
        <f t="shared" si="74"/>
        <v>HS</v>
      </c>
    </row>
    <row r="738" spans="19:23">
      <c r="S738" s="32" t="str">
        <f t="shared" si="75"/>
        <v>735:18:1.64:HI</v>
      </c>
      <c r="T738" s="29">
        <f t="shared" si="76"/>
        <v>735</v>
      </c>
      <c r="U738" s="29">
        <f t="shared" si="77"/>
        <v>18</v>
      </c>
      <c r="V738" s="29">
        <f t="shared" si="73"/>
        <v>1.6399999999999983</v>
      </c>
      <c r="W738" s="29" t="str">
        <f t="shared" si="74"/>
        <v>HI</v>
      </c>
    </row>
    <row r="739" spans="19:23">
      <c r="S739" s="32" t="str">
        <f t="shared" si="75"/>
        <v>736:18:1.64:LO</v>
      </c>
      <c r="T739" s="29">
        <f t="shared" si="76"/>
        <v>736</v>
      </c>
      <c r="U739" s="29">
        <f t="shared" si="77"/>
        <v>18</v>
      </c>
      <c r="V739" s="29">
        <f t="shared" si="73"/>
        <v>1.6399999999999983</v>
      </c>
      <c r="W739" s="29" t="str">
        <f t="shared" si="74"/>
        <v>LO</v>
      </c>
    </row>
    <row r="740" spans="19:23">
      <c r="S740" s="32" t="str">
        <f t="shared" si="75"/>
        <v>737:18:1.64:HS</v>
      </c>
      <c r="T740" s="29">
        <f t="shared" si="76"/>
        <v>737</v>
      </c>
      <c r="U740" s="29">
        <f t="shared" si="77"/>
        <v>18</v>
      </c>
      <c r="V740" s="29">
        <f t="shared" si="73"/>
        <v>1.6399999999999983</v>
      </c>
      <c r="W740" s="29" t="str">
        <f t="shared" si="74"/>
        <v>HS</v>
      </c>
    </row>
    <row r="741" spans="19:23">
      <c r="S741" s="32" t="str">
        <f t="shared" si="75"/>
        <v>738:18:1.62:HI</v>
      </c>
      <c r="T741" s="29">
        <f t="shared" si="76"/>
        <v>738</v>
      </c>
      <c r="U741" s="29">
        <f t="shared" si="77"/>
        <v>18</v>
      </c>
      <c r="V741" s="29">
        <f t="shared" si="73"/>
        <v>1.6199999999999983</v>
      </c>
      <c r="W741" s="29" t="str">
        <f t="shared" si="74"/>
        <v>HI</v>
      </c>
    </row>
    <row r="742" spans="19:23">
      <c r="S742" s="32" t="str">
        <f t="shared" si="75"/>
        <v>739:18:1.62:LO</v>
      </c>
      <c r="T742" s="29">
        <f t="shared" si="76"/>
        <v>739</v>
      </c>
      <c r="U742" s="29">
        <f t="shared" si="77"/>
        <v>18</v>
      </c>
      <c r="V742" s="29">
        <f t="shared" si="73"/>
        <v>1.6199999999999983</v>
      </c>
      <c r="W742" s="29" t="str">
        <f t="shared" si="74"/>
        <v>LO</v>
      </c>
    </row>
    <row r="743" spans="19:23">
      <c r="S743" s="32" t="str">
        <f t="shared" si="75"/>
        <v>740:18:1.62:HS</v>
      </c>
      <c r="T743" s="29">
        <f t="shared" si="76"/>
        <v>740</v>
      </c>
      <c r="U743" s="29">
        <f t="shared" si="77"/>
        <v>18</v>
      </c>
      <c r="V743" s="29">
        <f t="shared" si="73"/>
        <v>1.6199999999999983</v>
      </c>
      <c r="W743" s="29" t="str">
        <f t="shared" si="74"/>
        <v>HS</v>
      </c>
    </row>
    <row r="744" spans="19:23">
      <c r="S744" s="32" t="str">
        <f t="shared" si="75"/>
        <v>741:18:1.6:HI</v>
      </c>
      <c r="T744" s="29">
        <f t="shared" si="76"/>
        <v>741</v>
      </c>
      <c r="U744" s="29">
        <f t="shared" si="77"/>
        <v>18</v>
      </c>
      <c r="V744" s="29">
        <f t="shared" si="73"/>
        <v>1.5999999999999983</v>
      </c>
      <c r="W744" s="29" t="str">
        <f t="shared" si="74"/>
        <v>HI</v>
      </c>
    </row>
    <row r="745" spans="19:23">
      <c r="S745" s="32" t="str">
        <f t="shared" si="75"/>
        <v>742:18:1.6:LO</v>
      </c>
      <c r="T745" s="29">
        <f t="shared" si="76"/>
        <v>742</v>
      </c>
      <c r="U745" s="29">
        <f t="shared" si="77"/>
        <v>18</v>
      </c>
      <c r="V745" s="29">
        <f t="shared" si="73"/>
        <v>1.5999999999999983</v>
      </c>
      <c r="W745" s="29" t="str">
        <f t="shared" si="74"/>
        <v>LO</v>
      </c>
    </row>
    <row r="746" spans="19:23">
      <c r="S746" s="32" t="str">
        <f t="shared" si="75"/>
        <v>743:18:1.6:HS</v>
      </c>
      <c r="T746" s="29">
        <f t="shared" si="76"/>
        <v>743</v>
      </c>
      <c r="U746" s="29">
        <f t="shared" si="77"/>
        <v>18</v>
      </c>
      <c r="V746" s="29">
        <f t="shared" si="73"/>
        <v>1.5999999999999983</v>
      </c>
      <c r="W746" s="29" t="str">
        <f t="shared" si="74"/>
        <v>HS</v>
      </c>
    </row>
    <row r="747" spans="19:23">
      <c r="S747" s="32" t="str">
        <f t="shared" si="75"/>
        <v>744:18:1.58:HI</v>
      </c>
      <c r="T747" s="29">
        <f t="shared" si="76"/>
        <v>744</v>
      </c>
      <c r="U747" s="29">
        <f t="shared" si="77"/>
        <v>18</v>
      </c>
      <c r="V747" s="29">
        <f t="shared" si="73"/>
        <v>1.5799999999999983</v>
      </c>
      <c r="W747" s="29" t="str">
        <f t="shared" si="74"/>
        <v>HI</v>
      </c>
    </row>
    <row r="748" spans="19:23">
      <c r="S748" s="32" t="str">
        <f t="shared" si="75"/>
        <v>745:18:1.58:LO</v>
      </c>
      <c r="T748" s="29">
        <f t="shared" si="76"/>
        <v>745</v>
      </c>
      <c r="U748" s="29">
        <f t="shared" si="77"/>
        <v>18</v>
      </c>
      <c r="V748" s="29">
        <f t="shared" si="73"/>
        <v>1.5799999999999983</v>
      </c>
      <c r="W748" s="29" t="str">
        <f t="shared" si="74"/>
        <v>LO</v>
      </c>
    </row>
    <row r="749" spans="19:23">
      <c r="S749" s="32" t="str">
        <f t="shared" si="75"/>
        <v>746:18:1.58:HS</v>
      </c>
      <c r="T749" s="29">
        <f t="shared" si="76"/>
        <v>746</v>
      </c>
      <c r="U749" s="29">
        <f t="shared" si="77"/>
        <v>18</v>
      </c>
      <c r="V749" s="29">
        <f t="shared" si="73"/>
        <v>1.5799999999999983</v>
      </c>
      <c r="W749" s="29" t="str">
        <f t="shared" si="74"/>
        <v>HS</v>
      </c>
    </row>
    <row r="750" spans="19:23">
      <c r="S750" s="32" t="str">
        <f t="shared" si="75"/>
        <v>747:18:1.56:HI</v>
      </c>
      <c r="T750" s="29">
        <f t="shared" si="76"/>
        <v>747</v>
      </c>
      <c r="U750" s="29">
        <f t="shared" si="77"/>
        <v>18</v>
      </c>
      <c r="V750" s="29">
        <f t="shared" si="73"/>
        <v>1.5599999999999983</v>
      </c>
      <c r="W750" s="29" t="str">
        <f t="shared" si="74"/>
        <v>HI</v>
      </c>
    </row>
    <row r="751" spans="19:23">
      <c r="S751" s="32" t="str">
        <f t="shared" si="75"/>
        <v>748:18:1.56:LO</v>
      </c>
      <c r="T751" s="29">
        <f t="shared" si="76"/>
        <v>748</v>
      </c>
      <c r="U751" s="29">
        <f t="shared" si="77"/>
        <v>18</v>
      </c>
      <c r="V751" s="29">
        <f t="shared" si="73"/>
        <v>1.5599999999999983</v>
      </c>
      <c r="W751" s="29" t="str">
        <f t="shared" si="74"/>
        <v>LO</v>
      </c>
    </row>
    <row r="752" spans="19:23">
      <c r="S752" s="32" t="str">
        <f t="shared" si="75"/>
        <v>749:18:1.56:HS</v>
      </c>
      <c r="T752" s="29">
        <f t="shared" si="76"/>
        <v>749</v>
      </c>
      <c r="U752" s="29">
        <f t="shared" si="77"/>
        <v>18</v>
      </c>
      <c r="V752" s="29">
        <f t="shared" si="73"/>
        <v>1.5599999999999983</v>
      </c>
      <c r="W752" s="29" t="str">
        <f t="shared" si="74"/>
        <v>HS</v>
      </c>
    </row>
    <row r="753" spans="19:23">
      <c r="S753" s="32" t="str">
        <f t="shared" si="75"/>
        <v>750:18:1.54:HI</v>
      </c>
      <c r="T753" s="29">
        <f t="shared" si="76"/>
        <v>750</v>
      </c>
      <c r="U753" s="29">
        <f t="shared" si="77"/>
        <v>18</v>
      </c>
      <c r="V753" s="29">
        <f t="shared" si="73"/>
        <v>1.5399999999999983</v>
      </c>
      <c r="W753" s="29" t="str">
        <f t="shared" si="74"/>
        <v>HI</v>
      </c>
    </row>
    <row r="754" spans="19:23">
      <c r="S754" s="32" t="str">
        <f t="shared" si="75"/>
        <v>751:18:1.54:LO</v>
      </c>
      <c r="T754" s="29">
        <f t="shared" si="76"/>
        <v>751</v>
      </c>
      <c r="U754" s="29">
        <f t="shared" si="77"/>
        <v>18</v>
      </c>
      <c r="V754" s="29">
        <f t="shared" si="73"/>
        <v>1.5399999999999983</v>
      </c>
      <c r="W754" s="29" t="str">
        <f t="shared" si="74"/>
        <v>LO</v>
      </c>
    </row>
    <row r="755" spans="19:23">
      <c r="S755" s="32" t="str">
        <f t="shared" si="75"/>
        <v>752:18:1.54:HS</v>
      </c>
      <c r="T755" s="29">
        <f t="shared" si="76"/>
        <v>752</v>
      </c>
      <c r="U755" s="29">
        <f t="shared" si="77"/>
        <v>18</v>
      </c>
      <c r="V755" s="29">
        <f t="shared" si="73"/>
        <v>1.5399999999999983</v>
      </c>
      <c r="W755" s="29" t="str">
        <f t="shared" si="74"/>
        <v>HS</v>
      </c>
    </row>
    <row r="756" spans="19:23">
      <c r="S756" s="32" t="str">
        <f t="shared" si="75"/>
        <v>753:18:1.52:HI</v>
      </c>
      <c r="T756" s="29">
        <f t="shared" si="76"/>
        <v>753</v>
      </c>
      <c r="U756" s="29">
        <f t="shared" si="77"/>
        <v>18</v>
      </c>
      <c r="V756" s="29">
        <f t="shared" si="73"/>
        <v>1.5199999999999982</v>
      </c>
      <c r="W756" s="29" t="str">
        <f t="shared" si="74"/>
        <v>HI</v>
      </c>
    </row>
    <row r="757" spans="19:23">
      <c r="S757" s="32" t="str">
        <f t="shared" si="75"/>
        <v>754:18:1.52:LO</v>
      </c>
      <c r="T757" s="29">
        <f t="shared" si="76"/>
        <v>754</v>
      </c>
      <c r="U757" s="29">
        <f t="shared" si="77"/>
        <v>18</v>
      </c>
      <c r="V757" s="29">
        <f t="shared" si="73"/>
        <v>1.5199999999999982</v>
      </c>
      <c r="W757" s="29" t="str">
        <f t="shared" si="74"/>
        <v>LO</v>
      </c>
    </row>
    <row r="758" spans="19:23">
      <c r="S758" s="32" t="str">
        <f t="shared" si="75"/>
        <v>755:18:1.52:HS</v>
      </c>
      <c r="T758" s="29">
        <f t="shared" si="76"/>
        <v>755</v>
      </c>
      <c r="U758" s="29">
        <f t="shared" si="77"/>
        <v>18</v>
      </c>
      <c r="V758" s="29">
        <f t="shared" si="73"/>
        <v>1.5199999999999982</v>
      </c>
      <c r="W758" s="29" t="str">
        <f t="shared" si="74"/>
        <v>HS</v>
      </c>
    </row>
    <row r="759" spans="19:23">
      <c r="S759" s="32" t="str">
        <f t="shared" si="75"/>
        <v>756:18:1.5:HI</v>
      </c>
      <c r="T759" s="29">
        <f t="shared" si="76"/>
        <v>756</v>
      </c>
      <c r="U759" s="29">
        <f t="shared" si="77"/>
        <v>18</v>
      </c>
      <c r="V759" s="29">
        <f t="shared" si="73"/>
        <v>1.4999999999999982</v>
      </c>
      <c r="W759" s="29" t="str">
        <f t="shared" si="74"/>
        <v>HI</v>
      </c>
    </row>
    <row r="760" spans="19:23">
      <c r="S760" s="32" t="str">
        <f t="shared" si="75"/>
        <v>757:18:1.5:LO</v>
      </c>
      <c r="T760" s="29">
        <f t="shared" si="76"/>
        <v>757</v>
      </c>
      <c r="U760" s="29">
        <f t="shared" si="77"/>
        <v>18</v>
      </c>
      <c r="V760" s="29">
        <f t="shared" si="73"/>
        <v>1.4999999999999982</v>
      </c>
      <c r="W760" s="29" t="str">
        <f t="shared" si="74"/>
        <v>LO</v>
      </c>
    </row>
    <row r="761" spans="19:23">
      <c r="S761" s="32" t="str">
        <f t="shared" si="75"/>
        <v>758:18:1.5:HS</v>
      </c>
      <c r="T761" s="29">
        <f t="shared" si="76"/>
        <v>758</v>
      </c>
      <c r="U761" s="29">
        <f t="shared" si="77"/>
        <v>18</v>
      </c>
      <c r="V761" s="29">
        <f t="shared" ref="V761:V800" si="78">V758-0.02</f>
        <v>1.4999999999999982</v>
      </c>
      <c r="W761" s="29" t="str">
        <f t="shared" ref="W761:W800" si="79">W758</f>
        <v>HS</v>
      </c>
    </row>
    <row r="762" spans="19:23">
      <c r="S762" s="32" t="str">
        <f t="shared" si="75"/>
        <v>759:18:1.48:HI</v>
      </c>
      <c r="T762" s="29">
        <f t="shared" si="76"/>
        <v>759</v>
      </c>
      <c r="U762" s="29">
        <f t="shared" si="77"/>
        <v>18</v>
      </c>
      <c r="V762" s="29">
        <f t="shared" si="78"/>
        <v>1.4799999999999982</v>
      </c>
      <c r="W762" s="29" t="str">
        <f t="shared" si="79"/>
        <v>HI</v>
      </c>
    </row>
    <row r="763" spans="19:23">
      <c r="S763" s="32" t="str">
        <f t="shared" si="75"/>
        <v>760:18:1.48:LO</v>
      </c>
      <c r="T763" s="29">
        <f t="shared" si="76"/>
        <v>760</v>
      </c>
      <c r="U763" s="29">
        <f t="shared" si="77"/>
        <v>18</v>
      </c>
      <c r="V763" s="29">
        <f t="shared" si="78"/>
        <v>1.4799999999999982</v>
      </c>
      <c r="W763" s="29" t="str">
        <f t="shared" si="79"/>
        <v>LO</v>
      </c>
    </row>
    <row r="764" spans="19:23">
      <c r="S764" s="32" t="str">
        <f t="shared" si="75"/>
        <v>761:18:1.48:HS</v>
      </c>
      <c r="T764" s="29">
        <f t="shared" si="76"/>
        <v>761</v>
      </c>
      <c r="U764" s="29">
        <f t="shared" si="77"/>
        <v>18</v>
      </c>
      <c r="V764" s="29">
        <f t="shared" si="78"/>
        <v>1.4799999999999982</v>
      </c>
      <c r="W764" s="29" t="str">
        <f t="shared" si="79"/>
        <v>HS</v>
      </c>
    </row>
    <row r="765" spans="19:23">
      <c r="S765" s="32" t="str">
        <f t="shared" si="75"/>
        <v>762:18:1.46:HI</v>
      </c>
      <c r="T765" s="29">
        <f t="shared" si="76"/>
        <v>762</v>
      </c>
      <c r="U765" s="29">
        <f t="shared" si="77"/>
        <v>18</v>
      </c>
      <c r="V765" s="29">
        <f t="shared" si="78"/>
        <v>1.4599999999999982</v>
      </c>
      <c r="W765" s="29" t="str">
        <f t="shared" si="79"/>
        <v>HI</v>
      </c>
    </row>
    <row r="766" spans="19:23">
      <c r="S766" s="32" t="str">
        <f t="shared" si="75"/>
        <v>763:18:1.46:LO</v>
      </c>
      <c r="T766" s="29">
        <f t="shared" si="76"/>
        <v>763</v>
      </c>
      <c r="U766" s="29">
        <f t="shared" si="77"/>
        <v>18</v>
      </c>
      <c r="V766" s="29">
        <f t="shared" si="78"/>
        <v>1.4599999999999982</v>
      </c>
      <c r="W766" s="29" t="str">
        <f t="shared" si="79"/>
        <v>LO</v>
      </c>
    </row>
    <row r="767" spans="19:23">
      <c r="S767" s="32" t="str">
        <f t="shared" si="75"/>
        <v>764:18:1.46:HS</v>
      </c>
      <c r="T767" s="29">
        <f t="shared" si="76"/>
        <v>764</v>
      </c>
      <c r="U767" s="29">
        <f t="shared" si="77"/>
        <v>18</v>
      </c>
      <c r="V767" s="29">
        <f t="shared" si="78"/>
        <v>1.4599999999999982</v>
      </c>
      <c r="W767" s="29" t="str">
        <f t="shared" si="79"/>
        <v>HS</v>
      </c>
    </row>
    <row r="768" spans="19:23">
      <c r="S768" s="32" t="str">
        <f t="shared" si="75"/>
        <v>765:18:1.44:HI</v>
      </c>
      <c r="T768" s="29">
        <f t="shared" si="76"/>
        <v>765</v>
      </c>
      <c r="U768" s="29">
        <f t="shared" si="77"/>
        <v>18</v>
      </c>
      <c r="V768" s="29">
        <f t="shared" si="78"/>
        <v>1.4399999999999982</v>
      </c>
      <c r="W768" s="29" t="str">
        <f t="shared" si="79"/>
        <v>HI</v>
      </c>
    </row>
    <row r="769" spans="19:23">
      <c r="S769" s="32" t="str">
        <f t="shared" si="75"/>
        <v>766:18:1.44:LO</v>
      </c>
      <c r="T769" s="29">
        <f t="shared" si="76"/>
        <v>766</v>
      </c>
      <c r="U769" s="29">
        <f t="shared" si="77"/>
        <v>18</v>
      </c>
      <c r="V769" s="29">
        <f t="shared" si="78"/>
        <v>1.4399999999999982</v>
      </c>
      <c r="W769" s="29" t="str">
        <f t="shared" si="79"/>
        <v>LO</v>
      </c>
    </row>
    <row r="770" spans="19:23">
      <c r="S770" s="32" t="str">
        <f t="shared" si="75"/>
        <v>767:18:1.44:HS</v>
      </c>
      <c r="T770" s="29">
        <f t="shared" si="76"/>
        <v>767</v>
      </c>
      <c r="U770" s="29">
        <f t="shared" si="77"/>
        <v>18</v>
      </c>
      <c r="V770" s="29">
        <f t="shared" si="78"/>
        <v>1.4399999999999982</v>
      </c>
      <c r="W770" s="29" t="str">
        <f t="shared" si="79"/>
        <v>HS</v>
      </c>
    </row>
    <row r="771" spans="19:23">
      <c r="S771" s="32" t="str">
        <f t="shared" si="75"/>
        <v>768:18:1.42:HI</v>
      </c>
      <c r="T771" s="29">
        <f t="shared" si="76"/>
        <v>768</v>
      </c>
      <c r="U771" s="29">
        <f t="shared" si="77"/>
        <v>18</v>
      </c>
      <c r="V771" s="29">
        <f t="shared" si="78"/>
        <v>1.4199999999999982</v>
      </c>
      <c r="W771" s="29" t="str">
        <f t="shared" si="79"/>
        <v>HI</v>
      </c>
    </row>
    <row r="772" spans="19:23">
      <c r="S772" s="32" t="str">
        <f t="shared" si="75"/>
        <v>769:18:1.42:LO</v>
      </c>
      <c r="T772" s="29">
        <f t="shared" si="76"/>
        <v>769</v>
      </c>
      <c r="U772" s="29">
        <f t="shared" si="77"/>
        <v>18</v>
      </c>
      <c r="V772" s="29">
        <f t="shared" si="78"/>
        <v>1.4199999999999982</v>
      </c>
      <c r="W772" s="29" t="str">
        <f t="shared" si="79"/>
        <v>LO</v>
      </c>
    </row>
    <row r="773" spans="19:23">
      <c r="S773" s="32" t="str">
        <f t="shared" si="75"/>
        <v>770:18:1.42:HS</v>
      </c>
      <c r="T773" s="29">
        <f t="shared" si="76"/>
        <v>770</v>
      </c>
      <c r="U773" s="29">
        <f t="shared" si="77"/>
        <v>18</v>
      </c>
      <c r="V773" s="29">
        <f t="shared" si="78"/>
        <v>1.4199999999999982</v>
      </c>
      <c r="W773" s="29" t="str">
        <f t="shared" si="79"/>
        <v>HS</v>
      </c>
    </row>
    <row r="774" spans="19:23">
      <c r="S774" s="32" t="str">
        <f t="shared" si="75"/>
        <v>771:18:1.4:HI</v>
      </c>
      <c r="T774" s="29">
        <f t="shared" si="76"/>
        <v>771</v>
      </c>
      <c r="U774" s="29">
        <f t="shared" si="77"/>
        <v>18</v>
      </c>
      <c r="V774" s="29">
        <f t="shared" si="78"/>
        <v>1.3999999999999981</v>
      </c>
      <c r="W774" s="29" t="str">
        <f t="shared" si="79"/>
        <v>HI</v>
      </c>
    </row>
    <row r="775" spans="19:23">
      <c r="S775" s="32" t="str">
        <f t="shared" si="75"/>
        <v>772:18:1.4:LO</v>
      </c>
      <c r="T775" s="29">
        <f t="shared" si="76"/>
        <v>772</v>
      </c>
      <c r="U775" s="29">
        <f t="shared" si="77"/>
        <v>18</v>
      </c>
      <c r="V775" s="29">
        <f t="shared" si="78"/>
        <v>1.3999999999999981</v>
      </c>
      <c r="W775" s="29" t="str">
        <f t="shared" si="79"/>
        <v>LO</v>
      </c>
    </row>
    <row r="776" spans="19:23">
      <c r="S776" s="32" t="str">
        <f t="shared" si="75"/>
        <v>773:18:1.4:HS</v>
      </c>
      <c r="T776" s="29">
        <f t="shared" si="76"/>
        <v>773</v>
      </c>
      <c r="U776" s="29">
        <f t="shared" si="77"/>
        <v>18</v>
      </c>
      <c r="V776" s="29">
        <f t="shared" si="78"/>
        <v>1.3999999999999981</v>
      </c>
      <c r="W776" s="29" t="str">
        <f t="shared" si="79"/>
        <v>HS</v>
      </c>
    </row>
    <row r="777" spans="19:23">
      <c r="S777" s="32" t="str">
        <f t="shared" si="75"/>
        <v>774:18:1.38:HI</v>
      </c>
      <c r="T777" s="29">
        <f t="shared" si="76"/>
        <v>774</v>
      </c>
      <c r="U777" s="29">
        <f t="shared" si="77"/>
        <v>18</v>
      </c>
      <c r="V777" s="29">
        <f t="shared" si="78"/>
        <v>1.3799999999999981</v>
      </c>
      <c r="W777" s="29" t="str">
        <f t="shared" si="79"/>
        <v>HI</v>
      </c>
    </row>
    <row r="778" spans="19:23">
      <c r="S778" s="32" t="str">
        <f t="shared" si="75"/>
        <v>775:18:1.38:LO</v>
      </c>
      <c r="T778" s="29">
        <f t="shared" si="76"/>
        <v>775</v>
      </c>
      <c r="U778" s="29">
        <f t="shared" si="77"/>
        <v>18</v>
      </c>
      <c r="V778" s="29">
        <f t="shared" si="78"/>
        <v>1.3799999999999981</v>
      </c>
      <c r="W778" s="29" t="str">
        <f t="shared" si="79"/>
        <v>LO</v>
      </c>
    </row>
    <row r="779" spans="19:23">
      <c r="S779" s="32" t="str">
        <f t="shared" si="75"/>
        <v>776:18:1.38:HS</v>
      </c>
      <c r="T779" s="29">
        <f t="shared" si="76"/>
        <v>776</v>
      </c>
      <c r="U779" s="29">
        <f t="shared" si="77"/>
        <v>18</v>
      </c>
      <c r="V779" s="29">
        <f t="shared" si="78"/>
        <v>1.3799999999999981</v>
      </c>
      <c r="W779" s="29" t="str">
        <f t="shared" si="79"/>
        <v>HS</v>
      </c>
    </row>
    <row r="780" spans="19:23">
      <c r="S780" s="32" t="str">
        <f t="shared" si="75"/>
        <v>777:18:1.36:HI</v>
      </c>
      <c r="T780" s="29">
        <f t="shared" si="76"/>
        <v>777</v>
      </c>
      <c r="U780" s="29">
        <f t="shared" si="77"/>
        <v>18</v>
      </c>
      <c r="V780" s="29">
        <f t="shared" si="78"/>
        <v>1.3599999999999981</v>
      </c>
      <c r="W780" s="29" t="str">
        <f t="shared" si="79"/>
        <v>HI</v>
      </c>
    </row>
    <row r="781" spans="19:23">
      <c r="S781" s="32" t="str">
        <f t="shared" si="75"/>
        <v>778:18:1.36:LO</v>
      </c>
      <c r="T781" s="29">
        <f t="shared" si="76"/>
        <v>778</v>
      </c>
      <c r="U781" s="29">
        <f t="shared" si="77"/>
        <v>18</v>
      </c>
      <c r="V781" s="29">
        <f t="shared" si="78"/>
        <v>1.3599999999999981</v>
      </c>
      <c r="W781" s="29" t="str">
        <f t="shared" si="79"/>
        <v>LO</v>
      </c>
    </row>
    <row r="782" spans="19:23">
      <c r="S782" s="32" t="str">
        <f t="shared" si="75"/>
        <v>779:18:1.36:HS</v>
      </c>
      <c r="T782" s="29">
        <f t="shared" si="76"/>
        <v>779</v>
      </c>
      <c r="U782" s="29">
        <f t="shared" si="77"/>
        <v>18</v>
      </c>
      <c r="V782" s="29">
        <f t="shared" si="78"/>
        <v>1.3599999999999981</v>
      </c>
      <c r="W782" s="29" t="str">
        <f t="shared" si="79"/>
        <v>HS</v>
      </c>
    </row>
    <row r="783" spans="19:23">
      <c r="S783" s="32" t="str">
        <f t="shared" si="75"/>
        <v>780:18:1.34:HI</v>
      </c>
      <c r="T783" s="29">
        <f t="shared" si="76"/>
        <v>780</v>
      </c>
      <c r="U783" s="29">
        <f t="shared" si="77"/>
        <v>18</v>
      </c>
      <c r="V783" s="29">
        <f t="shared" si="78"/>
        <v>1.3399999999999981</v>
      </c>
      <c r="W783" s="29" t="str">
        <f t="shared" si="79"/>
        <v>HI</v>
      </c>
    </row>
    <row r="784" spans="19:23">
      <c r="S784" s="32" t="str">
        <f t="shared" si="75"/>
        <v>781:18:1.34:LO</v>
      </c>
      <c r="T784" s="29">
        <f t="shared" si="76"/>
        <v>781</v>
      </c>
      <c r="U784" s="29">
        <f t="shared" si="77"/>
        <v>18</v>
      </c>
      <c r="V784" s="29">
        <f t="shared" si="78"/>
        <v>1.3399999999999981</v>
      </c>
      <c r="W784" s="29" t="str">
        <f t="shared" si="79"/>
        <v>LO</v>
      </c>
    </row>
    <row r="785" spans="19:23">
      <c r="S785" s="32" t="str">
        <f t="shared" ref="S785:S800" si="80">T785&amp;":"&amp;U785&amp;":"&amp;V785&amp;":"&amp;W785</f>
        <v>782:18:1.34:HS</v>
      </c>
      <c r="T785" s="29">
        <f t="shared" ref="T785:T800" si="81">T784+1</f>
        <v>782</v>
      </c>
      <c r="U785" s="29">
        <f t="shared" ref="U785:U800" si="82">U784</f>
        <v>18</v>
      </c>
      <c r="V785" s="29">
        <f t="shared" si="78"/>
        <v>1.3399999999999981</v>
      </c>
      <c r="W785" s="29" t="str">
        <f t="shared" si="79"/>
        <v>HS</v>
      </c>
    </row>
    <row r="786" spans="19:23">
      <c r="S786" s="32" t="str">
        <f t="shared" si="80"/>
        <v>783:18:1.32:HI</v>
      </c>
      <c r="T786" s="29">
        <f t="shared" si="81"/>
        <v>783</v>
      </c>
      <c r="U786" s="29">
        <f t="shared" si="82"/>
        <v>18</v>
      </c>
      <c r="V786" s="29">
        <f t="shared" si="78"/>
        <v>1.3199999999999981</v>
      </c>
      <c r="W786" s="29" t="str">
        <f t="shared" si="79"/>
        <v>HI</v>
      </c>
    </row>
    <row r="787" spans="19:23">
      <c r="S787" s="32" t="str">
        <f t="shared" si="80"/>
        <v>784:18:1.32:LO</v>
      </c>
      <c r="T787" s="29">
        <f t="shared" si="81"/>
        <v>784</v>
      </c>
      <c r="U787" s="29">
        <f t="shared" si="82"/>
        <v>18</v>
      </c>
      <c r="V787" s="29">
        <f t="shared" si="78"/>
        <v>1.3199999999999981</v>
      </c>
      <c r="W787" s="29" t="str">
        <f t="shared" si="79"/>
        <v>LO</v>
      </c>
    </row>
    <row r="788" spans="19:23">
      <c r="S788" s="32" t="str">
        <f t="shared" si="80"/>
        <v>785:18:1.32:HS</v>
      </c>
      <c r="T788" s="29">
        <f t="shared" si="81"/>
        <v>785</v>
      </c>
      <c r="U788" s="29">
        <f t="shared" si="82"/>
        <v>18</v>
      </c>
      <c r="V788" s="29">
        <f t="shared" si="78"/>
        <v>1.3199999999999981</v>
      </c>
      <c r="W788" s="29" t="str">
        <f t="shared" si="79"/>
        <v>HS</v>
      </c>
    </row>
    <row r="789" spans="19:23">
      <c r="S789" s="32" t="str">
        <f t="shared" si="80"/>
        <v>786:18:1.3:HI</v>
      </c>
      <c r="T789" s="29">
        <f t="shared" si="81"/>
        <v>786</v>
      </c>
      <c r="U789" s="29">
        <f t="shared" si="82"/>
        <v>18</v>
      </c>
      <c r="V789" s="29">
        <f t="shared" si="78"/>
        <v>1.299999999999998</v>
      </c>
      <c r="W789" s="29" t="str">
        <f t="shared" si="79"/>
        <v>HI</v>
      </c>
    </row>
    <row r="790" spans="19:23">
      <c r="S790" s="32" t="str">
        <f t="shared" si="80"/>
        <v>787:18:1.3:LO</v>
      </c>
      <c r="T790" s="29">
        <f t="shared" si="81"/>
        <v>787</v>
      </c>
      <c r="U790" s="29">
        <f t="shared" si="82"/>
        <v>18</v>
      </c>
      <c r="V790" s="29">
        <f t="shared" si="78"/>
        <v>1.299999999999998</v>
      </c>
      <c r="W790" s="29" t="str">
        <f t="shared" si="79"/>
        <v>LO</v>
      </c>
    </row>
    <row r="791" spans="19:23">
      <c r="S791" s="32" t="str">
        <f t="shared" si="80"/>
        <v>788:18:1.3:HS</v>
      </c>
      <c r="T791" s="29">
        <f t="shared" si="81"/>
        <v>788</v>
      </c>
      <c r="U791" s="29">
        <f t="shared" si="82"/>
        <v>18</v>
      </c>
      <c r="V791" s="29">
        <f t="shared" si="78"/>
        <v>1.299999999999998</v>
      </c>
      <c r="W791" s="29" t="str">
        <f t="shared" si="79"/>
        <v>HS</v>
      </c>
    </row>
    <row r="792" spans="19:23">
      <c r="S792" s="32" t="str">
        <f t="shared" si="80"/>
        <v>789:18:1.28:HI</v>
      </c>
      <c r="T792" s="29">
        <f t="shared" si="81"/>
        <v>789</v>
      </c>
      <c r="U792" s="29">
        <f t="shared" si="82"/>
        <v>18</v>
      </c>
      <c r="V792" s="29">
        <f t="shared" si="78"/>
        <v>1.279999999999998</v>
      </c>
      <c r="W792" s="29" t="str">
        <f t="shared" si="79"/>
        <v>HI</v>
      </c>
    </row>
    <row r="793" spans="19:23">
      <c r="S793" s="32" t="str">
        <f t="shared" si="80"/>
        <v>790:18:1.28:LO</v>
      </c>
      <c r="T793" s="29">
        <f t="shared" si="81"/>
        <v>790</v>
      </c>
      <c r="U793" s="29">
        <f t="shared" si="82"/>
        <v>18</v>
      </c>
      <c r="V793" s="29">
        <f t="shared" si="78"/>
        <v>1.279999999999998</v>
      </c>
      <c r="W793" s="29" t="str">
        <f t="shared" si="79"/>
        <v>LO</v>
      </c>
    </row>
    <row r="794" spans="19:23">
      <c r="S794" s="32" t="str">
        <f t="shared" si="80"/>
        <v>791:18:1.28:HS</v>
      </c>
      <c r="T794" s="29">
        <f t="shared" si="81"/>
        <v>791</v>
      </c>
      <c r="U794" s="29">
        <f t="shared" si="82"/>
        <v>18</v>
      </c>
      <c r="V794" s="29">
        <f t="shared" si="78"/>
        <v>1.279999999999998</v>
      </c>
      <c r="W794" s="29" t="str">
        <f t="shared" si="79"/>
        <v>HS</v>
      </c>
    </row>
    <row r="795" spans="19:23">
      <c r="S795" s="32" t="str">
        <f t="shared" si="80"/>
        <v>792:18:1.26:HI</v>
      </c>
      <c r="T795" s="29">
        <f t="shared" si="81"/>
        <v>792</v>
      </c>
      <c r="U795" s="29">
        <f t="shared" si="82"/>
        <v>18</v>
      </c>
      <c r="V795" s="29">
        <f t="shared" si="78"/>
        <v>1.259999999999998</v>
      </c>
      <c r="W795" s="29" t="str">
        <f t="shared" si="79"/>
        <v>HI</v>
      </c>
    </row>
    <row r="796" spans="19:23">
      <c r="S796" s="32" t="str">
        <f t="shared" si="80"/>
        <v>793:18:1.26:LO</v>
      </c>
      <c r="T796" s="29">
        <f t="shared" si="81"/>
        <v>793</v>
      </c>
      <c r="U796" s="29">
        <f t="shared" si="82"/>
        <v>18</v>
      </c>
      <c r="V796" s="29">
        <f t="shared" si="78"/>
        <v>1.259999999999998</v>
      </c>
      <c r="W796" s="29" t="str">
        <f t="shared" si="79"/>
        <v>LO</v>
      </c>
    </row>
    <row r="797" spans="19:23">
      <c r="S797" s="32" t="str">
        <f t="shared" si="80"/>
        <v>794:18:1.26:HS</v>
      </c>
      <c r="T797" s="29">
        <f t="shared" si="81"/>
        <v>794</v>
      </c>
      <c r="U797" s="29">
        <f t="shared" si="82"/>
        <v>18</v>
      </c>
      <c r="V797" s="29">
        <f t="shared" si="78"/>
        <v>1.259999999999998</v>
      </c>
      <c r="W797" s="29" t="str">
        <f t="shared" si="79"/>
        <v>HS</v>
      </c>
    </row>
    <row r="798" spans="19:23">
      <c r="S798" s="32" t="str">
        <f t="shared" si="80"/>
        <v>795:18:1.24:HI</v>
      </c>
      <c r="T798" s="29">
        <f t="shared" si="81"/>
        <v>795</v>
      </c>
      <c r="U798" s="29">
        <f t="shared" si="82"/>
        <v>18</v>
      </c>
      <c r="V798" s="29">
        <f t="shared" si="78"/>
        <v>1.239999999999998</v>
      </c>
      <c r="W798" s="29" t="str">
        <f t="shared" si="79"/>
        <v>HI</v>
      </c>
    </row>
    <row r="799" spans="19:23">
      <c r="S799" s="32" t="str">
        <f t="shared" si="80"/>
        <v>796:18:1.24:LO</v>
      </c>
      <c r="T799" s="29">
        <f t="shared" si="81"/>
        <v>796</v>
      </c>
      <c r="U799" s="29">
        <f t="shared" si="82"/>
        <v>18</v>
      </c>
      <c r="V799" s="29">
        <f t="shared" si="78"/>
        <v>1.239999999999998</v>
      </c>
      <c r="W799" s="29" t="str">
        <f t="shared" si="79"/>
        <v>LO</v>
      </c>
    </row>
    <row r="800" spans="19:23">
      <c r="S800" s="32" t="str">
        <f t="shared" si="80"/>
        <v>797:18:1.24:HS</v>
      </c>
      <c r="T800" s="29">
        <f t="shared" si="81"/>
        <v>797</v>
      </c>
      <c r="U800" s="29">
        <f t="shared" si="82"/>
        <v>18</v>
      </c>
      <c r="V800" s="29">
        <f t="shared" si="78"/>
        <v>1.239999999999998</v>
      </c>
      <c r="W800" s="29" t="str">
        <f t="shared" si="79"/>
        <v>HS</v>
      </c>
    </row>
    <row r="801" spans="19:19">
      <c r="S801" s="32"/>
    </row>
    <row r="802" spans="19:19">
      <c r="S802" s="32"/>
    </row>
    <row r="803" spans="19:19">
      <c r="S803" s="32"/>
    </row>
    <row r="804" spans="19:19">
      <c r="S804" s="32"/>
    </row>
    <row r="805" spans="19:19">
      <c r="S805" s="32"/>
    </row>
    <row r="806" spans="19:19">
      <c r="S806" s="32"/>
    </row>
    <row r="807" spans="19:19">
      <c r="S807" s="32"/>
    </row>
    <row r="808" spans="19:19">
      <c r="S808" s="32"/>
    </row>
  </sheetData>
  <mergeCells count="3">
    <mergeCell ref="G1:J1"/>
    <mergeCell ref="K1:M1"/>
    <mergeCell ref="N1:P1"/>
  </mergeCells>
  <pageMargins left="0.7" right="0.7" top="0.75" bottom="0.75" header="0.3" footer="0.3"/>
  <ignoredErrors>
    <ignoredError sqref="A35 V4:V116 U45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dimension ref="B2:U125"/>
  <sheetViews>
    <sheetView tabSelected="1" zoomScale="70" zoomScaleNormal="70" workbookViewId="0">
      <selection activeCell="S14" sqref="S14"/>
    </sheetView>
  </sheetViews>
  <sheetFormatPr defaultRowHeight="15"/>
  <sheetData>
    <row r="2" spans="2:18">
      <c r="B2" s="103" t="str">
        <f>"Levels Swept, All Channels"</f>
        <v>Levels Swept, All Channels</v>
      </c>
      <c r="C2" s="103"/>
      <c r="D2" s="103"/>
      <c r="E2" s="103"/>
      <c r="F2" s="103"/>
      <c r="G2" s="103"/>
      <c r="H2" s="103"/>
    </row>
    <row r="3" spans="2:18">
      <c r="B3" s="71"/>
      <c r="C3" s="70"/>
      <c r="D3" s="70"/>
    </row>
    <row r="4" spans="2:18">
      <c r="B4" s="71"/>
      <c r="C4" s="70"/>
      <c r="D4" s="70"/>
      <c r="L4" s="81" t="s">
        <v>0</v>
      </c>
      <c r="M4" s="81"/>
      <c r="P4" s="81" t="s">
        <v>82</v>
      </c>
      <c r="Q4" s="81"/>
      <c r="R4" s="81"/>
    </row>
    <row r="5" spans="2:18">
      <c r="B5" s="71"/>
      <c r="C5" s="70"/>
      <c r="D5" s="70"/>
      <c r="L5" s="63" t="s">
        <v>1</v>
      </c>
      <c r="M5" s="63" t="s">
        <v>2</v>
      </c>
      <c r="N5" s="63" t="s">
        <v>81</v>
      </c>
      <c r="O5" s="63" t="s">
        <v>79</v>
      </c>
      <c r="P5" s="63" t="s">
        <v>2</v>
      </c>
      <c r="Q5" s="63" t="s">
        <v>1</v>
      </c>
      <c r="R5" s="63" t="s">
        <v>3</v>
      </c>
    </row>
    <row r="6" spans="2:18">
      <c r="B6" s="71"/>
      <c r="C6" s="70"/>
      <c r="D6" s="70"/>
      <c r="J6" s="81" t="s">
        <v>78</v>
      </c>
      <c r="K6" s="81"/>
      <c r="L6" s="128">
        <f ca="1">'calcRED(0)'!E130</f>
        <v>2274.2352728201622</v>
      </c>
      <c r="M6" s="128">
        <f ca="1">'calcRED(0)'!E17</f>
        <v>11425.64949099602</v>
      </c>
      <c r="N6" s="63">
        <f ca="1">COUNT('calcRED(0)'!E17:E130)</f>
        <v>114</v>
      </c>
      <c r="O6" s="128">
        <f ca="1">(M6-L6)/N6</f>
        <v>80.275563317332086</v>
      </c>
      <c r="P6" s="3">
        <f ca="1">$O6/10250</f>
        <v>7.8317622748616672E-3</v>
      </c>
      <c r="Q6" s="129"/>
      <c r="R6" s="129"/>
    </row>
    <row r="7" spans="2:18">
      <c r="B7" s="71"/>
      <c r="C7" s="70"/>
      <c r="D7" s="70"/>
      <c r="J7" s="71" t="s">
        <v>80</v>
      </c>
      <c r="K7" s="70">
        <v>0</v>
      </c>
      <c r="L7" s="128">
        <f ca="1">data0!AN455</f>
        <v>98.793191536934529</v>
      </c>
      <c r="M7" s="128">
        <f ca="1">'calcRED(0)'!V17</f>
        <v>482.29468571845553</v>
      </c>
      <c r="N7" s="63">
        <f ca="1">N6</f>
        <v>114</v>
      </c>
      <c r="O7" s="111">
        <f ca="1">(M7-L7)/N7</f>
        <v>3.364048194574746</v>
      </c>
      <c r="P7" s="3">
        <f ca="1">$O7/10250</f>
        <v>3.2819982386095081E-4</v>
      </c>
      <c r="Q7" s="3">
        <f ca="1">$O7/375</f>
        <v>8.9707951855326554E-3</v>
      </c>
      <c r="R7" s="3">
        <f ca="1">$O7/155</f>
        <v>2.1703536739191912E-2</v>
      </c>
    </row>
    <row r="8" spans="2:18">
      <c r="B8" s="71"/>
      <c r="C8" s="70"/>
      <c r="D8" s="70"/>
      <c r="J8" s="71" t="s">
        <v>80</v>
      </c>
      <c r="K8" s="70">
        <v>1</v>
      </c>
      <c r="L8" s="128">
        <f ca="1">'calcRED(0)'!V244</f>
        <v>27.877355402265902</v>
      </c>
      <c r="M8" s="128">
        <f ca="1">data0!AN458</f>
        <v>139.17669005948494</v>
      </c>
      <c r="N8" s="63">
        <f ca="1">N7</f>
        <v>114</v>
      </c>
      <c r="O8" s="111">
        <f ca="1">(M8-L8)/N8</f>
        <v>0.97630995313350033</v>
      </c>
      <c r="P8" s="3">
        <f ca="1">$O8/10250</f>
        <v>9.5249751525219547E-5</v>
      </c>
      <c r="Q8" s="3">
        <f ca="1">$O8/375</f>
        <v>2.603493208356001E-3</v>
      </c>
      <c r="R8" s="3">
        <f ca="1">$O8/155</f>
        <v>6.2987738911838729E-3</v>
      </c>
    </row>
    <row r="9" spans="2:18">
      <c r="B9" s="71"/>
      <c r="C9" s="70"/>
      <c r="D9" s="70"/>
    </row>
    <row r="10" spans="2:18">
      <c r="B10" s="71"/>
      <c r="C10" s="70"/>
      <c r="D10" s="70"/>
      <c r="K10" s="72" t="s">
        <v>0</v>
      </c>
      <c r="L10" s="81" t="s">
        <v>93</v>
      </c>
      <c r="M10" s="81"/>
      <c r="N10" s="81"/>
    </row>
    <row r="11" spans="2:18">
      <c r="B11" s="71"/>
      <c r="C11" s="70"/>
      <c r="D11" s="70"/>
      <c r="K11" s="72"/>
      <c r="L11" s="63" t="s">
        <v>3</v>
      </c>
      <c r="M11" s="63" t="s">
        <v>1</v>
      </c>
      <c r="N11" s="63" t="s">
        <v>2</v>
      </c>
    </row>
    <row r="12" spans="2:18">
      <c r="B12" s="71"/>
      <c r="C12" s="70"/>
      <c r="D12" s="70"/>
      <c r="K12" s="63">
        <f ca="1">'Color Tracking'!BB39</f>
        <v>77</v>
      </c>
      <c r="L12" s="4">
        <f ca="1">'Color Tracking'!BC39</f>
        <v>32556</v>
      </c>
      <c r="M12" s="4">
        <f ca="1">'Color Tracking'!BD39</f>
        <v>13456</v>
      </c>
      <c r="N12" s="63">
        <f ca="1">'Color Tracking'!BE39</f>
        <v>492</v>
      </c>
    </row>
    <row r="13" spans="2:18">
      <c r="B13" s="71"/>
      <c r="C13" s="70"/>
      <c r="D13" s="70"/>
      <c r="K13" s="63">
        <f ca="1">'Color Tracking'!BB40</f>
        <v>151</v>
      </c>
      <c r="L13" s="63">
        <f ca="1">'Color Tracking'!BC40</f>
        <v>63843</v>
      </c>
      <c r="M13" s="4">
        <f ca="1">'Color Tracking'!BD40</f>
        <v>26388</v>
      </c>
      <c r="N13" s="4">
        <f ca="1">'Color Tracking'!BE40</f>
        <v>965</v>
      </c>
    </row>
    <row r="14" spans="2:18">
      <c r="B14" s="71"/>
      <c r="C14" s="70"/>
      <c r="D14" s="70"/>
      <c r="K14" s="63"/>
      <c r="L14" s="81" t="s">
        <v>94</v>
      </c>
      <c r="M14" s="81"/>
      <c r="N14" s="81"/>
    </row>
    <row r="15" spans="2:18">
      <c r="B15" s="71"/>
      <c r="C15" s="70"/>
      <c r="D15" s="70"/>
      <c r="K15" s="63">
        <f ca="1">K12</f>
        <v>77</v>
      </c>
      <c r="L15" s="1">
        <f ca="1">L12/65535</f>
        <v>0.49677271686884872</v>
      </c>
      <c r="M15" s="1">
        <f ca="1">M12/65535</f>
        <v>0.20532539864194704</v>
      </c>
      <c r="N15" s="63"/>
    </row>
    <row r="16" spans="2:18">
      <c r="B16" s="71"/>
      <c r="C16" s="70"/>
      <c r="D16" s="70"/>
      <c r="K16" s="63">
        <f ca="1">K13</f>
        <v>151</v>
      </c>
      <c r="L16" s="63"/>
      <c r="M16" s="1">
        <f t="shared" ref="M16:N16" ca="1" si="0">M13/65535</f>
        <v>0.40265506981002519</v>
      </c>
      <c r="N16" s="3">
        <f t="shared" ca="1" si="0"/>
        <v>1.4724956130312047E-2</v>
      </c>
    </row>
    <row r="17" spans="2:5">
      <c r="B17" s="71"/>
      <c r="C17" s="70"/>
      <c r="D17" s="70"/>
    </row>
    <row r="18" spans="2:5">
      <c r="B18" s="71"/>
      <c r="C18" s="70"/>
      <c r="D18" s="70"/>
    </row>
    <row r="19" spans="2:5">
      <c r="B19" s="71"/>
      <c r="C19" s="70"/>
      <c r="D19" s="70"/>
    </row>
    <row r="20" spans="2:5">
      <c r="B20" s="174" t="s">
        <v>101</v>
      </c>
      <c r="C20" s="174"/>
      <c r="D20" s="174"/>
      <c r="E20" s="174"/>
    </row>
    <row r="21" spans="2:5">
      <c r="B21" s="174"/>
      <c r="C21" s="174"/>
      <c r="D21" s="174"/>
      <c r="E21" s="174"/>
    </row>
    <row r="22" spans="2:5">
      <c r="B22" s="71"/>
      <c r="C22" s="70"/>
      <c r="D22" s="70"/>
    </row>
    <row r="23" spans="2:5">
      <c r="B23" s="71"/>
      <c r="C23" s="70"/>
      <c r="D23" s="70"/>
    </row>
    <row r="24" spans="2:5">
      <c r="B24" s="71"/>
      <c r="C24" s="70"/>
      <c r="D24" s="70"/>
    </row>
    <row r="25" spans="2:5">
      <c r="B25" s="71"/>
      <c r="C25" s="70"/>
      <c r="D25" s="70"/>
    </row>
    <row r="26" spans="2:5">
      <c r="B26" s="71"/>
      <c r="C26" s="70"/>
      <c r="D26" s="70"/>
    </row>
    <row r="27" spans="2:5">
      <c r="B27" s="71"/>
      <c r="C27" s="70"/>
      <c r="D27" s="70"/>
    </row>
    <row r="28" spans="2:5">
      <c r="B28" s="71"/>
      <c r="C28" s="70"/>
      <c r="D28" s="70"/>
    </row>
    <row r="29" spans="2:5">
      <c r="B29" s="71"/>
      <c r="C29" s="70"/>
      <c r="D29" s="70"/>
    </row>
    <row r="30" spans="2:5">
      <c r="B30" s="71"/>
      <c r="C30" s="70"/>
      <c r="D30" s="70"/>
    </row>
    <row r="31" spans="2:5">
      <c r="B31" s="71"/>
      <c r="C31" s="70"/>
      <c r="D31" s="70"/>
    </row>
    <row r="32" spans="2:5">
      <c r="B32" s="71"/>
      <c r="C32" s="70"/>
      <c r="D32" s="70"/>
    </row>
    <row r="33" spans="2:4">
      <c r="B33" s="71"/>
      <c r="C33" s="70"/>
      <c r="D33" s="70"/>
    </row>
    <row r="34" spans="2:4">
      <c r="B34" s="71"/>
      <c r="C34" s="70"/>
      <c r="D34" s="70"/>
    </row>
    <row r="35" spans="2:4">
      <c r="B35" s="71"/>
      <c r="C35" s="70"/>
      <c r="D35" s="70"/>
    </row>
    <row r="36" spans="2:4">
      <c r="B36" s="71"/>
      <c r="C36" s="70"/>
      <c r="D36" s="70"/>
    </row>
    <row r="37" spans="2:4">
      <c r="B37" s="71"/>
      <c r="C37" s="70"/>
      <c r="D37" s="70"/>
    </row>
    <row r="38" spans="2:4">
      <c r="B38" s="71"/>
      <c r="C38" s="70"/>
      <c r="D38" s="70"/>
    </row>
    <row r="39" spans="2:4">
      <c r="B39" s="71"/>
      <c r="C39" s="70"/>
      <c r="D39" s="70"/>
    </row>
    <row r="40" spans="2:4">
      <c r="B40" s="71"/>
      <c r="C40" s="70"/>
      <c r="D40" s="70"/>
    </row>
    <row r="41" spans="2:4">
      <c r="B41" s="71"/>
      <c r="C41" s="70"/>
      <c r="D41" s="70"/>
    </row>
    <row r="42" spans="2:4">
      <c r="B42" s="71"/>
      <c r="C42" s="70"/>
      <c r="D42" s="70"/>
    </row>
    <row r="43" spans="2:4">
      <c r="B43" s="71"/>
      <c r="C43" s="70"/>
      <c r="D43" s="70"/>
    </row>
    <row r="44" spans="2:4">
      <c r="B44" s="71"/>
      <c r="C44" s="70"/>
      <c r="D44" s="70"/>
    </row>
    <row r="45" spans="2:4">
      <c r="B45" s="71"/>
      <c r="C45" s="70"/>
      <c r="D45" s="70"/>
    </row>
    <row r="46" spans="2:4">
      <c r="B46" s="71"/>
      <c r="C46" s="70"/>
      <c r="D46" s="70"/>
    </row>
    <row r="47" spans="2:4">
      <c r="B47" s="71"/>
      <c r="C47" s="70"/>
      <c r="D47" s="70"/>
    </row>
    <row r="48" spans="2:4">
      <c r="B48" s="71"/>
      <c r="C48" s="70"/>
      <c r="D48" s="70"/>
    </row>
    <row r="49" spans="2:21">
      <c r="B49" s="71"/>
      <c r="C49" s="70"/>
      <c r="D49" s="70"/>
    </row>
    <row r="50" spans="2:21">
      <c r="B50" s="71"/>
      <c r="C50" s="70"/>
      <c r="D50" s="70"/>
    </row>
    <row r="51" spans="2:21">
      <c r="B51" s="71"/>
      <c r="C51" s="70"/>
      <c r="D51" s="70"/>
    </row>
    <row r="52" spans="2:21">
      <c r="B52" s="71"/>
      <c r="C52" s="70"/>
      <c r="D52" s="70"/>
    </row>
    <row r="53" spans="2:21">
      <c r="B53" s="142" t="s">
        <v>15</v>
      </c>
      <c r="C53" s="142"/>
      <c r="D53" s="70"/>
      <c r="K53" s="143" t="s">
        <v>85</v>
      </c>
      <c r="L53" s="143"/>
      <c r="T53" s="155" t="s">
        <v>88</v>
      </c>
      <c r="U53" s="155"/>
    </row>
    <row r="54" spans="2:21">
      <c r="B54" s="142"/>
      <c r="C54" s="142"/>
      <c r="D54" s="112"/>
      <c r="K54" s="143"/>
      <c r="L54" s="143"/>
      <c r="T54" s="155"/>
      <c r="U54" s="155"/>
    </row>
    <row r="55" spans="2:21">
      <c r="B55" s="71"/>
      <c r="C55" s="70"/>
      <c r="D55" s="70"/>
    </row>
    <row r="56" spans="2:21">
      <c r="B56" s="112"/>
      <c r="C56" s="112"/>
      <c r="D56" s="112"/>
      <c r="E56" s="112"/>
      <c r="F56" s="112"/>
      <c r="G56" s="112"/>
      <c r="H56" s="112"/>
    </row>
    <row r="57" spans="2:21">
      <c r="B57" s="71"/>
      <c r="C57" s="70"/>
      <c r="D57" s="70"/>
    </row>
    <row r="58" spans="2:21">
      <c r="B58" s="71"/>
      <c r="C58" s="70"/>
      <c r="D58" s="70"/>
    </row>
    <row r="59" spans="2:21">
      <c r="B59" s="71"/>
      <c r="C59" s="70"/>
      <c r="D59" s="70"/>
    </row>
    <row r="60" spans="2:21">
      <c r="B60" s="71"/>
      <c r="C60" s="70"/>
      <c r="D60" s="70"/>
    </row>
    <row r="61" spans="2:21">
      <c r="B61" s="71"/>
      <c r="C61" s="70"/>
      <c r="D61" s="70"/>
    </row>
    <row r="62" spans="2:21">
      <c r="B62" s="71"/>
      <c r="C62" s="70"/>
      <c r="D62" s="70"/>
    </row>
    <row r="63" spans="2:21">
      <c r="B63" s="71"/>
      <c r="C63" s="70"/>
      <c r="D63" s="70"/>
    </row>
    <row r="65" spans="2:8">
      <c r="B65" s="71"/>
      <c r="C65" s="70"/>
      <c r="D65" s="70"/>
    </row>
    <row r="66" spans="2:8">
      <c r="B66" s="71"/>
      <c r="C66" s="70"/>
      <c r="D66" s="70"/>
    </row>
    <row r="67" spans="2:8">
      <c r="B67" s="71"/>
      <c r="C67" s="70"/>
      <c r="D67" s="70"/>
    </row>
    <row r="68" spans="2:8">
      <c r="B68" s="71"/>
      <c r="C68" s="70"/>
      <c r="D68" s="70"/>
    </row>
    <row r="69" spans="2:8">
      <c r="B69" s="71"/>
      <c r="C69" s="70"/>
      <c r="D69" s="70"/>
    </row>
    <row r="70" spans="2:8">
      <c r="B70" s="71"/>
      <c r="C70" s="70"/>
      <c r="D70" s="70"/>
    </row>
    <row r="71" spans="2:8">
      <c r="B71" s="71"/>
      <c r="C71" s="70"/>
      <c r="D71" s="70"/>
    </row>
    <row r="72" spans="2:8">
      <c r="B72" s="71"/>
      <c r="C72" s="70"/>
      <c r="D72" s="70"/>
    </row>
    <row r="73" spans="2:8">
      <c r="B73" s="71"/>
      <c r="C73" s="70"/>
      <c r="D73" s="70"/>
    </row>
    <row r="74" spans="2:8">
      <c r="B74" s="112"/>
      <c r="C74" s="112"/>
      <c r="D74" s="112"/>
      <c r="E74" s="112"/>
      <c r="F74" s="112"/>
      <c r="G74" s="112"/>
      <c r="H74" s="112"/>
    </row>
    <row r="75" spans="2:8">
      <c r="B75" s="71"/>
      <c r="C75" s="70"/>
      <c r="D75" s="70"/>
    </row>
    <row r="76" spans="2:8">
      <c r="B76" s="71"/>
      <c r="C76" s="70"/>
      <c r="D76" s="70"/>
    </row>
    <row r="77" spans="2:8">
      <c r="B77" s="71"/>
      <c r="C77" s="70"/>
      <c r="D77" s="70"/>
    </row>
    <row r="78" spans="2:8">
      <c r="B78" s="71"/>
      <c r="C78" s="70"/>
      <c r="D78" s="70"/>
    </row>
    <row r="79" spans="2:8">
      <c r="B79" s="71"/>
      <c r="C79" s="70"/>
      <c r="D79" s="70"/>
    </row>
    <row r="80" spans="2:8">
      <c r="B80" s="71"/>
      <c r="C80" s="70"/>
      <c r="D80" s="70"/>
    </row>
    <row r="81" spans="2:8">
      <c r="B81" s="71"/>
      <c r="C81" s="70"/>
      <c r="D81" s="70"/>
    </row>
    <row r="82" spans="2:8">
      <c r="B82" s="71"/>
      <c r="C82" s="70"/>
      <c r="D82" s="70"/>
    </row>
    <row r="83" spans="2:8">
      <c r="B83" s="71"/>
      <c r="C83" s="70"/>
      <c r="D83" s="70"/>
    </row>
    <row r="84" spans="2:8">
      <c r="B84" s="71"/>
      <c r="C84" s="70"/>
      <c r="D84" s="70"/>
    </row>
    <row r="85" spans="2:8">
      <c r="B85" s="71"/>
      <c r="C85" s="70"/>
      <c r="D85" s="70"/>
    </row>
    <row r="86" spans="2:8">
      <c r="B86" s="71"/>
      <c r="C86" s="70"/>
      <c r="D86" s="70"/>
    </row>
    <row r="87" spans="2:8">
      <c r="B87" s="71"/>
      <c r="C87" s="70"/>
      <c r="D87" s="70"/>
    </row>
    <row r="88" spans="2:8">
      <c r="B88" s="71"/>
      <c r="C88" s="70"/>
      <c r="D88" s="70"/>
    </row>
    <row r="89" spans="2:8">
      <c r="B89" s="71"/>
      <c r="C89" s="70"/>
      <c r="D89" s="70"/>
    </row>
    <row r="90" spans="2:8">
      <c r="B90" s="71"/>
      <c r="C90" s="70"/>
      <c r="D90" s="70"/>
    </row>
    <row r="91" spans="2:8">
      <c r="B91" s="112"/>
      <c r="C91" s="112"/>
      <c r="D91" s="112"/>
      <c r="E91" s="112"/>
      <c r="F91" s="112"/>
      <c r="G91" s="112"/>
      <c r="H91" s="112"/>
    </row>
    <row r="92" spans="2:8">
      <c r="B92" s="71"/>
      <c r="C92" s="70"/>
      <c r="D92" s="70"/>
    </row>
    <row r="93" spans="2:8">
      <c r="B93" s="71"/>
      <c r="C93" s="70"/>
      <c r="D93" s="70"/>
    </row>
    <row r="94" spans="2:8">
      <c r="B94" s="71"/>
      <c r="C94" s="70"/>
      <c r="D94" s="70"/>
    </row>
    <row r="95" spans="2:8">
      <c r="B95" s="71"/>
      <c r="C95" s="70"/>
      <c r="D95" s="70"/>
    </row>
    <row r="96" spans="2:8">
      <c r="B96" s="71"/>
      <c r="C96" s="70"/>
      <c r="D96" s="70"/>
    </row>
    <row r="97" spans="2:8">
      <c r="B97" s="71"/>
      <c r="C97" s="70"/>
      <c r="D97" s="70"/>
    </row>
    <row r="98" spans="2:8">
      <c r="B98" s="71"/>
      <c r="C98" s="70"/>
      <c r="D98" s="70"/>
    </row>
    <row r="99" spans="2:8">
      <c r="B99" s="71"/>
      <c r="C99" s="70"/>
      <c r="D99" s="70"/>
    </row>
    <row r="100" spans="2:8">
      <c r="B100" s="71"/>
      <c r="C100" s="70"/>
      <c r="D100" s="70"/>
    </row>
    <row r="101" spans="2:8">
      <c r="B101" s="71"/>
      <c r="C101" s="70"/>
      <c r="D101" s="70"/>
    </row>
    <row r="102" spans="2:8">
      <c r="B102" s="71"/>
      <c r="C102" s="70"/>
      <c r="D102" s="70"/>
    </row>
    <row r="103" spans="2:8">
      <c r="B103" s="71"/>
      <c r="C103" s="70"/>
      <c r="D103" s="70"/>
    </row>
    <row r="108" spans="2:8">
      <c r="B108" s="112"/>
      <c r="C108" s="112"/>
      <c r="D108" s="112"/>
      <c r="E108" s="112"/>
      <c r="F108" s="112"/>
      <c r="G108" s="112"/>
      <c r="H108" s="112"/>
    </row>
    <row r="125" spans="2:8">
      <c r="B125" s="112"/>
      <c r="C125" s="112"/>
      <c r="D125" s="112"/>
      <c r="E125" s="112"/>
      <c r="F125" s="112"/>
      <c r="G125" s="112"/>
      <c r="H125" s="112"/>
    </row>
  </sheetData>
  <mergeCells count="11">
    <mergeCell ref="T53:U54"/>
    <mergeCell ref="L4:M4"/>
    <mergeCell ref="B20:E21"/>
    <mergeCell ref="K10:K11"/>
    <mergeCell ref="L10:N10"/>
    <mergeCell ref="L14:N14"/>
    <mergeCell ref="B2:H2"/>
    <mergeCell ref="J6:K6"/>
    <mergeCell ref="P4:R4"/>
    <mergeCell ref="B53:C54"/>
    <mergeCell ref="K53:L54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2:BI279"/>
  <sheetViews>
    <sheetView workbookViewId="0"/>
  </sheetViews>
  <sheetFormatPr defaultRowHeight="15"/>
  <cols>
    <col min="1" max="16384" width="9.140625" style="63"/>
  </cols>
  <sheetData>
    <row r="2" spans="1:60">
      <c r="A2" s="72" t="s">
        <v>0</v>
      </c>
      <c r="B2" s="81" t="s">
        <v>2</v>
      </c>
      <c r="C2" s="81"/>
      <c r="D2" s="81"/>
      <c r="E2" s="81"/>
      <c r="F2" s="81"/>
      <c r="G2" s="81"/>
      <c r="H2" s="81"/>
      <c r="J2" s="72" t="s">
        <v>0</v>
      </c>
      <c r="K2" s="169" t="s">
        <v>91</v>
      </c>
      <c r="L2" s="172" t="s">
        <v>92</v>
      </c>
      <c r="M2" s="81" t="s">
        <v>2</v>
      </c>
      <c r="N2" s="81"/>
      <c r="O2" s="81"/>
      <c r="P2" s="81"/>
      <c r="Q2" s="81"/>
      <c r="R2" s="81"/>
      <c r="S2" s="81"/>
      <c r="T2" s="81" t="s">
        <v>1</v>
      </c>
      <c r="U2" s="81"/>
      <c r="V2" s="81"/>
      <c r="W2" s="81"/>
      <c r="X2" s="81"/>
      <c r="Y2" s="81"/>
      <c r="Z2" s="81"/>
      <c r="AA2" s="81" t="s">
        <v>3</v>
      </c>
      <c r="AB2" s="81"/>
      <c r="AC2" s="81"/>
      <c r="AD2" s="81"/>
      <c r="AE2" s="81"/>
      <c r="AF2" s="81"/>
      <c r="AG2" s="81"/>
    </row>
    <row r="3" spans="1:60">
      <c r="A3" s="72"/>
      <c r="B3" s="72" t="s">
        <v>6</v>
      </c>
      <c r="C3" s="72" t="s">
        <v>7</v>
      </c>
      <c r="D3" s="72" t="s">
        <v>8</v>
      </c>
      <c r="E3" s="63" t="s">
        <v>11</v>
      </c>
      <c r="F3" s="63" t="s">
        <v>89</v>
      </c>
      <c r="G3" s="63" t="s">
        <v>90</v>
      </c>
      <c r="H3" s="169" t="s">
        <v>20</v>
      </c>
      <c r="J3" s="72"/>
      <c r="K3" s="169"/>
      <c r="L3" s="169"/>
      <c r="M3" s="72" t="s">
        <v>6</v>
      </c>
      <c r="N3" s="72" t="s">
        <v>7</v>
      </c>
      <c r="O3" s="72" t="s">
        <v>8</v>
      </c>
      <c r="P3" s="63" t="s">
        <v>11</v>
      </c>
      <c r="Q3" s="63" t="s">
        <v>89</v>
      </c>
      <c r="R3" s="63" t="s">
        <v>90</v>
      </c>
      <c r="S3" s="169" t="s">
        <v>20</v>
      </c>
      <c r="T3" s="72" t="s">
        <v>6</v>
      </c>
      <c r="U3" s="72" t="s">
        <v>7</v>
      </c>
      <c r="V3" s="72" t="s">
        <v>8</v>
      </c>
      <c r="W3" s="63" t="s">
        <v>11</v>
      </c>
      <c r="X3" s="63" t="s">
        <v>89</v>
      </c>
      <c r="Y3" s="63" t="s">
        <v>90</v>
      </c>
      <c r="Z3" s="169" t="s">
        <v>20</v>
      </c>
      <c r="AA3" s="72" t="s">
        <v>6</v>
      </c>
      <c r="AB3" s="72" t="s">
        <v>7</v>
      </c>
      <c r="AC3" s="72" t="s">
        <v>8</v>
      </c>
      <c r="AD3" s="63" t="s">
        <v>11</v>
      </c>
      <c r="AE3" s="63" t="s">
        <v>89</v>
      </c>
      <c r="AF3" s="63" t="s">
        <v>90</v>
      </c>
      <c r="AG3" s="169" t="s">
        <v>20</v>
      </c>
    </row>
    <row r="4" spans="1:60">
      <c r="A4" s="72"/>
      <c r="B4" s="72"/>
      <c r="C4" s="72"/>
      <c r="D4" s="72"/>
      <c r="E4" s="63">
        <v>10250</v>
      </c>
      <c r="F4" s="159">
        <f ca="1">AVERAGE(F5:F41)</f>
        <v>0.27854231621840825</v>
      </c>
      <c r="G4" s="159">
        <f ca="1">AVERAGE(G5:G41)</f>
        <v>0.32890299762536429</v>
      </c>
      <c r="H4" s="169"/>
      <c r="J4" s="72"/>
      <c r="K4" s="169"/>
      <c r="L4" s="169"/>
      <c r="M4" s="72"/>
      <c r="N4" s="72"/>
      <c r="O4" s="72"/>
      <c r="P4" s="63">
        <v>10250</v>
      </c>
      <c r="Q4" s="159">
        <f ca="1">AVERAGE(Q130:Q232)</f>
        <v>0.27742185594865437</v>
      </c>
      <c r="R4" s="159">
        <f ca="1">AVERAGE(R130:R232)</f>
        <v>0.3217834133503561</v>
      </c>
      <c r="S4" s="169"/>
      <c r="T4" s="72"/>
      <c r="U4" s="72"/>
      <c r="V4" s="72"/>
      <c r="W4" s="63">
        <v>375</v>
      </c>
      <c r="X4" s="159">
        <f ca="1">AVERAGE(X5:X120)</f>
        <v>0.33666526878527764</v>
      </c>
      <c r="Y4" s="159">
        <f ca="1">AVERAGE(Y5:Y120)</f>
        <v>0.32622276399164513</v>
      </c>
      <c r="Z4" s="169"/>
      <c r="AA4" s="72"/>
      <c r="AB4" s="72"/>
      <c r="AC4" s="72"/>
      <c r="AD4" s="63">
        <v>155</v>
      </c>
      <c r="AE4" s="159">
        <f ca="1">AVERAGE(AE5:AE46)</f>
        <v>0.34007913308489646</v>
      </c>
      <c r="AF4" s="159">
        <f ca="1">AVERAGE(AF5:AF46)</f>
        <v>0.32679032161926702</v>
      </c>
      <c r="AG4" s="169"/>
    </row>
    <row r="5" spans="1:60">
      <c r="A5" s="63">
        <f ca="1">'calcRED(0)'!I17</f>
        <v>2274.2352728201622</v>
      </c>
      <c r="B5" s="63">
        <f ca="1">'calcRED(0)'!J17</f>
        <v>2281.0622711181641</v>
      </c>
      <c r="C5" s="63">
        <f ca="1">'calcGREEN(1)'!J17</f>
        <v>2686.9332071940103</v>
      </c>
      <c r="D5" s="63">
        <f ca="1">'calcBLUE(2)'!J17</f>
        <v>3185.148202078683</v>
      </c>
      <c r="E5" s="1">
        <f ca="1">MAX(B5:D5)/E$4</f>
        <v>0.31074616605645689</v>
      </c>
      <c r="F5" s="160">
        <f ca="1">B5/(SUM(B5:D5))</f>
        <v>0.27977702350620315</v>
      </c>
      <c r="G5" s="161">
        <f ca="1">C5/(SUM(B5:D5))</f>
        <v>0.32955793648729131</v>
      </c>
      <c r="H5" s="158">
        <f ca="1">((F5-F$4)^2+(G5-G$4)^2)^0.5</f>
        <v>1.3976576831957474E-3</v>
      </c>
      <c r="J5" s="58">
        <f ca="1">AVERAGE('calcRED(0)'!AA17,'calcGREEN(1)'!AA17,'calcBLUE(2)'!AA17)</f>
        <v>27.877355402265902</v>
      </c>
      <c r="K5" s="166">
        <f ca="1">MIN(S5,Z5,AG5)</f>
        <v>2.1709030969975455E-3</v>
      </c>
      <c r="L5" s="53">
        <f ca="1">INT(Z5=K5)+2*INT(S5=K5)</f>
        <v>0</v>
      </c>
      <c r="M5" s="58">
        <f ca="1">'calcRED(0)'!AB17</f>
        <v>27.937838554382324</v>
      </c>
      <c r="N5" s="58">
        <f ca="1">'calcGREEN(1)'!AB17</f>
        <v>26.75176739692688</v>
      </c>
      <c r="O5" s="58">
        <f ca="1">'calcBLUE(2)'!AB17</f>
        <v>26.97427225112915</v>
      </c>
      <c r="P5" s="59">
        <f ca="1">MAX(M5:O5)/P$4</f>
        <v>2.7256427857933973E-3</v>
      </c>
      <c r="Q5" s="166">
        <f ca="1">M5/(SUM(M5:O5))</f>
        <v>0.34210766337996601</v>
      </c>
      <c r="R5" s="166">
        <f ca="1">N5/(SUM(M5:O5))</f>
        <v>0.32758384717673272</v>
      </c>
      <c r="S5" s="166">
        <f ca="1">((Q5-Q$4)^2+(R5-R$4)^2)^0.5</f>
        <v>6.4945351762962261E-2</v>
      </c>
      <c r="T5" s="58">
        <f ca="1">'calcRED(0)'!AF17</f>
        <v>26.211900234222412</v>
      </c>
      <c r="U5" s="58">
        <f ca="1">'calcGREEN(1)'!AF17</f>
        <v>25.090839147567749</v>
      </c>
      <c r="V5" s="58">
        <f ca="1">'calcBLUE(2)'!AF17</f>
        <v>25.356202670506068</v>
      </c>
      <c r="W5" s="59">
        <f ca="1">MAX(T5:V5)/W$4</f>
        <v>6.9898400624593099E-2</v>
      </c>
      <c r="X5" s="160">
        <f ca="1">T5/(SUM(T5:V5))</f>
        <v>0.34192880220471639</v>
      </c>
      <c r="Y5" s="161">
        <f ca="1">U5/(SUM(T5:V5))</f>
        <v>0.32730479283748715</v>
      </c>
      <c r="Z5" s="166">
        <f t="shared" ref="Z5:Z68" ca="1" si="0">((X5-X$4)^2+(Y5-Y$4)^2)^0.5</f>
        <v>5.3735993971250565E-3</v>
      </c>
      <c r="AA5" s="58">
        <f ca="1">'calcRED(0)'!AL17</f>
        <v>27.053946892420452</v>
      </c>
      <c r="AB5" s="58">
        <f ca="1">'calcGREEN(1)'!AL17</f>
        <v>25.817959944407146</v>
      </c>
      <c r="AC5" s="58">
        <f ca="1">'calcBLUE(2)'!AL17</f>
        <v>26.177209104810441</v>
      </c>
      <c r="AD5" s="59">
        <f ca="1">MAX(AA5:AC5)/AD$4</f>
        <v>0.17454159285432549</v>
      </c>
      <c r="AE5" s="160">
        <f ca="1">AA5/(SUM(AA5:AC5))</f>
        <v>0.34224224483920074</v>
      </c>
      <c r="AF5" s="161">
        <f ca="1">AB5/(SUM(AA5:AC5))</f>
        <v>0.32660656146323697</v>
      </c>
      <c r="AG5" s="166">
        <f t="shared" ref="AG5:AG68" ca="1" si="1">((AE5-AE$4)^2+(AF5-AF$4)^2)^0.5</f>
        <v>2.1709030969975455E-3</v>
      </c>
      <c r="AI5" s="168" t="s">
        <v>95</v>
      </c>
      <c r="AJ5" s="81"/>
      <c r="AK5" s="81"/>
      <c r="AL5" s="81"/>
      <c r="AM5" s="81"/>
      <c r="AN5" s="81"/>
      <c r="AO5" s="81"/>
      <c r="AP5" s="81"/>
      <c r="AR5" s="168" t="s">
        <v>97</v>
      </c>
      <c r="AS5" s="81"/>
      <c r="AT5" s="81"/>
      <c r="AU5" s="81"/>
      <c r="AV5" s="81"/>
      <c r="AW5" s="81"/>
      <c r="AX5" s="81"/>
      <c r="AY5" s="81"/>
      <c r="BA5" s="168" t="s">
        <v>98</v>
      </c>
      <c r="BB5" s="81"/>
      <c r="BC5" s="81"/>
      <c r="BD5" s="81"/>
      <c r="BE5" s="81"/>
      <c r="BF5" s="81"/>
      <c r="BG5" s="81"/>
      <c r="BH5" s="81"/>
    </row>
    <row r="6" spans="1:60">
      <c r="A6" s="63">
        <f ca="1">'calcRED(0)'!I18</f>
        <v>2400.4232804359563</v>
      </c>
      <c r="B6" s="63">
        <f ca="1">'calcRED(0)'!J18</f>
        <v>2407.1116638183594</v>
      </c>
      <c r="C6" s="63">
        <f ca="1">'calcGREEN(1)'!J18</f>
        <v>2835.948038736979</v>
      </c>
      <c r="D6" s="63">
        <f ca="1">'calcBLUE(2)'!J18</f>
        <v>3363.388419015067</v>
      </c>
      <c r="E6" s="1">
        <f t="shared" ref="E6:E68" ca="1" si="2">MAX(B6:D6)/E$4</f>
        <v>0.32813545551366508</v>
      </c>
      <c r="F6" s="162">
        <f t="shared" ref="F6:F68" ca="1" si="3">B6/(SUM(B6:D6))</f>
        <v>0.2796870009342643</v>
      </c>
      <c r="G6" s="163">
        <f t="shared" ref="G6:G68" ca="1" si="4">C6/(SUM(B6:D6))</f>
        <v>0.32951433607427683</v>
      </c>
      <c r="H6" s="158">
        <f t="shared" ref="H6:H68" ca="1" si="5">((F6-F$4)^2+(G6-G$4)^2)^0.5</f>
        <v>1.2977048192224707E-3</v>
      </c>
      <c r="J6" s="58">
        <f ca="1">AVERAGE('calcRED(0)'!AA18,'calcGREEN(1)'!AA18,'calcBLUE(2)'!AA18)</f>
        <v>29.310145897707802</v>
      </c>
      <c r="K6" s="166">
        <f t="shared" ref="K6:K69" ca="1" si="6">MIN(S6,Z6,AG6)</f>
        <v>2.0920885942854869E-3</v>
      </c>
      <c r="L6" s="53">
        <f t="shared" ref="L6:L69" ca="1" si="7">INT(Z6=K6)+2*INT(S6=K6)</f>
        <v>0</v>
      </c>
      <c r="M6" s="58">
        <f ca="1">'calcRED(0)'!AB18</f>
        <v>29.475820620854694</v>
      </c>
      <c r="N6" s="58">
        <f ca="1">'calcGREEN(1)'!AB18</f>
        <v>28.218064069747925</v>
      </c>
      <c r="O6" s="58">
        <f ca="1">'calcBLUE(2)'!AB18</f>
        <v>28.510392325265066</v>
      </c>
      <c r="P6" s="59">
        <f t="shared" ref="P6:P69" ca="1" si="8">MAX(M6:O6)/P$4</f>
        <v>2.8756898166687507E-3</v>
      </c>
      <c r="Q6" s="166">
        <f t="shared" ref="Q6:Q69" ca="1" si="9">M6/(SUM(M6:O6))</f>
        <v>0.34192990929474482</v>
      </c>
      <c r="R6" s="166">
        <f t="shared" ref="R6:R69" ca="1" si="10">N6/(SUM(M6:O6))</f>
        <v>0.32733948994843731</v>
      </c>
      <c r="S6" s="166">
        <f t="shared" ref="S6:S69" ca="1" si="11">((Q6-Q$4)^2+(R6-R$4)^2)^0.5</f>
        <v>6.474688358265436E-2</v>
      </c>
      <c r="T6" s="58">
        <f ca="1">'calcRED(0)'!AF18</f>
        <v>27.670090436935425</v>
      </c>
      <c r="U6" s="58">
        <f ca="1">'calcGREEN(1)'!AF18</f>
        <v>26.486562490463257</v>
      </c>
      <c r="V6" s="58">
        <f ca="1">'calcBLUE(2)'!AF18</f>
        <v>26.781831196376256</v>
      </c>
      <c r="W6" s="59">
        <f t="shared" ref="W6:W69" ca="1" si="12">MAX(T6:V6)/W$4</f>
        <v>7.37869078318278E-2</v>
      </c>
      <c r="X6" s="162">
        <f t="shared" ref="X6:X69" ca="1" si="13">T6/(SUM(T6:V6))</f>
        <v>0.34186568647148147</v>
      </c>
      <c r="Y6" s="163">
        <f t="shared" ref="Y6:Y69" ca="1" si="14">U6/(SUM(T6:V6))</f>
        <v>0.3272431251610638</v>
      </c>
      <c r="Z6" s="166">
        <f t="shared" ca="1" si="0"/>
        <v>5.299573664648791E-3</v>
      </c>
      <c r="AA6" s="58">
        <f ca="1">'calcRED(0)'!AL18</f>
        <v>28.756360928217571</v>
      </c>
      <c r="AB6" s="58">
        <f ca="1">'calcGREEN(1)'!AL18</f>
        <v>27.433454751968384</v>
      </c>
      <c r="AC6" s="58">
        <f ca="1">'calcBLUE(2)'!AL18</f>
        <v>27.860349859510148</v>
      </c>
      <c r="AD6" s="59">
        <f t="shared" ref="AD6:AD69" ca="1" si="15">MAX(AA6:AC6)/AD$4</f>
        <v>0.18552490921430692</v>
      </c>
      <c r="AE6" s="162">
        <f t="shared" ref="AE6:AE69" ca="1" si="16">AA6/(SUM(AA6:AC6))</f>
        <v>0.34213330507524353</v>
      </c>
      <c r="AF6" s="163">
        <f t="shared" ref="AF6:AF69" ca="1" si="17">AB6/(SUM(AA6:AC6))</f>
        <v>0.32639382178268073</v>
      </c>
      <c r="AG6" s="166">
        <f t="shared" ca="1" si="1"/>
        <v>2.0920885942854869E-3</v>
      </c>
    </row>
    <row r="7" spans="1:60">
      <c r="A7" s="63">
        <f ca="1">'calcRED(0)'!I19</f>
        <v>2522.490918842771</v>
      </c>
      <c r="B7" s="63">
        <f ca="1">'calcRED(0)'!J19</f>
        <v>2529.1661885579429</v>
      </c>
      <c r="C7" s="63">
        <f ca="1">'calcGREEN(1)'!J19</f>
        <v>2980.309814453125</v>
      </c>
      <c r="D7" s="63">
        <f ca="1">'calcBLUE(2)'!J19</f>
        <v>3536.3220738002233</v>
      </c>
      <c r="E7" s="1">
        <f t="shared" ca="1" si="2"/>
        <v>0.34500703159026569</v>
      </c>
      <c r="F7" s="162">
        <f t="shared" ca="1" si="3"/>
        <v>0.27959569372230469</v>
      </c>
      <c r="G7" s="163">
        <f t="shared" ca="1" si="4"/>
        <v>0.32946897433992972</v>
      </c>
      <c r="H7" s="158">
        <f t="shared" ca="1" si="5"/>
        <v>1.1957983973669589E-3</v>
      </c>
      <c r="J7" s="58">
        <f ca="1">AVERAGE('calcRED(0)'!AA19,'calcGREEN(1)'!AA19,'calcBLUE(2)'!AA19)</f>
        <v>30.868033515221892</v>
      </c>
      <c r="K7" s="166">
        <f t="shared" ca="1" si="6"/>
        <v>2.1207909465454119E-3</v>
      </c>
      <c r="L7" s="53">
        <f t="shared" ca="1" si="7"/>
        <v>0</v>
      </c>
      <c r="M7" s="58">
        <f ca="1">'calcRED(0)'!AB19</f>
        <v>30.974701801935833</v>
      </c>
      <c r="N7" s="58">
        <f ca="1">'calcGREEN(1)'!AB19</f>
        <v>29.632225513458252</v>
      </c>
      <c r="O7" s="58">
        <f ca="1">'calcBLUE(2)'!AB19</f>
        <v>29.929209027971542</v>
      </c>
      <c r="P7" s="59">
        <f t="shared" ca="1" si="8"/>
        <v>3.0219221270181302E-3</v>
      </c>
      <c r="Q7" s="166">
        <f t="shared" ca="1" si="9"/>
        <v>0.34212528889527349</v>
      </c>
      <c r="R7" s="166">
        <f t="shared" ca="1" si="10"/>
        <v>0.32729721755604457</v>
      </c>
      <c r="S7" s="166">
        <f t="shared" ca="1" si="11"/>
        <v>6.4937941697410642E-2</v>
      </c>
      <c r="T7" s="58">
        <f ca="1">'calcRED(0)'!AF19</f>
        <v>29.062953074773151</v>
      </c>
      <c r="U7" s="58">
        <f ca="1">'calcGREEN(1)'!AF19</f>
        <v>27.821011622746784</v>
      </c>
      <c r="V7" s="58">
        <f ca="1">'calcBLUE(2)'!AF19</f>
        <v>28.153712885720388</v>
      </c>
      <c r="W7" s="59">
        <f t="shared" ca="1" si="12"/>
        <v>7.7501208199395072E-2</v>
      </c>
      <c r="X7" s="162">
        <f t="shared" ca="1" si="13"/>
        <v>0.34176560203357476</v>
      </c>
      <c r="Y7" s="163">
        <f t="shared" ca="1" si="14"/>
        <v>0.32716099984637748</v>
      </c>
      <c r="Z7" s="166">
        <f t="shared" ca="1" si="0"/>
        <v>5.1859122401743717E-3</v>
      </c>
      <c r="AA7" s="58">
        <f ca="1">'calcRED(0)'!AL19</f>
        <v>30.403489987055462</v>
      </c>
      <c r="AB7" s="58">
        <f ca="1">'calcGREEN(1)'!AL19</f>
        <v>29.011205514272053</v>
      </c>
      <c r="AC7" s="58">
        <f ca="1">'calcBLUE(2)'!AL19</f>
        <v>29.437228202819824</v>
      </c>
      <c r="AD7" s="59">
        <f t="shared" ca="1" si="15"/>
        <v>0.19615154830358361</v>
      </c>
      <c r="AE7" s="162">
        <f t="shared" ca="1" si="16"/>
        <v>0.34218156140649003</v>
      </c>
      <c r="AF7" s="163">
        <f t="shared" ca="1" si="17"/>
        <v>0.32651184470548383</v>
      </c>
      <c r="AG7" s="166">
        <f t="shared" ca="1" si="1"/>
        <v>2.1207909465454119E-3</v>
      </c>
    </row>
    <row r="8" spans="1:60">
      <c r="A8" s="63">
        <f ca="1">'calcRED(0)'!I20</f>
        <v>2640.6507548340901</v>
      </c>
      <c r="B8" s="63">
        <f ca="1">'calcRED(0)'!J20</f>
        <v>2647.0043029785156</v>
      </c>
      <c r="C8" s="63">
        <f ca="1">'calcGREEN(1)'!J20</f>
        <v>3119.7057800292969</v>
      </c>
      <c r="D8" s="63">
        <f ca="1">'calcBLUE(2)'!J20</f>
        <v>3703.412850516183</v>
      </c>
      <c r="E8" s="1">
        <f t="shared" ca="1" si="2"/>
        <v>0.36130857078206663</v>
      </c>
      <c r="F8" s="162">
        <f t="shared" ca="1" si="3"/>
        <v>0.27951108148851878</v>
      </c>
      <c r="G8" s="163">
        <f t="shared" ca="1" si="4"/>
        <v>0.32942611219814449</v>
      </c>
      <c r="H8" s="158">
        <f t="shared" ca="1" si="5"/>
        <v>1.1009791118941985E-3</v>
      </c>
      <c r="J8" s="58">
        <f ca="1">AVERAGE('calcRED(0)'!AA20,'calcGREEN(1)'!AA20,'calcBLUE(2)'!AA20)</f>
        <v>32.196570874877736</v>
      </c>
      <c r="K8" s="166">
        <f t="shared" ca="1" si="6"/>
        <v>2.6057690755685288E-3</v>
      </c>
      <c r="L8" s="53">
        <f t="shared" ca="1" si="7"/>
        <v>0</v>
      </c>
      <c r="M8" s="58">
        <f ca="1">'calcRED(0)'!AB20</f>
        <v>32.375830173492432</v>
      </c>
      <c r="N8" s="58">
        <f ca="1">'calcGREEN(1)'!AB20</f>
        <v>31.000768899917603</v>
      </c>
      <c r="O8" s="58">
        <f ca="1">'calcBLUE(2)'!AB20</f>
        <v>31.320096084049769</v>
      </c>
      <c r="P8" s="59">
        <f t="shared" ca="1" si="8"/>
        <v>3.1586175779017007E-3</v>
      </c>
      <c r="Q8" s="166">
        <f t="shared" ca="1" si="9"/>
        <v>0.34188975781740366</v>
      </c>
      <c r="R8" s="166">
        <f t="shared" ca="1" si="10"/>
        <v>0.32736906867098303</v>
      </c>
      <c r="S8" s="166">
        <f t="shared" ca="1" si="11"/>
        <v>6.470942679949758E-2</v>
      </c>
      <c r="T8" s="58">
        <f ca="1">'calcRED(0)'!AF20</f>
        <v>30.412184238433838</v>
      </c>
      <c r="U8" s="58">
        <f ca="1">'calcGREEN(1)'!AF20</f>
        <v>29.115405797958374</v>
      </c>
      <c r="V8" s="58">
        <f ca="1">'calcBLUE(2)'!AF20</f>
        <v>29.479408468518937</v>
      </c>
      <c r="W8" s="59">
        <f t="shared" ca="1" si="12"/>
        <v>8.1099157969156899E-2</v>
      </c>
      <c r="X8" s="162">
        <f t="shared" ca="1" si="13"/>
        <v>0.34168306705405621</v>
      </c>
      <c r="Y8" s="163">
        <f t="shared" ca="1" si="14"/>
        <v>0.3271136684420593</v>
      </c>
      <c r="Z8" s="166">
        <f t="shared" ca="1" si="0"/>
        <v>5.0962741494080775E-3</v>
      </c>
      <c r="AA8" s="58">
        <f ca="1">'calcRED(0)'!AL20</f>
        <v>32.090333143870033</v>
      </c>
      <c r="AB8" s="58">
        <f ca="1">'calcGREEN(1)'!AL20</f>
        <v>30.541653871536255</v>
      </c>
      <c r="AC8" s="58">
        <f ca="1">'calcBLUE(2)'!AL20</f>
        <v>31.041812351771764</v>
      </c>
      <c r="AD8" s="59">
        <f t="shared" ca="1" si="15"/>
        <v>0.20703440737980666</v>
      </c>
      <c r="AE8" s="162">
        <f t="shared" ca="1" si="16"/>
        <v>0.3425753344121753</v>
      </c>
      <c r="AF8" s="163">
        <f t="shared" ca="1" si="17"/>
        <v>0.32604265096391094</v>
      </c>
      <c r="AG8" s="166">
        <f t="shared" ca="1" si="1"/>
        <v>2.6057690755685288E-3</v>
      </c>
    </row>
    <row r="9" spans="1:60">
      <c r="A9" s="63">
        <f ca="1">'calcRED(0)'!I21</f>
        <v>2753.9691076101053</v>
      </c>
      <c r="B9" s="63">
        <f ca="1">'calcRED(0)'!J21</f>
        <v>2759.9417419433594</v>
      </c>
      <c r="C9" s="63">
        <f ca="1">'calcGREEN(1)'!J21</f>
        <v>3253.3864034016929</v>
      </c>
      <c r="D9" s="63">
        <f ca="1">'calcBLUE(2)'!J21</f>
        <v>3863.8005719866073</v>
      </c>
      <c r="E9" s="1">
        <f t="shared" ca="1" si="2"/>
        <v>0.37695615336454708</v>
      </c>
      <c r="F9" s="162">
        <f t="shared" ca="1" si="3"/>
        <v>0.27942753617257376</v>
      </c>
      <c r="G9" s="163">
        <f t="shared" ca="1" si="4"/>
        <v>0.3293858464852128</v>
      </c>
      <c r="H9" s="158">
        <f t="shared" ca="1" si="5"/>
        <v>1.0083438841535174E-3</v>
      </c>
      <c r="J9" s="58">
        <f ca="1">AVERAGE('calcRED(0)'!AA21,'calcGREEN(1)'!AA21,'calcBLUE(2)'!AA21)</f>
        <v>33.571080716124328</v>
      </c>
      <c r="K9" s="166">
        <f t="shared" ca="1" si="6"/>
        <v>2.1225082519046538E-3</v>
      </c>
      <c r="L9" s="53">
        <f t="shared" ca="1" si="7"/>
        <v>0</v>
      </c>
      <c r="M9" s="58">
        <f ca="1">'calcRED(0)'!AB21</f>
        <v>33.744373321533203</v>
      </c>
      <c r="N9" s="58">
        <f ca="1">'calcGREEN(1)'!AB21</f>
        <v>32.291110197703041</v>
      </c>
      <c r="O9" s="58">
        <f ca="1">'calcBLUE(2)'!AB21</f>
        <v>32.666295869009836</v>
      </c>
      <c r="P9" s="59">
        <f t="shared" ca="1" si="8"/>
        <v>3.2921339825886051E-3</v>
      </c>
      <c r="Q9" s="166">
        <f t="shared" ca="1" si="9"/>
        <v>0.34188211733041624</v>
      </c>
      <c r="R9" s="166">
        <f t="shared" ca="1" si="10"/>
        <v>0.32715833896656615</v>
      </c>
      <c r="S9" s="166">
        <f t="shared" ca="1" si="11"/>
        <v>6.4683963412772189E-2</v>
      </c>
      <c r="T9" s="58">
        <f ca="1">'calcRED(0)'!AF21</f>
        <v>31.704909642537434</v>
      </c>
      <c r="U9" s="58">
        <f ca="1">'calcGREEN(1)'!AF21</f>
        <v>30.362115701039631</v>
      </c>
      <c r="V9" s="58">
        <f ca="1">'calcBLUE(2)'!AF21</f>
        <v>30.751561505453928</v>
      </c>
      <c r="W9" s="59">
        <f t="shared" ca="1" si="12"/>
        <v>8.4546425713433154E-2</v>
      </c>
      <c r="X9" s="162">
        <f t="shared" ca="1" si="13"/>
        <v>0.34157931852706747</v>
      </c>
      <c r="Y9" s="163">
        <f t="shared" ca="1" si="14"/>
        <v>0.32711245378496739</v>
      </c>
      <c r="Z9" s="166">
        <f t="shared" ca="1" si="0"/>
        <v>4.9939396064756824E-3</v>
      </c>
      <c r="AA9" s="58">
        <f ca="1">'calcRED(0)'!AL21</f>
        <v>33.597031593322754</v>
      </c>
      <c r="AB9" s="58">
        <f ca="1">'calcGREEN(1)'!AL21</f>
        <v>32.012973308563232</v>
      </c>
      <c r="AC9" s="58">
        <f ca="1">'calcBLUE(2)'!AL21</f>
        <v>32.630009719303679</v>
      </c>
      <c r="AD9" s="59">
        <f t="shared" ca="1" si="15"/>
        <v>0.21675504253756617</v>
      </c>
      <c r="AE9" s="162">
        <f t="shared" ca="1" si="16"/>
        <v>0.3419892772092088</v>
      </c>
      <c r="AF9" s="163">
        <f t="shared" ca="1" si="17"/>
        <v>0.32586490781790117</v>
      </c>
      <c r="AG9" s="166">
        <f t="shared" ca="1" si="1"/>
        <v>2.1225082519046538E-3</v>
      </c>
    </row>
    <row r="10" spans="1:60">
      <c r="A10" s="63">
        <f ca="1">'calcRED(0)'!I22</f>
        <v>2863.1116984892892</v>
      </c>
      <c r="B10" s="63">
        <f ca="1">'calcRED(0)'!J22</f>
        <v>2868.7800598144531</v>
      </c>
      <c r="C10" s="63">
        <f ca="1">'calcGREEN(1)'!J22</f>
        <v>3382.0816141764321</v>
      </c>
      <c r="D10" s="63">
        <f ca="1">'calcBLUE(2)'!J22</f>
        <v>4018.3789324079239</v>
      </c>
      <c r="E10" s="1">
        <f t="shared" ca="1" si="2"/>
        <v>0.39203696901540719</v>
      </c>
      <c r="F10" s="162">
        <f t="shared" ca="1" si="3"/>
        <v>0.27935659215413683</v>
      </c>
      <c r="G10" s="163">
        <f t="shared" ca="1" si="4"/>
        <v>0.32934096529679535</v>
      </c>
      <c r="H10" s="158">
        <f t="shared" ca="1" si="5"/>
        <v>9.2458692437509744E-4</v>
      </c>
      <c r="J10" s="58">
        <f ca="1">AVERAGE('calcRED(0)'!AA22,'calcGREEN(1)'!AA22,'calcBLUE(2)'!AA22)</f>
        <v>34.859526716472374</v>
      </c>
      <c r="K10" s="166">
        <f t="shared" ca="1" si="6"/>
        <v>2.7112733862192546E-3</v>
      </c>
      <c r="L10" s="53">
        <f t="shared" ca="1" si="7"/>
        <v>0</v>
      </c>
      <c r="M10" s="58">
        <f ca="1">'calcRED(0)'!AB22</f>
        <v>35.054265022277832</v>
      </c>
      <c r="N10" s="58">
        <f ca="1">'calcGREEN(1)'!AB22</f>
        <v>33.561900854110718</v>
      </c>
      <c r="O10" s="58">
        <f ca="1">'calcBLUE(2)'!AB22</f>
        <v>33.939879417419434</v>
      </c>
      <c r="P10" s="59">
        <f t="shared" ca="1" si="8"/>
        <v>3.4199282948563737E-3</v>
      </c>
      <c r="Q10" s="166">
        <f t="shared" ca="1" si="9"/>
        <v>0.34180593568962725</v>
      </c>
      <c r="R10" s="166">
        <f t="shared" ca="1" si="10"/>
        <v>0.32725424189242874</v>
      </c>
      <c r="S10" s="166">
        <f t="shared" ca="1" si="11"/>
        <v>6.4616094659370363E-2</v>
      </c>
      <c r="T10" s="58">
        <f ca="1">'calcRED(0)'!AF22</f>
        <v>32.953526814778648</v>
      </c>
      <c r="U10" s="58">
        <f ca="1">'calcGREEN(1)'!AF22</f>
        <v>31.552080949147541</v>
      </c>
      <c r="V10" s="58">
        <f ca="1">'calcBLUE(2)'!AF22</f>
        <v>31.979776314326696</v>
      </c>
      <c r="W10" s="59">
        <f t="shared" ca="1" si="12"/>
        <v>8.7876071506076389E-2</v>
      </c>
      <c r="X10" s="162">
        <f t="shared" ca="1" si="13"/>
        <v>0.34153905412297708</v>
      </c>
      <c r="Y10" s="163">
        <f t="shared" ca="1" si="14"/>
        <v>0.32701409908424828</v>
      </c>
      <c r="Z10" s="166">
        <f t="shared" ca="1" si="0"/>
        <v>4.9376102262895681E-3</v>
      </c>
      <c r="AA10" s="58">
        <f ca="1">'calcRED(0)'!AL22</f>
        <v>35.213019291559853</v>
      </c>
      <c r="AB10" s="58">
        <f ca="1">'calcGREEN(1)'!AL22</f>
        <v>33.473452250162758</v>
      </c>
      <c r="AC10" s="58">
        <f ca="1">'calcBLUE(2)'!AL22</f>
        <v>34.122249467032297</v>
      </c>
      <c r="AD10" s="59">
        <f t="shared" ca="1" si="15"/>
        <v>0.22718076962296679</v>
      </c>
      <c r="AE10" s="162">
        <f t="shared" ca="1" si="16"/>
        <v>0.34251004142499947</v>
      </c>
      <c r="AF10" s="163">
        <f t="shared" ca="1" si="17"/>
        <v>0.3255896184849168</v>
      </c>
      <c r="AG10" s="166">
        <f t="shared" ca="1" si="1"/>
        <v>2.7112733862192546E-3</v>
      </c>
    </row>
    <row r="11" spans="1:60">
      <c r="A11" s="63">
        <f ca="1">'calcRED(0)'!I23</f>
        <v>2969.1553613234828</v>
      </c>
      <c r="B11" s="63">
        <f ca="1">'calcRED(0)'!J23</f>
        <v>2973.98193359375</v>
      </c>
      <c r="C11" s="63">
        <f ca="1">'calcGREEN(1)'!J23</f>
        <v>3506.6907857259116</v>
      </c>
      <c r="D11" s="63">
        <f ca="1">'calcBLUE(2)'!J23</f>
        <v>4168.0250331333709</v>
      </c>
      <c r="E11" s="1">
        <f t="shared" ca="1" si="2"/>
        <v>0.40663658859837765</v>
      </c>
      <c r="F11" s="162">
        <f t="shared" ca="1" si="3"/>
        <v>0.27928127952628418</v>
      </c>
      <c r="G11" s="163">
        <f t="shared" ca="1" si="4"/>
        <v>0.32930700703925136</v>
      </c>
      <c r="H11" s="158">
        <f t="shared" ca="1" si="5"/>
        <v>8.4219378820810076E-4</v>
      </c>
      <c r="J11" s="58">
        <f ca="1">AVERAGE('calcRED(0)'!AA23,'calcGREEN(1)'!AA23,'calcBLUE(2)'!AA23)</f>
        <v>36.170412997711189</v>
      </c>
      <c r="K11" s="166">
        <f t="shared" ca="1" si="6"/>
        <v>2.1518280223127833E-3</v>
      </c>
      <c r="L11" s="53">
        <f t="shared" ca="1" si="7"/>
        <v>0</v>
      </c>
      <c r="M11" s="58">
        <f ca="1">'calcRED(0)'!AB23</f>
        <v>36.325055599212646</v>
      </c>
      <c r="N11" s="58">
        <f ca="1">'calcGREEN(1)'!AB23</f>
        <v>34.806623538335167</v>
      </c>
      <c r="O11" s="58">
        <f ca="1">'calcBLUE(2)'!AB23</f>
        <v>35.202291284288677</v>
      </c>
      <c r="P11" s="59">
        <f t="shared" ca="1" si="8"/>
        <v>3.543907863337819E-3</v>
      </c>
      <c r="Q11" s="166">
        <f t="shared" ca="1" si="9"/>
        <v>0.34161289619025659</v>
      </c>
      <c r="R11" s="166">
        <f t="shared" ca="1" si="10"/>
        <v>0.32733305640948174</v>
      </c>
      <c r="S11" s="166">
        <f t="shared" ca="1" si="11"/>
        <v>6.4430491115485822E-2</v>
      </c>
      <c r="T11" s="58">
        <f ca="1">'calcRED(0)'!AF23</f>
        <v>34.170195341110229</v>
      </c>
      <c r="U11" s="58">
        <f ca="1">'calcGREEN(1)'!AF23</f>
        <v>32.714865843454994</v>
      </c>
      <c r="V11" s="58">
        <f ca="1">'calcBLUE(2)'!AF23</f>
        <v>33.169162818363738</v>
      </c>
      <c r="W11" s="59">
        <f t="shared" ca="1" si="12"/>
        <v>9.1120520909627273E-2</v>
      </c>
      <c r="X11" s="162">
        <f t="shared" ca="1" si="13"/>
        <v>0.34151676934808817</v>
      </c>
      <c r="Y11" s="163">
        <f t="shared" ca="1" si="14"/>
        <v>0.32697136147392752</v>
      </c>
      <c r="Z11" s="166">
        <f t="shared" ca="1" si="0"/>
        <v>4.9089159599070772E-3</v>
      </c>
      <c r="AA11" s="58">
        <f ca="1">'calcRED(0)'!AL23</f>
        <v>36.699219385782875</v>
      </c>
      <c r="AB11" s="58">
        <f ca="1">'calcGREEN(1)'!AL23</f>
        <v>34.971478382746376</v>
      </c>
      <c r="AC11" s="58">
        <f ca="1">'calcBLUE(2)'!AL23</f>
        <v>35.616685117994038</v>
      </c>
      <c r="AD11" s="59">
        <f t="shared" ca="1" si="15"/>
        <v>0.23676915732763146</v>
      </c>
      <c r="AE11" s="162">
        <f t="shared" ca="1" si="16"/>
        <v>0.34206463424128114</v>
      </c>
      <c r="AF11" s="163">
        <f t="shared" ca="1" si="17"/>
        <v>0.32596077415491936</v>
      </c>
      <c r="AG11" s="166">
        <f t="shared" ca="1" si="1"/>
        <v>2.1518280223127833E-3</v>
      </c>
    </row>
    <row r="12" spans="1:60">
      <c r="A12" s="63">
        <f ca="1">'calcRED(0)'!I24</f>
        <v>3071.4856536047378</v>
      </c>
      <c r="B12" s="63">
        <f ca="1">'calcRED(0)'!J24</f>
        <v>3076.192586263021</v>
      </c>
      <c r="C12" s="63">
        <f ca="1">'calcGREEN(1)'!J24</f>
        <v>3627.6048583984375</v>
      </c>
      <c r="D12" s="63">
        <f ca="1">'calcBLUE(2)'!J24</f>
        <v>4313.5263323102681</v>
      </c>
      <c r="E12" s="1">
        <f t="shared" ca="1" si="2"/>
        <v>0.42083183729856272</v>
      </c>
      <c r="F12" s="162">
        <f t="shared" ca="1" si="3"/>
        <v>0.27921414025181329</v>
      </c>
      <c r="G12" s="163">
        <f t="shared" ca="1" si="4"/>
        <v>0.3292637061262384</v>
      </c>
      <c r="H12" s="158">
        <f t="shared" ca="1" si="5"/>
        <v>7.6253403495415702E-4</v>
      </c>
      <c r="J12" s="58">
        <f ca="1">AVERAGE('calcRED(0)'!AA24,'calcGREEN(1)'!AA24,'calcBLUE(2)'!AA24)</f>
        <v>37.491470391200707</v>
      </c>
      <c r="K12" s="166">
        <f t="shared" ca="1" si="6"/>
        <v>2.2889751546552825E-3</v>
      </c>
      <c r="L12" s="53">
        <f t="shared" ca="1" si="7"/>
        <v>0</v>
      </c>
      <c r="M12" s="58">
        <f ca="1">'calcRED(0)'!AB24</f>
        <v>37.556744734446205</v>
      </c>
      <c r="N12" s="58">
        <f ca="1">'calcGREEN(1)'!AB24</f>
        <v>35.9796613852183</v>
      </c>
      <c r="O12" s="58">
        <f ca="1">'calcBLUE(2)'!AB24</f>
        <v>36.408843994140625</v>
      </c>
      <c r="P12" s="59">
        <f t="shared" ca="1" si="8"/>
        <v>3.6640726570191418E-3</v>
      </c>
      <c r="Q12" s="166">
        <f t="shared" ca="1" si="9"/>
        <v>0.34159497291216262</v>
      </c>
      <c r="R12" s="166">
        <f t="shared" ca="1" si="10"/>
        <v>0.32725071204054279</v>
      </c>
      <c r="S12" s="166">
        <f t="shared" ca="1" si="11"/>
        <v>6.4405592115745869E-2</v>
      </c>
      <c r="T12" s="58">
        <f ca="1">'calcRED(0)'!AF24</f>
        <v>35.338463624318443</v>
      </c>
      <c r="U12" s="58">
        <f ca="1">'calcGREEN(1)'!AF24</f>
        <v>33.843318462371826</v>
      </c>
      <c r="V12" s="58">
        <f ca="1">'calcBLUE(2)'!AF24</f>
        <v>34.328916549682617</v>
      </c>
      <c r="W12" s="59">
        <f t="shared" ca="1" si="12"/>
        <v>9.4235902998182519E-2</v>
      </c>
      <c r="X12" s="162">
        <f t="shared" ca="1" si="13"/>
        <v>0.34139914124684273</v>
      </c>
      <c r="Y12" s="163">
        <f t="shared" ca="1" si="14"/>
        <v>0.32695478736223632</v>
      </c>
      <c r="Z12" s="166">
        <f t="shared" ca="1" si="0"/>
        <v>4.7901363965398768E-3</v>
      </c>
      <c r="AA12" s="58">
        <f ca="1">'calcRED(0)'!AL24</f>
        <v>38.146098852157593</v>
      </c>
      <c r="AB12" s="58">
        <f ca="1">'calcGREEN(1)'!AL24</f>
        <v>36.311531941095986</v>
      </c>
      <c r="AC12" s="58">
        <f ca="1">'calcBLUE(2)'!AL24</f>
        <v>37.077080045427593</v>
      </c>
      <c r="AD12" s="59">
        <f t="shared" ca="1" si="15"/>
        <v>0.24610386356230704</v>
      </c>
      <c r="AE12" s="162">
        <f t="shared" ca="1" si="16"/>
        <v>0.34201100774206883</v>
      </c>
      <c r="AF12" s="163">
        <f t="shared" ca="1" si="17"/>
        <v>0.32556261336092374</v>
      </c>
      <c r="AG12" s="166">
        <f t="shared" ca="1" si="1"/>
        <v>2.2889751546552825E-3</v>
      </c>
    </row>
    <row r="13" spans="1:60">
      <c r="A13" s="63">
        <f ca="1">'calcRED(0)'!I25</f>
        <v>3171.4853814572457</v>
      </c>
      <c r="B13" s="63">
        <f ca="1">'calcRED(0)'!J25</f>
        <v>3176.122314453125</v>
      </c>
      <c r="C13" s="63">
        <f ca="1">'calcGREEN(1)'!J25</f>
        <v>3745.9056599934897</v>
      </c>
      <c r="D13" s="63">
        <f ca="1">'calcBLUE(2)'!J25</f>
        <v>4455.9498029436381</v>
      </c>
      <c r="E13" s="1">
        <f t="shared" ca="1" si="2"/>
        <v>0.43472681004328179</v>
      </c>
      <c r="F13" s="162">
        <f t="shared" ca="1" si="3"/>
        <v>0.27914646843172397</v>
      </c>
      <c r="G13" s="163">
        <f t="shared" ca="1" si="4"/>
        <v>0.32922420251489376</v>
      </c>
      <c r="H13" s="158">
        <f t="shared" ca="1" si="5"/>
        <v>6.8423130439342322E-4</v>
      </c>
      <c r="J13" s="58">
        <f ca="1">AVERAGE('calcRED(0)'!AA25,'calcGREEN(1)'!AA25,'calcBLUE(2)'!AA25)</f>
        <v>38.659092689132592</v>
      </c>
      <c r="K13" s="166">
        <f t="shared" ca="1" si="6"/>
        <v>2.6796248808707858E-3</v>
      </c>
      <c r="L13" s="53">
        <f t="shared" ca="1" si="7"/>
        <v>0</v>
      </c>
      <c r="M13" s="58">
        <f ca="1">'calcRED(0)'!AB25</f>
        <v>38.76236629486084</v>
      </c>
      <c r="N13" s="58">
        <f ca="1">'calcGREEN(1)'!AB25</f>
        <v>37.126631021499634</v>
      </c>
      <c r="O13" s="58">
        <f ca="1">'calcBLUE(2)'!AB25</f>
        <v>37.598638602665496</v>
      </c>
      <c r="P13" s="59">
        <f t="shared" ca="1" si="8"/>
        <v>3.7816942726693501E-3</v>
      </c>
      <c r="Q13" s="166">
        <f t="shared" ca="1" si="9"/>
        <v>0.34155585303158481</v>
      </c>
      <c r="R13" s="166">
        <f t="shared" ca="1" si="10"/>
        <v>0.32714251839724362</v>
      </c>
      <c r="S13" s="166">
        <f t="shared" ca="1" si="11"/>
        <v>6.4357513848321585E-2</v>
      </c>
      <c r="T13" s="58">
        <f ca="1">'calcRED(0)'!AF25</f>
        <v>36.481460571289063</v>
      </c>
      <c r="U13" s="58">
        <f ca="1">'calcGREEN(1)'!AF25</f>
        <v>34.95126668612162</v>
      </c>
      <c r="V13" s="58">
        <f ca="1">'calcBLUE(2)'!AF25</f>
        <v>35.462102753775461</v>
      </c>
      <c r="W13" s="59">
        <f t="shared" ca="1" si="12"/>
        <v>9.7283894856770831E-2</v>
      </c>
      <c r="X13" s="162">
        <f t="shared" ca="1" si="13"/>
        <v>0.34128367637117168</v>
      </c>
      <c r="Y13" s="163">
        <f t="shared" ca="1" si="14"/>
        <v>0.32696872881938349</v>
      </c>
      <c r="Z13" s="166">
        <f t="shared" ca="1" si="0"/>
        <v>4.6782637969300543E-3</v>
      </c>
      <c r="AA13" s="58">
        <f ca="1">'calcRED(0)'!AL25</f>
        <v>39.613574663798012</v>
      </c>
      <c r="AB13" s="58">
        <f ca="1">'calcGREEN(1)'!AL25</f>
        <v>37.643800179163613</v>
      </c>
      <c r="AC13" s="58">
        <f ca="1">'calcBLUE(2)'!AL25</f>
        <v>38.478092806679861</v>
      </c>
      <c r="AD13" s="59">
        <f t="shared" ca="1" si="15"/>
        <v>0.25557144944385812</v>
      </c>
      <c r="AE13" s="162">
        <f t="shared" ca="1" si="16"/>
        <v>0.3422768790611157</v>
      </c>
      <c r="AF13" s="163">
        <f t="shared" ca="1" si="17"/>
        <v>0.32525725210805956</v>
      </c>
      <c r="AG13" s="166">
        <f t="shared" ca="1" si="1"/>
        <v>2.6796248808707858E-3</v>
      </c>
    </row>
    <row r="14" spans="1:60">
      <c r="A14" s="63">
        <f ca="1">'calcRED(0)'!I26</f>
        <v>3269.8619059766793</v>
      </c>
      <c r="B14" s="63">
        <f ca="1">'calcRED(0)'!J26</f>
        <v>3274.3772277832031</v>
      </c>
      <c r="C14" s="63">
        <f ca="1">'calcGREEN(1)'!J26</f>
        <v>3862.3491719563804</v>
      </c>
      <c r="D14" s="63">
        <f ca="1">'calcBLUE(2)'!J26</f>
        <v>4596.2897426060272</v>
      </c>
      <c r="E14" s="1">
        <f t="shared" ca="1" si="2"/>
        <v>0.44841851147375877</v>
      </c>
      <c r="F14" s="162">
        <f t="shared" ca="1" si="3"/>
        <v>0.27907378529597798</v>
      </c>
      <c r="G14" s="163">
        <f t="shared" ca="1" si="4"/>
        <v>0.32918638524810184</v>
      </c>
      <c r="H14" s="158">
        <f t="shared" ca="1" si="5"/>
        <v>6.0230218755510608E-4</v>
      </c>
      <c r="J14" s="58">
        <f ca="1">AVERAGE('calcRED(0)'!AA26,'calcGREEN(1)'!AA26,'calcBLUE(2)'!AA26)</f>
        <v>39.825095812683294</v>
      </c>
      <c r="K14" s="166">
        <f t="shared" ca="1" si="6"/>
        <v>2.489118017453894E-3</v>
      </c>
      <c r="L14" s="53">
        <f t="shared" ca="1" si="7"/>
        <v>0</v>
      </c>
      <c r="M14" s="58">
        <f ca="1">'calcRED(0)'!AB26</f>
        <v>39.94192043940226</v>
      </c>
      <c r="N14" s="58">
        <f ca="1">'calcGREEN(1)'!AB26</f>
        <v>38.267083326975502</v>
      </c>
      <c r="O14" s="58">
        <f ca="1">'calcBLUE(2)'!AB26</f>
        <v>38.766090052468435</v>
      </c>
      <c r="P14" s="59">
        <f t="shared" ca="1" si="8"/>
        <v>3.8967727257953424E-3</v>
      </c>
      <c r="Q14" s="166">
        <f t="shared" ca="1" si="9"/>
        <v>0.34145662239227115</v>
      </c>
      <c r="R14" s="166">
        <f t="shared" ca="1" si="10"/>
        <v>0.32713872737933364</v>
      </c>
      <c r="S14" s="166">
        <f t="shared" ca="1" si="11"/>
        <v>6.4258312317065344E-2</v>
      </c>
      <c r="T14" s="58">
        <f ca="1">'calcRED(0)'!AF26</f>
        <v>37.593938509623207</v>
      </c>
      <c r="U14" s="58">
        <f ca="1">'calcGREEN(1)'!AF26</f>
        <v>36.035849332809448</v>
      </c>
      <c r="V14" s="58">
        <f ca="1">'calcBLUE(2)'!AF26</f>
        <v>36.582619462694439</v>
      </c>
      <c r="W14" s="59">
        <f t="shared" ca="1" si="12"/>
        <v>0.10025050269232855</v>
      </c>
      <c r="X14" s="162">
        <f t="shared" ca="1" si="13"/>
        <v>0.34110441309518819</v>
      </c>
      <c r="Y14" s="163">
        <f t="shared" ca="1" si="14"/>
        <v>0.32696726452079827</v>
      </c>
      <c r="Z14" s="166">
        <f t="shared" ca="1" si="0"/>
        <v>4.5011424374396891E-3</v>
      </c>
      <c r="AA14" s="58">
        <f ca="1">'calcRED(0)'!AL26</f>
        <v>41.043306827545166</v>
      </c>
      <c r="AB14" s="58">
        <f ca="1">'calcGREEN(1)'!AL26</f>
        <v>39.025244474411011</v>
      </c>
      <c r="AC14" s="58">
        <f ca="1">'calcBLUE(2)'!AL26</f>
        <v>39.991449560437886</v>
      </c>
      <c r="AD14" s="59">
        <f t="shared" ca="1" si="15"/>
        <v>0.26479552791964622</v>
      </c>
      <c r="AE14" s="162">
        <f t="shared" ca="1" si="16"/>
        <v>0.34185662612635381</v>
      </c>
      <c r="AF14" s="163">
        <f t="shared" ca="1" si="17"/>
        <v>0.32504784436191636</v>
      </c>
      <c r="AG14" s="166">
        <f t="shared" ca="1" si="1"/>
        <v>2.489118017453894E-3</v>
      </c>
    </row>
    <row r="15" spans="1:60">
      <c r="A15" s="63">
        <f ca="1">'calcRED(0)'!I27</f>
        <v>3367.3878951792276</v>
      </c>
      <c r="B15" s="63">
        <f ca="1">'calcRED(0)'!J27</f>
        <v>3371.283162434896</v>
      </c>
      <c r="C15" s="63">
        <f ca="1">'calcGREEN(1)'!J27</f>
        <v>3977.1569315592446</v>
      </c>
      <c r="D15" s="63">
        <f ca="1">'calcBLUE(2)'!J27</f>
        <v>4734.6801845005584</v>
      </c>
      <c r="E15" s="1">
        <f t="shared" ca="1" si="2"/>
        <v>0.4619200180000545</v>
      </c>
      <c r="F15" s="162">
        <f t="shared" ca="1" si="3"/>
        <v>0.27900766397525978</v>
      </c>
      <c r="G15" s="163">
        <f t="shared" ca="1" si="4"/>
        <v>0.32914982553287259</v>
      </c>
      <c r="H15" s="158">
        <f t="shared" ca="1" si="5"/>
        <v>5.2675663330581336E-4</v>
      </c>
      <c r="J15" s="58">
        <f ca="1">AVERAGE('calcRED(0)'!AA27,'calcGREEN(1)'!AA27,'calcBLUE(2)'!AA27)</f>
        <v>41.129047036082923</v>
      </c>
      <c r="K15" s="166">
        <f t="shared" ca="1" si="6"/>
        <v>1.8881854160164987E-3</v>
      </c>
      <c r="L15" s="53">
        <f t="shared" ca="1" si="7"/>
        <v>0</v>
      </c>
      <c r="M15" s="58">
        <f ca="1">'calcRED(0)'!AB27</f>
        <v>41.127991358439125</v>
      </c>
      <c r="N15" s="58">
        <f ca="1">'calcGREEN(1)'!AB27</f>
        <v>39.387986342112221</v>
      </c>
      <c r="O15" s="58">
        <f ca="1">'calcBLUE(2)'!AB27</f>
        <v>39.944713251931326</v>
      </c>
      <c r="P15" s="59">
        <f t="shared" ca="1" si="8"/>
        <v>4.0124869617989391E-3</v>
      </c>
      <c r="Q15" s="166">
        <f t="shared" ca="1" si="9"/>
        <v>0.34142250914584749</v>
      </c>
      <c r="R15" s="166">
        <f t="shared" ca="1" si="10"/>
        <v>0.32697792143371762</v>
      </c>
      <c r="S15" s="166">
        <f t="shared" ca="1" si="11"/>
        <v>6.4211109038043362E-2</v>
      </c>
      <c r="T15" s="58">
        <f ca="1">'calcRED(0)'!AF27</f>
        <v>38.721913814544678</v>
      </c>
      <c r="U15" s="58">
        <f ca="1">'calcGREEN(1)'!AF27</f>
        <v>37.107079664866127</v>
      </c>
      <c r="V15" s="58">
        <f ca="1">'calcBLUE(2)'!AF27</f>
        <v>37.671663761138916</v>
      </c>
      <c r="W15" s="59">
        <f t="shared" ca="1" si="12"/>
        <v>0.10325843683878581</v>
      </c>
      <c r="X15" s="162">
        <f t="shared" ca="1" si="13"/>
        <v>0.34116026070649685</v>
      </c>
      <c r="Y15" s="163">
        <f t="shared" ca="1" si="14"/>
        <v>0.32693272943981772</v>
      </c>
      <c r="Z15" s="166">
        <f t="shared" ca="1" si="0"/>
        <v>4.5507145932726792E-3</v>
      </c>
      <c r="AA15" s="58">
        <f ca="1">'calcRED(0)'!AL27</f>
        <v>42.393905003865562</v>
      </c>
      <c r="AB15" s="58">
        <f ca="1">'calcGREEN(1)'!AL27</f>
        <v>40.413881937662758</v>
      </c>
      <c r="AC15" s="58">
        <f ca="1">'calcBLUE(2)'!AL27</f>
        <v>41.326575824192595</v>
      </c>
      <c r="AD15" s="59">
        <f t="shared" ca="1" si="15"/>
        <v>0.27350906454106816</v>
      </c>
      <c r="AE15" s="162">
        <f t="shared" ca="1" si="16"/>
        <v>0.34151627365160514</v>
      </c>
      <c r="AF15" s="163">
        <f t="shared" ca="1" si="17"/>
        <v>0.32556562934903027</v>
      </c>
      <c r="AG15" s="166">
        <f t="shared" ca="1" si="1"/>
        <v>1.8881854160164987E-3</v>
      </c>
    </row>
    <row r="16" spans="1:60">
      <c r="A16" s="63">
        <f ca="1">'calcRED(0)'!I28</f>
        <v>3463.9791733485372</v>
      </c>
      <c r="B16" s="63">
        <f ca="1">'calcRED(0)'!J28</f>
        <v>3467.8828023274741</v>
      </c>
      <c r="C16" s="63">
        <f ca="1">'calcGREEN(1)'!J28</f>
        <v>4091.5802307128906</v>
      </c>
      <c r="D16" s="63">
        <f ca="1">'calcBLUE(2)'!J28</f>
        <v>4872.8304704938619</v>
      </c>
      <c r="E16" s="1">
        <f t="shared" ca="1" si="2"/>
        <v>0.47539809468232797</v>
      </c>
      <c r="F16" s="162">
        <f t="shared" ca="1" si="3"/>
        <v>0.27894151640979448</v>
      </c>
      <c r="G16" s="163">
        <f t="shared" ca="1" si="4"/>
        <v>0.32910904408343838</v>
      </c>
      <c r="H16" s="158">
        <f t="shared" ca="1" si="5"/>
        <v>4.4923928555690775E-4</v>
      </c>
      <c r="J16" s="58">
        <f ca="1">AVERAGE('calcRED(0)'!AA28,'calcGREEN(1)'!AA28,'calcBLUE(2)'!AA28)</f>
        <v>42.170482459020313</v>
      </c>
      <c r="K16" s="166">
        <f t="shared" ca="1" si="6"/>
        <v>1.7559664927601223E-3</v>
      </c>
      <c r="L16" s="53">
        <f t="shared" ca="1" si="7"/>
        <v>0</v>
      </c>
      <c r="M16" s="58">
        <f ca="1">'calcRED(0)'!AB28</f>
        <v>42.287995338439941</v>
      </c>
      <c r="N16" s="58">
        <f ca="1">'calcGREEN(1)'!AB28</f>
        <v>40.534955978393555</v>
      </c>
      <c r="O16" s="58">
        <f ca="1">'calcBLUE(2)'!AB28</f>
        <v>41.08982106617519</v>
      </c>
      <c r="P16" s="59">
        <f t="shared" ca="1" si="8"/>
        <v>4.1256580817990189E-3</v>
      </c>
      <c r="Q16" s="166">
        <f t="shared" ca="1" si="9"/>
        <v>0.34127228795857856</v>
      </c>
      <c r="R16" s="166">
        <f t="shared" ca="1" si="10"/>
        <v>0.32712492182082625</v>
      </c>
      <c r="S16" s="166">
        <f t="shared" ca="1" si="11"/>
        <v>6.4073468616846832E-2</v>
      </c>
      <c r="T16" s="58">
        <f ca="1">'calcRED(0)'!AF28</f>
        <v>39.82890796661377</v>
      </c>
      <c r="U16" s="58">
        <f ca="1">'calcGREEN(1)'!AF28</f>
        <v>38.173781236012779</v>
      </c>
      <c r="V16" s="58">
        <f ca="1">'calcBLUE(2)'!AF28</f>
        <v>38.76500013896397</v>
      </c>
      <c r="W16" s="59">
        <f t="shared" ca="1" si="12"/>
        <v>0.10621042124430338</v>
      </c>
      <c r="X16" s="162">
        <f t="shared" ca="1" si="13"/>
        <v>0.34109528236102071</v>
      </c>
      <c r="Y16" s="163">
        <f t="shared" ca="1" si="14"/>
        <v>0.32692075565818335</v>
      </c>
      <c r="Z16" s="166">
        <f t="shared" ca="1" si="0"/>
        <v>4.4846641622115638E-3</v>
      </c>
      <c r="AA16" s="58">
        <f ca="1">'calcRED(0)'!AL28</f>
        <v>43.777616182963051</v>
      </c>
      <c r="AB16" s="58">
        <f ca="1">'calcGREEN(1)'!AL28</f>
        <v>41.768323421478271</v>
      </c>
      <c r="AC16" s="58">
        <f ca="1">'calcBLUE(2)'!AL28</f>
        <v>42.604600225176128</v>
      </c>
      <c r="AD16" s="59">
        <f t="shared" ca="1" si="15"/>
        <v>0.2824362334384713</v>
      </c>
      <c r="AE16" s="162">
        <f t="shared" ca="1" si="16"/>
        <v>0.34161086048617179</v>
      </c>
      <c r="AF16" s="163">
        <f t="shared" ca="1" si="17"/>
        <v>0.32593170092776313</v>
      </c>
      <c r="AG16" s="166">
        <f t="shared" ca="1" si="1"/>
        <v>1.7559664927601223E-3</v>
      </c>
    </row>
    <row r="17" spans="1:61">
      <c r="A17" s="63">
        <f ca="1">'calcRED(0)'!I29</f>
        <v>3562.9983800621326</v>
      </c>
      <c r="B17" s="63">
        <f ca="1">'calcRED(0)'!J29</f>
        <v>3566.8610636393228</v>
      </c>
      <c r="C17" s="63">
        <f ca="1">'calcGREEN(1)'!J29</f>
        <v>4208.7275187174482</v>
      </c>
      <c r="D17" s="63">
        <f ca="1">'calcBLUE(2)'!J29</f>
        <v>5014.6898018973216</v>
      </c>
      <c r="E17" s="1">
        <f t="shared" ca="1" si="2"/>
        <v>0.48923802945339723</v>
      </c>
      <c r="F17" s="162">
        <f t="shared" ca="1" si="3"/>
        <v>0.27887282485035109</v>
      </c>
      <c r="G17" s="163">
        <f t="shared" ca="1" si="4"/>
        <v>0.32905675641108373</v>
      </c>
      <c r="H17" s="158">
        <f t="shared" ca="1" si="5"/>
        <v>3.6452396351219858E-4</v>
      </c>
      <c r="J17" s="58">
        <f ca="1">AVERAGE('calcRED(0)'!AA29,'calcGREEN(1)'!AA29,'calcBLUE(2)'!AA29)</f>
        <v>43.456259874400679</v>
      </c>
      <c r="K17" s="166">
        <f t="shared" ca="1" si="6"/>
        <v>1.6699026831067418E-3</v>
      </c>
      <c r="L17" s="53">
        <f t="shared" ca="1" si="7"/>
        <v>0</v>
      </c>
      <c r="M17" s="58">
        <f ca="1">'calcRED(0)'!AB29</f>
        <v>43.500133514404297</v>
      </c>
      <c r="N17" s="58">
        <f ca="1">'calcGREEN(1)'!AB29</f>
        <v>41.694959958394371</v>
      </c>
      <c r="O17" s="58">
        <f ca="1">'calcBLUE(2)'!AB29</f>
        <v>42.268444333757671</v>
      </c>
      <c r="P17" s="59">
        <f t="shared" ca="1" si="8"/>
        <v>4.2439154648199317E-3</v>
      </c>
      <c r="Q17" s="166">
        <f t="shared" ca="1" si="9"/>
        <v>0.34127511493068552</v>
      </c>
      <c r="R17" s="166">
        <f t="shared" ca="1" si="10"/>
        <v>0.32711284086333986</v>
      </c>
      <c r="S17" s="166">
        <f t="shared" ca="1" si="11"/>
        <v>6.4075279790590758E-2</v>
      </c>
      <c r="T17" s="58">
        <f ca="1">'calcRED(0)'!AF29</f>
        <v>40.980487664540611</v>
      </c>
      <c r="U17" s="58">
        <f ca="1">'calcGREEN(1)'!AF29</f>
        <v>39.274576187133789</v>
      </c>
      <c r="V17" s="58">
        <f ca="1">'calcBLUE(2)'!AF29</f>
        <v>39.907178470066619</v>
      </c>
      <c r="W17" s="59">
        <f t="shared" ca="1" si="12"/>
        <v>0.10928130043877496</v>
      </c>
      <c r="X17" s="162">
        <f t="shared" ca="1" si="13"/>
        <v>0.34104296718109756</v>
      </c>
      <c r="Y17" s="163">
        <f t="shared" ca="1" si="14"/>
        <v>0.32684623246272276</v>
      </c>
      <c r="Z17" s="166">
        <f t="shared" ca="1" si="0"/>
        <v>4.4218724743248948E-3</v>
      </c>
      <c r="AA17" s="58">
        <f ca="1">'calcRED(0)'!AL29</f>
        <v>45.14713509877523</v>
      </c>
      <c r="AB17" s="58">
        <f ca="1">'calcGREEN(1)'!AL29</f>
        <v>43.080882390340172</v>
      </c>
      <c r="AC17" s="58">
        <f ca="1">'calcBLUE(2)'!AL29</f>
        <v>44.006204196384978</v>
      </c>
      <c r="AD17" s="59">
        <f t="shared" ca="1" si="15"/>
        <v>0.29127183934693696</v>
      </c>
      <c r="AE17" s="162">
        <f t="shared" ca="1" si="16"/>
        <v>0.34141793647147589</v>
      </c>
      <c r="AF17" s="163">
        <f t="shared" ca="1" si="17"/>
        <v>0.3257922332148005</v>
      </c>
      <c r="AG17" s="166">
        <f t="shared" ca="1" si="1"/>
        <v>1.6699026831067418E-3</v>
      </c>
    </row>
    <row r="18" spans="1:61">
      <c r="A18" s="63">
        <f ca="1">'calcRED(0)'!I30</f>
        <v>3665.8424130617395</v>
      </c>
      <c r="B18" s="63">
        <f ca="1">'calcRED(0)'!J30</f>
        <v>3669.4366556803384</v>
      </c>
      <c r="C18" s="63">
        <f ca="1">'calcGREEN(1)'!J30</f>
        <v>4330.3649597167969</v>
      </c>
      <c r="D18" s="63">
        <f ca="1">'calcBLUE(2)'!J30</f>
        <v>5161.5708269391744</v>
      </c>
      <c r="E18" s="1">
        <f t="shared" ca="1" si="2"/>
        <v>0.50356788555504139</v>
      </c>
      <c r="F18" s="162">
        <f t="shared" ca="1" si="3"/>
        <v>0.2788034965013852</v>
      </c>
      <c r="G18" s="163">
        <f t="shared" ca="1" si="4"/>
        <v>0.32902077489937687</v>
      </c>
      <c r="H18" s="158">
        <f t="shared" ca="1" si="5"/>
        <v>2.8650763775116294E-4</v>
      </c>
      <c r="J18" s="58">
        <f ca="1">AVERAGE('calcRED(0)'!AA30,'calcGREEN(1)'!AA30,'calcBLUE(2)'!AA30)</f>
        <v>44.53992409939152</v>
      </c>
      <c r="K18" s="166">
        <f t="shared" ca="1" si="6"/>
        <v>1.5712282202705503E-3</v>
      </c>
      <c r="L18" s="53">
        <f t="shared" ca="1" si="7"/>
        <v>0</v>
      </c>
      <c r="M18" s="58">
        <f ca="1">'calcRED(0)'!AB30</f>
        <v>44.738339424133301</v>
      </c>
      <c r="N18" s="58">
        <f ca="1">'calcGREEN(1)'!AB30</f>
        <v>42.881030559539795</v>
      </c>
      <c r="O18" s="58">
        <f ca="1">'calcBLUE(2)'!AB30</f>
        <v>43.497340406690327</v>
      </c>
      <c r="P18" s="59">
        <f t="shared" ca="1" si="8"/>
        <v>4.3647160413788589E-3</v>
      </c>
      <c r="Q18" s="166">
        <f t="shared" ca="1" si="9"/>
        <v>0.34121005088472228</v>
      </c>
      <c r="R18" s="166">
        <f t="shared" ca="1" si="10"/>
        <v>0.32704474076472395</v>
      </c>
      <c r="S18" s="166">
        <f t="shared" ca="1" si="11"/>
        <v>6.4004807470712521E-2</v>
      </c>
      <c r="T18" s="58">
        <f ca="1">'calcRED(0)'!AF30</f>
        <v>42.153287092844643</v>
      </c>
      <c r="U18" s="58">
        <f ca="1">'calcGREEN(1)'!AF30</f>
        <v>40.415665467580162</v>
      </c>
      <c r="V18" s="58">
        <f ca="1">'calcBLUE(2)'!AF30</f>
        <v>41.087368624550955</v>
      </c>
      <c r="W18" s="59">
        <f t="shared" ca="1" si="12"/>
        <v>0.11240876558091904</v>
      </c>
      <c r="X18" s="162">
        <f t="shared" ca="1" si="13"/>
        <v>0.34089067739439</v>
      </c>
      <c r="Y18" s="163">
        <f t="shared" ca="1" si="14"/>
        <v>0.32683865313381705</v>
      </c>
      <c r="Z18" s="166">
        <f t="shared" ca="1" si="0"/>
        <v>4.2700582372382336E-3</v>
      </c>
      <c r="AA18" s="58">
        <f ca="1">'calcRED(0)'!AL30</f>
        <v>46.474771499633789</v>
      </c>
      <c r="AB18" s="58">
        <f ca="1">'calcGREEN(1)'!AL30</f>
        <v>44.362694263458252</v>
      </c>
      <c r="AC18" s="58">
        <f ca="1">'calcBLUE(2)'!AL30</f>
        <v>45.421070098876953</v>
      </c>
      <c r="AD18" s="59">
        <f t="shared" ca="1" si="15"/>
        <v>0.29983723548150831</v>
      </c>
      <c r="AE18" s="162">
        <f t="shared" ca="1" si="16"/>
        <v>0.3410778723375768</v>
      </c>
      <c r="AF18" s="163">
        <f t="shared" ca="1" si="17"/>
        <v>0.32557735911971064</v>
      </c>
      <c r="AG18" s="166">
        <f t="shared" ca="1" si="1"/>
        <v>1.5712282202705503E-3</v>
      </c>
    </row>
    <row r="19" spans="1:61">
      <c r="A19" s="63">
        <f ca="1">'calcRED(0)'!I31</f>
        <v>3763.363138194843</v>
      </c>
      <c r="B19" s="63">
        <f ca="1">'calcRED(0)'!J31</f>
        <v>3766.5185648600259</v>
      </c>
      <c r="C19" s="63">
        <f ca="1">'calcGREEN(1)'!J31</f>
        <v>4445.4595031738281</v>
      </c>
      <c r="D19" s="63">
        <f ca="1">'calcBLUE(2)'!J31</f>
        <v>5300.9612252371653</v>
      </c>
      <c r="E19" s="1">
        <f t="shared" ca="1" si="2"/>
        <v>0.5171669488036259</v>
      </c>
      <c r="F19" s="162">
        <f t="shared" ca="1" si="3"/>
        <v>0.27873421785707447</v>
      </c>
      <c r="G19" s="163">
        <f t="shared" ca="1" si="4"/>
        <v>0.32897798226530295</v>
      </c>
      <c r="H19" s="158">
        <f t="shared" ca="1" si="5"/>
        <v>2.0603139360183113E-4</v>
      </c>
      <c r="J19" s="58">
        <f ca="1">AVERAGE('calcRED(0)'!AA31,'calcGREEN(1)'!AA31,'calcBLUE(2)'!AA31)</f>
        <v>45.808593050331147</v>
      </c>
      <c r="K19" s="166">
        <f t="shared" ca="1" si="6"/>
        <v>8.2467791628142173E-4</v>
      </c>
      <c r="L19" s="53">
        <f t="shared" ca="1" si="7"/>
        <v>0</v>
      </c>
      <c r="M19" s="58">
        <f ca="1">'calcRED(0)'!AB31</f>
        <v>45.878792603810631</v>
      </c>
      <c r="N19" s="58">
        <f ca="1">'calcGREEN(1)'!AB31</f>
        <v>43.982382297515869</v>
      </c>
      <c r="O19" s="58">
        <f ca="1">'calcBLUE(2)'!AB31</f>
        <v>44.636862550462993</v>
      </c>
      <c r="P19" s="59">
        <f t="shared" ca="1" si="8"/>
        <v>4.4759797662254274E-3</v>
      </c>
      <c r="Q19" s="166">
        <f t="shared" ca="1" si="9"/>
        <v>0.34111124201537713</v>
      </c>
      <c r="R19" s="166">
        <f t="shared" ca="1" si="10"/>
        <v>0.32701133139791161</v>
      </c>
      <c r="S19" s="166">
        <f t="shared" ca="1" si="11"/>
        <v>6.3903591641378141E-2</v>
      </c>
      <c r="T19" s="58">
        <f ca="1">'calcRED(0)'!AF31</f>
        <v>43.246452172597252</v>
      </c>
      <c r="U19" s="58">
        <f ca="1">'calcGREEN(1)'!AF31</f>
        <v>41.464723110198975</v>
      </c>
      <c r="V19" s="58">
        <f ca="1">'calcBLUE(2)'!AF31</f>
        <v>42.171304089682444</v>
      </c>
      <c r="W19" s="59">
        <f t="shared" ca="1" si="12"/>
        <v>0.11532387246025934</v>
      </c>
      <c r="X19" s="162">
        <f t="shared" ca="1" si="13"/>
        <v>0.34083864365262062</v>
      </c>
      <c r="Y19" s="163">
        <f t="shared" ca="1" si="14"/>
        <v>0.32679628673139594</v>
      </c>
      <c r="Z19" s="166">
        <f t="shared" ca="1" si="0"/>
        <v>4.2125984993091059E-3</v>
      </c>
      <c r="AA19" s="58">
        <f ca="1">'calcRED(0)'!AL31</f>
        <v>47.583237806955971</v>
      </c>
      <c r="AB19" s="58">
        <f ca="1">'calcGREEN(1)'!AL31</f>
        <v>45.578873475392662</v>
      </c>
      <c r="AC19" s="58">
        <f ca="1">'calcBLUE(2)'!AL31</f>
        <v>46.645963396344868</v>
      </c>
      <c r="AD19" s="59">
        <f t="shared" ca="1" si="15"/>
        <v>0.30698863101261914</v>
      </c>
      <c r="AE19" s="162">
        <f t="shared" ca="1" si="16"/>
        <v>0.34034684989627118</v>
      </c>
      <c r="AF19" s="163">
        <f t="shared" ca="1" si="17"/>
        <v>0.32601030791777863</v>
      </c>
      <c r="AG19" s="166">
        <f t="shared" ca="1" si="1"/>
        <v>8.2467791628142173E-4</v>
      </c>
    </row>
    <row r="20" spans="1:61">
      <c r="A20" s="63">
        <f ca="1">'calcRED(0)'!I32</f>
        <v>3844.2864358363886</v>
      </c>
      <c r="B20" s="63">
        <f ca="1">'calcRED(0)'!J32</f>
        <v>3847.19091796875</v>
      </c>
      <c r="C20" s="63">
        <f ca="1">'calcGREEN(1)'!J32</f>
        <v>4541.2380269368487</v>
      </c>
      <c r="D20" s="63">
        <f ca="1">'calcBLUE(2)'!J32</f>
        <v>5417.0025198800222</v>
      </c>
      <c r="E20" s="1">
        <f t="shared" ca="1" si="2"/>
        <v>0.52848805072000216</v>
      </c>
      <c r="F20" s="162">
        <f t="shared" ca="1" si="3"/>
        <v>0.27867226951812563</v>
      </c>
      <c r="G20" s="163">
        <f t="shared" ca="1" si="4"/>
        <v>0.32894575142547844</v>
      </c>
      <c r="H20" s="158">
        <f t="shared" ca="1" si="5"/>
        <v>1.3680550987308664E-4</v>
      </c>
      <c r="J20" s="58">
        <f ca="1">AVERAGE('calcRED(0)'!AA32,'calcGREEN(1)'!AA32,'calcBLUE(2)'!AA32)</f>
        <v>46.802997849811653</v>
      </c>
      <c r="K20" s="166">
        <f t="shared" ca="1" si="6"/>
        <v>6.8249866607837445E-4</v>
      </c>
      <c r="L20" s="53">
        <f t="shared" ca="1" si="7"/>
        <v>0</v>
      </c>
      <c r="M20" s="58">
        <f ca="1">'calcRED(0)'!AB32</f>
        <v>46.843290170033775</v>
      </c>
      <c r="N20" s="58">
        <f ca="1">'calcGREEN(1)'!AB32</f>
        <v>44.914295196533203</v>
      </c>
      <c r="O20" s="58">
        <f ca="1">'calcBLUE(2)'!AB32</f>
        <v>45.597636086600168</v>
      </c>
      <c r="P20" s="59">
        <f t="shared" ca="1" si="8"/>
        <v>4.5700770897593923E-3</v>
      </c>
      <c r="Q20" s="166">
        <f t="shared" ca="1" si="9"/>
        <v>0.34103756431280285</v>
      </c>
      <c r="R20" s="166">
        <f t="shared" ca="1" si="10"/>
        <v>0.32699372270931287</v>
      </c>
      <c r="S20" s="166">
        <f t="shared" ca="1" si="11"/>
        <v>6.3828721390048415E-2</v>
      </c>
      <c r="T20" s="58">
        <f ca="1">'calcRED(0)'!AF32</f>
        <v>44.165808359781899</v>
      </c>
      <c r="U20" s="58">
        <f ca="1">'calcGREEN(1)'!AF32</f>
        <v>42.346170107523598</v>
      </c>
      <c r="V20" s="58">
        <f ca="1">'calcBLUE(2)'!AF32</f>
        <v>43.085210936410085</v>
      </c>
      <c r="W20" s="59">
        <f t="shared" ca="1" si="12"/>
        <v>0.11777548895941839</v>
      </c>
      <c r="X20" s="162">
        <f t="shared" ca="1" si="13"/>
        <v>0.3407929490060041</v>
      </c>
      <c r="Y20" s="163">
        <f t="shared" ca="1" si="14"/>
        <v>0.32675222589595387</v>
      </c>
      <c r="Z20" s="166">
        <f t="shared" ca="1" si="0"/>
        <v>4.1614989982806288E-3</v>
      </c>
      <c r="AA20" s="58">
        <f ca="1">'calcRED(0)'!AL32</f>
        <v>48.370832443237305</v>
      </c>
      <c r="AB20" s="58">
        <f ca="1">'calcGREEN(1)'!AL32</f>
        <v>46.500591437021889</v>
      </c>
      <c r="AC20" s="58">
        <f ca="1">'calcBLUE(2)'!AL32</f>
        <v>47.59573950086321</v>
      </c>
      <c r="AD20" s="59">
        <f t="shared" ca="1" si="15"/>
        <v>0.31206988673056324</v>
      </c>
      <c r="AE20" s="162">
        <f t="shared" ca="1" si="16"/>
        <v>0.33952267522753726</v>
      </c>
      <c r="AF20" s="163">
        <f t="shared" ca="1" si="17"/>
        <v>0.32639515193143409</v>
      </c>
      <c r="AG20" s="166">
        <f t="shared" ca="1" si="1"/>
        <v>6.8249866607837445E-4</v>
      </c>
    </row>
    <row r="21" spans="1:61">
      <c r="A21" s="63">
        <f ca="1">'calcRED(0)'!I33</f>
        <v>3921.3537108768924</v>
      </c>
      <c r="B21" s="63">
        <f ca="1">'calcRED(0)'!J33</f>
        <v>3923.6273600260415</v>
      </c>
      <c r="C21" s="63">
        <f ca="1">'calcGREEN(1)'!J33</f>
        <v>4631.8942464192705</v>
      </c>
      <c r="D21" s="63">
        <f ca="1">'calcBLUE(2)'!J33</f>
        <v>5526.8491036551341</v>
      </c>
      <c r="E21" s="1">
        <f t="shared" ca="1" si="2"/>
        <v>0.53920479060050086</v>
      </c>
      <c r="F21" s="162">
        <f t="shared" ca="1" si="3"/>
        <v>0.27861980349742227</v>
      </c>
      <c r="G21" s="163">
        <f t="shared" ca="1" si="4"/>
        <v>0.32891438109189158</v>
      </c>
      <c r="H21" s="158">
        <f t="shared" ca="1" si="5"/>
        <v>7.8318974196389863E-5</v>
      </c>
      <c r="J21" s="58">
        <f ca="1">AVERAGE('calcRED(0)'!AA33,'calcGREEN(1)'!AA33,'calcBLUE(2)'!AA33)</f>
        <v>47.791505657749155</v>
      </c>
      <c r="K21" s="166">
        <f t="shared" ca="1" si="6"/>
        <v>1.1034116588156148E-3</v>
      </c>
      <c r="L21" s="53">
        <f t="shared" ca="1" si="7"/>
        <v>0</v>
      </c>
      <c r="M21" s="58">
        <f ca="1">'calcRED(0)'!AB33</f>
        <v>47.775202910105385</v>
      </c>
      <c r="N21" s="58">
        <f ca="1">'calcGREEN(1)'!AB33</f>
        <v>45.80710713068644</v>
      </c>
      <c r="O21" s="58">
        <f ca="1">'calcBLUE(2)'!AB33</f>
        <v>46.536065919058665</v>
      </c>
      <c r="P21" s="59">
        <f t="shared" ca="1" si="8"/>
        <v>4.6609954058639399E-3</v>
      </c>
      <c r="Q21" s="166">
        <f t="shared" ca="1" si="9"/>
        <v>0.34096315049922427</v>
      </c>
      <c r="R21" s="166">
        <f t="shared" ca="1" si="10"/>
        <v>0.32691719995250307</v>
      </c>
      <c r="S21" s="166">
        <f t="shared" ca="1" si="11"/>
        <v>6.3748348041644712E-2</v>
      </c>
      <c r="T21" s="58">
        <f ca="1">'calcRED(0)'!AF33</f>
        <v>45.030088901519775</v>
      </c>
      <c r="U21" s="58">
        <f ca="1">'calcGREEN(1)'!AF33</f>
        <v>43.188516298929848</v>
      </c>
      <c r="V21" s="58">
        <f ca="1">'calcBLUE(2)'!AF33</f>
        <v>43.960083961486816</v>
      </c>
      <c r="W21" s="59">
        <f t="shared" ca="1" si="12"/>
        <v>0.1200802370707194</v>
      </c>
      <c r="X21" s="162">
        <f t="shared" ca="1" si="13"/>
        <v>0.3406758622515309</v>
      </c>
      <c r="Y21" s="163">
        <f t="shared" ca="1" si="14"/>
        <v>0.32674341509029631</v>
      </c>
      <c r="Z21" s="166">
        <f t="shared" ca="1" si="0"/>
        <v>4.0442474600449535E-3</v>
      </c>
      <c r="AA21" s="58">
        <f ca="1">'calcRED(0)'!AL33</f>
        <v>49.280429204305015</v>
      </c>
      <c r="AB21" s="58">
        <f ca="1">'calcGREEN(1)'!AL33</f>
        <v>47.244627634684242</v>
      </c>
      <c r="AC21" s="58">
        <f ca="1">'calcBLUE(2)'!AL33</f>
        <v>48.516458238874165</v>
      </c>
      <c r="AD21" s="59">
        <f t="shared" ca="1" si="15"/>
        <v>0.31793825293100009</v>
      </c>
      <c r="AE21" s="162">
        <f t="shared" ca="1" si="16"/>
        <v>0.33976774979115137</v>
      </c>
      <c r="AF21" s="163">
        <f t="shared" ca="1" si="17"/>
        <v>0.32573175762347523</v>
      </c>
      <c r="AG21" s="166">
        <f t="shared" ca="1" si="1"/>
        <v>1.1034116588156148E-3</v>
      </c>
      <c r="AI21" s="168" t="s">
        <v>96</v>
      </c>
      <c r="AJ21" s="81"/>
      <c r="AK21" s="81"/>
      <c r="AL21" s="81"/>
      <c r="AM21" s="81"/>
      <c r="AN21" s="81"/>
      <c r="AO21" s="81"/>
      <c r="AP21" s="81"/>
      <c r="AR21" s="168" t="s">
        <v>99</v>
      </c>
      <c r="AS21" s="81"/>
      <c r="AT21" s="81"/>
      <c r="AU21" s="81"/>
      <c r="AV21" s="81"/>
      <c r="AW21" s="81"/>
      <c r="AX21" s="81"/>
      <c r="AY21" s="81"/>
      <c r="BA21" s="168" t="s">
        <v>100</v>
      </c>
      <c r="BB21" s="81"/>
      <c r="BC21" s="81"/>
      <c r="BD21" s="81"/>
      <c r="BE21" s="81"/>
      <c r="BF21" s="81"/>
      <c r="BG21" s="81"/>
      <c r="BH21" s="81"/>
      <c r="BI21" s="173" t="str">
        <f ca="1">"HS &lt; "&amp;BB39&amp;CHAR(10)&amp;"HI &gt; "&amp;BB40</f>
        <v>HS &lt; 77
HI &gt; 151</v>
      </c>
    </row>
    <row r="22" spans="1:61">
      <c r="A22" s="63">
        <f ca="1">'calcRED(0)'!I34</f>
        <v>4000.5013800324596</v>
      </c>
      <c r="B22" s="63">
        <f ca="1">'calcRED(0)'!J34</f>
        <v>4002.4749552408853</v>
      </c>
      <c r="C22" s="63">
        <f ca="1">'calcGREEN(1)'!J34</f>
        <v>4725.3787231445312</v>
      </c>
      <c r="D22" s="63">
        <f ca="1">'calcBLUE(2)'!J34</f>
        <v>5640.3041817801341</v>
      </c>
      <c r="E22" s="1">
        <f t="shared" ca="1" si="2"/>
        <v>0.55027357871025695</v>
      </c>
      <c r="F22" s="162">
        <f t="shared" ca="1" si="3"/>
        <v>0.27856563062530054</v>
      </c>
      <c r="G22" s="163">
        <f t="shared" ca="1" si="4"/>
        <v>0.32887853607491513</v>
      </c>
      <c r="H22" s="158">
        <f t="shared" ca="1" si="5"/>
        <v>3.3792440265780509E-5</v>
      </c>
      <c r="J22" s="58">
        <f ca="1">AVERAGE('calcRED(0)'!AA34,'calcGREEN(1)'!AA34,'calcBLUE(2)'!AA34)</f>
        <v>48.722286706025976</v>
      </c>
      <c r="K22" s="166">
        <f t="shared" ca="1" si="6"/>
        <v>7.0267745821936433E-4</v>
      </c>
      <c r="L22" s="53">
        <f t="shared" ca="1" si="7"/>
        <v>0</v>
      </c>
      <c r="M22" s="58">
        <f ca="1">'calcRED(0)'!AB34</f>
        <v>48.707115809122719</v>
      </c>
      <c r="N22" s="58">
        <f ca="1">'calcGREEN(1)'!AB34</f>
        <v>46.732502778371177</v>
      </c>
      <c r="O22" s="58">
        <f ca="1">'calcBLUE(2)'!AB34</f>
        <v>47.485667637416292</v>
      </c>
      <c r="P22" s="59">
        <f t="shared" ca="1" si="8"/>
        <v>4.7519137374753872E-3</v>
      </c>
      <c r="Q22" s="166">
        <f t="shared" ca="1" si="9"/>
        <v>0.3407872539256363</v>
      </c>
      <c r="R22" s="166">
        <f t="shared" ca="1" si="10"/>
        <v>0.32697155284917145</v>
      </c>
      <c r="S22" s="166">
        <f t="shared" ca="1" si="11"/>
        <v>6.3577436659875447E-2</v>
      </c>
      <c r="T22" s="58">
        <f ca="1">'calcRED(0)'!AF34</f>
        <v>45.950160026550293</v>
      </c>
      <c r="U22" s="58">
        <f ca="1">'calcGREEN(1)'!AF34</f>
        <v>44.064479192097984</v>
      </c>
      <c r="V22" s="58">
        <f ca="1">'calcBLUE(2)'!AF34</f>
        <v>44.861319814409526</v>
      </c>
      <c r="W22" s="59">
        <f t="shared" ca="1" si="12"/>
        <v>0.12253376007080079</v>
      </c>
      <c r="X22" s="162">
        <f t="shared" ca="1" si="13"/>
        <v>0.34068458423556419</v>
      </c>
      <c r="Y22" s="163">
        <f t="shared" ca="1" si="14"/>
        <v>0.32670373214026877</v>
      </c>
      <c r="Z22" s="166">
        <f t="shared" ca="1" si="0"/>
        <v>4.0479904951596229E-3</v>
      </c>
      <c r="AA22" s="58">
        <f ca="1">'calcRED(0)'!AL34</f>
        <v>50.146368662516274</v>
      </c>
      <c r="AB22" s="58">
        <f ca="1">'calcGREEN(1)'!AL34</f>
        <v>48.161812464396156</v>
      </c>
      <c r="AC22" s="58">
        <f ca="1">'calcBLUE(2)'!AL34</f>
        <v>49.326605660574778</v>
      </c>
      <c r="AD22" s="59">
        <f t="shared" ca="1" si="15"/>
        <v>0.32352495911300821</v>
      </c>
      <c r="AE22" s="162">
        <f t="shared" ca="1" si="16"/>
        <v>0.33966499192835514</v>
      </c>
      <c r="AF22" s="163">
        <f t="shared" ca="1" si="17"/>
        <v>0.32622265735867961</v>
      </c>
      <c r="AG22" s="166">
        <f t="shared" ca="1" si="1"/>
        <v>7.0267745821936433E-4</v>
      </c>
      <c r="BI22" s="173"/>
    </row>
    <row r="23" spans="1:61">
      <c r="A23" s="63">
        <f ca="1">'calcRED(0)'!I35</f>
        <v>4082.6922176127105</v>
      </c>
      <c r="B23" s="63">
        <f ca="1">'calcRED(0)'!J35</f>
        <v>4084.4637756347656</v>
      </c>
      <c r="C23" s="63">
        <f ca="1">'calcGREEN(1)'!J35</f>
        <v>4822.9298197428388</v>
      </c>
      <c r="D23" s="63">
        <f ca="1">'calcBLUE(2)'!J35</f>
        <v>5758.6412266322541</v>
      </c>
      <c r="E23" s="1">
        <f t="shared" ca="1" si="2"/>
        <v>0.56181865625680527</v>
      </c>
      <c r="F23" s="162">
        <f t="shared" ca="1" si="3"/>
        <v>0.27849816430989649</v>
      </c>
      <c r="G23" s="163">
        <f t="shared" ca="1" si="4"/>
        <v>0.32885029104832686</v>
      </c>
      <c r="H23" s="158">
        <f t="shared" ca="1" si="5"/>
        <v>6.875590366094638E-5</v>
      </c>
      <c r="J23" s="58">
        <f ca="1">AVERAGE('calcRED(0)'!AA35,'calcGREEN(1)'!AA35,'calcBLUE(2)'!AA35)</f>
        <v>49.734872196578301</v>
      </c>
      <c r="K23" s="166">
        <f t="shared" ca="1" si="6"/>
        <v>8.2520488947180454E-4</v>
      </c>
      <c r="L23" s="53">
        <f t="shared" ca="1" si="7"/>
        <v>0</v>
      </c>
      <c r="M23" s="58">
        <f ca="1">'calcRED(0)'!AB35</f>
        <v>49.697679996490479</v>
      </c>
      <c r="N23" s="58">
        <f ca="1">'calcGREEN(1)'!AB35</f>
        <v>47.683966636657715</v>
      </c>
      <c r="O23" s="58">
        <f ca="1">'calcBLUE(2)'!AB35</f>
        <v>48.457612037658691</v>
      </c>
      <c r="P23" s="59">
        <f t="shared" ca="1" si="8"/>
        <v>4.8485541459990711E-3</v>
      </c>
      <c r="Q23" s="166">
        <f t="shared" ca="1" si="9"/>
        <v>0.34077024560766384</v>
      </c>
      <c r="R23" s="166">
        <f t="shared" ca="1" si="10"/>
        <v>0.32696248644743536</v>
      </c>
      <c r="S23" s="166">
        <f t="shared" ca="1" si="11"/>
        <v>6.3559745677076049E-2</v>
      </c>
      <c r="T23" s="58">
        <f ca="1">'calcRED(0)'!AF35</f>
        <v>46.911001841227211</v>
      </c>
      <c r="U23" s="58">
        <f ca="1">'calcGREEN(1)'!AF35</f>
        <v>44.985265096028648</v>
      </c>
      <c r="V23" s="58">
        <f ca="1">'calcBLUE(2)'!AF35</f>
        <v>45.814055170331685</v>
      </c>
      <c r="W23" s="59">
        <f t="shared" ca="1" si="12"/>
        <v>0.12509600490993922</v>
      </c>
      <c r="X23" s="162">
        <f t="shared" ca="1" si="13"/>
        <v>0.34064985923551561</v>
      </c>
      <c r="Y23" s="163">
        <f t="shared" ca="1" si="14"/>
        <v>0.32666589118049888</v>
      </c>
      <c r="Z23" s="166">
        <f t="shared" ca="1" si="0"/>
        <v>4.0091548687508994E-3</v>
      </c>
      <c r="AA23" s="58">
        <f ca="1">'calcRED(0)'!AL35</f>
        <v>50.924403985341392</v>
      </c>
      <c r="AB23" s="58">
        <f ca="1">'calcGREEN(1)'!AL35</f>
        <v>48.985771179199219</v>
      </c>
      <c r="AC23" s="58">
        <f ca="1">'calcBLUE(2)'!AL35</f>
        <v>50.158546992710662</v>
      </c>
      <c r="AD23" s="59">
        <f t="shared" ca="1" si="15"/>
        <v>0.3285445418409122</v>
      </c>
      <c r="AE23" s="162">
        <f t="shared" ca="1" si="16"/>
        <v>0.33934055846747102</v>
      </c>
      <c r="AF23" s="163">
        <f t="shared" ca="1" si="17"/>
        <v>0.32642225824958315</v>
      </c>
      <c r="AG23" s="166">
        <f t="shared" ca="1" si="1"/>
        <v>8.2520488947180454E-4</v>
      </c>
    </row>
    <row r="24" spans="1:61">
      <c r="A24" s="63">
        <f ca="1">'calcRED(0)'!I36</f>
        <v>4168.0967907578697</v>
      </c>
      <c r="B24" s="63">
        <f ca="1">'calcRED(0)'!J36</f>
        <v>4169.3330078125</v>
      </c>
      <c r="C24" s="63">
        <f ca="1">'calcGREEN(1)'!J36</f>
        <v>4923.713297526042</v>
      </c>
      <c r="D24" s="63">
        <f ca="1">'calcBLUE(2)'!J36</f>
        <v>5880.7376883370534</v>
      </c>
      <c r="E24" s="1">
        <f t="shared" ca="1" si="2"/>
        <v>0.57373050617922472</v>
      </c>
      <c r="F24" s="162">
        <f t="shared" ca="1" si="3"/>
        <v>0.27844217664509391</v>
      </c>
      <c r="G24" s="163">
        <f t="shared" ca="1" si="4"/>
        <v>0.32882224690870704</v>
      </c>
      <c r="H24" s="158">
        <f t="shared" ca="1" si="5"/>
        <v>1.2864141006782286E-4</v>
      </c>
      <c r="J24" s="58">
        <f ca="1">AVERAGE('calcRED(0)'!AA36,'calcGREEN(1)'!AA36,'calcBLUE(2)'!AA36)</f>
        <v>50.777365825113783</v>
      </c>
      <c r="K24" s="166">
        <f t="shared" ca="1" si="6"/>
        <v>1.6734609081836584E-3</v>
      </c>
      <c r="L24" s="53">
        <f t="shared" ca="1" si="7"/>
        <v>0</v>
      </c>
      <c r="M24" s="58">
        <f ca="1">'calcRED(0)'!AB36</f>
        <v>50.740380446116127</v>
      </c>
      <c r="N24" s="58">
        <f ca="1">'calcGREEN(1)'!AB36</f>
        <v>48.674530982971191</v>
      </c>
      <c r="O24" s="58">
        <f ca="1">'calcBLUE(2)'!AB36</f>
        <v>49.491002900259836</v>
      </c>
      <c r="P24" s="59">
        <f t="shared" ca="1" si="8"/>
        <v>4.9502810191332808E-3</v>
      </c>
      <c r="Q24" s="166">
        <f t="shared" ca="1" si="9"/>
        <v>0.34075463472786954</v>
      </c>
      <c r="R24" s="166">
        <f t="shared" ca="1" si="10"/>
        <v>0.32688111283017157</v>
      </c>
      <c r="S24" s="166">
        <f t="shared" ca="1" si="11"/>
        <v>6.3537606249240444E-2</v>
      </c>
      <c r="T24" s="58">
        <f ca="1">'calcRED(0)'!AF36</f>
        <v>47.910944620768227</v>
      </c>
      <c r="U24" s="58">
        <f ca="1">'calcGREEN(1)'!AF36</f>
        <v>45.932278315226235</v>
      </c>
      <c r="V24" s="58">
        <f ca="1">'calcBLUE(2)'!AF36</f>
        <v>46.800510134015767</v>
      </c>
      <c r="W24" s="59">
        <f t="shared" ca="1" si="12"/>
        <v>0.12776251898871527</v>
      </c>
      <c r="X24" s="162">
        <f t="shared" ca="1" si="13"/>
        <v>0.3406546710255402</v>
      </c>
      <c r="Y24" s="163">
        <f t="shared" ca="1" si="14"/>
        <v>0.32658602920019103</v>
      </c>
      <c r="Z24" s="166">
        <f t="shared" ca="1" si="0"/>
        <v>4.0059071190370671E-3</v>
      </c>
      <c r="AA24" s="58">
        <f ca="1">'calcRED(0)'!AL36</f>
        <v>51.623798211415611</v>
      </c>
      <c r="AB24" s="58">
        <f ca="1">'calcGREEN(1)'!AL36</f>
        <v>49.888075033823647</v>
      </c>
      <c r="AC24" s="58">
        <f ca="1">'calcBLUE(2)'!AL36</f>
        <v>51.029259409223286</v>
      </c>
      <c r="AD24" s="59">
        <f t="shared" ca="1" si="15"/>
        <v>0.33305676265429429</v>
      </c>
      <c r="AE24" s="162">
        <f t="shared" ca="1" si="16"/>
        <v>0.33842542868980963</v>
      </c>
      <c r="AF24" s="163">
        <f t="shared" ca="1" si="17"/>
        <v>0.32704670645674649</v>
      </c>
      <c r="AG24" s="166">
        <f t="shared" ca="1" si="1"/>
        <v>1.6734609081836584E-3</v>
      </c>
    </row>
    <row r="25" spans="1:61">
      <c r="A25" s="63">
        <f ca="1">'calcRED(0)'!I37</f>
        <v>4255.4813878789828</v>
      </c>
      <c r="B25" s="63">
        <f ca="1">'calcRED(0)'!J37</f>
        <v>4256.4505716959638</v>
      </c>
      <c r="C25" s="63">
        <f ca="1">'calcGREEN(1)'!J37</f>
        <v>5027.2013142903643</v>
      </c>
      <c r="D25" s="63">
        <f ca="1">'calcBLUE(2)'!J37</f>
        <v>6006.4369942801341</v>
      </c>
      <c r="E25" s="1">
        <f t="shared" ca="1" si="2"/>
        <v>0.58599385310050089</v>
      </c>
      <c r="F25" s="162">
        <f t="shared" ca="1" si="3"/>
        <v>0.27837971414210549</v>
      </c>
      <c r="G25" s="163">
        <f t="shared" ca="1" si="4"/>
        <v>0.32878823358433967</v>
      </c>
      <c r="H25" s="158">
        <f t="shared" ca="1" si="5"/>
        <v>1.9902316531064066E-4</v>
      </c>
      <c r="J25" s="58">
        <f ca="1">AVERAGE('calcRED(0)'!AA37,'calcGREEN(1)'!AA37,'calcBLUE(2)'!AA37)</f>
        <v>51.78193651082362</v>
      </c>
      <c r="K25" s="166">
        <f t="shared" ca="1" si="6"/>
        <v>2.2203851291020572E-3</v>
      </c>
      <c r="L25" s="53">
        <f t="shared" ca="1" si="7"/>
        <v>0</v>
      </c>
      <c r="M25" s="58">
        <f ca="1">'calcRED(0)'!AB37</f>
        <v>51.789597034454346</v>
      </c>
      <c r="N25" s="58">
        <f ca="1">'calcGREEN(1)'!AB37</f>
        <v>49.691163857777916</v>
      </c>
      <c r="O25" s="58">
        <f ca="1">'calcBLUE(2)'!AB37</f>
        <v>50.529978615897043</v>
      </c>
      <c r="P25" s="59">
        <f t="shared" ca="1" si="8"/>
        <v>5.0526436131174968E-3</v>
      </c>
      <c r="Q25" s="166">
        <f t="shared" ca="1" si="9"/>
        <v>0.34069696129387433</v>
      </c>
      <c r="R25" s="166">
        <f t="shared" ca="1" si="10"/>
        <v>0.32689245522103721</v>
      </c>
      <c r="S25" s="166">
        <f t="shared" ca="1" si="11"/>
        <v>6.3481030751595849E-2</v>
      </c>
      <c r="T25" s="58">
        <f ca="1">'calcRED(0)'!AF37</f>
        <v>48.922093073527016</v>
      </c>
      <c r="U25" s="58">
        <f ca="1">'calcGREEN(1)'!AF37</f>
        <v>46.903849124908447</v>
      </c>
      <c r="V25" s="58">
        <f ca="1">'calcBLUE(2)'!AF37</f>
        <v>47.818845476422993</v>
      </c>
      <c r="W25" s="59">
        <f t="shared" ca="1" si="12"/>
        <v>0.1304589148627387</v>
      </c>
      <c r="X25" s="162">
        <f t="shared" ca="1" si="13"/>
        <v>0.34057687623349558</v>
      </c>
      <c r="Y25" s="163">
        <f t="shared" ca="1" si="14"/>
        <v>0.32652663479217797</v>
      </c>
      <c r="Z25" s="166">
        <f t="shared" ca="1" si="0"/>
        <v>3.9233927017787284E-3</v>
      </c>
      <c r="AA25" s="58">
        <f ca="1">'calcRED(0)'!AL37</f>
        <v>52.327528635660805</v>
      </c>
      <c r="AB25" s="58">
        <f ca="1">'calcGREEN(1)'!AL37</f>
        <v>50.700996398925781</v>
      </c>
      <c r="AC25" s="58">
        <f ca="1">'calcBLUE(2)'!AL37</f>
        <v>51.804605620247976</v>
      </c>
      <c r="AD25" s="59">
        <f t="shared" ca="1" si="15"/>
        <v>0.33759695893974712</v>
      </c>
      <c r="AE25" s="162">
        <f t="shared" ca="1" si="16"/>
        <v>0.33796079956758868</v>
      </c>
      <c r="AF25" s="163">
        <f t="shared" ca="1" si="17"/>
        <v>0.3274557336953432</v>
      </c>
      <c r="AG25" s="166">
        <f t="shared" ca="1" si="1"/>
        <v>2.2203851291020572E-3</v>
      </c>
    </row>
    <row r="26" spans="1:61">
      <c r="A26" s="63">
        <f ca="1">'calcRED(0)'!I38</f>
        <v>4344.955637103245</v>
      </c>
      <c r="B26" s="63">
        <f ca="1">'calcRED(0)'!J38</f>
        <v>4345.1257120768232</v>
      </c>
      <c r="C26" s="63">
        <f ca="1">'calcGREEN(1)'!J38</f>
        <v>5132.572591145833</v>
      </c>
      <c r="D26" s="63">
        <f ca="1">'calcBLUE(2)'!J38</f>
        <v>6134.4320940290181</v>
      </c>
      <c r="E26" s="1">
        <f t="shared" ca="1" si="2"/>
        <v>0.59848117990527006</v>
      </c>
      <c r="F26" s="162">
        <f t="shared" ca="1" si="3"/>
        <v>0.27831728287650798</v>
      </c>
      <c r="G26" s="163">
        <f t="shared" ca="1" si="4"/>
        <v>0.32875542674492136</v>
      </c>
      <c r="H26" s="158">
        <f t="shared" ca="1" si="5"/>
        <v>2.6910438443381962E-4</v>
      </c>
      <c r="J26" s="58">
        <f ca="1">AVERAGE('calcRED(0)'!AA38,'calcGREEN(1)'!AA38,'calcBLUE(2)'!AA38)</f>
        <v>52.769367375964407</v>
      </c>
      <c r="K26" s="166">
        <f t="shared" ca="1" si="6"/>
        <v>3.0175183144179308E-3</v>
      </c>
      <c r="L26" s="53">
        <f t="shared" ca="1" si="7"/>
        <v>0</v>
      </c>
      <c r="M26" s="58">
        <f ca="1">'calcRED(0)'!AB38</f>
        <v>52.877915223439537</v>
      </c>
      <c r="N26" s="58">
        <f ca="1">'calcGREEN(1)'!AB38</f>
        <v>50.720829963684082</v>
      </c>
      <c r="O26" s="58">
        <f ca="1">'calcBLUE(2)'!AB38</f>
        <v>51.602470125470845</v>
      </c>
      <c r="P26" s="59">
        <f t="shared" ca="1" si="8"/>
        <v>5.1588209974087352E-3</v>
      </c>
      <c r="Q26" s="166">
        <f t="shared" ca="1" si="9"/>
        <v>0.34070554870937619</v>
      </c>
      <c r="R26" s="166">
        <f t="shared" ca="1" si="10"/>
        <v>0.32680691231396641</v>
      </c>
      <c r="S26" s="166">
        <f t="shared" ca="1" si="11"/>
        <v>6.3482763891239247E-2</v>
      </c>
      <c r="T26" s="58">
        <f ca="1">'calcRED(0)'!AF38</f>
        <v>49.957561016082764</v>
      </c>
      <c r="U26" s="58">
        <f ca="1">'calcGREEN(1)'!AF38</f>
        <v>47.898307959238686</v>
      </c>
      <c r="V26" s="58">
        <f ca="1">'calcBLUE(2)'!AF38</f>
        <v>48.863135201590403</v>
      </c>
      <c r="W26" s="59">
        <f t="shared" ca="1" si="12"/>
        <v>0.13322016270955403</v>
      </c>
      <c r="X26" s="162">
        <f t="shared" ca="1" si="13"/>
        <v>0.34049822854471251</v>
      </c>
      <c r="Y26" s="163">
        <f t="shared" ca="1" si="14"/>
        <v>0.32646287526245432</v>
      </c>
      <c r="Z26" s="166">
        <f t="shared" ca="1" si="0"/>
        <v>3.8404731400983193E-3</v>
      </c>
      <c r="AA26" s="58">
        <f ca="1">'calcRED(0)'!AL38</f>
        <v>52.969764868418373</v>
      </c>
      <c r="AB26" s="58">
        <f ca="1">'calcGREEN(1)'!AL38</f>
        <v>51.499332427978516</v>
      </c>
      <c r="AC26" s="58">
        <f ca="1">'calcBLUE(2)'!AL38</f>
        <v>52.580796650477815</v>
      </c>
      <c r="AD26" s="59">
        <f t="shared" ca="1" si="15"/>
        <v>0.34174041850592501</v>
      </c>
      <c r="AE26" s="162">
        <f t="shared" ca="1" si="16"/>
        <v>0.33727985124483095</v>
      </c>
      <c r="AF26" s="163">
        <f t="shared" ca="1" si="17"/>
        <v>0.32791701499269527</v>
      </c>
      <c r="AG26" s="166">
        <f t="shared" ca="1" si="1"/>
        <v>3.0175183144179308E-3</v>
      </c>
    </row>
    <row r="27" spans="1:61">
      <c r="A27" s="63">
        <f ca="1">'calcRED(0)'!I39</f>
        <v>4434.5596957397011</v>
      </c>
      <c r="B27" s="63">
        <f ca="1">'calcRED(0)'!J39</f>
        <v>4434.9542948404951</v>
      </c>
      <c r="C27" s="63">
        <f ca="1">'calcGREEN(1)'!J39</f>
        <v>5239.586181640625</v>
      </c>
      <c r="D27" s="63">
        <f ca="1">'calcBLUE(2)'!J39</f>
        <v>6264.1868024553569</v>
      </c>
      <c r="E27" s="1">
        <f t="shared" ca="1" si="2"/>
        <v>0.61114017584930314</v>
      </c>
      <c r="F27" s="162">
        <f t="shared" ca="1" si="3"/>
        <v>0.27825021516626519</v>
      </c>
      <c r="G27" s="163">
        <f t="shared" ca="1" si="4"/>
        <v>0.32873303432231382</v>
      </c>
      <c r="H27" s="158">
        <f t="shared" ca="1" si="5"/>
        <v>3.3795051271880952E-4</v>
      </c>
      <c r="J27" s="58">
        <f ca="1">AVERAGE('calcRED(0)'!AA39,'calcGREEN(1)'!AA39,'calcBLUE(2)'!AA39)</f>
        <v>53.843434203881252</v>
      </c>
      <c r="K27" s="166">
        <f t="shared" ca="1" si="6"/>
        <v>3.5918025626819256E-3</v>
      </c>
      <c r="L27" s="53">
        <f t="shared" ca="1" si="7"/>
        <v>0</v>
      </c>
      <c r="M27" s="58">
        <f ca="1">'calcRED(0)'!AB39</f>
        <v>53.946682135264076</v>
      </c>
      <c r="N27" s="58">
        <f ca="1">'calcGREEN(1)'!AB39</f>
        <v>51.763529618581138</v>
      </c>
      <c r="O27" s="58">
        <f ca="1">'calcBLUE(2)'!AB39</f>
        <v>52.680546896798269</v>
      </c>
      <c r="P27" s="59">
        <f t="shared" ca="1" si="8"/>
        <v>5.2630909400257636E-3</v>
      </c>
      <c r="Q27" s="166">
        <f t="shared" ca="1" si="9"/>
        <v>0.34059235901667873</v>
      </c>
      <c r="R27" s="166">
        <f t="shared" ca="1" si="10"/>
        <v>0.32680902635711218</v>
      </c>
      <c r="S27" s="166">
        <f t="shared" ca="1" si="11"/>
        <v>6.337009739586133E-2</v>
      </c>
      <c r="T27" s="58">
        <f ca="1">'calcRED(0)'!AF39</f>
        <v>51.021162350972496</v>
      </c>
      <c r="U27" s="58">
        <f ca="1">'calcGREEN(1)'!AF39</f>
        <v>48.916609605153404</v>
      </c>
      <c r="V27" s="58">
        <f ca="1">'calcBLUE(2)'!AF39</f>
        <v>49.929290771484375</v>
      </c>
      <c r="W27" s="59">
        <f t="shared" ca="1" si="12"/>
        <v>0.13605643293592665</v>
      </c>
      <c r="X27" s="162">
        <f t="shared" ca="1" si="13"/>
        <v>0.34044279925406701</v>
      </c>
      <c r="Y27" s="163">
        <f t="shared" ca="1" si="14"/>
        <v>0.32640000220769927</v>
      </c>
      <c r="Z27" s="166">
        <f t="shared" ca="1" si="0"/>
        <v>3.7816861091135114E-3</v>
      </c>
      <c r="AA27" s="58">
        <f ca="1">'calcRED(0)'!AL39</f>
        <v>53.593769709269203</v>
      </c>
      <c r="AB27" s="58">
        <f ca="1">'calcGREEN(1)'!AL39</f>
        <v>52.25401178995768</v>
      </c>
      <c r="AC27" s="58">
        <f ca="1">'calcBLUE(2)'!AL39</f>
        <v>53.222934314182829</v>
      </c>
      <c r="AD27" s="59">
        <f t="shared" ca="1" si="15"/>
        <v>0.34576625618883355</v>
      </c>
      <c r="AE27" s="162">
        <f t="shared" ca="1" si="16"/>
        <v>0.33691788859575389</v>
      </c>
      <c r="AF27" s="163">
        <f t="shared" ca="1" si="17"/>
        <v>0.32849548405409668</v>
      </c>
      <c r="AG27" s="166">
        <f t="shared" ca="1" si="1"/>
        <v>3.5918025626819256E-3</v>
      </c>
    </row>
    <row r="28" spans="1:61">
      <c r="A28" s="63">
        <f ca="1">'calcRED(0)'!I40</f>
        <v>4525.7864849308771</v>
      </c>
      <c r="B28" s="63">
        <f ca="1">'calcRED(0)'!J40</f>
        <v>4525.6756795247393</v>
      </c>
      <c r="C28" s="63">
        <f ca="1">'calcGREEN(1)'!J40</f>
        <v>5347.5251871744795</v>
      </c>
      <c r="D28" s="63">
        <f ca="1">'calcBLUE(2)'!J40</f>
        <v>6395.5055454799103</v>
      </c>
      <c r="E28" s="1">
        <f t="shared" ca="1" si="2"/>
        <v>0.62395176053462542</v>
      </c>
      <c r="F28" s="162">
        <f t="shared" ca="1" si="3"/>
        <v>0.27818288466603058</v>
      </c>
      <c r="G28" s="163">
        <f t="shared" ca="1" si="4"/>
        <v>0.32870008540883117</v>
      </c>
      <c r="H28" s="158">
        <f t="shared" ca="1" si="5"/>
        <v>4.1275223616959788E-4</v>
      </c>
      <c r="J28" s="58">
        <f ca="1">AVERAGE('calcRED(0)'!AA40,'calcGREEN(1)'!AA40,'calcBLUE(2)'!AA40)</f>
        <v>55.070938294242644</v>
      </c>
      <c r="K28" s="166">
        <f t="shared" ca="1" si="6"/>
        <v>3.3711897209250954E-3</v>
      </c>
      <c r="L28" s="53">
        <f t="shared" ca="1" si="7"/>
        <v>0</v>
      </c>
      <c r="M28" s="58">
        <f ca="1">'calcRED(0)'!AB40</f>
        <v>55.048034350077309</v>
      </c>
      <c r="N28" s="58">
        <f ca="1">'calcGREEN(1)'!AB40</f>
        <v>52.825779914855957</v>
      </c>
      <c r="O28" s="58">
        <f ca="1">'calcBLUE(2)'!AB40</f>
        <v>53.769795281546457</v>
      </c>
      <c r="P28" s="59">
        <f t="shared" ca="1" si="8"/>
        <v>5.370539936592908E-3</v>
      </c>
      <c r="Q28" s="166">
        <f t="shared" ca="1" si="9"/>
        <v>0.34055187523048075</v>
      </c>
      <c r="R28" s="166">
        <f t="shared" ca="1" si="10"/>
        <v>0.32680401076830817</v>
      </c>
      <c r="S28" s="166">
        <f t="shared" ca="1" si="11"/>
        <v>6.3329343380118169E-2</v>
      </c>
      <c r="T28" s="58">
        <f ca="1">'calcRED(0)'!AF40</f>
        <v>52.083333333333336</v>
      </c>
      <c r="U28" s="58">
        <f ca="1">'calcGREEN(1)'!AF40</f>
        <v>49.95446173350016</v>
      </c>
      <c r="V28" s="58">
        <f ca="1">'calcBLUE(2)'!AF40</f>
        <v>50.986250196184429</v>
      </c>
      <c r="W28" s="59">
        <f t="shared" ca="1" si="12"/>
        <v>0.1388888888888889</v>
      </c>
      <c r="X28" s="162">
        <f t="shared" ca="1" si="13"/>
        <v>0.34036045278905314</v>
      </c>
      <c r="Y28" s="163">
        <f t="shared" ca="1" si="14"/>
        <v>0.32644844571739279</v>
      </c>
      <c r="Z28" s="166">
        <f t="shared" ca="1" si="0"/>
        <v>3.7020692947451381E-3</v>
      </c>
      <c r="AA28" s="58">
        <f ca="1">'calcRED(0)'!AL40</f>
        <v>54.384025255839028</v>
      </c>
      <c r="AB28" s="58">
        <f ca="1">'calcGREEN(1)'!AL40</f>
        <v>53.003468354543052</v>
      </c>
      <c r="AC28" s="58">
        <f ca="1">'calcBLUE(2)'!AL40</f>
        <v>53.800368445260183</v>
      </c>
      <c r="AD28" s="59">
        <f t="shared" ca="1" si="15"/>
        <v>0.35086467906992919</v>
      </c>
      <c r="AE28" s="162">
        <f t="shared" ca="1" si="16"/>
        <v>0.33739528871637736</v>
      </c>
      <c r="AF28" s="163">
        <f t="shared" ca="1" si="17"/>
        <v>0.3288303950346223</v>
      </c>
      <c r="AG28" s="166">
        <f t="shared" ca="1" si="1"/>
        <v>3.3711897209250954E-3</v>
      </c>
    </row>
    <row r="29" spans="1:61">
      <c r="A29" s="63">
        <f ca="1">'calcRED(0)'!I41</f>
        <v>4617.2030911033544</v>
      </c>
      <c r="B29" s="63">
        <f ca="1">'calcRED(0)'!J41</f>
        <v>4616.4622802734375</v>
      </c>
      <c r="C29" s="63">
        <f ca="1">'calcGREEN(1)'!J41</f>
        <v>5455.4642130533857</v>
      </c>
      <c r="D29" s="63">
        <f ca="1">'calcBLUE(2)'!J41</f>
        <v>6526.4164864676341</v>
      </c>
      <c r="E29" s="1">
        <f t="shared" ca="1" si="2"/>
        <v>0.63672355965537897</v>
      </c>
      <c r="F29" s="162">
        <f t="shared" ca="1" si="3"/>
        <v>0.27812790023035205</v>
      </c>
      <c r="G29" s="163">
        <f t="shared" ca="1" si="4"/>
        <v>0.32867523099712104</v>
      </c>
      <c r="H29" s="158">
        <f t="shared" ca="1" si="5"/>
        <v>4.7288291161543536E-4</v>
      </c>
      <c r="J29" s="58">
        <f ca="1">AVERAGE('calcRED(0)'!AA41,'calcGREEN(1)'!AA41,'calcBLUE(2)'!AA41)</f>
        <v>56.084039503880717</v>
      </c>
      <c r="K29" s="166">
        <f t="shared" ca="1" si="6"/>
        <v>3.1131273170821325E-3</v>
      </c>
      <c r="L29" s="53">
        <f t="shared" ca="1" si="7"/>
        <v>0</v>
      </c>
      <c r="M29" s="58">
        <f ca="1">'calcRED(0)'!AB41</f>
        <v>56.162419637044273</v>
      </c>
      <c r="N29" s="58">
        <f ca="1">'calcGREEN(1)'!AB41</f>
        <v>53.888030529022217</v>
      </c>
      <c r="O29" s="58">
        <f ca="1">'calcBLUE(2)'!AB41</f>
        <v>54.87021664210728</v>
      </c>
      <c r="P29" s="59">
        <f t="shared" ca="1" si="8"/>
        <v>5.4792604523945633E-3</v>
      </c>
      <c r="Q29" s="166">
        <f t="shared" ca="1" si="9"/>
        <v>0.34054203590123222</v>
      </c>
      <c r="R29" s="166">
        <f t="shared" ca="1" si="10"/>
        <v>0.32675122876929469</v>
      </c>
      <c r="S29" s="166">
        <f t="shared" ca="1" si="11"/>
        <v>6.3315371808767382E-2</v>
      </c>
      <c r="T29" s="58">
        <f ca="1">'calcRED(0)'!AF41</f>
        <v>53.177929560343422</v>
      </c>
      <c r="U29" s="58">
        <f ca="1">'calcGREEN(1)'!AF41</f>
        <v>50.979915142059326</v>
      </c>
      <c r="V29" s="58">
        <f ca="1">'calcBLUE(2)'!AF41</f>
        <v>52.050567218235564</v>
      </c>
      <c r="W29" s="59">
        <f t="shared" ca="1" si="12"/>
        <v>0.14180781216091579</v>
      </c>
      <c r="X29" s="162">
        <f t="shared" ca="1" si="13"/>
        <v>0.34042935912670613</v>
      </c>
      <c r="Y29" s="163">
        <f t="shared" ca="1" si="14"/>
        <v>0.32635832165017897</v>
      </c>
      <c r="Z29" s="166">
        <f t="shared" ca="1" si="0"/>
        <v>3.766530495989971E-3</v>
      </c>
      <c r="AA29" s="58">
        <f ca="1">'calcRED(0)'!AL41</f>
        <v>55.255976517995201</v>
      </c>
      <c r="AB29" s="58">
        <f ca="1">'calcGREEN(1)'!AL41</f>
        <v>53.801903088887535</v>
      </c>
      <c r="AC29" s="58">
        <f ca="1">'calcBLUE(2)'!AL41</f>
        <v>54.519289016723633</v>
      </c>
      <c r="AD29" s="59">
        <f t="shared" ca="1" si="15"/>
        <v>0.35649017108384001</v>
      </c>
      <c r="AE29" s="162">
        <f t="shared" ca="1" si="16"/>
        <v>0.33779760942763393</v>
      </c>
      <c r="AF29" s="163">
        <f t="shared" ca="1" si="17"/>
        <v>0.32890838948732848</v>
      </c>
      <c r="AG29" s="166">
        <f t="shared" ca="1" si="1"/>
        <v>3.1131273170821325E-3</v>
      </c>
    </row>
    <row r="30" spans="1:61">
      <c r="A30" s="63">
        <f ca="1">'calcRED(0)'!I42</f>
        <v>4707.6352316130333</v>
      </c>
      <c r="B30" s="63">
        <f ca="1">'calcRED(0)'!J42</f>
        <v>4707.4443868001299</v>
      </c>
      <c r="C30" s="63">
        <f ca="1">'calcGREEN(1)'!J42</f>
        <v>5563.6051839192705</v>
      </c>
      <c r="D30" s="63">
        <f ca="1">'calcBLUE(2)'!J42</f>
        <v>6657.9642682756694</v>
      </c>
      <c r="E30" s="1">
        <f t="shared" ca="1" si="2"/>
        <v>0.64955748958787018</v>
      </c>
      <c r="F30" s="162">
        <f t="shared" ca="1" si="3"/>
        <v>0.27806961655124801</v>
      </c>
      <c r="G30" s="163">
        <f t="shared" ca="1" si="4"/>
        <v>0.32864319427182498</v>
      </c>
      <c r="H30" s="158">
        <f t="shared" ca="1" si="5"/>
        <v>5.3939109915132199E-4</v>
      </c>
      <c r="J30" s="58">
        <f ca="1">AVERAGE('calcRED(0)'!AA42,'calcGREEN(1)'!AA42,'calcBLUE(2)'!AA42)</f>
        <v>57.209953180082671</v>
      </c>
      <c r="K30" s="166">
        <f t="shared" ca="1" si="6"/>
        <v>3.0320037823681548E-3</v>
      </c>
      <c r="L30" s="53">
        <f t="shared" ca="1" si="7"/>
        <v>0</v>
      </c>
      <c r="M30" s="58">
        <f ca="1">'calcRED(0)'!AB42</f>
        <v>57.237703641255699</v>
      </c>
      <c r="N30" s="58">
        <f ca="1">'calcGREEN(1)'!AB42</f>
        <v>54.943764209747314</v>
      </c>
      <c r="O30" s="58">
        <f ca="1">'calcBLUE(2)'!AB42</f>
        <v>55.965051242283415</v>
      </c>
      <c r="P30" s="59">
        <f t="shared" ca="1" si="8"/>
        <v>5.5841662089029954E-3</v>
      </c>
      <c r="Q30" s="166">
        <f t="shared" ca="1" si="9"/>
        <v>0.34040373806073648</v>
      </c>
      <c r="R30" s="166">
        <f t="shared" ca="1" si="10"/>
        <v>0.32676123482083458</v>
      </c>
      <c r="S30" s="166">
        <f t="shared" ca="1" si="11"/>
        <v>6.3178288841754526E-2</v>
      </c>
      <c r="T30" s="58">
        <f ca="1">'calcRED(0)'!AF42</f>
        <v>54.257982095082603</v>
      </c>
      <c r="U30" s="58">
        <f ca="1">'calcGREEN(1)'!AF42</f>
        <v>52.006561597188316</v>
      </c>
      <c r="V30" s="58">
        <f ca="1">'calcBLUE(2)'!AF42</f>
        <v>53.115496907915386</v>
      </c>
      <c r="W30" s="59">
        <f t="shared" ca="1" si="12"/>
        <v>0.1446879522535536</v>
      </c>
      <c r="X30" s="162">
        <f t="shared" ca="1" si="13"/>
        <v>0.3404314736698541</v>
      </c>
      <c r="Y30" s="163">
        <f t="shared" ca="1" si="14"/>
        <v>0.32630536045382036</v>
      </c>
      <c r="Z30" s="166">
        <f t="shared" ca="1" si="0"/>
        <v>3.7671104852620759E-3</v>
      </c>
      <c r="AA30" s="58">
        <f ca="1">'calcRED(0)'!AL42</f>
        <v>56.086833477020264</v>
      </c>
      <c r="AB30" s="58">
        <f ca="1">'calcGREEN(1)'!AL42</f>
        <v>54.585949579874672</v>
      </c>
      <c r="AC30" s="58">
        <f ca="1">'calcBLUE(2)'!AL42</f>
        <v>55.422775541033062</v>
      </c>
      <c r="AD30" s="59">
        <f t="shared" ca="1" si="15"/>
        <v>0.36185053856142108</v>
      </c>
      <c r="AE30" s="162">
        <f t="shared" ca="1" si="16"/>
        <v>0.33767810500454848</v>
      </c>
      <c r="AF30" s="163">
        <f t="shared" ca="1" si="17"/>
        <v>0.32864183751001042</v>
      </c>
      <c r="AG30" s="166">
        <f t="shared" ca="1" si="1"/>
        <v>3.0320037823681548E-3</v>
      </c>
    </row>
    <row r="31" spans="1:61">
      <c r="A31" s="63">
        <f ca="1">'calcRED(0)'!I43</f>
        <v>4799.0700573931581</v>
      </c>
      <c r="B31" s="63">
        <f ca="1">'calcRED(0)'!J43</f>
        <v>4798.5893758138018</v>
      </c>
      <c r="C31" s="63">
        <f ca="1">'calcGREEN(1)'!J43</f>
        <v>5672.2675170898437</v>
      </c>
      <c r="D31" s="63">
        <f ca="1">'calcBLUE(2)'!J43</f>
        <v>6789.6293073381694</v>
      </c>
      <c r="E31" s="1">
        <f t="shared" ca="1" si="2"/>
        <v>0.66240285925250431</v>
      </c>
      <c r="F31" s="162">
        <f t="shared" ca="1" si="3"/>
        <v>0.27801009311931052</v>
      </c>
      <c r="G31" s="163">
        <f t="shared" ca="1" si="4"/>
        <v>0.32862733130949556</v>
      </c>
      <c r="H31" s="158">
        <f t="shared" ca="1" si="5"/>
        <v>5.9937746447278749E-4</v>
      </c>
      <c r="J31" s="58">
        <f ca="1">AVERAGE('calcRED(0)'!AA43,'calcGREEN(1)'!AA43,'calcBLUE(2)'!AA43)</f>
        <v>58.402152436867347</v>
      </c>
      <c r="K31" s="166">
        <f t="shared" ca="1" si="6"/>
        <v>2.6582877691174456E-3</v>
      </c>
      <c r="L31" s="53">
        <f t="shared" ca="1" si="7"/>
        <v>0</v>
      </c>
      <c r="M31" s="58">
        <f ca="1">'calcRED(0)'!AB43</f>
        <v>58.339054902394615</v>
      </c>
      <c r="N31" s="58">
        <f ca="1">'calcGREEN(1)'!AB43</f>
        <v>56.025564988454185</v>
      </c>
      <c r="O31" s="58">
        <f ca="1">'calcBLUE(2)'!AB43</f>
        <v>57.065472057887483</v>
      </c>
      <c r="P31" s="59">
        <f t="shared" ca="1" si="8"/>
        <v>5.6916151124287431E-3</v>
      </c>
      <c r="Q31" s="166">
        <f t="shared" ca="1" si="9"/>
        <v>0.34030813516590819</v>
      </c>
      <c r="R31" s="166">
        <f t="shared" ca="1" si="10"/>
        <v>0.32681289703331567</v>
      </c>
      <c r="S31" s="166">
        <f t="shared" ca="1" si="11"/>
        <v>6.3087081244162554E-2</v>
      </c>
      <c r="T31" s="58">
        <f ca="1">'calcRED(0)'!AF43</f>
        <v>55.37427488962809</v>
      </c>
      <c r="U31" s="58">
        <f ca="1">'calcGREEN(1)'!AF43</f>
        <v>53.054903666178383</v>
      </c>
      <c r="V31" s="58">
        <f ca="1">'calcBLUE(2)'!AF43</f>
        <v>54.215781211853027</v>
      </c>
      <c r="W31" s="59">
        <f t="shared" ca="1" si="12"/>
        <v>0.14766473303900823</v>
      </c>
      <c r="X31" s="162">
        <f t="shared" ca="1" si="13"/>
        <v>0.34046105682420769</v>
      </c>
      <c r="Y31" s="163">
        <f t="shared" ca="1" si="14"/>
        <v>0.32620072421529711</v>
      </c>
      <c r="Z31" s="166">
        <f t="shared" ca="1" si="0"/>
        <v>3.7958520240159374E-3</v>
      </c>
      <c r="AA31" s="58">
        <f ca="1">'calcRED(0)'!AL43</f>
        <v>56.865558306376137</v>
      </c>
      <c r="AB31" s="58">
        <f ca="1">'calcGREEN(1)'!AL43</f>
        <v>55.235182603200279</v>
      </c>
      <c r="AC31" s="58">
        <f ca="1">'calcBLUE(2)'!AL43</f>
        <v>56.268063272748677</v>
      </c>
      <c r="AD31" s="59">
        <f t="shared" ca="1" si="15"/>
        <v>0.3668745697185557</v>
      </c>
      <c r="AE31" s="162">
        <f t="shared" ca="1" si="16"/>
        <v>0.33774402914210239</v>
      </c>
      <c r="AF31" s="163">
        <f t="shared" ca="1" si="17"/>
        <v>0.32806066938259287</v>
      </c>
      <c r="AG31" s="166">
        <f t="shared" ca="1" si="1"/>
        <v>2.6582877691174456E-3</v>
      </c>
    </row>
    <row r="32" spans="1:61">
      <c r="A32" s="63">
        <f ca="1">'calcRED(0)'!I44</f>
        <v>4890.2550727356611</v>
      </c>
      <c r="B32" s="63">
        <f ca="1">'calcRED(0)'!J44</f>
        <v>4889.2455444335937</v>
      </c>
      <c r="C32" s="63">
        <f ca="1">'calcGREEN(1)'!J44</f>
        <v>5780.1282755533857</v>
      </c>
      <c r="D32" s="63">
        <f ca="1">'calcBLUE(2)'!J44</f>
        <v>6920.9201311383931</v>
      </c>
      <c r="E32" s="1">
        <f t="shared" ca="1" si="2"/>
        <v>0.67521172011106279</v>
      </c>
      <c r="F32" s="162">
        <f t="shared" ca="1" si="3"/>
        <v>0.27795132690893976</v>
      </c>
      <c r="G32" s="163">
        <f t="shared" ca="1" si="4"/>
        <v>0.32859759431044594</v>
      </c>
      <c r="H32" s="158">
        <f t="shared" ca="1" si="5"/>
        <v>6.6523646071841496E-4</v>
      </c>
      <c r="J32" s="58">
        <f ca="1">AVERAGE('calcRED(0)'!AA44,'calcGREEN(1)'!AA44,'calcBLUE(2)'!AA44)</f>
        <v>59.405114910094518</v>
      </c>
      <c r="K32" s="166">
        <f t="shared" ca="1" si="6"/>
        <v>2.6405429458007854E-3</v>
      </c>
      <c r="L32" s="53">
        <f t="shared" ca="1" si="7"/>
        <v>0</v>
      </c>
      <c r="M32" s="58">
        <f ca="1">'calcRED(0)'!AB44</f>
        <v>59.440407117207847</v>
      </c>
      <c r="N32" s="58">
        <f ca="1">'calcGREEN(1)'!AB44</f>
        <v>57.055230617523193</v>
      </c>
      <c r="O32" s="58">
        <f ca="1">'calcBLUE(2)'!AB44</f>
        <v>58.182650157383513</v>
      </c>
      <c r="P32" s="59">
        <f t="shared" ca="1" si="8"/>
        <v>5.7990641089958874E-3</v>
      </c>
      <c r="Q32" s="166">
        <f t="shared" ca="1" si="9"/>
        <v>0.34028503390140652</v>
      </c>
      <c r="R32" s="166">
        <f t="shared" ca="1" si="10"/>
        <v>0.32663035175133992</v>
      </c>
      <c r="S32" s="166">
        <f t="shared" ca="1" si="11"/>
        <v>6.3049757764660097E-2</v>
      </c>
      <c r="T32" s="58">
        <f ca="1">'calcRED(0)'!AF44</f>
        <v>56.440976142883301</v>
      </c>
      <c r="U32" s="58">
        <f ca="1">'calcGREEN(1)'!AF44</f>
        <v>54.114213784535728</v>
      </c>
      <c r="V32" s="58">
        <f ca="1">'calcBLUE(2)'!AF44</f>
        <v>55.318722997392925</v>
      </c>
      <c r="W32" s="59">
        <f t="shared" ca="1" si="12"/>
        <v>0.15050926971435546</v>
      </c>
      <c r="X32" s="162">
        <f t="shared" ca="1" si="13"/>
        <v>0.34026433179078075</v>
      </c>
      <c r="Y32" s="163">
        <f t="shared" ca="1" si="14"/>
        <v>0.32623703649569569</v>
      </c>
      <c r="Z32" s="166">
        <f t="shared" ca="1" si="0"/>
        <v>3.5990913050314467E-3</v>
      </c>
      <c r="AA32" s="58">
        <f ca="1">'calcRED(0)'!AL44</f>
        <v>57.641820112864174</v>
      </c>
      <c r="AB32" s="58">
        <f ca="1">'calcGREEN(1)'!AL44</f>
        <v>55.982175509134926</v>
      </c>
      <c r="AC32" s="58">
        <f ca="1">'calcBLUE(2)'!AL44</f>
        <v>57.045098304748535</v>
      </c>
      <c r="AD32" s="59">
        <f t="shared" ca="1" si="15"/>
        <v>0.3718827104055753</v>
      </c>
      <c r="AE32" s="162">
        <f t="shared" ca="1" si="16"/>
        <v>0.33774023630549332</v>
      </c>
      <c r="AF32" s="163">
        <f t="shared" ca="1" si="17"/>
        <v>0.32801589450731405</v>
      </c>
      <c r="AG32" s="166">
        <f t="shared" ca="1" si="1"/>
        <v>2.6405429458007854E-3</v>
      </c>
    </row>
    <row r="33" spans="1:57">
      <c r="A33" s="63">
        <f ca="1">'calcRED(0)'!I45</f>
        <v>4981.2842688000565</v>
      </c>
      <c r="B33" s="63">
        <f ca="1">'calcRED(0)'!J45</f>
        <v>4980.1559651692705</v>
      </c>
      <c r="C33" s="63">
        <f ca="1">'calcGREEN(1)'!J45</f>
        <v>5888.393147786458</v>
      </c>
      <c r="D33" s="63">
        <f ca="1">'calcBLUE(2)'!J45</f>
        <v>7052.6019112723216</v>
      </c>
      <c r="E33" s="1">
        <f t="shared" ca="1" si="2"/>
        <v>0.68805872305095817</v>
      </c>
      <c r="F33" s="162">
        <f t="shared" ca="1" si="3"/>
        <v>0.2778926397325972</v>
      </c>
      <c r="G33" s="163">
        <f t="shared" ca="1" si="4"/>
        <v>0.32857226301066228</v>
      </c>
      <c r="H33" s="158">
        <f t="shared" ca="1" si="5"/>
        <v>7.2901640693325801E-4</v>
      </c>
      <c r="J33" s="58">
        <f ca="1">AVERAGE('calcRED(0)'!AA45,'calcGREEN(1)'!AA45,'calcBLUE(2)'!AA45)</f>
        <v>60.497889110067433</v>
      </c>
      <c r="K33" s="166">
        <f t="shared" ca="1" si="6"/>
        <v>1.8591510756301296E-3</v>
      </c>
      <c r="L33" s="53">
        <f t="shared" ca="1" si="7"/>
        <v>0</v>
      </c>
      <c r="M33" s="58">
        <f ca="1">'calcRED(0)'!AB45</f>
        <v>60.548275311787926</v>
      </c>
      <c r="N33" s="58">
        <f ca="1">'calcGREEN(1)'!AB45</f>
        <v>58.14354944229126</v>
      </c>
      <c r="O33" s="58">
        <f ca="1">'calcBLUE(2)'!AB45</f>
        <v>59.283071381705149</v>
      </c>
      <c r="P33" s="59">
        <f t="shared" ca="1" si="8"/>
        <v>5.9071488109061392E-3</v>
      </c>
      <c r="Q33" s="166">
        <f t="shared" ca="1" si="9"/>
        <v>0.34020683043744082</v>
      </c>
      <c r="R33" s="166">
        <f t="shared" ca="1" si="10"/>
        <v>0.32669522896044373</v>
      </c>
      <c r="S33" s="166">
        <f t="shared" ca="1" si="11"/>
        <v>6.2976812829366541E-2</v>
      </c>
      <c r="T33" s="58">
        <f ca="1">'calcRED(0)'!AF45</f>
        <v>57.54320240020752</v>
      </c>
      <c r="U33" s="58">
        <f ca="1">'calcGREEN(1)'!AF45</f>
        <v>55.147296905517578</v>
      </c>
      <c r="V33" s="58">
        <f ca="1">'calcBLUE(2)'!AF45</f>
        <v>56.417577062334331</v>
      </c>
      <c r="W33" s="59">
        <f t="shared" ca="1" si="12"/>
        <v>0.15344853973388672</v>
      </c>
      <c r="X33" s="162">
        <f t="shared" ca="1" si="13"/>
        <v>0.34027471446701463</v>
      </c>
      <c r="Y33" s="163">
        <f t="shared" ca="1" si="14"/>
        <v>0.32610681931885321</v>
      </c>
      <c r="Z33" s="166">
        <f t="shared" ca="1" si="0"/>
        <v>3.6113074220507206E-3</v>
      </c>
      <c r="AA33" s="58">
        <f ca="1">'calcRED(0)'!AL45</f>
        <v>58.732449213663735</v>
      </c>
      <c r="AB33" s="58">
        <f ca="1">'calcGREEN(1)'!AL45</f>
        <v>56.852845827738442</v>
      </c>
      <c r="AC33" s="58">
        <f ca="1">'calcBLUE(2)'!AL45</f>
        <v>57.981781959533691</v>
      </c>
      <c r="AD33" s="59">
        <f t="shared" ca="1" si="15"/>
        <v>0.37891902718492732</v>
      </c>
      <c r="AE33" s="162">
        <f t="shared" ca="1" si="16"/>
        <v>0.33838473418174264</v>
      </c>
      <c r="AF33" s="163">
        <f t="shared" ca="1" si="17"/>
        <v>0.32755547198292623</v>
      </c>
      <c r="AG33" s="166">
        <f t="shared" ca="1" si="1"/>
        <v>1.8591510756301296E-3</v>
      </c>
    </row>
    <row r="34" spans="1:57">
      <c r="A34" s="63">
        <f ca="1">'calcRED(0)'!I46</f>
        <v>5071.7341773082071</v>
      </c>
      <c r="B34" s="63">
        <f ca="1">'calcRED(0)'!J46</f>
        <v>5070.9490966796875</v>
      </c>
      <c r="C34" s="63">
        <f ca="1">'calcGREEN(1)'!J46</f>
        <v>5996.240885416667</v>
      </c>
      <c r="D34" s="63">
        <f ca="1">'calcBLUE(2)'!J46</f>
        <v>7183.8480747767853</v>
      </c>
      <c r="E34" s="1">
        <f t="shared" ca="1" si="2"/>
        <v>0.70086322680749125</v>
      </c>
      <c r="F34" s="162">
        <f t="shared" ca="1" si="3"/>
        <v>0.27784442073255244</v>
      </c>
      <c r="G34" s="163">
        <f t="shared" ca="1" si="4"/>
        <v>0.3285424569677311</v>
      </c>
      <c r="H34" s="158">
        <f t="shared" ca="1" si="5"/>
        <v>7.8552382203500495E-4</v>
      </c>
      <c r="J34" s="58">
        <f ca="1">AVERAGE('calcRED(0)'!AA46,'calcGREEN(1)'!AA46,'calcBLUE(2)'!AA46)</f>
        <v>61.695428595921946</v>
      </c>
      <c r="K34" s="166">
        <f t="shared" ca="1" si="6"/>
        <v>6.8072622052587327E-4</v>
      </c>
      <c r="L34" s="53">
        <f t="shared" ca="1" si="7"/>
        <v>0</v>
      </c>
      <c r="M34" s="58">
        <f ca="1">'calcRED(0)'!AB46</f>
        <v>61.630076726277672</v>
      </c>
      <c r="N34" s="58">
        <f ca="1">'calcGREEN(1)'!AB46</f>
        <v>59.186248938242592</v>
      </c>
      <c r="O34" s="58">
        <f ca="1">'calcBLUE(2)'!AB46</f>
        <v>60.355562346322195</v>
      </c>
      <c r="P34" s="59">
        <f t="shared" ca="1" si="8"/>
        <v>6.0126904123197732E-3</v>
      </c>
      <c r="Q34" s="166">
        <f t="shared" ca="1" si="9"/>
        <v>0.34017461209318162</v>
      </c>
      <c r="R34" s="166">
        <f t="shared" ca="1" si="10"/>
        <v>0.32668561104082838</v>
      </c>
      <c r="S34" s="166">
        <f t="shared" ca="1" si="11"/>
        <v>6.2943942885165471E-2</v>
      </c>
      <c r="T34" s="58">
        <f ca="1">'calcRED(0)'!AF46</f>
        <v>58.601558208465576</v>
      </c>
      <c r="U34" s="58">
        <f ca="1">'calcGREEN(1)'!AF46</f>
        <v>56.195877552032471</v>
      </c>
      <c r="V34" s="58">
        <f ca="1">'calcBLUE(2)'!AF46</f>
        <v>57.520722525460378</v>
      </c>
      <c r="W34" s="59">
        <f t="shared" ca="1" si="12"/>
        <v>0.15627082188924155</v>
      </c>
      <c r="X34" s="162">
        <f t="shared" ca="1" si="13"/>
        <v>0.34007767255275267</v>
      </c>
      <c r="Y34" s="163">
        <f t="shared" ca="1" si="14"/>
        <v>0.32611698100194741</v>
      </c>
      <c r="Z34" s="166">
        <f t="shared" ca="1" si="0"/>
        <v>3.4140429864293166E-3</v>
      </c>
      <c r="AA34" s="58">
        <f ca="1">'calcRED(0)'!AL46</f>
        <v>60.125127474466957</v>
      </c>
      <c r="AB34" s="58">
        <f ca="1">'calcGREEN(1)'!AL46</f>
        <v>57.910165945688881</v>
      </c>
      <c r="AC34" s="58">
        <f ca="1">'calcBLUE(2)'!AL46</f>
        <v>59.111731392996653</v>
      </c>
      <c r="AD34" s="59">
        <f t="shared" ca="1" si="15"/>
        <v>0.38790404822236746</v>
      </c>
      <c r="AE34" s="162">
        <f t="shared" ca="1" si="16"/>
        <v>0.33940805688317099</v>
      </c>
      <c r="AF34" s="163">
        <f t="shared" ca="1" si="17"/>
        <v>0.32690453597383407</v>
      </c>
      <c r="AG34" s="166">
        <f t="shared" ca="1" si="1"/>
        <v>6.8072622052587327E-4</v>
      </c>
    </row>
    <row r="35" spans="1:57">
      <c r="A35" s="63">
        <f ca="1">'calcRED(0)'!I47</f>
        <v>5162.9329949561161</v>
      </c>
      <c r="B35" s="63">
        <f ca="1">'calcRED(0)'!J47</f>
        <v>5161.9441528320312</v>
      </c>
      <c r="C35" s="63">
        <f ca="1">'calcGREEN(1)'!J47</f>
        <v>6104.5317993164062</v>
      </c>
      <c r="D35" s="63">
        <f ca="1">'calcBLUE(2)'!J47</f>
        <v>7315.6415666852681</v>
      </c>
      <c r="E35" s="1">
        <f t="shared" ca="1" si="2"/>
        <v>0.71372112845709934</v>
      </c>
      <c r="F35" s="162">
        <f t="shared" ca="1" si="3"/>
        <v>0.27779095399650755</v>
      </c>
      <c r="G35" s="163">
        <f t="shared" ca="1" si="4"/>
        <v>0.32851647790566513</v>
      </c>
      <c r="H35" s="158">
        <f t="shared" ca="1" si="5"/>
        <v>8.4495128984804382E-4</v>
      </c>
      <c r="J35" s="58">
        <f ca="1">AVERAGE('calcRED(0)'!AA47,'calcGREEN(1)'!AA47,'calcBLUE(2)'!AA47)</f>
        <v>62.719767408564657</v>
      </c>
      <c r="K35" s="166">
        <f t="shared" ca="1" si="6"/>
        <v>6.6487414982925065E-4</v>
      </c>
      <c r="L35" s="53">
        <f t="shared" ca="1" si="7"/>
        <v>0</v>
      </c>
      <c r="M35" s="58">
        <f ca="1">'calcRED(0)'!AB47</f>
        <v>62.724911848704018</v>
      </c>
      <c r="N35" s="58">
        <f ca="1">'calcGREEN(1)'!AB47</f>
        <v>60.24198261896769</v>
      </c>
      <c r="O35" s="58">
        <f ca="1">'calcBLUE(2)'!AB47</f>
        <v>61.461569377354216</v>
      </c>
      <c r="P35" s="59">
        <f t="shared" ca="1" si="8"/>
        <v>6.1195035949955139E-3</v>
      </c>
      <c r="Q35" s="166">
        <f t="shared" ca="1" si="9"/>
        <v>0.3401042905254113</v>
      </c>
      <c r="R35" s="166">
        <f t="shared" ca="1" si="10"/>
        <v>0.32664145958288004</v>
      </c>
      <c r="S35" s="166">
        <f t="shared" ca="1" si="11"/>
        <v>6.287040812390797E-2</v>
      </c>
      <c r="T35" s="58">
        <f ca="1">'calcRED(0)'!AF47</f>
        <v>59.64489428202311</v>
      </c>
      <c r="U35" s="58">
        <f ca="1">'calcGREEN(1)'!AF47</f>
        <v>57.247081915537514</v>
      </c>
      <c r="V35" s="58">
        <f ca="1">'calcBLUE(2)'!AF47</f>
        <v>58.620598111833843</v>
      </c>
      <c r="W35" s="59">
        <f t="shared" ca="1" si="12"/>
        <v>0.1590530514187283</v>
      </c>
      <c r="X35" s="162">
        <f t="shared" ca="1" si="13"/>
        <v>0.33983259898450802</v>
      </c>
      <c r="Y35" s="163">
        <f t="shared" ca="1" si="14"/>
        <v>0.32617082930264624</v>
      </c>
      <c r="Z35" s="166">
        <f t="shared" ca="1" si="0"/>
        <v>3.1677559569635661E-3</v>
      </c>
      <c r="AA35" s="58">
        <f ca="1">'calcRED(0)'!AL47</f>
        <v>61.580974419911705</v>
      </c>
      <c r="AB35" s="58">
        <f ca="1">'calcGREEN(1)'!AL47</f>
        <v>59.01005824406942</v>
      </c>
      <c r="AC35" s="58">
        <f ca="1">'calcBLUE(2)'!AL47</f>
        <v>60.20510605403355</v>
      </c>
      <c r="AD35" s="59">
        <f t="shared" ca="1" si="15"/>
        <v>0.39729660916072068</v>
      </c>
      <c r="AE35" s="162">
        <f t="shared" ca="1" si="16"/>
        <v>0.34061000891152177</v>
      </c>
      <c r="AF35" s="163">
        <f t="shared" ca="1" si="17"/>
        <v>0.32639003610639394</v>
      </c>
      <c r="AG35" s="166">
        <f t="shared" ca="1" si="1"/>
        <v>6.6487414982925065E-4</v>
      </c>
    </row>
    <row r="36" spans="1:57">
      <c r="A36" s="63">
        <f ca="1">'calcRED(0)'!I48</f>
        <v>5253.8510104867801</v>
      </c>
      <c r="B36" s="63">
        <f ca="1">'calcRED(0)'!J48</f>
        <v>5252.691650390625</v>
      </c>
      <c r="C36" s="63">
        <f ca="1">'calcGREEN(1)'!J48</f>
        <v>6212.2100830078125</v>
      </c>
      <c r="D36" s="63">
        <f ca="1">'calcBLUE(2)'!J48</f>
        <v>7447.021728515625</v>
      </c>
      <c r="E36" s="1">
        <f t="shared" ca="1" si="2"/>
        <v>0.72653870522103658</v>
      </c>
      <c r="F36" s="162">
        <f t="shared" ca="1" si="3"/>
        <v>0.27774497189399072</v>
      </c>
      <c r="G36" s="163">
        <f t="shared" ca="1" si="4"/>
        <v>0.32848113495797104</v>
      </c>
      <c r="H36" s="158">
        <f t="shared" ca="1" si="5"/>
        <v>9.0206767031137205E-4</v>
      </c>
      <c r="J36" s="58">
        <f ca="1">AVERAGE('calcRED(0)'!AA48,'calcGREEN(1)'!AA48,'calcBLUE(2)'!AA48)</f>
        <v>63.82430971644456</v>
      </c>
      <c r="K36" s="166">
        <f t="shared" ca="1" si="6"/>
        <v>1.1044017664468848E-3</v>
      </c>
      <c r="L36" s="53">
        <f t="shared" ca="1" si="7"/>
        <v>0</v>
      </c>
      <c r="M36" s="58">
        <f ca="1">'calcRED(0)'!AB48</f>
        <v>63.819746494293213</v>
      </c>
      <c r="N36" s="58">
        <f ca="1">'calcGREEN(1)'!AB48</f>
        <v>61.291198889414467</v>
      </c>
      <c r="O36" s="58">
        <f ca="1">'calcBLUE(2)'!AB48</f>
        <v>62.561989239283967</v>
      </c>
      <c r="P36" s="59">
        <f t="shared" ca="1" si="8"/>
        <v>6.2263167311505576E-3</v>
      </c>
      <c r="Q36" s="166">
        <f t="shared" ca="1" si="9"/>
        <v>0.34005833937908014</v>
      </c>
      <c r="R36" s="166">
        <f t="shared" ca="1" si="10"/>
        <v>0.32658517869153486</v>
      </c>
      <c r="S36" s="166">
        <f t="shared" ca="1" si="11"/>
        <v>6.2820267485276984E-2</v>
      </c>
      <c r="T36" s="58">
        <f ca="1">'calcRED(0)'!AF48</f>
        <v>60.7325758934021</v>
      </c>
      <c r="U36" s="58">
        <f ca="1">'calcGREEN(1)'!AF48</f>
        <v>58.314975102742515</v>
      </c>
      <c r="V36" s="58">
        <f ca="1">'calcBLUE(2)'!AF48</f>
        <v>59.670200620378765</v>
      </c>
      <c r="W36" s="59">
        <f t="shared" ca="1" si="12"/>
        <v>0.16195353571573892</v>
      </c>
      <c r="X36" s="162">
        <f t="shared" ca="1" si="13"/>
        <v>0.33982397016563098</v>
      </c>
      <c r="Y36" s="163">
        <f t="shared" ca="1" si="14"/>
        <v>0.32629649027741564</v>
      </c>
      <c r="Z36" s="166">
        <f t="shared" ca="1" si="0"/>
        <v>3.1595616745776064E-3</v>
      </c>
      <c r="AA36" s="58">
        <f ca="1">'calcRED(0)'!AL48</f>
        <v>62.913734912872314</v>
      </c>
      <c r="AB36" s="58">
        <f ca="1">'calcGREEN(1)'!AL48</f>
        <v>60.219831784566246</v>
      </c>
      <c r="AC36" s="58">
        <f ca="1">'calcBLUE(2)'!AL48</f>
        <v>61.279389517647878</v>
      </c>
      <c r="AD36" s="59">
        <f t="shared" ca="1" si="15"/>
        <v>0.40589506395401492</v>
      </c>
      <c r="AE36" s="162">
        <f t="shared" ca="1" si="16"/>
        <v>0.34115680483693406</v>
      </c>
      <c r="AF36" s="163">
        <f t="shared" ca="1" si="17"/>
        <v>0.32654881208199943</v>
      </c>
      <c r="AG36" s="166">
        <f t="shared" ca="1" si="1"/>
        <v>1.1044017664468848E-3</v>
      </c>
    </row>
    <row r="37" spans="1:57">
      <c r="A37" s="63">
        <f ca="1">'calcRED(0)'!I49</f>
        <v>5344.8698759913004</v>
      </c>
      <c r="B37" s="63">
        <f ca="1">'calcRED(0)'!J49</f>
        <v>5343.4065551757812</v>
      </c>
      <c r="C37" s="63">
        <f ca="1">'calcGREEN(1)'!J49</f>
        <v>6320.1946818033857</v>
      </c>
      <c r="D37" s="63">
        <f ca="1">'calcBLUE(2)'!J49</f>
        <v>7578.2231968470978</v>
      </c>
      <c r="E37" s="1">
        <f t="shared" ca="1" si="2"/>
        <v>0.73933884847288756</v>
      </c>
      <c r="F37" s="162">
        <f t="shared" ca="1" si="3"/>
        <v>0.27769750075166011</v>
      </c>
      <c r="G37" s="163">
        <f t="shared" ca="1" si="4"/>
        <v>0.32846130072223123</v>
      </c>
      <c r="H37" s="158">
        <f t="shared" ca="1" si="5"/>
        <v>9.5331491496473053E-4</v>
      </c>
      <c r="J37" s="58">
        <f ca="1">AVERAGE('calcRED(0)'!AA49,'calcGREEN(1)'!AA49,'calcBLUE(2)'!AA49)</f>
        <v>65.005826348202703</v>
      </c>
      <c r="K37" s="166">
        <f t="shared" ca="1" si="6"/>
        <v>5.2946720294730723E-4</v>
      </c>
      <c r="L37" s="53">
        <f t="shared" ca="1" si="7"/>
        <v>0</v>
      </c>
      <c r="M37" s="58">
        <f ca="1">'calcRED(0)'!AB49</f>
        <v>64.914581457773849</v>
      </c>
      <c r="N37" s="58">
        <f ca="1">'calcGREEN(1)'!AB49</f>
        <v>62.359966595967613</v>
      </c>
      <c r="O37" s="58">
        <f ca="1">'calcBLUE(2)'!AB49</f>
        <v>63.651238441467285</v>
      </c>
      <c r="P37" s="59">
        <f t="shared" ca="1" si="8"/>
        <v>6.3331298983193996E-3</v>
      </c>
      <c r="Q37" s="166">
        <f t="shared" ca="1" si="9"/>
        <v>0.3399990260582369</v>
      </c>
      <c r="R37" s="166">
        <f t="shared" ca="1" si="10"/>
        <v>0.32661888025027214</v>
      </c>
      <c r="S37" s="166">
        <f t="shared" ca="1" si="11"/>
        <v>6.2763715306407827E-2</v>
      </c>
      <c r="T37" s="58">
        <f ca="1">'calcRED(0)'!AF49</f>
        <v>61.817873477935791</v>
      </c>
      <c r="U37" s="58">
        <f ca="1">'calcGREEN(1)'!AF49</f>
        <v>59.339475154876709</v>
      </c>
      <c r="V37" s="58">
        <f ca="1">'calcBLUE(2)'!AF49</f>
        <v>60.723890577043804</v>
      </c>
      <c r="W37" s="59">
        <f t="shared" ca="1" si="12"/>
        <v>0.16484766260782877</v>
      </c>
      <c r="X37" s="162">
        <f t="shared" ca="1" si="13"/>
        <v>0.33988042827556142</v>
      </c>
      <c r="Y37" s="163">
        <f t="shared" ca="1" si="14"/>
        <v>0.32625396337007723</v>
      </c>
      <c r="Z37" s="166">
        <f t="shared" ca="1" si="0"/>
        <v>3.2153108635365902E-3</v>
      </c>
      <c r="AA37" s="58">
        <f ca="1">'calcRED(0)'!AL49</f>
        <v>64.151200771331787</v>
      </c>
      <c r="AB37" s="58">
        <f ca="1">'calcGREEN(1)'!AL49</f>
        <v>61.604330380757652</v>
      </c>
      <c r="AC37" s="58">
        <f ca="1">'calcBLUE(2)'!AL49</f>
        <v>62.619246891566682</v>
      </c>
      <c r="AD37" s="59">
        <f t="shared" ca="1" si="15"/>
        <v>0.41387871465375348</v>
      </c>
      <c r="AE37" s="162">
        <f t="shared" ca="1" si="16"/>
        <v>0.34055090303259522</v>
      </c>
      <c r="AF37" s="163">
        <f t="shared" ca="1" si="17"/>
        <v>0.32703067268634423</v>
      </c>
      <c r="AG37" s="166">
        <f t="shared" ca="1" si="1"/>
        <v>5.2946720294730723E-4</v>
      </c>
      <c r="BB37" s="72" t="s">
        <v>0</v>
      </c>
      <c r="BC37" s="81" t="s">
        <v>93</v>
      </c>
      <c r="BD37" s="81"/>
      <c r="BE37" s="81"/>
    </row>
    <row r="38" spans="1:57">
      <c r="A38" s="63">
        <f ca="1">'calcRED(0)'!I50</f>
        <v>5435.3240465610397</v>
      </c>
      <c r="B38" s="63">
        <f ca="1">'calcRED(0)'!J50</f>
        <v>5433.938883463542</v>
      </c>
      <c r="C38" s="63">
        <f ca="1">'calcGREEN(1)'!J50</f>
        <v>6428.094563802083</v>
      </c>
      <c r="D38" s="63">
        <f ca="1">'calcBLUE(2)'!J50</f>
        <v>7710.0055454799103</v>
      </c>
      <c r="E38" s="1">
        <f t="shared" ca="1" si="2"/>
        <v>0.75219566297364981</v>
      </c>
      <c r="F38" s="162">
        <f t="shared" ca="1" si="3"/>
        <v>0.27763785293283216</v>
      </c>
      <c r="G38" s="163">
        <f t="shared" ca="1" si="4"/>
        <v>0.32843254431409447</v>
      </c>
      <c r="H38" s="158">
        <f t="shared" ca="1" si="5"/>
        <v>1.0194999524471933E-3</v>
      </c>
      <c r="J38" s="58">
        <f ca="1">AVERAGE('calcRED(0)'!AA50,'calcGREEN(1)'!AA50,'calcBLUE(2)'!AA50)</f>
        <v>66.034439791408843</v>
      </c>
      <c r="K38" s="166">
        <f t="shared" ca="1" si="6"/>
        <v>8.1731676185156752E-4</v>
      </c>
      <c r="L38" s="53">
        <f t="shared" ca="1" si="7"/>
        <v>0</v>
      </c>
      <c r="M38" s="58">
        <f ca="1">'calcRED(0)'!AB50</f>
        <v>66.009416262308761</v>
      </c>
      <c r="N38" s="58">
        <f ca="1">'calcGREEN(1)'!AB50</f>
        <v>63.409183184305824</v>
      </c>
      <c r="O38" s="58">
        <f ca="1">'calcBLUE(2)'!AB50</f>
        <v>64.746073314121787</v>
      </c>
      <c r="P38" s="59">
        <f t="shared" ca="1" si="8"/>
        <v>6.4399430499813429E-3</v>
      </c>
      <c r="Q38" s="166">
        <f t="shared" ca="1" si="9"/>
        <v>0.33996614998883085</v>
      </c>
      <c r="R38" s="166">
        <f t="shared" ca="1" si="10"/>
        <v>0.32657425412522473</v>
      </c>
      <c r="S38" s="166">
        <f t="shared" ca="1" si="11"/>
        <v>6.2727512881623149E-2</v>
      </c>
      <c r="T38" s="58">
        <f ca="1">'calcRED(0)'!AF50</f>
        <v>62.937743345896401</v>
      </c>
      <c r="U38" s="58">
        <f ca="1">'calcGREEN(1)'!AF50</f>
        <v>60.383287111918129</v>
      </c>
      <c r="V38" s="58">
        <f ca="1">'calcBLUE(2)'!AF50</f>
        <v>61.823357990809846</v>
      </c>
      <c r="W38" s="59">
        <f t="shared" ca="1" si="12"/>
        <v>0.16783398225572374</v>
      </c>
      <c r="X38" s="162">
        <f t="shared" ca="1" si="13"/>
        <v>0.33993870337237342</v>
      </c>
      <c r="Y38" s="163">
        <f t="shared" ca="1" si="14"/>
        <v>0.32614160017425459</v>
      </c>
      <c r="Z38" s="166">
        <f t="shared" ca="1" si="0"/>
        <v>3.2744406486067703E-3</v>
      </c>
      <c r="AA38" s="58">
        <f ca="1">'calcRED(0)'!AL50</f>
        <v>65.405222415924072</v>
      </c>
      <c r="AB38" s="58">
        <f ca="1">'calcGREEN(1)'!AL50</f>
        <v>62.634253025054932</v>
      </c>
      <c r="AC38" s="58">
        <f ca="1">'calcBLUE(2)'!AL50</f>
        <v>64.017979349408833</v>
      </c>
      <c r="AD38" s="59">
        <f t="shared" ca="1" si="15"/>
        <v>0.42196917687692947</v>
      </c>
      <c r="AE38" s="162">
        <f t="shared" ca="1" si="16"/>
        <v>0.34055029255337965</v>
      </c>
      <c r="AF38" s="163">
        <f t="shared" ca="1" si="17"/>
        <v>0.32612247774195574</v>
      </c>
      <c r="AG38" s="166">
        <f t="shared" ca="1" si="1"/>
        <v>8.1731676185156752E-4</v>
      </c>
      <c r="BB38" s="72"/>
      <c r="BC38" s="63" t="s">
        <v>3</v>
      </c>
      <c r="BD38" s="63" t="s">
        <v>1</v>
      </c>
      <c r="BE38" s="63" t="s">
        <v>2</v>
      </c>
    </row>
    <row r="39" spans="1:57">
      <c r="A39" s="63">
        <f ca="1">'calcRED(0)'!I51</f>
        <v>5526.403978093671</v>
      </c>
      <c r="B39" s="63">
        <f ca="1">'calcRED(0)'!J51</f>
        <v>5524.575602213542</v>
      </c>
      <c r="C39" s="63">
        <f ca="1">'calcGREEN(1)'!J51</f>
        <v>6535.798990885417</v>
      </c>
      <c r="D39" s="63">
        <f ca="1">'calcBLUE(2)'!J51</f>
        <v>7840.0172642299103</v>
      </c>
      <c r="E39" s="1">
        <f t="shared" ca="1" si="2"/>
        <v>0.76487973309560098</v>
      </c>
      <c r="F39" s="162">
        <f t="shared" ca="1" si="3"/>
        <v>0.27761139789712053</v>
      </c>
      <c r="G39" s="163">
        <f t="shared" ca="1" si="4"/>
        <v>0.32842564295930832</v>
      </c>
      <c r="H39" s="158">
        <f t="shared" ca="1" si="5"/>
        <v>1.0461722602490278E-3</v>
      </c>
      <c r="J39" s="58">
        <f ca="1">AVERAGE('calcRED(0)'!AA51,'calcGREEN(1)'!AA51,'calcBLUE(2)'!AA51)</f>
        <v>67.103673696721842</v>
      </c>
      <c r="K39" s="166">
        <f t="shared" ca="1" si="6"/>
        <v>2.3664037422217973E-4</v>
      </c>
      <c r="L39" s="53">
        <f t="shared" ca="1" si="7"/>
        <v>0</v>
      </c>
      <c r="M39" s="58">
        <f ca="1">'calcRED(0)'!AB51</f>
        <v>67.097734292348221</v>
      </c>
      <c r="N39" s="58">
        <f ca="1">'calcGREEN(1)'!AB51</f>
        <v>64.471433798472091</v>
      </c>
      <c r="O39" s="58">
        <f ca="1">'calcBLUE(2)'!AB51</f>
        <v>65.835322652544292</v>
      </c>
      <c r="P39" s="59">
        <f t="shared" ca="1" si="8"/>
        <v>6.54612041876568E-3</v>
      </c>
      <c r="Q39" s="166">
        <f t="shared" ca="1" si="9"/>
        <v>0.33989973601754853</v>
      </c>
      <c r="R39" s="166">
        <f t="shared" ca="1" si="10"/>
        <v>0.32659557822465185</v>
      </c>
      <c r="S39" s="166">
        <f t="shared" ca="1" si="11"/>
        <v>6.2662927067609342E-2</v>
      </c>
      <c r="T39" s="58">
        <f ca="1">'calcRED(0)'!AF51</f>
        <v>64.049743970235184</v>
      </c>
      <c r="U39" s="58">
        <f ca="1">'calcGREEN(1)'!AF51</f>
        <v>61.449035008748375</v>
      </c>
      <c r="V39" s="58">
        <f ca="1">'calcBLUE(2)'!AF51</f>
        <v>62.930795533316477</v>
      </c>
      <c r="W39" s="59">
        <f t="shared" ca="1" si="12"/>
        <v>0.1707993172539605</v>
      </c>
      <c r="X39" s="162">
        <f t="shared" ca="1" si="13"/>
        <v>0.33991343522380152</v>
      </c>
      <c r="Y39" s="163">
        <f t="shared" ca="1" si="14"/>
        <v>0.32611141413333283</v>
      </c>
      <c r="Z39" s="166">
        <f t="shared" ca="1" si="0"/>
        <v>3.2500744611930169E-3</v>
      </c>
      <c r="AA39" s="58">
        <f ca="1">'calcRED(0)'!AL51</f>
        <v>66.71314922968547</v>
      </c>
      <c r="AB39" s="58">
        <f ca="1">'calcGREEN(1)'!AL51</f>
        <v>64.042305787404374</v>
      </c>
      <c r="AC39" s="58">
        <f ca="1">'calcBLUE(2)'!AL51</f>
        <v>65.330551147460938</v>
      </c>
      <c r="AD39" s="59">
        <f t="shared" ca="1" si="15"/>
        <v>0.43040741438506758</v>
      </c>
      <c r="AE39" s="162">
        <f t="shared" ca="1" si="16"/>
        <v>0.34022391773180061</v>
      </c>
      <c r="AF39" s="163">
        <f t="shared" ca="1" si="17"/>
        <v>0.32660314236632254</v>
      </c>
      <c r="AG39" s="166">
        <f t="shared" ca="1" si="1"/>
        <v>2.3664037422217973E-4</v>
      </c>
      <c r="BB39" s="63">
        <f ca="1">INT(AVERAGE(J48:J49))</f>
        <v>77</v>
      </c>
      <c r="BC39" s="4">
        <f ca="1">INT($BB39/155*65535)</f>
        <v>32556</v>
      </c>
      <c r="BD39" s="4">
        <f ca="1">INT($BB39/375*65535)</f>
        <v>13456</v>
      </c>
      <c r="BE39" s="63">
        <f ca="1">INT($BB39/10250*65535)</f>
        <v>492</v>
      </c>
    </row>
    <row r="40" spans="1:57">
      <c r="A40" s="63">
        <f ca="1">'calcRED(0)'!I52</f>
        <v>5616.927950506496</v>
      </c>
      <c r="B40" s="63">
        <f ca="1">'calcRED(0)'!J52</f>
        <v>5615.0363566080732</v>
      </c>
      <c r="C40" s="63">
        <f ca="1">'calcGREEN(1)'!J52</f>
        <v>6643.340413411458</v>
      </c>
      <c r="D40" s="63">
        <f ca="1">'calcBLUE(2)'!J52</f>
        <v>7964.9401332310272</v>
      </c>
      <c r="E40" s="1">
        <f t="shared" ca="1" si="2"/>
        <v>0.77706733007131967</v>
      </c>
      <c r="F40" s="162">
        <f t="shared" ca="1" si="3"/>
        <v>0.27765160302193309</v>
      </c>
      <c r="G40" s="163">
        <f t="shared" ca="1" si="4"/>
        <v>0.32849905112962219</v>
      </c>
      <c r="H40" s="158">
        <f t="shared" ca="1" si="5"/>
        <v>9.7803004544713039E-4</v>
      </c>
      <c r="J40" s="58">
        <f ca="1">AVERAGE('calcRED(0)'!AA52,'calcGREEN(1)'!AA52,'calcBLUE(2)'!AA52)</f>
        <v>68.249914811608591</v>
      </c>
      <c r="K40" s="166">
        <f t="shared" ca="1" si="6"/>
        <v>1.7635752394412965E-4</v>
      </c>
      <c r="L40" s="53">
        <f t="shared" ca="1" si="7"/>
        <v>0</v>
      </c>
      <c r="M40" s="58">
        <f ca="1">'calcRED(0)'!AB52</f>
        <v>68.199084917704269</v>
      </c>
      <c r="N40" s="58">
        <f ca="1">'calcGREEN(1)'!AB52</f>
        <v>65.507616996765137</v>
      </c>
      <c r="O40" s="58">
        <f ca="1">'calcBLUE(2)'!AB52</f>
        <v>66.924571309770855</v>
      </c>
      <c r="P40" s="59">
        <f t="shared" ca="1" si="8"/>
        <v>6.6535692602638311E-3</v>
      </c>
      <c r="Q40" s="166">
        <f t="shared" ca="1" si="9"/>
        <v>0.33992250471081825</v>
      </c>
      <c r="R40" s="166">
        <f t="shared" ca="1" si="10"/>
        <v>0.32650750774805187</v>
      </c>
      <c r="S40" s="166">
        <f t="shared" ca="1" si="11"/>
        <v>6.2678929183336549E-2</v>
      </c>
      <c r="T40" s="58">
        <f ca="1">'calcRED(0)'!AF52</f>
        <v>65.157692432403564</v>
      </c>
      <c r="U40" s="58">
        <f ca="1">'calcGREEN(1)'!AF52</f>
        <v>62.487125555674233</v>
      </c>
      <c r="V40" s="58">
        <f ca="1">'calcBLUE(2)'!AF52</f>
        <v>64.023722103663857</v>
      </c>
      <c r="W40" s="59">
        <f t="shared" ca="1" si="12"/>
        <v>0.17375384648640951</v>
      </c>
      <c r="X40" s="162">
        <f t="shared" ca="1" si="13"/>
        <v>0.33994985510515185</v>
      </c>
      <c r="Y40" s="163">
        <f t="shared" ca="1" si="14"/>
        <v>0.3260165988939287</v>
      </c>
      <c r="Z40" s="166">
        <f t="shared" ca="1" si="0"/>
        <v>3.2910501880435176E-3</v>
      </c>
      <c r="AA40" s="58">
        <f ca="1">'calcRED(0)'!AL52</f>
        <v>68.002057711283371</v>
      </c>
      <c r="AB40" s="58">
        <f ca="1">'calcGREEN(1)'!AL52</f>
        <v>65.361565589904785</v>
      </c>
      <c r="AC40" s="58">
        <f ca="1">'calcBLUE(2)'!AL52</f>
        <v>66.690765380859375</v>
      </c>
      <c r="AD40" s="59">
        <f t="shared" ca="1" si="15"/>
        <v>0.43872295297602176</v>
      </c>
      <c r="AE40" s="162">
        <f t="shared" ca="1" si="16"/>
        <v>0.33991785013704989</v>
      </c>
      <c r="AF40" s="163">
        <f t="shared" ca="1" si="17"/>
        <v>0.32671897887621892</v>
      </c>
      <c r="AG40" s="166">
        <f t="shared" ca="1" si="1"/>
        <v>1.7635752394412965E-4</v>
      </c>
      <c r="BB40" s="63">
        <f ca="1">INT(AVERAGE(J123:J124))</f>
        <v>151</v>
      </c>
      <c r="BC40" s="63">
        <f ca="1">INT($BB40/155*65535)</f>
        <v>63843</v>
      </c>
      <c r="BD40" s="4">
        <f ca="1">INT($BB40/375*65535)</f>
        <v>26388</v>
      </c>
      <c r="BE40" s="4">
        <f ca="1">INT($BB40/10250*65535)</f>
        <v>965</v>
      </c>
    </row>
    <row r="41" spans="1:57">
      <c r="A41" s="63">
        <f ca="1">'calcRED(0)'!I53</f>
        <v>5707.5252670718746</v>
      </c>
      <c r="B41" s="63">
        <f ca="1">'calcRED(0)'!J53</f>
        <v>5705.353678385417</v>
      </c>
      <c r="C41" s="63">
        <f ca="1">'calcGREEN(1)'!J53</f>
        <v>6750.8101196289062</v>
      </c>
      <c r="D41" s="63">
        <f ca="1">'calcBLUE(2)'!J53</f>
        <v>8090.5667724609375</v>
      </c>
      <c r="E41" s="1">
        <f t="shared" ca="1" si="2"/>
        <v>0.78932358755716459</v>
      </c>
      <c r="F41" s="164">
        <f t="shared" ca="1" si="3"/>
        <v>0.27767695978764412</v>
      </c>
      <c r="G41" s="165">
        <f t="shared" ca="1" si="4"/>
        <v>0.32855884767036952</v>
      </c>
      <c r="H41" s="158">
        <f t="shared" ca="1" si="5"/>
        <v>9.3127919754912086E-4</v>
      </c>
      <c r="J41" s="58">
        <f ca="1">AVERAGE('calcRED(0)'!AA53,'calcGREEN(1)'!AA53,'calcBLUE(2)'!AA53)</f>
        <v>69.344799177044806</v>
      </c>
      <c r="K41" s="166">
        <f t="shared" ca="1" si="6"/>
        <v>6.2779848018630299E-4</v>
      </c>
      <c r="L41" s="53">
        <f t="shared" ca="1" si="7"/>
        <v>0</v>
      </c>
      <c r="M41" s="58">
        <f ca="1">'calcRED(0)'!AB53</f>
        <v>69.28740406036377</v>
      </c>
      <c r="N41" s="58">
        <f ca="1">'calcGREEN(1)'!AB53</f>
        <v>66.582900842030838</v>
      </c>
      <c r="O41" s="58">
        <f ca="1">'calcBLUE(2)'!AB53</f>
        <v>68.030578068324502</v>
      </c>
      <c r="P41" s="59">
        <f t="shared" ca="1" si="8"/>
        <v>6.7597467375964653E-3</v>
      </c>
      <c r="Q41" s="166">
        <f t="shared" ca="1" si="9"/>
        <v>0.3398092399154235</v>
      </c>
      <c r="R41" s="166">
        <f t="shared" ca="1" si="10"/>
        <v>0.32654542673850206</v>
      </c>
      <c r="S41" s="166">
        <f t="shared" ca="1" si="11"/>
        <v>6.2568861662379335E-2</v>
      </c>
      <c r="T41" s="58">
        <f ca="1">'calcRED(0)'!AF53</f>
        <v>66.259202798207596</v>
      </c>
      <c r="U41" s="58">
        <f ca="1">'calcGREEN(1)'!AF53</f>
        <v>63.520208040873207</v>
      </c>
      <c r="V41" s="58">
        <f ca="1">'calcBLUE(2)'!AF53</f>
        <v>65.116649900163921</v>
      </c>
      <c r="W41" s="59">
        <f t="shared" ca="1" si="12"/>
        <v>0.17669120746188693</v>
      </c>
      <c r="X41" s="162">
        <f t="shared" ca="1" si="13"/>
        <v>0.33997199608286127</v>
      </c>
      <c r="Y41" s="163">
        <f t="shared" ca="1" si="14"/>
        <v>0.32591837823678821</v>
      </c>
      <c r="Z41" s="166">
        <f t="shared" ca="1" si="0"/>
        <v>3.3207071699179647E-3</v>
      </c>
      <c r="AA41" s="58">
        <f ca="1">'calcRED(0)'!AL53</f>
        <v>69.438096046447754</v>
      </c>
      <c r="AB41" s="58">
        <f ca="1">'calcGREEN(1)'!AL53</f>
        <v>66.844808737436935</v>
      </c>
      <c r="AC41" s="58">
        <f ca="1">'calcBLUE(2)'!AL53</f>
        <v>68.276766232081826</v>
      </c>
      <c r="AD41" s="59">
        <f t="shared" ca="1" si="15"/>
        <v>0.44798771642869517</v>
      </c>
      <c r="AE41" s="162">
        <f t="shared" ca="1" si="16"/>
        <v>0.33945154341310946</v>
      </c>
      <c r="AF41" s="163">
        <f t="shared" ca="1" si="17"/>
        <v>0.32677413101734742</v>
      </c>
      <c r="AG41" s="166">
        <f t="shared" ca="1" si="1"/>
        <v>6.2779848018630299E-4</v>
      </c>
      <c r="BC41" s="81" t="s">
        <v>94</v>
      </c>
      <c r="BD41" s="81"/>
      <c r="BE41" s="81"/>
    </row>
    <row r="42" spans="1:57">
      <c r="A42" s="63">
        <f ca="1">'calcRED(0)'!I54</f>
        <v>5797.435220360353</v>
      </c>
      <c r="B42" s="63">
        <f ca="1">'calcRED(0)'!J54</f>
        <v>5795.5602823893232</v>
      </c>
      <c r="C42" s="63">
        <f ca="1">'calcGREEN(1)'!J54</f>
        <v>6857.999674479167</v>
      </c>
      <c r="D42" s="63">
        <f ca="1">'calcBLUE(2)'!J54</f>
        <v>8210.1049107142862</v>
      </c>
      <c r="E42" s="167">
        <f t="shared" ca="1" si="2"/>
        <v>0.80098584494773528</v>
      </c>
      <c r="F42" s="166">
        <f t="shared" ca="1" si="3"/>
        <v>0.27778246627198561</v>
      </c>
      <c r="G42" s="166">
        <f t="shared" ca="1" si="4"/>
        <v>0.32870541767256262</v>
      </c>
      <c r="H42" s="158">
        <f t="shared" ca="1" si="5"/>
        <v>7.8511768469930875E-4</v>
      </c>
      <c r="J42" s="58">
        <f ca="1">AVERAGE('calcRED(0)'!AA54,'calcGREEN(1)'!AA54,'calcBLUE(2)'!AA54)</f>
        <v>70.407649815898296</v>
      </c>
      <c r="K42" s="166">
        <f t="shared" ca="1" si="6"/>
        <v>4.7697269019925857E-4</v>
      </c>
      <c r="L42" s="53">
        <f t="shared" ca="1" si="7"/>
        <v>0</v>
      </c>
      <c r="M42" s="58">
        <f ca="1">'calcRED(0)'!AB54</f>
        <v>70.35617208480835</v>
      </c>
      <c r="N42" s="58">
        <f ca="1">'calcGREEN(1)'!AB54</f>
        <v>67.60605001449585</v>
      </c>
      <c r="O42" s="58">
        <f ca="1">'calcBLUE(2)'!AB54</f>
        <v>69.119826861790244</v>
      </c>
      <c r="P42" s="59">
        <f t="shared" ca="1" si="8"/>
        <v>6.86401678876179E-3</v>
      </c>
      <c r="Q42" s="166">
        <f t="shared" ca="1" si="9"/>
        <v>0.33975022189405957</v>
      </c>
      <c r="R42" s="166">
        <f t="shared" ca="1" si="10"/>
        <v>0.32646987198391753</v>
      </c>
      <c r="S42" s="166">
        <f t="shared" ca="1" si="11"/>
        <v>6.2504304619349443E-2</v>
      </c>
      <c r="T42" s="58">
        <f ca="1">'calcRED(0)'!AF54</f>
        <v>67.354276816050216</v>
      </c>
      <c r="U42" s="58">
        <f ca="1">'calcGREEN(1)'!AF54</f>
        <v>64.579041957855225</v>
      </c>
      <c r="V42" s="58">
        <f ca="1">'calcBLUE(2)'!AF54</f>
        <v>66.217547552926206</v>
      </c>
      <c r="W42" s="59">
        <f t="shared" ca="1" si="12"/>
        <v>0.17961140484280058</v>
      </c>
      <c r="X42" s="162">
        <f t="shared" ca="1" si="13"/>
        <v>0.33991411728150372</v>
      </c>
      <c r="Y42" s="163">
        <f t="shared" ca="1" si="14"/>
        <v>0.32590845124713219</v>
      </c>
      <c r="Z42" s="166">
        <f t="shared" ca="1" si="0"/>
        <v>3.2640173180903554E-3</v>
      </c>
      <c r="AA42" s="58">
        <f ca="1">'calcRED(0)'!AL54</f>
        <v>71.181014060974121</v>
      </c>
      <c r="AB42" s="58">
        <f ca="1">'calcGREEN(1)'!AL54</f>
        <v>68.523078918457031</v>
      </c>
      <c r="AC42" s="58">
        <f ca="1">'calcBLUE(2)'!AL54</f>
        <v>69.880843298775815</v>
      </c>
      <c r="AD42" s="59">
        <f t="shared" ca="1" si="15"/>
        <v>0.45923234878047819</v>
      </c>
      <c r="AE42" s="162">
        <f t="shared" ca="1" si="16"/>
        <v>0.33962848344447388</v>
      </c>
      <c r="AF42" s="163">
        <f t="shared" ca="1" si="17"/>
        <v>0.32694658373490265</v>
      </c>
      <c r="AG42" s="166">
        <f t="shared" ca="1" si="1"/>
        <v>4.7697269019925857E-4</v>
      </c>
      <c r="BB42" s="63">
        <f ca="1">BB39</f>
        <v>77</v>
      </c>
      <c r="BC42" s="1">
        <f ca="1">BC39/65535</f>
        <v>0.49677271686884872</v>
      </c>
      <c r="BD42" s="1">
        <f ca="1">BD39/65535</f>
        <v>0.20532539864194704</v>
      </c>
    </row>
    <row r="43" spans="1:57">
      <c r="A43" s="63">
        <f ca="1">'calcRED(0)'!I55</f>
        <v>5887.9032496866448</v>
      </c>
      <c r="B43" s="63">
        <f ca="1">'calcRED(0)'!J55</f>
        <v>5886.0405069986982</v>
      </c>
      <c r="C43" s="63">
        <f ca="1">'calcGREEN(1)'!J55</f>
        <v>6965.4694417317705</v>
      </c>
      <c r="D43" s="63">
        <f ca="1">'calcBLUE(2)'!J55</f>
        <v>8329.3357456752237</v>
      </c>
      <c r="E43" s="1">
        <f t="shared" ca="1" si="2"/>
        <v>0.81261812152929014</v>
      </c>
      <c r="F43" s="158">
        <f t="shared" ca="1" si="3"/>
        <v>0.27789449920563492</v>
      </c>
      <c r="G43" s="158">
        <f t="shared" ca="1" si="4"/>
        <v>0.32885700326741429</v>
      </c>
      <c r="H43" s="158">
        <f t="shared" ca="1" si="5"/>
        <v>6.4944773692868999E-4</v>
      </c>
      <c r="J43" s="58">
        <f ca="1">AVERAGE('calcRED(0)'!AA55,'calcGREEN(1)'!AA55,'calcBLUE(2)'!AA55)</f>
        <v>71.551736280408008</v>
      </c>
      <c r="K43" s="166">
        <f t="shared" ca="1" si="6"/>
        <v>9.1121622340067823E-4</v>
      </c>
      <c r="L43" s="53">
        <f t="shared" ca="1" si="7"/>
        <v>0</v>
      </c>
      <c r="M43" s="58">
        <f ca="1">'calcRED(0)'!AB55</f>
        <v>71.451005776723221</v>
      </c>
      <c r="N43" s="58">
        <f ca="1">'calcGREEN(1)'!AB55</f>
        <v>68.648750146230057</v>
      </c>
      <c r="O43" s="58">
        <f ca="1">'calcBLUE(2)'!AB55</f>
        <v>70.231419427054263</v>
      </c>
      <c r="P43" s="59">
        <f t="shared" ca="1" si="8"/>
        <v>6.9708298318754362E-3</v>
      </c>
      <c r="Q43" s="166">
        <f t="shared" ca="1" si="9"/>
        <v>0.33970715780874211</v>
      </c>
      <c r="R43" s="166">
        <f t="shared" ca="1" si="10"/>
        <v>0.32638409418857273</v>
      </c>
      <c r="S43" s="166">
        <f t="shared" ca="1" si="11"/>
        <v>6.2454984524674913E-2</v>
      </c>
      <c r="T43" s="58">
        <f ca="1">'calcRED(0)'!AF55</f>
        <v>68.428844928741455</v>
      </c>
      <c r="U43" s="58">
        <f ca="1">'calcGREEN(1)'!AF55</f>
        <v>65.632152557373047</v>
      </c>
      <c r="V43" s="58">
        <f ca="1">'calcBLUE(2)'!AF55</f>
        <v>67.327845709664487</v>
      </c>
      <c r="W43" s="59">
        <f t="shared" ca="1" si="12"/>
        <v>0.18247691980997721</v>
      </c>
      <c r="X43" s="162">
        <f t="shared" ca="1" si="13"/>
        <v>0.33978468639505893</v>
      </c>
      <c r="Y43" s="163">
        <f t="shared" ca="1" si="14"/>
        <v>0.32589765905536849</v>
      </c>
      <c r="Z43" s="166">
        <f t="shared" ca="1" si="0"/>
        <v>3.1363130334526681E-3</v>
      </c>
      <c r="AA43" s="58">
        <f ca="1">'calcRED(0)'!AL55</f>
        <v>72.702887694040939</v>
      </c>
      <c r="AB43" s="58">
        <f ca="1">'calcGREEN(1)'!AL55</f>
        <v>70.116499106089279</v>
      </c>
      <c r="AC43" s="58">
        <f ca="1">'calcBLUE(2)'!AL55</f>
        <v>71.19696440015521</v>
      </c>
      <c r="AD43" s="59">
        <f t="shared" ca="1" si="15"/>
        <v>0.46905088834865122</v>
      </c>
      <c r="AE43" s="162">
        <f t="shared" ca="1" si="16"/>
        <v>0.33970716389797029</v>
      </c>
      <c r="AF43" s="163">
        <f t="shared" ca="1" si="17"/>
        <v>0.32762215930161021</v>
      </c>
      <c r="AG43" s="166">
        <f t="shared" ca="1" si="1"/>
        <v>9.1121622340067823E-4</v>
      </c>
      <c r="BB43" s="63">
        <f ca="1">BB40</f>
        <v>151</v>
      </c>
      <c r="BD43" s="1">
        <f t="shared" ref="BD43:BE43" ca="1" si="18">BD40/65535</f>
        <v>0.40265506981002519</v>
      </c>
      <c r="BE43" s="3">
        <f t="shared" ca="1" si="18"/>
        <v>1.4724956130312047E-2</v>
      </c>
    </row>
    <row r="44" spans="1:57">
      <c r="A44" s="63">
        <f ca="1">'calcRED(0)'!I56</f>
        <v>5978.1824358139183</v>
      </c>
      <c r="B44" s="63">
        <f ca="1">'calcRED(0)'!J56</f>
        <v>5976.0320841471357</v>
      </c>
      <c r="C44" s="63">
        <f ca="1">'calcGREEN(1)'!J56</f>
        <v>7072.619954427083</v>
      </c>
      <c r="D44" s="63">
        <f ca="1">'calcBLUE(2)'!J56</f>
        <v>8448.2258998325888</v>
      </c>
      <c r="E44" s="1">
        <f t="shared" ca="1" si="2"/>
        <v>0.824217160959277</v>
      </c>
      <c r="F44" s="158">
        <f t="shared" ca="1" si="3"/>
        <v>0.27799534896508027</v>
      </c>
      <c r="G44" s="158">
        <f t="shared" ca="1" si="4"/>
        <v>0.32900684344450692</v>
      </c>
      <c r="H44" s="158">
        <f t="shared" ca="1" si="5"/>
        <v>5.5673793688463353E-4</v>
      </c>
      <c r="J44" s="58">
        <f ca="1">AVERAGE('calcRED(0)'!AA56,'calcGREEN(1)'!AA56,'calcBLUE(2)'!AA56)</f>
        <v>72.651986622629167</v>
      </c>
      <c r="K44" s="166">
        <f t="shared" ca="1" si="6"/>
        <v>2.1320199758254298E-3</v>
      </c>
      <c r="L44" s="53">
        <f t="shared" ca="1" si="7"/>
        <v>0</v>
      </c>
      <c r="M44" s="58">
        <f ca="1">'calcRED(0)'!AB56</f>
        <v>72.532807509104416</v>
      </c>
      <c r="N44" s="58">
        <f ca="1">'calcGREEN(1)'!AB56</f>
        <v>69.704484144846603</v>
      </c>
      <c r="O44" s="58">
        <f ca="1">'calcBLUE(2)'!AB56</f>
        <v>71.309497288295205</v>
      </c>
      <c r="P44" s="59">
        <f t="shared" ca="1" si="8"/>
        <v>7.0763714643028702E-3</v>
      </c>
      <c r="Q44" s="166">
        <f t="shared" ca="1" si="9"/>
        <v>0.33965768283559128</v>
      </c>
      <c r="R44" s="166">
        <f t="shared" ca="1" si="10"/>
        <v>0.32641316917061297</v>
      </c>
      <c r="S44" s="166">
        <f t="shared" ca="1" si="11"/>
        <v>6.2407794282893711E-2</v>
      </c>
      <c r="T44" s="58">
        <f ca="1">'calcRED(0)'!AF56</f>
        <v>69.530116399129227</v>
      </c>
      <c r="U44" s="58">
        <f ca="1">'calcGREEN(1)'!AF56</f>
        <v>66.693846543629959</v>
      </c>
      <c r="V44" s="58">
        <f ca="1">'calcBLUE(2)'!AF56</f>
        <v>68.442435537065776</v>
      </c>
      <c r="W44" s="59">
        <f t="shared" ca="1" si="12"/>
        <v>0.18541364373101127</v>
      </c>
      <c r="X44" s="162">
        <f t="shared" ca="1" si="13"/>
        <v>0.3397241409218581</v>
      </c>
      <c r="Y44" s="163">
        <f t="shared" ca="1" si="14"/>
        <v>0.32586612672624088</v>
      </c>
      <c r="Z44" s="166">
        <f t="shared" ca="1" si="0"/>
        <v>3.0795923248091335E-3</v>
      </c>
      <c r="AA44" s="58">
        <f ca="1">'calcRED(0)'!AL56</f>
        <v>73.733008702596024</v>
      </c>
      <c r="AB44" s="58">
        <f ca="1">'calcGREEN(1)'!AL56</f>
        <v>71.482372442881271</v>
      </c>
      <c r="AC44" s="58">
        <f ca="1">'calcBLUE(2)'!AL56</f>
        <v>72.327758380344932</v>
      </c>
      <c r="AD44" s="59">
        <f t="shared" ca="1" si="15"/>
        <v>0.47569683033932919</v>
      </c>
      <c r="AE44" s="162">
        <f t="shared" ca="1" si="16"/>
        <v>0.33893511357476741</v>
      </c>
      <c r="AF44" s="163">
        <f t="shared" ca="1" si="17"/>
        <v>0.32858941265024982</v>
      </c>
      <c r="AG44" s="166">
        <f t="shared" ca="1" si="1"/>
        <v>2.1320199758254298E-3</v>
      </c>
    </row>
    <row r="45" spans="1:57">
      <c r="A45" s="63">
        <f ca="1">'calcRED(0)'!I57</f>
        <v>6068.2861012128324</v>
      </c>
      <c r="B45" s="63">
        <f ca="1">'calcRED(0)'!J57</f>
        <v>6066.0496215820312</v>
      </c>
      <c r="C45" s="63">
        <f ca="1">'calcGREEN(1)'!J57</f>
        <v>7179.4380086263018</v>
      </c>
      <c r="D45" s="63">
        <f ca="1">'calcBLUE(2)'!J57</f>
        <v>8567.1886335100444</v>
      </c>
      <c r="E45" s="1">
        <f t="shared" ca="1" si="2"/>
        <v>0.83582328131805306</v>
      </c>
      <c r="F45" s="158">
        <f t="shared" ca="1" si="3"/>
        <v>0.27809744885233811</v>
      </c>
      <c r="G45" s="158">
        <f t="shared" ca="1" si="4"/>
        <v>0.32914063005501337</v>
      </c>
      <c r="H45" s="158">
        <f t="shared" ca="1" si="5"/>
        <v>5.0435716017035439E-4</v>
      </c>
      <c r="J45" s="58">
        <f ca="1">AVERAGE('calcRED(0)'!AA57,'calcGREEN(1)'!AA57,'calcBLUE(2)'!AA57)</f>
        <v>73.662956890182329</v>
      </c>
      <c r="K45" s="166">
        <f t="shared" ca="1" si="6"/>
        <v>1.3510787220098375E-3</v>
      </c>
      <c r="L45" s="53">
        <f t="shared" ca="1" si="7"/>
        <v>0</v>
      </c>
      <c r="M45" s="58">
        <f ca="1">'calcRED(0)'!AB57</f>
        <v>73.627641995747879</v>
      </c>
      <c r="N45" s="58">
        <f ca="1">'calcGREEN(1)'!AB57</f>
        <v>70.75370041529338</v>
      </c>
      <c r="O45" s="58">
        <f ca="1">'calcBLUE(2)'!AB57</f>
        <v>72.415503229413716</v>
      </c>
      <c r="P45" s="59">
        <f t="shared" ca="1" si="8"/>
        <v>7.1831845849510126E-3</v>
      </c>
      <c r="Q45" s="166">
        <f t="shared" ca="1" si="9"/>
        <v>0.33961583609871826</v>
      </c>
      <c r="R45" s="166">
        <f t="shared" ca="1" si="10"/>
        <v>0.32635945512156711</v>
      </c>
      <c r="S45" s="166">
        <f t="shared" ca="1" si="11"/>
        <v>6.2362098466924677E-2</v>
      </c>
      <c r="T45" s="58">
        <f ca="1">'calcRED(0)'!AF57</f>
        <v>70.581082344055176</v>
      </c>
      <c r="U45" s="58">
        <f ca="1">'calcGREEN(1)'!AF57</f>
        <v>67.75482575098674</v>
      </c>
      <c r="V45" s="58">
        <f ca="1">'calcBLUE(2)'!AF57</f>
        <v>69.538836615426206</v>
      </c>
      <c r="W45" s="59">
        <f t="shared" ca="1" si="12"/>
        <v>0.18821621958414714</v>
      </c>
      <c r="X45" s="162">
        <f t="shared" ca="1" si="13"/>
        <v>0.33953659181812512</v>
      </c>
      <c r="Y45" s="163">
        <f t="shared" ca="1" si="14"/>
        <v>0.32594063240032811</v>
      </c>
      <c r="Z45" s="166">
        <f t="shared" ca="1" si="0"/>
        <v>2.8851506362371345E-3</v>
      </c>
      <c r="AA45" s="58">
        <f ca="1">'calcRED(0)'!AL57</f>
        <v>75.097009181976318</v>
      </c>
      <c r="AB45" s="58">
        <f ca="1">'calcGREEN(1)'!AL57</f>
        <v>72.518209616343185</v>
      </c>
      <c r="AC45" s="58">
        <f ca="1">'calcBLUE(2)'!AL57</f>
        <v>73.405083928789409</v>
      </c>
      <c r="AD45" s="59">
        <f t="shared" ca="1" si="15"/>
        <v>0.48449683343210526</v>
      </c>
      <c r="AE45" s="162">
        <f t="shared" ca="1" si="16"/>
        <v>0.33977425718531246</v>
      </c>
      <c r="AF45" s="163">
        <f t="shared" ca="1" si="17"/>
        <v>0.32810655275357459</v>
      </c>
      <c r="AG45" s="166">
        <f t="shared" ca="1" si="1"/>
        <v>1.3510787220098375E-3</v>
      </c>
    </row>
    <row r="46" spans="1:57">
      <c r="A46" s="63">
        <f ca="1">'calcRED(0)'!I58</f>
        <v>6158.4493225716778</v>
      </c>
      <c r="B46" s="63">
        <f ca="1">'calcRED(0)'!J58</f>
        <v>6156.4647216796875</v>
      </c>
      <c r="C46" s="63">
        <f ca="1">'calcGREEN(1)'!J58</f>
        <v>7286.8621826171875</v>
      </c>
      <c r="D46" s="63">
        <f ca="1">'calcBLUE(2)'!J58</f>
        <v>8686.3580671037944</v>
      </c>
      <c r="E46" s="1">
        <f t="shared" ca="1" si="2"/>
        <v>0.84744956752232137</v>
      </c>
      <c r="F46" s="158">
        <f t="shared" ca="1" si="3"/>
        <v>0.27819938375245756</v>
      </c>
      <c r="G46" s="158">
        <f t="shared" ca="1" si="4"/>
        <v>0.32927997809432785</v>
      </c>
      <c r="H46" s="158">
        <f t="shared" ca="1" si="5"/>
        <v>5.0962432259754283E-4</v>
      </c>
      <c r="J46" s="58">
        <f ca="1">AVERAGE('calcRED(0)'!AA58,'calcGREEN(1)'!AA58,'calcBLUE(2)'!AA58)</f>
        <v>74.738628361591637</v>
      </c>
      <c r="K46" s="166">
        <f t="shared" ca="1" si="6"/>
        <v>6.3911461571249161E-4</v>
      </c>
      <c r="L46" s="53">
        <f t="shared" ca="1" si="7"/>
        <v>0</v>
      </c>
      <c r="M46" s="58">
        <f ca="1">'calcRED(0)'!AB58</f>
        <v>74.715959548950195</v>
      </c>
      <c r="N46" s="58">
        <f ca="1">'calcGREEN(1)'!AB58</f>
        <v>71.828983783721924</v>
      </c>
      <c r="O46" s="58">
        <f ca="1">'calcBLUE(2)'!AB58</f>
        <v>73.493580273219521</v>
      </c>
      <c r="P46" s="59">
        <f t="shared" ca="1" si="8"/>
        <v>7.2893619072146535E-3</v>
      </c>
      <c r="Q46" s="166">
        <f t="shared" ca="1" si="9"/>
        <v>0.33955853877102471</v>
      </c>
      <c r="R46" s="166">
        <f t="shared" ca="1" si="10"/>
        <v>0.32643821912009352</v>
      </c>
      <c r="S46" s="166">
        <f t="shared" ca="1" si="11"/>
        <v>6.2310790148431223E-2</v>
      </c>
      <c r="T46" s="58">
        <f ca="1">'calcRED(0)'!AF58</f>
        <v>71.65159797668457</v>
      </c>
      <c r="U46" s="58">
        <f ca="1">'calcGREEN(1)'!AF58</f>
        <v>68.805791060129806</v>
      </c>
      <c r="V46" s="58">
        <f ca="1">'calcBLUE(2)'!AF58</f>
        <v>70.581491879054482</v>
      </c>
      <c r="W46" s="59">
        <f t="shared" ca="1" si="12"/>
        <v>0.19107092793782551</v>
      </c>
      <c r="X46" s="162">
        <f t="shared" ca="1" si="13"/>
        <v>0.33951847008347547</v>
      </c>
      <c r="Y46" s="163">
        <f t="shared" ca="1" si="14"/>
        <v>0.32603371834386952</v>
      </c>
      <c r="Z46" s="166">
        <f t="shared" ca="1" si="0"/>
        <v>2.8594572745506562E-3</v>
      </c>
      <c r="AA46" s="58">
        <f ca="1">'calcRED(0)'!AL58</f>
        <v>76.287762641906738</v>
      </c>
      <c r="AB46" s="58">
        <f ca="1">'calcGREEN(1)'!AL58</f>
        <v>73.470081965128585</v>
      </c>
      <c r="AC46" s="58">
        <f ca="1">'calcBLUE(2)'!AL58</f>
        <v>74.632088661193848</v>
      </c>
      <c r="AD46" s="59">
        <f t="shared" ca="1" si="15"/>
        <v>0.49217911381875318</v>
      </c>
      <c r="AE46" s="164">
        <f t="shared" ca="1" si="16"/>
        <v>0.33997854329193355</v>
      </c>
      <c r="AF46" s="165">
        <f t="shared" ca="1" si="17"/>
        <v>0.3274214707185843</v>
      </c>
      <c r="AG46" s="166">
        <f t="shared" ca="1" si="1"/>
        <v>6.3911461571249161E-4</v>
      </c>
    </row>
    <row r="47" spans="1:57">
      <c r="A47" s="63">
        <f ca="1">'calcRED(0)'!I59</f>
        <v>6249.6024147906337</v>
      </c>
      <c r="B47" s="63">
        <f ca="1">'calcRED(0)'!J59</f>
        <v>6247.3491007486982</v>
      </c>
      <c r="C47" s="63">
        <f ca="1">'calcGREEN(1)'!J59</f>
        <v>7394.9836018880205</v>
      </c>
      <c r="D47" s="63">
        <f ca="1">'calcBLUE(2)'!J59</f>
        <v>8806.5831298828125</v>
      </c>
      <c r="E47" s="1">
        <f t="shared" ca="1" si="2"/>
        <v>0.85917884193978655</v>
      </c>
      <c r="F47" s="158">
        <f t="shared" ca="1" si="3"/>
        <v>0.27829179579794139</v>
      </c>
      <c r="G47" s="158">
        <f t="shared" ca="1" si="4"/>
        <v>0.32941384149944725</v>
      </c>
      <c r="H47" s="158">
        <f t="shared" ca="1" si="5"/>
        <v>5.689656797724929E-4</v>
      </c>
      <c r="J47" s="58">
        <f ca="1">AVERAGE('calcRED(0)'!AA59,'calcGREEN(1)'!AA59,'calcBLUE(2)'!AA59)</f>
        <v>75.923881088782892</v>
      </c>
      <c r="K47" s="166">
        <f t="shared" ca="1" si="6"/>
        <v>5.6857267105552586E-4</v>
      </c>
      <c r="L47" s="53">
        <f t="shared" ca="1" si="7"/>
        <v>0</v>
      </c>
      <c r="M47" s="58">
        <f ca="1">'calcRED(0)'!AB59</f>
        <v>75.797760327657059</v>
      </c>
      <c r="N47" s="58">
        <f ca="1">'calcGREEN(1)'!AB59</f>
        <v>72.865167458852127</v>
      </c>
      <c r="O47" s="58">
        <f ca="1">'calcBLUE(2)'!AB59</f>
        <v>74.588415282113218</v>
      </c>
      <c r="P47" s="59">
        <f t="shared" ca="1" si="8"/>
        <v>7.3949034466006883E-3</v>
      </c>
      <c r="Q47" s="166">
        <f t="shared" ca="1" si="9"/>
        <v>0.33951760059225505</v>
      </c>
      <c r="R47" s="166">
        <f t="shared" ca="1" si="10"/>
        <v>0.32638176531128427</v>
      </c>
      <c r="S47" s="166">
        <f t="shared" ca="1" si="11"/>
        <v>6.2265771846174316E-2</v>
      </c>
      <c r="T47" s="58">
        <f ca="1">'calcRED(0)'!AF59</f>
        <v>72.723306655883789</v>
      </c>
      <c r="U47" s="58">
        <f ca="1">'calcGREEN(1)'!AF59</f>
        <v>69.863431612650558</v>
      </c>
      <c r="V47" s="58">
        <f ca="1">'calcBLUE(2)'!AF59</f>
        <v>71.630277088710244</v>
      </c>
      <c r="W47" s="59">
        <f t="shared" ca="1" si="12"/>
        <v>0.19392881774902343</v>
      </c>
      <c r="X47" s="162">
        <f t="shared" ca="1" si="13"/>
        <v>0.33948426801953552</v>
      </c>
      <c r="Y47" s="163">
        <f t="shared" ca="1" si="14"/>
        <v>0.32613390442463674</v>
      </c>
      <c r="Z47" s="166">
        <f t="shared" ca="1" si="0"/>
        <v>2.8203993875682621E-3</v>
      </c>
      <c r="AA47" s="58">
        <f ca="1">'calcRED(0)'!AL59</f>
        <v>77.66408220926921</v>
      </c>
      <c r="AB47" s="58">
        <f ca="1">'calcGREEN(1)'!AL59</f>
        <v>74.449451923370361</v>
      </c>
      <c r="AC47" s="58">
        <f ca="1">'calcBLUE(2)'!AL59</f>
        <v>75.989937918526792</v>
      </c>
      <c r="AD47" s="59">
        <f t="shared" ca="1" si="15"/>
        <v>0.50105859489851101</v>
      </c>
      <c r="AE47" s="166">
        <f t="shared" ca="1" si="16"/>
        <v>0.34047742242103274</v>
      </c>
      <c r="AF47" s="166">
        <f t="shared" ca="1" si="17"/>
        <v>0.32638456247027425</v>
      </c>
      <c r="AG47" s="166">
        <f t="shared" ca="1" si="1"/>
        <v>5.6857267105552586E-4</v>
      </c>
    </row>
    <row r="48" spans="1:57">
      <c r="A48" s="63">
        <f ca="1">'calcRED(0)'!I60</f>
        <v>6340.996412278796</v>
      </c>
      <c r="B48" s="63">
        <f ca="1">'calcRED(0)'!J60</f>
        <v>6339.3543090820312</v>
      </c>
      <c r="C48" s="63">
        <f ca="1">'calcGREEN(1)'!J60</f>
        <v>7504.1086629231768</v>
      </c>
      <c r="D48" s="63">
        <f ca="1">'calcBLUE(2)'!J60</f>
        <v>8929.0649588448669</v>
      </c>
      <c r="E48" s="1">
        <f t="shared" ca="1" si="2"/>
        <v>0.87112828866779191</v>
      </c>
      <c r="F48" s="158">
        <f t="shared" ca="1" si="3"/>
        <v>0.278377276705151</v>
      </c>
      <c r="G48" s="158">
        <f t="shared" ca="1" si="4"/>
        <v>0.32952462219872031</v>
      </c>
      <c r="H48" s="158">
        <f t="shared" ca="1" si="5"/>
        <v>6.4316028417202428E-4</v>
      </c>
      <c r="J48" s="56">
        <f ca="1">AVERAGE('calcRED(0)'!AA60,'calcGREEN(1)'!AA60,'calcBLUE(2)'!AA60)</f>
        <v>76.970663113986902</v>
      </c>
      <c r="K48" s="166">
        <f t="shared" ca="1" si="6"/>
        <v>2.4349747856492821E-3</v>
      </c>
      <c r="L48" s="53">
        <f t="shared" ca="1" si="7"/>
        <v>0</v>
      </c>
      <c r="M48" s="58">
        <f ca="1">'calcRED(0)'!AB60</f>
        <v>76.905629475911454</v>
      </c>
      <c r="N48" s="58">
        <f ca="1">'calcGREEN(1)'!AB60</f>
        <v>73.927418073018387</v>
      </c>
      <c r="O48" s="58">
        <f ca="1">'calcBLUE(2)'!AB60</f>
        <v>75.700007847377236</v>
      </c>
      <c r="P48" s="59">
        <f t="shared" ca="1" si="8"/>
        <v>7.5029882415523367E-3</v>
      </c>
      <c r="Q48" s="166">
        <f t="shared" ca="1" si="9"/>
        <v>0.33948965788400859</v>
      </c>
      <c r="R48" s="166">
        <f t="shared" ca="1" si="10"/>
        <v>0.32634274032849842</v>
      </c>
      <c r="S48" s="166">
        <f t="shared" ca="1" si="11"/>
        <v>6.2235034342241487E-2</v>
      </c>
      <c r="T48" s="58">
        <f ca="1">'calcRED(0)'!AF60</f>
        <v>73.765450159708664</v>
      </c>
      <c r="U48" s="58">
        <f ca="1">'calcGREEN(1)'!AF60</f>
        <v>70.875533898671463</v>
      </c>
      <c r="V48" s="58">
        <f ca="1">'calcBLUE(2)'!AF60</f>
        <v>72.688053676060264</v>
      </c>
      <c r="W48" s="59">
        <f t="shared" ca="1" si="12"/>
        <v>0.19670786709255644</v>
      </c>
      <c r="X48" s="162">
        <f t="shared" ca="1" si="13"/>
        <v>0.33941828910062377</v>
      </c>
      <c r="Y48" s="163">
        <f t="shared" ca="1" si="14"/>
        <v>0.32612086556641362</v>
      </c>
      <c r="Z48" s="166">
        <f t="shared" ca="1" si="0"/>
        <v>2.7549054694804287E-3</v>
      </c>
      <c r="AA48" s="58">
        <f ca="1">'calcRED(0)'!AL60</f>
        <v>79.228529135386154</v>
      </c>
      <c r="AB48" s="58">
        <f ca="1">'calcGREEN(1)'!AL60</f>
        <v>75.398368358612061</v>
      </c>
      <c r="AC48" s="58">
        <f ca="1">'calcBLUE(2)'!AL60</f>
        <v>77.687690871102475</v>
      </c>
      <c r="AD48" s="59">
        <f t="shared" ca="1" si="15"/>
        <v>0.51115180087345902</v>
      </c>
      <c r="AE48" s="166">
        <f t="shared" ca="1" si="16"/>
        <v>0.34103983608154764</v>
      </c>
      <c r="AF48" s="166">
        <f t="shared" ca="1" si="17"/>
        <v>0.32455287844479908</v>
      </c>
      <c r="AG48" s="166">
        <f t="shared" ca="1" si="1"/>
        <v>2.4349747856492821E-3</v>
      </c>
    </row>
    <row r="49" spans="1:33">
      <c r="A49" s="63">
        <f ca="1">'calcRED(0)'!I61</f>
        <v>6435.8115186198384</v>
      </c>
      <c r="B49" s="63">
        <f ca="1">'calcRED(0)'!J61</f>
        <v>6434.8851318359375</v>
      </c>
      <c r="C49" s="63">
        <f ca="1">'calcGREEN(1)'!J61</f>
        <v>7617.6456298828125</v>
      </c>
      <c r="D49" s="63">
        <f ca="1">'calcBLUE(2)'!J61</f>
        <v>9045.3130580357138</v>
      </c>
      <c r="E49" s="1">
        <f t="shared" ca="1" si="2"/>
        <v>0.88246956663763065</v>
      </c>
      <c r="F49" s="158">
        <f t="shared" ca="1" si="3"/>
        <v>0.27859246006038418</v>
      </c>
      <c r="G49" s="158">
        <f t="shared" ca="1" si="4"/>
        <v>0.32979899289854103</v>
      </c>
      <c r="H49" s="158">
        <f t="shared" ca="1" si="5"/>
        <v>8.9739731136390848E-4</v>
      </c>
      <c r="J49" s="57">
        <f ca="1">AVERAGE('calcRED(0)'!AA61,'calcGREEN(1)'!AA61,'calcBLUE(2)'!AA61)</f>
        <v>78.17249762463463</v>
      </c>
      <c r="K49" s="166">
        <f t="shared" ca="1" si="6"/>
        <v>2.6084192222263687E-3</v>
      </c>
      <c r="L49" s="53">
        <f t="shared" ca="1" si="7"/>
        <v>1</v>
      </c>
      <c r="M49" s="58">
        <f ca="1">'calcRED(0)'!AB61</f>
        <v>78.03956540425618</v>
      </c>
      <c r="N49" s="58">
        <f ca="1">'calcGREEN(1)'!AB61</f>
        <v>75.035285949707031</v>
      </c>
      <c r="O49" s="58">
        <f ca="1">'calcBLUE(2)'!AB61</f>
        <v>76.850701740809853</v>
      </c>
      <c r="P49" s="59">
        <f t="shared" ca="1" si="8"/>
        <v>7.6136161370006028E-3</v>
      </c>
      <c r="Q49" s="166">
        <f t="shared" ca="1" si="9"/>
        <v>0.33941232000468013</v>
      </c>
      <c r="R49" s="166">
        <f t="shared" ca="1" si="10"/>
        <v>0.32634600608649283</v>
      </c>
      <c r="S49" s="166">
        <f t="shared" ca="1" si="11"/>
        <v>6.2158144167576861E-2</v>
      </c>
      <c r="T49" s="58">
        <f ca="1">'calcRED(0)'!AF61</f>
        <v>74.838827768961593</v>
      </c>
      <c r="U49" s="58">
        <f ca="1">'calcGREEN(1)'!AF61</f>
        <v>71.940089225769043</v>
      </c>
      <c r="V49" s="58">
        <f ca="1">'calcBLUE(2)'!AF61</f>
        <v>73.807548795427593</v>
      </c>
      <c r="W49" s="59">
        <f t="shared" ca="1" si="12"/>
        <v>0.19957020738389758</v>
      </c>
      <c r="X49" s="162">
        <f t="shared" ca="1" si="13"/>
        <v>0.33927207410882154</v>
      </c>
      <c r="Y49" s="163">
        <f t="shared" ca="1" si="14"/>
        <v>0.3261310206320861</v>
      </c>
      <c r="Z49" s="166">
        <f t="shared" ca="1" si="0"/>
        <v>2.6084192222263687E-3</v>
      </c>
      <c r="AA49" s="58">
        <f ca="1">'calcRED(0)'!AL61</f>
        <v>81.128235975901291</v>
      </c>
      <c r="AB49" s="58">
        <f ca="1">'calcGREEN(1)'!AL61</f>
        <v>76.375470002492264</v>
      </c>
      <c r="AC49" s="58">
        <f ca="1">'calcBLUE(2)'!AL61</f>
        <v>79.3474348613194</v>
      </c>
      <c r="AD49" s="59">
        <f t="shared" ca="1" si="15"/>
        <v>0.52340797403807282</v>
      </c>
      <c r="AE49" s="166">
        <f t="shared" ca="1" si="16"/>
        <v>0.34252837325704144</v>
      </c>
      <c r="AF49" s="166">
        <f t="shared" ca="1" si="17"/>
        <v>0.32246190468712466</v>
      </c>
      <c r="AG49" s="166">
        <f t="shared" ca="1" si="1"/>
        <v>4.9733259051971965E-3</v>
      </c>
    </row>
    <row r="50" spans="1:33">
      <c r="A50" s="63">
        <f ca="1">'calcRED(0)'!I62</f>
        <v>6536.8934925778931</v>
      </c>
      <c r="B50" s="63">
        <f ca="1">'calcRED(0)'!J62</f>
        <v>6536.7243245442705</v>
      </c>
      <c r="C50" s="63">
        <f ca="1">'calcGREEN(1)'!J62</f>
        <v>7738.8399047851562</v>
      </c>
      <c r="D50" s="63">
        <f ca="1">'calcBLUE(2)'!J62</f>
        <v>9163.3316824776794</v>
      </c>
      <c r="E50" s="1">
        <f t="shared" ca="1" si="2"/>
        <v>0.89398357877831014</v>
      </c>
      <c r="F50" s="158">
        <f t="shared" ca="1" si="3"/>
        <v>0.27888362784406845</v>
      </c>
      <c r="G50" s="158">
        <f t="shared" ca="1" si="4"/>
        <v>0.33017083799099911</v>
      </c>
      <c r="H50" s="158">
        <f t="shared" ca="1" si="5"/>
        <v>1.3129786055164204E-3</v>
      </c>
      <c r="J50" s="58">
        <f ca="1">AVERAGE('calcRED(0)'!AA62,'calcGREEN(1)'!AA62,'calcBLUE(2)'!AA62)</f>
        <v>79.311766717140699</v>
      </c>
      <c r="K50" s="166">
        <f t="shared" ca="1" si="6"/>
        <v>2.4870811703456173E-3</v>
      </c>
      <c r="L50" s="53">
        <f t="shared" ca="1" si="7"/>
        <v>1</v>
      </c>
      <c r="M50" s="58">
        <f ca="1">'calcRED(0)'!AB62</f>
        <v>79.245186805725098</v>
      </c>
      <c r="N50" s="58">
        <f ca="1">'calcGREEN(1)'!AB62</f>
        <v>76.18877236048381</v>
      </c>
      <c r="O50" s="58">
        <f ca="1">'calcBLUE(2)'!AB62</f>
        <v>78.074011121477398</v>
      </c>
      <c r="P50" s="59">
        <f t="shared" ca="1" si="8"/>
        <v>7.7312377371439121E-3</v>
      </c>
      <c r="Q50" s="166">
        <f t="shared" ca="1" si="9"/>
        <v>0.33936823102052366</v>
      </c>
      <c r="R50" s="166">
        <f t="shared" ca="1" si="10"/>
        <v>0.32627910844592489</v>
      </c>
      <c r="S50" s="166">
        <f t="shared" ca="1" si="11"/>
        <v>6.2109296075040406E-2</v>
      </c>
      <c r="T50" s="58">
        <f ca="1">'calcRED(0)'!AF62</f>
        <v>76.009002685546875</v>
      </c>
      <c r="U50" s="58">
        <f ca="1">'calcGREEN(1)'!AF62</f>
        <v>73.085945924123124</v>
      </c>
      <c r="V50" s="58">
        <f ca="1">'calcBLUE(2)'!AF62</f>
        <v>75.021458217075889</v>
      </c>
      <c r="W50" s="59">
        <f t="shared" ca="1" si="12"/>
        <v>0.202690673828125</v>
      </c>
      <c r="X50" s="162">
        <f t="shared" ca="1" si="13"/>
        <v>0.33914965781289702</v>
      </c>
      <c r="Y50" s="163">
        <f t="shared" ca="1" si="14"/>
        <v>0.32610707515323734</v>
      </c>
      <c r="Z50" s="166">
        <f t="shared" ca="1" si="0"/>
        <v>2.4870811703456173E-3</v>
      </c>
      <c r="AA50" s="58">
        <f ca="1">'calcRED(0)'!AL62</f>
        <v>83.390007813771561</v>
      </c>
      <c r="AB50" s="58">
        <f ca="1">'calcGREEN(1)'!AL62</f>
        <v>77.477335135142013</v>
      </c>
      <c r="AC50" s="58">
        <f ca="1">'calcBLUE(2)'!AL62</f>
        <v>81.326387814113076</v>
      </c>
      <c r="AD50" s="59">
        <f t="shared" ca="1" si="15"/>
        <v>0.5380000504114294</v>
      </c>
      <c r="AE50" s="166">
        <f t="shared" ca="1" si="16"/>
        <v>0.34431117416232437</v>
      </c>
      <c r="AF50" s="166">
        <f t="shared" ca="1" si="17"/>
        <v>0.31989818601435788</v>
      </c>
      <c r="AG50" s="166">
        <f t="shared" ca="1" si="1"/>
        <v>8.0877502976720046E-3</v>
      </c>
    </row>
    <row r="51" spans="1:33">
      <c r="A51" s="63">
        <f ca="1">'calcRED(0)'!I63</f>
        <v>6640.9487907791836</v>
      </c>
      <c r="B51" s="63">
        <f ca="1">'calcRED(0)'!J63</f>
        <v>6641.6003824869795</v>
      </c>
      <c r="C51" s="63">
        <f ca="1">'calcGREEN(1)'!J63</f>
        <v>7863.6250406901045</v>
      </c>
      <c r="D51" s="63">
        <f ca="1">'calcBLUE(2)'!J63</f>
        <v>9283.8193882533487</v>
      </c>
      <c r="E51" s="1">
        <f t="shared" ca="1" si="2"/>
        <v>0.90573847690276577</v>
      </c>
      <c r="F51" s="158">
        <f t="shared" ca="1" si="3"/>
        <v>0.27918735010729595</v>
      </c>
      <c r="G51" s="158">
        <f t="shared" ca="1" si="4"/>
        <v>0.33055656933781974</v>
      </c>
      <c r="H51" s="158">
        <f t="shared" ca="1" si="5"/>
        <v>1.7749276396649069E-3</v>
      </c>
      <c r="J51" s="58">
        <f ca="1">AVERAGE('calcRED(0)'!AA63,'calcGREEN(1)'!AA63,'calcBLUE(2)'!AA63)</f>
        <v>80.60128188498534</v>
      </c>
      <c r="K51" s="166">
        <f t="shared" ca="1" si="6"/>
        <v>2.5017834065067016E-3</v>
      </c>
      <c r="L51" s="53">
        <f t="shared" ca="1" si="7"/>
        <v>1</v>
      </c>
      <c r="M51" s="58">
        <f ca="1">'calcRED(0)'!AB63</f>
        <v>80.496426264444992</v>
      </c>
      <c r="N51" s="58">
        <f ca="1">'calcGREEN(1)'!AB63</f>
        <v>77.426979064941406</v>
      </c>
      <c r="O51" s="58">
        <f ca="1">'calcBLUE(2)'!AB63</f>
        <v>79.336424010140561</v>
      </c>
      <c r="P51" s="59">
        <f t="shared" ca="1" si="8"/>
        <v>7.8533098794580473E-3</v>
      </c>
      <c r="Q51" s="166">
        <f t="shared" ca="1" si="9"/>
        <v>0.33927541163848618</v>
      </c>
      <c r="R51" s="166">
        <f t="shared" ca="1" si="10"/>
        <v>0.32633834088340652</v>
      </c>
      <c r="S51" s="166">
        <f t="shared" ca="1" si="11"/>
        <v>6.2021042528374717E-2</v>
      </c>
      <c r="T51" s="58">
        <f ca="1">'calcRED(0)'!AF63</f>
        <v>77.30697377522786</v>
      </c>
      <c r="U51" s="58">
        <f ca="1">'calcGREEN(1)'!AF63</f>
        <v>74.295938332875565</v>
      </c>
      <c r="V51" s="58">
        <f ca="1">'calcBLUE(2)'!AF63</f>
        <v>76.339592252458843</v>
      </c>
      <c r="W51" s="59">
        <f t="shared" ca="1" si="12"/>
        <v>0.20615193006727428</v>
      </c>
      <c r="X51" s="162">
        <f t="shared" ca="1" si="13"/>
        <v>0.33915119951890471</v>
      </c>
      <c r="Y51" s="163">
        <f t="shared" ca="1" si="14"/>
        <v>0.32594157259654094</v>
      </c>
      <c r="Z51" s="166">
        <f t="shared" ca="1" si="0"/>
        <v>2.5017834065067016E-3</v>
      </c>
      <c r="AA51" s="58">
        <f ca="1">'calcRED(0)'!AL63</f>
        <v>85.009641647338867</v>
      </c>
      <c r="AB51" s="58">
        <f ca="1">'calcGREEN(1)'!AL63</f>
        <v>78.737267971038818</v>
      </c>
      <c r="AC51" s="58">
        <f ca="1">'calcBLUE(2)'!AL63</f>
        <v>83.528171811785015</v>
      </c>
      <c r="AD51" s="59">
        <f t="shared" ca="1" si="15"/>
        <v>0.54844930095057332</v>
      </c>
      <c r="AE51" s="166">
        <f t="shared" ca="1" si="16"/>
        <v>0.34378571894777815</v>
      </c>
      <c r="AF51" s="166">
        <f t="shared" ca="1" si="17"/>
        <v>0.31841974337101331</v>
      </c>
      <c r="AG51" s="166">
        <f t="shared" ca="1" si="1"/>
        <v>9.1545266927926233E-3</v>
      </c>
    </row>
    <row r="52" spans="1:33">
      <c r="A52" s="63">
        <f ca="1">'calcRED(0)'!I64</f>
        <v>6743.5429074952681</v>
      </c>
      <c r="B52" s="63">
        <f ca="1">'calcRED(0)'!J64</f>
        <v>6744.11083984375</v>
      </c>
      <c r="C52" s="63">
        <f ca="1">'calcGREEN(1)'!J64</f>
        <v>7985.6208089192705</v>
      </c>
      <c r="D52" s="63">
        <f ca="1">'calcBLUE(2)'!J64</f>
        <v>9401.6258893694194</v>
      </c>
      <c r="E52" s="1">
        <f t="shared" ca="1" si="2"/>
        <v>0.91723179408482136</v>
      </c>
      <c r="F52" s="158">
        <f t="shared" ca="1" si="3"/>
        <v>0.27947498723131042</v>
      </c>
      <c r="G52" s="158">
        <f t="shared" ca="1" si="4"/>
        <v>0.3309229825259673</v>
      </c>
      <c r="H52" s="158">
        <f t="shared" ca="1" si="5"/>
        <v>2.2249076872922452E-3</v>
      </c>
      <c r="J52" s="58">
        <f ca="1">AVERAGE('calcRED(0)'!AA64,'calcGREEN(1)'!AA64,'calcBLUE(2)'!AA64)</f>
        <v>81.896140341034283</v>
      </c>
      <c r="K52" s="166">
        <f t="shared" ca="1" si="6"/>
        <v>2.4216011312676055E-3</v>
      </c>
      <c r="L52" s="53">
        <f t="shared" ca="1" si="7"/>
        <v>1</v>
      </c>
      <c r="M52" s="58">
        <f ca="1">'calcRED(0)'!AB64</f>
        <v>81.741149266560868</v>
      </c>
      <c r="N52" s="58">
        <f ca="1">'calcGREEN(1)'!AB64</f>
        <v>78.626083056132003</v>
      </c>
      <c r="O52" s="58">
        <f ca="1">'calcBLUE(2)'!AB64</f>
        <v>80.593247686113628</v>
      </c>
      <c r="P52" s="59">
        <f t="shared" ca="1" si="8"/>
        <v>7.9747462699083765E-3</v>
      </c>
      <c r="Q52" s="166">
        <f t="shared" ca="1" si="9"/>
        <v>0.33923052138497334</v>
      </c>
      <c r="R52" s="166">
        <f t="shared" ca="1" si="10"/>
        <v>0.32630281552086227</v>
      </c>
      <c r="S52" s="166">
        <f t="shared" ca="1" si="11"/>
        <v>6.1973672789319069E-2</v>
      </c>
      <c r="T52" s="58">
        <f ca="1">'calcRED(0)'!AF64</f>
        <v>78.536516825358078</v>
      </c>
      <c r="U52" s="58">
        <f ca="1">'calcGREEN(1)'!AF64</f>
        <v>75.490195751190186</v>
      </c>
      <c r="V52" s="58">
        <f ca="1">'calcBLUE(2)'!AF64</f>
        <v>77.598461559840615</v>
      </c>
      <c r="W52" s="59">
        <f t="shared" ca="1" si="12"/>
        <v>0.20943071153428822</v>
      </c>
      <c r="X52" s="162">
        <f t="shared" ca="1" si="13"/>
        <v>0.33906727590461766</v>
      </c>
      <c r="Y52" s="163">
        <f t="shared" ca="1" si="14"/>
        <v>0.32591533296263797</v>
      </c>
      <c r="Z52" s="166">
        <f t="shared" ca="1" si="0"/>
        <v>2.4216011312676055E-3</v>
      </c>
      <c r="AA52" s="58">
        <f ca="1">'calcRED(0)'!AL64</f>
        <v>86.501064459482834</v>
      </c>
      <c r="AB52" s="58">
        <f ca="1">'calcGREEN(1)'!AL64</f>
        <v>80.455056031544999</v>
      </c>
      <c r="AC52" s="58">
        <f ca="1">'calcBLUE(2)'!AL64</f>
        <v>85.621244566781186</v>
      </c>
      <c r="AD52" s="59">
        <f t="shared" ca="1" si="15"/>
        <v>0.55807138360956665</v>
      </c>
      <c r="AE52" s="166">
        <f t="shared" ca="1" si="16"/>
        <v>0.3424735404919787</v>
      </c>
      <c r="AF52" s="166">
        <f t="shared" ca="1" si="17"/>
        <v>0.31853628694372804</v>
      </c>
      <c r="AG52" s="166">
        <f t="shared" ca="1" si="1"/>
        <v>8.5943164507766515E-3</v>
      </c>
    </row>
    <row r="53" spans="1:33">
      <c r="A53" s="63">
        <f ca="1">'calcRED(0)'!I65</f>
        <v>6843.0801663835564</v>
      </c>
      <c r="B53" s="63">
        <f ca="1">'calcRED(0)'!J65</f>
        <v>6843.0435180664062</v>
      </c>
      <c r="C53" s="63">
        <f ca="1">'calcGREEN(1)'!J65</f>
        <v>8103.6480102539062</v>
      </c>
      <c r="D53" s="63">
        <f ca="1">'calcBLUE(2)'!J65</f>
        <v>9501.5966796875</v>
      </c>
      <c r="E53" s="1">
        <f t="shared" ca="1" si="2"/>
        <v>0.92698504192073172</v>
      </c>
      <c r="F53" s="158">
        <f t="shared" ca="1" si="3"/>
        <v>0.27989867674355334</v>
      </c>
      <c r="G53" s="158">
        <f t="shared" ca="1" si="4"/>
        <v>0.33146075264278135</v>
      </c>
      <c r="H53" s="158">
        <f t="shared" ca="1" si="5"/>
        <v>2.8951380974478638E-3</v>
      </c>
      <c r="J53" s="58">
        <f ca="1">AVERAGE('calcRED(0)'!AA65,'calcGREEN(1)'!AA65,'calcBLUE(2)'!AA65)</f>
        <v>83.029014567862646</v>
      </c>
      <c r="K53" s="166">
        <f t="shared" ca="1" si="6"/>
        <v>2.3399937492346876E-3</v>
      </c>
      <c r="L53" s="53">
        <f t="shared" ca="1" si="7"/>
        <v>1</v>
      </c>
      <c r="M53" s="58">
        <f ca="1">'calcRED(0)'!AB65</f>
        <v>82.940255165100098</v>
      </c>
      <c r="N53" s="58">
        <f ca="1">'calcGREEN(1)'!AB65</f>
        <v>79.779570897420243</v>
      </c>
      <c r="O53" s="58">
        <f ca="1">'calcBLUE(2)'!AB65</f>
        <v>81.822145870753701</v>
      </c>
      <c r="P53" s="59">
        <f t="shared" ca="1" si="8"/>
        <v>8.0917322112292779E-3</v>
      </c>
      <c r="Q53" s="166">
        <f t="shared" ca="1" si="9"/>
        <v>0.33916572484224206</v>
      </c>
      <c r="R53" s="166">
        <f t="shared" ca="1" si="10"/>
        <v>0.32624080957026458</v>
      </c>
      <c r="S53" s="166">
        <f t="shared" ca="1" si="11"/>
        <v>6.1904553362493453E-2</v>
      </c>
      <c r="T53" s="58">
        <f ca="1">'calcRED(0)'!AF65</f>
        <v>79.737926165262863</v>
      </c>
      <c r="U53" s="58">
        <f ca="1">'calcGREEN(1)'!AF65</f>
        <v>76.669194221496582</v>
      </c>
      <c r="V53" s="58">
        <f ca="1">'calcBLUE(2)'!AF65</f>
        <v>78.81604943956647</v>
      </c>
      <c r="W53" s="59">
        <f t="shared" ca="1" si="12"/>
        <v>0.2126344697740343</v>
      </c>
      <c r="X53" s="162">
        <f t="shared" ca="1" si="13"/>
        <v>0.33898840077759496</v>
      </c>
      <c r="Y53" s="163">
        <f t="shared" ca="1" si="14"/>
        <v>0.32594235626577228</v>
      </c>
      <c r="Z53" s="166">
        <f t="shared" ca="1" si="0"/>
        <v>2.3399937492346876E-3</v>
      </c>
      <c r="AA53" s="58">
        <f ca="1">'calcRED(0)'!AL65</f>
        <v>88.227721532185868</v>
      </c>
      <c r="AB53" s="58">
        <f ca="1">'calcGREEN(1)'!AL65</f>
        <v>82.090062936147049</v>
      </c>
      <c r="AC53" s="58">
        <f ca="1">'calcBLUE(2)'!AL65</f>
        <v>88.051011357988628</v>
      </c>
      <c r="AD53" s="59">
        <f t="shared" ca="1" si="15"/>
        <v>0.56921110665926367</v>
      </c>
      <c r="AE53" s="166">
        <f t="shared" ca="1" si="16"/>
        <v>0.34147978764236508</v>
      </c>
      <c r="AF53" s="166">
        <f t="shared" ca="1" si="17"/>
        <v>0.31772437021121125</v>
      </c>
      <c r="AG53" s="166">
        <f t="shared" ca="1" si="1"/>
        <v>9.1735112210421417E-3</v>
      </c>
    </row>
    <row r="54" spans="1:33">
      <c r="A54" s="63">
        <f ca="1">'calcRED(0)'!I66</f>
        <v>6940.3562745845484</v>
      </c>
      <c r="B54" s="63">
        <f ca="1">'calcRED(0)'!J66</f>
        <v>6939.095621744792</v>
      </c>
      <c r="C54" s="63">
        <f ca="1">'calcGREEN(1)'!J66</f>
        <v>8217.8693237304687</v>
      </c>
      <c r="D54" s="63">
        <f ca="1">'calcBLUE(2)'!J66</f>
        <v>9597.0036272321431</v>
      </c>
      <c r="E54" s="1">
        <f t="shared" ca="1" si="2"/>
        <v>0.93629303680313591</v>
      </c>
      <c r="F54" s="158">
        <f t="shared" ca="1" si="3"/>
        <v>0.28032255116440286</v>
      </c>
      <c r="G54" s="158">
        <f t="shared" ca="1" si="4"/>
        <v>0.33198189209915685</v>
      </c>
      <c r="H54" s="158">
        <f t="shared" ca="1" si="5"/>
        <v>3.556519034630742E-3</v>
      </c>
      <c r="J54" s="58">
        <f ca="1">AVERAGE('calcRED(0)'!AA66,'calcGREEN(1)'!AA66,'calcBLUE(2)'!AA66)</f>
        <v>84.261853406344613</v>
      </c>
      <c r="K54" s="166">
        <f t="shared" ca="1" si="6"/>
        <v>2.4723725476443804E-3</v>
      </c>
      <c r="L54" s="53">
        <f t="shared" ca="1" si="7"/>
        <v>1</v>
      </c>
      <c r="M54" s="58">
        <f ca="1">'calcRED(0)'!AB66</f>
        <v>84.106774648030594</v>
      </c>
      <c r="N54" s="58">
        <f ca="1">'calcGREEN(1)'!AB66</f>
        <v>80.893957138061523</v>
      </c>
      <c r="O54" s="58">
        <f ca="1">'calcBLUE(2)'!AB66</f>
        <v>82.984010696411133</v>
      </c>
      <c r="P54" s="59">
        <f t="shared" ca="1" si="8"/>
        <v>8.2055389900517646E-3</v>
      </c>
      <c r="Q54" s="166">
        <f t="shared" ca="1" si="9"/>
        <v>0.33916108630741593</v>
      </c>
      <c r="R54" s="166">
        <f t="shared" ca="1" si="10"/>
        <v>0.32620537992884407</v>
      </c>
      <c r="S54" s="166">
        <f t="shared" ca="1" si="11"/>
        <v>6.1897385677534791E-2</v>
      </c>
      <c r="T54" s="58">
        <f ca="1">'calcRED(0)'!AF66</f>
        <v>80.931945482889816</v>
      </c>
      <c r="U54" s="58">
        <f ca="1">'calcGREEN(1)'!AF66</f>
        <v>77.774281183878585</v>
      </c>
      <c r="V54" s="58">
        <f ca="1">'calcBLUE(2)'!AF66</f>
        <v>79.950666427612305</v>
      </c>
      <c r="W54" s="59">
        <f t="shared" ca="1" si="12"/>
        <v>0.21581852128770618</v>
      </c>
      <c r="X54" s="162">
        <f t="shared" ca="1" si="13"/>
        <v>0.33911421720756241</v>
      </c>
      <c r="Y54" s="163">
        <f t="shared" ca="1" si="14"/>
        <v>0.32588323838239819</v>
      </c>
      <c r="Z54" s="166">
        <f t="shared" ca="1" si="0"/>
        <v>2.4723725476443804E-3</v>
      </c>
      <c r="AA54" s="58">
        <f ca="1">'calcRED(0)'!AL66</f>
        <v>90.082786560058594</v>
      </c>
      <c r="AB54" s="58">
        <f ca="1">'calcGREEN(1)'!AL66</f>
        <v>83.854661146799728</v>
      </c>
      <c r="AC54" s="58">
        <f ca="1">'calcBLUE(2)'!AL66</f>
        <v>90.275855745588032</v>
      </c>
      <c r="AD54" s="59">
        <f t="shared" ca="1" si="15"/>
        <v>0.58242487577798729</v>
      </c>
      <c r="AE54" s="166">
        <f t="shared" ca="1" si="16"/>
        <v>0.34094720206347168</v>
      </c>
      <c r="AF54" s="166">
        <f t="shared" ca="1" si="17"/>
        <v>0.31737486360860723</v>
      </c>
      <c r="AG54" s="166">
        <f t="shared" ca="1" si="1"/>
        <v>9.4553896430587311E-3</v>
      </c>
    </row>
    <row r="55" spans="1:33">
      <c r="A55" s="63">
        <f ca="1">'calcRED(0)'!I67</f>
        <v>7035.0881154839799</v>
      </c>
      <c r="B55" s="63">
        <f ca="1">'calcRED(0)'!J67</f>
        <v>7033.6555582682295</v>
      </c>
      <c r="C55" s="63">
        <f ca="1">'calcGREEN(1)'!J67</f>
        <v>8329.9138387044277</v>
      </c>
      <c r="D55" s="63">
        <f ca="1">'calcBLUE(2)'!J67</f>
        <v>9676.4126674107138</v>
      </c>
      <c r="E55" s="1">
        <f t="shared" ca="1" si="2"/>
        <v>0.94404026023519161</v>
      </c>
      <c r="F55" s="158">
        <f t="shared" ca="1" si="3"/>
        <v>0.28089698867128315</v>
      </c>
      <c r="G55" s="158">
        <f t="shared" ca="1" si="4"/>
        <v>0.33266452896357368</v>
      </c>
      <c r="H55" s="158">
        <f t="shared" ca="1" si="5"/>
        <v>4.4377472177512828E-3</v>
      </c>
      <c r="J55" s="58">
        <f ca="1">AVERAGE('calcRED(0)'!AA67,'calcGREEN(1)'!AA67,'calcBLUE(2)'!AA67)</f>
        <v>85.317193615151027</v>
      </c>
      <c r="K55" s="166">
        <f t="shared" ca="1" si="6"/>
        <v>2.6154523604216763E-3</v>
      </c>
      <c r="L55" s="53">
        <f t="shared" ca="1" si="7"/>
        <v>1</v>
      </c>
      <c r="M55" s="58">
        <f ca="1">'calcRED(0)'!AB67</f>
        <v>85.234194437662765</v>
      </c>
      <c r="N55" s="58">
        <f ca="1">'calcGREEN(1)'!AB67</f>
        <v>81.995308558146164</v>
      </c>
      <c r="O55" s="58">
        <f ca="1">'calcBLUE(2)'!AB67</f>
        <v>84.151462963649209</v>
      </c>
      <c r="P55" s="59">
        <f t="shared" ca="1" si="8"/>
        <v>8.3155311646500255E-3</v>
      </c>
      <c r="Q55" s="166">
        <f t="shared" ca="1" si="9"/>
        <v>0.33906383529216388</v>
      </c>
      <c r="R55" s="166">
        <f t="shared" ca="1" si="10"/>
        <v>0.32617946329066971</v>
      </c>
      <c r="S55" s="166">
        <f t="shared" ca="1" si="11"/>
        <v>6.17985345494809E-2</v>
      </c>
      <c r="T55" s="58">
        <f ca="1">'calcRED(0)'!AF67</f>
        <v>82.135261853535965</v>
      </c>
      <c r="U55" s="58">
        <f ca="1">'calcGREEN(1)'!AF67</f>
        <v>78.860056241353348</v>
      </c>
      <c r="V55" s="58">
        <f ca="1">'calcBLUE(2)'!AF67</f>
        <v>81.128608703613281</v>
      </c>
      <c r="W55" s="59">
        <f t="shared" ca="1" si="12"/>
        <v>0.21902736494276256</v>
      </c>
      <c r="X55" s="162">
        <f t="shared" ca="1" si="13"/>
        <v>0.33922819169329582</v>
      </c>
      <c r="Y55" s="163">
        <f t="shared" ca="1" si="14"/>
        <v>0.32570121129326179</v>
      </c>
      <c r="Z55" s="166">
        <f t="shared" ca="1" si="0"/>
        <v>2.6154523604216763E-3</v>
      </c>
      <c r="AA55" s="58">
        <f ca="1">'calcRED(0)'!AL67</f>
        <v>92.476414680480957</v>
      </c>
      <c r="AB55" s="58">
        <f ca="1">'calcGREEN(1)'!AL67</f>
        <v>86.165410995483398</v>
      </c>
      <c r="AC55" s="58">
        <f ca="1">'calcBLUE(2)'!AL67</f>
        <v>92.322892052786685</v>
      </c>
      <c r="AD55" s="59">
        <f t="shared" ca="1" si="15"/>
        <v>0.59662203019665139</v>
      </c>
      <c r="AE55" s="166">
        <f t="shared" ca="1" si="16"/>
        <v>0.34128581556900106</v>
      </c>
      <c r="AF55" s="166">
        <f t="shared" ca="1" si="17"/>
        <v>0.31799494678764484</v>
      </c>
      <c r="AG55" s="166">
        <f t="shared" ca="1" si="1"/>
        <v>8.8777644171366583E-3</v>
      </c>
    </row>
    <row r="56" spans="1:33">
      <c r="A56" s="63">
        <f ca="1">'calcRED(0)'!I68</f>
        <v>7131.719551587883</v>
      </c>
      <c r="B56" s="63">
        <f ca="1">'calcRED(0)'!J68</f>
        <v>7126.20166015625</v>
      </c>
      <c r="C56" s="63">
        <f ca="1">'calcGREEN(1)'!J68</f>
        <v>8439.7362874348964</v>
      </c>
      <c r="D56" s="63">
        <f ca="1">'calcBLUE(2)'!J68</f>
        <v>9742.7619280133931</v>
      </c>
      <c r="E56" s="1">
        <f t="shared" ca="1" si="2"/>
        <v>0.95051335883057497</v>
      </c>
      <c r="F56" s="158">
        <f t="shared" ca="1" si="3"/>
        <v>0.28157122630488457</v>
      </c>
      <c r="G56" s="158">
        <f t="shared" ca="1" si="4"/>
        <v>0.33347174406102514</v>
      </c>
      <c r="H56" s="158">
        <f t="shared" ca="1" si="5"/>
        <v>5.4815819163195716E-3</v>
      </c>
      <c r="J56" s="58">
        <f ca="1">AVERAGE('calcRED(0)'!AA68,'calcGREEN(1)'!AA68,'calcBLUE(2)'!AA68)</f>
        <v>86.522764093767933</v>
      </c>
      <c r="K56" s="166">
        <f t="shared" ca="1" si="6"/>
        <v>2.6496218996935579E-3</v>
      </c>
      <c r="L56" s="53">
        <f t="shared" ca="1" si="7"/>
        <v>1</v>
      </c>
      <c r="M56" s="58">
        <f ca="1">'calcRED(0)'!AB68</f>
        <v>86.361612637837723</v>
      </c>
      <c r="N56" s="58">
        <f ca="1">'calcGREEN(1)'!AB68</f>
        <v>83.077109654744461</v>
      </c>
      <c r="O56" s="58">
        <f ca="1">'calcBLUE(2)'!AB68</f>
        <v>85.263054711478091</v>
      </c>
      <c r="P56" s="59">
        <f t="shared" ca="1" si="8"/>
        <v>8.4255231841792906E-3</v>
      </c>
      <c r="Q56" s="166">
        <f t="shared" ca="1" si="9"/>
        <v>0.33906953321515698</v>
      </c>
      <c r="R56" s="166">
        <f t="shared" ca="1" si="10"/>
        <v>0.32617404806492617</v>
      </c>
      <c r="S56" s="166">
        <f t="shared" ca="1" si="11"/>
        <v>6.1803833097564834E-2</v>
      </c>
      <c r="T56" s="58">
        <f ca="1">'calcRED(0)'!AF68</f>
        <v>83.252270062764481</v>
      </c>
      <c r="U56" s="58">
        <f ca="1">'calcGREEN(1)'!AF68</f>
        <v>79.880265235900879</v>
      </c>
      <c r="V56" s="58">
        <f ca="1">'calcBLUE(2)'!AF68</f>
        <v>82.301441328866147</v>
      </c>
      <c r="W56" s="59">
        <f t="shared" ca="1" si="12"/>
        <v>0.22200605350070529</v>
      </c>
      <c r="X56" s="162">
        <f t="shared" ca="1" si="13"/>
        <v>0.33920434002952826</v>
      </c>
      <c r="Y56" s="163">
        <f t="shared" ca="1" si="14"/>
        <v>0.32546539127761637</v>
      </c>
      <c r="Z56" s="166">
        <f t="shared" ca="1" si="0"/>
        <v>2.6496218996935579E-3</v>
      </c>
      <c r="AA56" s="58">
        <f ca="1">'calcRED(0)'!AL68</f>
        <v>95.496315638224289</v>
      </c>
      <c r="AB56" s="58">
        <f ca="1">'calcGREEN(1)'!AL68</f>
        <v>88.920809110005692</v>
      </c>
      <c r="AC56" s="58">
        <f ca="1">'calcBLUE(2)'!AL68</f>
        <v>94.331747055053711</v>
      </c>
      <c r="AD56" s="59">
        <f t="shared" ca="1" si="15"/>
        <v>0.61610526218209216</v>
      </c>
      <c r="AE56" s="166">
        <f t="shared" ca="1" si="16"/>
        <v>0.34258906599491867</v>
      </c>
      <c r="AF56" s="166">
        <f t="shared" ca="1" si="17"/>
        <v>0.3189997094329341</v>
      </c>
      <c r="AG56" s="166">
        <f t="shared" ca="1" si="1"/>
        <v>8.1849496913940552E-3</v>
      </c>
    </row>
    <row r="57" spans="1:33">
      <c r="A57" s="63">
        <f ca="1">'calcRED(0)'!I69</f>
        <v>7235.6879573613769</v>
      </c>
      <c r="B57" s="63">
        <f ca="1">'calcRED(0)'!J69</f>
        <v>7217.3401285807295</v>
      </c>
      <c r="C57" s="63">
        <f ca="1">'calcGREEN(1)'!J69</f>
        <v>8548.5484619140625</v>
      </c>
      <c r="D57" s="63">
        <f ca="1">'calcBLUE(2)'!J69</f>
        <v>9793.7890450613831</v>
      </c>
      <c r="E57" s="1">
        <f t="shared" ca="1" si="2"/>
        <v>0.95549161415233008</v>
      </c>
      <c r="F57" s="158">
        <f t="shared" ca="1" si="3"/>
        <v>0.28237211092759079</v>
      </c>
      <c r="G57" s="158">
        <f t="shared" ca="1" si="4"/>
        <v>0.33445447097588354</v>
      </c>
      <c r="H57" s="158">
        <f t="shared" ca="1" si="5"/>
        <v>6.7443445846136945E-3</v>
      </c>
      <c r="J57" s="58">
        <f ca="1">AVERAGE('calcRED(0)'!AA69,'calcGREEN(1)'!AA69,'calcBLUE(2)'!AA69)</f>
        <v>87.588256550162498</v>
      </c>
      <c r="K57" s="166">
        <f t="shared" ca="1" si="6"/>
        <v>2.5190235445719578E-3</v>
      </c>
      <c r="L57" s="53">
        <f t="shared" ca="1" si="7"/>
        <v>1</v>
      </c>
      <c r="M57" s="58">
        <f ca="1">'calcRED(0)'!AB69</f>
        <v>87.449931144714355</v>
      </c>
      <c r="N57" s="58">
        <f ca="1">'calcGREEN(1)'!AB69</f>
        <v>84.132842063903809</v>
      </c>
      <c r="O57" s="58">
        <f ca="1">'calcBLUE(2)'!AB69</f>
        <v>86.380232810974121</v>
      </c>
      <c r="P57" s="59">
        <f t="shared" ca="1" si="8"/>
        <v>8.5317005994843282E-3</v>
      </c>
      <c r="Q57" s="166">
        <f t="shared" ca="1" si="9"/>
        <v>0.33900183012316321</v>
      </c>
      <c r="R57" s="166">
        <f t="shared" ca="1" si="10"/>
        <v>0.32614305191308679</v>
      </c>
      <c r="S57" s="166">
        <f t="shared" ca="1" si="11"/>
        <v>6.1734104575435642E-2</v>
      </c>
      <c r="T57" s="58">
        <f ca="1">'calcRED(0)'!AF69</f>
        <v>84.344244321187333</v>
      </c>
      <c r="U57" s="58">
        <f ca="1">'calcGREEN(1)'!AF69</f>
        <v>80.95268726348877</v>
      </c>
      <c r="V57" s="58">
        <f ca="1">'calcBLUE(2)'!AF69</f>
        <v>83.467531476702007</v>
      </c>
      <c r="W57" s="59">
        <f t="shared" ca="1" si="12"/>
        <v>0.22491798485649955</v>
      </c>
      <c r="X57" s="162">
        <f t="shared" ca="1" si="13"/>
        <v>0.33905262545630133</v>
      </c>
      <c r="Y57" s="163">
        <f t="shared" ca="1" si="14"/>
        <v>0.3254190179226491</v>
      </c>
      <c r="Z57" s="166">
        <f t="shared" ca="1" si="0"/>
        <v>2.5190235445719578E-3</v>
      </c>
      <c r="AA57" s="58">
        <f ca="1">'calcRED(0)'!AL69</f>
        <v>97.969472249348954</v>
      </c>
      <c r="AB57" s="58">
        <f ca="1">'calcGREEN(1)'!AL69</f>
        <v>91.469847679138184</v>
      </c>
      <c r="AC57" s="58">
        <f ca="1">'calcBLUE(2)'!AL69</f>
        <v>96.351753234863281</v>
      </c>
      <c r="AD57" s="59">
        <f t="shared" ca="1" si="15"/>
        <v>0.6320611112861223</v>
      </c>
      <c r="AE57" s="166">
        <f t="shared" ca="1" si="16"/>
        <v>0.34280102301639165</v>
      </c>
      <c r="AF57" s="166">
        <f t="shared" ca="1" si="17"/>
        <v>0.32005844922544696</v>
      </c>
      <c r="AG57" s="166">
        <f t="shared" ca="1" si="1"/>
        <v>7.2613215550512231E-3</v>
      </c>
    </row>
    <row r="58" spans="1:33">
      <c r="A58" s="63">
        <f ca="1">'calcRED(0)'!I70</f>
        <v>7322.535647624748</v>
      </c>
      <c r="B58" s="63">
        <f ca="1">'calcRED(0)'!J70</f>
        <v>7307.5727335611982</v>
      </c>
      <c r="C58" s="63">
        <f ca="1">'calcGREEN(1)'!J70</f>
        <v>8655.0602620442714</v>
      </c>
      <c r="D58" s="63">
        <f ca="1">'calcBLUE(2)'!J70</f>
        <v>9842.81640625</v>
      </c>
      <c r="E58" s="1">
        <f t="shared" ca="1" si="2"/>
        <v>0.96027477134146344</v>
      </c>
      <c r="F58" s="158">
        <f t="shared" ca="1" si="3"/>
        <v>0.28317944089110758</v>
      </c>
      <c r="G58" s="158">
        <f t="shared" ca="1" si="4"/>
        <v>0.33539661050901726</v>
      </c>
      <c r="H58" s="158">
        <f t="shared" ca="1" si="5"/>
        <v>7.9793441781201967E-3</v>
      </c>
      <c r="J58" s="58">
        <f ca="1">AVERAGE('calcRED(0)'!AA70,'calcGREEN(1)'!AA70,'calcBLUE(2)'!AA70)</f>
        <v>88.702961047817553</v>
      </c>
      <c r="K58" s="166">
        <f t="shared" ca="1" si="6"/>
        <v>2.5740519238677305E-3</v>
      </c>
      <c r="L58" s="53">
        <f t="shared" ca="1" si="7"/>
        <v>1</v>
      </c>
      <c r="M58" s="58">
        <f ca="1">'calcRED(0)'!AB70</f>
        <v>88.525215148925781</v>
      </c>
      <c r="N58" s="58">
        <f ca="1">'calcGREEN(1)'!AB70</f>
        <v>85.18857606252034</v>
      </c>
      <c r="O58" s="58">
        <f ca="1">'calcBLUE(2)'!AB70</f>
        <v>87.502997670854839</v>
      </c>
      <c r="P58" s="59">
        <f t="shared" ca="1" si="8"/>
        <v>8.6366063559927594E-3</v>
      </c>
      <c r="Q58" s="166">
        <f t="shared" ca="1" si="9"/>
        <v>0.33889557990399105</v>
      </c>
      <c r="R58" s="166">
        <f t="shared" ca="1" si="10"/>
        <v>0.32612213183933064</v>
      </c>
      <c r="S58" s="166">
        <f t="shared" ca="1" si="11"/>
        <v>6.1626643710845593E-2</v>
      </c>
      <c r="T58" s="58">
        <f ca="1">'calcRED(0)'!AF70</f>
        <v>85.464350700378418</v>
      </c>
      <c r="U58" s="58">
        <f ca="1">'calcGREEN(1)'!AF70</f>
        <v>81.974803606669113</v>
      </c>
      <c r="V58" s="58">
        <f ca="1">'calcBLUE(2)'!AF70</f>
        <v>84.656304359436035</v>
      </c>
      <c r="W58" s="59">
        <f t="shared" ca="1" si="12"/>
        <v>0.2279049352010091</v>
      </c>
      <c r="X58" s="162">
        <f t="shared" ca="1" si="13"/>
        <v>0.33901582818056936</v>
      </c>
      <c r="Y58" s="163">
        <f t="shared" ca="1" si="14"/>
        <v>0.32517366254947044</v>
      </c>
      <c r="Z58" s="166">
        <f t="shared" ca="1" si="0"/>
        <v>2.5740519238677305E-3</v>
      </c>
      <c r="AA58" s="58">
        <f ca="1">'calcRED(0)'!AL70</f>
        <v>100.01571973164876</v>
      </c>
      <c r="AB58" s="58">
        <f ca="1">'calcGREEN(1)'!AL70</f>
        <v>93.902895927429199</v>
      </c>
      <c r="AC58" s="58">
        <f ca="1">'calcBLUE(2)'!AL70</f>
        <v>99.269755227225161</v>
      </c>
      <c r="AD58" s="59">
        <f t="shared" ca="1" si="15"/>
        <v>0.64526270794612106</v>
      </c>
      <c r="AE58" s="166">
        <f t="shared" ca="1" si="16"/>
        <v>0.34113126461770316</v>
      </c>
      <c r="AF58" s="166">
        <f t="shared" ca="1" si="17"/>
        <v>0.32028178895214177</v>
      </c>
      <c r="AG58" s="166">
        <f t="shared" ca="1" si="1"/>
        <v>6.5930249689624843E-3</v>
      </c>
    </row>
    <row r="59" spans="1:33">
      <c r="A59" s="63">
        <f ca="1">'calcRED(0)'!I71</f>
        <v>7408.7825565577095</v>
      </c>
      <c r="B59" s="63">
        <f ca="1">'calcRED(0)'!J71</f>
        <v>7397.186279296875</v>
      </c>
      <c r="C59" s="63">
        <f ca="1">'calcGREEN(1)'!J71</f>
        <v>8757.8704630533848</v>
      </c>
      <c r="D59" s="63">
        <f ca="1">'calcBLUE(2)'!J71</f>
        <v>9887.9448765345987</v>
      </c>
      <c r="E59" s="1">
        <f t="shared" ca="1" si="2"/>
        <v>0.96467754893020474</v>
      </c>
      <c r="F59" s="158">
        <f t="shared" ca="1" si="3"/>
        <v>0.28403739275325579</v>
      </c>
      <c r="G59" s="158">
        <f t="shared" ca="1" si="4"/>
        <v>0.33628498708469495</v>
      </c>
      <c r="H59" s="158">
        <f t="shared" ca="1" si="5"/>
        <v>9.2026971319011195E-3</v>
      </c>
      <c r="J59" s="58">
        <f ca="1">AVERAGE('calcRED(0)'!AA71,'calcGREEN(1)'!AA71,'calcBLUE(2)'!AA71)</f>
        <v>89.827784142581621</v>
      </c>
      <c r="K59" s="166">
        <f t="shared" ca="1" si="6"/>
        <v>2.39090675924299E-3</v>
      </c>
      <c r="L59" s="53">
        <f t="shared" ca="1" si="7"/>
        <v>1</v>
      </c>
      <c r="M59" s="58">
        <f ca="1">'calcRED(0)'!AB71</f>
        <v>89.620051066080734</v>
      </c>
      <c r="N59" s="58">
        <f ca="1">'calcGREEN(1)'!AB71</f>
        <v>86.224759737650558</v>
      </c>
      <c r="O59" s="58">
        <f ca="1">'calcBLUE(2)'!AB71</f>
        <v>88.564317158290322</v>
      </c>
      <c r="P59" s="59">
        <f t="shared" ca="1" si="8"/>
        <v>8.7434196162029989E-3</v>
      </c>
      <c r="Q59" s="166">
        <f t="shared" ca="1" si="9"/>
        <v>0.33894461873098913</v>
      </c>
      <c r="R59" s="166">
        <f t="shared" ca="1" si="10"/>
        <v>0.32610356685581388</v>
      </c>
      <c r="S59" s="166">
        <f t="shared" ca="1" si="11"/>
        <v>6.1674257731100052E-2</v>
      </c>
      <c r="T59" s="58">
        <f ca="1">'calcRED(0)'!AF71</f>
        <v>86.511025428771973</v>
      </c>
      <c r="U59" s="58">
        <f ca="1">'calcGREEN(1)'!AF71</f>
        <v>83.025529543558761</v>
      </c>
      <c r="V59" s="58">
        <f ca="1">'calcBLUE(2)'!AF71</f>
        <v>85.806044033595498</v>
      </c>
      <c r="W59" s="59">
        <f t="shared" ca="1" si="12"/>
        <v>0.23069606781005858</v>
      </c>
      <c r="X59" s="162">
        <f t="shared" ca="1" si="13"/>
        <v>0.33880373179237572</v>
      </c>
      <c r="Y59" s="163">
        <f t="shared" ca="1" si="14"/>
        <v>0.32515345996627776</v>
      </c>
      <c r="Z59" s="166">
        <f t="shared" ca="1" si="0"/>
        <v>2.39090675924299E-3</v>
      </c>
      <c r="AA59" s="58">
        <f ca="1">'calcRED(0)'!AL71</f>
        <v>102.29079627990723</v>
      </c>
      <c r="AB59" s="58">
        <f ca="1">'calcGREEN(1)'!AL71</f>
        <v>95.994967778523758</v>
      </c>
      <c r="AC59" s="58">
        <f ca="1">'calcBLUE(2)'!AL71</f>
        <v>102.25313649858747</v>
      </c>
      <c r="AD59" s="59">
        <f t="shared" ca="1" si="15"/>
        <v>0.65994062116069174</v>
      </c>
      <c r="AE59" s="166">
        <f t="shared" ca="1" si="16"/>
        <v>0.34035792401689624</v>
      </c>
      <c r="AF59" s="166">
        <f t="shared" ca="1" si="17"/>
        <v>0.31940945947631671</v>
      </c>
      <c r="AG59" s="166">
        <f t="shared" ca="1" si="1"/>
        <v>7.3861255308180548E-3</v>
      </c>
    </row>
    <row r="60" spans="1:33">
      <c r="A60" s="63">
        <f ca="1">'calcRED(0)'!I72</f>
        <v>7496.87883328723</v>
      </c>
      <c r="B60" s="63">
        <f ca="1">'calcRED(0)'!J72</f>
        <v>7484.5971069335937</v>
      </c>
      <c r="C60" s="63">
        <f ca="1">'calcGREEN(1)'!J72</f>
        <v>8857.2267456054687</v>
      </c>
      <c r="D60" s="63">
        <f ca="1">'calcBLUE(2)'!J72</f>
        <v>9927.4203404017862</v>
      </c>
      <c r="E60" s="1">
        <f t="shared" ca="1" si="2"/>
        <v>0.96852881369773525</v>
      </c>
      <c r="F60" s="158">
        <f t="shared" ca="1" si="3"/>
        <v>0.28491863153584285</v>
      </c>
      <c r="G60" s="158">
        <f t="shared" ca="1" si="4"/>
        <v>0.33717097760983966</v>
      </c>
      <c r="H60" s="158">
        <f t="shared" ca="1" si="5"/>
        <v>1.044111536431987E-2</v>
      </c>
      <c r="J60" s="58">
        <f ca="1">AVERAGE('calcRED(0)'!AA72,'calcGREEN(1)'!AA72,'calcBLUE(2)'!AA72)</f>
        <v>90.886905186662759</v>
      </c>
      <c r="K60" s="166">
        <f t="shared" ca="1" si="6"/>
        <v>2.2269453830572527E-3</v>
      </c>
      <c r="L60" s="53">
        <f t="shared" ca="1" si="7"/>
        <v>1</v>
      </c>
      <c r="M60" s="58">
        <f ca="1">'calcRED(0)'!AB72</f>
        <v>90.675784428914383</v>
      </c>
      <c r="N60" s="58">
        <f ca="1">'calcGREEN(1)'!AB72</f>
        <v>87.241391181945801</v>
      </c>
      <c r="O60" s="58">
        <f ca="1">'calcBLUE(2)'!AB72</f>
        <v>89.636808259146548</v>
      </c>
      <c r="P60" s="59">
        <f t="shared" ca="1" si="8"/>
        <v>8.8464179930648184E-3</v>
      </c>
      <c r="Q60" s="166">
        <f t="shared" ca="1" si="9"/>
        <v>0.33890650072685874</v>
      </c>
      <c r="R60" s="166">
        <f t="shared" ca="1" si="10"/>
        <v>0.32607023793872092</v>
      </c>
      <c r="S60" s="166">
        <f t="shared" ca="1" si="11"/>
        <v>6.1633906322359468E-2</v>
      </c>
      <c r="T60" s="58">
        <f ca="1">'calcRED(0)'!AF72</f>
        <v>87.530279795328781</v>
      </c>
      <c r="U60" s="58">
        <f ca="1">'calcGREEN(1)'!AF72</f>
        <v>84.069104830423996</v>
      </c>
      <c r="V60" s="58">
        <f ca="1">'calcBLUE(2)'!AF72</f>
        <v>86.837254524230957</v>
      </c>
      <c r="W60" s="59">
        <f t="shared" ca="1" si="12"/>
        <v>0.23341407945421008</v>
      </c>
      <c r="X60" s="162">
        <f t="shared" ca="1" si="13"/>
        <v>0.33869144902681758</v>
      </c>
      <c r="Y60" s="163">
        <f t="shared" ca="1" si="14"/>
        <v>0.32529870805832012</v>
      </c>
      <c r="Z60" s="166">
        <f t="shared" ca="1" si="0"/>
        <v>2.2269453830572527E-3</v>
      </c>
      <c r="AA60" s="58">
        <f ca="1">'calcRED(0)'!AL72</f>
        <v>105.28763580322266</v>
      </c>
      <c r="AB60" s="58">
        <f ca="1">'calcGREEN(1)'!AL72</f>
        <v>97.94720045725505</v>
      </c>
      <c r="AC60" s="58">
        <f ca="1">'calcBLUE(2)'!AL72</f>
        <v>106.41250256129673</v>
      </c>
      <c r="AD60" s="59">
        <f t="shared" ca="1" si="15"/>
        <v>0.68653227458901123</v>
      </c>
      <c r="AE60" s="166">
        <f t="shared" ca="1" si="16"/>
        <v>0.34002435223195537</v>
      </c>
      <c r="AF60" s="166">
        <f t="shared" ca="1" si="17"/>
        <v>0.31631856043055195</v>
      </c>
      <c r="AG60" s="166">
        <f t="shared" ca="1" si="1"/>
        <v>1.0471904475086094E-2</v>
      </c>
    </row>
    <row r="61" spans="1:33">
      <c r="A61" s="63">
        <f ca="1">'calcRED(0)'!I73</f>
        <v>7585.6688381604572</v>
      </c>
      <c r="B61" s="63">
        <f ca="1">'calcRED(0)'!J73</f>
        <v>7571.656005859375</v>
      </c>
      <c r="C61" s="63">
        <f ca="1">'calcGREEN(1)'!J73</f>
        <v>8955.5534261067714</v>
      </c>
      <c r="D61" s="63">
        <f ca="1">'calcBLUE(2)'!J73</f>
        <v>9958.9079938616069</v>
      </c>
      <c r="E61" s="1">
        <f t="shared" ca="1" si="2"/>
        <v>0.97160077988893723</v>
      </c>
      <c r="F61" s="158">
        <f t="shared" ca="1" si="3"/>
        <v>0.28587262844632438</v>
      </c>
      <c r="G61" s="158">
        <f t="shared" ca="1" si="4"/>
        <v>0.33812254480808973</v>
      </c>
      <c r="H61" s="158">
        <f t="shared" ca="1" si="5"/>
        <v>1.177851975475855E-2</v>
      </c>
      <c r="J61" s="58">
        <f ca="1">AVERAGE('calcRED(0)'!AA73,'calcGREEN(1)'!AA73,'calcBLUE(2)'!AA73)</f>
        <v>91.903199877757672</v>
      </c>
      <c r="K61" s="166">
        <f t="shared" ca="1" si="6"/>
        <v>2.0717946353368912E-3</v>
      </c>
      <c r="L61" s="53">
        <f t="shared" ca="1" si="7"/>
        <v>1</v>
      </c>
      <c r="M61" s="58">
        <f ca="1">'calcRED(0)'!AB73</f>
        <v>91.744551022847489</v>
      </c>
      <c r="N61" s="58">
        <f ca="1">'calcGREEN(1)'!AB73</f>
        <v>88.258023262023926</v>
      </c>
      <c r="O61" s="58">
        <f ca="1">'calcBLUE(2)'!AB73</f>
        <v>90.731643404279438</v>
      </c>
      <c r="P61" s="59">
        <f t="shared" ca="1" si="8"/>
        <v>8.9506879046680476E-3</v>
      </c>
      <c r="Q61" s="166">
        <f t="shared" ca="1" si="9"/>
        <v>0.33887312732735508</v>
      </c>
      <c r="R61" s="166">
        <f t="shared" ca="1" si="10"/>
        <v>0.32599508113658254</v>
      </c>
      <c r="S61" s="166">
        <f t="shared" ca="1" si="11"/>
        <v>6.1595429210293345E-2</v>
      </c>
      <c r="T61" s="58">
        <f ca="1">'calcRED(0)'!AF73</f>
        <v>88.537136395772293</v>
      </c>
      <c r="U61" s="58">
        <f ca="1">'calcGREEN(1)'!AF73</f>
        <v>85.091458956400558</v>
      </c>
      <c r="V61" s="58">
        <f ca="1">'calcBLUE(2)'!AF73</f>
        <v>87.882769857134136</v>
      </c>
      <c r="W61" s="59">
        <f t="shared" ca="1" si="12"/>
        <v>0.23609903038872612</v>
      </c>
      <c r="X61" s="162">
        <f t="shared" ca="1" si="13"/>
        <v>0.33855942102137493</v>
      </c>
      <c r="Y61" s="163">
        <f t="shared" ca="1" si="14"/>
        <v>0.32538340690583578</v>
      </c>
      <c r="Z61" s="166">
        <f t="shared" ca="1" si="0"/>
        <v>2.0717946353368912E-3</v>
      </c>
      <c r="AA61" s="58">
        <f ca="1">'calcRED(0)'!AL73</f>
        <v>108.54917526245117</v>
      </c>
      <c r="AB61" s="58">
        <f ca="1">'calcGREEN(1)'!AL73</f>
        <v>100.23321628570557</v>
      </c>
      <c r="AC61" s="58">
        <f ca="1">'calcBLUE(2)'!AL73</f>
        <v>109.44268063136509</v>
      </c>
      <c r="AD61" s="59">
        <f t="shared" ca="1" si="15"/>
        <v>0.70608181052493613</v>
      </c>
      <c r="AE61" s="166">
        <f t="shared" ca="1" si="16"/>
        <v>0.34110818019145522</v>
      </c>
      <c r="AF61" s="166">
        <f t="shared" ca="1" si="17"/>
        <v>0.31497586157875246</v>
      </c>
      <c r="AG61" s="166">
        <f t="shared" ca="1" si="1"/>
        <v>1.1859190697363473E-2</v>
      </c>
    </row>
    <row r="62" spans="1:33">
      <c r="A62" s="63">
        <f ca="1">'calcRED(0)'!I74</f>
        <v>7670.7129989585173</v>
      </c>
      <c r="B62" s="63">
        <f ca="1">'calcRED(0)'!J74</f>
        <v>7657.763509114583</v>
      </c>
      <c r="C62" s="63">
        <f ca="1">'calcGREEN(1)'!J74</f>
        <v>9053.2151489257812</v>
      </c>
      <c r="D62" s="63">
        <f ca="1">'calcBLUE(2)'!J74</f>
        <v>9986.7815987723206</v>
      </c>
      <c r="E62" s="1">
        <f t="shared" ca="1" si="2"/>
        <v>0.97432015597778743</v>
      </c>
      <c r="F62" s="158">
        <f t="shared" ca="1" si="3"/>
        <v>0.28683168308699192</v>
      </c>
      <c r="G62" s="158">
        <f t="shared" ca="1" si="4"/>
        <v>0.33910017401611808</v>
      </c>
      <c r="H62" s="158">
        <f t="shared" ca="1" si="5"/>
        <v>1.3141385369363429E-2</v>
      </c>
      <c r="J62" s="58">
        <f ca="1">AVERAGE('calcRED(0)'!AA74,'calcGREEN(1)'!AA74,'calcBLUE(2)'!AA74)</f>
        <v>92.921689242905543</v>
      </c>
      <c r="K62" s="166">
        <f t="shared" ca="1" si="6"/>
        <v>1.9594511678902239E-3</v>
      </c>
      <c r="L62" s="53">
        <f t="shared" ca="1" si="7"/>
        <v>1</v>
      </c>
      <c r="M62" s="58">
        <f ca="1">'calcRED(0)'!AB74</f>
        <v>92.761183420817062</v>
      </c>
      <c r="N62" s="58">
        <f ca="1">'calcGREEN(1)'!AB74</f>
        <v>89.274656295776367</v>
      </c>
      <c r="O62" s="58">
        <f ca="1">'calcBLUE(2)'!AB74</f>
        <v>91.765032359531943</v>
      </c>
      <c r="P62" s="59">
        <f t="shared" ca="1" si="8"/>
        <v>9.0498715532504447E-3</v>
      </c>
      <c r="Q62" s="166">
        <f t="shared" ca="1" si="9"/>
        <v>0.33879067921677941</v>
      </c>
      <c r="R62" s="166">
        <f t="shared" ca="1" si="10"/>
        <v>0.32605687344544015</v>
      </c>
      <c r="S62" s="166">
        <f t="shared" ca="1" si="11"/>
        <v>6.1517435987682723E-2</v>
      </c>
      <c r="T62" s="58">
        <f ca="1">'calcRED(0)'!AF74</f>
        <v>89.568789164225265</v>
      </c>
      <c r="U62" s="58">
        <f ca="1">'calcGREEN(1)'!AF74</f>
        <v>86.131217638651535</v>
      </c>
      <c r="V62" s="58">
        <f ca="1">'calcBLUE(2)'!AF74</f>
        <v>88.917658942086362</v>
      </c>
      <c r="W62" s="59">
        <f t="shared" ca="1" si="12"/>
        <v>0.23885010443793403</v>
      </c>
      <c r="X62" s="162">
        <f t="shared" ca="1" si="13"/>
        <v>0.33848378532123813</v>
      </c>
      <c r="Y62" s="163">
        <f t="shared" ca="1" si="14"/>
        <v>0.32549307468256583</v>
      </c>
      <c r="Z62" s="166">
        <f t="shared" ca="1" si="0"/>
        <v>1.9594511678902239E-3</v>
      </c>
      <c r="AA62" s="58">
        <f ca="1">'calcRED(0)'!AL74</f>
        <v>111.15044434865315</v>
      </c>
      <c r="AB62" s="58">
        <f ca="1">'calcGREEN(1)'!AL74</f>
        <v>103.01541773478191</v>
      </c>
      <c r="AC62" s="58">
        <f ca="1">'calcBLUE(2)'!AL74</f>
        <v>111.33234868730817</v>
      </c>
      <c r="AD62" s="59">
        <f t="shared" ca="1" si="15"/>
        <v>0.71827321733747207</v>
      </c>
      <c r="AE62" s="166">
        <f t="shared" ca="1" si="16"/>
        <v>0.34147789656189315</v>
      </c>
      <c r="AF62" s="166">
        <f t="shared" ca="1" si="17"/>
        <v>0.31648535790981142</v>
      </c>
      <c r="AG62" s="166">
        <f t="shared" ca="1" si="1"/>
        <v>1.039946230907045E-2</v>
      </c>
    </row>
    <row r="63" spans="1:33">
      <c r="A63" s="63">
        <f ca="1">'calcRED(0)'!I75</f>
        <v>7756.8670175293291</v>
      </c>
      <c r="B63" s="63">
        <f ca="1">'calcRED(0)'!J75</f>
        <v>7743.7015584309893</v>
      </c>
      <c r="C63" s="63">
        <f ca="1">'calcGREEN(1)'!J75</f>
        <v>9149.6193644205723</v>
      </c>
      <c r="D63" s="63">
        <f ca="1">'calcBLUE(2)'!J75</f>
        <v>10013.292253766742</v>
      </c>
      <c r="E63" s="1">
        <f t="shared" ca="1" si="2"/>
        <v>0.97690656134309672</v>
      </c>
      <c r="F63" s="158">
        <f t="shared" ca="1" si="3"/>
        <v>0.2877991929939448</v>
      </c>
      <c r="G63" s="158">
        <f t="shared" ca="1" si="4"/>
        <v>0.34005094971861938</v>
      </c>
      <c r="H63" s="158">
        <f t="shared" ca="1" si="5"/>
        <v>1.4490224412029594E-2</v>
      </c>
      <c r="J63" s="58">
        <f ca="1">AVERAGE('calcRED(0)'!AA75,'calcGREEN(1)'!AA75,'calcBLUE(2)'!AA75)</f>
        <v>93.952427892319463</v>
      </c>
      <c r="K63" s="166">
        <f t="shared" ca="1" si="6"/>
        <v>1.9625820539923193E-3</v>
      </c>
      <c r="L63" s="53">
        <f t="shared" ca="1" si="7"/>
        <v>1</v>
      </c>
      <c r="M63" s="58">
        <f ca="1">'calcRED(0)'!AB75</f>
        <v>93.784332593282059</v>
      </c>
      <c r="N63" s="58">
        <f ca="1">'calcGREEN(1)'!AB75</f>
        <v>90.25870418548584</v>
      </c>
      <c r="O63" s="58">
        <f ca="1">'calcBLUE(2)'!AB75</f>
        <v>92.820765904017861</v>
      </c>
      <c r="P63" s="59">
        <f t="shared" ca="1" si="8"/>
        <v>9.1496909847104454E-3</v>
      </c>
      <c r="Q63" s="166">
        <f t="shared" ca="1" si="9"/>
        <v>0.33873815097719595</v>
      </c>
      <c r="R63" s="166">
        <f t="shared" ca="1" si="10"/>
        <v>0.32600398936548219</v>
      </c>
      <c r="S63" s="166">
        <f t="shared" ca="1" si="11"/>
        <v>6.1461380540357297E-2</v>
      </c>
      <c r="T63" s="58">
        <f ca="1">'calcRED(0)'!AF75</f>
        <v>90.65265814463298</v>
      </c>
      <c r="U63" s="58">
        <f ca="1">'calcGREEN(1)'!AF75</f>
        <v>87.185044288635254</v>
      </c>
      <c r="V63" s="58">
        <f ca="1">'calcBLUE(2)'!AF75</f>
        <v>89.957656315394814</v>
      </c>
      <c r="W63" s="59">
        <f t="shared" ca="1" si="12"/>
        <v>0.24174042171902127</v>
      </c>
      <c r="X63" s="162">
        <f t="shared" ca="1" si="13"/>
        <v>0.33851467242833821</v>
      </c>
      <c r="Y63" s="163">
        <f t="shared" ca="1" si="14"/>
        <v>0.32556592726635719</v>
      </c>
      <c r="Z63" s="166">
        <f t="shared" ca="1" si="0"/>
        <v>1.9625820539923193E-3</v>
      </c>
      <c r="AA63" s="58">
        <f ca="1">'calcRED(0)'!AL75</f>
        <v>113.17698129018147</v>
      </c>
      <c r="AB63" s="58">
        <f ca="1">'calcGREEN(1)'!AL75</f>
        <v>104.73744328816731</v>
      </c>
      <c r="AC63" s="58">
        <f ca="1">'calcBLUE(2)'!AL75</f>
        <v>113.7966662815639</v>
      </c>
      <c r="AD63" s="59">
        <f t="shared" ca="1" si="15"/>
        <v>0.73417204052621876</v>
      </c>
      <c r="AE63" s="166">
        <f t="shared" ca="1" si="16"/>
        <v>0.34119142955632453</v>
      </c>
      <c r="AF63" s="166">
        <f t="shared" ca="1" si="17"/>
        <v>0.31574899415226287</v>
      </c>
      <c r="AG63" s="166">
        <f t="shared" ca="1" si="1"/>
        <v>1.1097212067630842E-2</v>
      </c>
    </row>
    <row r="64" spans="1:33">
      <c r="A64" s="63">
        <f ca="1">'calcRED(0)'!I76</f>
        <v>7842.7435787133454</v>
      </c>
      <c r="B64" s="63">
        <f ca="1">'calcRED(0)'!J76</f>
        <v>7828.8966064453125</v>
      </c>
      <c r="C64" s="63">
        <f ca="1">'calcGREEN(1)'!J76</f>
        <v>9240.2952067057286</v>
      </c>
      <c r="D64" s="63">
        <f ca="1">'calcBLUE(2)'!J76</f>
        <v>10039.495657784599</v>
      </c>
      <c r="E64" s="1">
        <f t="shared" ca="1" si="2"/>
        <v>0.97946299100337553</v>
      </c>
      <c r="F64" s="158">
        <f t="shared" ca="1" si="3"/>
        <v>0.28879659389039036</v>
      </c>
      <c r="G64" s="158">
        <f t="shared" ca="1" si="4"/>
        <v>0.34086103270815443</v>
      </c>
      <c r="H64" s="158">
        <f t="shared" ca="1" si="5"/>
        <v>1.5752612913905766E-2</v>
      </c>
      <c r="J64" s="58">
        <f ca="1">AVERAGE('calcRED(0)'!AA76,'calcGREEN(1)'!AA76,'calcBLUE(2)'!AA76)</f>
        <v>95.013649542068677</v>
      </c>
      <c r="K64" s="166">
        <f t="shared" ca="1" si="6"/>
        <v>1.7559391567355781E-3</v>
      </c>
      <c r="L64" s="53">
        <f t="shared" ca="1" si="7"/>
        <v>1</v>
      </c>
      <c r="M64" s="58">
        <f ca="1">'calcRED(0)'!AB76</f>
        <v>94.807481447855636</v>
      </c>
      <c r="N64" s="58">
        <f ca="1">'calcGREEN(1)'!AB76</f>
        <v>91.249268213907882</v>
      </c>
      <c r="O64" s="58">
        <f ca="1">'calcBLUE(2)'!AB76</f>
        <v>93.865329197474892</v>
      </c>
      <c r="P64" s="59">
        <f t="shared" ca="1" si="8"/>
        <v>9.2495103851566469E-3</v>
      </c>
      <c r="Q64" s="166">
        <f t="shared" ca="1" si="9"/>
        <v>0.33869240266513784</v>
      </c>
      <c r="R64" s="166">
        <f t="shared" ca="1" si="10"/>
        <v>0.32598096079371247</v>
      </c>
      <c r="S64" s="166">
        <f t="shared" ca="1" si="11"/>
        <v>6.1414162043261736E-2</v>
      </c>
      <c r="T64" s="58">
        <f ca="1">'calcRED(0)'!AF76</f>
        <v>91.624942779541016</v>
      </c>
      <c r="U64" s="58">
        <f ca="1">'calcGREEN(1)'!AF76</f>
        <v>88.213359832763672</v>
      </c>
      <c r="V64" s="58">
        <f ca="1">'calcBLUE(2)'!AF76</f>
        <v>90.953511646815713</v>
      </c>
      <c r="W64" s="59">
        <f t="shared" ca="1" si="12"/>
        <v>0.24433318074544272</v>
      </c>
      <c r="X64" s="162">
        <f t="shared" ca="1" si="13"/>
        <v>0.33835935192584954</v>
      </c>
      <c r="Y64" s="163">
        <f t="shared" ca="1" si="14"/>
        <v>0.32576080659643719</v>
      </c>
      <c r="Z64" s="166">
        <f t="shared" ca="1" si="0"/>
        <v>1.7559391567355781E-3</v>
      </c>
      <c r="AA64" s="58">
        <f ca="1">'calcRED(0)'!AL76</f>
        <v>115.07225449879964</v>
      </c>
      <c r="AB64" s="58">
        <f ca="1">'calcGREEN(1)'!AL76</f>
        <v>106.44488175710042</v>
      </c>
      <c r="AC64" s="58">
        <f ca="1">'calcBLUE(2)'!AL76</f>
        <v>116.19450405665806</v>
      </c>
      <c r="AD64" s="59">
        <f t="shared" ca="1" si="15"/>
        <v>0.7496419616558585</v>
      </c>
      <c r="AE64" s="166">
        <f t="shared" ca="1" si="16"/>
        <v>0.34074115536052657</v>
      </c>
      <c r="AF64" s="166">
        <f t="shared" ca="1" si="17"/>
        <v>0.31519458926137039</v>
      </c>
      <c r="AG64" s="166">
        <f t="shared" ca="1" si="1"/>
        <v>1.1614615034920501E-2</v>
      </c>
    </row>
    <row r="65" spans="1:39">
      <c r="A65" s="63">
        <f ca="1">'calcRED(0)'!I77</f>
        <v>7925.1055197197165</v>
      </c>
      <c r="B65" s="63">
        <f ca="1">'calcRED(0)'!J77</f>
        <v>7913.0880737304687</v>
      </c>
      <c r="C65" s="63">
        <f ca="1">'calcGREEN(1)'!J77</f>
        <v>9326.291748046875</v>
      </c>
      <c r="D65" s="63">
        <f ca="1">'calcBLUE(2)'!J77</f>
        <v>10065.916922433036</v>
      </c>
      <c r="E65" s="1">
        <f t="shared" ca="1" si="2"/>
        <v>0.9820406753593206</v>
      </c>
      <c r="F65" s="158">
        <f t="shared" ca="1" si="3"/>
        <v>0.28980047892752908</v>
      </c>
      <c r="G65" s="158">
        <f t="shared" ca="1" si="4"/>
        <v>0.34155613965354015</v>
      </c>
      <c r="H65" s="158">
        <f t="shared" ca="1" si="5"/>
        <v>1.6936594426573165E-2</v>
      </c>
      <c r="J65" s="58">
        <f ca="1">AVERAGE('calcRED(0)'!AA77,'calcGREEN(1)'!AA77,'calcBLUE(2)'!AA77)</f>
        <v>96.109084551709159</v>
      </c>
      <c r="K65" s="166">
        <f t="shared" ca="1" si="6"/>
        <v>1.6173156383497509E-3</v>
      </c>
      <c r="L65" s="53">
        <f t="shared" ca="1" si="7"/>
        <v>1</v>
      </c>
      <c r="M65" s="58">
        <f ca="1">'calcRED(0)'!AB77</f>
        <v>95.830630302429199</v>
      </c>
      <c r="N65" s="58">
        <f ca="1">'calcGREEN(1)'!AB77</f>
        <v>92.246350288391113</v>
      </c>
      <c r="O65" s="58">
        <f ca="1">'calcBLUE(2)'!AB77</f>
        <v>94.904303959437783</v>
      </c>
      <c r="P65" s="59">
        <f t="shared" ca="1" si="8"/>
        <v>9.3493297856028484E-3</v>
      </c>
      <c r="Q65" s="166">
        <f t="shared" ca="1" si="9"/>
        <v>0.33864653082882396</v>
      </c>
      <c r="R65" s="166">
        <f t="shared" ca="1" si="10"/>
        <v>0.32598039278462582</v>
      </c>
      <c r="S65" s="166">
        <f t="shared" ca="1" si="11"/>
        <v>6.1368358708329095E-2</v>
      </c>
      <c r="T65" s="58">
        <f ca="1">'calcRED(0)'!AF77</f>
        <v>92.637282371520996</v>
      </c>
      <c r="U65" s="58">
        <f ca="1">'calcGREEN(1)'!AF77</f>
        <v>89.246442794799805</v>
      </c>
      <c r="V65" s="58">
        <f ca="1">'calcBLUE(2)'!AF77</f>
        <v>91.995348521641318</v>
      </c>
      <c r="W65" s="59">
        <f t="shared" ca="1" si="12"/>
        <v>0.24703275299072266</v>
      </c>
      <c r="X65" s="162">
        <f t="shared" ca="1" si="13"/>
        <v>0.33824154990777128</v>
      </c>
      <c r="Y65" s="163">
        <f t="shared" ca="1" si="14"/>
        <v>0.32586075888543686</v>
      </c>
      <c r="Z65" s="166">
        <f t="shared" ca="1" si="0"/>
        <v>1.6173156383497509E-3</v>
      </c>
      <c r="AA65" s="58">
        <f ca="1">'calcRED(0)'!AL77</f>
        <v>117.28879229227702</v>
      </c>
      <c r="AB65" s="58">
        <f ca="1">'calcGREEN(1)'!AL77</f>
        <v>108.23076820373535</v>
      </c>
      <c r="AC65" s="58">
        <f ca="1">'calcBLUE(2)'!AL77</f>
        <v>118.74666840689522</v>
      </c>
      <c r="AD65" s="59">
        <f t="shared" ca="1" si="15"/>
        <v>0.76610753810900145</v>
      </c>
      <c r="AE65" s="166">
        <f t="shared" ca="1" si="16"/>
        <v>0.34069212268089072</v>
      </c>
      <c r="AF65" s="166">
        <f t="shared" ca="1" si="17"/>
        <v>0.31438102002813451</v>
      </c>
      <c r="AG65" s="166">
        <f t="shared" ca="1" si="1"/>
        <v>1.2424432470921206E-2</v>
      </c>
    </row>
    <row r="66" spans="1:39">
      <c r="A66" s="63">
        <f ca="1">'calcRED(0)'!I78</f>
        <v>8009.9647183351035</v>
      </c>
      <c r="B66" s="63">
        <f ca="1">'calcRED(0)'!J78</f>
        <v>7998.1919555664062</v>
      </c>
      <c r="C66" s="63">
        <f ca="1">'calcGREEN(1)'!J78</f>
        <v>9411.9103800455723</v>
      </c>
      <c r="D66" s="63">
        <f ca="1">'calcBLUE(2)'!J78</f>
        <v>10089.427995954242</v>
      </c>
      <c r="E66" s="1">
        <f t="shared" ca="1" si="2"/>
        <v>0.98433443862968217</v>
      </c>
      <c r="F66" s="158">
        <f t="shared" ca="1" si="3"/>
        <v>0.29084831119407978</v>
      </c>
      <c r="G66" s="158">
        <f t="shared" ca="1" si="4"/>
        <v>0.34225713190606055</v>
      </c>
      <c r="H66" s="158">
        <f t="shared" ca="1" si="5"/>
        <v>1.8159581898494249E-2</v>
      </c>
      <c r="J66" s="58">
        <f ca="1">AVERAGE('calcRED(0)'!AA78,'calcGREEN(1)'!AA78,'calcBLUE(2)'!AA78)</f>
        <v>97.1264601369828</v>
      </c>
      <c r="K66" s="166">
        <f t="shared" ca="1" si="6"/>
        <v>1.7809363918073967E-3</v>
      </c>
      <c r="L66" s="53">
        <f t="shared" ca="1" si="7"/>
        <v>1</v>
      </c>
      <c r="M66" s="58">
        <f ca="1">'calcRED(0)'!AB78</f>
        <v>96.853779792785645</v>
      </c>
      <c r="N66" s="58">
        <f ca="1">'calcGREEN(1)'!AB78</f>
        <v>93.243431727091476</v>
      </c>
      <c r="O66" s="58">
        <f ca="1">'calcBLUE(2)'!AB78</f>
        <v>95.932108742850161</v>
      </c>
      <c r="P66" s="59">
        <f t="shared" ca="1" si="8"/>
        <v>9.4491492480766482E-3</v>
      </c>
      <c r="Q66" s="166">
        <f t="shared" ca="1" si="9"/>
        <v>0.338614865440446</v>
      </c>
      <c r="R66" s="166">
        <f t="shared" ca="1" si="10"/>
        <v>0.32599256482322975</v>
      </c>
      <c r="S66" s="166">
        <f t="shared" ca="1" si="11"/>
        <v>6.133760157345651E-2</v>
      </c>
      <c r="T66" s="58">
        <f ca="1">'calcRED(0)'!AF78</f>
        <v>93.722819964090988</v>
      </c>
      <c r="U66" s="58">
        <f ca="1">'calcGREEN(1)'!AF78</f>
        <v>90.191309611002609</v>
      </c>
      <c r="V66" s="58">
        <f ca="1">'calcBLUE(2)'!AF78</f>
        <v>93.106055668422158</v>
      </c>
      <c r="W66" s="59">
        <f t="shared" ca="1" si="12"/>
        <v>0.24992751990424264</v>
      </c>
      <c r="X66" s="162">
        <f t="shared" ca="1" si="13"/>
        <v>0.33832487651289217</v>
      </c>
      <c r="Y66" s="163">
        <f t="shared" ca="1" si="14"/>
        <v>0.32557667063762724</v>
      </c>
      <c r="Z66" s="166">
        <f t="shared" ca="1" si="0"/>
        <v>1.7809363918073967E-3</v>
      </c>
      <c r="AA66" s="58">
        <f ca="1">'calcRED(0)'!AL78</f>
        <v>119.37278525034587</v>
      </c>
      <c r="AB66" s="58">
        <f ca="1">'calcGREEN(1)'!AL78</f>
        <v>110.36807314554851</v>
      </c>
      <c r="AC66" s="58">
        <f ca="1">'calcBLUE(2)'!AL78</f>
        <v>121.3675891331264</v>
      </c>
      <c r="AD66" s="59">
        <f t="shared" ca="1" si="15"/>
        <v>0.78301670408468649</v>
      </c>
      <c r="AE66" s="166">
        <f t="shared" ca="1" si="16"/>
        <v>0.33998835997951643</v>
      </c>
      <c r="AF66" s="166">
        <f t="shared" ca="1" si="17"/>
        <v>0.3143418334770372</v>
      </c>
      <c r="AG66" s="166">
        <f t="shared" ca="1" si="1"/>
        <v>1.2448819091941883E-2</v>
      </c>
    </row>
    <row r="67" spans="1:39">
      <c r="A67" s="63">
        <f ca="1">'calcRED(0)'!I79</f>
        <v>8095.9800082125175</v>
      </c>
      <c r="B67" s="63">
        <f ca="1">'calcRED(0)'!J79</f>
        <v>8079.6137898763018</v>
      </c>
      <c r="C67" s="63">
        <f ca="1">'calcGREEN(1)'!J79</f>
        <v>9493.4496053059902</v>
      </c>
      <c r="D67" s="63">
        <f ca="1">'calcBLUE(2)'!J79</f>
        <v>10111.509033203125</v>
      </c>
      <c r="E67" s="1">
        <f t="shared" ca="1" si="2"/>
        <v>0.98648868616615859</v>
      </c>
      <c r="F67" s="158">
        <f t="shared" ca="1" si="3"/>
        <v>0.29184535216415874</v>
      </c>
      <c r="G67" s="158">
        <f t="shared" ca="1" si="4"/>
        <v>0.34291479956440324</v>
      </c>
      <c r="H67" s="158">
        <f t="shared" ca="1" si="5"/>
        <v>1.9321008228164113E-2</v>
      </c>
      <c r="J67" s="58">
        <f ca="1">AVERAGE('calcRED(0)'!AA79,'calcGREEN(1)'!AA79,'calcBLUE(2)'!AA79)</f>
        <v>98.134212450003403</v>
      </c>
      <c r="K67" s="166">
        <f t="shared" ca="1" si="6"/>
        <v>1.9053313138124514E-3</v>
      </c>
      <c r="L67" s="53">
        <f t="shared" ca="1" si="7"/>
        <v>1</v>
      </c>
      <c r="M67" s="58">
        <f ca="1">'calcRED(0)'!AB79</f>
        <v>97.850862185160324</v>
      </c>
      <c r="N67" s="58">
        <f ca="1">'calcGREEN(1)'!AB79</f>
        <v>94.188379287719727</v>
      </c>
      <c r="O67" s="58">
        <f ca="1">'calcBLUE(2)'!AB79</f>
        <v>96.965498243059429</v>
      </c>
      <c r="P67" s="59">
        <f t="shared" ca="1" si="8"/>
        <v>9.5464255790400319E-3</v>
      </c>
      <c r="Q67" s="166">
        <f t="shared" ca="1" si="9"/>
        <v>0.33857874539129418</v>
      </c>
      <c r="R67" s="166">
        <f t="shared" ca="1" si="10"/>
        <v>0.32590600202715275</v>
      </c>
      <c r="S67" s="166">
        <f t="shared" ca="1" si="11"/>
        <v>6.1295683891260402E-2</v>
      </c>
      <c r="T67" s="58">
        <f ca="1">'calcRED(0)'!AF79</f>
        <v>94.775692621866867</v>
      </c>
      <c r="U67" s="58">
        <f ca="1">'calcGREEN(1)'!AF79</f>
        <v>91.140468915303543</v>
      </c>
      <c r="V67" s="58">
        <f ca="1">'calcBLUE(2)'!AF79</f>
        <v>94.163833073207314</v>
      </c>
      <c r="W67" s="59">
        <f t="shared" ca="1" si="12"/>
        <v>0.25273518032497833</v>
      </c>
      <c r="X67" s="162">
        <f t="shared" ca="1" si="13"/>
        <v>0.33838794075139261</v>
      </c>
      <c r="Y67" s="163">
        <f t="shared" ca="1" si="14"/>
        <v>0.32540870704489272</v>
      </c>
      <c r="Z67" s="166">
        <f t="shared" ca="1" si="0"/>
        <v>1.9053313138124514E-3</v>
      </c>
      <c r="AA67" s="58">
        <f ca="1">'calcRED(0)'!AL79</f>
        <v>121.67417240142822</v>
      </c>
      <c r="AB67" s="58">
        <f ca="1">'calcGREEN(1)'!AL79</f>
        <v>112.79589811960857</v>
      </c>
      <c r="AC67" s="58">
        <f ca="1">'calcBLUE(2)'!AL79</f>
        <v>124.27148546491351</v>
      </c>
      <c r="AD67" s="59">
        <f t="shared" ca="1" si="15"/>
        <v>0.80175151912847431</v>
      </c>
      <c r="AE67" s="166">
        <f t="shared" ca="1" si="16"/>
        <v>0.3391694393113282</v>
      </c>
      <c r="AF67" s="166">
        <f t="shared" ca="1" si="17"/>
        <v>0.31442105392447506</v>
      </c>
      <c r="AG67" s="166">
        <f t="shared" ca="1" si="1"/>
        <v>1.2402674149839338E-2</v>
      </c>
    </row>
    <row r="68" spans="1:39">
      <c r="A68" s="63">
        <f ca="1">'calcRED(0)'!I80</f>
        <v>8181.9952980899316</v>
      </c>
      <c r="B68" s="63">
        <f ca="1">'calcRED(0)'!J80</f>
        <v>8157.8618774414062</v>
      </c>
      <c r="C68" s="63">
        <f ca="1">'calcGREEN(1)'!J80</f>
        <v>9573.9069417317714</v>
      </c>
      <c r="D68" s="63">
        <f ca="1">'calcBLUE(2)'!J80</f>
        <v>10131.283063616071</v>
      </c>
      <c r="E68" s="1">
        <f t="shared" ca="1" si="2"/>
        <v>0.98841785986498254</v>
      </c>
      <c r="F68" s="158">
        <f t="shared" ca="1" si="3"/>
        <v>0.29278421874814231</v>
      </c>
      <c r="G68" s="158">
        <f t="shared" ca="1" si="4"/>
        <v>0.3436058254496337</v>
      </c>
      <c r="H68" s="158">
        <f t="shared" ca="1" si="5"/>
        <v>2.0469610003528552E-2</v>
      </c>
      <c r="J68" s="58">
        <f ca="1">AVERAGE('calcRED(0)'!AA80,'calcGREEN(1)'!AA80,'calcBLUE(2)'!AA80)</f>
        <v>99.022169981741357</v>
      </c>
      <c r="K68" s="166">
        <f t="shared" ca="1" si="6"/>
        <v>1.056266949806393E-3</v>
      </c>
      <c r="L68" s="53">
        <f t="shared" ca="1" si="7"/>
        <v>1</v>
      </c>
      <c r="M68" s="58">
        <f ca="1">'calcRED(0)'!AB80</f>
        <v>98.456931114196777</v>
      </c>
      <c r="N68" s="58">
        <f ca="1">'calcGREEN(1)'!AB80</f>
        <v>95.178943951924637</v>
      </c>
      <c r="O68" s="58">
        <f ca="1">'calcBLUE(2)'!AB80</f>
        <v>97.9653731754848</v>
      </c>
      <c r="P68" s="59">
        <f t="shared" ca="1" si="8"/>
        <v>9.6055542550435875E-3</v>
      </c>
      <c r="Q68" s="166">
        <f t="shared" ca="1" si="9"/>
        <v>0.33764235135447807</v>
      </c>
      <c r="R68" s="166">
        <f t="shared" ca="1" si="10"/>
        <v>0.32640101688818607</v>
      </c>
      <c r="S68" s="166">
        <f t="shared" ca="1" si="11"/>
        <v>6.0397270876716043E-2</v>
      </c>
      <c r="T68" s="58">
        <f ca="1">'calcRED(0)'!AF80</f>
        <v>95.434453328450516</v>
      </c>
      <c r="U68" s="58">
        <f ca="1">'calcGREEN(1)'!AF80</f>
        <v>92.072223027547196</v>
      </c>
      <c r="V68" s="58">
        <f ca="1">'calcBLUE(2)'!AF80</f>
        <v>95.204035077776226</v>
      </c>
      <c r="W68" s="59">
        <f t="shared" ca="1" si="12"/>
        <v>0.25449187554253472</v>
      </c>
      <c r="X68" s="162">
        <f t="shared" ca="1" si="13"/>
        <v>0.33756928715029039</v>
      </c>
      <c r="Y68" s="163">
        <f t="shared" ca="1" si="14"/>
        <v>0.32567645760785213</v>
      </c>
      <c r="Z68" s="166">
        <f t="shared" ca="1" si="0"/>
        <v>1.056266949806393E-3</v>
      </c>
      <c r="AA68" s="58">
        <f ca="1">'calcRED(0)'!AL80</f>
        <v>122.92513942718506</v>
      </c>
      <c r="AB68" s="58">
        <f ca="1">'calcGREEN(1)'!AL80</f>
        <v>115.18065738677979</v>
      </c>
      <c r="AC68" s="58">
        <f ca="1">'calcBLUE(2)'!AL80</f>
        <v>126.78546960013253</v>
      </c>
      <c r="AD68" s="59">
        <f t="shared" ca="1" si="15"/>
        <v>0.81797077161375831</v>
      </c>
      <c r="AE68" s="166">
        <f t="shared" ca="1" si="16"/>
        <v>0.33688156100640487</v>
      </c>
      <c r="AF68" s="166">
        <f t="shared" ca="1" si="17"/>
        <v>0.31565747933267019</v>
      </c>
      <c r="AG68" s="166">
        <f t="shared" ca="1" si="1"/>
        <v>1.1582946282159286E-2</v>
      </c>
      <c r="AM68" s="3"/>
    </row>
    <row r="69" spans="1:39">
      <c r="A69" s="63">
        <f ca="1">'calcRED(0)'!I81</f>
        <v>8268.0105879673465</v>
      </c>
      <c r="B69" s="63">
        <f ca="1">'calcRED(0)'!J81</f>
        <v>8235.8884684244786</v>
      </c>
      <c r="C69" s="63">
        <f ca="1">'calcGREEN(1)'!J81</f>
        <v>9650.1804606119786</v>
      </c>
      <c r="D69" s="63" t="str">
        <f ca="1">'calcBLUE(2)'!J81</f>
        <v/>
      </c>
      <c r="J69" s="58">
        <f ca="1">AVERAGE('calcRED(0)'!AA81,'calcGREEN(1)'!AA81,'calcBLUE(2)'!AA81)</f>
        <v>99.804928658269304</v>
      </c>
      <c r="K69" s="166">
        <f t="shared" ca="1" si="6"/>
        <v>6.6058913210920232E-4</v>
      </c>
      <c r="L69" s="53">
        <f t="shared" ca="1" si="7"/>
        <v>1</v>
      </c>
      <c r="M69" s="58">
        <f ca="1">'calcRED(0)'!AB81</f>
        <v>98.841426213582352</v>
      </c>
      <c r="N69" s="58">
        <f ca="1">'calcGREEN(1)'!AB81</f>
        <v>96.130407651265458</v>
      </c>
      <c r="O69" s="58">
        <f ca="1">'calcBLUE(2)'!AB81</f>
        <v>98.998763220650815</v>
      </c>
      <c r="P69" s="59">
        <f t="shared" ca="1" si="8"/>
        <v>9.6584159239659333E-3</v>
      </c>
      <c r="Q69" s="166">
        <f t="shared" ca="1" si="9"/>
        <v>0.33622895348555976</v>
      </c>
      <c r="R69" s="166">
        <f t="shared" ca="1" si="10"/>
        <v>0.32700687961424529</v>
      </c>
      <c r="S69" s="166">
        <f t="shared" ca="1" si="11"/>
        <v>5.9038625665957807E-2</v>
      </c>
      <c r="T69" s="58">
        <f ca="1">'calcRED(0)'!AF81</f>
        <v>95.778019905090332</v>
      </c>
      <c r="U69" s="58">
        <f ca="1">'calcGREEN(1)'!AF81</f>
        <v>93.050469398498535</v>
      </c>
      <c r="V69" s="58">
        <f ca="1">'calcBLUE(2)'!AF81</f>
        <v>96.172710146222798</v>
      </c>
      <c r="W69" s="59">
        <f t="shared" ca="1" si="12"/>
        <v>0.25646056038992748</v>
      </c>
      <c r="X69" s="162">
        <f t="shared" ca="1" si="13"/>
        <v>0.33606181338881247</v>
      </c>
      <c r="Y69" s="163">
        <f t="shared" ca="1" si="14"/>
        <v>0.32649150101168117</v>
      </c>
      <c r="Z69" s="166">
        <f t="shared" ref="Z69:Z132" ca="1" si="19">((X69-X$4)^2+(Y69-Y$4)^2)^0.5</f>
        <v>6.6058913210920232E-4</v>
      </c>
      <c r="AA69" s="58">
        <f ca="1">'calcRED(0)'!AL81</f>
        <v>123.85237534840901</v>
      </c>
      <c r="AB69" s="58">
        <f ca="1">'calcGREEN(1)'!AL81</f>
        <v>117.60128974914551</v>
      </c>
      <c r="AC69" s="58">
        <f ca="1">'calcBLUE(2)'!AL81</f>
        <v>128.77371515546525</v>
      </c>
      <c r="AD69" s="59">
        <f t="shared" ca="1" si="15"/>
        <v>0.83079816229332426</v>
      </c>
      <c r="AE69" s="166">
        <f t="shared" ca="1" si="16"/>
        <v>0.33453056676620235</v>
      </c>
      <c r="AF69" s="166">
        <f t="shared" ca="1" si="17"/>
        <v>0.31764611701267143</v>
      </c>
      <c r="AG69" s="166">
        <f t="shared" ref="AG69:AG87" ca="1" si="20">((AE69-AE$4)^2+(AF69-AF$4)^2)^0.5</f>
        <v>1.0695936895860538E-2</v>
      </c>
    </row>
    <row r="70" spans="1:39">
      <c r="A70" s="63">
        <f ca="1">'calcRED(0)'!I82</f>
        <v>8352.3610488472732</v>
      </c>
      <c r="B70" s="63">
        <f ca="1">'calcRED(0)'!J82</f>
        <v>8313.6868286132812</v>
      </c>
      <c r="C70" s="63">
        <f ca="1">'calcGREEN(1)'!J82</f>
        <v>9723.8863118489589</v>
      </c>
      <c r="D70" s="63" t="str">
        <f ca="1">'calcBLUE(2)'!J82</f>
        <v/>
      </c>
      <c r="J70" s="58">
        <f ca="1">AVERAGE('calcRED(0)'!AA82,'calcGREEN(1)'!AA82,'calcBLUE(2)'!AA82)</f>
        <v>100.81021165494242</v>
      </c>
      <c r="K70" s="166">
        <f ca="1">MIN(S70,Z70,AG70)</f>
        <v>5.1369105307142316E-4</v>
      </c>
      <c r="L70" s="53">
        <f t="shared" ref="L70:L133" ca="1" si="21">INT(Z70=K70)+2*INT(S70=K70)</f>
        <v>1</v>
      </c>
      <c r="M70" s="58">
        <f ca="1">'calcRED(0)'!AB82</f>
        <v>99.818958600362137</v>
      </c>
      <c r="N70" s="58">
        <f ca="1">'calcGREEN(1)'!AB82</f>
        <v>97.075354258219406</v>
      </c>
      <c r="O70" s="58">
        <f ca="1">'calcBLUE(2)'!AB82</f>
        <v>99.99305125645229</v>
      </c>
      <c r="P70" s="59">
        <f t="shared" ref="P70:P133" ca="1" si="22">MAX(M70:O70)/P$4</f>
        <v>9.7554196347758339E-3</v>
      </c>
      <c r="Q70" s="166">
        <f t="shared" ref="Q70:Q133" ca="1" si="23">M70/(SUM(M70:O70))</f>
        <v>0.33621827893519124</v>
      </c>
      <c r="R70" s="166">
        <f t="shared" ref="R70:R133" ca="1" si="24">N70/(SUM(M70:O70))</f>
        <v>0.32697704918356169</v>
      </c>
      <c r="S70" s="166">
        <f t="shared" ref="S70:S133" ca="1" si="25">((Q70-Q$4)^2+(R70-R$4)^2)^0.5</f>
        <v>5.9025360728924968E-2</v>
      </c>
      <c r="T70" s="58">
        <f ca="1">'calcRED(0)'!AF82</f>
        <v>96.88000615437825</v>
      </c>
      <c r="U70" s="58">
        <f ca="1">'calcGREEN(1)'!AF82</f>
        <v>94.080214182535812</v>
      </c>
      <c r="V70" s="58">
        <f ca="1">'calcBLUE(2)'!AF82</f>
        <v>97.137298311506001</v>
      </c>
      <c r="W70" s="59">
        <f t="shared" ref="W70:W133" ca="1" si="26">MAX(T70:V70)/W$4</f>
        <v>0.25903279549734931</v>
      </c>
      <c r="X70" s="162">
        <f t="shared" ref="X70:X133" ca="1" si="27">T70/(SUM(T70:V70))</f>
        <v>0.33627504536964031</v>
      </c>
      <c r="Y70" s="163">
        <f t="shared" ref="Y70:Y133" ca="1" si="28">U70/(SUM(T70:V70))</f>
        <v>0.32655683611543573</v>
      </c>
      <c r="Z70" s="166">
        <f t="shared" ca="1" si="19"/>
        <v>5.1369105307142316E-4</v>
      </c>
      <c r="AA70" s="58">
        <f ca="1">'calcRED(0)'!AL82</f>
        <v>126.40318775177002</v>
      </c>
      <c r="AB70" s="58">
        <f ca="1">'calcGREEN(1)'!AL82</f>
        <v>119.89627075195312</v>
      </c>
      <c r="AC70" s="58">
        <f ca="1">'calcBLUE(2)'!AL82</f>
        <v>129.94192968096053</v>
      </c>
      <c r="AD70" s="59">
        <f t="shared" ref="AD70:AD87" ca="1" si="29">MAX(AA70:AC70)/AD$4</f>
        <v>0.83833503019974531</v>
      </c>
      <c r="AE70" s="166">
        <f t="shared" ref="AE70:AE87" ca="1" si="30">AA70/(SUM(AA70:AC70))</f>
        <v>0.33596300598838724</v>
      </c>
      <c r="AF70" s="166">
        <f t="shared" ref="AF70:AF87" ca="1" si="31">AB70/(SUM(AA70:AC70))</f>
        <v>0.31866847858083136</v>
      </c>
      <c r="AG70" s="166">
        <f t="shared" ca="1" si="20"/>
        <v>9.1053191385916388E-3</v>
      </c>
      <c r="AM70" s="3"/>
    </row>
    <row r="71" spans="1:39">
      <c r="A71" s="63">
        <f ca="1">'calcRED(0)'!I83</f>
        <v>8435.5091567503259</v>
      </c>
      <c r="B71" s="63">
        <f ca="1">'calcRED(0)'!J83</f>
        <v>8390.592529296875</v>
      </c>
      <c r="C71" s="63">
        <f ca="1">'calcGREEN(1)'!J83</f>
        <v>9780.1267903645839</v>
      </c>
      <c r="D71" s="63" t="str">
        <f ca="1">'calcBLUE(2)'!J83</f>
        <v/>
      </c>
      <c r="J71" s="58">
        <f ca="1">AVERAGE('calcRED(0)'!AA83,'calcGREEN(1)'!AA83,'calcBLUE(2)'!AA83)</f>
        <v>101.80193886200375</v>
      </c>
      <c r="K71" s="166">
        <f ca="1">MIN(S71,Z71,AG71)</f>
        <v>5.379441292713066E-4</v>
      </c>
      <c r="L71" s="53">
        <f t="shared" ca="1" si="21"/>
        <v>1</v>
      </c>
      <c r="M71" s="58">
        <f ca="1">'calcRED(0)'!AB83</f>
        <v>100.80300617218018</v>
      </c>
      <c r="N71" s="58">
        <f ca="1">'calcGREEN(1)'!AB83</f>
        <v>98.03333441416423</v>
      </c>
      <c r="O71" s="58">
        <f ca="1">'calcBLUE(2)'!AB83</f>
        <v>100.99292591639927</v>
      </c>
      <c r="P71" s="59">
        <f t="shared" ca="1" si="22"/>
        <v>9.8529683820877331E-3</v>
      </c>
      <c r="Q71" s="166">
        <f t="shared" ca="1" si="23"/>
        <v>0.33620135668529794</v>
      </c>
      <c r="R71" s="166">
        <f t="shared" ca="1" si="24"/>
        <v>0.32696386032504648</v>
      </c>
      <c r="S71" s="166">
        <f t="shared" ca="1" si="25"/>
        <v>5.9007344777634758E-2</v>
      </c>
      <c r="T71" s="58">
        <f ca="1">'calcRED(0)'!AF83</f>
        <v>97.920958836873368</v>
      </c>
      <c r="U71" s="58">
        <f ca="1">'calcGREEN(1)'!AF83</f>
        <v>95.099469184875488</v>
      </c>
      <c r="V71" s="58">
        <f ca="1">'calcBLUE(2)'!AF83</f>
        <v>98.106995718819761</v>
      </c>
      <c r="W71" s="59">
        <f t="shared" ca="1" si="26"/>
        <v>0.26161865525018602</v>
      </c>
      <c r="X71" s="162">
        <f t="shared" ca="1" si="27"/>
        <v>0.33635085825557043</v>
      </c>
      <c r="Y71" s="163">
        <f t="shared" ca="1" si="28"/>
        <v>0.32665926130552769</v>
      </c>
      <c r="Z71" s="166">
        <f t="shared" ca="1" si="19"/>
        <v>5.379441292713066E-4</v>
      </c>
      <c r="AA71" s="58">
        <f ca="1">'calcRED(0)'!AL83</f>
        <v>128.68033345540366</v>
      </c>
      <c r="AB71" s="58">
        <f ca="1">'calcGREEN(1)'!AL83</f>
        <v>122.3287280400594</v>
      </c>
      <c r="AC71" s="58">
        <f ca="1">'calcBLUE(2)'!AL83</f>
        <v>131.47243281773157</v>
      </c>
      <c r="AD71" s="59">
        <f t="shared" ca="1" si="29"/>
        <v>0.84820924398536501</v>
      </c>
      <c r="AE71" s="166">
        <f t="shared" ca="1" si="30"/>
        <v>0.33643544947571735</v>
      </c>
      <c r="AF71" s="166">
        <f t="shared" ca="1" si="31"/>
        <v>0.31982914169408322</v>
      </c>
      <c r="AG71" s="166">
        <f t="shared" ca="1" si="20"/>
        <v>7.8571277318484796E-3</v>
      </c>
      <c r="AM71" s="110"/>
    </row>
    <row r="72" spans="1:39">
      <c r="A72" s="63">
        <f ca="1">'calcRED(0)'!I84</f>
        <v>8514.0327867029791</v>
      </c>
      <c r="B72" s="63">
        <f ca="1">'calcRED(0)'!J84</f>
        <v>8467.3156331380214</v>
      </c>
      <c r="C72" s="63">
        <f ca="1">'calcGREEN(1)'!J84</f>
        <v>9831.401611328125</v>
      </c>
      <c r="D72" s="63" t="str">
        <f ca="1">'calcBLUE(2)'!J84</f>
        <v/>
      </c>
      <c r="J72" s="58">
        <f ca="1">AVERAGE('calcRED(0)'!AA84,'calcGREEN(1)'!AA84,'calcBLUE(2)'!AA84)</f>
        <v>102.78046471417183</v>
      </c>
      <c r="K72" s="166">
        <f ca="1">MIN(S72,Z72,AG72)</f>
        <v>5.7607823253590519E-4</v>
      </c>
      <c r="L72" s="53">
        <f t="shared" ca="1" si="21"/>
        <v>1</v>
      </c>
      <c r="M72" s="58">
        <f ca="1">'calcRED(0)'!AB84</f>
        <v>101.81312147776286</v>
      </c>
      <c r="N72" s="58">
        <f ca="1">'calcGREEN(1)'!AB84</f>
        <v>98.984798749287918</v>
      </c>
      <c r="O72" s="58">
        <f ca="1">'calcBLUE(2)'!AB84</f>
        <v>101.98721476963588</v>
      </c>
      <c r="P72" s="59">
        <f t="shared" ca="1" si="22"/>
        <v>9.949972172647403E-3</v>
      </c>
      <c r="Q72" s="166">
        <f t="shared" ca="1" si="23"/>
        <v>0.33625534978418603</v>
      </c>
      <c r="R72" s="166">
        <f t="shared" ca="1" si="24"/>
        <v>0.32691432738390902</v>
      </c>
      <c r="S72" s="166">
        <f t="shared" ca="1" si="25"/>
        <v>5.9056805498733607E-2</v>
      </c>
      <c r="T72" s="58">
        <f ca="1">'calcRED(0)'!AF84</f>
        <v>98.94760386149089</v>
      </c>
      <c r="U72" s="58">
        <f ca="1">'calcGREEN(1)'!AF84</f>
        <v>96.110379219055176</v>
      </c>
      <c r="V72" s="58">
        <f ca="1">'calcBLUE(2)'!AF84</f>
        <v>99.124105181012837</v>
      </c>
      <c r="W72" s="59">
        <f t="shared" ca="1" si="26"/>
        <v>0.26433094714936756</v>
      </c>
      <c r="X72" s="162">
        <f t="shared" ca="1" si="27"/>
        <v>0.33634815921734851</v>
      </c>
      <c r="Y72" s="163">
        <f t="shared" ca="1" si="28"/>
        <v>0.32670370853307323</v>
      </c>
      <c r="Z72" s="166">
        <f t="shared" ca="1" si="19"/>
        <v>5.7607823253590519E-4</v>
      </c>
      <c r="AA72" s="58">
        <f ca="1">'calcRED(0)'!AL84</f>
        <v>131.05178960164389</v>
      </c>
      <c r="AB72" s="58">
        <f ca="1">'calcGREEN(1)'!AL84</f>
        <v>124.46573670705159</v>
      </c>
      <c r="AC72" s="58">
        <f ca="1">'calcBLUE(2)'!AL84</f>
        <v>133.4787551334926</v>
      </c>
      <c r="AD72" s="59">
        <f t="shared" ca="1" si="29"/>
        <v>0.86115325892575867</v>
      </c>
      <c r="AE72" s="166">
        <f t="shared" ca="1" si="30"/>
        <v>0.33689728116622258</v>
      </c>
      <c r="AF72" s="166">
        <f t="shared" ca="1" si="31"/>
        <v>0.31996639208374916</v>
      </c>
      <c r="AG72" s="166">
        <f t="shared" ca="1" si="20"/>
        <v>7.5292892053686966E-3</v>
      </c>
    </row>
    <row r="73" spans="1:39">
      <c r="A73" s="63">
        <f ca="1">'calcRED(0)'!I85</f>
        <v>8588.7180491507715</v>
      </c>
      <c r="B73" s="63">
        <f ca="1">'calcRED(0)'!J85</f>
        <v>8543.4392903645839</v>
      </c>
      <c r="C73" s="63">
        <f ca="1">'calcGREEN(1)'!J85</f>
        <v>9879.30712890625</v>
      </c>
      <c r="D73" s="63" t="str">
        <f ca="1">'calcBLUE(2)'!J85</f>
        <v/>
      </c>
      <c r="J73" s="58">
        <f ca="1">AVERAGE('calcRED(0)'!AA85,'calcGREEN(1)'!AA85,'calcBLUE(2)'!AA85)</f>
        <v>103.75043272264135</v>
      </c>
      <c r="K73" s="166">
        <f ca="1">MIN(S73,Z73,AG73)</f>
        <v>4.5532755650203635E-4</v>
      </c>
      <c r="L73" s="53">
        <f t="shared" ca="1" si="21"/>
        <v>1</v>
      </c>
      <c r="M73" s="58">
        <f ca="1">'calcRED(0)'!AB85</f>
        <v>102.77761904398601</v>
      </c>
      <c r="N73" s="58">
        <f ca="1">'calcGREEN(1)'!AB85</f>
        <v>99.910194396972656</v>
      </c>
      <c r="O73" s="58">
        <f ca="1">'calcBLUE(2)'!AB85</f>
        <v>102.98708915710449</v>
      </c>
      <c r="P73" s="59">
        <f t="shared" ca="1" si="22"/>
        <v>1.0047520893376048E-2</v>
      </c>
      <c r="Q73" s="166">
        <f t="shared" ca="1" si="23"/>
        <v>0.33623178798924802</v>
      </c>
      <c r="R73" s="166">
        <f t="shared" ca="1" si="24"/>
        <v>0.3268511531296574</v>
      </c>
      <c r="S73" s="166">
        <f t="shared" ca="1" si="25"/>
        <v>5.9027875559687533E-2</v>
      </c>
      <c r="T73" s="58">
        <f ca="1">'calcRED(0)'!AF85</f>
        <v>99.94301700592041</v>
      </c>
      <c r="U73" s="58">
        <f ca="1">'calcGREEN(1)'!AF85</f>
        <v>97.031404495239258</v>
      </c>
      <c r="V73" s="58">
        <f ca="1">'calcBLUE(2)'!AF85</f>
        <v>100.17207200186593</v>
      </c>
      <c r="W73" s="59">
        <f t="shared" ca="1" si="26"/>
        <v>0.26712552533830913</v>
      </c>
      <c r="X73" s="162">
        <f t="shared" ca="1" si="27"/>
        <v>0.33634257577030024</v>
      </c>
      <c r="Y73" s="163">
        <f t="shared" ca="1" si="28"/>
        <v>0.32654399973342196</v>
      </c>
      <c r="Z73" s="166">
        <f t="shared" ca="1" si="19"/>
        <v>4.5532755650203635E-4</v>
      </c>
      <c r="AA73" s="58">
        <f ca="1">'calcRED(0)'!AL85</f>
        <v>132.04958629608154</v>
      </c>
      <c r="AB73" s="58">
        <f ca="1">'calcGREEN(1)'!AL85</f>
        <v>126.68858273824056</v>
      </c>
      <c r="AC73" s="58">
        <f ca="1">'calcBLUE(2)'!AL85</f>
        <v>135.15826443263464</v>
      </c>
      <c r="AD73" s="59">
        <f t="shared" ca="1" si="29"/>
        <v>0.87198880279119118</v>
      </c>
      <c r="AE73" s="166">
        <f t="shared" ca="1" si="30"/>
        <v>0.33523935500969432</v>
      </c>
      <c r="AF73" s="166">
        <f t="shared" ca="1" si="31"/>
        <v>0.32162916943209191</v>
      </c>
      <c r="AG73" s="166">
        <f t="shared" ca="1" si="20"/>
        <v>7.0753758710325595E-3</v>
      </c>
    </row>
    <row r="74" spans="1:39">
      <c r="A74" s="63">
        <f ca="1">'calcRED(0)'!I86</f>
        <v>8670.1089175289326</v>
      </c>
      <c r="B74" s="63">
        <f ca="1">'calcRED(0)'!J86</f>
        <v>8619.2239786783848</v>
      </c>
      <c r="C74" s="63">
        <f ca="1">'calcGREEN(1)'!J86</f>
        <v>9924.9057210286464</v>
      </c>
      <c r="D74" s="63" t="str">
        <f ca="1">'calcBLUE(2)'!J86</f>
        <v/>
      </c>
      <c r="J74" s="58">
        <f ca="1">AVERAGE('calcRED(0)'!AA86,'calcGREEN(1)'!AA86,'calcBLUE(2)'!AA86)</f>
        <v>104.72042639385</v>
      </c>
      <c r="K74" s="166">
        <f ca="1">MIN(S74,Z74,AG74)</f>
        <v>4.7452470013461975E-4</v>
      </c>
      <c r="L74" s="53">
        <f t="shared" ca="1" si="21"/>
        <v>1</v>
      </c>
      <c r="M74" s="58">
        <f ca="1">'calcRED(0)'!AB86</f>
        <v>103.74211661020915</v>
      </c>
      <c r="N74" s="58">
        <f ca="1">'calcGREEN(1)'!AB86</f>
        <v>100.84862486521403</v>
      </c>
      <c r="O74" s="58">
        <f ca="1">'calcBLUE(2)'!AB86</f>
        <v>103.95344843183246</v>
      </c>
      <c r="P74" s="59">
        <f t="shared" ca="1" si="22"/>
        <v>1.0141799847008045E-2</v>
      </c>
      <c r="Q74" s="166">
        <f t="shared" ca="1" si="23"/>
        <v>0.33623098409791047</v>
      </c>
      <c r="R74" s="166">
        <f t="shared" ca="1" si="24"/>
        <v>0.32685309969871029</v>
      </c>
      <c r="S74" s="166">
        <f t="shared" ca="1" si="25"/>
        <v>5.9027241790094803E-2</v>
      </c>
      <c r="T74" s="58">
        <f ca="1">'calcRED(0)'!AF86</f>
        <v>100.91482639312744</v>
      </c>
      <c r="U74" s="58">
        <f ca="1">'calcGREEN(1)'!AF86</f>
        <v>97.945277531941727</v>
      </c>
      <c r="V74" s="58">
        <f ca="1">'calcBLUE(2)'!AF86</f>
        <v>101.30485125950405</v>
      </c>
      <c r="W74" s="59">
        <f t="shared" ca="1" si="26"/>
        <v>0.27014627002534414</v>
      </c>
      <c r="X74" s="162">
        <f t="shared" ca="1" si="27"/>
        <v>0.33619789602378569</v>
      </c>
      <c r="Y74" s="163">
        <f t="shared" ca="1" si="28"/>
        <v>0.3263048395230369</v>
      </c>
      <c r="Z74" s="166">
        <f t="shared" ca="1" si="19"/>
        <v>4.7452470013461975E-4</v>
      </c>
      <c r="AA74" s="58">
        <f ca="1">'calcRED(0)'!AL86</f>
        <v>133.83261235555014</v>
      </c>
      <c r="AB74" s="58">
        <f ca="1">'calcGREEN(1)'!AL86</f>
        <v>128.40292040506998</v>
      </c>
      <c r="AC74" s="58">
        <f ca="1">'calcBLUE(2)'!AL86</f>
        <v>137.06828962053572</v>
      </c>
      <c r="AD74" s="59">
        <f t="shared" ca="1" si="29"/>
        <v>0.88431154593894012</v>
      </c>
      <c r="AE74" s="166">
        <f t="shared" ca="1" si="30"/>
        <v>0.33516486658572503</v>
      </c>
      <c r="AF74" s="166">
        <f t="shared" ca="1" si="31"/>
        <v>0.32156697033193649</v>
      </c>
      <c r="AG74" s="166">
        <f t="shared" ca="1" si="20"/>
        <v>7.1717092729513343E-3</v>
      </c>
    </row>
    <row r="75" spans="1:39">
      <c r="A75" s="63">
        <f ca="1">'calcRED(0)'!I87</f>
        <v>8754.2281545113383</v>
      </c>
      <c r="B75" s="63">
        <f ca="1">'calcRED(0)'!J87</f>
        <v>8694.9435221354161</v>
      </c>
      <c r="C75" s="63">
        <f ca="1">'calcGREEN(1)'!J87</f>
        <v>9965.4993896484375</v>
      </c>
      <c r="D75" s="63" t="str">
        <f ca="1">'calcBLUE(2)'!J87</f>
        <v/>
      </c>
      <c r="J75" s="58">
        <f ca="1">AVERAGE('calcRED(0)'!AA87,'calcGREEN(1)'!AA87,'calcBLUE(2)'!AA87)</f>
        <v>105.40745530906811</v>
      </c>
      <c r="K75" s="166">
        <f ca="1">MIN(S75,Z75,AG75)</f>
        <v>2.5636271003731908E-3</v>
      </c>
      <c r="L75" s="53">
        <f t="shared" ca="1" si="21"/>
        <v>1</v>
      </c>
      <c r="M75" s="58">
        <f ca="1">'calcRED(0)'!AB87</f>
        <v>103.88548755645752</v>
      </c>
      <c r="N75" s="58">
        <f ca="1">'calcGREEN(1)'!AB87</f>
        <v>101.78705374399821</v>
      </c>
      <c r="O75" s="58">
        <f ca="1">'calcBLUE(2)'!AB87</f>
        <v>104.95891026088169</v>
      </c>
      <c r="P75" s="59">
        <f t="shared" ca="1" si="22"/>
        <v>1.0239893683988458E-2</v>
      </c>
      <c r="Q75" s="166">
        <f t="shared" ca="1" si="23"/>
        <v>0.33443325533938806</v>
      </c>
      <c r="R75" s="166">
        <f t="shared" ca="1" si="24"/>
        <v>0.32767787431820727</v>
      </c>
      <c r="S75" s="166">
        <f t="shared" ca="1" si="25"/>
        <v>5.7315306250523251E-2</v>
      </c>
      <c r="T75" s="58">
        <f ca="1">'calcRED(0)'!AF87</f>
        <v>101.07909901936848</v>
      </c>
      <c r="U75" s="58">
        <f ca="1">'calcGREEN(1)'!AF87</f>
        <v>98.913032849629715</v>
      </c>
      <c r="V75" s="58">
        <f ca="1">'calcBLUE(2)'!AF87</f>
        <v>102.4110608782087</v>
      </c>
      <c r="W75" s="59">
        <f t="shared" ca="1" si="26"/>
        <v>0.27309616234188988</v>
      </c>
      <c r="X75" s="162">
        <f t="shared" ca="1" si="27"/>
        <v>0.33425275077656097</v>
      </c>
      <c r="Y75" s="163">
        <f t="shared" ca="1" si="28"/>
        <v>0.32708990917406017</v>
      </c>
      <c r="Z75" s="166">
        <f t="shared" ca="1" si="19"/>
        <v>2.5636271003731908E-3</v>
      </c>
      <c r="AA75" s="58">
        <f ca="1">'calcRED(0)'!AL87</f>
        <v>134.57024351755777</v>
      </c>
      <c r="AB75" s="58">
        <f ca="1">'calcGREEN(1)'!AL87</f>
        <v>129.54666773478189</v>
      </c>
      <c r="AC75" s="58">
        <f ca="1">'calcBLUE(2)'!AL87</f>
        <v>139.16752842494421</v>
      </c>
      <c r="AD75" s="59">
        <f t="shared" ca="1" si="29"/>
        <v>0.89785502209641421</v>
      </c>
      <c r="AE75" s="166">
        <f t="shared" ca="1" si="30"/>
        <v>0.33368568255508074</v>
      </c>
      <c r="AF75" s="166">
        <f t="shared" ca="1" si="31"/>
        <v>0.32122902594121328</v>
      </c>
      <c r="AG75" s="166">
        <f t="shared" ca="1" si="20"/>
        <v>8.4737370324987141E-3</v>
      </c>
    </row>
    <row r="76" spans="1:39">
      <c r="A76" s="63">
        <f ca="1">'calcRED(0)'!I88</f>
        <v>8834.0928661342659</v>
      </c>
      <c r="B76" s="63">
        <f ca="1">'calcRED(0)'!J88</f>
        <v>8769.6921997070312</v>
      </c>
      <c r="C76" s="63">
        <f ca="1">'calcGREEN(1)'!J88</f>
        <v>10002.743367513021</v>
      </c>
      <c r="D76" s="63" t="str">
        <f ca="1">'calcBLUE(2)'!J88</f>
        <v/>
      </c>
      <c r="J76" s="58">
        <f ca="1">AVERAGE('calcRED(0)'!AA88,'calcGREEN(1)'!AA88,'calcBLUE(2)'!AA88)</f>
        <v>106.3037930112492</v>
      </c>
      <c r="K76" s="166">
        <f ca="1">MIN(S76,Z76,AG76)</f>
        <v>3.267445149811192E-3</v>
      </c>
      <c r="L76" s="53">
        <f t="shared" ca="1" si="21"/>
        <v>1</v>
      </c>
      <c r="M76" s="58">
        <f ca="1">'calcRED(0)'!AB88</f>
        <v>104.71964804331462</v>
      </c>
      <c r="N76" s="58">
        <f ca="1">'calcGREEN(1)'!AB88</f>
        <v>102.69941679636638</v>
      </c>
      <c r="O76" s="58">
        <f ca="1">'calcBLUE(2)'!AB88</f>
        <v>105.93644087655204</v>
      </c>
      <c r="P76" s="59">
        <f t="shared" ca="1" si="22"/>
        <v>1.0335262524541663E-2</v>
      </c>
      <c r="Q76" s="166">
        <f t="shared" ca="1" si="23"/>
        <v>0.33418799457171861</v>
      </c>
      <c r="R76" s="166">
        <f t="shared" ca="1" si="24"/>
        <v>0.3277409042538682</v>
      </c>
      <c r="S76" s="166">
        <f t="shared" ca="1" si="25"/>
        <v>5.7077895827004468E-2</v>
      </c>
      <c r="T76" s="58">
        <f ca="1">'calcRED(0)'!AF88</f>
        <v>101.83227475484212</v>
      </c>
      <c r="U76" s="58">
        <f ca="1">'calcGREEN(1)'!AF88</f>
        <v>99.905822436014816</v>
      </c>
      <c r="V76" s="58">
        <f ca="1">'calcBLUE(2)'!AF88</f>
        <v>103.54649680001395</v>
      </c>
      <c r="W76" s="59">
        <f t="shared" ca="1" si="26"/>
        <v>0.27612399146670386</v>
      </c>
      <c r="X76" s="162">
        <f t="shared" ca="1" si="27"/>
        <v>0.33356506276201825</v>
      </c>
      <c r="Y76" s="163">
        <f t="shared" ca="1" si="28"/>
        <v>0.32725471380649607</v>
      </c>
      <c r="Z76" s="166">
        <f t="shared" ca="1" si="19"/>
        <v>3.267445149811192E-3</v>
      </c>
      <c r="AA76" s="58">
        <f ca="1">'calcRED(0)'!AL88</f>
        <v>135.31615161895752</v>
      </c>
      <c r="AB76" s="58">
        <f ca="1">'calcGREEN(1)'!AL88</f>
        <v>131.23114585876465</v>
      </c>
      <c r="AC76" s="58">
        <f ca="1">'calcBLUE(2)'!AL88</f>
        <v>140.39715249197823</v>
      </c>
      <c r="AD76" s="59">
        <f t="shared" ca="1" si="29"/>
        <v>0.90578808059340798</v>
      </c>
      <c r="AE76" s="166">
        <f t="shared" ca="1" si="30"/>
        <v>0.33251750117008028</v>
      </c>
      <c r="AF76" s="166">
        <f t="shared" ca="1" si="31"/>
        <v>0.32247926189566084</v>
      </c>
      <c r="AG76" s="166">
        <f t="shared" ca="1" si="20"/>
        <v>8.7042238686551501E-3</v>
      </c>
    </row>
    <row r="77" spans="1:39">
      <c r="A77" s="63">
        <f ca="1">'calcRED(0)'!I89</f>
        <v>8904.708678307541</v>
      </c>
      <c r="B77" s="63">
        <f ca="1">'calcRED(0)'!J89</f>
        <v>8844.2385660807286</v>
      </c>
      <c r="C77" s="63">
        <f ca="1">'calcGREEN(1)'!J89</f>
        <v>10038.944498697916</v>
      </c>
      <c r="D77" s="63" t="str">
        <f ca="1">'calcBLUE(2)'!J89</f>
        <v/>
      </c>
      <c r="J77" s="58">
        <f ca="1">AVERAGE('calcRED(0)'!AA89,'calcGREEN(1)'!AA89,'calcBLUE(2)'!AA89)</f>
        <v>107.25364840025433</v>
      </c>
      <c r="K77" s="166">
        <f ca="1">MIN(S77,Z77,AG77)</f>
        <v>3.4198640475744876E-3</v>
      </c>
      <c r="L77" s="53">
        <f t="shared" ca="1" si="21"/>
        <v>1</v>
      </c>
      <c r="M77" s="58">
        <f ca="1">'calcRED(0)'!AB89</f>
        <v>105.67762819925944</v>
      </c>
      <c r="N77" s="58">
        <f ca="1">'calcGREEN(1)'!AB89</f>
        <v>103.63132985432942</v>
      </c>
      <c r="O77" s="58">
        <f ca="1">'calcBLUE(2)'!AB89</f>
        <v>106.89721434456962</v>
      </c>
      <c r="P77" s="59">
        <f t="shared" ca="1" si="22"/>
        <v>1.0428996521421426E-2</v>
      </c>
      <c r="Q77" s="166">
        <f t="shared" ca="1" si="23"/>
        <v>0.33420482401650575</v>
      </c>
      <c r="R77" s="166">
        <f t="shared" ca="1" si="24"/>
        <v>0.3277334185742572</v>
      </c>
      <c r="S77" s="166">
        <f t="shared" ca="1" si="25"/>
        <v>5.709385277557541E-2</v>
      </c>
      <c r="T77" s="58">
        <f ca="1">'calcRED(0)'!AF89</f>
        <v>102.78977839152019</v>
      </c>
      <c r="U77" s="58">
        <f ca="1">'calcGREEN(1)'!AF89</f>
        <v>100.87858613332112</v>
      </c>
      <c r="V77" s="58">
        <f ca="1">'calcBLUE(2)'!AF89</f>
        <v>104.65454701014927</v>
      </c>
      <c r="W77" s="59">
        <f t="shared" ca="1" si="26"/>
        <v>0.2790787920270647</v>
      </c>
      <c r="X77" s="162">
        <f t="shared" ca="1" si="27"/>
        <v>0.33338352274821104</v>
      </c>
      <c r="Y77" s="163">
        <f t="shared" ca="1" si="28"/>
        <v>0.32718485185254464</v>
      </c>
      <c r="Z77" s="166">
        <f t="shared" ca="1" si="19"/>
        <v>3.4198640475744876E-3</v>
      </c>
      <c r="AA77" s="58">
        <f ca="1">'calcRED(0)'!AL89</f>
        <v>136.86827977498373</v>
      </c>
      <c r="AB77" s="58">
        <f ca="1">'calcGREEN(1)'!AL89</f>
        <v>133.67621580759683</v>
      </c>
      <c r="AC77" s="58">
        <f ca="1">'calcBLUE(2)'!AL89</f>
        <v>141.94928087506975</v>
      </c>
      <c r="AD77" s="59">
        <f t="shared" ca="1" si="29"/>
        <v>0.91580181209722422</v>
      </c>
      <c r="AE77" s="166">
        <f t="shared" ca="1" si="30"/>
        <v>0.33180689645880185</v>
      </c>
      <c r="AF77" s="166">
        <f t="shared" ca="1" si="31"/>
        <v>0.32406844281521185</v>
      </c>
      <c r="AG77" s="166">
        <f t="shared" ca="1" si="20"/>
        <v>8.7085316226138791E-3</v>
      </c>
    </row>
    <row r="78" spans="1:39">
      <c r="A78" s="63">
        <f ca="1">'calcRED(0)'!I90</f>
        <v>8984.9433989725294</v>
      </c>
      <c r="B78" s="63">
        <f ca="1">'calcRED(0)'!J90</f>
        <v>8918.3941650390625</v>
      </c>
      <c r="C78" s="63">
        <f ca="1">'calcGREEN(1)'!J90</f>
        <v>10075.777872721354</v>
      </c>
      <c r="D78" s="63" t="str">
        <f ca="1">'calcBLUE(2)'!J90</f>
        <v/>
      </c>
      <c r="J78" s="58">
        <f ca="1">AVERAGE('calcRED(0)'!AA90,'calcGREEN(1)'!AA90,'calcBLUE(2)'!AA90)</f>
        <v>108.21277050239506</v>
      </c>
      <c r="K78" s="166">
        <f ca="1">MIN(S78,Z78,AG78)</f>
        <v>3.3583923499099807E-3</v>
      </c>
      <c r="L78" s="53">
        <f t="shared" ca="1" si="21"/>
        <v>1</v>
      </c>
      <c r="M78" s="58">
        <f ca="1">'calcRED(0)'!AB90</f>
        <v>106.6225741704305</v>
      </c>
      <c r="N78" s="58">
        <f ca="1">'calcGREEN(1)'!AB90</f>
        <v>104.55672486623128</v>
      </c>
      <c r="O78" s="58">
        <f ca="1">'calcBLUE(2)'!AB90</f>
        <v>107.86357361929757</v>
      </c>
      <c r="P78" s="59">
        <f t="shared" ca="1" si="22"/>
        <v>1.0523275475053421E-2</v>
      </c>
      <c r="Q78" s="166">
        <f t="shared" ca="1" si="23"/>
        <v>0.33419512958500475</v>
      </c>
      <c r="R78" s="166">
        <f t="shared" ca="1" si="24"/>
        <v>0.327719983197933</v>
      </c>
      <c r="S78" s="166">
        <f t="shared" ca="1" si="25"/>
        <v>5.7082812307585856E-2</v>
      </c>
      <c r="T78" s="58">
        <f ca="1">'calcRED(0)'!AF90</f>
        <v>103.81403986612956</v>
      </c>
      <c r="U78" s="58">
        <f ca="1">'calcGREEN(1)'!AF90</f>
        <v>101.82941468556722</v>
      </c>
      <c r="V78" s="58">
        <f ca="1">'calcBLUE(2)'!AF90</f>
        <v>105.73092133658272</v>
      </c>
      <c r="W78" s="59">
        <f t="shared" ca="1" si="26"/>
        <v>0.28194912356422058</v>
      </c>
      <c r="X78" s="162">
        <f t="shared" ca="1" si="27"/>
        <v>0.33340585451186205</v>
      </c>
      <c r="Y78" s="163">
        <f t="shared" ca="1" si="28"/>
        <v>0.3270320956728418</v>
      </c>
      <c r="Z78" s="166">
        <f t="shared" ca="1" si="19"/>
        <v>3.3583923499099807E-3</v>
      </c>
      <c r="AA78" s="58">
        <f ca="1">'calcRED(0)'!AL90</f>
        <v>138.81903521219888</v>
      </c>
      <c r="AB78" s="58">
        <f ca="1">'calcGREEN(1)'!AL90</f>
        <v>136.04185835520425</v>
      </c>
      <c r="AC78" s="58">
        <f ca="1">'calcBLUE(2)'!AL90</f>
        <v>143.20703342982702</v>
      </c>
      <c r="AD78" s="59">
        <f t="shared" ca="1" si="29"/>
        <v>0.92391634470856143</v>
      </c>
      <c r="AE78" s="166">
        <f t="shared" ca="1" si="30"/>
        <v>0.33204899550478695</v>
      </c>
      <c r="AF78" s="166">
        <f t="shared" ca="1" si="31"/>
        <v>0.3254061112325069</v>
      </c>
      <c r="AG78" s="166">
        <f t="shared" ca="1" si="20"/>
        <v>8.1485672329742482E-3</v>
      </c>
    </row>
    <row r="79" spans="1:39">
      <c r="A79" s="63">
        <f ca="1">'calcRED(0)'!I91</f>
        <v>9070.0800267491377</v>
      </c>
      <c r="B79" s="63">
        <f ca="1">'calcRED(0)'!J91</f>
        <v>8992.3606567382812</v>
      </c>
      <c r="C79" s="63">
        <f ca="1">'calcGREEN(1)'!J91</f>
        <v>10108.987874348959</v>
      </c>
      <c r="D79" s="63" t="str">
        <f ca="1">'calcBLUE(2)'!J91</f>
        <v/>
      </c>
      <c r="J79" s="58">
        <f ca="1">AVERAGE('calcRED(0)'!AA91,'calcGREEN(1)'!AA91,'calcBLUE(2)'!AA91)</f>
        <v>109.17204564623516</v>
      </c>
      <c r="K79" s="166">
        <f ca="1">MIN(S79,Z79,AG79)</f>
        <v>3.1894532365070636E-3</v>
      </c>
      <c r="L79" s="53">
        <f t="shared" ca="1" si="21"/>
        <v>1</v>
      </c>
      <c r="M79" s="58">
        <f ca="1">'calcRED(0)'!AB91</f>
        <v>107.56752236684163</v>
      </c>
      <c r="N79" s="58">
        <f ca="1">'calcGREEN(1)'!AB91</f>
        <v>105.45605405171712</v>
      </c>
      <c r="O79" s="58">
        <f ca="1">'calcBLUE(2)'!AB91</f>
        <v>108.81876128060478</v>
      </c>
      <c r="P79" s="59">
        <f t="shared" ca="1" si="22"/>
        <v>1.0616464515180954E-2</v>
      </c>
      <c r="Q79" s="166">
        <f t="shared" ca="1" si="23"/>
        <v>0.3342242761963421</v>
      </c>
      <c r="R79" s="166">
        <f t="shared" ca="1" si="24"/>
        <v>0.32766370890050617</v>
      </c>
      <c r="S79" s="166">
        <f t="shared" ca="1" si="25"/>
        <v>5.7105978861692219E-2</v>
      </c>
      <c r="T79" s="58">
        <f ca="1">'calcRED(0)'!AF91</f>
        <v>104.86500422159831</v>
      </c>
      <c r="U79" s="58">
        <f ca="1">'calcGREEN(1)'!AF91</f>
        <v>102.80980587005615</v>
      </c>
      <c r="V79" s="58">
        <f ca="1">'calcBLUE(2)'!AF91</f>
        <v>106.68386023385185</v>
      </c>
      <c r="W79" s="59">
        <f t="shared" ca="1" si="26"/>
        <v>0.28449029395693826</v>
      </c>
      <c r="X79" s="162">
        <f t="shared" ca="1" si="27"/>
        <v>0.33358394127642366</v>
      </c>
      <c r="Y79" s="163">
        <f t="shared" ca="1" si="28"/>
        <v>0.32704619142077601</v>
      </c>
      <c r="Z79" s="166">
        <f t="shared" ca="1" si="19"/>
        <v>3.1894532365070636E-3</v>
      </c>
      <c r="AA79" s="58">
        <f ca="1">'calcRED(0)'!AL91</f>
        <v>140.62985134124756</v>
      </c>
      <c r="AB79" s="58">
        <f ca="1">'calcGREEN(1)'!AL91</f>
        <v>138.12456957499185</v>
      </c>
      <c r="AC79" s="58">
        <f ca="1">'calcBLUE(2)'!AL91</f>
        <v>144.58464731488908</v>
      </c>
      <c r="AD79" s="59">
        <f t="shared" ca="1" si="29"/>
        <v>0.93280417622509082</v>
      </c>
      <c r="AE79" s="166">
        <f t="shared" ca="1" si="30"/>
        <v>0.33219199902539714</v>
      </c>
      <c r="AF79" s="166">
        <f t="shared" ca="1" si="31"/>
        <v>0.32627409077108993</v>
      </c>
      <c r="AG79" s="166">
        <f t="shared" ca="1" si="20"/>
        <v>7.9040102455097908E-3</v>
      </c>
    </row>
    <row r="80" spans="1:39">
      <c r="A80" s="63">
        <f ca="1">'calcRED(0)'!I92</f>
        <v>9147.0775846232755</v>
      </c>
      <c r="B80" s="63">
        <f ca="1">'calcRED(0)'!J92</f>
        <v>9065.1215413411464</v>
      </c>
      <c r="C80" s="63">
        <f ca="1">'calcGREEN(1)'!J92</f>
        <v>10133.471801757812</v>
      </c>
      <c r="D80" s="63" t="str">
        <f ca="1">'calcBLUE(2)'!J92</f>
        <v/>
      </c>
      <c r="J80" s="58">
        <f ca="1">AVERAGE('calcRED(0)'!AA92,'calcGREEN(1)'!AA92,'calcBLUE(2)'!AA92)</f>
        <v>110.1486291179679</v>
      </c>
      <c r="K80" s="166">
        <f ca="1">MIN(S80,Z80,AG80)</f>
        <v>3.0848987786497991E-3</v>
      </c>
      <c r="L80" s="53">
        <f t="shared" ca="1" si="21"/>
        <v>1</v>
      </c>
      <c r="M80" s="58">
        <f ca="1">'calcRED(0)'!AB92</f>
        <v>108.5255012512207</v>
      </c>
      <c r="N80" s="58">
        <f ca="1">'calcGREEN(1)'!AB92</f>
        <v>106.36841615041097</v>
      </c>
      <c r="O80" s="58">
        <f ca="1">'calcBLUE(2)'!AB92</f>
        <v>109.78512055533272</v>
      </c>
      <c r="P80" s="59">
        <f t="shared" ca="1" si="22"/>
        <v>1.0710743468812949E-2</v>
      </c>
      <c r="Q80" s="166">
        <f t="shared" ca="1" si="23"/>
        <v>0.33425472101345066</v>
      </c>
      <c r="R80" s="166">
        <f t="shared" ca="1" si="24"/>
        <v>0.32761097488686625</v>
      </c>
      <c r="S80" s="166">
        <f t="shared" ca="1" si="25"/>
        <v>5.7130858779954947E-2</v>
      </c>
      <c r="T80" s="58">
        <f ca="1">'calcRED(0)'!AF92</f>
        <v>105.88998285929362</v>
      </c>
      <c r="U80" s="58">
        <f ca="1">'calcGREEN(1)'!AF92</f>
        <v>103.74752076466878</v>
      </c>
      <c r="V80" s="58">
        <f ca="1">'calcBLUE(2)'!AF92</f>
        <v>107.7242671421596</v>
      </c>
      <c r="W80" s="59">
        <f t="shared" ca="1" si="26"/>
        <v>0.28726471237909229</v>
      </c>
      <c r="X80" s="162">
        <f t="shared" ca="1" si="27"/>
        <v>0.33365702051533064</v>
      </c>
      <c r="Y80" s="163">
        <f t="shared" ca="1" si="28"/>
        <v>0.32690616930394223</v>
      </c>
      <c r="Z80" s="166">
        <f t="shared" ca="1" si="19"/>
        <v>3.0848987786497991E-3</v>
      </c>
      <c r="AA80" s="58">
        <f ca="1">'calcRED(0)'!AL92</f>
        <v>141.79498227437338</v>
      </c>
      <c r="AB80" s="58">
        <f ca="1">'calcGREEN(1)'!AL92</f>
        <v>139.99510542551675</v>
      </c>
      <c r="AC80" s="58">
        <f ca="1">'calcBLUE(2)'!AL92</f>
        <v>146.20688601902552</v>
      </c>
      <c r="AD80" s="59">
        <f t="shared" ca="1" si="29"/>
        <v>0.94327023238080976</v>
      </c>
      <c r="AE80" s="166">
        <f t="shared" ca="1" si="30"/>
        <v>0.33129903008962941</v>
      </c>
      <c r="AF80" s="166">
        <f t="shared" ca="1" si="31"/>
        <v>0.32709368061433458</v>
      </c>
      <c r="AG80" s="166">
        <f t="shared" ca="1" si="20"/>
        <v>8.7853420700269701E-3</v>
      </c>
    </row>
    <row r="81" spans="1:33">
      <c r="A81" s="63">
        <f ca="1">'calcRED(0)'!I93</f>
        <v>9215.0574104941352</v>
      </c>
      <c r="B81" s="63">
        <f ca="1">'calcRED(0)'!J93</f>
        <v>9134.2850952148437</v>
      </c>
      <c r="C81" s="63" t="str">
        <f ca="1">'calcGREEN(1)'!J93</f>
        <v/>
      </c>
      <c r="D81" s="63" t="str">
        <f ca="1">'calcBLUE(2)'!J93</f>
        <v/>
      </c>
      <c r="J81" s="58">
        <f ca="1">AVERAGE('calcRED(0)'!AA93,'calcGREEN(1)'!AA93,'calcBLUE(2)'!AA93)</f>
        <v>110.98923708829348</v>
      </c>
      <c r="K81" s="166">
        <f ca="1">MIN(S81,Z81,AG81)</f>
        <v>3.5491788270451984E-3</v>
      </c>
      <c r="L81" s="53">
        <f t="shared" ca="1" si="21"/>
        <v>1</v>
      </c>
      <c r="M81" s="58">
        <f ca="1">'calcRED(0)'!AB93</f>
        <v>109.07943598429362</v>
      </c>
      <c r="N81" s="58">
        <f ca="1">'calcGREEN(1)'!AB93</f>
        <v>107.28077856699626</v>
      </c>
      <c r="O81" s="58">
        <f ca="1">'calcBLUE(2)'!AB93</f>
        <v>110.72913605826241</v>
      </c>
      <c r="P81" s="59">
        <f t="shared" ca="1" si="22"/>
        <v>1.0802842542269504E-2</v>
      </c>
      <c r="Q81" s="166">
        <f t="shared" ca="1" si="23"/>
        <v>0.33348513420267883</v>
      </c>
      <c r="R81" s="166">
        <f t="shared" ca="1" si="24"/>
        <v>0.32798615536418885</v>
      </c>
      <c r="S81" s="166">
        <f t="shared" ca="1" si="25"/>
        <v>5.6405364789870287E-2</v>
      </c>
      <c r="T81" s="58">
        <f ca="1">'calcRED(0)'!AF93</f>
        <v>106.61907768249512</v>
      </c>
      <c r="U81" s="58">
        <f ca="1">'calcGREEN(1)'!AF93</f>
        <v>104.63182894388835</v>
      </c>
      <c r="V81" s="58">
        <f ca="1">'calcBLUE(2)'!AF93</f>
        <v>108.7344275883266</v>
      </c>
      <c r="W81" s="59">
        <f t="shared" ca="1" si="26"/>
        <v>0.28995847356887094</v>
      </c>
      <c r="X81" s="162">
        <f t="shared" ca="1" si="27"/>
        <v>0.33319988850162036</v>
      </c>
      <c r="Y81" s="163">
        <f t="shared" ca="1" si="28"/>
        <v>0.32698945156555337</v>
      </c>
      <c r="Z81" s="166">
        <f t="shared" ca="1" si="19"/>
        <v>3.5491788270451984E-3</v>
      </c>
      <c r="AA81" s="58">
        <f ca="1">'calcRED(0)'!AL93</f>
        <v>143.231614112854</v>
      </c>
      <c r="AB81" s="58">
        <f ca="1">'calcGREEN(1)'!AL93</f>
        <v>141.89737447102866</v>
      </c>
      <c r="AC81" s="58">
        <f ca="1">'calcBLUE(2)'!AL93</f>
        <v>147.2218726021903</v>
      </c>
      <c r="AD81" s="59">
        <f t="shared" ca="1" si="29"/>
        <v>0.94981853291735674</v>
      </c>
      <c r="AE81" s="166">
        <f t="shared" ca="1" si="30"/>
        <v>0.33128559920043898</v>
      </c>
      <c r="AF81" s="166">
        <f t="shared" ca="1" si="31"/>
        <v>0.32819958790358367</v>
      </c>
      <c r="AG81" s="166">
        <f t="shared" ca="1" si="20"/>
        <v>8.905743631904826E-3</v>
      </c>
    </row>
    <row r="82" spans="1:33">
      <c r="A82" s="63">
        <f ca="1">'calcRED(0)'!I94</f>
        <v>9300.1940664963167</v>
      </c>
      <c r="B82" s="63">
        <f ca="1">'calcRED(0)'!J94</f>
        <v>9202.9860229492187</v>
      </c>
      <c r="C82" s="63" t="str">
        <f ca="1">'calcGREEN(1)'!J94</f>
        <v/>
      </c>
      <c r="D82" s="63" t="str">
        <f ca="1">'calcBLUE(2)'!J94</f>
        <v/>
      </c>
      <c r="J82" s="58">
        <f ca="1">AVERAGE('calcRED(0)'!AA94,'calcGREEN(1)'!AA94,'calcBLUE(2)'!AA94)</f>
        <v>111.68619292951935</v>
      </c>
      <c r="K82" s="166">
        <f ca="1">MIN(S82,Z82,AG82)</f>
        <v>4.9525623775251576E-3</v>
      </c>
      <c r="L82" s="53">
        <f t="shared" ca="1" si="21"/>
        <v>1</v>
      </c>
      <c r="M82" s="58">
        <f ca="1">'calcRED(0)'!AB94</f>
        <v>109.47044785817464</v>
      </c>
      <c r="N82" s="58">
        <f ca="1">'calcGREEN(1)'!AB94</f>
        <v>108.17359097798665</v>
      </c>
      <c r="O82" s="58">
        <f ca="1">'calcBLUE(2)'!AB94</f>
        <v>111.69549451555524</v>
      </c>
      <c r="P82" s="59">
        <f t="shared" ca="1" si="22"/>
        <v>1.089712141615173E-2</v>
      </c>
      <c r="Q82" s="166">
        <f t="shared" ca="1" si="23"/>
        <v>0.33239388768206646</v>
      </c>
      <c r="R82" s="166">
        <f t="shared" ca="1" si="24"/>
        <v>0.32845613727904083</v>
      </c>
      <c r="S82" s="166">
        <f t="shared" ca="1" si="25"/>
        <v>5.5375531758419326E-2</v>
      </c>
      <c r="T82" s="58">
        <f ca="1">'calcRED(0)'!AF94</f>
        <v>106.97575696309407</v>
      </c>
      <c r="U82" s="58">
        <f ca="1">'calcGREEN(1)'!AF94</f>
        <v>105.5933853785197</v>
      </c>
      <c r="V82" s="58">
        <f ca="1">'calcBLUE(2)'!AF94</f>
        <v>109.72864832196917</v>
      </c>
      <c r="W82" s="59">
        <f t="shared" ca="1" si="26"/>
        <v>0.29260972885858444</v>
      </c>
      <c r="X82" s="162">
        <f t="shared" ca="1" si="27"/>
        <v>0.33191588667995631</v>
      </c>
      <c r="Y82" s="163">
        <f t="shared" ca="1" si="28"/>
        <v>0.3276267738637369</v>
      </c>
      <c r="Z82" s="166">
        <f t="shared" ca="1" si="19"/>
        <v>4.9525623775251576E-3</v>
      </c>
      <c r="AA82" s="58">
        <f ca="1">'calcRED(0)'!AL94</f>
        <v>143.11710166931152</v>
      </c>
      <c r="AB82" s="58">
        <f ca="1">'calcGREEN(1)'!AL94</f>
        <v>143.03471438090006</v>
      </c>
      <c r="AC82" s="58">
        <f ca="1">'calcBLUE(2)'!AL94</f>
        <v>148.96363503592355</v>
      </c>
      <c r="AD82" s="59">
        <f t="shared" ca="1" si="29"/>
        <v>0.96105570990918421</v>
      </c>
      <c r="AE82" s="166">
        <f t="shared" ca="1" si="30"/>
        <v>0.32891753513248645</v>
      </c>
      <c r="AF82" s="166">
        <f t="shared" ca="1" si="31"/>
        <v>0.32872818932045927</v>
      </c>
      <c r="AG82" s="166">
        <f t="shared" ca="1" si="20"/>
        <v>1.1328574494549938E-2</v>
      </c>
    </row>
    <row r="83" spans="1:33">
      <c r="A83" s="63">
        <f ca="1">'calcRED(0)'!I95</f>
        <v>9379.7350872431743</v>
      </c>
      <c r="B83" s="63">
        <f ca="1">'calcRED(0)'!J95</f>
        <v>9268.2328491210937</v>
      </c>
      <c r="C83" s="63" t="str">
        <f ca="1">'calcGREEN(1)'!J95</f>
        <v/>
      </c>
      <c r="D83" s="63" t="str">
        <f ca="1">'calcBLUE(2)'!J95</f>
        <v/>
      </c>
      <c r="J83" s="58">
        <f ca="1">AVERAGE('calcRED(0)'!AA95,'calcGREEN(1)'!AA95,'calcBLUE(2)'!AA95)</f>
        <v>112.6216144723444</v>
      </c>
      <c r="K83" s="166">
        <f ca="1">MIN(S83,Z83,AG83)</f>
        <v>4.7538656823507249E-3</v>
      </c>
      <c r="L83" s="53">
        <f t="shared" ca="1" si="21"/>
        <v>1</v>
      </c>
      <c r="M83" s="58">
        <f ca="1">'calcRED(0)'!AB95</f>
        <v>110.39584414164226</v>
      </c>
      <c r="N83" s="58">
        <f ca="1">'calcGREEN(1)'!AB95</f>
        <v>109.05988470713298</v>
      </c>
      <c r="O83" s="58">
        <f ca="1">'calcBLUE(2)'!AB95</f>
        <v>112.61716760907855</v>
      </c>
      <c r="P83" s="59">
        <f t="shared" ca="1" si="22"/>
        <v>1.0987040742349127E-2</v>
      </c>
      <c r="Q83" s="166">
        <f t="shared" ca="1" si="23"/>
        <v>0.33244460875672077</v>
      </c>
      <c r="R83" s="166">
        <f t="shared" ca="1" si="24"/>
        <v>0.32842151789697388</v>
      </c>
      <c r="S83" s="166">
        <f t="shared" ca="1" si="25"/>
        <v>5.5421726412566819E-2</v>
      </c>
      <c r="T83" s="58">
        <f ca="1">'calcRED(0)'!AF95</f>
        <v>108.02219263712566</v>
      </c>
      <c r="U83" s="58">
        <f ca="1">'calcGREEN(1)'!AF95</f>
        <v>106.54802799224854</v>
      </c>
      <c r="V83" s="58">
        <f ca="1">'calcBLUE(2)'!AF95</f>
        <v>110.69201006208148</v>
      </c>
      <c r="W83" s="59">
        <f t="shared" ca="1" si="26"/>
        <v>0.29517869349888393</v>
      </c>
      <c r="X83" s="162">
        <f t="shared" ca="1" si="27"/>
        <v>0.33210801145736374</v>
      </c>
      <c r="Y83" s="163">
        <f t="shared" ca="1" si="28"/>
        <v>0.32757577713755576</v>
      </c>
      <c r="Z83" s="166">
        <f t="shared" ca="1" si="19"/>
        <v>4.7538656823507249E-3</v>
      </c>
      <c r="AA83" s="58">
        <f ca="1">'calcRED(0)'!AL95</f>
        <v>144.75279839833578</v>
      </c>
      <c r="AB83" s="58">
        <f ca="1">'calcGREEN(1)'!AL95</f>
        <v>144.04256375630698</v>
      </c>
      <c r="AC83" s="58">
        <f ca="1">'calcBLUE(2)'!AL95</f>
        <v>150.08251925877161</v>
      </c>
      <c r="AD83" s="59">
        <f t="shared" ca="1" si="29"/>
        <v>0.96827431779852657</v>
      </c>
      <c r="AE83" s="166">
        <f t="shared" ca="1" si="30"/>
        <v>0.32982477479192324</v>
      </c>
      <c r="AF83" s="166">
        <f t="shared" ca="1" si="31"/>
        <v>0.32820647805812231</v>
      </c>
      <c r="AG83" s="166">
        <f t="shared" ca="1" si="20"/>
        <v>1.0351684068787066E-2</v>
      </c>
    </row>
    <row r="84" spans="1:33">
      <c r="A84" s="63">
        <f ca="1">'calcRED(0)'!I96</f>
        <v>9445.8651219338753</v>
      </c>
      <c r="B84" s="63">
        <f ca="1">'calcRED(0)'!J96</f>
        <v>9332.5674641927089</v>
      </c>
      <c r="C84" s="63" t="str">
        <f ca="1">'calcGREEN(1)'!J96</f>
        <v/>
      </c>
      <c r="D84" s="63" t="str">
        <f ca="1">'calcBLUE(2)'!J96</f>
        <v/>
      </c>
      <c r="J84" s="58">
        <f ca="1">AVERAGE('calcRED(0)'!AA96,'calcGREEN(1)'!AA96,'calcBLUE(2)'!AA96)</f>
        <v>113.55649820233477</v>
      </c>
      <c r="K84" s="166">
        <f ca="1">MIN(S84,Z84,AG84)</f>
        <v>4.6172178716006838E-3</v>
      </c>
      <c r="L84" s="53">
        <f t="shared" ca="1" si="21"/>
        <v>1</v>
      </c>
      <c r="M84" s="58">
        <f ca="1">'calcRED(0)'!AB96</f>
        <v>111.33427460988362</v>
      </c>
      <c r="N84" s="58">
        <f ca="1">'calcGREEN(1)'!AB96</f>
        <v>109.93314647674561</v>
      </c>
      <c r="O84" s="58">
        <f ca="1">'calcBLUE(2)'!AB96</f>
        <v>113.56118283952985</v>
      </c>
      <c r="P84" s="59">
        <f t="shared" ca="1" si="22"/>
        <v>1.1079139789222424E-2</v>
      </c>
      <c r="Q84" s="166">
        <f t="shared" ca="1" si="23"/>
        <v>0.33251124098834922</v>
      </c>
      <c r="R84" s="166">
        <f t="shared" ca="1" si="24"/>
        <v>0.32832662797527762</v>
      </c>
      <c r="S84" s="166">
        <f t="shared" ca="1" si="25"/>
        <v>5.547660769801576E-2</v>
      </c>
      <c r="T84" s="58">
        <f ca="1">'calcRED(0)'!AF96</f>
        <v>109.07864030202229</v>
      </c>
      <c r="U84" s="58">
        <f ca="1">'calcGREEN(1)'!AF96</f>
        <v>107.51649856567383</v>
      </c>
      <c r="V84" s="58">
        <f ca="1">'calcBLUE(2)'!AF96</f>
        <v>111.74079595293317</v>
      </c>
      <c r="W84" s="59">
        <f t="shared" ca="1" si="26"/>
        <v>0.29797545587448843</v>
      </c>
      <c r="X84" s="162">
        <f t="shared" ca="1" si="27"/>
        <v>0.33221657678624855</v>
      </c>
      <c r="Y84" s="163">
        <f t="shared" ca="1" si="28"/>
        <v>0.32745882239301755</v>
      </c>
      <c r="Z84" s="166">
        <f t="shared" ca="1" si="19"/>
        <v>4.6172178716006838E-3</v>
      </c>
      <c r="AA84" s="58">
        <f ca="1">'calcRED(0)'!AL96</f>
        <v>146.39332516988119</v>
      </c>
      <c r="AB84" s="58">
        <f ca="1">'calcGREEN(1)'!AL96</f>
        <v>144.89332803090414</v>
      </c>
      <c r="AC84" s="58">
        <f ca="1">'calcBLUE(2)'!AL96</f>
        <v>150.72634696960449</v>
      </c>
      <c r="AD84" s="59">
        <f t="shared" ca="1" si="29"/>
        <v>0.97242804496519031</v>
      </c>
      <c r="AE84" s="166">
        <f t="shared" ca="1" si="30"/>
        <v>0.33119687681911758</v>
      </c>
      <c r="AF84" s="166">
        <f t="shared" ca="1" si="31"/>
        <v>0.32780331794551243</v>
      </c>
      <c r="AG84" s="166">
        <f t="shared" ca="1" si="20"/>
        <v>8.9398343344804111E-3</v>
      </c>
    </row>
    <row r="85" spans="1:33">
      <c r="A85" s="63">
        <f ca="1">'calcRED(0)'!I97</f>
        <v>9527.949605553451</v>
      </c>
      <c r="B85" s="63">
        <f ca="1">'calcRED(0)'!J97</f>
        <v>9396.8890991210937</v>
      </c>
      <c r="C85" s="63" t="str">
        <f ca="1">'calcGREEN(1)'!J97</f>
        <v/>
      </c>
      <c r="D85" s="63" t="str">
        <f ca="1">'calcBLUE(2)'!J97</f>
        <v/>
      </c>
      <c r="J85" s="58">
        <f ca="1">AVERAGE('calcRED(0)'!AA97,'calcGREEN(1)'!AA97,'calcBLUE(2)'!AA97)</f>
        <v>114.48779237793065</v>
      </c>
      <c r="K85" s="166">
        <f ca="1">MIN(S85,Z85,AG85)</f>
        <v>4.6391765274175992E-3</v>
      </c>
      <c r="L85" s="53">
        <f t="shared" ca="1" si="21"/>
        <v>1</v>
      </c>
      <c r="M85" s="58">
        <f ca="1">'calcRED(0)'!AB97</f>
        <v>112.24012025197347</v>
      </c>
      <c r="N85" s="58">
        <f ca="1">'calcGREEN(1)'!AB97</f>
        <v>110.82595793406169</v>
      </c>
      <c r="O85" s="58">
        <f ca="1">'calcBLUE(2)'!AB97</f>
        <v>114.49402618408203</v>
      </c>
      <c r="P85" s="59">
        <f t="shared" ca="1" si="22"/>
        <v>1.1170148896008003E-2</v>
      </c>
      <c r="Q85" s="166">
        <f t="shared" ca="1" si="23"/>
        <v>0.33250410459912638</v>
      </c>
      <c r="R85" s="166">
        <f t="shared" ca="1" si="24"/>
        <v>0.32831474009898626</v>
      </c>
      <c r="S85" s="166">
        <f t="shared" ca="1" si="25"/>
        <v>5.5468120082528466E-2</v>
      </c>
      <c r="T85" s="58">
        <f ca="1">'calcRED(0)'!AF97</f>
        <v>110.05521901448567</v>
      </c>
      <c r="U85" s="58">
        <f ca="1">'calcGREEN(1)'!AF97</f>
        <v>108.50404326121013</v>
      </c>
      <c r="V85" s="58">
        <f ca="1">'calcBLUE(2)'!AF97</f>
        <v>112.71805463518415</v>
      </c>
      <c r="W85" s="59">
        <f t="shared" ca="1" si="26"/>
        <v>0.30058147902715771</v>
      </c>
      <c r="X85" s="162">
        <f t="shared" ca="1" si="27"/>
        <v>0.33221477413768313</v>
      </c>
      <c r="Y85" s="163">
        <f t="shared" ca="1" si="28"/>
        <v>0.32753236555100396</v>
      </c>
      <c r="Z85" s="166">
        <f t="shared" ca="1" si="19"/>
        <v>4.6391765274175992E-3</v>
      </c>
      <c r="AA85" s="58">
        <f ca="1">'calcRED(0)'!AL97</f>
        <v>147.98014163970947</v>
      </c>
      <c r="AB85" s="58">
        <f ca="1">'calcGREEN(1)'!AL97</f>
        <v>145.75581868489584</v>
      </c>
      <c r="AC85" s="58">
        <f ca="1">'calcBLUE(2)'!AL97</f>
        <v>151.22429575238908</v>
      </c>
      <c r="AD85" s="59">
        <f t="shared" ca="1" si="29"/>
        <v>0.97564061775734889</v>
      </c>
      <c r="AE85" s="166">
        <f t="shared" ca="1" si="30"/>
        <v>0.33256934662969873</v>
      </c>
      <c r="AF85" s="166">
        <f t="shared" ca="1" si="31"/>
        <v>0.32757042161463235</v>
      </c>
      <c r="AG85" s="166">
        <f t="shared" ca="1" si="20"/>
        <v>7.5501952693582883E-3</v>
      </c>
    </row>
    <row r="86" spans="1:33">
      <c r="A86" s="63">
        <f ca="1">'calcRED(0)'!I98</f>
        <v>9598.8427622112249</v>
      </c>
      <c r="B86" s="63">
        <f ca="1">'calcRED(0)'!J98</f>
        <v>9460.9239908854161</v>
      </c>
      <c r="C86" s="63" t="str">
        <f ca="1">'calcGREEN(1)'!J98</f>
        <v/>
      </c>
      <c r="D86" s="63" t="str">
        <f ca="1">'calcBLUE(2)'!J98</f>
        <v/>
      </c>
      <c r="J86" s="58">
        <f ca="1">AVERAGE('calcRED(0)'!AA98,'calcGREEN(1)'!AA98,'calcBLUE(2)'!AA98)</f>
        <v>115.39560004864764</v>
      </c>
      <c r="K86" s="166">
        <f ca="1">MIN(S86,Z86,AG86)</f>
        <v>4.5877367794160276E-3</v>
      </c>
      <c r="L86" s="53">
        <f t="shared" ca="1" si="21"/>
        <v>1</v>
      </c>
      <c r="M86" s="58">
        <f ca="1">'calcRED(0)'!AB98</f>
        <v>113.1655158996582</v>
      </c>
      <c r="N86" s="58">
        <f ca="1">'calcGREEN(1)'!AB98</f>
        <v>111.66663392384847</v>
      </c>
      <c r="O86" s="58">
        <f ca="1">'calcBLUE(2)'!AB98</f>
        <v>115.41569873264858</v>
      </c>
      <c r="P86" s="59">
        <f t="shared" ca="1" si="22"/>
        <v>1.1260068169038885E-2</v>
      </c>
      <c r="Q86" s="166">
        <f t="shared" ca="1" si="23"/>
        <v>0.33259730040873753</v>
      </c>
      <c r="R86" s="166">
        <f t="shared" ca="1" si="24"/>
        <v>0.32819203529928792</v>
      </c>
      <c r="S86" s="166">
        <f t="shared" ca="1" si="25"/>
        <v>5.5546377979595135E-2</v>
      </c>
      <c r="T86" s="58">
        <f ca="1">'calcRED(0)'!AF98</f>
        <v>111.05349286397298</v>
      </c>
      <c r="U86" s="58">
        <f ca="1">'calcGREEN(1)'!AF98</f>
        <v>109.50756359100342</v>
      </c>
      <c r="V86" s="58">
        <f ca="1">'calcBLUE(2)'!AF98</f>
        <v>113.6156120300293</v>
      </c>
      <c r="W86" s="59">
        <f t="shared" ca="1" si="26"/>
        <v>0.30297496541341146</v>
      </c>
      <c r="X86" s="162">
        <f t="shared" ca="1" si="27"/>
        <v>0.33231970791807652</v>
      </c>
      <c r="Y86" s="163">
        <f t="shared" ca="1" si="28"/>
        <v>0.32769362411642139</v>
      </c>
      <c r="Z86" s="166">
        <f t="shared" ca="1" si="19"/>
        <v>4.5877367794160276E-3</v>
      </c>
      <c r="AA86" s="58">
        <f ca="1">'calcRED(0)'!AL98</f>
        <v>149.01578076680502</v>
      </c>
      <c r="AB86" s="58">
        <f ca="1">'calcGREEN(1)'!AL98</f>
        <v>146.26432514190674</v>
      </c>
      <c r="AC86" s="58">
        <f ca="1">'calcBLUE(2)'!AL98</f>
        <v>151.53260912214006</v>
      </c>
      <c r="AD86" s="59">
        <f t="shared" ca="1" si="29"/>
        <v>0.97762973627187133</v>
      </c>
      <c r="AE86" s="166">
        <f t="shared" ca="1" si="30"/>
        <v>0.33350837107783665</v>
      </c>
      <c r="AF86" s="166">
        <f t="shared" ca="1" si="31"/>
        <v>0.32735040929130088</v>
      </c>
      <c r="AG86" s="166">
        <f t="shared" ca="1" si="20"/>
        <v>6.5945895667421867E-3</v>
      </c>
    </row>
    <row r="87" spans="1:33">
      <c r="A87" s="63">
        <f ca="1">'calcRED(0)'!I99</f>
        <v>9673.3894088679117</v>
      </c>
      <c r="B87" s="63">
        <f ca="1">'calcRED(0)'!J99</f>
        <v>9521.237548828125</v>
      </c>
      <c r="C87" s="63" t="str">
        <f ca="1">'calcGREEN(1)'!J99</f>
        <v/>
      </c>
      <c r="D87" s="63" t="str">
        <f ca="1">'calcBLUE(2)'!J99</f>
        <v/>
      </c>
      <c r="J87" s="58">
        <f ca="1">AVERAGE('calcRED(0)'!AA99,'calcGREEN(1)'!AA99,'calcBLUE(2)'!AA99)</f>
        <v>116.15000812156235</v>
      </c>
      <c r="K87" s="166"/>
      <c r="L87" s="53">
        <f t="shared" ca="1" si="21"/>
        <v>1</v>
      </c>
      <c r="M87" s="58">
        <f ca="1">'calcRED(0)'!AB99</f>
        <v>114.09091218312581</v>
      </c>
      <c r="N87" s="58">
        <f ca="1">'calcGREEN(1)'!AB99</f>
        <v>113.33495394388835</v>
      </c>
      <c r="O87" s="58">
        <f ca="1">'calcBLUE(2)'!AB99</f>
        <v>116.34854289463588</v>
      </c>
      <c r="P87" s="59">
        <f t="shared" ca="1" si="22"/>
        <v>1.1351077355574233E-2</v>
      </c>
      <c r="Q87" s="166">
        <f t="shared" ca="1" si="23"/>
        <v>0.33187726947976703</v>
      </c>
      <c r="R87" s="166">
        <f t="shared" ca="1" si="24"/>
        <v>0.32967827438473118</v>
      </c>
      <c r="S87" s="166">
        <f t="shared" ca="1" si="25"/>
        <v>5.5024729836652381E-2</v>
      </c>
      <c r="T87" s="58"/>
      <c r="U87" s="58"/>
      <c r="V87" s="58"/>
      <c r="W87" s="59"/>
      <c r="X87" s="162"/>
      <c r="Y87" s="163"/>
      <c r="Z87" s="166"/>
      <c r="AA87" s="58">
        <f ca="1">'calcRED(0)'!AL99</f>
        <v>149.47481759389242</v>
      </c>
      <c r="AB87" s="58">
        <f ca="1">'calcGREEN(1)'!AL99</f>
        <v>147.33583641052246</v>
      </c>
      <c r="AC87" s="58">
        <f ca="1">'calcBLUE(2)'!AL99</f>
        <v>151.73136629377092</v>
      </c>
      <c r="AD87" s="59">
        <f t="shared" ca="1" si="29"/>
        <v>0.97891204060497372</v>
      </c>
      <c r="AE87" s="166">
        <f t="shared" ca="1" si="30"/>
        <v>0.33324596320880528</v>
      </c>
      <c r="AF87" s="166">
        <f t="shared" ca="1" si="31"/>
        <v>0.32847722118113976</v>
      </c>
      <c r="AG87" s="166">
        <f t="shared" ca="1" si="20"/>
        <v>7.0383123465335264E-3</v>
      </c>
    </row>
    <row r="88" spans="1:33">
      <c r="A88" s="63">
        <f ca="1">'calcRED(0)'!I100</f>
        <v>9753.1153917974407</v>
      </c>
      <c r="B88" s="63">
        <f ca="1">'calcRED(0)'!J100</f>
        <v>9578.8076985677089</v>
      </c>
      <c r="C88" s="63" t="str">
        <f ca="1">'calcGREEN(1)'!J100</f>
        <v/>
      </c>
      <c r="D88" s="63" t="str">
        <f ca="1">'calcBLUE(2)'!J100</f>
        <v/>
      </c>
      <c r="J88" s="58">
        <f ca="1">AVERAGE('calcRED(0)'!AA100,'calcGREEN(1)'!AA100,'calcBLUE(2)'!AA100)</f>
        <v>116.62096616588525</v>
      </c>
      <c r="K88" s="166">
        <f ca="1">MIN(S88,Z88,AG88)</f>
        <v>4.9748567458718328E-3</v>
      </c>
      <c r="L88" s="53">
        <f t="shared" ca="1" si="21"/>
        <v>1</v>
      </c>
      <c r="M88" s="58">
        <f ca="1">'calcRED(0)'!AB100</f>
        <v>114.09742895762126</v>
      </c>
      <c r="N88" s="58">
        <f ca="1">'calcGREEN(1)'!AB100</f>
        <v>112.55944569905598</v>
      </c>
      <c r="O88" s="58">
        <f ca="1">'calcBLUE(2)'!AB100</f>
        <v>117.23670060294015</v>
      </c>
      <c r="P88" s="59">
        <f t="shared" ca="1" si="22"/>
        <v>1.1437726888091722E-2</v>
      </c>
      <c r="Q88" s="166">
        <f t="shared" ca="1" si="23"/>
        <v>0.33178121711487368</v>
      </c>
      <c r="R88" s="166">
        <f t="shared" ca="1" si="24"/>
        <v>0.32730895194561543</v>
      </c>
      <c r="S88" s="166">
        <f t="shared" ca="1" si="25"/>
        <v>5.463947037780631E-2</v>
      </c>
      <c r="T88" s="58">
        <f ca="1">'calcRED(0)'!AF100</f>
        <v>112.02458604176839</v>
      </c>
      <c r="U88" s="58">
        <f ca="1">'calcGREEN(1)'!AF100</f>
        <v>110.41261386871338</v>
      </c>
      <c r="V88" s="58">
        <f ca="1">'calcBLUE(2)'!AF100</f>
        <v>115.24315016610282</v>
      </c>
      <c r="W88" s="59">
        <f t="shared" ca="1" si="26"/>
        <v>0.30731506710960754</v>
      </c>
      <c r="X88" s="162">
        <f t="shared" ca="1" si="27"/>
        <v>0.33174742331427237</v>
      </c>
      <c r="Y88" s="163">
        <f t="shared" ca="1" si="28"/>
        <v>0.3269737603733005</v>
      </c>
      <c r="Z88" s="166">
        <f t="shared" ca="1" si="19"/>
        <v>4.9748567458718328E-3</v>
      </c>
      <c r="AA88" s="58">
        <f ca="1">'calcRED(0)'!AL100</f>
        <v>149.7585366566976</v>
      </c>
      <c r="AB88" s="58">
        <f ca="1">'calcGREEN(1)'!AL100</f>
        <v>146.99909750620523</v>
      </c>
      <c r="AC88" s="58" t="str">
        <f ca="1">'calcBLUE(2)'!AL100</f>
        <v/>
      </c>
      <c r="AD88" s="59"/>
      <c r="AE88" s="166"/>
      <c r="AF88" s="166"/>
      <c r="AG88" s="166"/>
    </row>
    <row r="89" spans="1:33">
      <c r="A89" s="63">
        <f ca="1">'calcRED(0)'!I101</f>
        <v>9817.1173029284109</v>
      </c>
      <c r="B89" s="63">
        <f ca="1">'calcRED(0)'!J101</f>
        <v>9635.3871663411464</v>
      </c>
      <c r="C89" s="63" t="str">
        <f ca="1">'calcGREEN(1)'!J101</f>
        <v/>
      </c>
      <c r="D89" s="63" t="str">
        <f ca="1">'calcBLUE(2)'!J101</f>
        <v/>
      </c>
      <c r="J89" s="58">
        <f ca="1">AVERAGE('calcRED(0)'!AA101,'calcGREEN(1)'!AA101,'calcBLUE(2)'!AA101)</f>
        <v>117.51945998233266</v>
      </c>
      <c r="K89" s="166">
        <f ca="1">MIN(S89,Z89,AG89)</f>
        <v>4.8703240004487709E-3</v>
      </c>
      <c r="L89" s="53">
        <f t="shared" ca="1" si="21"/>
        <v>1</v>
      </c>
      <c r="M89" s="58">
        <f ca="1">'calcRED(0)'!AB101</f>
        <v>114.99675718943278</v>
      </c>
      <c r="N89" s="58">
        <f ca="1">'calcGREEN(1)'!AB101</f>
        <v>113.41315746307373</v>
      </c>
      <c r="O89" s="58">
        <f ca="1">'calcBLUE(2)'!AB101</f>
        <v>118.15278598240444</v>
      </c>
      <c r="P89" s="59">
        <f t="shared" ca="1" si="22"/>
        <v>1.1527101071454092E-2</v>
      </c>
      <c r="Q89" s="166">
        <f t="shared" ca="1" si="23"/>
        <v>0.3318209287345581</v>
      </c>
      <c r="R89" s="166">
        <f t="shared" ca="1" si="24"/>
        <v>0.32725148221461275</v>
      </c>
      <c r="S89" s="166">
        <f t="shared" ca="1" si="25"/>
        <v>5.4673200903827684E-2</v>
      </c>
      <c r="T89" s="58">
        <f ca="1">'calcRED(0)'!AF101</f>
        <v>112.91318607330322</v>
      </c>
      <c r="U89" s="58">
        <f ca="1">'calcGREEN(1)'!AF101</f>
        <v>111.26807181040446</v>
      </c>
      <c r="V89" s="58">
        <f ca="1">'calcBLUE(2)'!AF101</f>
        <v>116.06039319719586</v>
      </c>
      <c r="W89" s="59">
        <f t="shared" ca="1" si="26"/>
        <v>0.30949438185918898</v>
      </c>
      <c r="X89" s="162">
        <f t="shared" ca="1" si="27"/>
        <v>0.33186173919210854</v>
      </c>
      <c r="Y89" s="163">
        <f t="shared" ca="1" si="28"/>
        <v>0.32702660434699937</v>
      </c>
      <c r="Z89" s="166">
        <f t="shared" ca="1" si="19"/>
        <v>4.8703240004487709E-3</v>
      </c>
      <c r="AA89" s="58">
        <f ca="1">'calcRED(0)'!AL101</f>
        <v>149.85146776835123</v>
      </c>
      <c r="AB89" s="58">
        <f ca="1">'calcGREEN(1)'!AL101</f>
        <v>147.74392255147299</v>
      </c>
      <c r="AC89" s="58" t="str">
        <f ca="1">'calcBLUE(2)'!AL101</f>
        <v/>
      </c>
      <c r="AD89" s="59"/>
      <c r="AE89" s="166"/>
      <c r="AF89" s="166"/>
      <c r="AG89" s="166"/>
    </row>
    <row r="90" spans="1:33">
      <c r="A90" s="63">
        <f ca="1">'calcRED(0)'!I102</f>
        <v>9899.8954864661191</v>
      </c>
      <c r="B90" s="63">
        <f ca="1">'calcRED(0)'!J102</f>
        <v>9690.3699544270839</v>
      </c>
      <c r="C90" s="63" t="str">
        <f ca="1">'calcGREEN(1)'!J102</f>
        <v/>
      </c>
      <c r="D90" s="63" t="str">
        <f ca="1">'calcBLUE(2)'!J102</f>
        <v/>
      </c>
      <c r="J90" s="58">
        <f ca="1">AVERAGE('calcRED(0)'!AA102,'calcGREEN(1)'!AA102,'calcBLUE(2)'!AA102)</f>
        <v>118.40837503340639</v>
      </c>
      <c r="K90" s="166">
        <f ca="1">MIN(S90,Z90,AG90)</f>
        <v>4.8651543424677894E-3</v>
      </c>
      <c r="L90" s="53">
        <f t="shared" ca="1" si="21"/>
        <v>1</v>
      </c>
      <c r="M90" s="58">
        <f ca="1">'calcRED(0)'!AB102</f>
        <v>115.88956801096599</v>
      </c>
      <c r="N90" s="58">
        <f ca="1">'calcGREEN(1)'!AB102</f>
        <v>114.27990055084229</v>
      </c>
      <c r="O90" s="58">
        <f ca="1">'calcBLUE(2)'!AB102</f>
        <v>119.05211530412946</v>
      </c>
      <c r="P90" s="59">
        <f t="shared" ca="1" si="22"/>
        <v>1.1614840517476044E-2</v>
      </c>
      <c r="Q90" s="166">
        <f t="shared" ca="1" si="23"/>
        <v>0.33185110361178216</v>
      </c>
      <c r="R90" s="166">
        <f t="shared" ca="1" si="24"/>
        <v>0.32724180242740397</v>
      </c>
      <c r="S90" s="166">
        <f t="shared" ca="1" si="25"/>
        <v>5.4702257837227687E-2</v>
      </c>
      <c r="T90" s="58">
        <f ca="1">'calcRED(0)'!AF102</f>
        <v>113.81823666890462</v>
      </c>
      <c r="U90" s="58">
        <f ca="1">'calcGREEN(1)'!AF102</f>
        <v>112.16048622131348</v>
      </c>
      <c r="V90" s="58">
        <f ca="1">'calcBLUE(2)'!AF102</f>
        <v>116.98329053606305</v>
      </c>
      <c r="W90" s="59">
        <f t="shared" ca="1" si="26"/>
        <v>0.31195544142950149</v>
      </c>
      <c r="X90" s="162">
        <f t="shared" ca="1" si="27"/>
        <v>0.33186834755205208</v>
      </c>
      <c r="Y90" s="163">
        <f t="shared" ca="1" si="28"/>
        <v>0.32703472055345306</v>
      </c>
      <c r="Z90" s="166">
        <f t="shared" ca="1" si="19"/>
        <v>4.8651543424677894E-3</v>
      </c>
      <c r="AA90" s="58">
        <f ca="1">'calcRED(0)'!AL102</f>
        <v>149.82200145721436</v>
      </c>
      <c r="AB90" s="58">
        <f ca="1">'calcGREEN(1)'!AL102</f>
        <v>148.48125839233398</v>
      </c>
      <c r="AC90" s="58" t="str">
        <f ca="1">'calcBLUE(2)'!AL102</f>
        <v/>
      </c>
      <c r="AD90" s="59"/>
      <c r="AE90" s="166"/>
      <c r="AF90" s="166"/>
      <c r="AG90" s="166"/>
    </row>
    <row r="91" spans="1:33">
      <c r="J91" s="58">
        <f ca="1">AVERAGE('calcRED(0)'!AA103,'calcGREEN(1)'!AA103,'calcBLUE(2)'!AA103)</f>
        <v>119.26750652125054</v>
      </c>
      <c r="K91" s="166">
        <f ca="1">MIN(S91,Z91,AG91)</f>
        <v>4.8946886196790107E-3</v>
      </c>
      <c r="L91" s="53">
        <f t="shared" ca="1" si="21"/>
        <v>1</v>
      </c>
      <c r="M91" s="58">
        <f ca="1">'calcRED(0)'!AB103</f>
        <v>116.79541365305583</v>
      </c>
      <c r="N91" s="58">
        <f ca="1">'calcGREEN(1)'!AB103</f>
        <v>115.13361231486003</v>
      </c>
      <c r="O91" s="58">
        <f ca="1">'calcBLUE(2)'!AB103</f>
        <v>119.96261433192662</v>
      </c>
      <c r="P91" s="59">
        <f t="shared" ca="1" si="22"/>
        <v>1.170366969091967E-2</v>
      </c>
      <c r="Q91" s="166">
        <f t="shared" ca="1" si="23"/>
        <v>0.33190732679394119</v>
      </c>
      <c r="R91" s="166">
        <f t="shared" ca="1" si="24"/>
        <v>0.32718484649637064</v>
      </c>
      <c r="S91" s="166">
        <f t="shared" ca="1" si="25"/>
        <v>5.4752552573039591E-2</v>
      </c>
      <c r="T91" s="58">
        <f ca="1">'calcRED(0)'!AF103</f>
        <v>114.67131201426189</v>
      </c>
      <c r="U91" s="58">
        <f ca="1">'calcGREEN(1)'!AF103</f>
        <v>113.0166613260905</v>
      </c>
      <c r="V91" s="58">
        <f ca="1">'calcBLUE(2)'!AF103</f>
        <v>117.87246976579938</v>
      </c>
      <c r="W91" s="59">
        <f t="shared" ca="1" si="26"/>
        <v>0.31432658604213171</v>
      </c>
      <c r="X91" s="162">
        <f t="shared" ca="1" si="27"/>
        <v>0.33184154697659168</v>
      </c>
      <c r="Y91" s="163">
        <f t="shared" ca="1" si="28"/>
        <v>0.32705323650535206</v>
      </c>
      <c r="Z91" s="166">
        <f t="shared" ca="1" si="19"/>
        <v>4.8946886196790107E-3</v>
      </c>
      <c r="AA91" s="58">
        <f ca="1">'calcRED(0)'!AL103</f>
        <v>150.10897223154703</v>
      </c>
      <c r="AB91" s="58">
        <f ca="1">'calcGREEN(1)'!AL103</f>
        <v>149.06968720753989</v>
      </c>
      <c r="AC91" s="58" t="str">
        <f ca="1">'calcBLUE(2)'!AL103</f>
        <v/>
      </c>
      <c r="AD91" s="59"/>
      <c r="AE91" s="166"/>
      <c r="AF91" s="166"/>
      <c r="AG91" s="166"/>
    </row>
    <row r="92" spans="1:33">
      <c r="J92" s="58">
        <f ca="1">AVERAGE('calcRED(0)'!AA104,'calcGREEN(1)'!AA104,'calcBLUE(2)'!AA104)</f>
        <v>120.15478935413358</v>
      </c>
      <c r="K92" s="166">
        <f ca="1">MIN(S92,Z92,AG92)</f>
        <v>4.9445086163601376E-3</v>
      </c>
      <c r="L92" s="53">
        <f t="shared" ca="1" si="21"/>
        <v>1</v>
      </c>
      <c r="M92" s="58">
        <f ca="1">'calcRED(0)'!AB104</f>
        <v>117.68822542826335</v>
      </c>
      <c r="N92" s="58">
        <f ca="1">'calcGREEN(1)'!AB104</f>
        <v>115.9677718480428</v>
      </c>
      <c r="O92" s="58">
        <f ca="1">'calcBLUE(2)'!AB104</f>
        <v>120.83401434762138</v>
      </c>
      <c r="P92" s="59">
        <f t="shared" ca="1" si="22"/>
        <v>1.1788684326597208E-2</v>
      </c>
      <c r="Q92" s="166">
        <f t="shared" ca="1" si="23"/>
        <v>0.33199306487968633</v>
      </c>
      <c r="R92" s="166">
        <f t="shared" ca="1" si="24"/>
        <v>0.32713974454961808</v>
      </c>
      <c r="S92" s="166">
        <f t="shared" ca="1" si="25"/>
        <v>5.4833448989741011E-2</v>
      </c>
      <c r="T92" s="58">
        <f ca="1">'calcRED(0)'!AF104</f>
        <v>115.50650374094646</v>
      </c>
      <c r="U92" s="58">
        <f ca="1">'calcGREEN(1)'!AF104</f>
        <v>113.82729625701904</v>
      </c>
      <c r="V92" s="58">
        <f ca="1">'calcBLUE(2)'!AF104</f>
        <v>118.81355612618583</v>
      </c>
      <c r="W92" s="59">
        <f t="shared" ca="1" si="26"/>
        <v>0.31683614966982887</v>
      </c>
      <c r="X92" s="162">
        <f t="shared" ca="1" si="27"/>
        <v>0.33177475488211428</v>
      </c>
      <c r="Y92" s="163">
        <f t="shared" ca="1" si="28"/>
        <v>0.3269514883704232</v>
      </c>
      <c r="Z92" s="166">
        <f t="shared" ca="1" si="19"/>
        <v>4.9445086163601376E-3</v>
      </c>
      <c r="AA92" s="58">
        <f ca="1">'calcRED(0)'!AL104</f>
        <v>150.32351144154867</v>
      </c>
      <c r="AB92" s="58">
        <f ca="1">'calcGREEN(1)'!AL104</f>
        <v>149.94025866190592</v>
      </c>
      <c r="AC92" s="58" t="str">
        <f ca="1">'calcBLUE(2)'!AL104</f>
        <v/>
      </c>
      <c r="AD92" s="59"/>
      <c r="AE92" s="166"/>
      <c r="AF92" s="166"/>
      <c r="AG92" s="166"/>
    </row>
    <row r="93" spans="1:33">
      <c r="J93" s="58">
        <f ca="1">AVERAGE('calcRED(0)'!AA105,'calcGREEN(1)'!AA105,'calcBLUE(2)'!AA105)</f>
        <v>121.02499558855993</v>
      </c>
      <c r="K93" s="166">
        <f ca="1">MIN(S93,Z93,AG93)</f>
        <v>4.9479977918339638E-3</v>
      </c>
      <c r="L93" s="53">
        <f t="shared" ca="1" si="21"/>
        <v>1</v>
      </c>
      <c r="M93" s="58">
        <f ca="1">'calcRED(0)'!AB105</f>
        <v>118.57452138264973</v>
      </c>
      <c r="N93" s="58">
        <f ca="1">'calcGREEN(1)'!AB105</f>
        <v>116.82148170471191</v>
      </c>
      <c r="O93" s="58">
        <f ca="1">'calcBLUE(2)'!AB105</f>
        <v>121.71658570425851</v>
      </c>
      <c r="P93" s="59">
        <f t="shared" ca="1" si="22"/>
        <v>1.1874788849195952E-2</v>
      </c>
      <c r="Q93" s="166">
        <f t="shared" ca="1" si="23"/>
        <v>0.33203680044961814</v>
      </c>
      <c r="R93" s="166">
        <f t="shared" ca="1" si="24"/>
        <v>0.32712787331302612</v>
      </c>
      <c r="S93" s="166">
        <f t="shared" ca="1" si="25"/>
        <v>5.4875818127258343E-2</v>
      </c>
      <c r="T93" s="58">
        <f ca="1">'calcRED(0)'!AF105</f>
        <v>116.42657470703125</v>
      </c>
      <c r="U93" s="58">
        <f ca="1">'calcGREEN(1)'!AF105</f>
        <v>114.70039876302083</v>
      </c>
      <c r="V93" s="58">
        <f ca="1">'calcBLUE(2)'!AF105</f>
        <v>119.81390762329102</v>
      </c>
      <c r="W93" s="59">
        <f t="shared" ca="1" si="26"/>
        <v>0.31950375366210937</v>
      </c>
      <c r="X93" s="162">
        <f t="shared" ca="1" si="27"/>
        <v>0.33175552060024655</v>
      </c>
      <c r="Y93" s="163">
        <f t="shared" ca="1" si="28"/>
        <v>0.3268368119601115</v>
      </c>
      <c r="Z93" s="166">
        <f t="shared" ca="1" si="19"/>
        <v>4.9479977918339638E-3</v>
      </c>
      <c r="AA93" s="58">
        <f ca="1">'calcRED(0)'!AL105</f>
        <v>150.67986011505127</v>
      </c>
      <c r="AB93" s="58">
        <f ca="1">'calcGREEN(1)'!AL105</f>
        <v>150.93293062845865</v>
      </c>
      <c r="AC93" s="58" t="str">
        <f ca="1">'calcBLUE(2)'!AL105</f>
        <v/>
      </c>
      <c r="AD93" s="59"/>
      <c r="AE93" s="166"/>
      <c r="AF93" s="166"/>
      <c r="AG93" s="166"/>
    </row>
    <row r="94" spans="1:33">
      <c r="J94" s="58">
        <f ca="1">AVERAGE('calcRED(0)'!AA106,'calcGREEN(1)'!AA106,'calcBLUE(2)'!AA106)</f>
        <v>121.75033228526631</v>
      </c>
      <c r="K94" s="166">
        <f ca="1">MIN(S94,Z94,AG94)</f>
        <v>6.1165501648568349E-3</v>
      </c>
      <c r="L94" s="53">
        <f t="shared" ca="1" si="21"/>
        <v>1</v>
      </c>
      <c r="M94" s="58">
        <f ca="1">'calcRED(0)'!AB106</f>
        <v>118.90688228607178</v>
      </c>
      <c r="N94" s="58">
        <f ca="1">'calcGREEN(1)'!AB106</f>
        <v>117.64260927836101</v>
      </c>
      <c r="O94" s="58">
        <f ca="1">'calcBLUE(2)'!AB106</f>
        <v>122.58798463003976</v>
      </c>
      <c r="P94" s="59">
        <f t="shared" ca="1" si="22"/>
        <v>1.1959803378540464E-2</v>
      </c>
      <c r="Q94" s="166">
        <f t="shared" ca="1" si="23"/>
        <v>0.33109015396010583</v>
      </c>
      <c r="R94" s="166">
        <f t="shared" ca="1" si="24"/>
        <v>0.32756985020036633</v>
      </c>
      <c r="S94" s="166">
        <f t="shared" ca="1" si="25"/>
        <v>5.3979339222197976E-2</v>
      </c>
      <c r="T94" s="58">
        <f ca="1">'calcRED(0)'!AF106</f>
        <v>116.80304463704427</v>
      </c>
      <c r="U94" s="58">
        <f ca="1">'calcGREEN(1)'!AF106</f>
        <v>115.66076374053955</v>
      </c>
      <c r="V94" s="58">
        <f ca="1">'calcBLUE(2)'!AF106</f>
        <v>120.76725687299457</v>
      </c>
      <c r="W94" s="59">
        <f t="shared" ca="1" si="26"/>
        <v>0.32204601832798552</v>
      </c>
      <c r="X94" s="162">
        <f t="shared" ca="1" si="27"/>
        <v>0.3306703631918258</v>
      </c>
      <c r="Y94" s="163">
        <f t="shared" ca="1" si="28"/>
        <v>0.32743655674364608</v>
      </c>
      <c r="Z94" s="166">
        <f t="shared" ca="1" si="19"/>
        <v>6.1165501648568349E-3</v>
      </c>
      <c r="AA94" s="58">
        <f ca="1">'calcRED(0)'!AL106</f>
        <v>151.02645333607992</v>
      </c>
      <c r="AB94" s="58">
        <f ca="1">'calcGREEN(1)'!AL106</f>
        <v>151.44262059529623</v>
      </c>
      <c r="AC94" s="58" t="str">
        <f ca="1">'calcBLUE(2)'!AL106</f>
        <v/>
      </c>
      <c r="AD94" s="59"/>
      <c r="AE94" s="166"/>
      <c r="AF94" s="166"/>
      <c r="AG94" s="166"/>
    </row>
    <row r="95" spans="1:33">
      <c r="J95" s="58">
        <f ca="1">AVERAGE('calcRED(0)'!AA107,'calcGREEN(1)'!AA107,'calcBLUE(2)'!AA107)</f>
        <v>122.41197858573103</v>
      </c>
      <c r="K95" s="166"/>
      <c r="L95" s="53">
        <f t="shared" ca="1" si="21"/>
        <v>1</v>
      </c>
      <c r="M95" s="58">
        <f ca="1">'calcRED(0)'!AB107</f>
        <v>119.46733283996582</v>
      </c>
      <c r="N95" s="58">
        <f ca="1">'calcGREEN(1)'!AB107</f>
        <v>119.61070315043132</v>
      </c>
      <c r="O95" s="58">
        <f ca="1">'calcBLUE(2)'!AB107</f>
        <v>123.46496963500977</v>
      </c>
      <c r="P95" s="59">
        <f t="shared" ca="1" si="22"/>
        <v>1.2045362891220464E-2</v>
      </c>
      <c r="Q95" s="166">
        <f t="shared" ca="1" si="23"/>
        <v>0.32952596239962761</v>
      </c>
      <c r="R95" s="166">
        <f t="shared" ca="1" si="24"/>
        <v>0.32992141978879491</v>
      </c>
      <c r="S95" s="166">
        <f t="shared" ca="1" si="25"/>
        <v>5.2735804325395694E-2</v>
      </c>
      <c r="T95" s="58"/>
      <c r="U95" s="58"/>
      <c r="V95" s="58"/>
      <c r="W95" s="59"/>
      <c r="X95" s="162"/>
      <c r="Y95" s="163"/>
      <c r="Z95" s="166"/>
      <c r="AA95" s="58">
        <f ca="1">'calcRED(0)'!AL107</f>
        <v>151.1453021367391</v>
      </c>
      <c r="AB95" s="58" t="str">
        <f ca="1">'calcGREEN(1)'!AL107</f>
        <v/>
      </c>
      <c r="AC95" s="58" t="str">
        <f ca="1">'calcBLUE(2)'!AL107</f>
        <v/>
      </c>
      <c r="AD95" s="59"/>
      <c r="AE95" s="166"/>
      <c r="AF95" s="166"/>
      <c r="AG95" s="166"/>
    </row>
    <row r="96" spans="1:33">
      <c r="J96" s="58">
        <f ca="1">AVERAGE('calcRED(0)'!AA108,'calcGREEN(1)'!AA108,'calcBLUE(2)'!AA108)</f>
        <v>123.040859917829</v>
      </c>
      <c r="K96" s="166">
        <f ca="1">MIN(S96,Z96,AG96)</f>
        <v>6.0483853464558335E-3</v>
      </c>
      <c r="L96" s="53">
        <f t="shared" ca="1" si="21"/>
        <v>1</v>
      </c>
      <c r="M96" s="58">
        <f ca="1">'calcRED(0)'!AB108</f>
        <v>120.31452624003093</v>
      </c>
      <c r="N96" s="58">
        <f ca="1">'calcGREEN(1)'!AB108</f>
        <v>118.45721753438313</v>
      </c>
      <c r="O96" s="58">
        <f ca="1">'calcBLUE(2)'!AB108</f>
        <v>124.3196108681815</v>
      </c>
      <c r="P96" s="59">
        <f t="shared" ca="1" si="22"/>
        <v>1.2128742523725025E-2</v>
      </c>
      <c r="Q96" s="166">
        <f t="shared" ca="1" si="23"/>
        <v>0.33136158352891942</v>
      </c>
      <c r="R96" s="166">
        <f t="shared" ca="1" si="24"/>
        <v>0.32624631795759779</v>
      </c>
      <c r="S96" s="166">
        <f t="shared" ca="1" si="25"/>
        <v>5.4124040212890107E-2</v>
      </c>
      <c r="T96" s="58">
        <f ca="1">'calcRED(0)'!AF108</f>
        <v>118.18303235371907</v>
      </c>
      <c r="U96" s="58">
        <f ca="1">'calcGREEN(1)'!AF108</f>
        <v>116.56176058451335</v>
      </c>
      <c r="V96" s="58">
        <f ca="1">'calcBLUE(2)'!AF108</f>
        <v>122.71564156668526</v>
      </c>
      <c r="W96" s="59">
        <f t="shared" ca="1" si="26"/>
        <v>0.32724171084449405</v>
      </c>
      <c r="X96" s="162">
        <f t="shared" ca="1" si="27"/>
        <v>0.3306184991281691</v>
      </c>
      <c r="Y96" s="163">
        <f t="shared" ca="1" si="28"/>
        <v>0.32608297124114244</v>
      </c>
      <c r="Z96" s="166">
        <f t="shared" ca="1" si="19"/>
        <v>6.0483853464558335E-3</v>
      </c>
      <c r="AA96" s="58"/>
      <c r="AB96" s="58"/>
      <c r="AC96" s="58"/>
      <c r="AD96" s="59"/>
      <c r="AE96" s="166"/>
      <c r="AF96" s="166"/>
      <c r="AG96" s="166"/>
    </row>
    <row r="97" spans="10:33">
      <c r="J97" s="58">
        <f ca="1">AVERAGE('calcRED(0)'!AA109,'calcGREEN(1)'!AA109,'calcBLUE(2)'!AA109)</f>
        <v>123.87595969505132</v>
      </c>
      <c r="K97" s="166">
        <f ca="1">MIN(S97,Z97,AG97)</f>
        <v>6.1802683176418443E-3</v>
      </c>
      <c r="L97" s="53">
        <f t="shared" ca="1" si="21"/>
        <v>1</v>
      </c>
      <c r="M97" s="58">
        <f ca="1">'calcRED(0)'!AB109</f>
        <v>121.19430478413899</v>
      </c>
      <c r="N97" s="58">
        <f ca="1">'calcGREEN(1)'!AB109</f>
        <v>119.28486092885335</v>
      </c>
      <c r="O97" s="58">
        <f ca="1">'calcBLUE(2)'!AB109</f>
        <v>125.17425182887486</v>
      </c>
      <c r="P97" s="59">
        <f t="shared" ca="1" si="22"/>
        <v>1.2212122129646327E-2</v>
      </c>
      <c r="Q97" s="166">
        <f t="shared" ca="1" si="23"/>
        <v>0.33144584179980291</v>
      </c>
      <c r="R97" s="166">
        <f t="shared" ca="1" si="24"/>
        <v>0.32622383712630082</v>
      </c>
      <c r="S97" s="166">
        <f t="shared" ca="1" si="25"/>
        <v>5.420616579832107E-2</v>
      </c>
      <c r="T97" s="58">
        <f ca="1">'calcRED(0)'!AF109</f>
        <v>119.04874261220296</v>
      </c>
      <c r="U97" s="58">
        <f ca="1">'calcGREEN(1)'!AF109</f>
        <v>117.50472036997478</v>
      </c>
      <c r="V97" s="58">
        <f ca="1">'calcBLUE(2)'!AF109</f>
        <v>123.67083059038434</v>
      </c>
      <c r="W97" s="59">
        <f t="shared" ca="1" si="26"/>
        <v>0.32978888157435826</v>
      </c>
      <c r="X97" s="162">
        <f t="shared" ca="1" si="27"/>
        <v>0.33048504705644532</v>
      </c>
      <c r="Y97" s="163">
        <f t="shared" ca="1" si="28"/>
        <v>0.32619876689772759</v>
      </c>
      <c r="Z97" s="166">
        <f t="shared" ca="1" si="19"/>
        <v>6.1802683176418443E-3</v>
      </c>
      <c r="AA97" s="58"/>
      <c r="AB97" s="58"/>
      <c r="AC97" s="58"/>
      <c r="AD97" s="59"/>
      <c r="AE97" s="166"/>
      <c r="AF97" s="166"/>
      <c r="AG97" s="166"/>
    </row>
    <row r="98" spans="10:33">
      <c r="J98" s="58">
        <f ca="1">AVERAGE('calcRED(0)'!AA110,'calcGREEN(1)'!AA110,'calcBLUE(2)'!AA110)</f>
        <v>124.72707412619009</v>
      </c>
      <c r="K98" s="166">
        <f ca="1">MIN(S98,Z98,AG98)</f>
        <v>6.2019786331297903E-3</v>
      </c>
      <c r="L98" s="53">
        <f t="shared" ca="1" si="21"/>
        <v>1</v>
      </c>
      <c r="M98" s="58">
        <f ca="1">'calcRED(0)'!AB110</f>
        <v>122.04801527659099</v>
      </c>
      <c r="N98" s="58">
        <f ca="1">'calcGREEN(1)'!AB110</f>
        <v>120.09295241038005</v>
      </c>
      <c r="O98" s="58">
        <f ca="1">'calcBLUE(2)'!AB110</f>
        <v>126.00096430097308</v>
      </c>
      <c r="P98" s="59">
        <f t="shared" ca="1" si="22"/>
        <v>1.2292777004972983E-2</v>
      </c>
      <c r="Q98" s="166">
        <f t="shared" ca="1" si="23"/>
        <v>0.33152435153892712</v>
      </c>
      <c r="R98" s="166">
        <f t="shared" ca="1" si="24"/>
        <v>0.3262137289329835</v>
      </c>
      <c r="S98" s="166">
        <f t="shared" ca="1" si="25"/>
        <v>5.4283586149564154E-2</v>
      </c>
      <c r="T98" s="58">
        <f ca="1">'calcRED(0)'!AF110</f>
        <v>119.91135470072429</v>
      </c>
      <c r="U98" s="58">
        <f ca="1">'calcGREEN(1)'!AF110</f>
        <v>118.40738773345947</v>
      </c>
      <c r="V98" s="58">
        <f ca="1">'calcBLUE(2)'!AF110</f>
        <v>124.53875459943499</v>
      </c>
      <c r="W98" s="59">
        <f t="shared" ca="1" si="26"/>
        <v>0.3321033455984933</v>
      </c>
      <c r="X98" s="162">
        <f t="shared" ca="1" si="27"/>
        <v>0.33046404079013558</v>
      </c>
      <c r="Y98" s="163">
        <f t="shared" ca="1" si="28"/>
        <v>0.32631925398109946</v>
      </c>
      <c r="Z98" s="166">
        <f t="shared" ca="1" si="19"/>
        <v>6.2019786331297903E-3</v>
      </c>
      <c r="AA98" s="58"/>
      <c r="AB98" s="58"/>
      <c r="AC98" s="58"/>
      <c r="AD98" s="59"/>
      <c r="AE98" s="166"/>
      <c r="AF98" s="166"/>
      <c r="AG98" s="166"/>
    </row>
    <row r="99" spans="10:33">
      <c r="J99" s="58">
        <f ca="1">AVERAGE('calcRED(0)'!AA111,'calcGREEN(1)'!AA111,'calcBLUE(2)'!AA111)</f>
        <v>125.56696476291734</v>
      </c>
      <c r="K99" s="166">
        <f ca="1">MIN(S99,Z99,AG99)</f>
        <v>6.1468071747182926E-3</v>
      </c>
      <c r="L99" s="53">
        <f t="shared" ca="1" si="21"/>
        <v>1</v>
      </c>
      <c r="M99" s="58">
        <f ca="1">'calcRED(0)'!AB111</f>
        <v>122.90824190775554</v>
      </c>
      <c r="N99" s="58">
        <f ca="1">'calcGREEN(1)'!AB111</f>
        <v>120.90104548136394</v>
      </c>
      <c r="O99" s="58">
        <f ca="1">'calcBLUE(2)'!AB111</f>
        <v>126.8332633972168</v>
      </c>
      <c r="P99" s="59">
        <f t="shared" ca="1" si="22"/>
        <v>1.2373976916801638E-2</v>
      </c>
      <c r="Q99" s="166">
        <f t="shared" ca="1" si="23"/>
        <v>0.33160855829153907</v>
      </c>
      <c r="R99" s="166">
        <f t="shared" ca="1" si="24"/>
        <v>0.32619310768519821</v>
      </c>
      <c r="S99" s="166">
        <f t="shared" ca="1" si="25"/>
        <v>5.4365835916714497E-2</v>
      </c>
      <c r="T99" s="58">
        <f ca="1">'calcRED(0)'!AF111</f>
        <v>120.78850968678792</v>
      </c>
      <c r="U99" s="58">
        <f ca="1">'calcGREEN(1)'!AF111</f>
        <v>119.2697598139445</v>
      </c>
      <c r="V99" s="58">
        <f ca="1">'calcBLUE(2)'!AF111</f>
        <v>125.3915571485247</v>
      </c>
      <c r="W99" s="59">
        <f t="shared" ca="1" si="26"/>
        <v>0.33437748572939918</v>
      </c>
      <c r="X99" s="162">
        <f t="shared" ca="1" si="27"/>
        <v>0.33052009025226731</v>
      </c>
      <c r="Y99" s="163">
        <f t="shared" ca="1" si="28"/>
        <v>0.32636425335731362</v>
      </c>
      <c r="Z99" s="166">
        <f t="shared" ca="1" si="19"/>
        <v>6.1468071747182926E-3</v>
      </c>
      <c r="AA99" s="58"/>
      <c r="AB99" s="58"/>
      <c r="AC99" s="58"/>
      <c r="AD99" s="59"/>
      <c r="AE99" s="166"/>
      <c r="AF99" s="166"/>
      <c r="AG99" s="166"/>
    </row>
    <row r="100" spans="10:33">
      <c r="J100" s="58">
        <f ca="1">AVERAGE('calcRED(0)'!AA112,'calcGREEN(1)'!AA112,'calcBLUE(2)'!AA112)</f>
        <v>126.37035822499384</v>
      </c>
      <c r="K100" s="166">
        <f ca="1">MIN(S100,Z100,AG100)</f>
        <v>6.363621757180497E-3</v>
      </c>
      <c r="L100" s="53">
        <f t="shared" ca="1" si="21"/>
        <v>1</v>
      </c>
      <c r="M100" s="58">
        <f ca="1">'calcRED(0)'!AB112</f>
        <v>123.50779469807942</v>
      </c>
      <c r="N100" s="58">
        <f ca="1">'calcGREEN(1)'!AB112</f>
        <v>121.67655213673909</v>
      </c>
      <c r="O100" s="58">
        <f ca="1">'calcBLUE(2)'!AB112</f>
        <v>127.61528750828334</v>
      </c>
      <c r="P100" s="59">
        <f t="shared" ca="1" si="22"/>
        <v>1.2450271952027643E-2</v>
      </c>
      <c r="Q100" s="166">
        <f t="shared" ca="1" si="23"/>
        <v>0.33129805750938707</v>
      </c>
      <c r="R100" s="166">
        <f t="shared" ca="1" si="24"/>
        <v>0.32638592135730338</v>
      </c>
      <c r="S100" s="166">
        <f t="shared" ca="1" si="25"/>
        <v>5.4072434516736073E-2</v>
      </c>
      <c r="T100" s="58">
        <f ca="1">'calcRED(0)'!AF112</f>
        <v>121.53429539998372</v>
      </c>
      <c r="U100" s="58">
        <f ca="1">'calcGREEN(1)'!AF112</f>
        <v>120.14882437388103</v>
      </c>
      <c r="V100" s="58">
        <f ca="1">'calcBLUE(2)'!AF112</f>
        <v>126.25723348345075</v>
      </c>
      <c r="W100" s="59">
        <f t="shared" ca="1" si="26"/>
        <v>0.33668595595586864</v>
      </c>
      <c r="X100" s="162">
        <f t="shared" ca="1" si="27"/>
        <v>0.33030977527759747</v>
      </c>
      <c r="Y100" s="163">
        <f t="shared" ca="1" si="28"/>
        <v>0.32654429803695956</v>
      </c>
      <c r="Z100" s="166">
        <f t="shared" ca="1" si="19"/>
        <v>6.363621757180497E-3</v>
      </c>
      <c r="AA100" s="58"/>
      <c r="AB100" s="58"/>
      <c r="AC100" s="58"/>
      <c r="AD100" s="59"/>
      <c r="AE100" s="166"/>
      <c r="AF100" s="166"/>
      <c r="AG100" s="166"/>
    </row>
    <row r="101" spans="10:33">
      <c r="J101" s="58">
        <f ca="1">AVERAGE('calcRED(0)'!AA113,'calcGREEN(1)'!AA113,'calcBLUE(2)'!AA113)</f>
        <v>126.90297401602352</v>
      </c>
      <c r="K101" s="166">
        <f ca="1">MIN(S101,Z101,AG101)</f>
        <v>7.6310948793104939E-3</v>
      </c>
      <c r="L101" s="53">
        <f t="shared" ca="1" si="21"/>
        <v>1</v>
      </c>
      <c r="M101" s="58">
        <f ca="1">'calcRED(0)'!AB113</f>
        <v>123.75543626149495</v>
      </c>
      <c r="N101" s="58">
        <f ca="1">'calcGREEN(1)'!AB113</f>
        <v>122.45857810974121</v>
      </c>
      <c r="O101" s="58">
        <f ca="1">'calcBLUE(2)'!AB113</f>
        <v>128.44199861798967</v>
      </c>
      <c r="P101" s="59">
        <f t="shared" ca="1" si="22"/>
        <v>1.2530926694438017E-2</v>
      </c>
      <c r="Q101" s="166">
        <f t="shared" ca="1" si="23"/>
        <v>0.33031749650593184</v>
      </c>
      <c r="R101" s="166">
        <f t="shared" ca="1" si="24"/>
        <v>0.32685603290521009</v>
      </c>
      <c r="S101" s="166">
        <f t="shared" ca="1" si="25"/>
        <v>5.3138312535429506E-2</v>
      </c>
      <c r="T101" s="58">
        <f ca="1">'calcRED(0)'!AF113</f>
        <v>121.65660572052002</v>
      </c>
      <c r="U101" s="58">
        <f ca="1">'calcGREEN(1)'!AF113</f>
        <v>120.94491640726726</v>
      </c>
      <c r="V101" s="58">
        <f ca="1">'calcBLUE(2)'!AF113</f>
        <v>127.07100296020508</v>
      </c>
      <c r="W101" s="59">
        <f t="shared" ca="1" si="26"/>
        <v>0.33885600789388021</v>
      </c>
      <c r="X101" s="162">
        <f t="shared" ca="1" si="27"/>
        <v>0.32909290646244904</v>
      </c>
      <c r="Y101" s="163">
        <f t="shared" ca="1" si="28"/>
        <v>0.32716771791054527</v>
      </c>
      <c r="Z101" s="166">
        <f t="shared" ca="1" si="19"/>
        <v>7.6310948793104939E-3</v>
      </c>
      <c r="AA101" s="58"/>
      <c r="AB101" s="58"/>
      <c r="AC101" s="58"/>
      <c r="AD101" s="59"/>
      <c r="AE101" s="166"/>
      <c r="AF101" s="166"/>
      <c r="AG101" s="166"/>
    </row>
    <row r="102" spans="10:33">
      <c r="J102" s="58">
        <f ca="1">AVERAGE('calcRED(0)'!AA114,'calcGREEN(1)'!AA114,'calcBLUE(2)'!AA114)</f>
        <v>127.73397565774603</v>
      </c>
      <c r="K102" s="166">
        <f ca="1">MIN(S102,Z102,AG102)</f>
        <v>7.2419874905421209E-3</v>
      </c>
      <c r="L102" s="53">
        <f t="shared" ca="1" si="21"/>
        <v>1</v>
      </c>
      <c r="M102" s="58">
        <f ca="1">'calcRED(0)'!AB114</f>
        <v>124.59611256917317</v>
      </c>
      <c r="N102" s="58">
        <f ca="1">'calcGREEN(1)'!AB114</f>
        <v>123.24060344696045</v>
      </c>
      <c r="O102" s="58">
        <f ca="1">'calcBLUE(2)'!AB114</f>
        <v>129.22961126055037</v>
      </c>
      <c r="P102" s="59">
        <f t="shared" ca="1" si="22"/>
        <v>1.2607766952248817E-2</v>
      </c>
      <c r="Q102" s="166">
        <f t="shared" ca="1" si="23"/>
        <v>0.33043553230821099</v>
      </c>
      <c r="R102" s="166">
        <f t="shared" ca="1" si="24"/>
        <v>0.32684064985874189</v>
      </c>
      <c r="S102" s="166">
        <f t="shared" ca="1" si="25"/>
        <v>5.3254347449363811E-2</v>
      </c>
      <c r="T102" s="58">
        <f ca="1">'calcRED(0)'!AF114</f>
        <v>122.61100991566975</v>
      </c>
      <c r="U102" s="58">
        <f ca="1">'calcGREEN(1)'!AF114</f>
        <v>121.62608591715495</v>
      </c>
      <c r="V102" s="58">
        <f ca="1">'calcBLUE(2)'!AF114</f>
        <v>127.93586349487305</v>
      </c>
      <c r="W102" s="59">
        <f t="shared" ca="1" si="26"/>
        <v>0.3411623026529948</v>
      </c>
      <c r="X102" s="162">
        <f t="shared" ca="1" si="27"/>
        <v>0.32944631479180342</v>
      </c>
      <c r="Y102" s="163">
        <f t="shared" ca="1" si="28"/>
        <v>0.32679990007028792</v>
      </c>
      <c r="Z102" s="166">
        <f t="shared" ca="1" si="19"/>
        <v>7.2419874905421209E-3</v>
      </c>
      <c r="AA102" s="58"/>
      <c r="AB102" s="58"/>
      <c r="AC102" s="58"/>
      <c r="AD102" s="59"/>
      <c r="AE102" s="166"/>
      <c r="AF102" s="166"/>
      <c r="AG102" s="166"/>
    </row>
    <row r="103" spans="10:33">
      <c r="J103" s="58">
        <f ca="1">AVERAGE('calcRED(0)'!AA115,'calcGREEN(1)'!AA115,'calcBLUE(2)'!AA115)</f>
        <v>128.52129124472083</v>
      </c>
      <c r="K103" s="166">
        <f ca="1">MIN(S103,Z103,AG103)</f>
        <v>7.0302981177504985E-3</v>
      </c>
      <c r="L103" s="53">
        <f t="shared" ca="1" si="21"/>
        <v>1</v>
      </c>
      <c r="M103" s="58">
        <f ca="1">'calcRED(0)'!AB115</f>
        <v>125.39768918355306</v>
      </c>
      <c r="N103" s="58">
        <f ca="1">'calcGREEN(1)'!AB115</f>
        <v>123.99655946095784</v>
      </c>
      <c r="O103" s="58">
        <f ca="1">'calcBLUE(2)'!AB115</f>
        <v>130.01163618905204</v>
      </c>
      <c r="P103" s="59">
        <f t="shared" ca="1" si="22"/>
        <v>1.268406206722459E-2</v>
      </c>
      <c r="Q103" s="166">
        <f t="shared" ca="1" si="23"/>
        <v>0.33051065941837532</v>
      </c>
      <c r="R103" s="166">
        <f t="shared" ca="1" si="24"/>
        <v>0.32681770214331918</v>
      </c>
      <c r="S103" s="166">
        <f t="shared" ca="1" si="25"/>
        <v>5.3326964262909324E-2</v>
      </c>
      <c r="T103" s="58">
        <f ca="1">'calcRED(0)'!AF115</f>
        <v>123.52178223927815</v>
      </c>
      <c r="U103" s="58">
        <f ca="1">'calcGREEN(1)'!AF115</f>
        <v>122.39714463551839</v>
      </c>
      <c r="V103" s="58">
        <f ca="1">'calcBLUE(2)'!AF115</f>
        <v>128.78948293413436</v>
      </c>
      <c r="W103" s="59">
        <f t="shared" ca="1" si="26"/>
        <v>0.34343862115769164</v>
      </c>
      <c r="X103" s="162">
        <f t="shared" ca="1" si="27"/>
        <v>0.32964774476842845</v>
      </c>
      <c r="Y103" s="163">
        <f t="shared" ca="1" si="28"/>
        <v>0.3266463773736234</v>
      </c>
      <c r="Z103" s="166">
        <f t="shared" ca="1" si="19"/>
        <v>7.0302981177504985E-3</v>
      </c>
      <c r="AA103" s="58"/>
      <c r="AB103" s="58"/>
      <c r="AC103" s="58"/>
      <c r="AD103" s="59"/>
      <c r="AE103" s="166"/>
      <c r="AF103" s="166"/>
      <c r="AG103" s="166"/>
    </row>
    <row r="104" spans="10:33">
      <c r="J104" s="58">
        <f ca="1">AVERAGE('calcRED(0)'!AA116,'calcGREEN(1)'!AA116,'calcBLUE(2)'!AA116)</f>
        <v>129.18028407598811</v>
      </c>
      <c r="K104" s="166"/>
      <c r="L104" s="53">
        <f t="shared" ca="1" si="21"/>
        <v>1</v>
      </c>
      <c r="M104" s="58">
        <f ca="1">'calcRED(0)'!AB116</f>
        <v>126.21881421407063</v>
      </c>
      <c r="N104" s="58">
        <f ca="1">'calcGREEN(1)'!AB116</f>
        <v>125.63881238301595</v>
      </c>
      <c r="O104" s="58">
        <f ca="1">'calcBLUE(2)'!AB116</f>
        <v>130.74897384643555</v>
      </c>
      <c r="P104" s="59">
        <f t="shared" ca="1" si="22"/>
        <v>1.2755997448432737E-2</v>
      </c>
      <c r="Q104" s="166">
        <f t="shared" ca="1" si="23"/>
        <v>0.32989188913039214</v>
      </c>
      <c r="R104" s="166">
        <f t="shared" ca="1" si="24"/>
        <v>0.32837596695241</v>
      </c>
      <c r="S104" s="166">
        <f t="shared" ca="1" si="25"/>
        <v>5.2882569388113282E-2</v>
      </c>
      <c r="T104" s="58"/>
      <c r="U104" s="58"/>
      <c r="V104" s="58"/>
      <c r="W104" s="59"/>
      <c r="X104" s="162"/>
      <c r="Y104" s="163"/>
      <c r="Z104" s="166"/>
      <c r="AA104" s="58"/>
      <c r="AB104" s="58"/>
      <c r="AC104" s="58"/>
      <c r="AD104" s="59"/>
      <c r="AE104" s="166"/>
      <c r="AF104" s="166"/>
      <c r="AG104" s="166"/>
    </row>
    <row r="105" spans="10:33">
      <c r="J105" s="58">
        <f ca="1">AVERAGE('calcRED(0)'!AA117,'calcGREEN(1)'!AA117,'calcBLUE(2)'!AA117)</f>
        <v>129.82023984852955</v>
      </c>
      <c r="K105" s="166">
        <f ca="1">MIN(S105,Z105,AG105)</f>
        <v>6.1236276012929091E-3</v>
      </c>
      <c r="L105" s="53">
        <f t="shared" ca="1" si="21"/>
        <v>1</v>
      </c>
      <c r="M105" s="58">
        <f ca="1">'calcRED(0)'!AB117</f>
        <v>127.03342342376709</v>
      </c>
      <c r="N105" s="58">
        <f ca="1">'calcGREEN(1)'!AB117</f>
        <v>124.73296737670898</v>
      </c>
      <c r="O105" s="58">
        <f ca="1">'calcBLUE(2)'!AB117</f>
        <v>131.49189513070243</v>
      </c>
      <c r="P105" s="59">
        <f t="shared" ca="1" si="22"/>
        <v>1.2828477573727067E-2</v>
      </c>
      <c r="Q105" s="166">
        <f t="shared" ca="1" si="23"/>
        <v>0.33145643052470991</v>
      </c>
      <c r="R105" s="166">
        <f t="shared" ca="1" si="24"/>
        <v>0.32545406571877017</v>
      </c>
      <c r="S105" s="166">
        <f t="shared" ca="1" si="25"/>
        <v>5.415910762212623E-2</v>
      </c>
      <c r="T105" s="58">
        <f ca="1">'calcRED(0)'!AF117</f>
        <v>125.30613390604655</v>
      </c>
      <c r="U105" s="58">
        <f ca="1">'calcGREEN(1)'!AF117</f>
        <v>123.10335063934326</v>
      </c>
      <c r="V105" s="58">
        <f ca="1">'calcBLUE(2)'!AF117</f>
        <v>130.51245716639929</v>
      </c>
      <c r="W105" s="59">
        <f t="shared" ca="1" si="26"/>
        <v>0.34803321911039808</v>
      </c>
      <c r="X105" s="162">
        <f t="shared" ca="1" si="27"/>
        <v>0.33069115327545567</v>
      </c>
      <c r="Y105" s="163">
        <f t="shared" ca="1" si="28"/>
        <v>0.3248778629266515</v>
      </c>
      <c r="Z105" s="166">
        <f t="shared" ca="1" si="19"/>
        <v>6.1236276012929091E-3</v>
      </c>
      <c r="AA105" s="58"/>
      <c r="AB105" s="58"/>
      <c r="AC105" s="58"/>
      <c r="AD105" s="59"/>
      <c r="AE105" s="166"/>
      <c r="AF105" s="166"/>
      <c r="AG105" s="166"/>
    </row>
    <row r="106" spans="10:33">
      <c r="J106" s="58">
        <f ca="1">AVERAGE('calcRED(0)'!AA118,'calcGREEN(1)'!AA118,'calcBLUE(2)'!AA118)</f>
        <v>130.40690918506823</v>
      </c>
      <c r="K106" s="166">
        <f ca="1">MIN(S106,Z106,AG106)</f>
        <v>5.4942628990121058E-3</v>
      </c>
      <c r="L106" s="53">
        <f t="shared" ca="1" si="21"/>
        <v>1</v>
      </c>
      <c r="M106" s="58">
        <f ca="1">'calcRED(0)'!AB118</f>
        <v>127.84151585896809</v>
      </c>
      <c r="N106" s="58">
        <f ca="1">'calcGREEN(1)'!AB118</f>
        <v>125.48240915934245</v>
      </c>
      <c r="O106" s="58">
        <f ca="1">'calcBLUE(2)'!AB118</f>
        <v>131.24053164890833</v>
      </c>
      <c r="P106" s="59">
        <f t="shared" ca="1" si="22"/>
        <v>1.2803954307210569E-2</v>
      </c>
      <c r="Q106" s="166">
        <f t="shared" ca="1" si="23"/>
        <v>0.33243195943507375</v>
      </c>
      <c r="R106" s="166">
        <f t="shared" ca="1" si="24"/>
        <v>0.32629746973191565</v>
      </c>
      <c r="S106" s="166">
        <f t="shared" ca="1" si="25"/>
        <v>5.5195001500158221E-2</v>
      </c>
      <c r="T106" s="58">
        <f ca="1">'calcRED(0)'!AF118</f>
        <v>126.16779200236003</v>
      </c>
      <c r="U106" s="58">
        <f ca="1">'calcGREEN(1)'!AF118</f>
        <v>123.81146621704102</v>
      </c>
      <c r="V106" s="58">
        <f ca="1">'calcBLUE(2)'!AF118</f>
        <v>130.86212021963937</v>
      </c>
      <c r="W106" s="59">
        <f t="shared" ca="1" si="26"/>
        <v>0.34896565391903833</v>
      </c>
      <c r="X106" s="162">
        <f t="shared" ca="1" si="27"/>
        <v>0.33128698493710323</v>
      </c>
      <c r="Y106" s="163">
        <f t="shared" ca="1" si="28"/>
        <v>0.32509982692665562</v>
      </c>
      <c r="Z106" s="166">
        <f t="shared" ca="1" si="19"/>
        <v>5.4942628990121058E-3</v>
      </c>
      <c r="AA106" s="58"/>
      <c r="AB106" s="58"/>
      <c r="AC106" s="58"/>
      <c r="AD106" s="59"/>
      <c r="AE106" s="166"/>
      <c r="AF106" s="166"/>
      <c r="AG106" s="166"/>
    </row>
    <row r="107" spans="10:33">
      <c r="J107" s="58">
        <f ca="1">AVERAGE('calcRED(0)'!AA119,'calcGREEN(1)'!AA119,'calcBLUE(2)'!AA119)</f>
        <v>130.81473529544024</v>
      </c>
      <c r="K107" s="166">
        <f ca="1">MIN(S107,Z107,AG107)</f>
        <v>5.4091497111972272E-3</v>
      </c>
      <c r="L107" s="53">
        <f t="shared" ca="1" si="21"/>
        <v>1</v>
      </c>
      <c r="M107" s="58">
        <f ca="1">'calcRED(0)'!AB119</f>
        <v>127.98488616943359</v>
      </c>
      <c r="N107" s="58">
        <f ca="1">'calcGREEN(1)'!AB119</f>
        <v>126.18623065948486</v>
      </c>
      <c r="O107" s="58">
        <f ca="1">'calcBLUE(2)'!AB119</f>
        <v>131.63712882995605</v>
      </c>
      <c r="P107" s="59">
        <f t="shared" ca="1" si="22"/>
        <v>1.2842646715117664E-2</v>
      </c>
      <c r="Q107" s="166">
        <f t="shared" ca="1" si="23"/>
        <v>0.33173185801372368</v>
      </c>
      <c r="R107" s="166">
        <f t="shared" ca="1" si="24"/>
        <v>0.32706981273556479</v>
      </c>
      <c r="S107" s="166">
        <f t="shared" ca="1" si="25"/>
        <v>5.4566677952462596E-2</v>
      </c>
      <c r="T107" s="58">
        <f ca="1">'calcRED(0)'!AF119</f>
        <v>126.39691638946533</v>
      </c>
      <c r="U107" s="58">
        <f ca="1">'calcGREEN(1)'!AF119</f>
        <v>124.48095480600993</v>
      </c>
      <c r="V107" s="58">
        <f ca="1">'calcBLUE(2)'!AF119</f>
        <v>130.69066129411971</v>
      </c>
      <c r="W107" s="59">
        <f t="shared" ca="1" si="26"/>
        <v>0.34850843011765253</v>
      </c>
      <c r="X107" s="162">
        <f t="shared" ca="1" si="27"/>
        <v>0.33125613258717046</v>
      </c>
      <c r="Y107" s="163">
        <f t="shared" ca="1" si="28"/>
        <v>0.32623485483411663</v>
      </c>
      <c r="Z107" s="166">
        <f t="shared" ca="1" si="19"/>
        <v>5.4091497111972272E-3</v>
      </c>
      <c r="AA107" s="58"/>
      <c r="AB107" s="58"/>
      <c r="AC107" s="58"/>
      <c r="AD107" s="59"/>
      <c r="AE107" s="166"/>
      <c r="AF107" s="166"/>
      <c r="AG107" s="166"/>
    </row>
    <row r="108" spans="10:33">
      <c r="J108" s="58">
        <f ca="1">AVERAGE('calcRED(0)'!AA120,'calcGREEN(1)'!AA120,'calcBLUE(2)'!AA120)</f>
        <v>131.37491475877647</v>
      </c>
      <c r="K108" s="166">
        <f ca="1">MIN(S108,Z108,AG108)</f>
        <v>5.6004494497163401E-3</v>
      </c>
      <c r="L108" s="53">
        <f t="shared" ca="1" si="21"/>
        <v>1</v>
      </c>
      <c r="M108" s="58">
        <f ca="1">'calcRED(0)'!AB120</f>
        <v>128.6300573348999</v>
      </c>
      <c r="N108" s="58">
        <f ca="1">'calcGREEN(1)'!AB120</f>
        <v>126.8835350672404</v>
      </c>
      <c r="O108" s="58">
        <f ca="1">'calcBLUE(2)'!AB120</f>
        <v>132.21806280953544</v>
      </c>
      <c r="P108" s="59">
        <f t="shared" ca="1" si="22"/>
        <v>1.2899323200930287E-2</v>
      </c>
      <c r="Q108" s="166">
        <f t="shared" ca="1" si="23"/>
        <v>0.33175020818116185</v>
      </c>
      <c r="R108" s="166">
        <f t="shared" ca="1" si="24"/>
        <v>0.32724574679869878</v>
      </c>
      <c r="S108" s="166">
        <f t="shared" ca="1" si="25"/>
        <v>5.4602261335958274E-2</v>
      </c>
      <c r="T108" s="58">
        <f ca="1">'calcRED(0)'!AF120</f>
        <v>126.96745999654134</v>
      </c>
      <c r="U108" s="58">
        <f ca="1">'calcGREEN(1)'!AF120</f>
        <v>125.16713237762451</v>
      </c>
      <c r="V108" s="58">
        <f ca="1">'calcBLUE(2)'!AF120</f>
        <v>131.37547874450684</v>
      </c>
      <c r="W108" s="59">
        <f t="shared" ca="1" si="26"/>
        <v>0.35033460998535154</v>
      </c>
      <c r="X108" s="162">
        <f t="shared" ca="1" si="27"/>
        <v>0.33106682081694994</v>
      </c>
      <c r="Y108" s="163">
        <f t="shared" ca="1" si="28"/>
        <v>0.32637247833549859</v>
      </c>
      <c r="Z108" s="166">
        <f t="shared" ca="1" si="19"/>
        <v>5.6004494497163401E-3</v>
      </c>
      <c r="AA108" s="58"/>
      <c r="AB108" s="58"/>
      <c r="AC108" s="58"/>
      <c r="AD108" s="59"/>
      <c r="AE108" s="166"/>
      <c r="AF108" s="166"/>
      <c r="AG108" s="166"/>
    </row>
    <row r="109" spans="10:33">
      <c r="J109" s="58">
        <f ca="1">AVERAGE('calcRED(0)'!AA121,'calcGREEN(1)'!AA121,'calcBLUE(2)'!AA121)</f>
        <v>131.9123964421544</v>
      </c>
      <c r="K109" s="166">
        <f ca="1">MIN(S109,Z109,AG109)</f>
        <v>4.9427554269238566E-3</v>
      </c>
      <c r="L109" s="53">
        <f t="shared" ca="1" si="21"/>
        <v>1</v>
      </c>
      <c r="M109" s="58">
        <f ca="1">'calcRED(0)'!AB121</f>
        <v>129.3990478515625</v>
      </c>
      <c r="N109" s="58">
        <f ca="1">'calcGREEN(1)'!AB121</f>
        <v>126.63589382171631</v>
      </c>
      <c r="O109" s="58">
        <f ca="1">'calcBLUE(2)'!AB121</f>
        <v>132.89395577566964</v>
      </c>
      <c r="P109" s="59">
        <f t="shared" ca="1" si="22"/>
        <v>1.2965263978114112E-2</v>
      </c>
      <c r="Q109" s="166">
        <f t="shared" ca="1" si="23"/>
        <v>0.33270618023066201</v>
      </c>
      <c r="R109" s="166">
        <f t="shared" ca="1" si="24"/>
        <v>0.3256016579183057</v>
      </c>
      <c r="S109" s="166">
        <f t="shared" ca="1" si="25"/>
        <v>5.5416022077544105E-2</v>
      </c>
      <c r="T109" s="58">
        <f ca="1">'calcRED(0)'!AF121</f>
        <v>127.78191026051839</v>
      </c>
      <c r="U109" s="58">
        <f ca="1">'calcGREEN(1)'!AF121</f>
        <v>125.32926146189372</v>
      </c>
      <c r="V109" s="58">
        <f ca="1">'calcBLUE(2)'!AF121</f>
        <v>132.01983206612724</v>
      </c>
      <c r="W109" s="59">
        <f t="shared" ca="1" si="26"/>
        <v>0.35205288550967262</v>
      </c>
      <c r="X109" s="162">
        <f t="shared" ca="1" si="27"/>
        <v>0.33178816819089052</v>
      </c>
      <c r="Y109" s="163">
        <f t="shared" ca="1" si="28"/>
        <v>0.32541981878640752</v>
      </c>
      <c r="Z109" s="166">
        <f t="shared" ca="1" si="19"/>
        <v>4.9427554269238566E-3</v>
      </c>
      <c r="AA109" s="58"/>
      <c r="AB109" s="58"/>
      <c r="AC109" s="58"/>
      <c r="AD109" s="59"/>
      <c r="AE109" s="166"/>
      <c r="AF109" s="166"/>
      <c r="AG109" s="166"/>
    </row>
    <row r="110" spans="10:33">
      <c r="J110" s="58">
        <f ca="1">AVERAGE('calcRED(0)'!AA122,'calcGREEN(1)'!AA122,'calcBLUE(2)'!AA122)</f>
        <v>132.43972230895403</v>
      </c>
      <c r="K110" s="166">
        <f ca="1">MIN(S110,Z110,AG110)</f>
        <v>4.5007558902888959E-3</v>
      </c>
      <c r="L110" s="53">
        <f t="shared" ca="1" si="21"/>
        <v>1</v>
      </c>
      <c r="M110" s="58">
        <f ca="1">'calcRED(0)'!AB122</f>
        <v>130.15500577290854</v>
      </c>
      <c r="N110" s="58">
        <f ca="1">'calcGREEN(1)'!AB122</f>
        <v>127.0138734181722</v>
      </c>
      <c r="O110" s="58">
        <f ca="1">'calcBLUE(2)'!AB122</f>
        <v>133.55867549351282</v>
      </c>
      <c r="P110" s="59">
        <f t="shared" ca="1" si="22"/>
        <v>1.3030114682293934E-2</v>
      </c>
      <c r="Q110" s="166">
        <f t="shared" ca="1" si="23"/>
        <v>0.33310936024968441</v>
      </c>
      <c r="R110" s="166">
        <f t="shared" ca="1" si="24"/>
        <v>0.32507017202997479</v>
      </c>
      <c r="S110" s="166">
        <f t="shared" ca="1" si="25"/>
        <v>5.5784414650467448E-2</v>
      </c>
      <c r="T110" s="58">
        <f ca="1">'calcRED(0)'!AF122</f>
        <v>128.52221234639487</v>
      </c>
      <c r="U110" s="58">
        <f ca="1">'calcGREEN(1)'!AF122</f>
        <v>125.2920659383138</v>
      </c>
      <c r="V110" s="58">
        <f ca="1">'calcBLUE(2)'!AF122</f>
        <v>132.58325604030065</v>
      </c>
      <c r="W110" s="59">
        <f t="shared" ca="1" si="26"/>
        <v>0.35355534944080175</v>
      </c>
      <c r="X110" s="162">
        <f t="shared" ca="1" si="27"/>
        <v>0.33261654366120097</v>
      </c>
      <c r="Y110" s="163">
        <f t="shared" ca="1" si="28"/>
        <v>0.32425689816365977</v>
      </c>
      <c r="Z110" s="166">
        <f t="shared" ca="1" si="19"/>
        <v>4.5007558902888959E-3</v>
      </c>
      <c r="AA110" s="58"/>
      <c r="AB110" s="58"/>
      <c r="AC110" s="58"/>
      <c r="AD110" s="59"/>
      <c r="AE110" s="166"/>
      <c r="AF110" s="166"/>
      <c r="AG110" s="166"/>
    </row>
    <row r="111" spans="10:33">
      <c r="J111" s="58">
        <f ca="1">AVERAGE('calcRED(0)'!AA123,'calcGREEN(1)'!AA123,'calcBLUE(2)'!AA123)</f>
        <v>133.06823618626655</v>
      </c>
      <c r="K111" s="166">
        <f ca="1">MIN(S111,Z111,AG111)</f>
        <v>4.2237030582879358E-3</v>
      </c>
      <c r="L111" s="53">
        <f t="shared" ca="1" si="21"/>
        <v>1</v>
      </c>
      <c r="M111" s="58">
        <f ca="1">'calcRED(0)'!AB123</f>
        <v>130.89141273498535</v>
      </c>
      <c r="N111" s="58">
        <f ca="1">'calcGREEN(1)'!AB123</f>
        <v>127.61994171142578</v>
      </c>
      <c r="O111" s="58">
        <f ca="1">'calcBLUE(2)'!AB123</f>
        <v>134.19546699523926</v>
      </c>
      <c r="P111" s="59">
        <f t="shared" ca="1" si="22"/>
        <v>1.3092240682462366E-2</v>
      </c>
      <c r="Q111" s="166">
        <f t="shared" ca="1" si="23"/>
        <v>0.33330567636812392</v>
      </c>
      <c r="R111" s="166">
        <f t="shared" ca="1" si="24"/>
        <v>0.32497510800277235</v>
      </c>
      <c r="S111" s="166">
        <f t="shared" ca="1" si="25"/>
        <v>5.5974889901006353E-2</v>
      </c>
      <c r="T111" s="58">
        <f ca="1">'calcRED(0)'!AF123</f>
        <v>129.28611628214517</v>
      </c>
      <c r="U111" s="58">
        <f ca="1">'calcGREEN(1)'!AF123</f>
        <v>125.82351080576579</v>
      </c>
      <c r="V111" s="58">
        <f ca="1">'calcBLUE(2)'!AF123</f>
        <v>133.11868449619837</v>
      </c>
      <c r="W111" s="59">
        <f t="shared" ca="1" si="26"/>
        <v>0.35498315865652896</v>
      </c>
      <c r="X111" s="162">
        <f t="shared" ca="1" si="27"/>
        <v>0.33301568284551925</v>
      </c>
      <c r="Y111" s="163">
        <f t="shared" ca="1" si="28"/>
        <v>0.32409669014699422</v>
      </c>
      <c r="Z111" s="166">
        <f t="shared" ca="1" si="19"/>
        <v>4.2237030582879358E-3</v>
      </c>
      <c r="AA111" s="58"/>
      <c r="AB111" s="58"/>
      <c r="AC111" s="58"/>
      <c r="AD111" s="59"/>
      <c r="AE111" s="166"/>
      <c r="AF111" s="166"/>
      <c r="AG111" s="166"/>
    </row>
    <row r="112" spans="10:33">
      <c r="J112" s="58">
        <f ca="1">AVERAGE('calcRED(0)'!AA124,'calcGREEN(1)'!AA124,'calcBLUE(2)'!AA124)</f>
        <v>133.73154168486079</v>
      </c>
      <c r="K112" s="166">
        <f ca="1">MIN(S112,Z112,AG112)</f>
        <v>4.1124694433314554E-3</v>
      </c>
      <c r="L112" s="53">
        <f t="shared" ca="1" si="21"/>
        <v>1</v>
      </c>
      <c r="M112" s="58">
        <f ca="1">'calcRED(0)'!AB124</f>
        <v>131.61478551228842</v>
      </c>
      <c r="N112" s="58">
        <f ca="1">'calcGREEN(1)'!AB124</f>
        <v>128.26511319478354</v>
      </c>
      <c r="O112" s="58">
        <f ca="1">'calcBLUE(2)'!AB124</f>
        <v>134.82667378016882</v>
      </c>
      <c r="P112" s="59">
        <f t="shared" ca="1" si="22"/>
        <v>1.3153821832211593E-2</v>
      </c>
      <c r="Q112" s="166">
        <f t="shared" ca="1" si="23"/>
        <v>0.33344969323140161</v>
      </c>
      <c r="R112" s="166">
        <f t="shared" ca="1" si="24"/>
        <v>0.32496320592414207</v>
      </c>
      <c r="S112" s="166">
        <f t="shared" ca="1" si="25"/>
        <v>5.6117997392942542E-2</v>
      </c>
      <c r="T112" s="58">
        <f ca="1">'calcRED(0)'!AF124</f>
        <v>129.92437362670898</v>
      </c>
      <c r="U112" s="58">
        <f ca="1">'calcGREEN(1)'!AF124</f>
        <v>126.35781447092693</v>
      </c>
      <c r="V112" s="58">
        <f ca="1">'calcBLUE(2)'!AF124</f>
        <v>133.667601449149</v>
      </c>
      <c r="W112" s="59">
        <f t="shared" ca="1" si="26"/>
        <v>0.35644693719773068</v>
      </c>
      <c r="X112" s="162">
        <f t="shared" ca="1" si="27"/>
        <v>0.33318231503012791</v>
      </c>
      <c r="Y112" s="163">
        <f t="shared" ca="1" si="28"/>
        <v>0.3240361140283855</v>
      </c>
      <c r="Z112" s="166">
        <f t="shared" ca="1" si="19"/>
        <v>4.1124694433314554E-3</v>
      </c>
      <c r="AA112" s="58"/>
      <c r="AB112" s="58"/>
      <c r="AC112" s="58"/>
      <c r="AD112" s="59"/>
      <c r="AE112" s="166"/>
      <c r="AF112" s="166"/>
      <c r="AG112" s="166"/>
    </row>
    <row r="113" spans="10:33">
      <c r="J113" s="58">
        <f ca="1">AVERAGE('calcRED(0)'!AA125,'calcGREEN(1)'!AA125,'calcBLUE(2)'!AA125)</f>
        <v>134.20949550067201</v>
      </c>
      <c r="K113" s="166">
        <f ca="1">MIN(S113,Z113,AG113)</f>
        <v>4.3753735041609345E-3</v>
      </c>
      <c r="L113" s="53">
        <f t="shared" ca="1" si="21"/>
        <v>1</v>
      </c>
      <c r="M113" s="58">
        <f ca="1">'calcRED(0)'!AB125</f>
        <v>131.38017876942953</v>
      </c>
      <c r="N113" s="58">
        <f ca="1">'calcGREEN(1)'!AB125</f>
        <v>128.91028340657553</v>
      </c>
      <c r="O113" s="58">
        <f ca="1">'calcBLUE(2)'!AB125</f>
        <v>135.41877692086356</v>
      </c>
      <c r="P113" s="59">
        <f t="shared" ca="1" si="22"/>
        <v>1.3211587992279372E-2</v>
      </c>
      <c r="Q113" s="166">
        <f t="shared" ca="1" si="23"/>
        <v>0.33201190618970616</v>
      </c>
      <c r="R113" s="166">
        <f t="shared" ca="1" si="24"/>
        <v>0.32577021375793208</v>
      </c>
      <c r="S113" s="166">
        <f t="shared" ca="1" si="25"/>
        <v>5.4735437906446006E-2</v>
      </c>
      <c r="T113" s="58">
        <f ca="1">'calcRED(0)'!AF125</f>
        <v>130.22406991322836</v>
      </c>
      <c r="U113" s="58">
        <f ca="1">'calcGREEN(1)'!AF125</f>
        <v>126.97079722086589</v>
      </c>
      <c r="V113" s="58">
        <f ca="1">'calcBLUE(2)'!AF125</f>
        <v>134.22673606872559</v>
      </c>
      <c r="W113" s="59">
        <f t="shared" ca="1" si="26"/>
        <v>0.3579379628499349</v>
      </c>
      <c r="X113" s="162">
        <f t="shared" ca="1" si="27"/>
        <v>0.33269515235660407</v>
      </c>
      <c r="Y113" s="163">
        <f t="shared" ca="1" si="28"/>
        <v>0.32438372379532265</v>
      </c>
      <c r="Z113" s="166">
        <f t="shared" ca="1" si="19"/>
        <v>4.3753735041609345E-3</v>
      </c>
      <c r="AA113" s="58"/>
      <c r="AB113" s="58"/>
      <c r="AC113" s="58"/>
      <c r="AD113" s="59"/>
      <c r="AE113" s="166"/>
      <c r="AF113" s="166"/>
      <c r="AG113" s="166"/>
    </row>
    <row r="114" spans="10:33">
      <c r="J114" s="58">
        <f ca="1">AVERAGE('calcRED(0)'!AA126,'calcGREEN(1)'!AA126,'calcBLUE(2)'!AA126)</f>
        <v>134.6614286586013</v>
      </c>
      <c r="K114" s="166">
        <f ca="1">MIN(S114,Z114,AG114)</f>
        <v>5.1949089446730375E-3</v>
      </c>
      <c r="L114" s="53">
        <f t="shared" ca="1" si="21"/>
        <v>1</v>
      </c>
      <c r="M114" s="58">
        <f ca="1">'calcRED(0)'!AB126</f>
        <v>131.76467355092367</v>
      </c>
      <c r="N114" s="58">
        <f ca="1">'calcGREEN(1)'!AB126</f>
        <v>129.52938588460287</v>
      </c>
      <c r="O114" s="58">
        <f ca="1">'calcBLUE(2)'!AB126</f>
        <v>135.98853901454382</v>
      </c>
      <c r="P114" s="59">
        <f t="shared" ca="1" si="22"/>
        <v>1.3267174538004274E-2</v>
      </c>
      <c r="Q114" s="166">
        <f t="shared" ca="1" si="23"/>
        <v>0.33166485032312226</v>
      </c>
      <c r="R114" s="166">
        <f t="shared" ca="1" si="24"/>
        <v>0.32603840789890987</v>
      </c>
      <c r="S114" s="166">
        <f t="shared" ca="1" si="25"/>
        <v>5.4409626145717795E-2</v>
      </c>
      <c r="T114" s="58">
        <f ca="1">'calcRED(0)'!AF126</f>
        <v>130.09484481811523</v>
      </c>
      <c r="U114" s="58">
        <f ca="1">'calcGREEN(1)'!AF126</f>
        <v>127.60857741038005</v>
      </c>
      <c r="V114" s="58">
        <f ca="1">'calcBLUE(2)'!AF126</f>
        <v>134.66120883396692</v>
      </c>
      <c r="W114" s="59">
        <f t="shared" ca="1" si="26"/>
        <v>0.35909655689057846</v>
      </c>
      <c r="X114" s="162">
        <f t="shared" ca="1" si="27"/>
        <v>0.33156618746658867</v>
      </c>
      <c r="Y114" s="163">
        <f t="shared" ca="1" si="28"/>
        <v>0.32522956277897919</v>
      </c>
      <c r="Z114" s="166">
        <f t="shared" ca="1" si="19"/>
        <v>5.1949089446730375E-3</v>
      </c>
      <c r="AA114" s="58"/>
      <c r="AB114" s="58"/>
      <c r="AC114" s="58"/>
      <c r="AD114" s="59"/>
      <c r="AE114" s="166"/>
      <c r="AF114" s="166"/>
      <c r="AG114" s="166"/>
    </row>
    <row r="115" spans="10:33">
      <c r="J115" s="58">
        <f ca="1">AVERAGE('calcRED(0)'!AA127,'calcGREEN(1)'!AA127,'calcBLUE(2)'!AA127)</f>
        <v>135.24005034856995</v>
      </c>
      <c r="K115" s="166"/>
      <c r="L115" s="53">
        <f t="shared" ca="1" si="21"/>
        <v>1</v>
      </c>
      <c r="M115" s="58">
        <f ca="1">'calcRED(0)'!AB127</f>
        <v>132.39681053161621</v>
      </c>
      <c r="N115" s="58">
        <f ca="1">'calcGREEN(1)'!AB127</f>
        <v>131.44534873962402</v>
      </c>
      <c r="O115" s="58">
        <f ca="1">'calcBLUE(2)'!AB127</f>
        <v>136.50802666800362</v>
      </c>
      <c r="P115" s="59">
        <f t="shared" ca="1" si="22"/>
        <v>1.3317856260293037E-2</v>
      </c>
      <c r="Q115" s="166">
        <f t="shared" ca="1" si="23"/>
        <v>0.33070250790818523</v>
      </c>
      <c r="R115" s="166">
        <f t="shared" ca="1" si="24"/>
        <v>0.32832593403508958</v>
      </c>
      <c r="S115" s="166">
        <f t="shared" ca="1" si="25"/>
        <v>5.3680838761543441E-2</v>
      </c>
      <c r="T115" s="58"/>
      <c r="U115" s="58"/>
      <c r="V115" s="58"/>
      <c r="W115" s="59"/>
      <c r="X115" s="162"/>
      <c r="Y115" s="163"/>
      <c r="Z115" s="166"/>
      <c r="AA115" s="58"/>
      <c r="AB115" s="58"/>
      <c r="AC115" s="58"/>
      <c r="AD115" s="59"/>
      <c r="AE115" s="166"/>
      <c r="AF115" s="166"/>
      <c r="AG115" s="166"/>
    </row>
    <row r="116" spans="10:33">
      <c r="J116" s="58">
        <f ca="1">AVERAGE('calcRED(0)'!AA128,'calcGREEN(1)'!AA128,'calcBLUE(2)'!AA128)</f>
        <v>135.48034059779295</v>
      </c>
      <c r="K116" s="166">
        <f ca="1">MIN(S116,Z116,AG116)</f>
        <v>5.352889090812215E-3</v>
      </c>
      <c r="L116" s="53">
        <f t="shared" ca="1" si="21"/>
        <v>1</v>
      </c>
      <c r="M116" s="58">
        <f ca="1">'calcRED(0)'!AB128</f>
        <v>132.34467601776123</v>
      </c>
      <c r="N116" s="58">
        <f ca="1">'calcGREEN(1)'!AB128</f>
        <v>130.15500863393149</v>
      </c>
      <c r="O116" s="58">
        <f ca="1">'calcBLUE(2)'!AB128</f>
        <v>136.98841449192591</v>
      </c>
      <c r="P116" s="59">
        <f t="shared" ca="1" si="22"/>
        <v>1.3364723365065943E-2</v>
      </c>
      <c r="Q116" s="166">
        <f t="shared" ca="1" si="23"/>
        <v>0.33128565356882489</v>
      </c>
      <c r="R116" s="166">
        <f t="shared" ca="1" si="24"/>
        <v>0.32580447055355177</v>
      </c>
      <c r="S116" s="166">
        <f t="shared" ca="1" si="25"/>
        <v>5.4013679703368282E-2</v>
      </c>
      <c r="T116" s="58">
        <f ca="1">'calcRED(0)'!AF128</f>
        <v>130.78316974639893</v>
      </c>
      <c r="U116" s="58">
        <f ca="1">'calcGREEN(1)'!AF128</f>
        <v>128.21488571166992</v>
      </c>
      <c r="V116" s="58">
        <f ca="1">'calcBLUE(2)'!AF128</f>
        <v>135.56346539088659</v>
      </c>
      <c r="W116" s="59">
        <f t="shared" ca="1" si="26"/>
        <v>0.36150257437569755</v>
      </c>
      <c r="X116" s="162">
        <f t="shared" ca="1" si="27"/>
        <v>0.33146458241797194</v>
      </c>
      <c r="Y116" s="163">
        <f t="shared" ca="1" si="28"/>
        <v>0.32495537181577488</v>
      </c>
      <c r="Z116" s="166">
        <f t="shared" ca="1" si="19"/>
        <v>5.352889090812215E-3</v>
      </c>
      <c r="AA116" s="58"/>
      <c r="AB116" s="58"/>
      <c r="AC116" s="58"/>
      <c r="AD116" s="59"/>
      <c r="AE116" s="166"/>
      <c r="AF116" s="166"/>
      <c r="AG116" s="166"/>
    </row>
    <row r="117" spans="10:33">
      <c r="J117" s="58">
        <f ca="1">AVERAGE('calcRED(0)'!AA129,'calcGREEN(1)'!AA129,'calcBLUE(2)'!AA129)</f>
        <v>136.02952678768665</v>
      </c>
      <c r="K117" s="166">
        <f ca="1">MIN(S117,Z117,AG117)</f>
        <v>5.1193275762412673E-3</v>
      </c>
      <c r="L117" s="53">
        <f t="shared" ca="1" si="21"/>
        <v>1</v>
      </c>
      <c r="M117" s="58">
        <f ca="1">'calcRED(0)'!AB129</f>
        <v>133.06153138478598</v>
      </c>
      <c r="N117" s="58">
        <f ca="1">'calcGREEN(1)'!AB129</f>
        <v>130.76107533772787</v>
      </c>
      <c r="O117" s="58">
        <f ca="1">'calcBLUE(2)'!AB129</f>
        <v>137.41294125148229</v>
      </c>
      <c r="P117" s="59">
        <f t="shared" ca="1" si="22"/>
        <v>1.3406140609900712E-2</v>
      </c>
      <c r="Q117" s="166">
        <f t="shared" ca="1" si="23"/>
        <v>0.33162946816818339</v>
      </c>
      <c r="R117" s="166">
        <f t="shared" ca="1" si="24"/>
        <v>0.3258960378710074</v>
      </c>
      <c r="S117" s="166">
        <f t="shared" ca="1" si="25"/>
        <v>5.4363396720502062E-2</v>
      </c>
      <c r="T117" s="58">
        <f ca="1">'calcRED(0)'!AF129</f>
        <v>131.37612469991049</v>
      </c>
      <c r="U117" s="58">
        <f ca="1">'calcGREEN(1)'!AF129</f>
        <v>128.77398522694907</v>
      </c>
      <c r="V117" s="58">
        <f ca="1">'calcBLUE(2)'!AF129</f>
        <v>135.95441000802177</v>
      </c>
      <c r="W117" s="59">
        <f t="shared" ca="1" si="26"/>
        <v>0.36254509335472473</v>
      </c>
      <c r="X117" s="162">
        <f t="shared" ca="1" si="27"/>
        <v>0.33167034983975552</v>
      </c>
      <c r="Y117" s="163">
        <f t="shared" ca="1" si="28"/>
        <v>0.32510102446727751</v>
      </c>
      <c r="Z117" s="166">
        <f t="shared" ca="1" si="19"/>
        <v>5.1193275762412673E-3</v>
      </c>
      <c r="AA117" s="58"/>
      <c r="AB117" s="58"/>
      <c r="AC117" s="58"/>
      <c r="AD117" s="59"/>
      <c r="AE117" s="166"/>
      <c r="AF117" s="166"/>
      <c r="AG117" s="166"/>
    </row>
    <row r="118" spans="10:33">
      <c r="J118" s="58">
        <f ca="1">AVERAGE('calcRED(0)'!AA130,'calcGREEN(1)'!AA130,'calcBLUE(2)'!AA130)</f>
        <v>136.70156611518735</v>
      </c>
      <c r="K118" s="166">
        <f ca="1">MIN(S118,Z118,AG118)</f>
        <v>4.7618545772335494E-3</v>
      </c>
      <c r="L118" s="53">
        <f t="shared" ca="1" si="21"/>
        <v>1</v>
      </c>
      <c r="M118" s="58">
        <f ca="1">'calcRED(0)'!AB130</f>
        <v>133.72625287373862</v>
      </c>
      <c r="N118" s="58">
        <f ca="1">'calcGREEN(1)'!AB130</f>
        <v>131.30849393208823</v>
      </c>
      <c r="O118" s="58">
        <f ca="1">'calcBLUE(2)'!AB130</f>
        <v>138.12234933035714</v>
      </c>
      <c r="P118" s="59">
        <f t="shared" ca="1" si="22"/>
        <v>1.3475351154181183E-2</v>
      </c>
      <c r="Q118" s="166">
        <f t="shared" ca="1" si="23"/>
        <v>0.33169762892767413</v>
      </c>
      <c r="R118" s="166">
        <f t="shared" ca="1" si="24"/>
        <v>0.32570056484317222</v>
      </c>
      <c r="S118" s="166">
        <f t="shared" ca="1" si="25"/>
        <v>5.4416942290868957E-2</v>
      </c>
      <c r="T118" s="58">
        <f ca="1">'calcRED(0)'!AF130</f>
        <v>131.98291015625</v>
      </c>
      <c r="U118" s="58">
        <f ca="1">'calcGREEN(1)'!AF130</f>
        <v>129.33976109822592</v>
      </c>
      <c r="V118" s="58">
        <f ca="1">'calcBLUE(2)'!AF130</f>
        <v>136.23254830496651</v>
      </c>
      <c r="W118" s="59">
        <f t="shared" ca="1" si="26"/>
        <v>0.36328679547991072</v>
      </c>
      <c r="X118" s="162">
        <f t="shared" ca="1" si="27"/>
        <v>0.33198635978797891</v>
      </c>
      <c r="Y118" s="163">
        <f t="shared" ca="1" si="28"/>
        <v>0.32533785178712021</v>
      </c>
      <c r="Z118" s="166">
        <f t="shared" ca="1" si="19"/>
        <v>4.7618545772335494E-3</v>
      </c>
      <c r="AA118" s="58"/>
      <c r="AB118" s="58"/>
      <c r="AC118" s="58"/>
      <c r="AD118" s="59"/>
      <c r="AE118" s="166"/>
      <c r="AF118" s="166"/>
      <c r="AG118" s="166"/>
    </row>
    <row r="119" spans="10:33">
      <c r="J119" s="58">
        <f ca="1">AVERAGE('calcRED(0)'!AA131,'calcGREEN(1)'!AA131,'calcBLUE(2)'!AA131)</f>
        <v>137.17304690609544</v>
      </c>
      <c r="K119" s="166">
        <f ca="1">MIN(S119,Z119,AG119)</f>
        <v>5.1849864818930749E-3</v>
      </c>
      <c r="L119" s="53">
        <f t="shared" ca="1" si="21"/>
        <v>1</v>
      </c>
      <c r="M119" s="58">
        <f ca="1">'calcRED(0)'!AB131</f>
        <v>134.35839080810547</v>
      </c>
      <c r="N119" s="58">
        <f ca="1">'calcGREEN(1)'!AB131</f>
        <v>131.87546189626059</v>
      </c>
      <c r="O119" s="58">
        <f ca="1">'calcBLUE(2)'!AB131</f>
        <v>138.72562653677804</v>
      </c>
      <c r="P119" s="59">
        <f t="shared" ca="1" si="22"/>
        <v>1.3534207467002735E-2</v>
      </c>
      <c r="Q119" s="166">
        <f t="shared" ca="1" si="23"/>
        <v>0.33178230834324568</v>
      </c>
      <c r="R119" s="166">
        <f t="shared" ca="1" si="24"/>
        <v>0.3256510062275435</v>
      </c>
      <c r="S119" s="166">
        <f t="shared" ca="1" si="25"/>
        <v>5.4497862886615095E-2</v>
      </c>
      <c r="T119" s="58">
        <f ca="1">'calcRED(0)'!AF131</f>
        <v>132.50290807088217</v>
      </c>
      <c r="U119" s="58">
        <f ca="1">'calcGREEN(1)'!AF131</f>
        <v>129.9241336186727</v>
      </c>
      <c r="V119" s="58">
        <f ca="1">'calcBLUE(2)'!AF131</f>
        <v>137.16627611432756</v>
      </c>
      <c r="W119" s="59">
        <f t="shared" ca="1" si="26"/>
        <v>0.36577673630487351</v>
      </c>
      <c r="X119" s="162">
        <f t="shared" ca="1" si="27"/>
        <v>0.33159440402833179</v>
      </c>
      <c r="Y119" s="163">
        <f t="shared" ca="1" si="28"/>
        <v>0.3251409065915325</v>
      </c>
      <c r="Z119" s="166">
        <f t="shared" ca="1" si="19"/>
        <v>5.1849864818930749E-3</v>
      </c>
      <c r="AA119" s="58"/>
      <c r="AB119" s="58"/>
      <c r="AC119" s="58"/>
      <c r="AD119" s="59"/>
      <c r="AE119" s="166"/>
      <c r="AF119" s="166"/>
      <c r="AG119" s="166"/>
    </row>
    <row r="120" spans="10:33">
      <c r="J120" s="58">
        <f ca="1">AVERAGE('calcRED(0)'!AA132,'calcGREEN(1)'!AA132,'calcBLUE(2)'!AA132)</f>
        <v>140.12005591578796</v>
      </c>
      <c r="K120" s="166">
        <f ca="1">MIN(S120,Z120,AG120)</f>
        <v>1.3537118769552303E-2</v>
      </c>
      <c r="L120" s="53">
        <f t="shared" ca="1" si="21"/>
        <v>1</v>
      </c>
      <c r="M120" s="58">
        <f ca="1">'calcRED(0)'!AB132</f>
        <v>135.0165926615397</v>
      </c>
      <c r="N120" s="58">
        <f ca="1">'calcGREEN(1)'!AB132</f>
        <v>132.44242827097574</v>
      </c>
      <c r="O120" s="58">
        <f ca="1">'calcBLUE(2)'!AB132</f>
        <v>146.47325760977608</v>
      </c>
      <c r="P120" s="59">
        <f t="shared" ca="1" si="22"/>
        <v>1.4290073913148887E-2</v>
      </c>
      <c r="Q120" s="166">
        <f t="shared" ca="1" si="23"/>
        <v>0.32618039148098238</v>
      </c>
      <c r="R120" s="166">
        <f t="shared" ca="1" si="24"/>
        <v>0.31996158583569867</v>
      </c>
      <c r="S120" s="166">
        <f t="shared" ca="1" si="25"/>
        <v>4.879255929699175E-2</v>
      </c>
      <c r="T120" s="58">
        <f ca="1">'calcRED(0)'!AF132</f>
        <v>133.0891892115275</v>
      </c>
      <c r="U120" s="58">
        <f ca="1">'calcGREEN(1)'!AF132</f>
        <v>130.47226651509604</v>
      </c>
      <c r="V120" s="58">
        <f ca="1">'calcBLUE(2)'!AF132</f>
        <v>145.58353533063615</v>
      </c>
      <c r="W120" s="59">
        <f t="shared" ca="1" si="26"/>
        <v>0.38822276088169638</v>
      </c>
      <c r="X120" s="164">
        <f t="shared" ca="1" si="27"/>
        <v>0.32528612624002945</v>
      </c>
      <c r="Y120" s="165">
        <f t="shared" ca="1" si="28"/>
        <v>0.31889004965683787</v>
      </c>
      <c r="Z120" s="166">
        <f t="shared" ca="1" si="19"/>
        <v>1.3537118769552303E-2</v>
      </c>
      <c r="AA120" s="58"/>
      <c r="AB120" s="58"/>
      <c r="AC120" s="58"/>
      <c r="AD120" s="59"/>
      <c r="AE120" s="166"/>
      <c r="AF120" s="166"/>
      <c r="AG120" s="166"/>
    </row>
    <row r="121" spans="10:33">
      <c r="J121" s="58">
        <f ca="1">AVERAGE('calcRED(0)'!AA133,'calcGREEN(1)'!AA133,'calcBLUE(2)'!AA133)</f>
        <v>142.98877100067364</v>
      </c>
      <c r="K121" s="166">
        <f ca="1">MIN(S121,Z121,AG121)</f>
        <v>2.1351063199824011E-2</v>
      </c>
      <c r="L121" s="53">
        <f t="shared" ca="1" si="21"/>
        <v>1</v>
      </c>
      <c r="M121" s="58">
        <f ca="1">'calcRED(0)'!AB133</f>
        <v>135.65524800618491</v>
      </c>
      <c r="N121" s="58">
        <f ca="1">'calcGREEN(1)'!AB133</f>
        <v>132.93771266937256</v>
      </c>
      <c r="O121" s="58">
        <f ca="1">'calcBLUE(2)'!AB133</f>
        <v>153.94718251909529</v>
      </c>
      <c r="P121" s="59">
        <f t="shared" ca="1" si="22"/>
        <v>1.5019237318936125E-2</v>
      </c>
      <c r="Q121" s="166">
        <f t="shared" ca="1" si="23"/>
        <v>0.32104700628099186</v>
      </c>
      <c r="R121" s="166">
        <f t="shared" ca="1" si="24"/>
        <v>0.31461558105292675</v>
      </c>
      <c r="S121" s="166">
        <f t="shared" ca="1" si="25"/>
        <v>4.4210084385387878E-2</v>
      </c>
      <c r="T121" s="58">
        <f ca="1">'calcRED(0)'!AF133</f>
        <v>133.55697377522787</v>
      </c>
      <c r="U121" s="58">
        <f ca="1">'calcGREEN(1)'!AF133</f>
        <v>130.98225180308023</v>
      </c>
      <c r="V121" s="58">
        <f ca="1">'calcBLUE(2)'!AF133</f>
        <v>153.37544659205847</v>
      </c>
      <c r="W121" s="171">
        <f t="shared" ca="1" si="26"/>
        <v>0.40900119091215592</v>
      </c>
      <c r="X121" s="166">
        <f t="shared" ca="1" si="27"/>
        <v>0.31957952823628605</v>
      </c>
      <c r="Y121" s="166">
        <f t="shared" ca="1" si="28"/>
        <v>0.31341864865104374</v>
      </c>
      <c r="Z121" s="166">
        <f t="shared" ca="1" si="19"/>
        <v>2.1351063199824011E-2</v>
      </c>
      <c r="AA121" s="58"/>
      <c r="AB121" s="58"/>
      <c r="AC121" s="58"/>
      <c r="AD121" s="59"/>
      <c r="AE121" s="166"/>
      <c r="AF121" s="166"/>
      <c r="AG121" s="166"/>
    </row>
    <row r="122" spans="10:33">
      <c r="J122" s="58">
        <f ca="1">AVERAGE('calcRED(0)'!AA134,'calcGREEN(1)'!AA134,'calcBLUE(2)'!AA134)</f>
        <v>145.81138415336773</v>
      </c>
      <c r="K122" s="166">
        <f ca="1">MIN(S122,Z122,AG122)</f>
        <v>2.8549358368534599E-2</v>
      </c>
      <c r="L122" s="53">
        <f t="shared" ca="1" si="21"/>
        <v>1</v>
      </c>
      <c r="M122" s="58">
        <f ca="1">'calcRED(0)'!AB134</f>
        <v>136.25480079650879</v>
      </c>
      <c r="N122" s="58">
        <f ca="1">'calcGREEN(1)'!AB134</f>
        <v>134.04558054606119</v>
      </c>
      <c r="O122" s="58">
        <f ca="1">'calcBLUE(2)'!AB134</f>
        <v>161.10271072387695</v>
      </c>
      <c r="P122" s="59">
        <f t="shared" ca="1" si="22"/>
        <v>1.5717337631597751E-2</v>
      </c>
      <c r="Q122" s="166">
        <f t="shared" ca="1" si="23"/>
        <v>0.31584103893145515</v>
      </c>
      <c r="R122" s="166">
        <f t="shared" ca="1" si="24"/>
        <v>0.31072002730433562</v>
      </c>
      <c r="S122" s="166">
        <f t="shared" ca="1" si="25"/>
        <v>3.9980396844818959E-2</v>
      </c>
      <c r="T122" s="58">
        <f ca="1">'calcRED(0)'!AF134</f>
        <v>134.12298742930093</v>
      </c>
      <c r="U122" s="58">
        <f ca="1">'calcGREEN(1)'!AF134</f>
        <v>131.41713492075601</v>
      </c>
      <c r="V122" s="58">
        <f ca="1">'calcBLUE(2)'!AF134</f>
        <v>160.87859289986747</v>
      </c>
      <c r="W122" s="59">
        <f t="shared" ca="1" si="26"/>
        <v>0.42900958106631326</v>
      </c>
      <c r="X122" s="166">
        <f t="shared" ca="1" si="27"/>
        <v>0.31453353859173683</v>
      </c>
      <c r="Y122" s="166">
        <f t="shared" ca="1" si="28"/>
        <v>0.308188009158398</v>
      </c>
      <c r="Z122" s="166">
        <f t="shared" ca="1" si="19"/>
        <v>2.8549358368534599E-2</v>
      </c>
      <c r="AA122" s="58"/>
      <c r="AB122" s="58"/>
      <c r="AC122" s="58"/>
      <c r="AD122" s="59"/>
      <c r="AE122" s="166"/>
      <c r="AF122" s="166"/>
      <c r="AG122" s="166"/>
    </row>
    <row r="123" spans="10:33">
      <c r="J123" s="56">
        <f ca="1">AVERAGE('calcRED(0)'!AA135,'calcGREEN(1)'!AA135,'calcBLUE(2)'!AA135)</f>
        <v>149.01837085296208</v>
      </c>
      <c r="K123" s="166">
        <f ca="1">MIN(S123,Z123,AG123)</f>
        <v>3.2938398211559347E-2</v>
      </c>
      <c r="L123" s="53">
        <f t="shared" ca="1" si="21"/>
        <v>1</v>
      </c>
      <c r="M123" s="106">
        <f ca="1">'calcRED(0)'!AB135</f>
        <v>136.86086908976236</v>
      </c>
      <c r="N123" s="58">
        <f ca="1">'calcGREEN(1)'!AB135</f>
        <v>136.98468971252441</v>
      </c>
      <c r="O123" s="58">
        <f ca="1">'calcBLUE(2)'!AB135</f>
        <v>168.0012858254569</v>
      </c>
      <c r="P123" s="59">
        <f t="shared" ca="1" si="22"/>
        <v>1.6390369348825064E-2</v>
      </c>
      <c r="Q123" s="166">
        <f t="shared" ca="1" si="23"/>
        <v>0.30974730441962933</v>
      </c>
      <c r="R123" s="166">
        <f t="shared" ca="1" si="24"/>
        <v>0.31002753867787408</v>
      </c>
      <c r="S123" s="166">
        <f t="shared" ca="1" si="25"/>
        <v>3.4396732521632944E-2</v>
      </c>
      <c r="T123" s="58">
        <f ca="1">'calcRED(0)'!AF135</f>
        <v>134.63535785675049</v>
      </c>
      <c r="U123" s="58">
        <f ca="1">'calcGREEN(1)'!AF135</f>
        <v>135.34704685211182</v>
      </c>
      <c r="V123" s="58">
        <f ca="1">'calcBLUE(2)'!AF135</f>
        <v>166.95488684517997</v>
      </c>
      <c r="W123" s="59">
        <f t="shared" ca="1" si="26"/>
        <v>0.44521303158714659</v>
      </c>
      <c r="X123" s="166">
        <f t="shared" ca="1" si="27"/>
        <v>0.3081342802714247</v>
      </c>
      <c r="Y123" s="166">
        <f t="shared" ca="1" si="28"/>
        <v>0.30976309293886745</v>
      </c>
      <c r="Z123" s="166">
        <f t="shared" ca="1" si="19"/>
        <v>3.2938398211559347E-2</v>
      </c>
      <c r="AA123" s="58"/>
      <c r="AB123" s="58"/>
      <c r="AC123" s="58"/>
      <c r="AD123" s="59"/>
      <c r="AE123" s="166"/>
      <c r="AF123" s="166"/>
      <c r="AG123" s="166"/>
    </row>
    <row r="124" spans="10:33">
      <c r="J124" s="57">
        <f ca="1">AVERAGE('calcRED(0)'!AA136,'calcGREEN(1)'!AA136,'calcBLUE(2)'!AA136)</f>
        <v>153.03597059326401</v>
      </c>
      <c r="K124" s="166">
        <f ca="1">MIN(S124,Z124,AG124)</f>
        <v>2.4991767575813572E-2</v>
      </c>
      <c r="L124" s="53">
        <f t="shared" ca="1" si="21"/>
        <v>2</v>
      </c>
      <c r="M124" s="106">
        <f ca="1">'calcRED(0)'!AB136</f>
        <v>136.60019365946451</v>
      </c>
      <c r="N124" s="58">
        <f ca="1">'calcGREEN(1)'!AB136</f>
        <v>142.3741455078125</v>
      </c>
      <c r="O124" s="58">
        <f ca="1">'calcBLUE(2)'!AB136</f>
        <v>174.66525677272253</v>
      </c>
      <c r="P124" s="59">
        <f t="shared" ca="1" si="22"/>
        <v>1.7040512855875368E-2</v>
      </c>
      <c r="Q124" s="166">
        <f t="shared" ca="1" si="23"/>
        <v>0.30112052581391485</v>
      </c>
      <c r="R124" s="166">
        <f t="shared" ca="1" si="24"/>
        <v>0.31384858548953382</v>
      </c>
      <c r="S124" s="166">
        <f t="shared" ca="1" si="25"/>
        <v>2.4991767575813572E-2</v>
      </c>
      <c r="T124" s="58">
        <f ca="1">'calcRED(0)'!AF136</f>
        <v>134.52425384521484</v>
      </c>
      <c r="U124" s="58">
        <f ca="1">'calcGREEN(1)'!AF136</f>
        <v>141.485226949056</v>
      </c>
      <c r="V124" s="58">
        <f ca="1">'calcBLUE(2)'!AF136</f>
        <v>173.82349014282227</v>
      </c>
      <c r="W124" s="59">
        <f t="shared" ca="1" si="26"/>
        <v>0.46352930704752604</v>
      </c>
      <c r="X124" s="166">
        <f t="shared" ca="1" si="27"/>
        <v>0.29905378782034048</v>
      </c>
      <c r="Y124" s="166">
        <f t="shared" ca="1" si="28"/>
        <v>0.31452836072534573</v>
      </c>
      <c r="Z124" s="166">
        <f t="shared" ca="1" si="19"/>
        <v>3.9387594089137563E-2</v>
      </c>
      <c r="AA124" s="58"/>
      <c r="AB124" s="58"/>
      <c r="AC124" s="58"/>
      <c r="AD124" s="59"/>
      <c r="AE124" s="166"/>
      <c r="AF124" s="166"/>
      <c r="AG124" s="166"/>
    </row>
    <row r="125" spans="10:33">
      <c r="J125" s="58">
        <f ca="1">AVERAGE('calcRED(0)'!AA137,'calcGREEN(1)'!AA137,'calcBLUE(2)'!AA137)</f>
        <v>157.13232149606881</v>
      </c>
      <c r="K125" s="166">
        <f ca="1">MIN(S125,Z125,AG125)</f>
        <v>1.8170908536066087E-2</v>
      </c>
      <c r="L125" s="53">
        <f t="shared" ca="1" si="21"/>
        <v>2</v>
      </c>
      <c r="M125" s="58">
        <f ca="1">'calcRED(0)'!AB137</f>
        <v>137.42783800760904</v>
      </c>
      <c r="N125" s="58">
        <f ca="1">'calcGREEN(1)'!AB137</f>
        <v>147.56809139251709</v>
      </c>
      <c r="O125" s="58">
        <f ca="1">'calcBLUE(2)'!AB137</f>
        <v>181.1225471496582</v>
      </c>
      <c r="P125" s="59">
        <f t="shared" ca="1" si="22"/>
        <v>1.7670492404844702E-2</v>
      </c>
      <c r="Q125" s="166">
        <f t="shared" ca="1" si="23"/>
        <v>0.29483456443274225</v>
      </c>
      <c r="R125" s="166">
        <f t="shared" ca="1" si="24"/>
        <v>0.31658923388924259</v>
      </c>
      <c r="S125" s="166">
        <f t="shared" ca="1" si="25"/>
        <v>1.8170908536066087E-2</v>
      </c>
      <c r="T125" s="58">
        <f ca="1">'calcRED(0)'!AF137</f>
        <v>135.2206834157308</v>
      </c>
      <c r="U125" s="58">
        <f ca="1">'calcGREEN(1)'!AF137</f>
        <v>146.78058433532715</v>
      </c>
      <c r="V125" s="58">
        <f ca="1">'calcBLUE(2)'!AF137</f>
        <v>180.67758287702287</v>
      </c>
      <c r="W125" s="59">
        <f t="shared" ca="1" si="26"/>
        <v>0.48180688767206098</v>
      </c>
      <c r="X125" s="166">
        <f t="shared" ca="1" si="27"/>
        <v>0.29225602863016192</v>
      </c>
      <c r="Y125" s="166">
        <f t="shared" ca="1" si="28"/>
        <v>0.31724074730468943</v>
      </c>
      <c r="Z125" s="166">
        <f t="shared" ca="1" si="19"/>
        <v>4.5308467585204119E-2</v>
      </c>
      <c r="AA125" s="58"/>
      <c r="AB125" s="58"/>
      <c r="AC125" s="58"/>
      <c r="AD125" s="59"/>
      <c r="AE125" s="166"/>
      <c r="AF125" s="166"/>
      <c r="AG125" s="166"/>
    </row>
    <row r="126" spans="10:33">
      <c r="J126" s="58">
        <f ca="1">AVERAGE('calcRED(0)'!AA138,'calcGREEN(1)'!AA138,'calcBLUE(2)'!AA138)</f>
        <v>161.126173999428</v>
      </c>
      <c r="K126" s="166">
        <f ca="1">MIN(S126,Z126,AG126)</f>
        <v>1.1595398911924905E-2</v>
      </c>
      <c r="L126" s="53">
        <f t="shared" ca="1" si="21"/>
        <v>2</v>
      </c>
      <c r="M126" s="58">
        <f ca="1">'calcRED(0)'!AB138</f>
        <v>138.00783983866373</v>
      </c>
      <c r="N126" s="58">
        <f ca="1">'calcGREEN(1)'!AB138</f>
        <v>152.59912045796713</v>
      </c>
      <c r="O126" s="58">
        <f ca="1">'calcBLUE(2)'!AB138</f>
        <v>187.35640117100306</v>
      </c>
      <c r="P126" s="59">
        <f t="shared" ca="1" si="22"/>
        <v>1.827867328497591E-2</v>
      </c>
      <c r="Q126" s="166">
        <f t="shared" ca="1" si="23"/>
        <v>0.28874146213822111</v>
      </c>
      <c r="R126" s="166">
        <f t="shared" ca="1" si="24"/>
        <v>0.3192694937733227</v>
      </c>
      <c r="S126" s="166">
        <f t="shared" ca="1" si="25"/>
        <v>1.1595398911924905E-2</v>
      </c>
      <c r="T126" s="58">
        <f ca="1">'calcRED(0)'!AF138</f>
        <v>135.84010410308838</v>
      </c>
      <c r="U126" s="58">
        <f ca="1">'calcGREEN(1)'!AF138</f>
        <v>151.85421053568521</v>
      </c>
      <c r="V126" s="58">
        <f ca="1">'calcBLUE(2)'!AF138</f>
        <v>186.59774289812361</v>
      </c>
      <c r="W126" s="59">
        <f t="shared" ca="1" si="26"/>
        <v>0.49759398106166297</v>
      </c>
      <c r="X126" s="166">
        <f t="shared" ca="1" si="27"/>
        <v>0.28640602756144784</v>
      </c>
      <c r="Y126" s="166">
        <f t="shared" ca="1" si="28"/>
        <v>0.32017025822506384</v>
      </c>
      <c r="Z126" s="166">
        <f t="shared" ca="1" si="19"/>
        <v>5.0622368123682364E-2</v>
      </c>
      <c r="AA126" s="58"/>
      <c r="AB126" s="58"/>
      <c r="AC126" s="58"/>
      <c r="AD126" s="59"/>
      <c r="AE126" s="166"/>
      <c r="AF126" s="166"/>
      <c r="AG126" s="166"/>
    </row>
    <row r="127" spans="10:33">
      <c r="J127" s="58">
        <f ca="1">AVERAGE('calcRED(0)'!AA139,'calcGREEN(1)'!AA139,'calcBLUE(2)'!AA139)</f>
        <v>165.0949604393202</v>
      </c>
      <c r="K127" s="166">
        <f ca="1">MIN(S127,Z127,AG127)</f>
        <v>6.7989494336957654E-3</v>
      </c>
      <c r="L127" s="53">
        <f t="shared" ca="1" si="21"/>
        <v>2</v>
      </c>
      <c r="M127" s="58">
        <f ca="1">'calcRED(0)'!AB139</f>
        <v>139.37638282775879</v>
      </c>
      <c r="N127" s="58">
        <f ca="1">'calcGREEN(1)'!AB139</f>
        <v>157.54542541503906</v>
      </c>
      <c r="O127" s="58">
        <f ca="1">'calcBLUE(2)'!AB139</f>
        <v>193.49529756818498</v>
      </c>
      <c r="P127" s="59">
        <f t="shared" ca="1" si="22"/>
        <v>1.8877590006652192E-2</v>
      </c>
      <c r="Q127" s="166">
        <f t="shared" ca="1" si="23"/>
        <v>0.28419967651266514</v>
      </c>
      <c r="R127" s="166">
        <f t="shared" ca="1" si="24"/>
        <v>0.32124781853706469</v>
      </c>
      <c r="S127" s="166">
        <f t="shared" ca="1" si="25"/>
        <v>6.7989494336957654E-3</v>
      </c>
      <c r="T127" s="58">
        <f ca="1">'calcRED(0)'!AF139</f>
        <v>136.54106585184732</v>
      </c>
      <c r="U127" s="58">
        <f ca="1">'calcGREEN(1)'!AF139</f>
        <v>157.19796562194824</v>
      </c>
      <c r="V127" s="58">
        <f ca="1">'calcBLUE(2)'!AF139</f>
        <v>191.93935230800085</v>
      </c>
      <c r="W127" s="59">
        <f t="shared" ca="1" si="26"/>
        <v>0.51183827282133565</v>
      </c>
      <c r="X127" s="166">
        <f t="shared" ca="1" si="27"/>
        <v>0.28113473938999095</v>
      </c>
      <c r="Y127" s="166">
        <f t="shared" ca="1" si="28"/>
        <v>0.32366679446984309</v>
      </c>
      <c r="Z127" s="166">
        <f t="shared" ca="1" si="19"/>
        <v>5.5589321592525123E-2</v>
      </c>
      <c r="AA127" s="58"/>
      <c r="AB127" s="58"/>
      <c r="AC127" s="58"/>
      <c r="AD127" s="59"/>
      <c r="AE127" s="166"/>
      <c r="AF127" s="166"/>
      <c r="AG127" s="166"/>
    </row>
    <row r="128" spans="10:33">
      <c r="J128" s="58">
        <f ca="1">AVERAGE('calcRED(0)'!AA140,'calcGREEN(1)'!AA140,'calcBLUE(2)'!AA140)</f>
        <v>169.59074031466048</v>
      </c>
      <c r="K128" s="166">
        <f ca="1">MIN(S128,Z128,AG128)</f>
        <v>2.8959207923093208E-3</v>
      </c>
      <c r="L128" s="53">
        <f t="shared" ca="1" si="21"/>
        <v>2</v>
      </c>
      <c r="M128" s="58">
        <f ca="1">'calcRED(0)'!AB140</f>
        <v>140.76447804768881</v>
      </c>
      <c r="N128" s="58">
        <f ca="1">'calcGREEN(1)'!AB140</f>
        <v>162.40049743652344</v>
      </c>
      <c r="O128" s="58">
        <f ca="1">'calcBLUE(2)'!AB140</f>
        <v>199.52806091308594</v>
      </c>
      <c r="P128" s="59">
        <f t="shared" ca="1" si="22"/>
        <v>1.9466152284203505E-2</v>
      </c>
      <c r="Q128" s="166">
        <f t="shared" ca="1" si="23"/>
        <v>0.28002074398428123</v>
      </c>
      <c r="R128" s="166">
        <f t="shared" ca="1" si="24"/>
        <v>0.32306096499847253</v>
      </c>
      <c r="S128" s="166">
        <f t="shared" ca="1" si="25"/>
        <v>2.8959207923093208E-3</v>
      </c>
      <c r="T128" s="58">
        <f ca="1">'calcRED(0)'!AF140</f>
        <v>138.86210568745932</v>
      </c>
      <c r="U128" s="58">
        <f ca="1">'calcGREEN(1)'!AF140</f>
        <v>162.22986793518066</v>
      </c>
      <c r="V128" s="58">
        <f ca="1">'calcBLUE(2)'!AF140</f>
        <v>197.65269906180245</v>
      </c>
      <c r="W128" s="59">
        <f t="shared" ca="1" si="26"/>
        <v>0.5270738641648065</v>
      </c>
      <c r="X128" s="166">
        <f t="shared" ca="1" si="27"/>
        <v>0.27842323596169594</v>
      </c>
      <c r="Y128" s="166">
        <f t="shared" ca="1" si="28"/>
        <v>0.3252763925517137</v>
      </c>
      <c r="Z128" s="166">
        <f t="shared" ca="1" si="19"/>
        <v>5.8249721083671172E-2</v>
      </c>
      <c r="AA128" s="58"/>
      <c r="AB128" s="58"/>
      <c r="AC128" s="58"/>
      <c r="AD128" s="59"/>
      <c r="AE128" s="166"/>
      <c r="AF128" s="166"/>
      <c r="AG128" s="166"/>
    </row>
    <row r="129" spans="10:33">
      <c r="J129" s="58">
        <f ca="1">AVERAGE('calcRED(0)'!AA141,'calcGREEN(1)'!AA141,'calcBLUE(2)'!AA141)</f>
        <v>174.55306754302686</v>
      </c>
      <c r="K129" s="166">
        <f ca="1">MIN(S129,Z129,AG129)</f>
        <v>2.8261257803461706E-3</v>
      </c>
      <c r="L129" s="53">
        <f t="shared" ca="1" si="21"/>
        <v>2</v>
      </c>
      <c r="M129" s="58">
        <f ca="1">'calcRED(0)'!AB141</f>
        <v>144.90269184112549</v>
      </c>
      <c r="N129" s="58">
        <f ca="1">'calcGREEN(1)'!AB141</f>
        <v>167.19691848754883</v>
      </c>
      <c r="O129" s="58">
        <f ca="1">'calcBLUE(2)'!AB141</f>
        <v>205.48820713588171</v>
      </c>
      <c r="P129" s="171">
        <f t="shared" ca="1" si="22"/>
        <v>2.0047629964476264E-2</v>
      </c>
      <c r="Q129" s="170">
        <f t="shared" ca="1" si="23"/>
        <v>0.27995769404106641</v>
      </c>
      <c r="R129" s="170">
        <f t="shared" ca="1" si="24"/>
        <v>0.3230310158893922</v>
      </c>
      <c r="S129" s="166">
        <f t="shared" ca="1" si="25"/>
        <v>2.8261257803461706E-3</v>
      </c>
      <c r="T129" s="58">
        <f ca="1">'calcRED(0)'!AF141</f>
        <v>143.68872547149658</v>
      </c>
      <c r="U129" s="58">
        <f ca="1">'calcGREEN(1)'!AF141</f>
        <v>166.55889892578125</v>
      </c>
      <c r="V129" s="58">
        <f ca="1">'calcBLUE(2)'!AF141</f>
        <v>205.21633638654436</v>
      </c>
      <c r="W129" s="59">
        <f t="shared" ca="1" si="26"/>
        <v>0.54724356369745164</v>
      </c>
      <c r="X129" s="166">
        <f t="shared" ca="1" si="27"/>
        <v>0.27875610402131973</v>
      </c>
      <c r="Y129" s="166">
        <f t="shared" ca="1" si="28"/>
        <v>0.32312423679923097</v>
      </c>
      <c r="Z129" s="166">
        <f t="shared" ca="1" si="19"/>
        <v>5.799200146935226E-2</v>
      </c>
      <c r="AA129" s="58"/>
      <c r="AB129" s="58"/>
      <c r="AC129" s="58"/>
      <c r="AD129" s="59"/>
      <c r="AE129" s="166"/>
      <c r="AF129" s="166"/>
      <c r="AG129" s="166"/>
    </row>
    <row r="130" spans="10:33">
      <c r="J130" s="58">
        <f ca="1">AVERAGE('calcRED(0)'!AA142,'calcGREEN(1)'!AA142,'calcBLUE(2)'!AA142)</f>
        <v>179.57242491155566</v>
      </c>
      <c r="K130" s="166">
        <f ca="1">MIN(S130,Z130,AG130)</f>
        <v>2.7533686821488244E-3</v>
      </c>
      <c r="L130" s="53">
        <f t="shared" ca="1" si="21"/>
        <v>2</v>
      </c>
      <c r="M130" s="58">
        <f ca="1">'calcRED(0)'!AB142</f>
        <v>149.02787272135416</v>
      </c>
      <c r="N130" s="58">
        <f ca="1">'calcGREEN(1)'!AB142</f>
        <v>171.96075248718262</v>
      </c>
      <c r="O130" s="58">
        <f ca="1">'calcBLUE(2)'!AB142</f>
        <v>211.43718174525671</v>
      </c>
      <c r="P130" s="59">
        <f t="shared" ca="1" si="22"/>
        <v>2.0628017731244556E-2</v>
      </c>
      <c r="Q130" s="162">
        <f t="shared" ca="1" si="23"/>
        <v>0.27990354857890565</v>
      </c>
      <c r="R130" s="163">
        <f t="shared" ca="1" si="24"/>
        <v>0.32297599072260263</v>
      </c>
      <c r="S130" s="166">
        <f t="shared" ca="1" si="25"/>
        <v>2.7533686821488244E-3</v>
      </c>
      <c r="T130" s="58">
        <f ca="1">'calcRED(0)'!AF142</f>
        <v>148.59116299947104</v>
      </c>
      <c r="U130" s="58">
        <f ca="1">'calcGREEN(1)'!AF142</f>
        <v>171.01572608947754</v>
      </c>
      <c r="V130" s="58">
        <f ca="1">'calcBLUE(2)'!AF142</f>
        <v>211.14691979544503</v>
      </c>
      <c r="W130" s="59">
        <f t="shared" ca="1" si="26"/>
        <v>0.56305845278785338</v>
      </c>
      <c r="X130" s="166">
        <f t="shared" ca="1" si="27"/>
        <v>0.27996249958488095</v>
      </c>
      <c r="Y130" s="166">
        <f t="shared" ca="1" si="28"/>
        <v>0.32221290403726033</v>
      </c>
      <c r="Z130" s="166">
        <f t="shared" ca="1" si="19"/>
        <v>5.6844375375644983E-2</v>
      </c>
      <c r="AA130" s="58"/>
      <c r="AB130" s="58"/>
      <c r="AC130" s="58"/>
      <c r="AD130" s="59"/>
      <c r="AE130" s="166"/>
      <c r="AF130" s="166"/>
      <c r="AG130" s="166"/>
    </row>
    <row r="131" spans="10:33">
      <c r="J131" s="58">
        <f ca="1">AVERAGE('calcRED(0)'!AA143,'calcGREEN(1)'!AA143,'calcBLUE(2)'!AA143)</f>
        <v>184.68043228154579</v>
      </c>
      <c r="K131" s="166">
        <f ca="1">MIN(S131,Z131,AG131)</f>
        <v>2.6537475414313756E-3</v>
      </c>
      <c r="L131" s="53">
        <f t="shared" ca="1" si="21"/>
        <v>2</v>
      </c>
      <c r="M131" s="58">
        <f ca="1">'calcRED(0)'!AB143</f>
        <v>153.23777389526367</v>
      </c>
      <c r="N131" s="58">
        <f ca="1">'calcGREEN(1)'!AB143</f>
        <v>176.8614419301351</v>
      </c>
      <c r="O131" s="58">
        <f ca="1">'calcBLUE(2)'!AB143</f>
        <v>217.55373328072685</v>
      </c>
      <c r="P131" s="59">
        <f t="shared" ca="1" si="22"/>
        <v>2.1224754466412376E-2</v>
      </c>
      <c r="Q131" s="162">
        <f t="shared" ca="1" si="23"/>
        <v>0.27980817805396102</v>
      </c>
      <c r="R131" s="163">
        <f t="shared" ca="1" si="24"/>
        <v>0.32294437968207201</v>
      </c>
      <c r="S131" s="166">
        <f t="shared" ca="1" si="25"/>
        <v>2.6537475414313756E-3</v>
      </c>
      <c r="T131" s="58">
        <f ca="1">'calcRED(0)'!AF143</f>
        <v>152.84389940897623</v>
      </c>
      <c r="U131" s="58">
        <f ca="1">'calcGREEN(1)'!AF143</f>
        <v>176.31656710306802</v>
      </c>
      <c r="V131" s="58">
        <f ca="1">'calcBLUE(2)'!AF143</f>
        <v>217.7492392403739</v>
      </c>
      <c r="W131" s="59">
        <f t="shared" ca="1" si="26"/>
        <v>0.58066463797433043</v>
      </c>
      <c r="X131" s="166">
        <f t="shared" ca="1" si="27"/>
        <v>0.2794682518912317</v>
      </c>
      <c r="Y131" s="166">
        <f t="shared" ca="1" si="28"/>
        <v>0.32238697768308611</v>
      </c>
      <c r="Z131" s="166">
        <f t="shared" ca="1" si="19"/>
        <v>5.7325491695952378E-2</v>
      </c>
      <c r="AA131" s="58"/>
      <c r="AB131" s="58"/>
      <c r="AC131" s="58"/>
      <c r="AD131" s="59"/>
      <c r="AE131" s="166"/>
      <c r="AF131" s="166"/>
      <c r="AG131" s="166"/>
    </row>
    <row r="132" spans="10:33">
      <c r="J132" s="58">
        <f ca="1">AVERAGE('calcRED(0)'!AA144,'calcGREEN(1)'!AA144,'calcBLUE(2)'!AA144)</f>
        <v>189.99878701204261</v>
      </c>
      <c r="K132" s="166">
        <f ca="1">MIN(S132,Z132,AG132)</f>
        <v>2.5779697146311726E-3</v>
      </c>
      <c r="L132" s="53">
        <f t="shared" ca="1" si="21"/>
        <v>2</v>
      </c>
      <c r="M132" s="58">
        <f ca="1">'calcRED(0)'!AB144</f>
        <v>157.5910447438558</v>
      </c>
      <c r="N132" s="58">
        <f ca="1">'calcGREEN(1)'!AB144</f>
        <v>181.93808555603027</v>
      </c>
      <c r="O132" s="58">
        <f ca="1">'calcBLUE(2)'!AB144</f>
        <v>223.84903390066964</v>
      </c>
      <c r="P132" s="59">
        <f t="shared" ca="1" si="22"/>
        <v>2.1838930136650697E-2</v>
      </c>
      <c r="Q132" s="162">
        <f t="shared" ca="1" si="23"/>
        <v>0.27972515577965379</v>
      </c>
      <c r="R132" s="163">
        <f t="shared" ca="1" si="24"/>
        <v>0.3229413156511024</v>
      </c>
      <c r="S132" s="166">
        <f t="shared" ca="1" si="25"/>
        <v>2.5779697146311726E-3</v>
      </c>
      <c r="T132" s="58">
        <f ca="1">'calcRED(0)'!AF144</f>
        <v>157.14742279052734</v>
      </c>
      <c r="U132" s="58">
        <f ca="1">'calcGREEN(1)'!AF144</f>
        <v>181.38351504007974</v>
      </c>
      <c r="V132" s="58">
        <f ca="1">'calcBLUE(2)'!AF144</f>
        <v>225.17656762259347</v>
      </c>
      <c r="W132" s="109">
        <f t="shared" ca="1" si="26"/>
        <v>0.60047084699358255</v>
      </c>
      <c r="X132" s="166">
        <f t="shared" ca="1" si="27"/>
        <v>0.27877475689131809</v>
      </c>
      <c r="Y132" s="166">
        <f t="shared" ca="1" si="28"/>
        <v>0.32176884871215961</v>
      </c>
      <c r="Z132" s="166">
        <f t="shared" ca="1" si="19"/>
        <v>5.8061594265585804E-2</v>
      </c>
      <c r="AA132" s="58"/>
      <c r="AB132" s="58"/>
      <c r="AC132" s="58"/>
      <c r="AD132" s="59"/>
      <c r="AE132" s="166"/>
      <c r="AF132" s="166"/>
      <c r="AG132" s="166"/>
    </row>
    <row r="133" spans="10:33">
      <c r="J133" s="58">
        <f ca="1">AVERAGE('calcRED(0)'!AA145,'calcGREEN(1)'!AA145,'calcBLUE(2)'!AA145)</f>
        <v>194.92122356175</v>
      </c>
      <c r="K133" s="166">
        <f ca="1">MIN(S133,Z133,AG133)</f>
        <v>2.497454698401398E-3</v>
      </c>
      <c r="L133" s="53">
        <f t="shared" ca="1" si="21"/>
        <v>2</v>
      </c>
      <c r="M133" s="58">
        <f ca="1">'calcRED(0)'!AB145</f>
        <v>161.68364270528158</v>
      </c>
      <c r="N133" s="58">
        <f ca="1">'calcGREEN(1)'!AB145</f>
        <v>186.66933759053549</v>
      </c>
      <c r="O133" s="58">
        <f ca="1">'calcBLUE(2)'!AB145</f>
        <v>229.78125054495675</v>
      </c>
      <c r="P133" s="59">
        <f t="shared" ca="1" si="22"/>
        <v>2.241768297999578E-2</v>
      </c>
      <c r="Q133" s="162">
        <f t="shared" ca="1" si="23"/>
        <v>0.2796645382338751</v>
      </c>
      <c r="R133" s="163">
        <f t="shared" ca="1" si="24"/>
        <v>0.32288234744215794</v>
      </c>
      <c r="S133" s="166">
        <f t="shared" ca="1" si="25"/>
        <v>2.497454698401398E-3</v>
      </c>
      <c r="T133" s="58">
        <f ca="1">'calcRED(0)'!AF145</f>
        <v>161.16817283630371</v>
      </c>
      <c r="U133" s="58">
        <f ca="1">'calcGREEN(1)'!AF145</f>
        <v>185.65389696756998</v>
      </c>
      <c r="V133" s="58">
        <f ca="1">'calcBLUE(2)'!AF145</f>
        <v>231.96833147321428</v>
      </c>
      <c r="W133" s="59">
        <f t="shared" ca="1" si="26"/>
        <v>0.61858221726190477</v>
      </c>
      <c r="X133" s="166">
        <f t="shared" ca="1" si="27"/>
        <v>0.27845688608637903</v>
      </c>
      <c r="Y133" s="166">
        <f t="shared" ca="1" si="28"/>
        <v>0.32076187953001439</v>
      </c>
      <c r="Z133" s="166">
        <f t="shared" ref="Z133:Z158" ca="1" si="32">((X133-X$4)^2+(Y133-Y$4)^2)^0.5</f>
        <v>5.8463981009889483E-2</v>
      </c>
      <c r="AA133" s="58"/>
      <c r="AB133" s="58"/>
      <c r="AC133" s="58"/>
      <c r="AD133" s="59"/>
      <c r="AE133" s="166"/>
      <c r="AF133" s="166"/>
      <c r="AG133" s="166"/>
    </row>
    <row r="134" spans="10:33">
      <c r="J134" s="58">
        <f ca="1">AVERAGE('calcRED(0)'!AA146,'calcGREEN(1)'!AA146,'calcBLUE(2)'!AA146)</f>
        <v>199.13711652089728</v>
      </c>
      <c r="K134" s="166">
        <f t="shared" ref="K134:K158" ca="1" si="33">MIN(S134,Z134,AG134)</f>
        <v>2.446185213387961E-3</v>
      </c>
      <c r="L134" s="53">
        <f t="shared" ref="L134:L158" ca="1" si="34">INT(Z134=K134)+2*INT(S134=K134)</f>
        <v>2</v>
      </c>
      <c r="M134" s="58">
        <f ca="1">'calcRED(0)'!AB146</f>
        <v>165.09196790059408</v>
      </c>
      <c r="N134" s="58">
        <f ca="1">'calcGREEN(1)'!AB146</f>
        <v>190.65114657084146</v>
      </c>
      <c r="O134" s="58">
        <f ca="1">'calcBLUE(2)'!AB146</f>
        <v>234.7080089024135</v>
      </c>
      <c r="P134" s="59">
        <f t="shared" ref="P134:P138" ca="1" si="35">MAX(M134:O134)/P$4</f>
        <v>2.2898342331942781E-2</v>
      </c>
      <c r="Q134" s="162">
        <f t="shared" ref="Q134:Q138" ca="1" si="36">M134/(SUM(M134:O134))</f>
        <v>0.27960310576979758</v>
      </c>
      <c r="R134" s="163">
        <f t="shared" ref="R134:R138" ca="1" si="37">N134/(SUM(M134:O134))</f>
        <v>0.32289064924029132</v>
      </c>
      <c r="S134" s="166">
        <f t="shared" ref="S134:S158" ca="1" si="38">((Q134-Q$4)^2+(R134-R$4)^2)^0.5</f>
        <v>2.446185213387961E-3</v>
      </c>
      <c r="T134" s="58">
        <f ca="1">'calcRED(0)'!AF146</f>
        <v>164.55567614237467</v>
      </c>
      <c r="U134" s="58">
        <f ca="1">'calcGREEN(1)'!AF146</f>
        <v>189.22307840983072</v>
      </c>
      <c r="V134" s="58">
        <f ca="1">'calcBLUE(2)'!AF146</f>
        <v>237.45524488176619</v>
      </c>
      <c r="W134" s="59">
        <f t="shared" ref="W134:W138" ca="1" si="39">MAX(T134:V134)/W$4</f>
        <v>0.63321398635137649</v>
      </c>
      <c r="X134" s="166">
        <f t="shared" ref="X134:X138" ca="1" si="40">T134/(SUM(T134:V134))</f>
        <v>0.27832580044435024</v>
      </c>
      <c r="Y134" s="166">
        <f t="shared" ref="Y134:Y138" ca="1" si="41">U134/(SUM(T134:V134))</f>
        <v>0.32004769446781955</v>
      </c>
      <c r="Z134" s="166">
        <f t="shared" ca="1" si="32"/>
        <v>5.866536499439981E-2</v>
      </c>
      <c r="AA134" s="58"/>
      <c r="AB134" s="58"/>
      <c r="AC134" s="58"/>
      <c r="AD134" s="59"/>
      <c r="AE134" s="166"/>
      <c r="AF134" s="166"/>
      <c r="AG134" s="166"/>
    </row>
    <row r="135" spans="10:33">
      <c r="J135" s="58">
        <f ca="1">AVERAGE('calcRED(0)'!AA147,'calcGREEN(1)'!AA147,'calcBLUE(2)'!AA147)</f>
        <v>203.09987736775861</v>
      </c>
      <c r="K135" s="166">
        <f t="shared" ca="1" si="33"/>
        <v>2.3757929624643979E-3</v>
      </c>
      <c r="L135" s="53">
        <f t="shared" ca="1" si="34"/>
        <v>2</v>
      </c>
      <c r="M135" s="58">
        <f ca="1">'calcRED(0)'!AB147</f>
        <v>168.34388669331869</v>
      </c>
      <c r="N135" s="58">
        <f ca="1">'calcGREEN(1)'!AB147</f>
        <v>194.41138458251953</v>
      </c>
      <c r="O135" s="58">
        <f ca="1">'calcBLUE(2)'!AB147</f>
        <v>239.4392591203962</v>
      </c>
      <c r="P135" s="59">
        <f t="shared" ca="1" si="35"/>
        <v>2.3359927719063044E-2</v>
      </c>
      <c r="Q135" s="162">
        <f t="shared" ca="1" si="36"/>
        <v>0.27955067373752313</v>
      </c>
      <c r="R135" s="163">
        <f t="shared" ca="1" si="37"/>
        <v>0.32283817731555936</v>
      </c>
      <c r="S135" s="166">
        <f t="shared" ca="1" si="38"/>
        <v>2.3757929624643979E-3</v>
      </c>
      <c r="T135" s="58">
        <f ca="1">'calcRED(0)'!AF147</f>
        <v>167.80203437805176</v>
      </c>
      <c r="U135" s="58">
        <f ca="1">'calcGREEN(1)'!AF147</f>
        <v>192.72550137837729</v>
      </c>
      <c r="V135" s="58">
        <f ca="1">'calcBLUE(2)'!AF147</f>
        <v>243.10789326259069</v>
      </c>
      <c r="W135" s="59">
        <f t="shared" ca="1" si="39"/>
        <v>0.64828771536690855</v>
      </c>
      <c r="X135" s="166">
        <f t="shared" ca="1" si="40"/>
        <v>0.27798572832404861</v>
      </c>
      <c r="Y135" s="166">
        <f t="shared" ca="1" si="41"/>
        <v>0.31927466830696044</v>
      </c>
      <c r="Z135" s="166">
        <f t="shared" ca="1" si="32"/>
        <v>5.9089461855601197E-2</v>
      </c>
      <c r="AA135" s="58"/>
      <c r="AB135" s="58"/>
      <c r="AC135" s="58"/>
      <c r="AD135" s="59"/>
      <c r="AE135" s="166"/>
      <c r="AF135" s="166"/>
      <c r="AG135" s="166"/>
    </row>
    <row r="136" spans="10:33">
      <c r="J136" s="58">
        <f ca="1">AVERAGE('calcRED(0)'!AA148,'calcGREEN(1)'!AA148,'calcBLUE(2)'!AA148)</f>
        <v>207.18112146253256</v>
      </c>
      <c r="K136" s="166">
        <f t="shared" ca="1" si="33"/>
        <v>2.3142161306493737E-3</v>
      </c>
      <c r="L136" s="53">
        <f t="shared" ca="1" si="34"/>
        <v>2</v>
      </c>
      <c r="M136" s="58">
        <f ca="1">'calcRED(0)'!AB148</f>
        <v>171.71311124165854</v>
      </c>
      <c r="N136" s="58">
        <f ca="1">'calcGREEN(1)'!AB148</f>
        <v>198.34105809529623</v>
      </c>
      <c r="O136" s="58">
        <f ca="1">'calcBLUE(2)'!AB148</f>
        <v>244.33249936785018</v>
      </c>
      <c r="P136" s="59">
        <f t="shared" ca="1" si="35"/>
        <v>2.3837317011497577E-2</v>
      </c>
      <c r="Q136" s="162">
        <f t="shared" ca="1" si="36"/>
        <v>0.27948703965801985</v>
      </c>
      <c r="R136" s="163">
        <f t="shared" ca="1" si="37"/>
        <v>0.3228277373163404</v>
      </c>
      <c r="S136" s="166">
        <f t="shared" ca="1" si="38"/>
        <v>2.3142161306493737E-3</v>
      </c>
      <c r="T136" s="58">
        <f ca="1">'calcRED(0)'!AF148</f>
        <v>171.13851356506348</v>
      </c>
      <c r="U136" s="58">
        <f ca="1">'calcGREEN(1)'!AF148</f>
        <v>196.11061859130859</v>
      </c>
      <c r="V136" s="58">
        <f ca="1">'calcBLUE(2)'!AF148</f>
        <v>249.58085414341517</v>
      </c>
      <c r="W136" s="59">
        <f t="shared" ca="1" si="39"/>
        <v>0.66554894438244039</v>
      </c>
      <c r="X136" s="166">
        <f t="shared" ca="1" si="40"/>
        <v>0.27744843371134031</v>
      </c>
      <c r="Y136" s="166">
        <f t="shared" ca="1" si="41"/>
        <v>0.31793301711502125</v>
      </c>
      <c r="Z136" s="166">
        <f t="shared" ca="1" si="32"/>
        <v>5.9794259418880578E-2</v>
      </c>
      <c r="AA136" s="58"/>
      <c r="AB136" s="58"/>
      <c r="AC136" s="58"/>
      <c r="AD136" s="59"/>
      <c r="AE136" s="166"/>
      <c r="AF136" s="166"/>
      <c r="AG136" s="166"/>
    </row>
    <row r="137" spans="10:33">
      <c r="J137" s="58">
        <f ca="1">AVERAGE('calcRED(0)'!AA149,'calcGREEN(1)'!AA149,'calcBLUE(2)'!AA149)</f>
        <v>211.40143897361409</v>
      </c>
      <c r="K137" s="166">
        <f t="shared" ca="1" si="33"/>
        <v>2.2456171806991472E-3</v>
      </c>
      <c r="L137" s="53">
        <f t="shared" ca="1" si="34"/>
        <v>2</v>
      </c>
      <c r="M137" s="58">
        <f ca="1">'calcRED(0)'!AB149</f>
        <v>175.22570610046387</v>
      </c>
      <c r="N137" s="58">
        <f ca="1">'calcGREEN(1)'!AB149</f>
        <v>202.4271380106608</v>
      </c>
      <c r="O137" s="58">
        <f ca="1">'calcBLUE(2)'!AB149</f>
        <v>249.44358934674943</v>
      </c>
      <c r="P137" s="59">
        <f t="shared" ca="1" si="35"/>
        <v>2.4335959936268237E-2</v>
      </c>
      <c r="Q137" s="162">
        <f t="shared" ca="1" si="36"/>
        <v>0.27942386011390835</v>
      </c>
      <c r="R137" s="163">
        <f t="shared" ca="1" si="37"/>
        <v>0.32280065267546937</v>
      </c>
      <c r="S137" s="166">
        <f t="shared" ca="1" si="38"/>
        <v>2.2456171806991472E-3</v>
      </c>
      <c r="T137" s="58">
        <f ca="1">'calcRED(0)'!AF149</f>
        <v>174.81212298075357</v>
      </c>
      <c r="U137" s="58">
        <f ca="1">'calcGREEN(1)'!AF149</f>
        <v>200.1220734914144</v>
      </c>
      <c r="V137" s="58">
        <f ca="1">'calcBLUE(2)'!AF149</f>
        <v>256.4157404218401</v>
      </c>
      <c r="W137" s="59">
        <f t="shared" ca="1" si="39"/>
        <v>0.68377530779157358</v>
      </c>
      <c r="X137" s="166">
        <f t="shared" ca="1" si="40"/>
        <v>0.27688626032143132</v>
      </c>
      <c r="Y137" s="166">
        <f t="shared" ca="1" si="41"/>
        <v>0.31697488476190527</v>
      </c>
      <c r="Z137" s="166">
        <f t="shared" ca="1" si="32"/>
        <v>6.0490107647188589E-2</v>
      </c>
      <c r="AA137" s="58"/>
      <c r="AB137" s="58"/>
      <c r="AC137" s="58"/>
      <c r="AD137" s="59"/>
      <c r="AE137" s="166"/>
      <c r="AF137" s="166"/>
      <c r="AG137" s="166"/>
    </row>
    <row r="138" spans="10:33">
      <c r="J138" s="58">
        <f ca="1">AVERAGE('calcRED(0)'!AA150,'calcGREEN(1)'!AA150,'calcBLUE(2)'!AA150)</f>
        <v>215.81438609719055</v>
      </c>
      <c r="K138" s="166">
        <f t="shared" ca="1" si="33"/>
        <v>2.1803443948548791E-3</v>
      </c>
      <c r="L138" s="53">
        <f t="shared" ca="1" si="34"/>
        <v>2</v>
      </c>
      <c r="M138" s="58">
        <f ca="1">'calcRED(0)'!AB150</f>
        <v>178.84257253011069</v>
      </c>
      <c r="N138" s="58">
        <f ca="1">'calcGREEN(1)'!AB150</f>
        <v>206.61748695373535</v>
      </c>
      <c r="O138" s="58">
        <f ca="1">'calcBLUE(2)'!AB150</f>
        <v>254.69991411481584</v>
      </c>
      <c r="P138" s="59">
        <f t="shared" ca="1" si="35"/>
        <v>2.4848772108762521E-2</v>
      </c>
      <c r="Q138" s="162">
        <f t="shared" ca="1" si="36"/>
        <v>0.27937168818091895</v>
      </c>
      <c r="R138" s="163">
        <f t="shared" ca="1" si="37"/>
        <v>0.32275914689297786</v>
      </c>
      <c r="S138" s="166">
        <f t="shared" ca="1" si="38"/>
        <v>2.1803443948548791E-3</v>
      </c>
      <c r="T138" s="58">
        <f ca="1">'calcRED(0)'!AF150</f>
        <v>178.17673746744791</v>
      </c>
      <c r="U138" s="58">
        <f ca="1">'calcGREEN(1)'!AF150</f>
        <v>204.58223597208658</v>
      </c>
      <c r="V138" s="58">
        <f ca="1">'calcBLUE(2)'!AF150</f>
        <v>263.03767449515209</v>
      </c>
      <c r="W138" s="59">
        <f t="shared" ca="1" si="39"/>
        <v>0.70143379865373889</v>
      </c>
      <c r="X138" s="166">
        <f t="shared" ca="1" si="40"/>
        <v>0.27590223336908376</v>
      </c>
      <c r="Y138" s="166">
        <f t="shared" ca="1" si="41"/>
        <v>0.31679048912123997</v>
      </c>
      <c r="Z138" s="166">
        <f t="shared" ca="1" si="32"/>
        <v>6.1490765828866596E-2</v>
      </c>
      <c r="AA138" s="58"/>
      <c r="AB138" s="58"/>
      <c r="AC138" s="58"/>
      <c r="AD138" s="59"/>
      <c r="AE138" s="166"/>
      <c r="AF138" s="166"/>
      <c r="AG138" s="166"/>
    </row>
    <row r="139" spans="10:33">
      <c r="J139" s="58">
        <f ca="1">AVERAGE('calcRED(0)'!AA151,'calcGREEN(1)'!AA151,'calcBLUE(2)'!AA151)</f>
        <v>220.29274191385824</v>
      </c>
      <c r="K139" s="166">
        <f t="shared" ca="1" si="33"/>
        <v>2.125669859431988E-3</v>
      </c>
      <c r="L139" s="53">
        <f t="shared" ca="1" si="34"/>
        <v>2</v>
      </c>
      <c r="M139" s="58">
        <f ca="1">'calcRED(0)'!AB151</f>
        <v>182.55718994140625</v>
      </c>
      <c r="N139" s="58">
        <f ca="1">'calcGREEN(1)'!AB151</f>
        <v>210.93817456563315</v>
      </c>
      <c r="O139" s="58">
        <f ca="1">'calcBLUE(2)'!AB151</f>
        <v>260.08471625191822</v>
      </c>
      <c r="P139" s="59">
        <f t="shared" ref="P139:P202" ca="1" si="42">MAX(M139:O139)/P$4</f>
        <v>2.5374118658723729E-2</v>
      </c>
      <c r="Q139" s="162">
        <f t="shared" ref="Q139:Q202" ca="1" si="43">M139/(SUM(M139:O139))</f>
        <v>0.27931877870178534</v>
      </c>
      <c r="R139" s="163">
        <f t="shared" ref="R139:R202" ca="1" si="44">N139/(SUM(M139:O139))</f>
        <v>0.32274266119108946</v>
      </c>
      <c r="S139" s="166">
        <f t="shared" ca="1" si="38"/>
        <v>2.125669859431988E-3</v>
      </c>
      <c r="T139" s="58">
        <f ca="1">'calcRED(0)'!AF151</f>
        <v>181.78001467386881</v>
      </c>
      <c r="U139" s="58">
        <f ca="1">'calcGREEN(1)'!AF151</f>
        <v>209.32659912109375</v>
      </c>
      <c r="V139" s="58">
        <f ca="1">'calcBLUE(2)'!AF151</f>
        <v>270.01336615426197</v>
      </c>
      <c r="W139" s="59">
        <f t="shared" ref="W139:W158" ca="1" si="45">MAX(T139:V139)/W$4</f>
        <v>0.72003564307803192</v>
      </c>
      <c r="X139" s="166">
        <f t="shared" ref="X139:X158" ca="1" si="46">T139/(SUM(T139:V139))</f>
        <v>0.27495767816278965</v>
      </c>
      <c r="Y139" s="166">
        <f t="shared" ref="Y139:Y158" ca="1" si="47">U139/(SUM(T139:V139))</f>
        <v>0.31662422172926996</v>
      </c>
      <c r="Z139" s="166">
        <f t="shared" ca="1" si="32"/>
        <v>6.244964975078058E-2</v>
      </c>
      <c r="AA139" s="58"/>
      <c r="AB139" s="58"/>
      <c r="AC139" s="58"/>
      <c r="AD139" s="58"/>
      <c r="AE139" s="58"/>
      <c r="AF139" s="58"/>
      <c r="AG139" s="58"/>
    </row>
    <row r="140" spans="10:33">
      <c r="J140" s="58">
        <f ca="1">AVERAGE('calcRED(0)'!AA152,'calcGREEN(1)'!AA152,'calcBLUE(2)'!AA152)</f>
        <v>224.93113416479491</v>
      </c>
      <c r="K140" s="166">
        <f t="shared" ca="1" si="33"/>
        <v>2.0508672658600055E-3</v>
      </c>
      <c r="L140" s="53">
        <f t="shared" ca="1" si="34"/>
        <v>2</v>
      </c>
      <c r="M140" s="58">
        <f ca="1">'calcRED(0)'!AB152</f>
        <v>186.33045768737793</v>
      </c>
      <c r="N140" s="58">
        <f ca="1">'calcGREEN(1)'!AB152</f>
        <v>215.33706665039062</v>
      </c>
      <c r="O140" s="58">
        <f ca="1">'calcBLUE(2)'!AB152</f>
        <v>265.59240559169223</v>
      </c>
      <c r="P140" s="59">
        <f t="shared" ca="1" si="42"/>
        <v>2.5911454204067534E-2</v>
      </c>
      <c r="Q140" s="162">
        <f t="shared" ca="1" si="43"/>
        <v>0.27924718588612957</v>
      </c>
      <c r="R140" s="163">
        <f t="shared" ca="1" si="44"/>
        <v>0.32271841450625532</v>
      </c>
      <c r="S140" s="166">
        <f t="shared" ca="1" si="38"/>
        <v>2.0508672658600055E-3</v>
      </c>
      <c r="T140" s="58">
        <f ca="1">'calcRED(0)'!AF152</f>
        <v>185.03900464375815</v>
      </c>
      <c r="U140" s="58">
        <f ca="1">'calcGREEN(1)'!AF152</f>
        <v>213.73144976298013</v>
      </c>
      <c r="V140" s="58">
        <f ca="1">'calcBLUE(2)'!AF152</f>
        <v>277.12945229666576</v>
      </c>
      <c r="W140" s="59">
        <f t="shared" ca="1" si="45"/>
        <v>0.73901187279110869</v>
      </c>
      <c r="X140" s="166">
        <f t="shared" ca="1" si="46"/>
        <v>0.273766874072016</v>
      </c>
      <c r="Y140" s="166">
        <f t="shared" ca="1" si="47"/>
        <v>0.31621760506732693</v>
      </c>
      <c r="Z140" s="166">
        <f t="shared" ca="1" si="32"/>
        <v>6.3689176965997324E-2</v>
      </c>
      <c r="AA140" s="58"/>
      <c r="AB140" s="58"/>
      <c r="AC140" s="58"/>
      <c r="AD140" s="58"/>
      <c r="AE140" s="58"/>
      <c r="AF140" s="58"/>
      <c r="AG140" s="58"/>
    </row>
    <row r="141" spans="10:33">
      <c r="J141" s="58">
        <f ca="1">AVERAGE('calcRED(0)'!AA153,'calcGREEN(1)'!AA153,'calcBLUE(2)'!AA153)</f>
        <v>229.59053485162863</v>
      </c>
      <c r="K141" s="166">
        <f t="shared" ca="1" si="33"/>
        <v>2.003300763718751E-3</v>
      </c>
      <c r="L141" s="53">
        <f t="shared" ca="1" si="34"/>
        <v>2</v>
      </c>
      <c r="M141" s="58">
        <f ca="1">'calcRED(0)'!AB153</f>
        <v>190.18845049540201</v>
      </c>
      <c r="N141" s="58">
        <f ca="1">'calcGREEN(1)'!AB153</f>
        <v>219.82719103495279</v>
      </c>
      <c r="O141" s="58">
        <f ca="1">'calcBLUE(2)'!AB153</f>
        <v>271.17829840523854</v>
      </c>
      <c r="P141" s="59">
        <f t="shared" ca="1" si="42"/>
        <v>2.6456419356608637E-2</v>
      </c>
      <c r="Q141" s="162">
        <f t="shared" ca="1" si="43"/>
        <v>0.27919868240957085</v>
      </c>
      <c r="R141" s="163">
        <f t="shared" ca="1" si="44"/>
        <v>0.32270867097810263</v>
      </c>
      <c r="S141" s="166">
        <f t="shared" ca="1" si="38"/>
        <v>2.003300763718751E-3</v>
      </c>
      <c r="T141" s="58">
        <f ca="1">'calcRED(0)'!AF153</f>
        <v>188.61057090759277</v>
      </c>
      <c r="U141" s="58">
        <f ca="1">'calcGREEN(1)'!AF153</f>
        <v>218.71065902709961</v>
      </c>
      <c r="V141" s="58">
        <f ca="1">'calcBLUE(2)'!AF153</f>
        <v>284.78648321969166</v>
      </c>
      <c r="W141" s="59">
        <f t="shared" ca="1" si="45"/>
        <v>0.75943062191917776</v>
      </c>
      <c r="X141" s="166">
        <f t="shared" ca="1" si="46"/>
        <v>0.27251621001010373</v>
      </c>
      <c r="Y141" s="166">
        <f t="shared" ca="1" si="47"/>
        <v>0.31600667767491447</v>
      </c>
      <c r="Z141" s="166">
        <f t="shared" ca="1" si="32"/>
        <v>6.4957448852087832E-2</v>
      </c>
      <c r="AA141" s="58"/>
      <c r="AB141" s="58"/>
      <c r="AC141" s="58"/>
      <c r="AD141" s="58"/>
      <c r="AE141" s="58"/>
      <c r="AF141" s="58"/>
      <c r="AG141" s="58"/>
    </row>
    <row r="142" spans="10:33">
      <c r="J142" s="58">
        <f ca="1">AVERAGE('calcRED(0)'!AA154,'calcGREEN(1)'!AA154,'calcBLUE(2)'!AA154)</f>
        <v>234.29256185558168</v>
      </c>
      <c r="K142" s="166">
        <f t="shared" ca="1" si="33"/>
        <v>1.9319792001202861E-3</v>
      </c>
      <c r="L142" s="53">
        <f t="shared" ca="1" si="34"/>
        <v>2</v>
      </c>
      <c r="M142" s="58">
        <f ca="1">'calcRED(0)'!AB154</f>
        <v>194.03340466817221</v>
      </c>
      <c r="N142" s="58">
        <f ca="1">'calcGREEN(1)'!AB154</f>
        <v>224.31080118815103</v>
      </c>
      <c r="O142" s="58">
        <f ca="1">'calcBLUE(2)'!AB154</f>
        <v>276.79211589268277</v>
      </c>
      <c r="P142" s="59">
        <f t="shared" ca="1" si="42"/>
        <v>2.7004108867578806E-2</v>
      </c>
      <c r="Q142" s="162">
        <f t="shared" ca="1" si="43"/>
        <v>0.27913000457230053</v>
      </c>
      <c r="R142" s="163">
        <f t="shared" ca="1" si="44"/>
        <v>0.32268606051798759</v>
      </c>
      <c r="S142" s="166">
        <f t="shared" ca="1" si="38"/>
        <v>1.9319792001202861E-3</v>
      </c>
      <c r="T142" s="58">
        <f ca="1">'calcRED(0)'!AF154</f>
        <v>192.01142565409342</v>
      </c>
      <c r="U142" s="58">
        <f ca="1">'calcGREEN(1)'!AF154</f>
        <v>223.81790351867676</v>
      </c>
      <c r="V142" s="58">
        <f ca="1">'calcBLUE(2)'!AF154</f>
        <v>291.77300371442522</v>
      </c>
      <c r="W142" s="59">
        <f t="shared" ca="1" si="45"/>
        <v>0.77806134323846721</v>
      </c>
      <c r="X142" s="166">
        <f t="shared" ca="1" si="46"/>
        <v>0.27135499238765726</v>
      </c>
      <c r="Y142" s="166">
        <f t="shared" ca="1" si="47"/>
        <v>0.31630464332338115</v>
      </c>
      <c r="Z142" s="166">
        <f t="shared" ca="1" si="32"/>
        <v>6.6059074476742516E-2</v>
      </c>
      <c r="AA142" s="58"/>
      <c r="AB142" s="58"/>
      <c r="AC142" s="58"/>
      <c r="AD142" s="58"/>
      <c r="AE142" s="58"/>
      <c r="AF142" s="58"/>
      <c r="AG142" s="58"/>
    </row>
    <row r="143" spans="10:33">
      <c r="J143" s="58">
        <f ca="1">AVERAGE('calcRED(0)'!AA155,'calcGREEN(1)'!AA155,'calcBLUE(2)'!AA155)</f>
        <v>238.94756228379569</v>
      </c>
      <c r="K143" s="166">
        <f t="shared" ca="1" si="33"/>
        <v>1.8638882495116971E-3</v>
      </c>
      <c r="L143" s="53">
        <f t="shared" ca="1" si="34"/>
        <v>2</v>
      </c>
      <c r="M143" s="58">
        <f ca="1">'calcRED(0)'!AB155</f>
        <v>197.90442848205566</v>
      </c>
      <c r="N143" s="58">
        <f ca="1">'calcGREEN(1)'!AB155</f>
        <v>228.80744298299155</v>
      </c>
      <c r="O143" s="58">
        <f ca="1">'calcBLUE(2)'!AB155</f>
        <v>282.439453125</v>
      </c>
      <c r="P143" s="59">
        <f t="shared" ca="1" si="42"/>
        <v>2.7555068597560975E-2</v>
      </c>
      <c r="Q143" s="162">
        <f t="shared" ca="1" si="43"/>
        <v>0.2790722115571907</v>
      </c>
      <c r="R143" s="163">
        <f t="shared" ca="1" si="44"/>
        <v>0.32264967299505881</v>
      </c>
      <c r="S143" s="166">
        <f t="shared" ca="1" si="38"/>
        <v>1.8638882495116971E-3</v>
      </c>
      <c r="T143" s="58">
        <f ca="1">'calcRED(0)'!AF155</f>
        <v>195.17910257975259</v>
      </c>
      <c r="U143" s="58">
        <f ca="1">'calcGREEN(1)'!AF155</f>
        <v>228.70293617248535</v>
      </c>
      <c r="V143" s="58">
        <f ca="1">'calcBLUE(2)'!AF155</f>
        <v>298.16012736729215</v>
      </c>
      <c r="W143" s="59">
        <f t="shared" ca="1" si="45"/>
        <v>0.79509367297944578</v>
      </c>
      <c r="X143" s="166">
        <f t="shared" ca="1" si="46"/>
        <v>0.27031538009574052</v>
      </c>
      <c r="Y143" s="166">
        <f t="shared" ca="1" si="47"/>
        <v>0.31674457102914522</v>
      </c>
      <c r="Z143" s="166">
        <f t="shared" ca="1" si="32"/>
        <v>6.702345761707873E-2</v>
      </c>
      <c r="AA143" s="58"/>
      <c r="AB143" s="58"/>
      <c r="AC143" s="58"/>
      <c r="AD143" s="58"/>
      <c r="AE143" s="58"/>
      <c r="AF143" s="58"/>
      <c r="AG143" s="58"/>
    </row>
    <row r="144" spans="10:33">
      <c r="J144" s="58">
        <f ca="1">AVERAGE('calcRED(0)'!AA156,'calcGREEN(1)'!AA156,'calcBLUE(2)'!AA156)</f>
        <v>243.67177542128411</v>
      </c>
      <c r="K144" s="166">
        <f t="shared" ca="1" si="33"/>
        <v>1.8189396329605944E-3</v>
      </c>
      <c r="L144" s="53">
        <f t="shared" ca="1" si="34"/>
        <v>2</v>
      </c>
      <c r="M144" s="58">
        <f ca="1">'calcRED(0)'!AB156</f>
        <v>201.78848520914713</v>
      </c>
      <c r="N144" s="58">
        <f ca="1">'calcGREEN(1)'!AB156</f>
        <v>233.33015505472818</v>
      </c>
      <c r="O144" s="58">
        <f ca="1">'calcBLUE(2)'!AB156</f>
        <v>288.07003130231584</v>
      </c>
      <c r="P144" s="59">
        <f t="shared" ca="1" si="42"/>
        <v>2.8104393297786912E-2</v>
      </c>
      <c r="Q144" s="162">
        <f t="shared" ca="1" si="43"/>
        <v>0.27902605937139335</v>
      </c>
      <c r="R144" s="163">
        <f t="shared" ca="1" si="44"/>
        <v>0.32264077719775541</v>
      </c>
      <c r="S144" s="166">
        <f t="shared" ca="1" si="38"/>
        <v>1.8189396329605944E-3</v>
      </c>
      <c r="T144" s="58">
        <f ca="1">'calcRED(0)'!AF156</f>
        <v>199.6433194478353</v>
      </c>
      <c r="U144" s="58">
        <f ca="1">'calcGREEN(1)'!AF156</f>
        <v>233.39484596252441</v>
      </c>
      <c r="V144" s="58">
        <f ca="1">'calcBLUE(2)'!AF156</f>
        <v>304.57934079851424</v>
      </c>
      <c r="W144" s="59">
        <f t="shared" ca="1" si="45"/>
        <v>0.81221157546270462</v>
      </c>
      <c r="X144" s="166">
        <f t="shared" ca="1" si="46"/>
        <v>0.27065968170134719</v>
      </c>
      <c r="Y144" s="166">
        <f t="shared" ca="1" si="47"/>
        <v>0.31641717285439958</v>
      </c>
      <c r="Z144" s="166">
        <f t="shared" ca="1" si="32"/>
        <v>6.6729956869798393E-2</v>
      </c>
      <c r="AA144" s="58"/>
      <c r="AB144" s="58"/>
      <c r="AC144" s="58"/>
      <c r="AD144" s="58"/>
      <c r="AE144" s="58"/>
      <c r="AF144" s="58"/>
      <c r="AG144" s="58"/>
    </row>
    <row r="145" spans="10:33">
      <c r="J145" s="58">
        <f ca="1">AVERAGE('calcRED(0)'!AA157,'calcGREEN(1)'!AA157,'calcBLUE(2)'!AA157)</f>
        <v>248.43417342426039</v>
      </c>
      <c r="K145" s="166">
        <f t="shared" ca="1" si="33"/>
        <v>1.725612733345986E-3</v>
      </c>
      <c r="L145" s="53">
        <f t="shared" ca="1" si="34"/>
        <v>2</v>
      </c>
      <c r="M145" s="58">
        <f ca="1">'calcRED(0)'!AB157</f>
        <v>205.6464729309082</v>
      </c>
      <c r="N145" s="58">
        <f ca="1">'calcGREEN(1)'!AB157</f>
        <v>237.85286521911621</v>
      </c>
      <c r="O145" s="58">
        <f ca="1">'calcBLUE(2)'!AB157</f>
        <v>293.76205662318637</v>
      </c>
      <c r="P145" s="59">
        <f t="shared" ca="1" si="42"/>
        <v>2.8659712841286475E-2</v>
      </c>
      <c r="Q145" s="162">
        <f t="shared" ca="1" si="43"/>
        <v>0.27893291902821954</v>
      </c>
      <c r="R145" s="163">
        <f t="shared" ca="1" si="44"/>
        <v>0.32261673662199852</v>
      </c>
      <c r="S145" s="166">
        <f t="shared" ca="1" si="38"/>
        <v>1.725612733345986E-3</v>
      </c>
      <c r="T145" s="58">
        <f ca="1">'calcRED(0)'!AF157</f>
        <v>204.35382588704428</v>
      </c>
      <c r="U145" s="58">
        <f ca="1">'calcGREEN(1)'!AF157</f>
        <v>239.16537920633951</v>
      </c>
      <c r="V145" s="58">
        <f ca="1">'calcBLUE(2)'!AF157</f>
        <v>310.83220400129045</v>
      </c>
      <c r="W145" s="59">
        <f t="shared" ca="1" si="45"/>
        <v>0.82888587733677455</v>
      </c>
      <c r="X145" s="166">
        <f t="shared" ca="1" si="46"/>
        <v>0.27090003866009488</v>
      </c>
      <c r="Y145" s="166">
        <f t="shared" ca="1" si="47"/>
        <v>0.31704769994845106</v>
      </c>
      <c r="Z145" s="166">
        <f t="shared" ca="1" si="32"/>
        <v>6.6402163320293708E-2</v>
      </c>
      <c r="AA145" s="58"/>
      <c r="AB145" s="58"/>
      <c r="AC145" s="58"/>
      <c r="AD145" s="58"/>
      <c r="AE145" s="58"/>
      <c r="AF145" s="58"/>
      <c r="AG145" s="58"/>
    </row>
    <row r="146" spans="10:33">
      <c r="J146" s="58">
        <f ca="1">AVERAGE('calcRED(0)'!AA158,'calcGREEN(1)'!AA158,'calcBLUE(2)'!AA158)</f>
        <v>253.09030190725261</v>
      </c>
      <c r="K146" s="166">
        <f t="shared" ca="1" si="33"/>
        <v>1.6807061917590461E-3</v>
      </c>
      <c r="L146" s="53">
        <f t="shared" ca="1" si="34"/>
        <v>2</v>
      </c>
      <c r="M146" s="58">
        <f ca="1">'calcRED(0)'!AB158</f>
        <v>209.51749738057455</v>
      </c>
      <c r="N146" s="58">
        <f ca="1">'calcGREEN(1)'!AB158</f>
        <v>242.35602378845215</v>
      </c>
      <c r="O146" s="58">
        <f ca="1">'calcBLUE(2)'!AB158</f>
        <v>299.38146536690846</v>
      </c>
      <c r="P146" s="59">
        <f t="shared" ca="1" si="42"/>
        <v>2.9207947840673997E-2</v>
      </c>
      <c r="Q146" s="162">
        <f t="shared" ca="1" si="43"/>
        <v>0.27888999226037431</v>
      </c>
      <c r="R146" s="163">
        <f t="shared" ca="1" si="44"/>
        <v>0.32260155091411086</v>
      </c>
      <c r="S146" s="166">
        <f t="shared" ca="1" si="38"/>
        <v>1.6807061917590461E-3</v>
      </c>
      <c r="T146" s="58">
        <f ca="1">'calcRED(0)'!AF158</f>
        <v>208.89553451538086</v>
      </c>
      <c r="U146" s="58">
        <f ca="1">'calcGREEN(1)'!AF158</f>
        <v>244.83076731363931</v>
      </c>
      <c r="V146" s="58">
        <f ca="1">'calcBLUE(2)'!AF158</f>
        <v>317.4341130937849</v>
      </c>
      <c r="W146" s="59">
        <f t="shared" ca="1" si="45"/>
        <v>0.84649096825009307</v>
      </c>
      <c r="X146" s="166">
        <f t="shared" ca="1" si="46"/>
        <v>0.27088467000253347</v>
      </c>
      <c r="Y146" s="166">
        <f t="shared" ca="1" si="47"/>
        <v>0.31748357744496963</v>
      </c>
      <c r="Z146" s="166">
        <f t="shared" ca="1" si="32"/>
        <v>6.6358575615469303E-2</v>
      </c>
      <c r="AA146" s="58"/>
      <c r="AB146" s="58"/>
      <c r="AC146" s="58"/>
      <c r="AD146" s="58"/>
      <c r="AE146" s="58"/>
      <c r="AF146" s="58"/>
      <c r="AG146" s="58"/>
    </row>
    <row r="147" spans="10:33">
      <c r="J147" s="58">
        <f ca="1">AVERAGE('calcRED(0)'!AA159,'calcGREEN(1)'!AA159,'calcBLUE(2)'!AA159)</f>
        <v>257.78402376633585</v>
      </c>
      <c r="K147" s="166">
        <f t="shared" ca="1" si="33"/>
        <v>1.5962474480789841E-3</v>
      </c>
      <c r="L147" s="53">
        <f t="shared" ca="1" si="34"/>
        <v>2</v>
      </c>
      <c r="M147" s="58">
        <f ca="1">'calcRED(0)'!AB159</f>
        <v>213.38200124104819</v>
      </c>
      <c r="N147" s="58">
        <f ca="1">'calcGREEN(1)'!AB159</f>
        <v>246.83963394165039</v>
      </c>
      <c r="O147" s="58">
        <f ca="1">'calcBLUE(2)'!AB159</f>
        <v>305.06790488106861</v>
      </c>
      <c r="P147" s="59">
        <f t="shared" ca="1" si="42"/>
        <v>2.9762722427421329E-2</v>
      </c>
      <c r="Q147" s="162">
        <f t="shared" ca="1" si="43"/>
        <v>0.27882518977492921</v>
      </c>
      <c r="R147" s="163">
        <f t="shared" ca="1" si="44"/>
        <v>0.32254411045665499</v>
      </c>
      <c r="S147" s="166">
        <f t="shared" ca="1" si="38"/>
        <v>1.5962474480789841E-3</v>
      </c>
      <c r="T147" s="58">
        <f ca="1">'calcRED(0)'!AF159</f>
        <v>212.59298451741537</v>
      </c>
      <c r="U147" s="58">
        <f ca="1">'calcGREEN(1)'!AF159</f>
        <v>250.4019807179769</v>
      </c>
      <c r="V147" s="58">
        <f ca="1">'calcBLUE(2)'!AF159</f>
        <v>324.25918797084262</v>
      </c>
      <c r="W147" s="59">
        <f t="shared" ca="1" si="45"/>
        <v>0.86469116792224698</v>
      </c>
      <c r="X147" s="166">
        <f t="shared" ca="1" si="46"/>
        <v>0.27004364937497249</v>
      </c>
      <c r="Y147" s="166">
        <f t="shared" ca="1" si="47"/>
        <v>0.3180700663161567</v>
      </c>
      <c r="Z147" s="166">
        <f t="shared" ca="1" si="32"/>
        <v>6.7118601387688812E-2</v>
      </c>
      <c r="AA147" s="58"/>
      <c r="AB147" s="58"/>
      <c r="AC147" s="58"/>
      <c r="AD147" s="58"/>
      <c r="AE147" s="58"/>
      <c r="AF147" s="58"/>
      <c r="AG147" s="58"/>
    </row>
    <row r="148" spans="10:33">
      <c r="J148" s="58">
        <f ca="1">AVERAGE('calcRED(0)'!AA160,'calcGREEN(1)'!AA160,'calcBLUE(2)'!AA160)</f>
        <v>262.519281383963</v>
      </c>
      <c r="K148" s="166">
        <f t="shared" ca="1" si="33"/>
        <v>1.5369211430505748E-3</v>
      </c>
      <c r="L148" s="53">
        <f t="shared" ca="1" si="34"/>
        <v>2</v>
      </c>
      <c r="M148" s="58">
        <f ca="1">'calcRED(0)'!AB160</f>
        <v>217.24650955200195</v>
      </c>
      <c r="N148" s="58">
        <f ca="1">'calcGREEN(1)'!AB160</f>
        <v>251.34279632568359</v>
      </c>
      <c r="O148" s="58">
        <f ca="1">'calcBLUE(2)'!AB160</f>
        <v>310.71523829868863</v>
      </c>
      <c r="P148" s="59">
        <f t="shared" ca="1" si="42"/>
        <v>3.0313681785237915E-2</v>
      </c>
      <c r="Q148" s="162">
        <f t="shared" ca="1" si="43"/>
        <v>0.27876971997077715</v>
      </c>
      <c r="R148" s="163">
        <f t="shared" ca="1" si="44"/>
        <v>0.32252191804081032</v>
      </c>
      <c r="S148" s="166">
        <f t="shared" ca="1" si="38"/>
        <v>1.5369211430505748E-3</v>
      </c>
      <c r="T148" s="58">
        <f ca="1">'calcRED(0)'!AF160</f>
        <v>216.15024503072104</v>
      </c>
      <c r="U148" s="58">
        <f ca="1">'calcGREEN(1)'!AF160</f>
        <v>256.03804397583008</v>
      </c>
      <c r="V148" s="58">
        <f ca="1">'calcBLUE(2)'!AF160</f>
        <v>330.94263676234652</v>
      </c>
      <c r="W148" s="59">
        <f t="shared" ca="1" si="45"/>
        <v>0.88251369803292401</v>
      </c>
      <c r="X148" s="166">
        <f t="shared" ca="1" si="46"/>
        <v>0.26913450608788864</v>
      </c>
      <c r="Y148" s="166">
        <f t="shared" ca="1" si="47"/>
        <v>0.31879988151459315</v>
      </c>
      <c r="Z148" s="166">
        <f t="shared" ca="1" si="32"/>
        <v>6.7937494027666273E-2</v>
      </c>
      <c r="AA148" s="58"/>
      <c r="AB148" s="58"/>
      <c r="AC148" s="58"/>
      <c r="AD148" s="58"/>
      <c r="AE148" s="58"/>
      <c r="AF148" s="58"/>
      <c r="AG148" s="58"/>
    </row>
    <row r="149" spans="10:33">
      <c r="J149" s="58">
        <f ca="1">AVERAGE('calcRED(0)'!AA161,'calcGREEN(1)'!AA161,'calcBLUE(2)'!AA161)</f>
        <v>267.24238336637023</v>
      </c>
      <c r="K149" s="166">
        <f t="shared" ca="1" si="33"/>
        <v>1.4740537083746943E-3</v>
      </c>
      <c r="L149" s="53">
        <f t="shared" ca="1" si="34"/>
        <v>2</v>
      </c>
      <c r="M149" s="58">
        <f ca="1">'calcRED(0)'!AB161</f>
        <v>221.09798240661621</v>
      </c>
      <c r="N149" s="58">
        <f ca="1">'calcGREEN(1)'!AB161</f>
        <v>255.83943748474121</v>
      </c>
      <c r="O149" s="58">
        <f ca="1">'calcBLUE(2)'!AB161</f>
        <v>316.35699026925221</v>
      </c>
      <c r="P149" s="59">
        <f t="shared" ca="1" si="42"/>
        <v>3.0864096611634362E-2</v>
      </c>
      <c r="Q149" s="162">
        <f t="shared" ca="1" si="43"/>
        <v>0.27870861003779529</v>
      </c>
      <c r="R149" s="163">
        <f t="shared" ca="1" si="44"/>
        <v>0.32250250878856462</v>
      </c>
      <c r="S149" s="166">
        <f t="shared" ca="1" si="38"/>
        <v>1.4740537083746943E-3</v>
      </c>
      <c r="T149" s="58">
        <f ca="1">'calcRED(0)'!AF161</f>
        <v>219.90157953898111</v>
      </c>
      <c r="U149" s="58">
        <f ca="1">'calcGREEN(1)'!AF161</f>
        <v>261.64239692687988</v>
      </c>
      <c r="V149" s="58">
        <f ca="1">'calcBLUE(2)'!AF161</f>
        <v>337.88195037841797</v>
      </c>
      <c r="W149" s="59">
        <f t="shared" ca="1" si="45"/>
        <v>0.90101853434244794</v>
      </c>
      <c r="X149" s="166">
        <f t="shared" ca="1" si="46"/>
        <v>0.26836053428996576</v>
      </c>
      <c r="Y149" s="166">
        <f t="shared" ca="1" si="47"/>
        <v>0.31929963204178863</v>
      </c>
      <c r="Z149" s="166">
        <f t="shared" ca="1" si="32"/>
        <v>6.8654690374876592E-2</v>
      </c>
      <c r="AA149" s="58"/>
      <c r="AB149" s="58"/>
      <c r="AC149" s="58"/>
      <c r="AD149" s="58"/>
      <c r="AE149" s="58"/>
      <c r="AF149" s="58"/>
      <c r="AG149" s="58"/>
    </row>
    <row r="150" spans="10:33">
      <c r="J150" s="58">
        <f ca="1">AVERAGE('calcRED(0)'!AA162,'calcGREEN(1)'!AA162,'calcBLUE(2)'!AA162)</f>
        <v>271.88353924589029</v>
      </c>
      <c r="K150" s="166">
        <f t="shared" ca="1" si="33"/>
        <v>1.4169596750700324E-3</v>
      </c>
      <c r="L150" s="53">
        <f t="shared" ca="1" si="34"/>
        <v>2</v>
      </c>
      <c r="M150" s="58">
        <f ca="1">'calcRED(0)'!AB162</f>
        <v>224.96248817443848</v>
      </c>
      <c r="N150" s="58">
        <f ca="1">'calcGREEN(1)'!AB162</f>
        <v>260.34911219278973</v>
      </c>
      <c r="O150" s="58">
        <f ca="1">'calcBLUE(2)'!AB162</f>
        <v>322.00991276332309</v>
      </c>
      <c r="P150" s="59">
        <f t="shared" ca="1" si="42"/>
        <v>3.1415601245202256E-2</v>
      </c>
      <c r="Q150" s="162">
        <f t="shared" ca="1" si="43"/>
        <v>0.27865290905243101</v>
      </c>
      <c r="R150" s="163">
        <f t="shared" ca="1" si="44"/>
        <v>0.32248504215282681</v>
      </c>
      <c r="S150" s="166">
        <f t="shared" ca="1" si="38"/>
        <v>1.4169596750700324E-3</v>
      </c>
      <c r="T150" s="58">
        <f ca="1">'calcRED(0)'!AF162</f>
        <v>224.30023256937662</v>
      </c>
      <c r="U150" s="58">
        <f ca="1">'calcGREEN(1)'!AF162</f>
        <v>267.29466946919757</v>
      </c>
      <c r="V150" s="58">
        <f ca="1">'calcBLUE(2)'!AF162</f>
        <v>343.99665996006559</v>
      </c>
      <c r="W150" s="59">
        <f t="shared" ca="1" si="45"/>
        <v>0.91732442656017488</v>
      </c>
      <c r="X150" s="166">
        <f t="shared" ca="1" si="46"/>
        <v>0.26843285974893766</v>
      </c>
      <c r="Y150" s="166">
        <f t="shared" ca="1" si="47"/>
        <v>0.31988675044762199</v>
      </c>
      <c r="Z150" s="166">
        <f t="shared" ca="1" si="32"/>
        <v>6.8525956472948665E-2</v>
      </c>
      <c r="AA150" s="58"/>
      <c r="AB150" s="58"/>
      <c r="AC150" s="58"/>
      <c r="AD150" s="58"/>
      <c r="AE150" s="58"/>
      <c r="AF150" s="58"/>
      <c r="AG150" s="58"/>
    </row>
    <row r="151" spans="10:33">
      <c r="J151" s="58">
        <f ca="1">AVERAGE('calcRED(0)'!AA163,'calcGREEN(1)'!AA163,'calcBLUE(2)'!AA163)</f>
        <v>276.59002935421154</v>
      </c>
      <c r="K151" s="166">
        <f t="shared" ca="1" si="33"/>
        <v>1.3453267954115469E-3</v>
      </c>
      <c r="L151" s="53">
        <f t="shared" ca="1" si="34"/>
        <v>2</v>
      </c>
      <c r="M151" s="58">
        <f ca="1">'calcRED(0)'!AB163</f>
        <v>228.80092811584473</v>
      </c>
      <c r="N151" s="58">
        <f ca="1">'calcGREEN(1)'!AB163</f>
        <v>264.8196913401286</v>
      </c>
      <c r="O151" s="58">
        <f ca="1">'calcBLUE(2)'!AB163</f>
        <v>327.65724945068359</v>
      </c>
      <c r="P151" s="59">
        <f t="shared" ca="1" si="42"/>
        <v>3.1966560922017911E-2</v>
      </c>
      <c r="Q151" s="162">
        <f t="shared" ca="1" si="43"/>
        <v>0.27859137178558174</v>
      </c>
      <c r="R151" s="163">
        <f t="shared" ca="1" si="44"/>
        <v>0.32244834710166398</v>
      </c>
      <c r="S151" s="166">
        <f t="shared" ca="1" si="38"/>
        <v>1.3453267954115469E-3</v>
      </c>
      <c r="T151" s="58">
        <f ca="1">'calcRED(0)'!AF163</f>
        <v>229.10443814595541</v>
      </c>
      <c r="U151" s="58">
        <f ca="1">'calcGREEN(1)'!AF163</f>
        <v>273.14555040995282</v>
      </c>
      <c r="V151" s="58">
        <f ca="1">'calcBLUE(2)'!AF163</f>
        <v>349.03561401367187</v>
      </c>
      <c r="W151" s="59">
        <f t="shared" ca="1" si="45"/>
        <v>0.93076163736979167</v>
      </c>
      <c r="X151" s="166">
        <f t="shared" ca="1" si="46"/>
        <v>0.26912758474290005</v>
      </c>
      <c r="Y151" s="166">
        <f t="shared" ca="1" si="47"/>
        <v>0.32086241043601721</v>
      </c>
      <c r="Z151" s="166">
        <f t="shared" ca="1" si="32"/>
        <v>6.7750071262319397E-2</v>
      </c>
      <c r="AA151" s="58"/>
      <c r="AB151" s="58"/>
      <c r="AC151" s="58"/>
      <c r="AD151" s="58"/>
      <c r="AE151" s="58"/>
      <c r="AF151" s="58"/>
      <c r="AG151" s="58"/>
    </row>
    <row r="152" spans="10:33">
      <c r="J152" s="58">
        <f ca="1">AVERAGE('calcRED(0)'!AA164,'calcGREEN(1)'!AA164,'calcBLUE(2)'!AA164)</f>
        <v>281.25831083184585</v>
      </c>
      <c r="K152" s="166">
        <f t="shared" ca="1" si="33"/>
        <v>1.2999183142836227E-3</v>
      </c>
      <c r="L152" s="53">
        <f t="shared" ca="1" si="34"/>
        <v>2</v>
      </c>
      <c r="M152" s="58">
        <f ca="1">'calcRED(0)'!AB164</f>
        <v>232.67195002237955</v>
      </c>
      <c r="N152" s="58">
        <f ca="1">'calcGREEN(1)'!AB164</f>
        <v>269.31633377075195</v>
      </c>
      <c r="O152" s="58">
        <f ca="1">'calcBLUE(2)'!AB164</f>
        <v>333.29900251116072</v>
      </c>
      <c r="P152" s="59">
        <f t="shared" ca="1" si="42"/>
        <v>3.2516975854747387E-2</v>
      </c>
      <c r="Q152" s="162">
        <f t="shared" ca="1" si="43"/>
        <v>0.27855320419377005</v>
      </c>
      <c r="R152" s="163">
        <f t="shared" ca="1" si="44"/>
        <v>0.32242359986386887</v>
      </c>
      <c r="S152" s="166">
        <f t="shared" ca="1" si="38"/>
        <v>1.2999183142836227E-3</v>
      </c>
      <c r="T152" s="58">
        <f ca="1">'calcRED(0)'!AF164</f>
        <v>233.3719571431478</v>
      </c>
      <c r="U152" s="58">
        <f ca="1">'calcGREEN(1)'!AF164</f>
        <v>278.97807375590008</v>
      </c>
      <c r="V152" s="58">
        <f ca="1">'calcBLUE(2)'!AF164</f>
        <v>352.73149817330494</v>
      </c>
      <c r="W152" s="59">
        <f t="shared" ca="1" si="45"/>
        <v>0.94061732846214652</v>
      </c>
      <c r="X152" s="166">
        <f t="shared" ca="1" si="46"/>
        <v>0.26976874352339714</v>
      </c>
      <c r="Y152" s="166">
        <f t="shared" ca="1" si="47"/>
        <v>0.32248760883272448</v>
      </c>
      <c r="Z152" s="166">
        <f t="shared" ca="1" si="32"/>
        <v>6.7000719967584138E-2</v>
      </c>
      <c r="AA152" s="58"/>
      <c r="AB152" s="58"/>
      <c r="AC152" s="58"/>
      <c r="AD152" s="58"/>
      <c r="AE152" s="58"/>
      <c r="AF152" s="58"/>
      <c r="AG152" s="58"/>
    </row>
    <row r="153" spans="10:33">
      <c r="J153" s="58">
        <f ca="1">AVERAGE('calcRED(0)'!AA165,'calcGREEN(1)'!AA165,'calcBLUE(2)'!AA165)</f>
        <v>285.94818272869458</v>
      </c>
      <c r="K153" s="166">
        <f t="shared" ca="1" si="33"/>
        <v>1.24262267955475E-3</v>
      </c>
      <c r="L153" s="53">
        <f t="shared" ca="1" si="34"/>
        <v>2</v>
      </c>
      <c r="M153" s="58">
        <f ca="1">'calcRED(0)'!AB165</f>
        <v>236.52342160542807</v>
      </c>
      <c r="N153" s="58">
        <f ca="1">'calcGREEN(1)'!AB165</f>
        <v>273.81297365824383</v>
      </c>
      <c r="O153" s="58">
        <f ca="1">'calcBLUE(2)'!AB165</f>
        <v>338.94633810860768</v>
      </c>
      <c r="P153" s="59">
        <f t="shared" ca="1" si="42"/>
        <v>3.3067935425230018E-2</v>
      </c>
      <c r="Q153" s="162">
        <f t="shared" ca="1" si="43"/>
        <v>0.27849785744054328</v>
      </c>
      <c r="R153" s="163">
        <f t="shared" ca="1" si="44"/>
        <v>0.3224049693922354</v>
      </c>
      <c r="S153" s="166">
        <f t="shared" ca="1" si="38"/>
        <v>1.24262267955475E-3</v>
      </c>
      <c r="T153" s="58">
        <f ca="1">'calcRED(0)'!AF165</f>
        <v>237.83045132954916</v>
      </c>
      <c r="U153" s="58">
        <f ca="1">'calcGREEN(1)'!AF165</f>
        <v>284.82609430948895</v>
      </c>
      <c r="V153" s="58">
        <f ca="1">'calcBLUE(2)'!AF165</f>
        <v>355.84024919782365</v>
      </c>
      <c r="W153" s="59">
        <f t="shared" ca="1" si="45"/>
        <v>0.94890733119419646</v>
      </c>
      <c r="X153" s="166">
        <f t="shared" ca="1" si="46"/>
        <v>0.27072432446804168</v>
      </c>
      <c r="Y153" s="166">
        <f t="shared" ca="1" si="47"/>
        <v>0.32421984460669734</v>
      </c>
      <c r="Z153" s="166">
        <f t="shared" ca="1" si="32"/>
        <v>6.5971356083617178E-2</v>
      </c>
      <c r="AA153" s="58"/>
      <c r="AB153" s="58"/>
      <c r="AC153" s="58"/>
      <c r="AD153" s="58"/>
      <c r="AE153" s="58"/>
      <c r="AF153" s="58"/>
      <c r="AG153" s="58"/>
    </row>
    <row r="154" spans="10:33">
      <c r="J154" s="58">
        <f ca="1">AVERAGE('calcRED(0)'!AA166,'calcGREEN(1)'!AA166,'calcBLUE(2)'!AA166)</f>
        <v>290.61644519416978</v>
      </c>
      <c r="K154" s="166">
        <f t="shared" ca="1" si="33"/>
        <v>1.1704430851137996E-3</v>
      </c>
      <c r="L154" s="53">
        <f t="shared" ca="1" si="34"/>
        <v>2</v>
      </c>
      <c r="M154" s="58">
        <f ca="1">'calcRED(0)'!AB166</f>
        <v>240.3553435007731</v>
      </c>
      <c r="N154" s="58">
        <f ca="1">'calcGREEN(1)'!AB166</f>
        <v>278.27703475952148</v>
      </c>
      <c r="O154" s="58">
        <f ca="1">'calcBLUE(2)'!AB166</f>
        <v>344.59926060267856</v>
      </c>
      <c r="P154" s="59">
        <f t="shared" ca="1" si="42"/>
        <v>3.3619440058797904E-2</v>
      </c>
      <c r="Q154" s="162">
        <f t="shared" ca="1" si="43"/>
        <v>0.27843667062222499</v>
      </c>
      <c r="R154" s="163">
        <f t="shared" ca="1" si="44"/>
        <v>0.32236658416049363</v>
      </c>
      <c r="S154" s="166">
        <f t="shared" ca="1" si="38"/>
        <v>1.1704430851137996E-3</v>
      </c>
      <c r="T154" s="58">
        <f ca="1">'calcRED(0)'!AF166</f>
        <v>242.53213818868002</v>
      </c>
      <c r="U154" s="58">
        <f ca="1">'calcGREEN(1)'!AF166</f>
        <v>290.66028658548993</v>
      </c>
      <c r="V154" s="58">
        <f ca="1">'calcBLUE(2)'!AF166</f>
        <v>358.89566584995816</v>
      </c>
      <c r="W154" s="59">
        <f t="shared" ca="1" si="45"/>
        <v>0.95705510893322177</v>
      </c>
      <c r="X154" s="166">
        <f t="shared" ca="1" si="46"/>
        <v>0.27187016701343725</v>
      </c>
      <c r="Y154" s="166">
        <f t="shared" ca="1" si="47"/>
        <v>0.32582016242604073</v>
      </c>
      <c r="Z154" s="166">
        <f t="shared" ca="1" si="32"/>
        <v>6.4796352533485868E-2</v>
      </c>
      <c r="AA154" s="58"/>
      <c r="AB154" s="58"/>
      <c r="AC154" s="58"/>
      <c r="AD154" s="58"/>
      <c r="AE154" s="58"/>
      <c r="AF154" s="58"/>
      <c r="AG154" s="58"/>
    </row>
    <row r="155" spans="10:33">
      <c r="J155" s="58">
        <f ca="1">AVERAGE('calcRED(0)'!AA167,'calcGREEN(1)'!AA167,'calcBLUE(2)'!AA167)</f>
        <v>295.27144350992165</v>
      </c>
      <c r="K155" s="166">
        <f t="shared" ca="1" si="33"/>
        <v>1.121611521455226E-3</v>
      </c>
      <c r="L155" s="53">
        <f t="shared" ca="1" si="34"/>
        <v>2</v>
      </c>
      <c r="M155" s="58">
        <f ca="1">'calcRED(0)'!AB167</f>
        <v>244.19378344217935</v>
      </c>
      <c r="N155" s="58">
        <f ca="1">'calcGREEN(1)'!AB167</f>
        <v>282.76064364115399</v>
      </c>
      <c r="O155" s="58">
        <f ca="1">'calcBLUE(2)'!AB167</f>
        <v>350.21866607666016</v>
      </c>
      <c r="P155" s="59">
        <f t="shared" ca="1" si="42"/>
        <v>3.416767473918636E-2</v>
      </c>
      <c r="Q155" s="162">
        <f t="shared" ca="1" si="43"/>
        <v>0.27838722521968556</v>
      </c>
      <c r="R155" s="163">
        <f t="shared" ca="1" si="44"/>
        <v>0.32235444275030833</v>
      </c>
      <c r="S155" s="166">
        <f t="shared" ca="1" si="38"/>
        <v>1.121611521455226E-3</v>
      </c>
      <c r="T155" s="58">
        <f ca="1">'calcRED(0)'!AF167</f>
        <v>247.40525309244791</v>
      </c>
      <c r="U155" s="58">
        <f ca="1">'calcGREEN(1)'!AF167</f>
        <v>296.63633918762207</v>
      </c>
      <c r="V155" s="58">
        <f ca="1">'calcBLUE(2)'!AF167</f>
        <v>360.94561767578125</v>
      </c>
      <c r="W155" s="59">
        <f t="shared" ca="1" si="45"/>
        <v>0.96252164713541666</v>
      </c>
      <c r="X155" s="166">
        <f t="shared" ca="1" si="46"/>
        <v>0.27337983384816822</v>
      </c>
      <c r="Y155" s="166">
        <f t="shared" ca="1" si="47"/>
        <v>0.32777959282108876</v>
      </c>
      <c r="Z155" s="166">
        <f t="shared" ca="1" si="32"/>
        <v>6.3304581123195952E-2</v>
      </c>
      <c r="AA155" s="58"/>
      <c r="AB155" s="58"/>
      <c r="AC155" s="58"/>
      <c r="AD155" s="58"/>
      <c r="AE155" s="58"/>
      <c r="AF155" s="58"/>
      <c r="AG155" s="58"/>
    </row>
    <row r="156" spans="10:33">
      <c r="J156" s="58">
        <f ca="1">AVERAGE('calcRED(0)'!AA168,'calcGREEN(1)'!AA168,'calcBLUE(2)'!AA168)</f>
        <v>299.94801957011504</v>
      </c>
      <c r="K156" s="166">
        <f t="shared" ca="1" si="33"/>
        <v>1.0754413811736982E-3</v>
      </c>
      <c r="L156" s="53">
        <f t="shared" ca="1" si="34"/>
        <v>2</v>
      </c>
      <c r="M156" s="58">
        <f ca="1">'calcRED(0)'!AB168</f>
        <v>248.03873443603516</v>
      </c>
      <c r="N156" s="58">
        <f ca="1">'calcGREEN(1)'!AB168</f>
        <v>287.22470156351727</v>
      </c>
      <c r="O156" s="58">
        <f ca="1">'calcBLUE(2)'!AB168</f>
        <v>355.83807373046875</v>
      </c>
      <c r="P156" s="59">
        <f t="shared" ca="1" si="42"/>
        <v>3.4715909632240853E-2</v>
      </c>
      <c r="Q156" s="162">
        <f t="shared" ca="1" si="43"/>
        <v>0.27835070609540763</v>
      </c>
      <c r="R156" s="163">
        <f t="shared" ca="1" si="44"/>
        <v>0.32232545723162148</v>
      </c>
      <c r="S156" s="166">
        <f t="shared" ca="1" si="38"/>
        <v>1.0754413811736982E-3</v>
      </c>
      <c r="T156" s="58">
        <f ca="1">'calcRED(0)'!AF168</f>
        <v>252.11265881856283</v>
      </c>
      <c r="U156" s="58">
        <f ca="1">'calcGREEN(1)'!AF168</f>
        <v>302.64028739929199</v>
      </c>
      <c r="V156" s="58">
        <f ca="1">'calcBLUE(2)'!AF168</f>
        <v>362.5694787161691</v>
      </c>
      <c r="W156" s="59">
        <f t="shared" ca="1" si="45"/>
        <v>0.96685194324311763</v>
      </c>
      <c r="X156" s="166">
        <f t="shared" ca="1" si="46"/>
        <v>0.2748353817216399</v>
      </c>
      <c r="Y156" s="166">
        <f t="shared" ca="1" si="47"/>
        <v>0.32991702717946597</v>
      </c>
      <c r="Z156" s="166">
        <f t="shared" ca="1" si="32"/>
        <v>6.1940152686307488E-2</v>
      </c>
      <c r="AA156" s="58"/>
      <c r="AB156" s="58"/>
      <c r="AC156" s="58"/>
      <c r="AD156" s="58"/>
      <c r="AE156" s="58"/>
      <c r="AF156" s="58"/>
      <c r="AG156" s="58"/>
    </row>
    <row r="157" spans="10:33">
      <c r="J157" s="58">
        <f ca="1">AVERAGE('calcRED(0)'!AA169,'calcGREEN(1)'!AA169,'calcBLUE(2)'!AA169)</f>
        <v>304.60357346340749</v>
      </c>
      <c r="K157" s="166">
        <f t="shared" ca="1" si="33"/>
        <v>1.0010191971833867E-3</v>
      </c>
      <c r="L157" s="53">
        <f t="shared" ca="1" si="34"/>
        <v>2</v>
      </c>
      <c r="M157" s="58">
        <f ca="1">'calcRED(0)'!AB169</f>
        <v>251.84459241231283</v>
      </c>
      <c r="N157" s="58">
        <f ca="1">'calcGREEN(1)'!AB169</f>
        <v>291.68875948588055</v>
      </c>
      <c r="O157" s="58">
        <f ca="1">'calcBLUE(2)'!AB169</f>
        <v>361.47982352120533</v>
      </c>
      <c r="P157" s="59">
        <f t="shared" ca="1" si="42"/>
        <v>3.5266324245971252E-2</v>
      </c>
      <c r="Q157" s="162">
        <f t="shared" ca="1" si="43"/>
        <v>0.27827726629018823</v>
      </c>
      <c r="R157" s="163">
        <f t="shared" ca="1" si="44"/>
        <v>0.32230332928656752</v>
      </c>
      <c r="S157" s="166">
        <f t="shared" ca="1" si="38"/>
        <v>1.0010191971833867E-3</v>
      </c>
      <c r="T157" s="58">
        <f ca="1">'calcRED(0)'!AF169</f>
        <v>256.82960446675617</v>
      </c>
      <c r="U157" s="58">
        <f ca="1">'calcGREEN(1)'!AF169</f>
        <v>308.9212811787923</v>
      </c>
      <c r="V157" s="58">
        <f ca="1">'calcBLUE(2)'!AF169</f>
        <v>364.29613167898998</v>
      </c>
      <c r="W157" s="59">
        <f t="shared" ca="1" si="45"/>
        <v>0.97145635114397333</v>
      </c>
      <c r="X157" s="166">
        <f t="shared" ca="1" si="46"/>
        <v>0.27614690406252423</v>
      </c>
      <c r="Y157" s="166">
        <f t="shared" ca="1" si="47"/>
        <v>0.33215662802453211</v>
      </c>
      <c r="Z157" s="166">
        <f t="shared" ca="1" si="32"/>
        <v>6.0808578433285167E-2</v>
      </c>
      <c r="AA157" s="58"/>
      <c r="AB157" s="58"/>
      <c r="AC157" s="58"/>
      <c r="AD157" s="58"/>
      <c r="AE157" s="58"/>
      <c r="AF157" s="58"/>
      <c r="AG157" s="58"/>
    </row>
    <row r="158" spans="10:33">
      <c r="J158" s="58">
        <f ca="1">AVERAGE('calcRED(0)'!AA170,'calcGREEN(1)'!AA170,'calcBLUE(2)'!AA170)</f>
        <v>309.2651785044755</v>
      </c>
      <c r="K158" s="166">
        <f t="shared" ca="1" si="33"/>
        <v>9.4608154960827261E-4</v>
      </c>
      <c r="L158" s="53">
        <f t="shared" ca="1" si="34"/>
        <v>2</v>
      </c>
      <c r="M158" s="58">
        <f ca="1">'calcRED(0)'!AB170</f>
        <v>255.67651557922363</v>
      </c>
      <c r="N158" s="58">
        <f ca="1">'calcGREEN(1)'!AB170</f>
        <v>296.12675348917645</v>
      </c>
      <c r="O158" s="58">
        <f ca="1">'calcBLUE(2)'!AB170</f>
        <v>367.10481698172435</v>
      </c>
      <c r="P158" s="59">
        <f t="shared" ca="1" si="42"/>
        <v>3.5815104095777983E-2</v>
      </c>
      <c r="Q158" s="162">
        <f t="shared" ca="1" si="43"/>
        <v>0.27823948821501288</v>
      </c>
      <c r="R158" s="163">
        <f t="shared" ca="1" si="44"/>
        <v>0.3222593837018683</v>
      </c>
      <c r="S158" s="166">
        <f t="shared" ca="1" si="38"/>
        <v>9.4608154960827261E-4</v>
      </c>
      <c r="T158" s="58">
        <f ca="1">'calcRED(0)'!AF170</f>
        <v>261.4921881357829</v>
      </c>
      <c r="U158" s="58">
        <f ca="1">'calcGREEN(1)'!AF170</f>
        <v>314.69873046875</v>
      </c>
      <c r="V158" s="58">
        <f ca="1">'calcBLUE(2)'!AF170</f>
        <v>366.15459769112721</v>
      </c>
      <c r="W158" s="59">
        <f t="shared" ca="1" si="45"/>
        <v>0.97641226050967256</v>
      </c>
      <c r="X158" s="166">
        <f t="shared" ca="1" si="46"/>
        <v>0.27749077553178481</v>
      </c>
      <c r="Y158" s="166">
        <f t="shared" ca="1" si="47"/>
        <v>0.33395259491001122</v>
      </c>
      <c r="Z158" s="166">
        <f t="shared" ca="1" si="32"/>
        <v>5.9677222940031291E-2</v>
      </c>
      <c r="AA158" s="58"/>
      <c r="AB158" s="58"/>
      <c r="AC158" s="58"/>
      <c r="AD158" s="58"/>
      <c r="AE158" s="58"/>
      <c r="AF158" s="58"/>
      <c r="AG158" s="58"/>
    </row>
    <row r="159" spans="10:33">
      <c r="J159" s="58">
        <f ca="1">AVERAGE('calcRED(0)'!AA171,'calcGREEN(1)'!AA171,'calcBLUE(2)'!AA171)</f>
        <v>313.88254647604896</v>
      </c>
      <c r="K159" s="58"/>
      <c r="L159" s="58"/>
      <c r="M159" s="58">
        <f ca="1">'calcRED(0)'!AB171</f>
        <v>259.47585169474286</v>
      </c>
      <c r="N159" s="58">
        <f ca="1">'calcGREEN(1)'!AB171</f>
        <v>300.5777753194173</v>
      </c>
      <c r="O159" s="58">
        <f ca="1">'calcBLUE(2)'!AB171</f>
        <v>372.70746830531527</v>
      </c>
      <c r="P159" s="59">
        <f t="shared" ca="1" si="42"/>
        <v>3.6361704224908808E-2</v>
      </c>
      <c r="Q159" s="162">
        <f t="shared" ca="1" si="43"/>
        <v>0.2781803968848755</v>
      </c>
      <c r="R159" s="163">
        <f t="shared" ca="1" si="44"/>
        <v>0.32224518885671133</v>
      </c>
      <c r="S159" s="166">
        <f t="shared" ref="S159:S202" ca="1" si="48">((Q159-Q$4)^2+(R159-R$4)^2)^0.5</f>
        <v>8.8804333801502106E-4</v>
      </c>
      <c r="T159" s="58">
        <f ca="1">'calcRED(0)'!AF171</f>
        <v>266.3076063791911</v>
      </c>
      <c r="U159" s="58">
        <f ca="1">'calcGREEN(1)'!AF171</f>
        <v>320.1383336385091</v>
      </c>
      <c r="V159" s="58" t="str">
        <f ca="1">'calcBLUE(2)'!AF171</f>
        <v/>
      </c>
      <c r="W159" s="59"/>
      <c r="X159" s="166"/>
      <c r="Y159" s="166"/>
      <c r="Z159" s="58"/>
      <c r="AA159" s="58"/>
      <c r="AB159" s="58"/>
      <c r="AC159" s="58"/>
      <c r="AD159" s="58"/>
      <c r="AE159" s="58"/>
      <c r="AF159" s="58"/>
      <c r="AG159" s="58"/>
    </row>
    <row r="160" spans="10:33">
      <c r="J160" s="58">
        <f ca="1">AVERAGE('calcRED(0)'!AA172,'calcGREEN(1)'!AA172,'calcBLUE(2)'!AA172)</f>
        <v>318.55688227015202</v>
      </c>
      <c r="K160" s="58"/>
      <c r="L160" s="58"/>
      <c r="M160" s="58">
        <f ca="1">'calcRED(0)'!AB172</f>
        <v>263.3012580871582</v>
      </c>
      <c r="N160" s="58">
        <f ca="1">'calcGREEN(1)'!AB172</f>
        <v>305.04835255940753</v>
      </c>
      <c r="O160" s="58">
        <f ca="1">'calcBLUE(2)'!AB172</f>
        <v>378.34363664899553</v>
      </c>
      <c r="P160" s="59">
        <f t="shared" ca="1" si="42"/>
        <v>3.6911574307219079E-2</v>
      </c>
      <c r="Q160" s="162">
        <f t="shared" ca="1" si="43"/>
        <v>0.27812732248733846</v>
      </c>
      <c r="R160" s="163">
        <f t="shared" ca="1" si="44"/>
        <v>0.32222512776006978</v>
      </c>
      <c r="S160" s="166">
        <f t="shared" ca="1" si="48"/>
        <v>8.3234287222971816E-4</v>
      </c>
      <c r="T160" s="58">
        <f ca="1">'calcRED(0)'!AF172</f>
        <v>271.14876492818195</v>
      </c>
      <c r="U160" s="58">
        <f ca="1">'calcGREEN(1)'!AF172</f>
        <v>325.98420842488605</v>
      </c>
      <c r="V160" s="58" t="str">
        <f ca="1">'calcBLUE(2)'!AF172</f>
        <v/>
      </c>
      <c r="W160" s="59"/>
      <c r="X160" s="166"/>
      <c r="Y160" s="166"/>
      <c r="Z160" s="58"/>
      <c r="AA160" s="58"/>
      <c r="AB160" s="58"/>
      <c r="AC160" s="58"/>
      <c r="AD160" s="58"/>
      <c r="AE160" s="58"/>
      <c r="AF160" s="58"/>
      <c r="AG160" s="58"/>
    </row>
    <row r="161" spans="10:33">
      <c r="J161" s="58">
        <f ca="1">AVERAGE('calcRED(0)'!AA173,'calcGREEN(1)'!AA173,'calcBLUE(2)'!AA173)</f>
        <v>323.22350863370639</v>
      </c>
      <c r="K161" s="58"/>
      <c r="L161" s="58"/>
      <c r="M161" s="58">
        <f ca="1">'calcRED(0)'!AB173</f>
        <v>267.14621098836261</v>
      </c>
      <c r="N161" s="58">
        <f ca="1">'calcGREEN(1)'!AB173</f>
        <v>309.52544403076172</v>
      </c>
      <c r="O161" s="58">
        <f ca="1">'calcBLUE(2)'!AB173</f>
        <v>383.99097224644254</v>
      </c>
      <c r="P161" s="59">
        <f t="shared" ca="1" si="42"/>
        <v>3.7462533877701709E-2</v>
      </c>
      <c r="Q161" s="162">
        <f t="shared" ca="1" si="43"/>
        <v>0.27808535838306569</v>
      </c>
      <c r="R161" s="163">
        <f t="shared" ca="1" si="44"/>
        <v>0.32219994329517737</v>
      </c>
      <c r="S161" s="166">
        <f t="shared" ca="1" si="48"/>
        <v>7.834109237191976E-4</v>
      </c>
      <c r="T161" s="58">
        <f ca="1">'calcRED(0)'!AF173</f>
        <v>276.05501937866211</v>
      </c>
      <c r="U161" s="58">
        <f ca="1">'calcGREEN(1)'!AF173</f>
        <v>332.05705642700195</v>
      </c>
      <c r="V161" s="58" t="str">
        <f ca="1">'calcBLUE(2)'!AF173</f>
        <v/>
      </c>
      <c r="W161" s="59"/>
      <c r="X161" s="166"/>
      <c r="Y161" s="166"/>
      <c r="Z161" s="58"/>
      <c r="AA161" s="58"/>
      <c r="AB161" s="58"/>
      <c r="AC161" s="58"/>
      <c r="AD161" s="58"/>
      <c r="AE161" s="58"/>
      <c r="AF161" s="58"/>
      <c r="AG161" s="58"/>
    </row>
    <row r="162" spans="10:33">
      <c r="J162" s="58">
        <f ca="1">AVERAGE('calcRED(0)'!AA174,'calcGREEN(1)'!AA174,'calcBLUE(2)'!AA174)</f>
        <v>327.98977772353851</v>
      </c>
      <c r="K162" s="58"/>
      <c r="L162" s="58"/>
      <c r="M162" s="58">
        <f ca="1">'calcRED(0)'!AB174</f>
        <v>270.99768447875977</v>
      </c>
      <c r="N162" s="58">
        <f ca="1">'calcGREEN(1)'!AB174</f>
        <v>314.02860641479492</v>
      </c>
      <c r="O162" s="58">
        <f ca="1">'calcBLUE(2)'!AB174</f>
        <v>389.66623687744141</v>
      </c>
      <c r="P162" s="59">
        <f t="shared" ca="1" si="42"/>
        <v>3.8016218231945502E-2</v>
      </c>
      <c r="Q162" s="162">
        <f t="shared" ca="1" si="43"/>
        <v>0.27803402278921607</v>
      </c>
      <c r="R162" s="163">
        <f t="shared" ca="1" si="44"/>
        <v>0.32218222410398523</v>
      </c>
      <c r="S162" s="166">
        <f t="shared" ca="1" si="48"/>
        <v>7.3061498608605762E-4</v>
      </c>
      <c r="T162" s="58">
        <f ca="1">'calcRED(0)'!AF174</f>
        <v>280.8637587229411</v>
      </c>
      <c r="U162" s="58">
        <f ca="1">'calcGREEN(1)'!AF174</f>
        <v>337.85858917236328</v>
      </c>
      <c r="V162" s="58" t="str">
        <f ca="1">'calcBLUE(2)'!AF174</f>
        <v/>
      </c>
      <c r="W162" s="59"/>
      <c r="X162" s="166"/>
      <c r="Y162" s="166"/>
      <c r="Z162" s="58"/>
      <c r="AA162" s="58"/>
      <c r="AB162" s="58"/>
      <c r="AC162" s="58"/>
      <c r="AD162" s="58"/>
      <c r="AE162" s="58"/>
      <c r="AF162" s="58"/>
      <c r="AG162" s="58"/>
    </row>
    <row r="163" spans="10:33">
      <c r="J163" s="58">
        <f ca="1">AVERAGE('calcRED(0)'!AA175,'calcGREEN(1)'!AA175,'calcBLUE(2)'!AA175)</f>
        <v>332.73338960077996</v>
      </c>
      <c r="K163" s="58"/>
      <c r="L163" s="58"/>
      <c r="M163" s="58">
        <f ca="1">'calcRED(0)'!AB175</f>
        <v>274.94690767923993</v>
      </c>
      <c r="N163" s="58">
        <f ca="1">'calcGREEN(1)'!AB175</f>
        <v>318.61648050944012</v>
      </c>
      <c r="O163" s="58">
        <f ca="1">'calcBLUE(2)'!AB175</f>
        <v>395.4979051862444</v>
      </c>
      <c r="P163" s="59">
        <f t="shared" ca="1" si="42"/>
        <v>3.858516148158482E-2</v>
      </c>
      <c r="Q163" s="162">
        <f t="shared" ca="1" si="43"/>
        <v>0.27798773394624748</v>
      </c>
      <c r="R163" s="163">
        <f t="shared" ca="1" si="44"/>
        <v>0.32214027850816107</v>
      </c>
      <c r="S163" s="166">
        <f t="shared" ca="1" si="48"/>
        <v>6.6900721148217791E-4</v>
      </c>
      <c r="T163" s="58">
        <f ca="1">'calcRED(0)'!AF175</f>
        <v>286.20107523600262</v>
      </c>
      <c r="U163" s="58">
        <f ca="1">'calcGREEN(1)'!AF175</f>
        <v>343.20615641276044</v>
      </c>
      <c r="V163" s="58" t="str">
        <f ca="1">'calcBLUE(2)'!AF175</f>
        <v/>
      </c>
      <c r="W163" s="59"/>
      <c r="X163" s="166"/>
      <c r="Y163" s="166"/>
      <c r="Z163" s="58"/>
      <c r="AA163" s="58"/>
      <c r="AB163" s="58"/>
      <c r="AC163" s="58"/>
      <c r="AD163" s="58"/>
      <c r="AE163" s="58"/>
      <c r="AF163" s="58"/>
      <c r="AG163" s="58"/>
    </row>
    <row r="164" spans="10:33">
      <c r="J164" s="58">
        <f ca="1">AVERAGE('calcRED(0)'!AA176,'calcGREEN(1)'!AA176,'calcBLUE(2)'!AA176)</f>
        <v>337.78428761327768</v>
      </c>
      <c r="K164" s="58"/>
      <c r="L164" s="58"/>
      <c r="M164" s="58">
        <f ca="1">'calcRED(0)'!AB176</f>
        <v>279.10467720031738</v>
      </c>
      <c r="N164" s="58">
        <f ca="1">'calcGREEN(1)'!AB176</f>
        <v>323.4715576171875</v>
      </c>
      <c r="O164" s="58">
        <f ca="1">'calcBLUE(2)'!AB176</f>
        <v>401.62004525320873</v>
      </c>
      <c r="P164" s="59">
        <f t="shared" ca="1" si="42"/>
        <v>3.9182443439337439E-2</v>
      </c>
      <c r="Q164" s="162">
        <f t="shared" ca="1" si="43"/>
        <v>0.27793836995757781</v>
      </c>
      <c r="R164" s="163">
        <f t="shared" ca="1" si="44"/>
        <v>0.32211985249976155</v>
      </c>
      <c r="S164" s="166">
        <f t="shared" ca="1" si="48"/>
        <v>6.1642357406805107E-4</v>
      </c>
      <c r="T164" s="58">
        <f ca="1">'calcRED(0)'!AF176</f>
        <v>291.69670613606769</v>
      </c>
      <c r="U164" s="58">
        <f ca="1">'calcGREEN(1)'!AF176</f>
        <v>348.68462244669598</v>
      </c>
      <c r="V164" s="58" t="str">
        <f ca="1">'calcBLUE(2)'!AF176</f>
        <v/>
      </c>
      <c r="W164" s="59"/>
      <c r="X164" s="166"/>
      <c r="Y164" s="166"/>
      <c r="Z164" s="58"/>
      <c r="AA164" s="58"/>
      <c r="AB164" s="58"/>
      <c r="AC164" s="58"/>
      <c r="AD164" s="58"/>
      <c r="AE164" s="58"/>
      <c r="AF164" s="58"/>
      <c r="AG164" s="58"/>
    </row>
    <row r="165" spans="10:33">
      <c r="J165" s="58">
        <f ca="1">AVERAGE('calcRED(0)'!AA177,'calcGREEN(1)'!AA177,'calcBLUE(2)'!AA177)</f>
        <v>343.10104426617221</v>
      </c>
      <c r="K165" s="58"/>
      <c r="L165" s="58"/>
      <c r="M165" s="58">
        <f ca="1">'calcRED(0)'!AB177</f>
        <v>283.50356864929199</v>
      </c>
      <c r="N165" s="58">
        <f ca="1">'calcGREEN(1)'!AB177</f>
        <v>328.6329180399577</v>
      </c>
      <c r="O165" s="58">
        <f ca="1">'calcBLUE(2)'!AB177</f>
        <v>408.12202235630582</v>
      </c>
      <c r="P165" s="59">
        <f t="shared" ca="1" si="42"/>
        <v>3.9816782668907882E-2</v>
      </c>
      <c r="Q165" s="162">
        <f t="shared" ca="1" si="43"/>
        <v>0.27787425062938953</v>
      </c>
      <c r="R165" s="163">
        <f t="shared" ca="1" si="44"/>
        <v>0.32210750033086361</v>
      </c>
      <c r="S165" s="166">
        <f t="shared" ca="1" si="48"/>
        <v>5.5650095965051143E-4</v>
      </c>
      <c r="T165" s="58">
        <f ca="1">'calcRED(0)'!AF177</f>
        <v>297.29748407999676</v>
      </c>
      <c r="U165" s="58">
        <f ca="1">'calcGREEN(1)'!AF177</f>
        <v>353.37677256266278</v>
      </c>
      <c r="V165" s="58" t="str">
        <f ca="1">'calcBLUE(2)'!AF177</f>
        <v/>
      </c>
      <c r="W165" s="59"/>
      <c r="X165" s="166"/>
      <c r="Y165" s="166"/>
      <c r="Z165" s="58"/>
      <c r="AA165" s="58"/>
      <c r="AB165" s="58"/>
      <c r="AC165" s="58"/>
      <c r="AD165" s="58"/>
      <c r="AE165" s="58"/>
      <c r="AF165" s="58"/>
      <c r="AG165" s="58"/>
    </row>
    <row r="166" spans="10:33">
      <c r="J166" s="58">
        <f ca="1">AVERAGE('calcRED(0)'!AA178,'calcGREEN(1)'!AA178,'calcBLUE(2)'!AA178)</f>
        <v>348.43886956013449</v>
      </c>
      <c r="K166" s="58"/>
      <c r="L166" s="58"/>
      <c r="M166" s="58">
        <f ca="1">'calcRED(0)'!AB178</f>
        <v>287.90245374043781</v>
      </c>
      <c r="N166" s="58">
        <f ca="1">'calcGREEN(1)'!AB178</f>
        <v>333.77473195393878</v>
      </c>
      <c r="O166" s="58">
        <f ca="1">'calcBLUE(2)'!AB178</f>
        <v>414.66310337611606</v>
      </c>
      <c r="P166" s="59">
        <f t="shared" ca="1" si="42"/>
        <v>4.0454936914743028E-2</v>
      </c>
      <c r="Q166" s="162">
        <f t="shared" ca="1" si="43"/>
        <v>0.27780687171649127</v>
      </c>
      <c r="R166" s="163">
        <f t="shared" ca="1" si="44"/>
        <v>0.3220705934855681</v>
      </c>
      <c r="S166" s="166">
        <f t="shared" ca="1" si="48"/>
        <v>4.8032236211050915E-4</v>
      </c>
      <c r="T166" s="58">
        <f ca="1">'calcRED(0)'!AF178</f>
        <v>302.56351470947266</v>
      </c>
      <c r="U166" s="58">
        <f ca="1">'calcGREEN(1)'!AF178</f>
        <v>357.72416051228839</v>
      </c>
      <c r="V166" s="58" t="str">
        <f ca="1">'calcBLUE(2)'!AF178</f>
        <v/>
      </c>
      <c r="W166" s="59"/>
      <c r="X166" s="166"/>
      <c r="Y166" s="166"/>
      <c r="Z166" s="58"/>
      <c r="AA166" s="58"/>
      <c r="AB166" s="58"/>
      <c r="AC166" s="58"/>
      <c r="AD166" s="58"/>
      <c r="AE166" s="58"/>
      <c r="AF166" s="58"/>
      <c r="AG166" s="58"/>
    </row>
    <row r="167" spans="10:33">
      <c r="J167" s="58">
        <f ca="1">AVERAGE('calcRED(0)'!AA179,'calcGREEN(1)'!AA179,'calcBLUE(2)'!AA179)</f>
        <v>353.71623935658835</v>
      </c>
      <c r="K167" s="58"/>
      <c r="L167" s="58"/>
      <c r="M167" s="58">
        <f ca="1">'calcRED(0)'!AB179</f>
        <v>292.18404324849445</v>
      </c>
      <c r="N167" s="58">
        <f ca="1">'calcGREEN(1)'!AB179</f>
        <v>338.76665751139325</v>
      </c>
      <c r="O167" s="58">
        <f ca="1">'calcBLUE(2)'!AB179</f>
        <v>420.97516087123324</v>
      </c>
      <c r="P167" s="59">
        <f t="shared" ca="1" si="42"/>
        <v>4.1070747402071534E-2</v>
      </c>
      <c r="Q167" s="162">
        <f t="shared" ca="1" si="43"/>
        <v>0.27776106083696106</v>
      </c>
      <c r="R167" s="163">
        <f t="shared" ca="1" si="44"/>
        <v>0.32204423321820436</v>
      </c>
      <c r="S167" s="166">
        <f t="shared" ca="1" si="48"/>
        <v>4.2788662016419359E-4</v>
      </c>
      <c r="T167" s="58">
        <f ca="1">'calcRED(0)'!AF179</f>
        <v>307.77542622884113</v>
      </c>
      <c r="U167" s="58">
        <f ca="1">'calcGREEN(1)'!AF179</f>
        <v>361.5570348103841</v>
      </c>
      <c r="V167" s="58" t="str">
        <f ca="1">'calcBLUE(2)'!AF179</f>
        <v/>
      </c>
      <c r="W167" s="59"/>
      <c r="X167" s="166"/>
      <c r="Y167" s="166"/>
      <c r="Z167" s="58"/>
      <c r="AA167" s="58"/>
      <c r="AB167" s="58"/>
      <c r="AC167" s="58"/>
      <c r="AD167" s="58"/>
      <c r="AE167" s="58"/>
      <c r="AF167" s="58"/>
      <c r="AG167" s="58"/>
    </row>
    <row r="168" spans="10:33">
      <c r="J168" s="58">
        <f ca="1">AVERAGE('calcRED(0)'!AA180,'calcGREEN(1)'!AA180,'calcBLUE(2)'!AA180)</f>
        <v>358.70402439421611</v>
      </c>
      <c r="K168" s="58"/>
      <c r="L168" s="58"/>
      <c r="M168" s="58">
        <f ca="1">'calcRED(0)'!AB180</f>
        <v>296.30922571818036</v>
      </c>
      <c r="N168" s="58">
        <f ca="1">'calcGREEN(1)'!AB180</f>
        <v>343.56959406534833</v>
      </c>
      <c r="O168" s="58">
        <f ca="1">'calcBLUE(2)'!AB180</f>
        <v>427.06936972481861</v>
      </c>
      <c r="P168" s="59">
        <f t="shared" ca="1" si="42"/>
        <v>4.1665304363396938E-2</v>
      </c>
      <c r="Q168" s="162">
        <f t="shared" ca="1" si="43"/>
        <v>0.2777166020167488</v>
      </c>
      <c r="R168" s="163">
        <f t="shared" ca="1" si="44"/>
        <v>0.32201150669149753</v>
      </c>
      <c r="S168" s="166">
        <f t="shared" ca="1" si="48"/>
        <v>3.7269534063386062E-4</v>
      </c>
      <c r="T168" s="58">
        <f ca="1">'calcRED(0)'!AF180</f>
        <v>312.97231292724609</v>
      </c>
      <c r="U168" s="58">
        <f ca="1">'calcGREEN(1)'!AF180</f>
        <v>364.6333948771159</v>
      </c>
      <c r="V168" s="58" t="str">
        <f ca="1">'calcBLUE(2)'!AF180</f>
        <v/>
      </c>
      <c r="W168" s="59"/>
      <c r="X168" s="166"/>
      <c r="Y168" s="166"/>
      <c r="Z168" s="58"/>
      <c r="AA168" s="58"/>
      <c r="AB168" s="58"/>
      <c r="AC168" s="58"/>
      <c r="AD168" s="58"/>
      <c r="AE168" s="58"/>
      <c r="AF168" s="58"/>
      <c r="AG168" s="58"/>
    </row>
    <row r="169" spans="10:33">
      <c r="J169" s="58">
        <f ca="1">AVERAGE('calcRED(0)'!AA181,'calcGREEN(1)'!AA181,'calcBLUE(2)'!AA181)</f>
        <v>363.64364846394045</v>
      </c>
      <c r="K169" s="58"/>
      <c r="L169" s="58"/>
      <c r="M169" s="58">
        <f ca="1">'calcRED(0)'!AB181</f>
        <v>300.30407079060871</v>
      </c>
      <c r="N169" s="58">
        <f ca="1">'calcGREEN(1)'!AB181</f>
        <v>348.27477773030597</v>
      </c>
      <c r="O169" s="58">
        <f ca="1">'calcBLUE(2)'!AB181</f>
        <v>433.00716945103238</v>
      </c>
      <c r="P169" s="59">
        <f t="shared" ca="1" si="42"/>
        <v>4.2244601897661695E-2</v>
      </c>
      <c r="Q169" s="162">
        <f t="shared" ca="1" si="43"/>
        <v>0.27765158369345494</v>
      </c>
      <c r="R169" s="163">
        <f t="shared" ca="1" si="44"/>
        <v>0.32200377218572657</v>
      </c>
      <c r="S169" s="166">
        <f t="shared" ca="1" si="48"/>
        <v>3.1832821592969892E-4</v>
      </c>
      <c r="T169" s="58">
        <f ca="1">'calcRED(0)'!AF181</f>
        <v>318.2199872334798</v>
      </c>
      <c r="U169" s="58">
        <f ca="1">'calcGREEN(1)'!AF181</f>
        <v>366.76632181803387</v>
      </c>
      <c r="V169" s="58" t="str">
        <f ca="1">'calcBLUE(2)'!AF181</f>
        <v/>
      </c>
      <c r="W169" s="59"/>
      <c r="X169" s="166"/>
      <c r="Y169" s="166"/>
      <c r="Z169" s="58"/>
      <c r="AA169" s="58"/>
      <c r="AB169" s="58"/>
      <c r="AC169" s="58"/>
      <c r="AD169" s="58"/>
      <c r="AE169" s="58"/>
      <c r="AF169" s="58"/>
      <c r="AG169" s="58"/>
    </row>
    <row r="170" spans="10:33">
      <c r="J170" s="58">
        <f ca="1">AVERAGE('calcRED(0)'!AA182,'calcGREEN(1)'!AA182,'calcBLUE(2)'!AA182)</f>
        <v>368.47196162280397</v>
      </c>
      <c r="K170" s="58"/>
      <c r="L170" s="58"/>
      <c r="M170" s="58">
        <f ca="1">'calcRED(0)'!AB182</f>
        <v>304.25329462687176</v>
      </c>
      <c r="N170" s="58">
        <f ca="1">'calcGREEN(1)'!AB182</f>
        <v>352.86265563964844</v>
      </c>
      <c r="O170" s="58">
        <f ca="1">'calcBLUE(2)'!AB182</f>
        <v>438.87235804966519</v>
      </c>
      <c r="P170" s="59">
        <f t="shared" ca="1" si="42"/>
        <v>4.2816815419479529E-2</v>
      </c>
      <c r="Q170" s="162">
        <f t="shared" ca="1" si="43"/>
        <v>0.27760633240176563</v>
      </c>
      <c r="R170" s="163">
        <f t="shared" ca="1" si="44"/>
        <v>0.3219584122952614</v>
      </c>
      <c r="S170" s="166">
        <f t="shared" ca="1" si="48"/>
        <v>2.5427581967320424E-4</v>
      </c>
      <c r="T170" s="58">
        <f ca="1">'calcRED(0)'!AF182</f>
        <v>323.6061846415202</v>
      </c>
      <c r="U170" s="58" t="str">
        <f ca="1">'calcGREEN(1)'!AF182</f>
        <v/>
      </c>
      <c r="V170" s="58" t="str">
        <f ca="1">'calcBLUE(2)'!AF182</f>
        <v/>
      </c>
      <c r="W170" s="59"/>
      <c r="X170" s="166"/>
      <c r="Y170" s="166"/>
      <c r="Z170" s="58"/>
      <c r="AA170" s="58"/>
      <c r="AB170" s="58"/>
      <c r="AC170" s="58"/>
      <c r="AD170" s="58"/>
      <c r="AE170" s="58"/>
      <c r="AF170" s="58"/>
      <c r="AG170" s="58"/>
    </row>
    <row r="171" spans="10:33">
      <c r="J171" s="58">
        <f ca="1">AVERAGE('calcRED(0)'!AA183,'calcGREEN(1)'!AA183,'calcBLUE(2)'!AA183)</f>
        <v>373.15187326070298</v>
      </c>
      <c r="K171" s="58"/>
      <c r="L171" s="58"/>
      <c r="M171" s="58">
        <f ca="1">'calcRED(0)'!AB183</f>
        <v>308.14386622111004</v>
      </c>
      <c r="N171" s="58">
        <f ca="1">'calcGREEN(1)'!AB183</f>
        <v>357.40491739908856</v>
      </c>
      <c r="O171" s="58">
        <f ca="1">'calcBLUE(2)'!AB183</f>
        <v>444.64258357456754</v>
      </c>
      <c r="P171" s="59">
        <f t="shared" ca="1" si="42"/>
        <v>4.3379764251177323E-2</v>
      </c>
      <c r="Q171" s="162">
        <f t="shared" ca="1" si="43"/>
        <v>0.27755923467476479</v>
      </c>
      <c r="R171" s="163">
        <f t="shared" ca="1" si="44"/>
        <v>0.32193091025575171</v>
      </c>
      <c r="S171" s="166">
        <f t="shared" ca="1" si="48"/>
        <v>2.0156450949758981E-4</v>
      </c>
      <c r="T171" s="58">
        <f ca="1">'calcRED(0)'!AF183</f>
        <v>329.16118367513019</v>
      </c>
      <c r="U171" s="58" t="str">
        <f ca="1">'calcGREEN(1)'!AF183</f>
        <v/>
      </c>
      <c r="V171" s="58" t="str">
        <f ca="1">'calcBLUE(2)'!AF183</f>
        <v/>
      </c>
      <c r="W171" s="59"/>
      <c r="X171" s="166"/>
      <c r="Y171" s="166"/>
      <c r="Z171" s="58"/>
      <c r="AA171" s="58"/>
      <c r="AB171" s="58"/>
      <c r="AC171" s="58"/>
      <c r="AD171" s="58"/>
      <c r="AE171" s="58"/>
      <c r="AF171" s="58"/>
      <c r="AG171" s="58"/>
    </row>
    <row r="172" spans="10:33">
      <c r="J172" s="58">
        <f ca="1">AVERAGE('calcRED(0)'!AA184,'calcGREEN(1)'!AA184,'calcBLUE(2)'!AA184)</f>
        <v>377.87440170964146</v>
      </c>
      <c r="K172" s="58"/>
      <c r="L172" s="58"/>
      <c r="M172" s="58">
        <f ca="1">'calcRED(0)'!AB184</f>
        <v>311.95624033610028</v>
      </c>
      <c r="N172" s="58">
        <f ca="1">'calcGREEN(1)'!AB184</f>
        <v>361.86245854695636</v>
      </c>
      <c r="O172" s="58">
        <f ca="1">'calcBLUE(2)'!AB184</f>
        <v>450.31226348876953</v>
      </c>
      <c r="P172" s="59">
        <f t="shared" ca="1" si="42"/>
        <v>4.3932903755001904E-2</v>
      </c>
      <c r="Q172" s="162">
        <f t="shared" ca="1" si="43"/>
        <v>0.27750880527113819</v>
      </c>
      <c r="R172" s="163">
        <f t="shared" ca="1" si="44"/>
        <v>0.32190418257269204</v>
      </c>
      <c r="S172" s="166">
        <f t="shared" ca="1" si="48"/>
        <v>1.4881327139749671E-4</v>
      </c>
      <c r="T172" s="58">
        <f ca="1">'calcRED(0)'!AF184</f>
        <v>334.22121810913086</v>
      </c>
      <c r="U172" s="58" t="str">
        <f ca="1">'calcGREEN(1)'!AF184</f>
        <v/>
      </c>
      <c r="V172" s="58" t="str">
        <f ca="1">'calcBLUE(2)'!AF184</f>
        <v/>
      </c>
      <c r="W172" s="59"/>
      <c r="X172" s="166"/>
      <c r="Y172" s="166"/>
      <c r="Z172" s="58"/>
      <c r="AA172" s="58"/>
      <c r="AB172" s="58"/>
      <c r="AC172" s="58"/>
      <c r="AD172" s="58"/>
      <c r="AE172" s="58"/>
      <c r="AF172" s="58"/>
      <c r="AG172" s="58"/>
    </row>
    <row r="173" spans="10:33">
      <c r="J173" s="58">
        <f ca="1">AVERAGE('calcRED(0)'!AA185,'calcGREEN(1)'!AA185,'calcBLUE(2)'!AA185)</f>
        <v>382.46410065221744</v>
      </c>
      <c r="K173" s="58"/>
      <c r="L173" s="58"/>
      <c r="M173" s="58">
        <f ca="1">'calcRED(0)'!AB185</f>
        <v>315.76861063639325</v>
      </c>
      <c r="N173" s="58">
        <f ca="1">'calcGREEN(1)'!AB185</f>
        <v>366.313481648763</v>
      </c>
      <c r="O173" s="58">
        <f ca="1">'calcBLUE(2)'!AB185</f>
        <v>455.94842856270924</v>
      </c>
      <c r="P173" s="59">
        <f t="shared" ca="1" si="42"/>
        <v>4.4482773518313097E-2</v>
      </c>
      <c r="Q173" s="162">
        <f t="shared" ca="1" si="43"/>
        <v>0.27746936910016834</v>
      </c>
      <c r="R173" s="163">
        <f t="shared" ca="1" si="44"/>
        <v>0.3218837060502111</v>
      </c>
      <c r="S173" s="166">
        <f t="shared" ca="1" si="48"/>
        <v>1.1097803931857931E-4</v>
      </c>
      <c r="T173" s="58">
        <f ca="1">'calcRED(0)'!AF185</f>
        <v>338.80846150716144</v>
      </c>
      <c r="U173" s="58" t="str">
        <f ca="1">'calcGREEN(1)'!AF185</f>
        <v/>
      </c>
      <c r="V173" s="58" t="str">
        <f ca="1">'calcBLUE(2)'!AF185</f>
        <v/>
      </c>
      <c r="W173" s="59"/>
      <c r="X173" s="166"/>
      <c r="Y173" s="166"/>
      <c r="Z173" s="58"/>
      <c r="AA173" s="58"/>
      <c r="AB173" s="58"/>
      <c r="AC173" s="58"/>
      <c r="AD173" s="58"/>
      <c r="AE173" s="58"/>
      <c r="AF173" s="58"/>
      <c r="AG173" s="58"/>
    </row>
    <row r="174" spans="10:33">
      <c r="J174" s="58">
        <f ca="1">AVERAGE('calcRED(0)'!AA186,'calcGREEN(1)'!AA186,'calcBLUE(2)'!AA186)</f>
        <v>387.07531713406433</v>
      </c>
      <c r="K174" s="58"/>
      <c r="L174" s="58"/>
      <c r="M174" s="58">
        <f ca="1">'calcRED(0)'!AB186</f>
        <v>319.48974355061847</v>
      </c>
      <c r="N174" s="58">
        <f ca="1">'calcGREEN(1)'!AB186</f>
        <v>370.66675567626953</v>
      </c>
      <c r="O174" s="58">
        <f ca="1">'calcBLUE(2)'!AB186</f>
        <v>461.50080762590682</v>
      </c>
      <c r="P174" s="59">
        <f t="shared" ca="1" si="42"/>
        <v>4.5024469036673835E-2</v>
      </c>
      <c r="Q174" s="162">
        <f t="shared" ca="1" si="43"/>
        <v>0.27741737203379352</v>
      </c>
      <c r="R174" s="163">
        <f t="shared" ca="1" si="44"/>
        <v>0.32185508090875881</v>
      </c>
      <c r="S174" s="166">
        <f t="shared" ca="1" si="48"/>
        <v>7.1807690534407892E-5</v>
      </c>
      <c r="T174" s="58">
        <f ca="1">'calcRED(0)'!AF186</f>
        <v>343.44768142700195</v>
      </c>
      <c r="U174" s="58" t="str">
        <f ca="1">'calcGREEN(1)'!AF186</f>
        <v/>
      </c>
      <c r="V174" s="58" t="str">
        <f ca="1">'calcBLUE(2)'!AF186</f>
        <v/>
      </c>
      <c r="W174" s="59"/>
      <c r="X174" s="166"/>
      <c r="Y174" s="166"/>
      <c r="Z174" s="58"/>
      <c r="AA174" s="58"/>
      <c r="AB174" s="58"/>
      <c r="AC174" s="58"/>
      <c r="AD174" s="58"/>
      <c r="AE174" s="58"/>
      <c r="AF174" s="58"/>
      <c r="AG174" s="58"/>
    </row>
    <row r="175" spans="10:33">
      <c r="J175" s="58">
        <f ca="1">AVERAGE('calcRED(0)'!AA187,'calcGREEN(1)'!AA187,'calcBLUE(2)'!AA187)</f>
        <v>391.5913534658859</v>
      </c>
      <c r="K175" s="58"/>
      <c r="L175" s="58"/>
      <c r="M175" s="58">
        <f ca="1">'calcRED(0)'!AB187</f>
        <v>323.20436350504559</v>
      </c>
      <c r="N175" s="58">
        <f ca="1">'calcGREEN(1)'!AB187</f>
        <v>375.0004768371582</v>
      </c>
      <c r="O175" s="58">
        <f ca="1">'calcBLUE(2)'!AB187</f>
        <v>467.0029078892299</v>
      </c>
      <c r="P175" s="59">
        <f t="shared" ca="1" si="42"/>
        <v>4.5561259306266332E-2</v>
      </c>
      <c r="Q175" s="162">
        <f t="shared" ca="1" si="43"/>
        <v>0.27737917465414136</v>
      </c>
      <c r="R175" s="163">
        <f t="shared" ca="1" si="44"/>
        <v>0.3218314308382676</v>
      </c>
      <c r="S175" s="166">
        <f t="shared" ca="1" si="48"/>
        <v>6.4244626597387194E-5</v>
      </c>
      <c r="T175" s="58">
        <f ca="1">'calcRED(0)'!AF187</f>
        <v>347.27864837646484</v>
      </c>
      <c r="U175" s="58" t="str">
        <f ca="1">'calcGREEN(1)'!AF187</f>
        <v/>
      </c>
      <c r="V175" s="58" t="str">
        <f ca="1">'calcBLUE(2)'!AF187</f>
        <v/>
      </c>
      <c r="W175" s="59"/>
      <c r="X175" s="166"/>
      <c r="Y175" s="166"/>
      <c r="Z175" s="58"/>
      <c r="AA175" s="58"/>
      <c r="AB175" s="58"/>
      <c r="AC175" s="58"/>
      <c r="AD175" s="58"/>
      <c r="AE175" s="58"/>
      <c r="AF175" s="58"/>
      <c r="AG175" s="58"/>
    </row>
    <row r="176" spans="10:33">
      <c r="J176" s="58">
        <f ca="1">AVERAGE('calcRED(0)'!AA188,'calcGREEN(1)'!AA188,'calcBLUE(2)'!AA188)</f>
        <v>396.06294253823108</v>
      </c>
      <c r="K176" s="58"/>
      <c r="L176" s="58"/>
      <c r="M176" s="58">
        <f ca="1">'calcRED(0)'!AB188</f>
        <v>326.86032740275067</v>
      </c>
      <c r="N176" s="58">
        <f ca="1">'calcGREEN(1)'!AB188</f>
        <v>379.26902898152667</v>
      </c>
      <c r="O176" s="58">
        <f ca="1">'calcBLUE(2)'!AB188</f>
        <v>472.46032496861051</v>
      </c>
      <c r="P176" s="59">
        <f t="shared" ca="1" si="42"/>
        <v>4.6093690240840049E-2</v>
      </c>
      <c r="Q176" s="162">
        <f t="shared" ca="1" si="43"/>
        <v>0.27733174027754248</v>
      </c>
      <c r="R176" s="163">
        <f t="shared" ca="1" si="44"/>
        <v>0.32179904082154243</v>
      </c>
      <c r="S176" s="166">
        <f t="shared" ca="1" si="48"/>
        <v>9.1460658403632269E-5</v>
      </c>
      <c r="T176" s="58">
        <f ca="1">'calcRED(0)'!AF188</f>
        <v>350.98825836181641</v>
      </c>
      <c r="U176" s="58" t="str">
        <f ca="1">'calcGREEN(1)'!AF188</f>
        <v/>
      </c>
      <c r="V176" s="58" t="str">
        <f ca="1">'calcBLUE(2)'!AF188</f>
        <v/>
      </c>
      <c r="W176" s="59"/>
      <c r="X176" s="166"/>
      <c r="Y176" s="166"/>
      <c r="Z176" s="58"/>
      <c r="AA176" s="58"/>
      <c r="AB176" s="58"/>
      <c r="AC176" s="58"/>
      <c r="AD176" s="58"/>
      <c r="AE176" s="58"/>
      <c r="AF176" s="58"/>
      <c r="AG176" s="58"/>
    </row>
    <row r="177" spans="10:33">
      <c r="J177" s="58">
        <f ca="1">AVERAGE('calcRED(0)'!AA189,'calcGREEN(1)'!AA189,'calcBLUE(2)'!AA189)</f>
        <v>400.55187598090646</v>
      </c>
      <c r="K177" s="58"/>
      <c r="L177" s="58"/>
      <c r="M177" s="58">
        <f ca="1">'calcRED(0)'!AB189</f>
        <v>330.52932993570965</v>
      </c>
      <c r="N177" s="58">
        <f ca="1">'calcGREEN(1)'!AB189</f>
        <v>383.53106053670246</v>
      </c>
      <c r="O177" s="58">
        <f ca="1">'calcBLUE(2)'!AB189</f>
        <v>477.8786424909319</v>
      </c>
      <c r="P177" s="59">
        <f t="shared" ca="1" si="42"/>
        <v>4.662230658448116E-2</v>
      </c>
      <c r="Q177" s="162">
        <f t="shared" ca="1" si="43"/>
        <v>0.27730388954035912</v>
      </c>
      <c r="R177" s="163">
        <f t="shared" ca="1" si="44"/>
        <v>0.32177070297226962</v>
      </c>
      <c r="S177" s="166">
        <f t="shared" ca="1" si="48"/>
        <v>1.1864917697643007E-4</v>
      </c>
      <c r="T177" s="58">
        <f ca="1">'calcRED(0)'!AF189</f>
        <v>354.13185373942059</v>
      </c>
      <c r="U177" s="58" t="str">
        <f ca="1">'calcGREEN(1)'!AF189</f>
        <v/>
      </c>
      <c r="V177" s="58" t="str">
        <f ca="1">'calcBLUE(2)'!AF189</f>
        <v/>
      </c>
      <c r="W177" s="59"/>
      <c r="X177" s="166"/>
      <c r="Y177" s="166"/>
      <c r="Z177" s="58"/>
      <c r="AA177" s="58"/>
      <c r="AB177" s="58"/>
      <c r="AC177" s="58"/>
      <c r="AD177" s="58"/>
      <c r="AE177" s="58"/>
      <c r="AF177" s="58"/>
      <c r="AG177" s="58"/>
    </row>
    <row r="178" spans="10:33">
      <c r="J178" s="58">
        <f ca="1">AVERAGE('calcRED(0)'!AA190,'calcGREEN(1)'!AA190,'calcBLUE(2)'!AA190)</f>
        <v>404.88280781846089</v>
      </c>
      <c r="K178" s="58"/>
      <c r="L178" s="58"/>
      <c r="M178" s="58">
        <f ca="1">'calcRED(0)'!AB190</f>
        <v>334.13315963745117</v>
      </c>
      <c r="N178" s="58">
        <f ca="1">'calcGREEN(1)'!AB190</f>
        <v>387.74747975667316</v>
      </c>
      <c r="O178" s="58">
        <f ca="1">'calcBLUE(2)'!AB190</f>
        <v>483.26344081333707</v>
      </c>
      <c r="P178" s="59">
        <f t="shared" ca="1" si="42"/>
        <v>4.7147652762276789E-2</v>
      </c>
      <c r="Q178" s="162">
        <f t="shared" ca="1" si="43"/>
        <v>0.2772557780642555</v>
      </c>
      <c r="R178" s="163">
        <f t="shared" ca="1" si="44"/>
        <v>0.32174367042480417</v>
      </c>
      <c r="S178" s="166">
        <f t="shared" ca="1" si="48"/>
        <v>1.7076698690856917E-4</v>
      </c>
      <c r="T178" s="58">
        <f ca="1">'calcRED(0)'!AF190</f>
        <v>356.53538767496747</v>
      </c>
      <c r="U178" s="58" t="str">
        <f ca="1">'calcGREEN(1)'!AF190</f>
        <v/>
      </c>
      <c r="V178" s="58" t="str">
        <f ca="1">'calcBLUE(2)'!AF190</f>
        <v/>
      </c>
      <c r="W178" s="59"/>
      <c r="X178" s="166"/>
      <c r="Y178" s="166"/>
      <c r="Z178" s="58"/>
      <c r="AA178" s="58"/>
      <c r="AB178" s="58"/>
      <c r="AC178" s="58"/>
      <c r="AD178" s="58"/>
      <c r="AE178" s="58"/>
      <c r="AF178" s="58"/>
      <c r="AG178" s="58"/>
    </row>
    <row r="179" spans="10:33">
      <c r="J179" s="58">
        <f ca="1">AVERAGE('calcRED(0)'!AA191,'calcGREEN(1)'!AA191,'calcBLUE(2)'!AA191)</f>
        <v>409.29089205421081</v>
      </c>
      <c r="K179" s="58"/>
      <c r="L179" s="58"/>
      <c r="M179" s="58">
        <f ca="1">'calcRED(0)'!AB191</f>
        <v>337.6978874206543</v>
      </c>
      <c r="N179" s="58">
        <f ca="1">'calcGREEN(1)'!AB191</f>
        <v>391.9443473815918</v>
      </c>
      <c r="O179" s="58">
        <f ca="1">'calcBLUE(2)'!AB191</f>
        <v>488.60355595179965</v>
      </c>
      <c r="P179" s="59">
        <f t="shared" ca="1" si="42"/>
        <v>4.7668639605053624E-2</v>
      </c>
      <c r="Q179" s="162">
        <f t="shared" ca="1" si="43"/>
        <v>0.27720012659484156</v>
      </c>
      <c r="R179" s="163">
        <f t="shared" ca="1" si="44"/>
        <v>0.32172846428551488</v>
      </c>
      <c r="S179" s="166">
        <f t="shared" ca="1" si="48"/>
        <v>2.2843665657939623E-4</v>
      </c>
      <c r="T179" s="58">
        <f ca="1">'calcRED(0)'!AF191</f>
        <v>358.76797485351562</v>
      </c>
      <c r="U179" s="58" t="str">
        <f ca="1">'calcGREEN(1)'!AF191</f>
        <v/>
      </c>
      <c r="V179" s="58" t="str">
        <f ca="1">'calcBLUE(2)'!AF191</f>
        <v/>
      </c>
      <c r="W179" s="59"/>
      <c r="X179" s="166"/>
      <c r="Y179" s="166"/>
      <c r="Z179" s="58"/>
      <c r="AA179" s="58"/>
      <c r="AB179" s="58"/>
      <c r="AC179" s="58"/>
      <c r="AD179" s="58"/>
      <c r="AE179" s="58"/>
      <c r="AF179" s="58"/>
      <c r="AG179" s="58"/>
    </row>
    <row r="180" spans="10:33">
      <c r="J180" s="58">
        <f ca="1">AVERAGE('calcRED(0)'!AA192,'calcGREEN(1)'!AA192,'calcBLUE(2)'!AA192)</f>
        <v>413.61520766036961</v>
      </c>
      <c r="K180" s="58"/>
      <c r="L180" s="58"/>
      <c r="M180" s="58">
        <f ca="1">'calcRED(0)'!AB192</f>
        <v>341.26913833618164</v>
      </c>
      <c r="N180" s="58">
        <f ca="1">'calcGREEN(1)'!AB192</f>
        <v>396.12166468302411</v>
      </c>
      <c r="O180" s="58">
        <f ca="1">'calcBLUE(2)'!AB192</f>
        <v>493.89339229038785</v>
      </c>
      <c r="P180" s="59">
        <f t="shared" ca="1" si="42"/>
        <v>4.8184721199062232E-2</v>
      </c>
      <c r="Q180" s="162">
        <f t="shared" ca="1" si="43"/>
        <v>0.27716520656741889</v>
      </c>
      <c r="R180" s="163">
        <f t="shared" ca="1" si="44"/>
        <v>0.32171424451966057</v>
      </c>
      <c r="S180" s="166">
        <f t="shared" ca="1" si="48"/>
        <v>2.658067569275527E-4</v>
      </c>
      <c r="T180" s="58">
        <f ca="1">'calcRED(0)'!AF192</f>
        <v>360.83199437459308</v>
      </c>
      <c r="U180" s="58" t="str">
        <f ca="1">'calcGREEN(1)'!AF192</f>
        <v/>
      </c>
      <c r="V180" s="58" t="str">
        <f ca="1">'calcBLUE(2)'!AF192</f>
        <v/>
      </c>
      <c r="W180" s="59"/>
      <c r="X180" s="166"/>
      <c r="Y180" s="166"/>
      <c r="Z180" s="58"/>
      <c r="AA180" s="58"/>
      <c r="AB180" s="58"/>
      <c r="AC180" s="58"/>
      <c r="AD180" s="58"/>
      <c r="AE180" s="58"/>
      <c r="AF180" s="58"/>
      <c r="AG180" s="58"/>
    </row>
    <row r="181" spans="10:33">
      <c r="J181" s="58">
        <f ca="1">AVERAGE('calcRED(0)'!AA193,'calcGREEN(1)'!AA193,'calcBLUE(2)'!AA193)</f>
        <v>417.93245391200554</v>
      </c>
      <c r="K181" s="58"/>
      <c r="L181" s="58"/>
      <c r="M181" s="58">
        <f ca="1">'calcRED(0)'!AB193</f>
        <v>344.81432088216144</v>
      </c>
      <c r="N181" s="58">
        <f ca="1">'calcGREEN(1)'!AB193</f>
        <v>400.25987879435223</v>
      </c>
      <c r="O181" s="58">
        <f ca="1">'calcBLUE(2)'!AB193</f>
        <v>499.18322971888949</v>
      </c>
      <c r="P181" s="59">
        <f t="shared" ca="1" si="42"/>
        <v>4.8700802899403851E-2</v>
      </c>
      <c r="Q181" s="162">
        <f t="shared" ca="1" si="43"/>
        <v>0.27712458269163009</v>
      </c>
      <c r="R181" s="163">
        <f t="shared" ca="1" si="44"/>
        <v>0.32168574552039642</v>
      </c>
      <c r="S181" s="166">
        <f t="shared" ca="1" si="48"/>
        <v>3.1290636674707526E-4</v>
      </c>
      <c r="T181" s="58">
        <f ca="1">'calcRED(0)'!AF193</f>
        <v>362.95967483520508</v>
      </c>
      <c r="U181" s="58" t="str">
        <f ca="1">'calcGREEN(1)'!AF193</f>
        <v/>
      </c>
      <c r="V181" s="58" t="str">
        <f ca="1">'calcBLUE(2)'!AF193</f>
        <v/>
      </c>
      <c r="W181" s="59"/>
      <c r="X181" s="166"/>
      <c r="Y181" s="166"/>
      <c r="Z181" s="58"/>
      <c r="AA181" s="58"/>
      <c r="AB181" s="58"/>
      <c r="AC181" s="58"/>
      <c r="AD181" s="58"/>
      <c r="AE181" s="58"/>
      <c r="AF181" s="58"/>
      <c r="AG181" s="58"/>
    </row>
    <row r="182" spans="10:33">
      <c r="J182" s="58">
        <f ca="1">AVERAGE('calcRED(0)'!AA194,'calcGREEN(1)'!AA194,'calcBLUE(2)'!AA194)</f>
        <v>422.23795064926639</v>
      </c>
      <c r="K182" s="58"/>
      <c r="L182" s="58"/>
      <c r="M182" s="58">
        <f ca="1">'calcRED(0)'!AB194</f>
        <v>348.32690811157227</v>
      </c>
      <c r="N182" s="58">
        <f ca="1">'calcGREEN(1)'!AB194</f>
        <v>404.36551284790039</v>
      </c>
      <c r="O182" s="58">
        <f ca="1">'calcBLUE(2)'!AB194</f>
        <v>504.43397194998607</v>
      </c>
      <c r="P182" s="59">
        <f t="shared" ca="1" si="42"/>
        <v>4.9213070434144982E-2</v>
      </c>
      <c r="Q182" s="162">
        <f t="shared" ca="1" si="43"/>
        <v>0.27708185117760042</v>
      </c>
      <c r="R182" s="163">
        <f t="shared" ca="1" si="44"/>
        <v>0.32165859783760326</v>
      </c>
      <c r="S182" s="166">
        <f t="shared" ca="1" si="48"/>
        <v>3.6219077371352508E-4</v>
      </c>
      <c r="T182" s="58">
        <f ca="1">'calcRED(0)'!AF194</f>
        <v>364.79290135701496</v>
      </c>
      <c r="U182" s="58" t="str">
        <f ca="1">'calcGREEN(1)'!AF194</f>
        <v/>
      </c>
      <c r="V182" s="58" t="str">
        <f ca="1">'calcBLUE(2)'!AF194</f>
        <v/>
      </c>
      <c r="W182" s="59"/>
      <c r="X182" s="166"/>
      <c r="Y182" s="166"/>
      <c r="Z182" s="58"/>
      <c r="AA182" s="58"/>
      <c r="AB182" s="58"/>
      <c r="AC182" s="58"/>
      <c r="AD182" s="58"/>
      <c r="AE182" s="58"/>
      <c r="AF182" s="58"/>
      <c r="AG182" s="58"/>
    </row>
    <row r="183" spans="10:33">
      <c r="J183" s="58">
        <f ca="1">AVERAGE('calcRED(0)'!AA195,'calcGREEN(1)'!AA195,'calcBLUE(2)'!AA195)</f>
        <v>426.46992102958052</v>
      </c>
      <c r="K183" s="58"/>
      <c r="L183" s="58"/>
      <c r="M183" s="58">
        <f ca="1">'calcRED(0)'!AB195</f>
        <v>351.81344095865887</v>
      </c>
      <c r="N183" s="58">
        <f ca="1">'calcGREEN(1)'!AB195</f>
        <v>408.45810953776044</v>
      </c>
      <c r="O183" s="58">
        <f ca="1">'calcBLUE(2)'!AB195</f>
        <v>509.65119607107982</v>
      </c>
      <c r="P183" s="59">
        <f t="shared" ca="1" si="42"/>
        <v>4.9722067909373641E-2</v>
      </c>
      <c r="Q183" s="162">
        <f t="shared" ca="1" si="43"/>
        <v>0.2770353093600243</v>
      </c>
      <c r="R183" s="163">
        <f t="shared" ca="1" si="44"/>
        <v>0.32164012389083541</v>
      </c>
      <c r="S183" s="166">
        <f t="shared" ca="1" si="48"/>
        <v>4.1225008719378249E-4</v>
      </c>
      <c r="T183" s="58">
        <f ca="1">'calcRED(0)'!AF195</f>
        <v>366.34479014078778</v>
      </c>
      <c r="U183" s="58" t="str">
        <f ca="1">'calcGREEN(1)'!AF195</f>
        <v/>
      </c>
      <c r="V183" s="58" t="str">
        <f ca="1">'calcBLUE(2)'!AF195</f>
        <v/>
      </c>
      <c r="W183" s="59"/>
      <c r="X183" s="166"/>
      <c r="Y183" s="166"/>
      <c r="Z183" s="58"/>
      <c r="AA183" s="58"/>
      <c r="AB183" s="58"/>
      <c r="AC183" s="58"/>
      <c r="AD183" s="58"/>
      <c r="AE183" s="58"/>
      <c r="AF183" s="58"/>
      <c r="AG183" s="58"/>
    </row>
    <row r="184" spans="10:33">
      <c r="J184" s="58">
        <f ca="1">AVERAGE('calcRED(0)'!AA196,'calcGREEN(1)'!AA196,'calcBLUE(2)'!AA196)</f>
        <v>430.78647650609946</v>
      </c>
      <c r="K184" s="58"/>
      <c r="L184" s="58"/>
      <c r="M184" s="58">
        <f ca="1">'calcRED(0)'!AB196</f>
        <v>355.28693389892578</v>
      </c>
      <c r="N184" s="58">
        <f ca="1">'calcGREEN(1)'!AB196</f>
        <v>412.51160685221356</v>
      </c>
      <c r="O184" s="58">
        <f ca="1">'calcBLUE(2)'!AB196</f>
        <v>514.8349009922573</v>
      </c>
      <c r="P184" s="59">
        <f t="shared" ca="1" si="42"/>
        <v>5.022779521875681E-2</v>
      </c>
      <c r="Q184" s="162">
        <f t="shared" ca="1" si="43"/>
        <v>0.2769980279135778</v>
      </c>
      <c r="R184" s="163">
        <f t="shared" ca="1" si="44"/>
        <v>0.32161301384089475</v>
      </c>
      <c r="S184" s="166">
        <f t="shared" ca="1" si="48"/>
        <v>4.5679995199379448E-4</v>
      </c>
      <c r="T184" s="58"/>
      <c r="U184" s="58"/>
      <c r="V184" s="58"/>
      <c r="W184" s="59"/>
      <c r="X184" s="166"/>
      <c r="Y184" s="166"/>
      <c r="Z184" s="58"/>
      <c r="AA184" s="58"/>
      <c r="AB184" s="58"/>
      <c r="AC184" s="58"/>
      <c r="AD184" s="58"/>
      <c r="AE184" s="58"/>
      <c r="AF184" s="58"/>
      <c r="AG184" s="58"/>
    </row>
    <row r="185" spans="10:33">
      <c r="J185" s="58">
        <f ca="1">AVERAGE('calcRED(0)'!AA197,'calcGREEN(1)'!AA197,'calcBLUE(2)'!AA197)</f>
        <v>434.93761246672301</v>
      </c>
      <c r="K185" s="58"/>
      <c r="L185" s="58"/>
      <c r="M185" s="58">
        <f ca="1">'calcRED(0)'!AB197</f>
        <v>358.75390879313153</v>
      </c>
      <c r="N185" s="58">
        <f ca="1">'calcGREEN(1)'!AB197</f>
        <v>416.57161585489911</v>
      </c>
      <c r="O185" s="58">
        <f ca="1">'calcBLUE(2)'!AB197</f>
        <v>520.00744192940851</v>
      </c>
      <c r="P185" s="59">
        <f t="shared" ca="1" si="42"/>
        <v>5.0732433358966683E-2</v>
      </c>
      <c r="Q185" s="162">
        <f t="shared" ca="1" si="43"/>
        <v>0.27695883456208176</v>
      </c>
      <c r="R185" s="163">
        <f t="shared" ca="1" si="44"/>
        <v>0.32159423607937271</v>
      </c>
      <c r="S185" s="166">
        <f t="shared" ca="1" si="48"/>
        <v>5.0017681301750582E-4</v>
      </c>
      <c r="T185" s="58"/>
      <c r="U185" s="58"/>
      <c r="V185" s="58"/>
      <c r="W185" s="59"/>
      <c r="X185" s="166"/>
      <c r="Y185" s="166"/>
      <c r="Z185" s="58"/>
      <c r="AA185" s="58"/>
      <c r="AB185" s="58"/>
      <c r="AC185" s="58"/>
      <c r="AD185" s="58"/>
      <c r="AE185" s="58"/>
      <c r="AF185" s="58"/>
      <c r="AG185" s="58"/>
    </row>
    <row r="186" spans="10:33">
      <c r="J186" s="58">
        <f ca="1">AVERAGE('calcRED(0)'!AA198,'calcGREEN(1)'!AA198,'calcBLUE(2)'!AA198)</f>
        <v>439.13512330851808</v>
      </c>
      <c r="K186" s="58"/>
      <c r="L186" s="58"/>
      <c r="M186" s="58">
        <f ca="1">'calcRED(0)'!AB198</f>
        <v>362.19482040405273</v>
      </c>
      <c r="N186" s="58">
        <f ca="1">'calcGREEN(1)'!AB198</f>
        <v>420.57949193318683</v>
      </c>
      <c r="O186" s="58">
        <f ca="1">'calcBLUE(2)'!AB198</f>
        <v>525.15204838344027</v>
      </c>
      <c r="P186" s="59">
        <f t="shared" ca="1" si="42"/>
        <v>5.1234346183750272E-2</v>
      </c>
      <c r="Q186" s="162">
        <f t="shared" ca="1" si="43"/>
        <v>0.27692294557354125</v>
      </c>
      <c r="R186" s="163">
        <f t="shared" ca="1" si="44"/>
        <v>0.32156205774570024</v>
      </c>
      <c r="S186" s="166">
        <f t="shared" ca="1" si="48"/>
        <v>5.4581120005738396E-4</v>
      </c>
      <c r="T186" s="58"/>
      <c r="U186" s="58"/>
      <c r="V186" s="58"/>
      <c r="W186" s="59"/>
      <c r="X186" s="166"/>
      <c r="Y186" s="166"/>
      <c r="Z186" s="58"/>
      <c r="AA186" s="58"/>
      <c r="AB186" s="58"/>
      <c r="AC186" s="58"/>
      <c r="AD186" s="58"/>
      <c r="AE186" s="58"/>
      <c r="AF186" s="58"/>
      <c r="AG186" s="58"/>
    </row>
    <row r="187" spans="10:33">
      <c r="J187" s="58">
        <f ca="1">AVERAGE('calcRED(0)'!AA199,'calcGREEN(1)'!AA199,'calcBLUE(2)'!AA199)</f>
        <v>443.32391285040347</v>
      </c>
      <c r="K187" s="58"/>
      <c r="L187" s="58"/>
      <c r="M187" s="58">
        <f ca="1">'calcRED(0)'!AB199</f>
        <v>365.60966237386066</v>
      </c>
      <c r="N187" s="58">
        <f ca="1">'calcGREEN(1)'!AB199</f>
        <v>424.59389114379883</v>
      </c>
      <c r="O187" s="58">
        <f ca="1">'calcBLUE(2)'!AB199</f>
        <v>530.25196402413508</v>
      </c>
      <c r="P187" s="59">
        <f t="shared" ca="1" si="42"/>
        <v>5.1731898929183909E-2</v>
      </c>
      <c r="Q187" s="162">
        <f t="shared" ca="1" si="43"/>
        <v>0.276881468187957</v>
      </c>
      <c r="R187" s="163">
        <f t="shared" ca="1" si="44"/>
        <v>0.32155107499133134</v>
      </c>
      <c r="S187" s="166">
        <f t="shared" ca="1" si="48"/>
        <v>5.8821768503321324E-4</v>
      </c>
      <c r="T187" s="58"/>
      <c r="U187" s="58"/>
      <c r="V187" s="58"/>
      <c r="W187" s="59"/>
      <c r="X187" s="166"/>
      <c r="Y187" s="166"/>
      <c r="Z187" s="58"/>
      <c r="AA187" s="58"/>
      <c r="AB187" s="58"/>
      <c r="AC187" s="58"/>
      <c r="AD187" s="58"/>
      <c r="AE187" s="58"/>
      <c r="AF187" s="58"/>
      <c r="AG187" s="58"/>
    </row>
    <row r="188" spans="10:33">
      <c r="J188" s="58">
        <f ca="1">AVERAGE('calcRED(0)'!AA200,'calcGREEN(1)'!AA200,'calcBLUE(2)'!AA200)</f>
        <v>447.49096726941843</v>
      </c>
      <c r="K188" s="58"/>
      <c r="L188" s="58"/>
      <c r="M188" s="58">
        <f ca="1">'calcRED(0)'!AB200</f>
        <v>369.01147079467773</v>
      </c>
      <c r="N188" s="58">
        <f ca="1">'calcGREEN(1)'!AB200</f>
        <v>428.56266530354816</v>
      </c>
      <c r="O188" s="58">
        <f ca="1">'calcBLUE(2)'!AB200</f>
        <v>535.34071786063055</v>
      </c>
      <c r="P188" s="59">
        <f t="shared" ca="1" si="42"/>
        <v>5.2228362718110301E-2</v>
      </c>
      <c r="Q188" s="162">
        <f t="shared" ca="1" si="43"/>
        <v>0.27684549369277878</v>
      </c>
      <c r="R188" s="163">
        <f t="shared" ca="1" si="44"/>
        <v>0.32152291200798394</v>
      </c>
      <c r="S188" s="166">
        <f t="shared" ca="1" si="48"/>
        <v>6.3249853705419734E-4</v>
      </c>
      <c r="T188" s="58"/>
      <c r="U188" s="58"/>
      <c r="V188" s="58"/>
      <c r="W188" s="59"/>
      <c r="X188" s="166"/>
      <c r="Y188" s="166"/>
      <c r="Z188" s="58"/>
      <c r="AA188" s="58"/>
      <c r="AB188" s="58"/>
      <c r="AC188" s="58"/>
      <c r="AD188" s="58"/>
      <c r="AE188" s="58"/>
      <c r="AF188" s="58"/>
      <c r="AG188" s="58"/>
    </row>
    <row r="189" spans="10:33">
      <c r="J189" s="58">
        <f ca="1">AVERAGE('calcRED(0)'!AA201,'calcGREEN(1)'!AA201,'calcBLUE(2)'!AA201)</f>
        <v>451.63155781908193</v>
      </c>
      <c r="K189" s="58"/>
      <c r="L189" s="58"/>
      <c r="M189" s="58">
        <f ca="1">'calcRED(0)'!AB201</f>
        <v>372.40675989786786</v>
      </c>
      <c r="N189" s="58">
        <f ca="1">'calcGREEN(1)'!AB201</f>
        <v>432.54447301228839</v>
      </c>
      <c r="O189" s="58">
        <f ca="1">'calcBLUE(2)'!AB201</f>
        <v>540.42387717110773</v>
      </c>
      <c r="P189" s="59">
        <f t="shared" ca="1" si="42"/>
        <v>5.272428069962027E-2</v>
      </c>
      <c r="Q189" s="162">
        <f t="shared" ca="1" si="43"/>
        <v>0.27680515055416299</v>
      </c>
      <c r="R189" s="163">
        <f t="shared" ca="1" si="44"/>
        <v>0.32150473854549133</v>
      </c>
      <c r="S189" s="166">
        <f t="shared" ca="1" si="48"/>
        <v>6.7674603099034298E-4</v>
      </c>
      <c r="T189" s="58"/>
      <c r="U189" s="58"/>
      <c r="V189" s="58"/>
      <c r="W189" s="59"/>
      <c r="X189" s="166"/>
      <c r="Y189" s="166"/>
      <c r="Z189" s="58"/>
      <c r="AA189" s="58"/>
      <c r="AB189" s="58"/>
      <c r="AC189" s="58"/>
      <c r="AD189" s="58"/>
      <c r="AE189" s="58"/>
      <c r="AF189" s="58"/>
      <c r="AG189" s="58"/>
    </row>
    <row r="190" spans="10:33">
      <c r="J190" s="58">
        <f ca="1">AVERAGE('calcRED(0)'!AA202,'calcGREEN(1)'!AA202,'calcBLUE(2)'!AA202)</f>
        <v>455.70554666266543</v>
      </c>
      <c r="K190" s="58"/>
      <c r="L190" s="58"/>
      <c r="M190" s="58">
        <f ca="1">'calcRED(0)'!AB202</f>
        <v>375.76946894327801</v>
      </c>
      <c r="N190" s="58">
        <f ca="1">'calcGREEN(1)'!AB202</f>
        <v>436.46111424763996</v>
      </c>
      <c r="O190" s="58">
        <f ca="1">'calcBLUE(2)'!AB202</f>
        <v>545.45676313127785</v>
      </c>
      <c r="P190" s="59">
        <f t="shared" ca="1" si="42"/>
        <v>5.3215293964027105E-2</v>
      </c>
      <c r="Q190" s="162">
        <f t="shared" ca="1" si="43"/>
        <v>0.27677172506703418</v>
      </c>
      <c r="R190" s="163">
        <f t="shared" ca="1" si="44"/>
        <v>0.32147395011816099</v>
      </c>
      <c r="S190" s="166">
        <f t="shared" ca="1" si="48"/>
        <v>7.200261490507763E-4</v>
      </c>
      <c r="T190" s="58"/>
      <c r="U190" s="58"/>
      <c r="V190" s="58"/>
      <c r="W190" s="59"/>
      <c r="X190" s="166"/>
      <c r="Y190" s="166"/>
      <c r="Z190" s="58"/>
      <c r="AA190" s="58"/>
      <c r="AB190" s="58"/>
      <c r="AC190" s="58"/>
      <c r="AD190" s="58"/>
      <c r="AE190" s="58"/>
      <c r="AF190" s="58"/>
      <c r="AG190" s="58"/>
    </row>
    <row r="191" spans="10:33">
      <c r="J191" s="58">
        <f ca="1">AVERAGE('calcRED(0)'!AA203,'calcGREEN(1)'!AA203,'calcBLUE(2)'!AA203)</f>
        <v>459.80021017312924</v>
      </c>
      <c r="K191" s="58"/>
      <c r="L191" s="58"/>
      <c r="M191" s="58">
        <f ca="1">'calcRED(0)'!AB203</f>
        <v>379.11262003580731</v>
      </c>
      <c r="N191" s="58">
        <f ca="1">'calcGREEN(1)'!AB203</f>
        <v>440.37775421142578</v>
      </c>
      <c r="O191" s="58">
        <f ca="1">'calcBLUE(2)'!AB203</f>
        <v>550.46172332763672</v>
      </c>
      <c r="P191" s="59">
        <f t="shared" ca="1" si="42"/>
        <v>5.3703582763671875E-2</v>
      </c>
      <c r="Q191" s="162">
        <f t="shared" ca="1" si="43"/>
        <v>0.27673421625976835</v>
      </c>
      <c r="R191" s="163">
        <f t="shared" ca="1" si="44"/>
        <v>0.32145485596977852</v>
      </c>
      <c r="S191" s="166">
        <f t="shared" ca="1" si="48"/>
        <v>7.6210123609876321E-4</v>
      </c>
      <c r="T191" s="58"/>
      <c r="U191" s="58"/>
      <c r="V191" s="58"/>
      <c r="W191" s="59"/>
      <c r="X191" s="166"/>
      <c r="Y191" s="166"/>
      <c r="Z191" s="58"/>
      <c r="AA191" s="58"/>
      <c r="AB191" s="58"/>
      <c r="AC191" s="58"/>
      <c r="AD191" s="58"/>
      <c r="AE191" s="58"/>
      <c r="AF191" s="58"/>
      <c r="AG191" s="58"/>
    </row>
    <row r="192" spans="10:33">
      <c r="J192" s="58">
        <f ca="1">AVERAGE('calcRED(0)'!AA204,'calcGREEN(1)'!AA204,'calcBLUE(2)'!AA204)</f>
        <v>463.86315295222744</v>
      </c>
      <c r="K192" s="58"/>
      <c r="L192" s="58"/>
      <c r="M192" s="58">
        <f ca="1">'calcRED(0)'!AB204</f>
        <v>382.42319869995117</v>
      </c>
      <c r="N192" s="58">
        <f ca="1">'calcGREEN(1)'!AB204</f>
        <v>444.2683270772298</v>
      </c>
      <c r="O192" s="58">
        <f ca="1">'calcBLUE(2)'!AB204</f>
        <v>555.42757960728238</v>
      </c>
      <c r="P192" s="59">
        <f t="shared" ca="1" si="42"/>
        <v>5.4188056547051937E-2</v>
      </c>
      <c r="Q192" s="162">
        <f t="shared" ca="1" si="43"/>
        <v>0.27669337411667771</v>
      </c>
      <c r="R192" s="163">
        <f t="shared" ca="1" si="44"/>
        <v>0.32143997239199434</v>
      </c>
      <c r="S192" s="166">
        <f t="shared" ca="1" si="48"/>
        <v>8.0538032717499691E-4</v>
      </c>
      <c r="T192" s="58"/>
      <c r="U192" s="58"/>
      <c r="V192" s="58"/>
      <c r="W192" s="59"/>
      <c r="X192" s="166"/>
      <c r="Y192" s="166"/>
      <c r="Z192" s="58"/>
      <c r="AA192" s="58"/>
      <c r="AB192" s="58"/>
      <c r="AC192" s="58"/>
      <c r="AD192" s="58"/>
      <c r="AE192" s="58"/>
      <c r="AF192" s="58"/>
      <c r="AG192" s="58"/>
    </row>
    <row r="193" spans="10:33">
      <c r="J193" s="58">
        <f ca="1">AVERAGE('calcRED(0)'!AA205,'calcGREEN(1)'!AA205,'calcBLUE(2)'!AA205)</f>
        <v>467.90403423305594</v>
      </c>
      <c r="K193" s="58"/>
      <c r="L193" s="58"/>
      <c r="M193" s="58">
        <f ca="1">'calcRED(0)'!AB205</f>
        <v>385.75331751505536</v>
      </c>
      <c r="N193" s="58">
        <f ca="1">'calcGREEN(1)'!AB205</f>
        <v>448.14587020874023</v>
      </c>
      <c r="O193" s="58">
        <f ca="1">'calcBLUE(2)'!AB205</f>
        <v>560.39902387346535</v>
      </c>
      <c r="P193" s="59">
        <f t="shared" ca="1" si="42"/>
        <v>5.4673075499850281E-2</v>
      </c>
      <c r="Q193" s="162">
        <f t="shared" ca="1" si="43"/>
        <v>0.27666485856935108</v>
      </c>
      <c r="R193" s="163">
        <f t="shared" ca="1" si="44"/>
        <v>0.32141321453418453</v>
      </c>
      <c r="S193" s="166">
        <f t="shared" ca="1" si="48"/>
        <v>8.4266968366429292E-4</v>
      </c>
      <c r="T193" s="58"/>
      <c r="U193" s="58"/>
      <c r="V193" s="58"/>
      <c r="W193" s="59"/>
      <c r="X193" s="166"/>
      <c r="Y193" s="166"/>
      <c r="Z193" s="58"/>
      <c r="AA193" s="58"/>
      <c r="AB193" s="58"/>
      <c r="AC193" s="58"/>
      <c r="AD193" s="58"/>
      <c r="AE193" s="58"/>
      <c r="AF193" s="58"/>
      <c r="AG193" s="58"/>
    </row>
    <row r="194" spans="10:33">
      <c r="J194" s="58">
        <f ca="1">AVERAGE('calcRED(0)'!AA206,'calcGREEN(1)'!AA206,'calcBLUE(2)'!AA206)</f>
        <v>471.91607618086613</v>
      </c>
      <c r="K194" s="58"/>
      <c r="L194" s="58"/>
      <c r="M194" s="58">
        <f ca="1">'calcRED(0)'!AB206</f>
        <v>389.03782399495441</v>
      </c>
      <c r="N194" s="58">
        <f ca="1">'calcGREEN(1)'!AB206</f>
        <v>451.9777946472168</v>
      </c>
      <c r="O194" s="58">
        <f ca="1">'calcBLUE(2)'!AB206</f>
        <v>565.31460789271762</v>
      </c>
      <c r="P194" s="59">
        <f t="shared" ca="1" si="42"/>
        <v>5.5152644672460255E-2</v>
      </c>
      <c r="Q194" s="162">
        <f t="shared" ca="1" si="43"/>
        <v>0.27663333735883616</v>
      </c>
      <c r="R194" s="163">
        <f t="shared" ca="1" si="44"/>
        <v>0.32138809656453327</v>
      </c>
      <c r="S194" s="166">
        <f t="shared" ca="1" si="48"/>
        <v>8.820640156146219E-4</v>
      </c>
      <c r="T194" s="58"/>
      <c r="U194" s="58"/>
      <c r="V194" s="58"/>
      <c r="W194" s="59"/>
      <c r="X194" s="166"/>
      <c r="Y194" s="166"/>
      <c r="Z194" s="58"/>
      <c r="AA194" s="58"/>
      <c r="AB194" s="58"/>
      <c r="AC194" s="58"/>
      <c r="AD194" s="58"/>
      <c r="AE194" s="58"/>
      <c r="AF194" s="58"/>
      <c r="AG194" s="58"/>
    </row>
    <row r="195" spans="10:33">
      <c r="J195" s="58">
        <f ca="1">AVERAGE('calcRED(0)'!AA207,'calcGREEN(1)'!AA207,'calcBLUE(2)'!AA207)</f>
        <v>475.90656150885599</v>
      </c>
      <c r="K195" s="58"/>
      <c r="L195" s="58"/>
      <c r="M195" s="58">
        <f ca="1">'calcRED(0)'!AB207</f>
        <v>392.29625829060871</v>
      </c>
      <c r="N195" s="58">
        <f ca="1">'calcGREEN(1)'!AB207</f>
        <v>455.822748819987</v>
      </c>
      <c r="O195" s="58">
        <f ca="1">'calcBLUE(2)'!AB207</f>
        <v>570.24136461530418</v>
      </c>
      <c r="P195" s="59">
        <f t="shared" ca="1" si="42"/>
        <v>5.5633303864907724E-2</v>
      </c>
      <c r="Q195" s="162">
        <f t="shared" ca="1" si="43"/>
        <v>0.27658433365087032</v>
      </c>
      <c r="R195" s="163">
        <f t="shared" ca="1" si="44"/>
        <v>0.32137301486034142</v>
      </c>
      <c r="S195" s="166">
        <f t="shared" ca="1" si="48"/>
        <v>9.3266849410270482E-4</v>
      </c>
      <c r="T195" s="58"/>
      <c r="U195" s="58"/>
      <c r="V195" s="58"/>
      <c r="W195" s="59"/>
      <c r="X195" s="166"/>
      <c r="Y195" s="166"/>
      <c r="Z195" s="58"/>
      <c r="AA195" s="58"/>
      <c r="AB195" s="58"/>
      <c r="AC195" s="58"/>
      <c r="AD195" s="58"/>
      <c r="AE195" s="58"/>
      <c r="AF195" s="58"/>
      <c r="AG195" s="58"/>
    </row>
    <row r="196" spans="10:33">
      <c r="J196" s="58">
        <f ca="1">AVERAGE('calcRED(0)'!AA208,'calcGREEN(1)'!AA208,'calcBLUE(2)'!AA208)</f>
        <v>479.92358041744779</v>
      </c>
      <c r="K196" s="58"/>
      <c r="L196" s="58"/>
      <c r="M196" s="58">
        <f ca="1">'calcRED(0)'!AB208</f>
        <v>395.56773122151691</v>
      </c>
      <c r="N196" s="58">
        <f ca="1">'calcGREEN(1)'!AB208</f>
        <v>459.63511784871417</v>
      </c>
      <c r="O196" s="58">
        <f ca="1">'calcBLUE(2)'!AB208</f>
        <v>575.12343706403465</v>
      </c>
      <c r="P196" s="59">
        <f t="shared" ca="1" si="42"/>
        <v>5.6109603616003381E-2</v>
      </c>
      <c r="Q196" s="162">
        <f t="shared" ca="1" si="43"/>
        <v>0.27655768830943844</v>
      </c>
      <c r="R196" s="163">
        <f t="shared" ca="1" si="44"/>
        <v>0.32134983626076485</v>
      </c>
      <c r="S196" s="166">
        <f t="shared" ca="1" si="48"/>
        <v>9.6683752579554134E-4</v>
      </c>
      <c r="T196" s="58"/>
      <c r="U196" s="58"/>
      <c r="V196" s="58"/>
      <c r="W196" s="59"/>
      <c r="X196" s="166"/>
      <c r="Y196" s="166"/>
      <c r="Z196" s="58"/>
      <c r="AA196" s="58"/>
      <c r="AB196" s="58"/>
      <c r="AC196" s="58"/>
      <c r="AD196" s="58"/>
      <c r="AE196" s="58"/>
      <c r="AF196" s="58"/>
      <c r="AG196" s="58"/>
    </row>
    <row r="197" spans="10:33">
      <c r="J197" s="58">
        <f ca="1">AVERAGE('calcRED(0)'!AA209,'calcGREEN(1)'!AA209,'calcBLUE(2)'!AA209)</f>
        <v>483.83207897765448</v>
      </c>
      <c r="K197" s="58"/>
      <c r="L197" s="58"/>
      <c r="M197" s="58">
        <f ca="1">'calcRED(0)'!AB209</f>
        <v>398.80661646525067</v>
      </c>
      <c r="N197" s="58">
        <f ca="1">'calcGREEN(1)'!AB209</f>
        <v>463.43445841471356</v>
      </c>
      <c r="O197" s="58">
        <f ca="1">'calcBLUE(2)'!AB209</f>
        <v>579.98315974644254</v>
      </c>
      <c r="P197" s="59">
        <f t="shared" ca="1" si="42"/>
        <v>5.6583722902091953E-2</v>
      </c>
      <c r="Q197" s="162">
        <f t="shared" ca="1" si="43"/>
        <v>0.27652192141158782</v>
      </c>
      <c r="R197" s="163">
        <f t="shared" ca="1" si="44"/>
        <v>0.32133315145322144</v>
      </c>
      <c r="S197" s="166">
        <f t="shared" ca="1" si="48"/>
        <v>1.0062891965118574E-3</v>
      </c>
      <c r="T197" s="58"/>
      <c r="U197" s="58"/>
      <c r="V197" s="58"/>
      <c r="W197" s="59"/>
      <c r="X197" s="166"/>
      <c r="Y197" s="166"/>
      <c r="Z197" s="58"/>
      <c r="AA197" s="58"/>
      <c r="AB197" s="58"/>
      <c r="AC197" s="58"/>
      <c r="AD197" s="58"/>
      <c r="AE197" s="58"/>
      <c r="AF197" s="58"/>
      <c r="AG197" s="58"/>
    </row>
    <row r="198" spans="10:33">
      <c r="J198" s="58">
        <f ca="1">AVERAGE('calcRED(0)'!AA210,'calcGREEN(1)'!AA210,'calcBLUE(2)'!AA210)</f>
        <v>487.74389832833185</v>
      </c>
      <c r="K198" s="58"/>
      <c r="L198" s="58"/>
      <c r="M198" s="58">
        <f ca="1">'calcRED(0)'!AB210</f>
        <v>402.03898874918622</v>
      </c>
      <c r="N198" s="58">
        <f ca="1">'calcGREEN(1)'!AB210</f>
        <v>467.20772679646808</v>
      </c>
      <c r="O198" s="58">
        <f ca="1">'calcBLUE(2)'!AB210</f>
        <v>584.82054029192238</v>
      </c>
      <c r="P198" s="59">
        <f t="shared" ca="1" si="42"/>
        <v>5.7055662467504625E-2</v>
      </c>
      <c r="Q198" s="162">
        <f t="shared" ca="1" si="43"/>
        <v>0.27649270495235956</v>
      </c>
      <c r="R198" s="163">
        <f t="shared" ca="1" si="44"/>
        <v>0.3213109468773131</v>
      </c>
      <c r="S198" s="166">
        <f t="shared" ca="1" si="48"/>
        <v>1.0423752405277745E-3</v>
      </c>
      <c r="T198" s="58"/>
      <c r="U198" s="58"/>
      <c r="V198" s="58"/>
      <c r="W198" s="59"/>
      <c r="X198" s="166"/>
      <c r="Y198" s="166"/>
      <c r="Z198" s="58"/>
      <c r="AA198" s="58"/>
      <c r="AB198" s="58"/>
      <c r="AC198" s="58"/>
      <c r="AD198" s="58"/>
      <c r="AE198" s="58"/>
      <c r="AF198" s="58"/>
      <c r="AG198" s="58"/>
    </row>
    <row r="199" spans="10:33">
      <c r="J199" s="58">
        <f ca="1">AVERAGE('calcRED(0)'!AA211,'calcGREEN(1)'!AA211,'calcBLUE(2)'!AA211)</f>
        <v>491.64578382583608</v>
      </c>
      <c r="K199" s="58"/>
      <c r="L199" s="58"/>
      <c r="M199" s="58">
        <f ca="1">'calcRED(0)'!AB211</f>
        <v>405.21922047932941</v>
      </c>
      <c r="N199" s="58">
        <f ca="1">'calcGREEN(1)'!AB211</f>
        <v>470.89627710978192</v>
      </c>
      <c r="O199" s="58">
        <f ca="1">'calcBLUE(2)'!AB211</f>
        <v>589.59647914341519</v>
      </c>
      <c r="P199" s="59">
        <f t="shared" ca="1" si="42"/>
        <v>5.75216077213088E-2</v>
      </c>
      <c r="Q199" s="162">
        <f t="shared" ca="1" si="43"/>
        <v>0.27646579062734689</v>
      </c>
      <c r="R199" s="163">
        <f t="shared" ca="1" si="44"/>
        <v>0.32127476924868875</v>
      </c>
      <c r="S199" s="166">
        <f t="shared" ca="1" si="48"/>
        <v>1.0829495467323336E-3</v>
      </c>
      <c r="T199" s="58"/>
      <c r="U199" s="58"/>
      <c r="V199" s="58"/>
      <c r="W199" s="59"/>
      <c r="X199" s="166"/>
      <c r="Y199" s="166"/>
      <c r="Z199" s="58"/>
      <c r="AA199" s="58"/>
      <c r="AB199" s="58"/>
      <c r="AC199" s="58"/>
      <c r="AD199" s="58"/>
      <c r="AE199" s="58"/>
      <c r="AF199" s="58"/>
      <c r="AG199" s="58"/>
    </row>
    <row r="200" spans="10:33">
      <c r="J200" s="58">
        <f ca="1">AVERAGE('calcRED(0)'!AA212,'calcGREEN(1)'!AA212,'calcBLUE(2)'!AA212)</f>
        <v>495.50112861389147</v>
      </c>
      <c r="K200" s="58"/>
      <c r="L200" s="58"/>
      <c r="M200" s="58">
        <f ca="1">'calcRED(0)'!AB212</f>
        <v>408.38642120361328</v>
      </c>
      <c r="N200" s="58">
        <f ca="1">'calcGREEN(1)'!AB212</f>
        <v>474.61741002400714</v>
      </c>
      <c r="O200" s="58">
        <f ca="1">'calcBLUE(2)'!AB212</f>
        <v>594.37241908482144</v>
      </c>
      <c r="P200" s="59">
        <f t="shared" ca="1" si="42"/>
        <v>5.7987553081445993E-2</v>
      </c>
      <c r="Q200" s="162">
        <f t="shared" ca="1" si="43"/>
        <v>0.2764268216151749</v>
      </c>
      <c r="R200" s="163">
        <f t="shared" ca="1" si="44"/>
        <v>0.32125696478715771</v>
      </c>
      <c r="S200" s="166">
        <f t="shared" ca="1" si="48"/>
        <v>1.1257181772080373E-3</v>
      </c>
      <c r="T200" s="58"/>
      <c r="U200" s="58"/>
      <c r="V200" s="58"/>
      <c r="W200" s="59"/>
      <c r="X200" s="166"/>
      <c r="Y200" s="166"/>
      <c r="Z200" s="58"/>
      <c r="AA200" s="58"/>
      <c r="AB200" s="58"/>
      <c r="AC200" s="58"/>
      <c r="AD200" s="58"/>
      <c r="AE200" s="58"/>
      <c r="AF200" s="58"/>
      <c r="AG200" s="58"/>
    </row>
    <row r="201" spans="10:33">
      <c r="J201" s="58">
        <f ca="1">AVERAGE('calcRED(0)'!AA213,'calcGREEN(1)'!AA213,'calcBLUE(2)'!AA213)</f>
        <v>499.38245246123938</v>
      </c>
      <c r="K201" s="58"/>
      <c r="L201" s="58"/>
      <c r="M201" s="58">
        <f ca="1">'calcRED(0)'!AB213</f>
        <v>411.55362065633136</v>
      </c>
      <c r="N201" s="58">
        <f ca="1">'calcGREEN(1)'!AB213</f>
        <v>478.30596288045246</v>
      </c>
      <c r="O201" s="58">
        <f ca="1">'calcBLUE(2)'!AB213</f>
        <v>599.10924965994695</v>
      </c>
      <c r="P201" s="59">
        <f t="shared" ca="1" si="42"/>
        <v>5.8449682893653362E-2</v>
      </c>
      <c r="Q201" s="162">
        <f t="shared" ca="1" si="43"/>
        <v>0.27640176978906222</v>
      </c>
      <c r="R201" s="163">
        <f t="shared" ca="1" si="44"/>
        <v>0.32123302531024572</v>
      </c>
      <c r="S201" s="166">
        <f t="shared" ca="1" si="48"/>
        <v>1.1590956680481532E-3</v>
      </c>
      <c r="T201" s="58"/>
      <c r="U201" s="58"/>
      <c r="V201" s="58"/>
      <c r="W201" s="59"/>
      <c r="X201" s="166"/>
      <c r="Y201" s="166"/>
      <c r="Z201" s="58"/>
      <c r="AA201" s="58"/>
      <c r="AB201" s="58"/>
      <c r="AC201" s="58"/>
      <c r="AD201" s="58"/>
      <c r="AE201" s="58"/>
      <c r="AF201" s="58"/>
      <c r="AG201" s="58"/>
    </row>
    <row r="202" spans="10:33">
      <c r="J202" s="58">
        <f ca="1">AVERAGE('calcRED(0)'!AA214,'calcGREEN(1)'!AA214,'calcBLUE(2)'!AA214)</f>
        <v>503.15537003315723</v>
      </c>
      <c r="K202" s="58"/>
      <c r="L202" s="58"/>
      <c r="M202" s="58">
        <f ca="1">'calcRED(0)'!AB214</f>
        <v>414.7077916463216</v>
      </c>
      <c r="N202" s="58">
        <f ca="1">'calcGREEN(1)'!AB214</f>
        <v>482.00103251139325</v>
      </c>
      <c r="O202" s="58">
        <f ca="1">'calcBLUE(2)'!AB214</f>
        <v>603.81257411411832</v>
      </c>
      <c r="P202" s="59">
        <f t="shared" ca="1" si="42"/>
        <v>5.8908543816011544E-2</v>
      </c>
      <c r="Q202" s="162">
        <f t="shared" ca="1" si="43"/>
        <v>0.27637579319025041</v>
      </c>
      <c r="R202" s="163">
        <f t="shared" ca="1" si="44"/>
        <v>0.32122236515021979</v>
      </c>
      <c r="S202" s="166">
        <f t="shared" ca="1" si="48"/>
        <v>1.1870224839470814E-3</v>
      </c>
      <c r="T202" s="58"/>
      <c r="U202" s="58"/>
      <c r="V202" s="58"/>
      <c r="W202" s="59"/>
      <c r="X202" s="166"/>
      <c r="Y202" s="166"/>
      <c r="Z202" s="58"/>
      <c r="AA202" s="58"/>
      <c r="AB202" s="58"/>
      <c r="AC202" s="58"/>
      <c r="AD202" s="58"/>
      <c r="AE202" s="58"/>
      <c r="AF202" s="58"/>
      <c r="AG202" s="58"/>
    </row>
    <row r="203" spans="10:33">
      <c r="J203" s="58">
        <f ca="1">AVERAGE('calcRED(0)'!AA215,'calcGREEN(1)'!AA215,'calcBLUE(2)'!AA215)</f>
        <v>506.98184908241757</v>
      </c>
      <c r="K203" s="58"/>
      <c r="L203" s="58"/>
      <c r="M203" s="58">
        <f ca="1">'calcRED(0)'!AB215</f>
        <v>417.80982208251953</v>
      </c>
      <c r="N203" s="58">
        <f ca="1">'calcGREEN(1)'!AB215</f>
        <v>485.63093185424805</v>
      </c>
      <c r="O203" s="58">
        <f ca="1">'calcBLUE(2)'!AB215</f>
        <v>608.49355207170754</v>
      </c>
      <c r="P203" s="59">
        <f t="shared" ref="P203:P220" ca="1" si="49">MAX(M203:O203)/P$4</f>
        <v>5.9365224592361709E-2</v>
      </c>
      <c r="Q203" s="162">
        <f t="shared" ref="Q203:Q220" ca="1" si="50">M203/(SUM(M203:O203))</f>
        <v>0.27634125399637399</v>
      </c>
      <c r="R203" s="163">
        <f t="shared" ref="R203:R220" ca="1" si="51">N203/(SUM(M203:O203))</f>
        <v>0.32119843429991318</v>
      </c>
      <c r="S203" s="166">
        <f t="shared" ref="S203:S220" ca="1" si="52">((Q203-Q$4)^2+(R203-R$4)^2)^0.5</f>
        <v>1.2287803175219162E-3</v>
      </c>
      <c r="T203" s="58"/>
      <c r="U203" s="58"/>
      <c r="V203" s="58"/>
      <c r="W203" s="59"/>
      <c r="X203" s="166"/>
      <c r="Y203" s="166"/>
      <c r="Z203" s="58"/>
      <c r="AA203" s="58"/>
      <c r="AB203" s="58"/>
      <c r="AC203" s="58"/>
      <c r="AD203" s="58"/>
      <c r="AE203" s="58"/>
      <c r="AF203" s="58"/>
      <c r="AG203" s="58"/>
    </row>
    <row r="204" spans="10:33">
      <c r="J204" s="58">
        <f ca="1">AVERAGE('calcRED(0)'!AA216,'calcGREEN(1)'!AA216,'calcBLUE(2)'!AA216)</f>
        <v>510.75524618323925</v>
      </c>
      <c r="K204" s="58"/>
      <c r="L204" s="58"/>
      <c r="M204" s="58">
        <f ca="1">'calcRED(0)'!AB216</f>
        <v>420.8988202412923</v>
      </c>
      <c r="N204" s="58">
        <f ca="1">'calcGREEN(1)'!AB216</f>
        <v>489.25431187947589</v>
      </c>
      <c r="O204" s="58">
        <f ca="1">'calcBLUE(2)'!AB216</f>
        <v>613.15218135288785</v>
      </c>
      <c r="P204" s="59">
        <f t="shared" ca="1" si="49"/>
        <v>5.9819725010037836E-2</v>
      </c>
      <c r="Q204" s="162">
        <f t="shared" ca="1" si="50"/>
        <v>0.27630627722390028</v>
      </c>
      <c r="R204" s="163">
        <f t="shared" ca="1" si="51"/>
        <v>0.3211794165962758</v>
      </c>
      <c r="S204" s="166">
        <f t="shared" ca="1" si="52"/>
        <v>1.2685929095117574E-3</v>
      </c>
      <c r="T204" s="58"/>
      <c r="U204" s="58"/>
      <c r="V204" s="58"/>
      <c r="W204" s="59"/>
      <c r="X204" s="166"/>
      <c r="Y204" s="166"/>
      <c r="Z204" s="58"/>
      <c r="AA204" s="58"/>
      <c r="AB204" s="58"/>
      <c r="AC204" s="58"/>
      <c r="AD204" s="58"/>
      <c r="AE204" s="58"/>
      <c r="AF204" s="58"/>
      <c r="AG204" s="58"/>
    </row>
    <row r="205" spans="10:33">
      <c r="J205" s="58">
        <f ca="1">AVERAGE('calcRED(0)'!AA217,'calcGREEN(1)'!AA217,'calcBLUE(2)'!AA217)</f>
        <v>514.50479992398334</v>
      </c>
      <c r="K205" s="58"/>
      <c r="L205" s="58"/>
      <c r="M205" s="58">
        <f ca="1">'calcRED(0)'!AB217</f>
        <v>423.98130162556964</v>
      </c>
      <c r="N205" s="58">
        <f ca="1">'calcGREEN(1)'!AB217</f>
        <v>492.87117767333984</v>
      </c>
      <c r="O205" s="58">
        <f ca="1">'calcBLUE(2)'!AB217</f>
        <v>617.79405866350442</v>
      </c>
      <c r="P205" s="59">
        <f t="shared" ca="1" si="49"/>
        <v>6.0272591089122383E-2</v>
      </c>
      <c r="Q205" s="162">
        <f t="shared" ca="1" si="50"/>
        <v>0.27627293395422481</v>
      </c>
      <c r="R205" s="163">
        <f t="shared" ca="1" si="51"/>
        <v>0.32116266871962351</v>
      </c>
      <c r="S205" s="166">
        <f t="shared" ca="1" si="52"/>
        <v>1.3058888336559655E-3</v>
      </c>
      <c r="T205" s="58"/>
      <c r="U205" s="58"/>
      <c r="V205" s="58"/>
      <c r="W205" s="59"/>
      <c r="X205" s="166"/>
      <c r="Y205" s="166"/>
      <c r="Z205" s="58"/>
      <c r="AA205" s="58"/>
      <c r="AB205" s="58"/>
      <c r="AC205" s="58"/>
      <c r="AD205" s="58"/>
      <c r="AE205" s="58"/>
      <c r="AF205" s="58"/>
      <c r="AG205" s="58"/>
    </row>
    <row r="206" spans="10:33">
      <c r="J206" s="58">
        <f ca="1">AVERAGE('calcRED(0)'!AA218,'calcGREEN(1)'!AA218,'calcBLUE(2)'!AA218)</f>
        <v>518.24774060202515</v>
      </c>
      <c r="K206" s="58"/>
      <c r="L206" s="58"/>
      <c r="M206" s="58">
        <f ca="1">'calcRED(0)'!AB218</f>
        <v>427.03119659423828</v>
      </c>
      <c r="N206" s="58">
        <f ca="1">'calcGREEN(1)'!AB218</f>
        <v>496.40331776936847</v>
      </c>
      <c r="O206" s="58">
        <f ca="1">'calcBLUE(2)'!AB218</f>
        <v>622.36332811628074</v>
      </c>
      <c r="P206" s="59">
        <f t="shared" ca="1" si="49"/>
        <v>6.0718373474759099E-2</v>
      </c>
      <c r="Q206" s="162">
        <f t="shared" ca="1" si="50"/>
        <v>0.2762529386825654</v>
      </c>
      <c r="R206" s="163">
        <f t="shared" ca="1" si="51"/>
        <v>0.32113081292247125</v>
      </c>
      <c r="S206" s="166">
        <f t="shared" ca="1" si="52"/>
        <v>1.3387512440466316E-3</v>
      </c>
      <c r="T206" s="58"/>
      <c r="U206" s="58"/>
      <c r="V206" s="58"/>
      <c r="W206" s="59"/>
      <c r="X206" s="166"/>
      <c r="Y206" s="166"/>
      <c r="Z206" s="58"/>
      <c r="AA206" s="58"/>
      <c r="AB206" s="58"/>
      <c r="AC206" s="58"/>
      <c r="AD206" s="58"/>
      <c r="AE206" s="58"/>
      <c r="AF206" s="58"/>
      <c r="AG206" s="58"/>
    </row>
    <row r="207" spans="10:33">
      <c r="J207" s="58">
        <f ca="1">AVERAGE('calcRED(0)'!AA219,'calcGREEN(1)'!AA219,'calcBLUE(2)'!AA219)</f>
        <v>521.9325135790466</v>
      </c>
      <c r="K207" s="58"/>
      <c r="L207" s="58"/>
      <c r="M207" s="58">
        <f ca="1">'calcRED(0)'!AB219</f>
        <v>430.05502827962238</v>
      </c>
      <c r="N207" s="58">
        <f ca="1">'calcGREEN(1)'!AB219</f>
        <v>499.9615364074707</v>
      </c>
      <c r="O207" s="58">
        <f ca="1">'calcBLUE(2)'!AB219</f>
        <v>626.86555698939731</v>
      </c>
      <c r="P207" s="59">
        <f t="shared" ca="1" si="49"/>
        <v>6.1157615316038763E-2</v>
      </c>
      <c r="Q207" s="162">
        <f t="shared" ca="1" si="50"/>
        <v>0.27622838125761773</v>
      </c>
      <c r="R207" s="163">
        <f t="shared" ca="1" si="51"/>
        <v>0.32112998758640721</v>
      </c>
      <c r="S207" s="166">
        <f t="shared" ca="1" si="52"/>
        <v>1.3606421524916842E-3</v>
      </c>
      <c r="T207" s="58"/>
      <c r="U207" s="58"/>
      <c r="V207" s="58"/>
      <c r="W207" s="59"/>
      <c r="X207" s="166"/>
      <c r="Y207" s="166"/>
      <c r="Z207" s="58"/>
      <c r="AA207" s="58"/>
      <c r="AB207" s="58"/>
      <c r="AC207" s="58"/>
      <c r="AD207" s="58"/>
      <c r="AE207" s="58"/>
      <c r="AF207" s="58"/>
      <c r="AG207" s="58"/>
    </row>
    <row r="208" spans="10:33">
      <c r="J208" s="58">
        <f ca="1">AVERAGE('calcRED(0)'!AA220,'calcGREEN(1)'!AA220,'calcBLUE(2)'!AA220)</f>
        <v>525.57684769348589</v>
      </c>
      <c r="K208" s="58"/>
      <c r="L208" s="58"/>
      <c r="M208" s="58">
        <f ca="1">'calcRED(0)'!AB220</f>
        <v>433.04627227783203</v>
      </c>
      <c r="N208" s="58">
        <f ca="1">'calcGREEN(1)'!AB220</f>
        <v>503.4545783996582</v>
      </c>
      <c r="O208" s="58">
        <f ca="1">'calcBLUE(2)'!AB220</f>
        <v>631.39571162632535</v>
      </c>
      <c r="P208" s="59">
        <f t="shared" ca="1" si="49"/>
        <v>6.159958162208052E-2</v>
      </c>
      <c r="Q208" s="162">
        <f t="shared" ca="1" si="50"/>
        <v>0.27619568961968261</v>
      </c>
      <c r="R208" s="163">
        <f t="shared" ca="1" si="51"/>
        <v>0.32110190844471181</v>
      </c>
      <c r="S208" s="166">
        <f t="shared" ca="1" si="52"/>
        <v>1.4028302829356518E-3</v>
      </c>
      <c r="T208" s="58"/>
      <c r="U208" s="58"/>
      <c r="V208" s="58"/>
      <c r="W208" s="59"/>
      <c r="X208" s="166"/>
      <c r="Y208" s="166"/>
      <c r="Z208" s="58"/>
      <c r="AA208" s="58"/>
      <c r="AB208" s="58"/>
      <c r="AC208" s="58"/>
      <c r="AD208" s="58"/>
      <c r="AE208" s="58"/>
      <c r="AF208" s="58"/>
      <c r="AG208" s="58"/>
    </row>
    <row r="209" spans="10:33">
      <c r="J209" s="58">
        <f ca="1">AVERAGE('calcRED(0)'!AA221,'calcGREEN(1)'!AA221,'calcBLUE(2)'!AA221)</f>
        <v>529.18529741369855</v>
      </c>
      <c r="K209" s="58"/>
      <c r="L209" s="58"/>
      <c r="M209" s="58">
        <f ca="1">'calcRED(0)'!AB221</f>
        <v>436.01144917805988</v>
      </c>
      <c r="N209" s="58">
        <f ca="1">'calcGREEN(1)'!AB221</f>
        <v>506.92807642618817</v>
      </c>
      <c r="O209" s="58">
        <f ca="1">'calcBLUE(2)'!AB221</f>
        <v>635.8644169398716</v>
      </c>
      <c r="P209" s="59">
        <f t="shared" ca="1" si="49"/>
        <v>6.2035552872182598E-2</v>
      </c>
      <c r="Q209" s="162">
        <f t="shared" ca="1" si="50"/>
        <v>0.27616567037162404</v>
      </c>
      <c r="R209" s="163">
        <f t="shared" ca="1" si="51"/>
        <v>0.32108361447927031</v>
      </c>
      <c r="S209" s="166">
        <f t="shared" ca="1" si="52"/>
        <v>1.437957114768022E-3</v>
      </c>
      <c r="T209" s="58"/>
      <c r="U209" s="58"/>
      <c r="V209" s="58"/>
      <c r="W209" s="59"/>
      <c r="X209" s="166"/>
      <c r="Y209" s="166"/>
      <c r="Z209" s="58"/>
      <c r="AA209" s="58"/>
      <c r="AB209" s="58"/>
      <c r="AC209" s="58"/>
      <c r="AD209" s="58"/>
      <c r="AE209" s="58"/>
      <c r="AF209" s="58"/>
      <c r="AG209" s="58"/>
    </row>
    <row r="210" spans="10:33">
      <c r="J210" s="58">
        <f ca="1">AVERAGE('calcRED(0)'!AA222,'calcGREEN(1)'!AA222,'calcBLUE(2)'!AA222)</f>
        <v>532.76589643317038</v>
      </c>
      <c r="K210" s="58"/>
      <c r="L210" s="58"/>
      <c r="M210" s="58">
        <f ca="1">'calcRED(0)'!AB222</f>
        <v>438.97011057535809</v>
      </c>
      <c r="N210" s="58">
        <f ca="1">'calcGREEN(1)'!AB222</f>
        <v>510.36898295084637</v>
      </c>
      <c r="O210" s="58">
        <f ca="1">'calcBLUE(2)'!AB222</f>
        <v>640.26611110142301</v>
      </c>
      <c r="P210" s="59">
        <f t="shared" ca="1" si="49"/>
        <v>6.2464986448919319E-2</v>
      </c>
      <c r="Q210" s="162">
        <f t="shared" ca="1" si="50"/>
        <v>0.2761503984117798</v>
      </c>
      <c r="R210" s="163">
        <f t="shared" ca="1" si="51"/>
        <v>0.32106650221392719</v>
      </c>
      <c r="S210" s="166">
        <f t="shared" ca="1" si="52"/>
        <v>1.4596457945717366E-3</v>
      </c>
      <c r="T210" s="58"/>
      <c r="U210" s="58"/>
      <c r="V210" s="58"/>
      <c r="W210" s="59"/>
      <c r="X210" s="166"/>
      <c r="Y210" s="166"/>
      <c r="Z210" s="58"/>
      <c r="AA210" s="58"/>
      <c r="AB210" s="58"/>
      <c r="AC210" s="58"/>
      <c r="AD210" s="58"/>
      <c r="AE210" s="58"/>
      <c r="AF210" s="58"/>
      <c r="AG210" s="58"/>
    </row>
    <row r="211" spans="10:33">
      <c r="J211" s="58">
        <f ca="1">AVERAGE('calcRED(0)'!AA223,'calcGREEN(1)'!AA223,'calcBLUE(2)'!AA223)</f>
        <v>536.37042119874286</v>
      </c>
      <c r="K211" s="58"/>
      <c r="L211" s="58"/>
      <c r="M211" s="58">
        <f ca="1">'calcRED(0)'!AB223</f>
        <v>441.88315582275391</v>
      </c>
      <c r="N211" s="58">
        <f ca="1">'calcGREEN(1)'!AB223</f>
        <v>513.7773106892904</v>
      </c>
      <c r="O211" s="58">
        <f ca="1">'calcBLUE(2)'!AB223</f>
        <v>644.66220092773437</v>
      </c>
      <c r="P211" s="59">
        <f t="shared" ca="1" si="49"/>
        <v>6.2893873261242378E-2</v>
      </c>
      <c r="Q211" s="162">
        <f t="shared" ca="1" si="50"/>
        <v>0.27612128779609518</v>
      </c>
      <c r="R211" s="163">
        <f t="shared" ca="1" si="51"/>
        <v>0.32104607473394059</v>
      </c>
      <c r="S211" s="166">
        <f t="shared" ca="1" si="52"/>
        <v>1.4950403856447342E-3</v>
      </c>
      <c r="T211" s="58"/>
      <c r="U211" s="58"/>
      <c r="V211" s="58"/>
      <c r="W211" s="59"/>
      <c r="X211" s="166"/>
      <c r="Y211" s="166"/>
      <c r="Z211" s="58"/>
      <c r="AA211" s="58"/>
      <c r="AB211" s="58"/>
      <c r="AC211" s="58"/>
      <c r="AD211" s="58"/>
      <c r="AE211" s="58"/>
      <c r="AF211" s="58"/>
      <c r="AG211" s="58"/>
    </row>
    <row r="212" spans="10:33">
      <c r="J212" s="58">
        <f ca="1">AVERAGE('calcRED(0)'!AA224,'calcGREEN(1)'!AA224,'calcBLUE(2)'!AA224)</f>
        <v>539.80319117448755</v>
      </c>
      <c r="K212" s="58"/>
      <c r="L212" s="58"/>
      <c r="M212" s="58">
        <f ca="1">'calcRED(0)'!AB224</f>
        <v>444.75057729085285</v>
      </c>
      <c r="N212" s="58">
        <f ca="1">'calcGREEN(1)'!AB224</f>
        <v>517.14001719156897</v>
      </c>
      <c r="O212" s="58">
        <f ca="1">'calcBLUE(2)'!AB224</f>
        <v>648.95775386265348</v>
      </c>
      <c r="P212" s="59">
        <f t="shared" ca="1" si="49"/>
        <v>6.3312951596356443E-2</v>
      </c>
      <c r="Q212" s="162">
        <f t="shared" ca="1" si="50"/>
        <v>0.27609711227489087</v>
      </c>
      <c r="R212" s="163">
        <f t="shared" ca="1" si="51"/>
        <v>0.32103581800413367</v>
      </c>
      <c r="S212" s="166">
        <f t="shared" ca="1" si="52"/>
        <v>1.5211326710283578E-3</v>
      </c>
      <c r="T212" s="58"/>
      <c r="U212" s="58"/>
      <c r="V212" s="58"/>
      <c r="W212" s="59"/>
      <c r="X212" s="166"/>
      <c r="Y212" s="166"/>
      <c r="Z212" s="58"/>
      <c r="AA212" s="58"/>
      <c r="AB212" s="58"/>
      <c r="AC212" s="58"/>
      <c r="AD212" s="58"/>
      <c r="AE212" s="58"/>
      <c r="AF212" s="58"/>
      <c r="AG212" s="58"/>
    </row>
    <row r="213" spans="10:33">
      <c r="J213" s="58">
        <f ca="1">AVERAGE('calcRED(0)'!AA225,'calcGREEN(1)'!AA225,'calcBLUE(2)'!AA225)</f>
        <v>543.29526852457263</v>
      </c>
      <c r="K213" s="58"/>
      <c r="L213" s="58"/>
      <c r="M213" s="58">
        <f ca="1">'calcRED(0)'!AB225</f>
        <v>447.61148579915363</v>
      </c>
      <c r="N213" s="58">
        <f ca="1">'calcGREEN(1)'!AB225</f>
        <v>520.4766515096029</v>
      </c>
      <c r="O213" s="58">
        <f ca="1">'calcBLUE(2)'!AB225</f>
        <v>653.23654610770086</v>
      </c>
      <c r="P213" s="59">
        <f t="shared" ca="1" si="49"/>
        <v>6.3730394742214716E-2</v>
      </c>
      <c r="Q213" s="162">
        <f t="shared" ca="1" si="50"/>
        <v>0.27607763600807345</v>
      </c>
      <c r="R213" s="163">
        <f t="shared" ca="1" si="51"/>
        <v>0.32101938423145071</v>
      </c>
      <c r="S213" s="166">
        <f t="shared" ca="1" si="52"/>
        <v>1.5461784318734782E-3</v>
      </c>
      <c r="T213" s="58"/>
      <c r="U213" s="58"/>
      <c r="V213" s="58"/>
      <c r="W213" s="59"/>
      <c r="X213" s="166"/>
      <c r="Y213" s="166"/>
      <c r="Z213" s="58"/>
      <c r="AA213" s="58"/>
      <c r="AB213" s="58"/>
      <c r="AC213" s="58"/>
      <c r="AD213" s="58"/>
      <c r="AE213" s="58"/>
      <c r="AF213" s="58"/>
      <c r="AG213" s="58"/>
    </row>
    <row r="214" spans="10:33">
      <c r="J214" s="58">
        <f ca="1">AVERAGE('calcRED(0)'!AA226,'calcGREEN(1)'!AA226,'calcBLUE(2)'!AA226)</f>
        <v>546.70099053518652</v>
      </c>
      <c r="K214" s="58"/>
      <c r="L214" s="58"/>
      <c r="M214" s="58">
        <f ca="1">'calcRED(0)'!AB226</f>
        <v>450.42677307128906</v>
      </c>
      <c r="N214" s="58">
        <f ca="1">'calcGREEN(1)'!AB226</f>
        <v>523.74160512288415</v>
      </c>
      <c r="O214" s="58">
        <f ca="1">'calcBLUE(2)'!AB226</f>
        <v>657.44271632603238</v>
      </c>
      <c r="P214" s="59">
        <f t="shared" ca="1" si="49"/>
        <v>6.4140752812295837E-2</v>
      </c>
      <c r="Q214" s="162">
        <f t="shared" ca="1" si="50"/>
        <v>0.27606258291823049</v>
      </c>
      <c r="R214" s="163">
        <f t="shared" ca="1" si="51"/>
        <v>0.32099659464309815</v>
      </c>
      <c r="S214" s="166">
        <f t="shared" ca="1" si="52"/>
        <v>1.5705753243091449E-3</v>
      </c>
      <c r="T214" s="58"/>
      <c r="U214" s="58"/>
      <c r="V214" s="58"/>
      <c r="W214" s="59"/>
      <c r="X214" s="166"/>
      <c r="Y214" s="166"/>
      <c r="Z214" s="58"/>
      <c r="AA214" s="58"/>
      <c r="AB214" s="58"/>
      <c r="AC214" s="58"/>
      <c r="AD214" s="58"/>
      <c r="AE214" s="58"/>
      <c r="AF214" s="58"/>
      <c r="AG214" s="58"/>
    </row>
    <row r="215" spans="10:33">
      <c r="J215" s="58">
        <f ca="1">AVERAGE('calcRED(0)'!AA227,'calcGREEN(1)'!AA227,'calcBLUE(2)'!AA227)</f>
        <v>550.09666884459659</v>
      </c>
      <c r="K215" s="58"/>
      <c r="L215" s="58"/>
      <c r="M215" s="58">
        <f ca="1">'calcRED(0)'!AB227</f>
        <v>453.18341445922852</v>
      </c>
      <c r="N215" s="58">
        <f ca="1">'calcGREEN(1)'!AB227</f>
        <v>526.95442708333337</v>
      </c>
      <c r="O215" s="58">
        <f ca="1">'calcBLUE(2)'!AB227</f>
        <v>661.56511579241067</v>
      </c>
      <c r="P215" s="59">
        <f t="shared" ca="1" si="49"/>
        <v>6.4542938126088842E-2</v>
      </c>
      <c r="Q215" s="162">
        <f t="shared" ca="1" si="50"/>
        <v>0.27604470859630736</v>
      </c>
      <c r="R215" s="163">
        <f t="shared" ca="1" si="51"/>
        <v>0.32098037268493129</v>
      </c>
      <c r="S215" s="166">
        <f t="shared" ca="1" si="52"/>
        <v>1.5941797704155844E-3</v>
      </c>
      <c r="T215" s="58"/>
      <c r="U215" s="58"/>
      <c r="V215" s="58"/>
      <c r="W215" s="59"/>
      <c r="X215" s="166"/>
      <c r="Y215" s="166"/>
      <c r="Z215" s="58"/>
      <c r="AA215" s="58"/>
      <c r="AB215" s="58"/>
      <c r="AC215" s="58"/>
      <c r="AD215" s="58"/>
      <c r="AE215" s="58"/>
      <c r="AF215" s="58"/>
      <c r="AG215" s="58"/>
    </row>
    <row r="216" spans="10:33">
      <c r="J216" s="58">
        <f ca="1">AVERAGE('calcRED(0)'!AA228,'calcGREEN(1)'!AA228,'calcBLUE(2)'!AA228)</f>
        <v>553.42426144327931</v>
      </c>
      <c r="K216" s="58"/>
      <c r="L216" s="58"/>
      <c r="M216" s="58">
        <f ca="1">'calcRED(0)'!AB228</f>
        <v>455.90095265706378</v>
      </c>
      <c r="N216" s="58">
        <f ca="1">'calcGREEN(1)'!AB228</f>
        <v>530.15421168009436</v>
      </c>
      <c r="O216" s="58">
        <f ca="1">'calcBLUE(2)'!AB228</f>
        <v>665.6595666067941</v>
      </c>
      <c r="P216" s="59">
        <f t="shared" ca="1" si="49"/>
        <v>6.4942396742126249E-2</v>
      </c>
      <c r="Q216" s="162">
        <f t="shared" ca="1" si="50"/>
        <v>0.27601676252927593</v>
      </c>
      <c r="R216" s="163">
        <f t="shared" ca="1" si="51"/>
        <v>0.32097201880442883</v>
      </c>
      <c r="S216" s="166">
        <f t="shared" ca="1" si="52"/>
        <v>1.6225438750126693E-3</v>
      </c>
      <c r="T216" s="58"/>
      <c r="U216" s="58"/>
      <c r="V216" s="58"/>
      <c r="W216" s="59"/>
      <c r="X216" s="166"/>
      <c r="Y216" s="166"/>
      <c r="Z216" s="58"/>
      <c r="AA216" s="58"/>
      <c r="AB216" s="58"/>
      <c r="AC216" s="58"/>
      <c r="AD216" s="58"/>
      <c r="AE216" s="58"/>
      <c r="AF216" s="58"/>
      <c r="AG216" s="58"/>
    </row>
    <row r="217" spans="10:33">
      <c r="J217" s="58">
        <f ca="1">AVERAGE('calcRED(0)'!AA229,'calcGREEN(1)'!AA229,'calcBLUE(2)'!AA229)</f>
        <v>556.63942458240263</v>
      </c>
      <c r="K217" s="58"/>
      <c r="L217" s="58"/>
      <c r="M217" s="58">
        <f ca="1">'calcRED(0)'!AB229</f>
        <v>458.58590062459308</v>
      </c>
      <c r="N217" s="58">
        <f ca="1">'calcGREEN(1)'!AB229</f>
        <v>533.25623957316077</v>
      </c>
      <c r="O217" s="58">
        <f ca="1">'calcBLUE(2)'!AB229</f>
        <v>669.66465432303289</v>
      </c>
      <c r="P217" s="59">
        <f t="shared" ca="1" si="49"/>
        <v>6.5333137007125161E-2</v>
      </c>
      <c r="Q217" s="162">
        <f t="shared" ca="1" si="50"/>
        <v>0.27600603388255107</v>
      </c>
      <c r="R217" s="163">
        <f t="shared" ca="1" si="51"/>
        <v>0.32094737218752273</v>
      </c>
      <c r="S217" s="166">
        <f t="shared" ca="1" si="52"/>
        <v>1.6442374976921028E-3</v>
      </c>
      <c r="T217" s="58"/>
      <c r="U217" s="58"/>
      <c r="V217" s="58"/>
      <c r="W217" s="59"/>
      <c r="X217" s="166"/>
      <c r="Y217" s="166"/>
      <c r="Z217" s="58"/>
      <c r="AA217" s="58"/>
      <c r="AB217" s="58"/>
      <c r="AC217" s="58"/>
      <c r="AD217" s="58"/>
      <c r="AE217" s="58"/>
      <c r="AF217" s="58"/>
      <c r="AG217" s="58"/>
    </row>
    <row r="218" spans="10:33">
      <c r="J218" s="58">
        <f ca="1">AVERAGE('calcRED(0)'!AA230,'calcGREEN(1)'!AA230,'calcBLUE(2)'!AA230)</f>
        <v>559.83855835887266</v>
      </c>
      <c r="K218" s="58"/>
      <c r="L218" s="58"/>
      <c r="M218" s="58">
        <f ca="1">'calcRED(0)'!AB230</f>
        <v>461.21871566772461</v>
      </c>
      <c r="N218" s="58">
        <f ca="1">'calcGREEN(1)'!AB230</f>
        <v>536.33220799764001</v>
      </c>
      <c r="O218" s="58">
        <f ca="1">'calcBLUE(2)'!AB230</f>
        <v>673.53567286900113</v>
      </c>
      <c r="P218" s="59">
        <f t="shared" ca="1" si="49"/>
        <v>6.571079735307328E-2</v>
      </c>
      <c r="Q218" s="162">
        <f t="shared" ca="1" si="50"/>
        <v>0.27599929089506026</v>
      </c>
      <c r="R218" s="163">
        <f t="shared" ca="1" si="51"/>
        <v>0.32094818372065759</v>
      </c>
      <c r="S218" s="166">
        <f t="shared" ca="1" si="52"/>
        <v>1.6496362829525595E-3</v>
      </c>
      <c r="T218" s="58"/>
      <c r="U218" s="58"/>
      <c r="V218" s="58"/>
      <c r="W218" s="59"/>
      <c r="X218" s="166"/>
      <c r="Y218" s="166"/>
      <c r="Z218" s="58"/>
      <c r="AA218" s="58"/>
      <c r="AB218" s="58"/>
      <c r="AC218" s="58"/>
      <c r="AD218" s="58"/>
      <c r="AE218" s="58"/>
      <c r="AF218" s="58"/>
      <c r="AG218" s="58"/>
    </row>
    <row r="219" spans="10:33">
      <c r="J219" s="58">
        <f ca="1">AVERAGE('calcRED(0)'!AA231,'calcGREEN(1)'!AA231,'calcBLUE(2)'!AA231)</f>
        <v>562.92477047210673</v>
      </c>
      <c r="K219" s="58"/>
      <c r="L219" s="58"/>
      <c r="M219" s="58">
        <f ca="1">'calcRED(0)'!AB231</f>
        <v>463.76029459635419</v>
      </c>
      <c r="N219" s="58">
        <f ca="1">'calcGREEN(1)'!AB231</f>
        <v>539.29086812337243</v>
      </c>
      <c r="O219" s="58">
        <f ca="1">'calcBLUE(2)'!AB231</f>
        <v>677.34525408063621</v>
      </c>
      <c r="P219" s="59">
        <f t="shared" ca="1" si="49"/>
        <v>6.608246381274499E-2</v>
      </c>
      <c r="Q219" s="162">
        <f t="shared" ca="1" si="50"/>
        <v>0.27598267287393924</v>
      </c>
      <c r="R219" s="163">
        <f t="shared" ca="1" si="51"/>
        <v>0.32093074153909135</v>
      </c>
      <c r="S219" s="166">
        <f t="shared" ca="1" si="52"/>
        <v>1.6728111490159352E-3</v>
      </c>
      <c r="T219" s="58"/>
      <c r="U219" s="58"/>
      <c r="V219" s="58"/>
      <c r="W219" s="59"/>
      <c r="X219" s="166"/>
      <c r="Y219" s="166"/>
      <c r="Z219" s="58"/>
      <c r="AA219" s="58"/>
      <c r="AB219" s="58"/>
      <c r="AC219" s="58"/>
      <c r="AD219" s="58"/>
      <c r="AE219" s="58"/>
      <c r="AF219" s="58"/>
      <c r="AG219" s="58"/>
    </row>
    <row r="220" spans="10:33">
      <c r="J220" s="58">
        <f ca="1">AVERAGE('calcRED(0)'!AA232,'calcGREEN(1)'!AA232,'calcBLUE(2)'!AA232)</f>
        <v>565.93721540771094</v>
      </c>
      <c r="K220" s="58"/>
      <c r="L220" s="58"/>
      <c r="M220" s="58">
        <f ca="1">'calcRED(0)'!AB232</f>
        <v>466.27581914265949</v>
      </c>
      <c r="N220" s="58">
        <f ca="1">'calcGREEN(1)'!AB232</f>
        <v>542.19739532470703</v>
      </c>
      <c r="O220" s="58">
        <f ca="1">'calcBLUE(2)'!AB232</f>
        <v>681.04311806815008</v>
      </c>
      <c r="P220" s="59">
        <f t="shared" ca="1" si="49"/>
        <v>6.6443231031039038E-2</v>
      </c>
      <c r="Q220" s="162">
        <f t="shared" ca="1" si="50"/>
        <v>0.27598183584464259</v>
      </c>
      <c r="R220" s="163">
        <f t="shared" ca="1" si="51"/>
        <v>0.32091870607193973</v>
      </c>
      <c r="S220" s="166">
        <f t="shared" ca="1" si="52"/>
        <v>1.6796953822953587E-3</v>
      </c>
      <c r="T220" s="58"/>
      <c r="U220" s="58"/>
      <c r="V220" s="58"/>
      <c r="W220" s="59"/>
      <c r="X220" s="166"/>
      <c r="Y220" s="166"/>
      <c r="Z220" s="58"/>
      <c r="AA220" s="58"/>
      <c r="AB220" s="58"/>
      <c r="AC220" s="58"/>
      <c r="AD220" s="58"/>
      <c r="AE220" s="58"/>
      <c r="AF220" s="58"/>
      <c r="AG220" s="58"/>
    </row>
    <row r="221" spans="10:33">
      <c r="J221" s="58">
        <f ca="1">AVERAGE('calcRED(0)'!AA233,'calcGREEN(1)'!AA233,'calcBLUE(2)'!AA233)</f>
        <v>472.71599580221579</v>
      </c>
      <c r="K221" s="58"/>
      <c r="L221" s="58"/>
      <c r="M221" s="58"/>
      <c r="N221" s="58"/>
      <c r="O221" s="58"/>
      <c r="P221" s="59"/>
      <c r="Q221" s="162"/>
      <c r="R221" s="163"/>
      <c r="S221" s="166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</row>
    <row r="222" spans="10:33">
      <c r="J222" s="58">
        <f ca="1">AVERAGE('calcRED(0)'!AA234,'calcGREEN(1)'!AA234,'calcBLUE(2)'!AA234)</f>
        <v>567.1511121970716</v>
      </c>
      <c r="K222" s="58"/>
      <c r="L222" s="58"/>
      <c r="M222" s="58">
        <f ca="1">'calcRED(0)'!AB234</f>
        <v>466.75806299845379</v>
      </c>
      <c r="N222" s="58">
        <f ca="1">'calcGREEN(1)'!AB234</f>
        <v>542.69919586181641</v>
      </c>
      <c r="O222" s="58">
        <f ca="1">'calcBLUE(2)'!AB234</f>
        <v>681.58494894845148</v>
      </c>
      <c r="P222" s="59">
        <f t="shared" ref="P222:P232" ca="1" si="53">MAX(M222:O222)/P$4</f>
        <v>6.649609258033673E-2</v>
      </c>
      <c r="Q222" s="162">
        <f t="shared" ref="Q221:Q279" ca="1" si="54">M222/(SUM(M222:O222))</f>
        <v>0.27601798514732878</v>
      </c>
      <c r="R222" s="163">
        <f t="shared" ref="R221:R279" ca="1" si="55">N222/(SUM(M222:O222))</f>
        <v>0.32092587243286747</v>
      </c>
      <c r="S222" s="166">
        <f t="shared" ref="S221:S279" ca="1" si="56">((Q222-Q$4)^2+(R222-R$4)^2)^0.5</f>
        <v>1.6450622030737313E-3</v>
      </c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</row>
    <row r="223" spans="10:33">
      <c r="J223" s="58">
        <f ca="1">AVERAGE('calcRED(0)'!AA235,'calcGREEN(1)'!AA235,'calcBLUE(2)'!AA235)</f>
        <v>569.76546153154447</v>
      </c>
      <c r="K223" s="58"/>
      <c r="L223" s="58"/>
      <c r="M223" s="58">
        <f ca="1">'calcRED(0)'!AB235</f>
        <v>469.09761937459308</v>
      </c>
      <c r="N223" s="58">
        <f ca="1">'calcGREEN(1)'!AB235</f>
        <v>545.43628056844079</v>
      </c>
      <c r="O223" s="58">
        <f ca="1">'calcBLUE(2)'!AB235</f>
        <v>685.0035193307059</v>
      </c>
      <c r="P223" s="59">
        <f t="shared" ca="1" si="53"/>
        <v>6.6829611642020087E-2</v>
      </c>
      <c r="Q223" s="162">
        <f t="shared" ca="1" si="54"/>
        <v>0.27601488149348996</v>
      </c>
      <c r="R223" s="163">
        <f t="shared" ca="1" si="55"/>
        <v>0.32093219859879346</v>
      </c>
      <c r="S223" s="166">
        <f t="shared" ca="1" si="56"/>
        <v>1.6444280679807888E-3</v>
      </c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</row>
    <row r="224" spans="10:33">
      <c r="J224" s="58">
        <f ca="1">AVERAGE('calcRED(0)'!AA236,'calcGREEN(1)'!AA236,'calcBLUE(2)'!AA236)</f>
        <v>572.14116813149076</v>
      </c>
      <c r="K224" s="58"/>
      <c r="L224" s="58"/>
      <c r="M224" s="58">
        <f ca="1">'calcRED(0)'!AB236</f>
        <v>471.25470479329425</v>
      </c>
      <c r="N224" s="58">
        <f ca="1">'calcGREEN(1)'!AB236</f>
        <v>547.92572402954102</v>
      </c>
      <c r="O224" s="58">
        <f ca="1">'calcBLUE(2)'!AB236</f>
        <v>688.13719940185547</v>
      </c>
      <c r="P224" s="59">
        <f t="shared" ca="1" si="53"/>
        <v>6.7135336527010286E-2</v>
      </c>
      <c r="Q224" s="162">
        <f t="shared" ca="1" si="54"/>
        <v>0.27602052307239167</v>
      </c>
      <c r="R224" s="163">
        <f t="shared" ca="1" si="55"/>
        <v>0.32092781973983786</v>
      </c>
      <c r="S224" s="166">
        <f t="shared" ca="1" si="56"/>
        <v>1.6418813161901619E-3</v>
      </c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</row>
    <row r="225" spans="10:33">
      <c r="J225" s="58">
        <f ca="1">AVERAGE('calcRED(0)'!AA237,'calcGREEN(1)'!AA237,'calcBLUE(2)'!AA237)</f>
        <v>574.76430953335455</v>
      </c>
      <c r="K225" s="58"/>
      <c r="L225" s="58"/>
      <c r="M225" s="58">
        <f ca="1">'calcRED(0)'!AB237</f>
        <v>473.54864374796551</v>
      </c>
      <c r="N225" s="58">
        <f ca="1">'calcGREEN(1)'!AB237</f>
        <v>550.55202611287439</v>
      </c>
      <c r="O225" s="58">
        <f ca="1">'calcBLUE(2)'!AB237</f>
        <v>691.41052791050504</v>
      </c>
      <c r="P225" s="59">
        <f t="shared" ca="1" si="53"/>
        <v>6.7454685649805377E-2</v>
      </c>
      <c r="Q225" s="162">
        <f t="shared" ca="1" si="54"/>
        <v>0.27603937786192362</v>
      </c>
      <c r="R225" s="163">
        <f t="shared" ca="1" si="55"/>
        <v>0.32092592973342732</v>
      </c>
      <c r="S225" s="166">
        <f t="shared" ca="1" si="56"/>
        <v>1.626814007067798E-3</v>
      </c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</row>
    <row r="226" spans="10:33">
      <c r="J226" s="58">
        <f ca="1">AVERAGE('calcRED(0)'!AA238,'calcGREEN(1)'!AA238,'calcBLUE(2)'!AA238)</f>
        <v>577.4589704531403</v>
      </c>
      <c r="K226" s="58"/>
      <c r="L226" s="58"/>
      <c r="M226" s="58">
        <f ca="1">'calcRED(0)'!AB238</f>
        <v>475.783930460612</v>
      </c>
      <c r="N226" s="58">
        <f ca="1">'calcGREEN(1)'!AB238</f>
        <v>553.15225728352868</v>
      </c>
      <c r="O226" s="58">
        <f ca="1">'calcBLUE(2)'!AB238</f>
        <v>694.59448351178855</v>
      </c>
      <c r="P226" s="59">
        <f t="shared" ca="1" si="53"/>
        <v>6.776531546456474E-2</v>
      </c>
      <c r="Q226" s="162">
        <f t="shared" ca="1" si="54"/>
        <v>0.27605190809509089</v>
      </c>
      <c r="R226" s="163">
        <f t="shared" ca="1" si="55"/>
        <v>0.32094134819222514</v>
      </c>
      <c r="S226" s="166">
        <f t="shared" ca="1" si="56"/>
        <v>1.6080518810104661E-3</v>
      </c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</row>
    <row r="227" spans="10:33">
      <c r="J227" s="58">
        <f ca="1">AVERAGE('calcRED(0)'!AA239,'calcGREEN(1)'!AA239,'calcBLUE(2)'!AA239)</f>
        <v>482.29468571845553</v>
      </c>
      <c r="K227" s="58"/>
      <c r="L227" s="58"/>
      <c r="M227" s="58"/>
      <c r="N227" s="58"/>
      <c r="O227" s="58"/>
      <c r="P227" s="59"/>
      <c r="Q227" s="162"/>
      <c r="R227" s="163"/>
      <c r="S227" s="166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</row>
    <row r="228" spans="10:33">
      <c r="J228" s="58">
        <f ca="1">AVERAGE('calcRED(0)'!AA240,'calcGREEN(1)'!AA240,'calcBLUE(2)'!AA240)</f>
        <v>580.0450930686128</v>
      </c>
      <c r="K228" s="58"/>
      <c r="L228" s="58"/>
      <c r="M228" s="58">
        <f ca="1">'calcRED(0)'!AB240</f>
        <v>477.98012161254883</v>
      </c>
      <c r="N228" s="58">
        <f ca="1">'calcGREEN(1)'!AB240</f>
        <v>555.64170710245764</v>
      </c>
      <c r="O228" s="58">
        <f ca="1">'calcBLUE(2)'!AB240</f>
        <v>697.63880593436102</v>
      </c>
      <c r="P228" s="59">
        <f t="shared" ca="1" si="53"/>
        <v>6.806232253018156E-2</v>
      </c>
      <c r="Q228" s="162">
        <f t="shared" ca="1" si="54"/>
        <v>0.27608790499031605</v>
      </c>
      <c r="R228" s="163">
        <f t="shared" ca="1" si="55"/>
        <v>0.32094630697531679</v>
      </c>
      <c r="S228" s="166">
        <f t="shared" ca="1" si="56"/>
        <v>1.5748562608642067E-3</v>
      </c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</row>
    <row r="229" spans="10:33">
      <c r="J229" s="58">
        <f ca="1">AVERAGE('calcRED(0)'!AA241,'calcGREEN(1)'!AA241,'calcBLUE(2)'!AA241)</f>
        <v>582.62174340388788</v>
      </c>
      <c r="K229" s="58"/>
      <c r="L229" s="58"/>
      <c r="M229" s="58">
        <f ca="1">'calcRED(0)'!AB241</f>
        <v>480.11113866170246</v>
      </c>
      <c r="N229" s="58">
        <f ca="1">'calcGREEN(1)'!AB241</f>
        <v>558.0790125528971</v>
      </c>
      <c r="O229" s="58">
        <f ca="1">'calcBLUE(2)'!AB241</f>
        <v>700.54904937744141</v>
      </c>
      <c r="P229" s="59">
        <f t="shared" ca="1" si="53"/>
        <v>6.8346248719750383E-2</v>
      </c>
      <c r="Q229" s="162">
        <f t="shared" ca="1" si="54"/>
        <v>0.27612602194637614</v>
      </c>
      <c r="R229" s="163">
        <f t="shared" ca="1" si="55"/>
        <v>0.32096763698826775</v>
      </c>
      <c r="S229" s="166">
        <f t="shared" ca="1" si="56"/>
        <v>1.5312337621677871E-3</v>
      </c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</row>
    <row r="230" spans="10:33">
      <c r="J230" s="58">
        <f ca="1">AVERAGE('calcRED(0)'!AA242,'calcGREEN(1)'!AA242,'calcBLUE(2)'!AA242)</f>
        <v>585.04782377582058</v>
      </c>
      <c r="K230" s="58"/>
      <c r="L230" s="58"/>
      <c r="M230" s="58">
        <f ca="1">'calcRED(0)'!AB242</f>
        <v>482.20957183837891</v>
      </c>
      <c r="N230" s="58">
        <f ca="1">'calcGREEN(1)'!AB242</f>
        <v>560.45115407307946</v>
      </c>
      <c r="O230" s="58">
        <f ca="1">'calcBLUE(2)'!AB242</f>
        <v>703.23586709158758</v>
      </c>
      <c r="P230" s="59">
        <f t="shared" ca="1" si="53"/>
        <v>6.8608377277228058E-2</v>
      </c>
      <c r="Q230" s="162">
        <f t="shared" ca="1" si="54"/>
        <v>0.2761959521376634</v>
      </c>
      <c r="R230" s="163">
        <f t="shared" ca="1" si="55"/>
        <v>0.32101050905258377</v>
      </c>
      <c r="S230" s="166">
        <f t="shared" ca="1" si="56"/>
        <v>1.449213996384631E-3</v>
      </c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</row>
    <row r="231" spans="10:33">
      <c r="J231" s="58">
        <f ca="1">AVERAGE('calcRED(0)'!AA243,'calcGREEN(1)'!AA243,'calcBLUE(2)'!AA243)</f>
        <v>587.42403947914056</v>
      </c>
      <c r="K231" s="58"/>
      <c r="L231" s="58"/>
      <c r="M231" s="58">
        <f ca="1">'calcRED(0)'!AB243</f>
        <v>484.24283727010089</v>
      </c>
      <c r="N231" s="58">
        <f ca="1">'calcGREEN(1)'!AB243</f>
        <v>562.69296137491858</v>
      </c>
      <c r="O231" s="58">
        <f ca="1">'calcBLUE(2)'!AB243</f>
        <v>705.6880689348493</v>
      </c>
      <c r="P231" s="59">
        <f t="shared" ca="1" si="53"/>
        <v>6.8847616481448715E-2</v>
      </c>
      <c r="Q231" s="162">
        <f t="shared" ca="1" si="54"/>
        <v>0.27629592762466099</v>
      </c>
      <c r="R231" s="163">
        <f t="shared" ca="1" si="55"/>
        <v>0.32105745664180629</v>
      </c>
      <c r="S231" s="166">
        <f t="shared" ca="1" si="56"/>
        <v>1.3396744878734601E-3</v>
      </c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</row>
    <row r="232" spans="10:33">
      <c r="J232" s="58">
        <f ca="1">AVERAGE('calcRED(0)'!AA244,'calcGREEN(1)'!AA244,'calcBLUE(2)'!AA244)</f>
        <v>589.66568923222599</v>
      </c>
      <c r="K232" s="58"/>
      <c r="L232" s="58"/>
      <c r="M232" s="58">
        <f ca="1">'calcRED(0)'!AB244</f>
        <v>486.29565302530926</v>
      </c>
      <c r="N232" s="58">
        <f ca="1">'calcGREEN(1)'!AB244</f>
        <v>564.88263066609704</v>
      </c>
      <c r="O232" s="58">
        <f ca="1">'calcBLUE(2)'!AB244</f>
        <v>707.76044137137274</v>
      </c>
      <c r="P232" s="59">
        <f t="shared" ca="1" si="53"/>
        <v>6.9049799158182712E-2</v>
      </c>
      <c r="Q232" s="164">
        <f t="shared" ca="1" si="54"/>
        <v>0.27647105956346074</v>
      </c>
      <c r="R232" s="165">
        <f t="shared" ca="1" si="55"/>
        <v>0.32114969249195169</v>
      </c>
      <c r="S232" s="166">
        <f t="shared" ca="1" si="56"/>
        <v>1.142635502894118E-3</v>
      </c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</row>
    <row r="233" spans="10:33">
      <c r="J233" s="58"/>
      <c r="K233" s="58"/>
      <c r="L233" s="58"/>
      <c r="M233" s="58"/>
      <c r="N233" s="58"/>
      <c r="O233" s="58"/>
      <c r="P233" s="59"/>
      <c r="Q233" s="166"/>
      <c r="R233" s="166"/>
      <c r="S233" s="166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</row>
    <row r="234" spans="10:33">
      <c r="J234" s="58"/>
      <c r="K234" s="58"/>
      <c r="L234" s="58"/>
      <c r="M234" s="58"/>
      <c r="N234" s="58"/>
      <c r="O234" s="58"/>
      <c r="P234" s="59"/>
      <c r="Q234" s="166"/>
      <c r="R234" s="166"/>
      <c r="S234" s="166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</row>
    <row r="235" spans="10:33">
      <c r="J235" s="58"/>
      <c r="K235" s="58"/>
      <c r="L235" s="58"/>
      <c r="M235" s="58"/>
      <c r="N235" s="58"/>
      <c r="O235" s="58"/>
      <c r="P235" s="59"/>
      <c r="Q235" s="166"/>
      <c r="R235" s="166"/>
      <c r="S235" s="166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</row>
    <row r="236" spans="10:33">
      <c r="J236" s="58"/>
      <c r="K236" s="58"/>
      <c r="L236" s="58"/>
      <c r="M236" s="58"/>
      <c r="N236" s="58"/>
      <c r="O236" s="58"/>
      <c r="P236" s="59"/>
      <c r="Q236" s="166"/>
      <c r="R236" s="166"/>
      <c r="S236" s="166"/>
      <c r="T236" s="58"/>
      <c r="U236" s="58"/>
      <c r="V236" s="58"/>
      <c r="W236" s="58"/>
      <c r="X236" s="58"/>
      <c r="Y236" s="58"/>
    </row>
    <row r="237" spans="10:33">
      <c r="J237" s="58"/>
      <c r="K237" s="58"/>
      <c r="L237" s="58"/>
      <c r="M237" s="58"/>
      <c r="N237" s="58"/>
      <c r="O237" s="58"/>
      <c r="P237" s="59"/>
      <c r="Q237" s="166"/>
      <c r="R237" s="166"/>
      <c r="S237" s="166"/>
    </row>
    <row r="238" spans="10:33">
      <c r="J238" s="58"/>
      <c r="K238" s="58"/>
      <c r="L238" s="58"/>
      <c r="M238" s="58"/>
      <c r="N238" s="58"/>
      <c r="O238" s="58"/>
      <c r="P238" s="59"/>
      <c r="Q238" s="166"/>
      <c r="R238" s="166"/>
      <c r="S238" s="166"/>
    </row>
    <row r="239" spans="10:33">
      <c r="J239" s="58"/>
      <c r="K239" s="58"/>
      <c r="L239" s="58"/>
      <c r="M239" s="58"/>
      <c r="N239" s="58"/>
      <c r="O239" s="58"/>
      <c r="P239" s="59"/>
      <c r="Q239" s="166"/>
      <c r="R239" s="166"/>
      <c r="S239" s="166"/>
    </row>
    <row r="240" spans="10:33">
      <c r="J240" s="58"/>
      <c r="K240" s="58"/>
      <c r="L240" s="58"/>
      <c r="M240" s="58"/>
      <c r="N240" s="58"/>
      <c r="O240" s="58"/>
      <c r="P240" s="59"/>
      <c r="Q240" s="166"/>
      <c r="R240" s="166"/>
      <c r="S240" s="166"/>
    </row>
    <row r="241" spans="10:19">
      <c r="J241" s="58"/>
      <c r="K241" s="58"/>
      <c r="L241" s="58"/>
      <c r="M241" s="58"/>
      <c r="N241" s="58"/>
      <c r="O241" s="58"/>
      <c r="P241" s="59"/>
      <c r="Q241" s="166"/>
      <c r="R241" s="166"/>
      <c r="S241" s="166"/>
    </row>
    <row r="242" spans="10:19">
      <c r="J242" s="58"/>
      <c r="K242" s="58"/>
      <c r="L242" s="58"/>
      <c r="M242" s="58"/>
      <c r="N242" s="58"/>
      <c r="O242" s="58"/>
      <c r="P242" s="59"/>
      <c r="Q242" s="166"/>
      <c r="R242" s="166"/>
      <c r="S242" s="166"/>
    </row>
    <row r="243" spans="10:19">
      <c r="J243" s="58"/>
      <c r="K243" s="58"/>
      <c r="L243" s="58"/>
      <c r="M243" s="58"/>
      <c r="N243" s="58"/>
      <c r="O243" s="58"/>
      <c r="P243" s="59"/>
      <c r="Q243" s="166"/>
      <c r="R243" s="166"/>
      <c r="S243" s="166"/>
    </row>
    <row r="244" spans="10:19">
      <c r="J244" s="58"/>
      <c r="K244" s="58"/>
      <c r="L244" s="58"/>
      <c r="M244" s="58"/>
      <c r="N244" s="58"/>
      <c r="O244" s="58"/>
      <c r="P244" s="59"/>
      <c r="Q244" s="166"/>
      <c r="R244" s="166"/>
      <c r="S244" s="166"/>
    </row>
    <row r="245" spans="10:19">
      <c r="J245" s="58"/>
      <c r="K245" s="58"/>
      <c r="L245" s="58"/>
      <c r="M245" s="58"/>
      <c r="N245" s="58"/>
      <c r="O245" s="58"/>
      <c r="P245" s="59"/>
      <c r="Q245" s="166"/>
      <c r="R245" s="166"/>
      <c r="S245" s="166"/>
    </row>
    <row r="246" spans="10:19">
      <c r="J246" s="58"/>
      <c r="K246" s="58"/>
      <c r="L246" s="58"/>
      <c r="M246" s="58"/>
      <c r="N246" s="58"/>
      <c r="O246" s="58"/>
      <c r="P246" s="59"/>
      <c r="Q246" s="166"/>
      <c r="R246" s="166"/>
      <c r="S246" s="166"/>
    </row>
    <row r="247" spans="10:19">
      <c r="J247" s="58"/>
      <c r="K247" s="58"/>
      <c r="L247" s="58"/>
      <c r="M247" s="58"/>
      <c r="N247" s="58"/>
      <c r="O247" s="58"/>
      <c r="P247" s="59"/>
      <c r="Q247" s="166"/>
      <c r="R247" s="166"/>
      <c r="S247" s="166"/>
    </row>
    <row r="248" spans="10:19">
      <c r="J248" s="58"/>
      <c r="K248" s="58"/>
      <c r="L248" s="58"/>
      <c r="M248" s="58"/>
      <c r="N248" s="58"/>
      <c r="O248" s="58"/>
      <c r="P248" s="59"/>
      <c r="Q248" s="166"/>
      <c r="R248" s="166"/>
      <c r="S248" s="166"/>
    </row>
    <row r="249" spans="10:19">
      <c r="J249" s="58"/>
      <c r="K249" s="58"/>
      <c r="L249" s="58"/>
      <c r="M249" s="58"/>
      <c r="N249" s="58"/>
      <c r="O249" s="58"/>
      <c r="P249" s="59"/>
      <c r="Q249" s="166"/>
      <c r="R249" s="166"/>
      <c r="S249" s="166"/>
    </row>
    <row r="250" spans="10:19">
      <c r="J250" s="58"/>
      <c r="K250" s="58"/>
      <c r="L250" s="58"/>
      <c r="M250" s="58"/>
      <c r="N250" s="58"/>
      <c r="O250" s="58"/>
      <c r="P250" s="59"/>
      <c r="Q250" s="166"/>
      <c r="R250" s="166"/>
      <c r="S250" s="166"/>
    </row>
    <row r="251" spans="10:19">
      <c r="J251" s="58"/>
      <c r="K251" s="58"/>
      <c r="L251" s="58"/>
      <c r="M251" s="58"/>
      <c r="N251" s="58"/>
      <c r="O251" s="58"/>
      <c r="P251" s="59"/>
      <c r="Q251" s="166"/>
      <c r="R251" s="166"/>
      <c r="S251" s="166"/>
    </row>
    <row r="252" spans="10:19">
      <c r="J252" s="58"/>
      <c r="K252" s="58"/>
      <c r="L252" s="58"/>
      <c r="M252" s="58"/>
      <c r="N252" s="58"/>
      <c r="O252" s="58"/>
      <c r="P252" s="59"/>
      <c r="Q252" s="166"/>
      <c r="R252" s="166"/>
      <c r="S252" s="166"/>
    </row>
    <row r="253" spans="10:19">
      <c r="J253" s="58"/>
      <c r="K253" s="58"/>
      <c r="L253" s="58"/>
      <c r="M253" s="58"/>
      <c r="N253" s="58"/>
      <c r="O253" s="58"/>
      <c r="P253" s="59"/>
      <c r="Q253" s="166"/>
      <c r="R253" s="166"/>
      <c r="S253" s="166"/>
    </row>
    <row r="254" spans="10:19">
      <c r="J254" s="58"/>
      <c r="K254" s="58"/>
      <c r="L254" s="58"/>
      <c r="M254" s="58"/>
      <c r="N254" s="58"/>
      <c r="O254" s="58"/>
      <c r="P254" s="59"/>
      <c r="Q254" s="166"/>
      <c r="R254" s="166"/>
      <c r="S254" s="166"/>
    </row>
    <row r="255" spans="10:19">
      <c r="J255" s="58"/>
      <c r="K255" s="58"/>
      <c r="L255" s="58"/>
      <c r="M255" s="58"/>
      <c r="N255" s="58"/>
      <c r="O255" s="58"/>
      <c r="P255" s="59"/>
      <c r="Q255" s="166"/>
      <c r="R255" s="166"/>
      <c r="S255" s="166"/>
    </row>
    <row r="256" spans="10:19">
      <c r="J256" s="58"/>
      <c r="K256" s="58"/>
      <c r="L256" s="58"/>
      <c r="M256" s="58"/>
      <c r="N256" s="58"/>
      <c r="O256" s="58"/>
      <c r="P256" s="59"/>
      <c r="Q256" s="166"/>
      <c r="R256" s="166"/>
      <c r="S256" s="166"/>
    </row>
    <row r="257" spans="10:19">
      <c r="J257" s="58"/>
      <c r="K257" s="58"/>
      <c r="L257" s="58"/>
      <c r="M257" s="58"/>
      <c r="N257" s="58"/>
      <c r="O257" s="58"/>
      <c r="P257" s="59"/>
      <c r="Q257" s="166"/>
      <c r="R257" s="166"/>
      <c r="S257" s="166"/>
    </row>
    <row r="258" spans="10:19">
      <c r="J258" s="58"/>
      <c r="K258" s="58"/>
      <c r="L258" s="58"/>
      <c r="M258" s="58"/>
      <c r="N258" s="58"/>
      <c r="O258" s="58"/>
      <c r="P258" s="59"/>
      <c r="Q258" s="166"/>
      <c r="R258" s="166"/>
      <c r="S258" s="166"/>
    </row>
    <row r="259" spans="10:19">
      <c r="J259" s="58"/>
      <c r="K259" s="58"/>
      <c r="L259" s="58"/>
      <c r="M259" s="58"/>
      <c r="N259" s="58"/>
      <c r="O259" s="58"/>
      <c r="P259" s="59"/>
      <c r="Q259" s="166"/>
      <c r="R259" s="166"/>
      <c r="S259" s="166"/>
    </row>
    <row r="260" spans="10:19">
      <c r="J260" s="58"/>
      <c r="K260" s="58"/>
      <c r="L260" s="58"/>
      <c r="M260" s="58"/>
      <c r="N260" s="58"/>
      <c r="O260" s="58"/>
      <c r="P260" s="59"/>
      <c r="Q260" s="166"/>
      <c r="R260" s="166"/>
      <c r="S260" s="166"/>
    </row>
    <row r="261" spans="10:19">
      <c r="J261" s="58"/>
      <c r="K261" s="58"/>
      <c r="L261" s="58"/>
      <c r="M261" s="58"/>
      <c r="N261" s="58"/>
      <c r="O261" s="58"/>
      <c r="P261" s="59"/>
      <c r="Q261" s="166"/>
      <c r="R261" s="166"/>
      <c r="S261" s="166"/>
    </row>
    <row r="262" spans="10:19">
      <c r="J262" s="58"/>
      <c r="K262" s="58"/>
      <c r="L262" s="58"/>
      <c r="M262" s="58"/>
      <c r="N262" s="58"/>
      <c r="O262" s="58"/>
      <c r="P262" s="59"/>
      <c r="Q262" s="166"/>
      <c r="R262" s="166"/>
      <c r="S262" s="166"/>
    </row>
    <row r="263" spans="10:19">
      <c r="J263" s="58"/>
      <c r="K263" s="58"/>
      <c r="L263" s="58"/>
      <c r="M263" s="58"/>
      <c r="N263" s="58"/>
      <c r="O263" s="58"/>
      <c r="P263" s="59"/>
      <c r="Q263" s="166"/>
      <c r="R263" s="166"/>
      <c r="S263" s="166"/>
    </row>
    <row r="264" spans="10:19">
      <c r="J264" s="58"/>
      <c r="K264" s="58"/>
      <c r="L264" s="58"/>
      <c r="M264" s="58"/>
      <c r="N264" s="58"/>
      <c r="O264" s="58"/>
      <c r="P264" s="59"/>
      <c r="Q264" s="166"/>
      <c r="R264" s="166"/>
      <c r="S264" s="166"/>
    </row>
    <row r="265" spans="10:19">
      <c r="J265" s="58"/>
      <c r="K265" s="58"/>
      <c r="L265" s="58"/>
      <c r="M265" s="58"/>
      <c r="N265" s="58"/>
      <c r="O265" s="58"/>
      <c r="P265" s="59"/>
      <c r="Q265" s="166"/>
      <c r="R265" s="166"/>
      <c r="S265" s="166"/>
    </row>
    <row r="266" spans="10:19">
      <c r="J266" s="58"/>
      <c r="K266" s="58"/>
      <c r="L266" s="58"/>
      <c r="M266" s="58"/>
      <c r="N266" s="58"/>
      <c r="O266" s="58"/>
      <c r="P266" s="59"/>
      <c r="Q266" s="166"/>
      <c r="R266" s="166"/>
      <c r="S266" s="166"/>
    </row>
    <row r="267" spans="10:19">
      <c r="J267" s="58"/>
      <c r="K267" s="58"/>
      <c r="L267" s="58"/>
      <c r="M267" s="58"/>
      <c r="N267" s="58"/>
      <c r="O267" s="58"/>
      <c r="P267" s="59"/>
      <c r="Q267" s="166"/>
      <c r="R267" s="166"/>
      <c r="S267" s="166"/>
    </row>
    <row r="268" spans="10:19">
      <c r="J268" s="58"/>
      <c r="K268" s="58"/>
      <c r="L268" s="58"/>
      <c r="M268" s="58"/>
      <c r="N268" s="58"/>
      <c r="O268" s="58"/>
      <c r="P268" s="59"/>
      <c r="Q268" s="166"/>
      <c r="R268" s="166"/>
      <c r="S268" s="166"/>
    </row>
    <row r="269" spans="10:19">
      <c r="J269" s="58"/>
      <c r="K269" s="58"/>
      <c r="L269" s="58"/>
      <c r="M269" s="58"/>
      <c r="N269" s="58"/>
      <c r="O269" s="58"/>
      <c r="P269" s="59"/>
      <c r="Q269" s="166"/>
      <c r="R269" s="166"/>
      <c r="S269" s="166"/>
    </row>
    <row r="270" spans="10:19">
      <c r="J270" s="58"/>
      <c r="K270" s="58"/>
      <c r="L270" s="58"/>
      <c r="M270" s="58"/>
      <c r="N270" s="58"/>
      <c r="O270" s="58"/>
      <c r="P270" s="59"/>
      <c r="Q270" s="166"/>
      <c r="R270" s="166"/>
      <c r="S270" s="166"/>
    </row>
    <row r="271" spans="10:19">
      <c r="J271" s="58"/>
      <c r="K271" s="58"/>
      <c r="L271" s="58"/>
      <c r="M271" s="58"/>
      <c r="N271" s="58"/>
      <c r="O271" s="58"/>
      <c r="P271" s="59"/>
      <c r="Q271" s="166"/>
      <c r="R271" s="166"/>
      <c r="S271" s="166"/>
    </row>
    <row r="272" spans="10:19">
      <c r="J272" s="58"/>
      <c r="K272" s="58"/>
      <c r="L272" s="58"/>
      <c r="M272" s="58"/>
      <c r="N272" s="58"/>
      <c r="O272" s="58"/>
      <c r="P272" s="59"/>
      <c r="Q272" s="166"/>
      <c r="R272" s="166"/>
      <c r="S272" s="166"/>
    </row>
    <row r="273" spans="10:19">
      <c r="J273" s="58"/>
      <c r="K273" s="58"/>
      <c r="L273" s="58"/>
      <c r="M273" s="58"/>
      <c r="N273" s="58"/>
      <c r="O273" s="58"/>
      <c r="P273" s="59"/>
      <c r="Q273" s="166"/>
      <c r="R273" s="166"/>
      <c r="S273" s="166"/>
    </row>
    <row r="274" spans="10:19">
      <c r="J274" s="58"/>
      <c r="K274" s="58"/>
      <c r="L274" s="58"/>
      <c r="M274" s="58"/>
      <c r="N274" s="58"/>
      <c r="O274" s="58"/>
      <c r="P274" s="59"/>
      <c r="Q274" s="166"/>
      <c r="R274" s="166"/>
      <c r="S274" s="166"/>
    </row>
    <row r="275" spans="10:19">
      <c r="J275" s="58"/>
      <c r="K275" s="58"/>
      <c r="L275" s="58"/>
      <c r="M275" s="58"/>
      <c r="N275" s="58"/>
      <c r="O275" s="58"/>
      <c r="P275" s="59"/>
      <c r="Q275" s="166"/>
      <c r="R275" s="166"/>
      <c r="S275" s="166"/>
    </row>
    <row r="276" spans="10:19">
      <c r="J276" s="58"/>
      <c r="K276" s="58"/>
      <c r="L276" s="58"/>
      <c r="M276" s="58"/>
      <c r="N276" s="58"/>
      <c r="O276" s="58"/>
      <c r="P276" s="59"/>
      <c r="Q276" s="166"/>
      <c r="R276" s="166"/>
      <c r="S276" s="166"/>
    </row>
    <row r="277" spans="10:19">
      <c r="J277" s="58"/>
      <c r="K277" s="58"/>
      <c r="L277" s="58"/>
      <c r="M277" s="58"/>
      <c r="N277" s="58"/>
      <c r="O277" s="58"/>
      <c r="P277" s="59"/>
      <c r="Q277" s="166"/>
      <c r="R277" s="166"/>
      <c r="S277" s="166"/>
    </row>
    <row r="278" spans="10:19">
      <c r="J278" s="58"/>
      <c r="K278" s="58"/>
      <c r="L278" s="58"/>
      <c r="M278" s="58"/>
      <c r="N278" s="58"/>
      <c r="O278" s="58"/>
      <c r="P278" s="59"/>
      <c r="Q278" s="166"/>
      <c r="R278" s="166"/>
      <c r="S278" s="166"/>
    </row>
    <row r="279" spans="10:19">
      <c r="J279" s="58"/>
      <c r="K279" s="58"/>
      <c r="L279" s="58"/>
      <c r="M279" s="58"/>
      <c r="N279" s="58"/>
      <c r="O279" s="58"/>
      <c r="P279" s="59"/>
      <c r="Q279" s="166"/>
      <c r="R279" s="166"/>
      <c r="S279" s="166"/>
    </row>
  </sheetData>
  <mergeCells count="34">
    <mergeCell ref="BA21:BH21"/>
    <mergeCell ref="L2:L4"/>
    <mergeCell ref="BI21:BI22"/>
    <mergeCell ref="BC37:BE37"/>
    <mergeCell ref="BB37:BB38"/>
    <mergeCell ref="BC41:BE41"/>
    <mergeCell ref="AI5:AP5"/>
    <mergeCell ref="AI21:AP21"/>
    <mergeCell ref="AR5:AY5"/>
    <mergeCell ref="BA5:BH5"/>
    <mergeCell ref="AR21:AY21"/>
    <mergeCell ref="T2:Z2"/>
    <mergeCell ref="T3:T4"/>
    <mergeCell ref="U3:U4"/>
    <mergeCell ref="V3:V4"/>
    <mergeCell ref="Z3:Z4"/>
    <mergeCell ref="AA2:AG2"/>
    <mergeCell ref="AA3:AA4"/>
    <mergeCell ref="AB3:AB4"/>
    <mergeCell ref="AC3:AC4"/>
    <mergeCell ref="AG3:AG4"/>
    <mergeCell ref="M3:M4"/>
    <mergeCell ref="N3:N4"/>
    <mergeCell ref="O3:O4"/>
    <mergeCell ref="S3:S4"/>
    <mergeCell ref="J2:J4"/>
    <mergeCell ref="M2:S2"/>
    <mergeCell ref="K2:K4"/>
    <mergeCell ref="B3:B4"/>
    <mergeCell ref="C3:C4"/>
    <mergeCell ref="D3:D4"/>
    <mergeCell ref="H3:H4"/>
    <mergeCell ref="B2:H2"/>
    <mergeCell ref="A2:A4"/>
  </mergeCells>
  <conditionalFormatting sqref="S5:S158">
    <cfRule type="expression" dxfId="2" priority="3">
      <formula>($K5=S5)</formula>
    </cfRule>
  </conditionalFormatting>
  <conditionalFormatting sqref="Z5:Z158">
    <cfRule type="expression" dxfId="1" priority="2">
      <formula>($K5=Z5)</formula>
    </cfRule>
  </conditionalFormatting>
  <conditionalFormatting sqref="AG5:AG87">
    <cfRule type="expression" dxfId="0" priority="1">
      <formula>($K5=AG5)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</vt:lpstr>
      <vt:lpstr>calcRED(0)</vt:lpstr>
      <vt:lpstr>calcGREEN(1)</vt:lpstr>
      <vt:lpstr>calcBLUE(2)</vt:lpstr>
      <vt:lpstr>data0</vt:lpstr>
      <vt:lpstr>data1</vt:lpstr>
      <vt:lpstr>data2</vt:lpstr>
      <vt:lpstr>data3</vt:lpstr>
      <vt:lpstr>data organization</vt:lpstr>
      <vt:lpstr>Charts</vt:lpstr>
      <vt:lpstr>Color Tracking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2014-10-20T18:51:02Z</dcterms:created>
  <dcterms:modified xsi:type="dcterms:W3CDTF">2014-11-07T22:53:28Z</dcterms:modified>
</cp:coreProperties>
</file>